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col\Downloads\"/>
    </mc:Choice>
  </mc:AlternateContent>
  <xr:revisionPtr revIDLastSave="0" documentId="13_ncr:1_{53F7AE7C-CEE0-4B92-B2B1-437BC4AC52E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cereals" sheetId="1" r:id="rId5"/>
  </sheets>
  <definedNames>
    <definedName name="_xlnm._FilterDatabase" localSheetId="4" hidden="1">cereals!$A$1:$P$78</definedName>
  </definedName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1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2" i="1"/>
  <c r="T73" i="1"/>
  <c r="T74" i="1"/>
  <c r="T75" i="1"/>
  <c r="T76" i="1"/>
  <c r="T77" i="1"/>
  <c r="T78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2" i="1"/>
  <c r="P2" i="1"/>
  <c r="P51" i="1"/>
  <c r="P52" i="1"/>
  <c r="P13" i="1"/>
  <c r="P26" i="1"/>
  <c r="P53" i="1"/>
  <c r="P27" i="1"/>
  <c r="P28" i="1"/>
  <c r="P29" i="1"/>
  <c r="P30" i="1"/>
  <c r="P54" i="1"/>
  <c r="P55" i="1"/>
  <c r="P56" i="1"/>
  <c r="P31" i="1"/>
  <c r="P14" i="1"/>
  <c r="P15" i="1"/>
  <c r="P16" i="1"/>
  <c r="P32" i="1"/>
  <c r="P57" i="1"/>
  <c r="P33" i="1"/>
  <c r="P8" i="1"/>
  <c r="P17" i="1"/>
  <c r="P58" i="1"/>
  <c r="P34" i="1"/>
  <c r="P59" i="1"/>
  <c r="P35" i="1"/>
  <c r="P18" i="1"/>
  <c r="P36" i="1"/>
  <c r="P3" i="1"/>
  <c r="P37" i="1"/>
  <c r="P4" i="1"/>
  <c r="P38" i="1"/>
  <c r="P60" i="1"/>
  <c r="P39" i="1"/>
  <c r="P40" i="1"/>
  <c r="P41" i="1"/>
  <c r="P61" i="1"/>
  <c r="P19" i="1"/>
  <c r="P20" i="1"/>
  <c r="P5" i="1"/>
  <c r="P6" i="1"/>
  <c r="P62" i="1"/>
  <c r="P63" i="1"/>
  <c r="P21" i="1"/>
  <c r="P22" i="1"/>
  <c r="P9" i="1"/>
  <c r="P23" i="1"/>
  <c r="P42" i="1"/>
  <c r="P43" i="1"/>
  <c r="P24" i="1"/>
  <c r="P25" i="1"/>
  <c r="P10" i="1"/>
  <c r="P44" i="1"/>
  <c r="P64" i="1"/>
  <c r="P45" i="1"/>
  <c r="P46" i="1"/>
  <c r="P47" i="1"/>
  <c r="P65" i="1"/>
  <c r="P48" i="1"/>
  <c r="P11" i="1"/>
  <c r="P66" i="1"/>
  <c r="P73" i="1"/>
  <c r="P12" i="1"/>
  <c r="P49" i="1"/>
  <c r="P67" i="1"/>
  <c r="P71" i="1"/>
  <c r="P68" i="1"/>
  <c r="P69" i="1"/>
  <c r="P70" i="1"/>
  <c r="P50" i="1"/>
  <c r="P74" i="1"/>
  <c r="P75" i="1"/>
  <c r="P76" i="1"/>
  <c r="P77" i="1"/>
  <c r="P78" i="1"/>
  <c r="P72" i="1"/>
  <c r="P7" i="1"/>
  <c r="V58" i="1"/>
  <c r="V57" i="1"/>
  <c r="V54" i="1"/>
  <c r="V53" i="1"/>
  <c r="V50" i="1"/>
  <c r="V49" i="1"/>
  <c r="V46" i="1"/>
  <c r="V45" i="1"/>
  <c r="V42" i="1"/>
  <c r="V41" i="1"/>
  <c r="V38" i="1"/>
  <c r="V37" i="1"/>
  <c r="V34" i="1"/>
  <c r="V33" i="1"/>
  <c r="V30" i="1"/>
  <c r="V29" i="1"/>
  <c r="V26" i="1"/>
  <c r="V25" i="1"/>
  <c r="V22" i="1"/>
  <c r="V21" i="1"/>
  <c r="V18" i="1"/>
  <c r="V17" i="1"/>
  <c r="V9" i="1"/>
  <c r="V8" i="1"/>
  <c r="V7" i="1"/>
  <c r="V6" i="1"/>
  <c r="V5" i="1"/>
  <c r="V4" i="1"/>
  <c r="V3" i="1"/>
  <c r="V14" i="1"/>
  <c r="V13" i="1"/>
  <c r="V10" i="1" l="1"/>
</calcChain>
</file>

<file path=xl/sharedStrings.xml><?xml version="1.0" encoding="utf-8"?>
<sst xmlns="http://schemas.openxmlformats.org/spreadsheetml/2006/main" count="326" uniqueCount="120">
  <si>
    <t>Cereal</t>
  </si>
  <si>
    <t>Manufacturer</t>
  </si>
  <si>
    <t>Type</t>
  </si>
  <si>
    <t>Calories</t>
  </si>
  <si>
    <t>Protein</t>
  </si>
  <si>
    <t>Fat</t>
  </si>
  <si>
    <t>Sodium</t>
  </si>
  <si>
    <t>Fiber</t>
  </si>
  <si>
    <t>Carbohydrates</t>
  </si>
  <si>
    <t>Sugars</t>
  </si>
  <si>
    <t>Shelf</t>
  </si>
  <si>
    <t>Potassium</t>
  </si>
  <si>
    <t>Vitamins</t>
  </si>
  <si>
    <t>Weight</t>
  </si>
  <si>
    <t>Cups</t>
  </si>
  <si>
    <t>Apple Cinnamon Cheerios</t>
  </si>
  <si>
    <t>G</t>
  </si>
  <si>
    <t>C</t>
  </si>
  <si>
    <t>Basic 4</t>
  </si>
  <si>
    <t>Cheerios</t>
  </si>
  <si>
    <t>Cinnamon Toast Crunch</t>
  </si>
  <si>
    <t>Clusters</t>
  </si>
  <si>
    <t>Cocoa Puffs</t>
  </si>
  <si>
    <t>Count Chocula</t>
  </si>
  <si>
    <t>Crispy Wheat &amp; Raisins</t>
  </si>
  <si>
    <t>Golden Grahams</t>
  </si>
  <si>
    <t>Honey Nut Cheerios</t>
  </si>
  <si>
    <t>Kix</t>
  </si>
  <si>
    <t>Lucky Charms</t>
  </si>
  <si>
    <t>Multi-Grain Cheerios</t>
  </si>
  <si>
    <t>Oatmeal Raisin Crisp</t>
  </si>
  <si>
    <t>Raisin Nut Bran</t>
  </si>
  <si>
    <t>Total Corn Flakes</t>
  </si>
  <si>
    <t>Total Raisin Bran</t>
  </si>
  <si>
    <t>Total Whole Grain</t>
  </si>
  <si>
    <t>Triples</t>
  </si>
  <si>
    <t>Trix</t>
  </si>
  <si>
    <t>Wheaties</t>
  </si>
  <si>
    <t>Wheaties Honey Gold</t>
  </si>
  <si>
    <t>All-Bran</t>
  </si>
  <si>
    <t>K</t>
  </si>
  <si>
    <t>All-Bran with Extra Fiber</t>
  </si>
  <si>
    <t>Apple Jacks</t>
  </si>
  <si>
    <t>Corn Flakes</t>
  </si>
  <si>
    <t>Corn Pops</t>
  </si>
  <si>
    <t>Cracklin' Oat Bran</t>
  </si>
  <si>
    <t>Crispix</t>
  </si>
  <si>
    <t>Froot Loops</t>
  </si>
  <si>
    <t>Frosted Flakes</t>
  </si>
  <si>
    <t>Frosted Mini-Wheats</t>
  </si>
  <si>
    <t>Fruitful Bran</t>
  </si>
  <si>
    <t>Just Right Crunchy  Nuggets</t>
  </si>
  <si>
    <t>Just Right Fruit &amp; Nut</t>
  </si>
  <si>
    <t>Mueslix Crispy Blend</t>
  </si>
  <si>
    <t>Nut&amp;Honey Crunch</t>
  </si>
  <si>
    <t>Nutri-Grain Almond-Raisin</t>
  </si>
  <si>
    <t>Nutri-grain Wheat</t>
  </si>
  <si>
    <t>Product 19</t>
  </si>
  <si>
    <t>Raisin Bran</t>
  </si>
  <si>
    <t>Raisin Squares</t>
  </si>
  <si>
    <t>Rice Krispies</t>
  </si>
  <si>
    <t>Smacks</t>
  </si>
  <si>
    <t>Special K</t>
  </si>
  <si>
    <t>100% Bran</t>
  </si>
  <si>
    <t>N</t>
  </si>
  <si>
    <t>Shredded Wheat</t>
  </si>
  <si>
    <t>Shredded Wheat 'n'Bran</t>
  </si>
  <si>
    <t>Shredded Wheat spoon size</t>
  </si>
  <si>
    <t>Strawberry Fruit Wheats</t>
  </si>
  <si>
    <t>Bran Flakes</t>
  </si>
  <si>
    <t>P</t>
  </si>
  <si>
    <t>Fruit &amp; Fibre Dates, Walnuts, and Oats</t>
  </si>
  <si>
    <t>Fruity Pebbles</t>
  </si>
  <si>
    <t>Golden Crisp</t>
  </si>
  <si>
    <t>Grape Nuts Flakes</t>
  </si>
  <si>
    <t>Grape-Nuts</t>
  </si>
  <si>
    <t>Great Grains Pecan</t>
  </si>
  <si>
    <t>Honey-comb</t>
  </si>
  <si>
    <t>Post Nat. Raisin Bran</t>
  </si>
  <si>
    <t>100% Natural Bran</t>
  </si>
  <si>
    <t>Q</t>
  </si>
  <si>
    <t>Cap'n'Crunch</t>
  </si>
  <si>
    <t>Honey Graham Ohs</t>
  </si>
  <si>
    <t>Life</t>
  </si>
  <si>
    <t>Puffed Rice</t>
  </si>
  <si>
    <t>Puffed Wheat</t>
  </si>
  <si>
    <t>Quaker Oat Squares</t>
  </si>
  <si>
    <t>Almond Delight</t>
  </si>
  <si>
    <t>R</t>
  </si>
  <si>
    <t>Bran Chex</t>
  </si>
  <si>
    <t>Corn Chex</t>
  </si>
  <si>
    <t>Double Chex</t>
  </si>
  <si>
    <t>Muesli Raisins, Dates, &amp; Almonds</t>
  </si>
  <si>
    <t>Muesli Raisins, Peaches, &amp; Pecans</t>
  </si>
  <si>
    <t>Rice Chex</t>
  </si>
  <si>
    <t>Wheat Chex</t>
  </si>
  <si>
    <t>Maypo</t>
  </si>
  <si>
    <t>A</t>
  </si>
  <si>
    <t>H</t>
  </si>
  <si>
    <t>Cream of Wheat (Quick)</t>
  </si>
  <si>
    <t>Quaker Oatmeal</t>
  </si>
  <si>
    <t>Total</t>
  </si>
  <si>
    <t>Cereal Count</t>
  </si>
  <si>
    <t>Max Calories</t>
  </si>
  <si>
    <t>Min Calories</t>
  </si>
  <si>
    <t>Max Protein</t>
  </si>
  <si>
    <t>Min Protein</t>
  </si>
  <si>
    <t>Max Fat</t>
  </si>
  <si>
    <t>Min Fat</t>
  </si>
  <si>
    <t>Max</t>
  </si>
  <si>
    <t>Min</t>
  </si>
  <si>
    <t>Average of Weight</t>
  </si>
  <si>
    <t>Data</t>
  </si>
  <si>
    <t>Average of Calories</t>
  </si>
  <si>
    <t>Calories to Weight</t>
  </si>
  <si>
    <t>Average of Calories to Weight</t>
  </si>
  <si>
    <t>Potassium to Weight</t>
  </si>
  <si>
    <t>Vitamins to Weight</t>
  </si>
  <si>
    <t>Sodium to Weight</t>
  </si>
  <si>
    <t>Sodium to Vitamins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</si>
</sst>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pivotButton="1" applyBorder="1"/>
    <xf numFmtId="0" fontId="0" fillId="0" borderId="10" xfId="0" applyBorder="1"/>
    <xf numFmtId="0" fontId="0" fillId="0" borderId="11" xfId="0" applyBorder="1"/>
    <xf numFmtId="0" fontId="0" fillId="0" borderId="1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3" xfId="0" applyNumberFormat="1" applyBorder="1"/>
    <xf numFmtId="0" fontId="0" fillId="0" borderId="17" xfId="0" applyNumberFormat="1" applyBorder="1"/>
    <xf numFmtId="0" fontId="3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[a1-cereals_excel.xlsx]Sheet2!PivotTable10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</a:t>
            </a:r>
            <a:r>
              <a:rPr lang="en-US"/>
              <a:t>Weight by Manufacturer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Average of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7"/>
                <c:pt idx="0">
                  <c:v>A</c:v>
                </c:pt>
                <c:pt idx="1">
                  <c:v>G</c:v>
                </c:pt>
                <c:pt idx="2">
                  <c:v>K</c:v>
                </c:pt>
                <c:pt idx="3">
                  <c:v>N</c:v>
                </c:pt>
                <c:pt idx="4">
                  <c:v>P</c:v>
                </c:pt>
                <c:pt idx="5">
                  <c:v>Q</c:v>
                </c:pt>
                <c:pt idx="6">
                  <c:v>R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7"/>
                <c:pt idx="0">
                  <c:v>1</c:v>
                </c:pt>
                <c:pt idx="1">
                  <c:v>1.0490909090909091</c:v>
                </c:pt>
                <c:pt idx="2">
                  <c:v>1.0778260869565217</c:v>
                </c:pt>
                <c:pt idx="3">
                  <c:v>0.97166666666666668</c:v>
                </c:pt>
                <c:pt idx="4">
                  <c:v>1.0644444444444445</c:v>
                </c:pt>
                <c:pt idx="5">
                  <c:v>0.875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5-4250-A980-3D40115B9E6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Average of Calories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7"/>
                <c:pt idx="0">
                  <c:v>A</c:v>
                </c:pt>
                <c:pt idx="1">
                  <c:v>G</c:v>
                </c:pt>
                <c:pt idx="2">
                  <c:v>K</c:v>
                </c:pt>
                <c:pt idx="3">
                  <c:v>N</c:v>
                </c:pt>
                <c:pt idx="4">
                  <c:v>P</c:v>
                </c:pt>
                <c:pt idx="5">
                  <c:v>Q</c:v>
                </c:pt>
                <c:pt idx="6">
                  <c:v>R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7"/>
                <c:pt idx="0">
                  <c:v>100</c:v>
                </c:pt>
                <c:pt idx="1">
                  <c:v>111.36363636363636</c:v>
                </c:pt>
                <c:pt idx="2">
                  <c:v>108.69565217391305</c:v>
                </c:pt>
                <c:pt idx="3">
                  <c:v>86.666666666666671</c:v>
                </c:pt>
                <c:pt idx="4">
                  <c:v>108.88888888888889</c:v>
                </c:pt>
                <c:pt idx="5">
                  <c:v>95</c:v>
                </c:pt>
                <c:pt idx="6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5-4250-A980-3D40115B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861807"/>
        <c:axId val="849870127"/>
      </c:barChart>
      <c:catAx>
        <c:axId val="84986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70127"/>
        <c:crosses val="autoZero"/>
        <c:auto val="1"/>
        <c:lblAlgn val="ctr"/>
        <c:lblOffset val="100"/>
        <c:noMultiLvlLbl val="0"/>
      </c:catAx>
      <c:valAx>
        <c:axId val="8498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6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[a1-cereals_excel.xlsx]Sheet3!PivotTable19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Weight by Manufacturer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7"/>
                <c:pt idx="0">
                  <c:v>A</c:v>
                </c:pt>
                <c:pt idx="1">
                  <c:v>G</c:v>
                </c:pt>
                <c:pt idx="2">
                  <c:v>K</c:v>
                </c:pt>
                <c:pt idx="3">
                  <c:v>N</c:v>
                </c:pt>
                <c:pt idx="4">
                  <c:v>P</c:v>
                </c:pt>
                <c:pt idx="5">
                  <c:v>Q</c:v>
                </c:pt>
                <c:pt idx="6">
                  <c:v>R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5EF5-44EB-AA19-2EAAF1A37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898303"/>
        <c:axId val="837892895"/>
      </c:barChart>
      <c:catAx>
        <c:axId val="83789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92895"/>
        <c:crosses val="autoZero"/>
        <c:auto val="1"/>
        <c:lblAlgn val="ctr"/>
        <c:lblOffset val="100"/>
        <c:noMultiLvlLbl val="0"/>
      </c:catAx>
      <c:valAx>
        <c:axId val="8378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9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[a1-cereals_excel.xlsx]Sheet4!PivotTable36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Calories to Weight Ratio </a:t>
            </a:r>
            <a:r>
              <a:rPr lang="en-US"/>
              <a:t>by Manufacturer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Sheet4!$A$5:$A$11</c:f>
              <c:strCache>
                <c:ptCount val="7"/>
                <c:pt idx="0">
                  <c:v>A</c:v>
                </c:pt>
                <c:pt idx="1">
                  <c:v>G</c:v>
                </c:pt>
                <c:pt idx="2">
                  <c:v>K</c:v>
                </c:pt>
                <c:pt idx="3">
                  <c:v>N</c:v>
                </c:pt>
                <c:pt idx="4">
                  <c:v>P</c:v>
                </c:pt>
                <c:pt idx="5">
                  <c:v>Q</c:v>
                </c:pt>
                <c:pt idx="6">
                  <c:v>R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7"/>
                <c:pt idx="0">
                  <c:v>100</c:v>
                </c:pt>
                <c:pt idx="1">
                  <c:v>106.54545454545455</c:v>
                </c:pt>
                <c:pt idx="2">
                  <c:v>100.78260869565217</c:v>
                </c:pt>
                <c:pt idx="3">
                  <c:v>89.333333333333329</c:v>
                </c:pt>
                <c:pt idx="4">
                  <c:v>102.88888888888889</c:v>
                </c:pt>
                <c:pt idx="5">
                  <c:v>107.5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4-42FB-8BFF-20EEB958D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064463"/>
        <c:axId val="768040751"/>
      </c:barChart>
      <c:catAx>
        <c:axId val="76806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40751"/>
        <c:crosses val="autoZero"/>
        <c:auto val="1"/>
        <c:lblAlgn val="ctr"/>
        <c:lblOffset val="100"/>
        <c:noMultiLvlLbl val="0"/>
      </c:catAx>
      <c:valAx>
        <c:axId val="7680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6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16"/>
          <c:tx>
            <c:strRef>
              <c:f>cereals!$T$1</c:f>
              <c:strCache>
                <c:ptCount val="1"/>
                <c:pt idx="0">
                  <c:v>Sodium to Vitamins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cereals!$A$2:$C$78</c15:sqref>
                  </c15:fullRef>
                  <c15:levelRef>
                    <c15:sqref>cereals!$A$2:$A$78</c15:sqref>
                  </c15:levelRef>
                </c:ext>
              </c:extLst>
              <c:f>(cereals!$A$68:$A$69,cereals!$A$74:$A$76,cereals!$A$78)</c:f>
              <c:strCache>
                <c:ptCount val="6"/>
                <c:pt idx="0">
                  <c:v>Strawberry Fruit Wheats</c:v>
                </c:pt>
                <c:pt idx="1">
                  <c:v>Frosted Mini-Wheats</c:v>
                </c:pt>
                <c:pt idx="2">
                  <c:v>Shredded Wheat</c:v>
                </c:pt>
                <c:pt idx="3">
                  <c:v>Shredded Wheat 'n'Bran</c:v>
                </c:pt>
                <c:pt idx="4">
                  <c:v>Shredded Wheat spoon size</c:v>
                </c:pt>
                <c:pt idx="5">
                  <c:v>Puffed Wheat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cereals!$T$2:$T$78</c15:sqref>
                  </c15:fullRef>
                </c:ext>
              </c:extLst>
              <c:f>(cereals!$T$68:$T$69,cereals!$T$74:$T$76,cereals!$T$78)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4BD-4177-BA35-F88AF409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008624"/>
        <c:axId val="242997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cereals!$D$1</c15:sqref>
                        </c15:formulaRef>
                      </c:ext>
                    </c:extLst>
                    <c:strCache>
                      <c:ptCount val="1"/>
                      <c:pt idx="0">
                        <c:v>Calories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cereals!$A$2:$C$78</c15:sqref>
                        </c15:fullRef>
                        <c15:levelRef>
                          <c15:sqref>cereals!$A$2:$A$78</c15:sqref>
                        </c15:levelRef>
                        <c15:formulaRef>
                          <c15:sqref>(cereals!$A$68:$A$69,cereals!$A$74:$A$76,cereals!$A$78)</c15:sqref>
                        </c15:formulaRef>
                      </c:ext>
                    </c:extLst>
                    <c:strCache>
                      <c:ptCount val="6"/>
                      <c:pt idx="0">
                        <c:v>Strawberry Fruit Wheats</c:v>
                      </c:pt>
                      <c:pt idx="1">
                        <c:v>Frosted Mini-Wheats</c:v>
                      </c:pt>
                      <c:pt idx="2">
                        <c:v>Shredded Wheat</c:v>
                      </c:pt>
                      <c:pt idx="3">
                        <c:v>Shredded Wheat 'n'Bran</c:v>
                      </c:pt>
                      <c:pt idx="4">
                        <c:v>Shredded Wheat spoon size</c:v>
                      </c:pt>
                      <c:pt idx="5">
                        <c:v>Puffed Wheat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cereals!$D$2:$D$78</c15:sqref>
                        </c15:fullRef>
                        <c15:formulaRef>
                          <c15:sqref>(cereals!$D$68:$D$69,cereals!$D$74:$D$76,cereals!$D$78)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90</c:v>
                      </c:pt>
                      <c:pt idx="1">
                        <c:v>100</c:v>
                      </c:pt>
                      <c:pt idx="2">
                        <c:v>80</c:v>
                      </c:pt>
                      <c:pt idx="3">
                        <c:v>90</c:v>
                      </c:pt>
                      <c:pt idx="4">
                        <c:v>90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4BD-4177-BA35-F88AF409031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cereals!$E$1</c15:sqref>
                        </c15:formulaRef>
                      </c:ext>
                    </c:extLst>
                    <c:strCache>
                      <c:ptCount val="1"/>
                      <c:pt idx="0">
                        <c:v>Protein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cereals!$A$2:$C$78</c15:sqref>
                        </c15:fullRef>
                        <c15:levelRef>
                          <c15:sqref>cereals!$A$2:$A$78</c15:sqref>
                        </c15:levelRef>
                        <c15:formulaRef>
                          <c15:sqref>(cereals!$A$68:$A$69,cereals!$A$74:$A$76,cereals!$A$78)</c15:sqref>
                        </c15:formulaRef>
                      </c:ext>
                    </c:extLst>
                    <c:strCache>
                      <c:ptCount val="6"/>
                      <c:pt idx="0">
                        <c:v>Strawberry Fruit Wheats</c:v>
                      </c:pt>
                      <c:pt idx="1">
                        <c:v>Frosted Mini-Wheats</c:v>
                      </c:pt>
                      <c:pt idx="2">
                        <c:v>Shredded Wheat</c:v>
                      </c:pt>
                      <c:pt idx="3">
                        <c:v>Shredded Wheat 'n'Bran</c:v>
                      </c:pt>
                      <c:pt idx="4">
                        <c:v>Shredded Wheat spoon size</c:v>
                      </c:pt>
                      <c:pt idx="5">
                        <c:v>Puffed Wheat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cereals!$E$2:$E$78</c15:sqref>
                        </c15:fullRef>
                        <c15:formulaRef>
                          <c15:sqref>(cereals!$E$68:$E$69,cereals!$E$74:$E$76,cereals!$E$78)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4BD-4177-BA35-F88AF409031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cereals!$F$1</c15:sqref>
                        </c15:formulaRef>
                      </c:ext>
                    </c:extLst>
                    <c:strCache>
                      <c:ptCount val="1"/>
                      <c:pt idx="0">
                        <c:v>Fat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cereals!$A$2:$C$78</c15:sqref>
                        </c15:fullRef>
                        <c15:levelRef>
                          <c15:sqref>cereals!$A$2:$A$78</c15:sqref>
                        </c15:levelRef>
                        <c15:formulaRef>
                          <c15:sqref>(cereals!$A$68:$A$69,cereals!$A$74:$A$76,cereals!$A$78)</c15:sqref>
                        </c15:formulaRef>
                      </c:ext>
                    </c:extLst>
                    <c:strCache>
                      <c:ptCount val="6"/>
                      <c:pt idx="0">
                        <c:v>Strawberry Fruit Wheats</c:v>
                      </c:pt>
                      <c:pt idx="1">
                        <c:v>Frosted Mini-Wheats</c:v>
                      </c:pt>
                      <c:pt idx="2">
                        <c:v>Shredded Wheat</c:v>
                      </c:pt>
                      <c:pt idx="3">
                        <c:v>Shredded Wheat 'n'Bran</c:v>
                      </c:pt>
                      <c:pt idx="4">
                        <c:v>Shredded Wheat spoon size</c:v>
                      </c:pt>
                      <c:pt idx="5">
                        <c:v>Puffed Wheat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cereals!$F$2:$F$78</c15:sqref>
                        </c15:fullRef>
                        <c15:formulaRef>
                          <c15:sqref>(cereals!$F$68:$F$69,cereals!$F$74:$F$76,cereals!$F$78)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4BD-4177-BA35-F88AF409031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cereals!$G$1</c15:sqref>
                        </c15:formulaRef>
                      </c:ext>
                    </c:extLst>
                    <c:strCache>
                      <c:ptCount val="1"/>
                      <c:pt idx="0">
                        <c:v>Sodium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cereals!$A$2:$C$78</c15:sqref>
                        </c15:fullRef>
                        <c15:levelRef>
                          <c15:sqref>cereals!$A$2:$A$78</c15:sqref>
                        </c15:levelRef>
                        <c15:formulaRef>
                          <c15:sqref>(cereals!$A$68:$A$69,cereals!$A$74:$A$76,cereals!$A$78)</c15:sqref>
                        </c15:formulaRef>
                      </c:ext>
                    </c:extLst>
                    <c:strCache>
                      <c:ptCount val="6"/>
                      <c:pt idx="0">
                        <c:v>Strawberry Fruit Wheats</c:v>
                      </c:pt>
                      <c:pt idx="1">
                        <c:v>Frosted Mini-Wheats</c:v>
                      </c:pt>
                      <c:pt idx="2">
                        <c:v>Shredded Wheat</c:v>
                      </c:pt>
                      <c:pt idx="3">
                        <c:v>Shredded Wheat 'n'Bran</c:v>
                      </c:pt>
                      <c:pt idx="4">
                        <c:v>Shredded Wheat spoon size</c:v>
                      </c:pt>
                      <c:pt idx="5">
                        <c:v>Puffed Wheat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cereals!$G$2:$G$78</c15:sqref>
                        </c15:fullRef>
                        <c15:formulaRef>
                          <c15:sqref>(cereals!$G$68:$G$69,cereals!$G$74:$G$76,cereals!$G$78)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4BD-4177-BA35-F88AF409031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cereals!$H$1</c15:sqref>
                        </c15:formulaRef>
                      </c:ext>
                    </c:extLst>
                    <c:strCache>
                      <c:ptCount val="1"/>
                      <c:pt idx="0">
                        <c:v>Fiber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cereals!$A$2:$C$78</c15:sqref>
                        </c15:fullRef>
                        <c15:levelRef>
                          <c15:sqref>cereals!$A$2:$A$78</c15:sqref>
                        </c15:levelRef>
                        <c15:formulaRef>
                          <c15:sqref>(cereals!$A$68:$A$69,cereals!$A$74:$A$76,cereals!$A$78)</c15:sqref>
                        </c15:formulaRef>
                      </c:ext>
                    </c:extLst>
                    <c:strCache>
                      <c:ptCount val="6"/>
                      <c:pt idx="0">
                        <c:v>Strawberry Fruit Wheats</c:v>
                      </c:pt>
                      <c:pt idx="1">
                        <c:v>Frosted Mini-Wheats</c:v>
                      </c:pt>
                      <c:pt idx="2">
                        <c:v>Shredded Wheat</c:v>
                      </c:pt>
                      <c:pt idx="3">
                        <c:v>Shredded Wheat 'n'Bran</c:v>
                      </c:pt>
                      <c:pt idx="4">
                        <c:v>Shredded Wheat spoon size</c:v>
                      </c:pt>
                      <c:pt idx="5">
                        <c:v>Puffed Wheat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cereals!$H$2:$H$78</c15:sqref>
                        </c15:fullRef>
                        <c15:formulaRef>
                          <c15:sqref>(cereals!$H$68:$H$69,cereals!$H$74:$H$76,cereals!$H$78)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4BD-4177-BA35-F88AF409031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cereals!$I$1</c15:sqref>
                        </c15:formulaRef>
                      </c:ext>
                    </c:extLst>
                    <c:strCache>
                      <c:ptCount val="1"/>
                      <c:pt idx="0">
                        <c:v>Carbohydrates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cereals!$A$2:$C$78</c15:sqref>
                        </c15:fullRef>
                        <c15:levelRef>
                          <c15:sqref>cereals!$A$2:$A$78</c15:sqref>
                        </c15:levelRef>
                        <c15:formulaRef>
                          <c15:sqref>(cereals!$A$68:$A$69,cereals!$A$74:$A$76,cereals!$A$78)</c15:sqref>
                        </c15:formulaRef>
                      </c:ext>
                    </c:extLst>
                    <c:strCache>
                      <c:ptCount val="6"/>
                      <c:pt idx="0">
                        <c:v>Strawberry Fruit Wheats</c:v>
                      </c:pt>
                      <c:pt idx="1">
                        <c:v>Frosted Mini-Wheats</c:v>
                      </c:pt>
                      <c:pt idx="2">
                        <c:v>Shredded Wheat</c:v>
                      </c:pt>
                      <c:pt idx="3">
                        <c:v>Shredded Wheat 'n'Bran</c:v>
                      </c:pt>
                      <c:pt idx="4">
                        <c:v>Shredded Wheat spoon size</c:v>
                      </c:pt>
                      <c:pt idx="5">
                        <c:v>Puffed Wheat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cereals!$I$2:$I$78</c15:sqref>
                        </c15:fullRef>
                        <c15:formulaRef>
                          <c15:sqref>(cereals!$I$68:$I$69,cereals!$I$74:$I$76,cereals!$I$78)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</c:v>
                      </c:pt>
                      <c:pt idx="1">
                        <c:v>14</c:v>
                      </c:pt>
                      <c:pt idx="2">
                        <c:v>16</c:v>
                      </c:pt>
                      <c:pt idx="3">
                        <c:v>19</c:v>
                      </c:pt>
                      <c:pt idx="4">
                        <c:v>20</c:v>
                      </c:pt>
                      <c:pt idx="5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4BD-4177-BA35-F88AF409031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cereals!$J$1</c15:sqref>
                        </c15:formulaRef>
                      </c:ext>
                    </c:extLst>
                    <c:strCache>
                      <c:ptCount val="1"/>
                      <c:pt idx="0">
                        <c:v>Sugars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cereals!$A$2:$C$78</c15:sqref>
                        </c15:fullRef>
                        <c15:levelRef>
                          <c15:sqref>cereals!$A$2:$A$78</c15:sqref>
                        </c15:levelRef>
                        <c15:formulaRef>
                          <c15:sqref>(cereals!$A$68:$A$69,cereals!$A$74:$A$76,cereals!$A$78)</c15:sqref>
                        </c15:formulaRef>
                      </c:ext>
                    </c:extLst>
                    <c:strCache>
                      <c:ptCount val="6"/>
                      <c:pt idx="0">
                        <c:v>Strawberry Fruit Wheats</c:v>
                      </c:pt>
                      <c:pt idx="1">
                        <c:v>Frosted Mini-Wheats</c:v>
                      </c:pt>
                      <c:pt idx="2">
                        <c:v>Shredded Wheat</c:v>
                      </c:pt>
                      <c:pt idx="3">
                        <c:v>Shredded Wheat 'n'Bran</c:v>
                      </c:pt>
                      <c:pt idx="4">
                        <c:v>Shredded Wheat spoon size</c:v>
                      </c:pt>
                      <c:pt idx="5">
                        <c:v>Puffed Wheat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cereals!$J$2:$J$78</c15:sqref>
                        </c15:fullRef>
                        <c15:formulaRef>
                          <c15:sqref>(cereals!$J$68:$J$69,cereals!$J$74:$J$76,cereals!$J$78)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4BD-4177-BA35-F88AF409031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cereals!$K$1</c15:sqref>
                        </c15:formulaRef>
                      </c:ext>
                    </c:extLst>
                    <c:strCache>
                      <c:ptCount val="1"/>
                      <c:pt idx="0">
                        <c:v>Shelf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cereals!$A$2:$C$78</c15:sqref>
                        </c15:fullRef>
                        <c15:levelRef>
                          <c15:sqref>cereals!$A$2:$A$78</c15:sqref>
                        </c15:levelRef>
                        <c15:formulaRef>
                          <c15:sqref>(cereals!$A$68:$A$69,cereals!$A$74:$A$76,cereals!$A$78)</c15:sqref>
                        </c15:formulaRef>
                      </c:ext>
                    </c:extLst>
                    <c:strCache>
                      <c:ptCount val="6"/>
                      <c:pt idx="0">
                        <c:v>Strawberry Fruit Wheats</c:v>
                      </c:pt>
                      <c:pt idx="1">
                        <c:v>Frosted Mini-Wheats</c:v>
                      </c:pt>
                      <c:pt idx="2">
                        <c:v>Shredded Wheat</c:v>
                      </c:pt>
                      <c:pt idx="3">
                        <c:v>Shredded Wheat 'n'Bran</c:v>
                      </c:pt>
                      <c:pt idx="4">
                        <c:v>Shredded Wheat spoon size</c:v>
                      </c:pt>
                      <c:pt idx="5">
                        <c:v>Puffed Wheat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cereals!$K$2:$K$78</c15:sqref>
                        </c15:fullRef>
                        <c15:formulaRef>
                          <c15:sqref>(cereals!$K$68:$K$69,cereals!$K$74:$K$76,cereals!$K$78)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4BD-4177-BA35-F88AF409031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cereals!$L$1</c15:sqref>
                        </c15:formulaRef>
                      </c:ext>
                    </c:extLst>
                    <c:strCache>
                      <c:ptCount val="1"/>
                      <c:pt idx="0">
                        <c:v>Potassium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cereals!$A$2:$C$78</c15:sqref>
                        </c15:fullRef>
                        <c15:levelRef>
                          <c15:sqref>cereals!$A$2:$A$78</c15:sqref>
                        </c15:levelRef>
                        <c15:formulaRef>
                          <c15:sqref>(cereals!$A$68:$A$69,cereals!$A$74:$A$76,cereals!$A$78)</c15:sqref>
                        </c15:formulaRef>
                      </c:ext>
                    </c:extLst>
                    <c:strCache>
                      <c:ptCount val="6"/>
                      <c:pt idx="0">
                        <c:v>Strawberry Fruit Wheats</c:v>
                      </c:pt>
                      <c:pt idx="1">
                        <c:v>Frosted Mini-Wheats</c:v>
                      </c:pt>
                      <c:pt idx="2">
                        <c:v>Shredded Wheat</c:v>
                      </c:pt>
                      <c:pt idx="3">
                        <c:v>Shredded Wheat 'n'Bran</c:v>
                      </c:pt>
                      <c:pt idx="4">
                        <c:v>Shredded Wheat spoon size</c:v>
                      </c:pt>
                      <c:pt idx="5">
                        <c:v>Puffed Wheat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cereals!$L$2:$L$78</c15:sqref>
                        </c15:fullRef>
                        <c15:formulaRef>
                          <c15:sqref>(cereals!$L$68:$L$69,cereals!$L$74:$L$76,cereals!$L$78)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90</c:v>
                      </c:pt>
                      <c:pt idx="1">
                        <c:v>100</c:v>
                      </c:pt>
                      <c:pt idx="2">
                        <c:v>95</c:v>
                      </c:pt>
                      <c:pt idx="3">
                        <c:v>140</c:v>
                      </c:pt>
                      <c:pt idx="4">
                        <c:v>120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4BD-4177-BA35-F88AF409031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cereals!$M$1</c15:sqref>
                        </c15:formulaRef>
                      </c:ext>
                    </c:extLst>
                    <c:strCache>
                      <c:ptCount val="1"/>
                      <c:pt idx="0">
                        <c:v>Vitamins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cereals!$A$2:$C$78</c15:sqref>
                        </c15:fullRef>
                        <c15:levelRef>
                          <c15:sqref>cereals!$A$2:$A$78</c15:sqref>
                        </c15:levelRef>
                        <c15:formulaRef>
                          <c15:sqref>(cereals!$A$68:$A$69,cereals!$A$74:$A$76,cereals!$A$78)</c15:sqref>
                        </c15:formulaRef>
                      </c:ext>
                    </c:extLst>
                    <c:strCache>
                      <c:ptCount val="6"/>
                      <c:pt idx="0">
                        <c:v>Strawberry Fruit Wheats</c:v>
                      </c:pt>
                      <c:pt idx="1">
                        <c:v>Frosted Mini-Wheats</c:v>
                      </c:pt>
                      <c:pt idx="2">
                        <c:v>Shredded Wheat</c:v>
                      </c:pt>
                      <c:pt idx="3">
                        <c:v>Shredded Wheat 'n'Bran</c:v>
                      </c:pt>
                      <c:pt idx="4">
                        <c:v>Shredded Wheat spoon size</c:v>
                      </c:pt>
                      <c:pt idx="5">
                        <c:v>Puffed Wheat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cereals!$M$2:$M$78</c15:sqref>
                        </c15:fullRef>
                        <c15:formulaRef>
                          <c15:sqref>(cereals!$M$68:$M$69,cereals!$M$74:$M$76,cereals!$M$78)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4BD-4177-BA35-F88AF409031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cereals!$N$1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cereals!$A$2:$C$78</c15:sqref>
                        </c15:fullRef>
                        <c15:levelRef>
                          <c15:sqref>cereals!$A$2:$A$78</c15:sqref>
                        </c15:levelRef>
                        <c15:formulaRef>
                          <c15:sqref>(cereals!$A$68:$A$69,cereals!$A$74:$A$76,cereals!$A$78)</c15:sqref>
                        </c15:formulaRef>
                      </c:ext>
                    </c:extLst>
                    <c:strCache>
                      <c:ptCount val="6"/>
                      <c:pt idx="0">
                        <c:v>Strawberry Fruit Wheats</c:v>
                      </c:pt>
                      <c:pt idx="1">
                        <c:v>Frosted Mini-Wheats</c:v>
                      </c:pt>
                      <c:pt idx="2">
                        <c:v>Shredded Wheat</c:v>
                      </c:pt>
                      <c:pt idx="3">
                        <c:v>Shredded Wheat 'n'Bran</c:v>
                      </c:pt>
                      <c:pt idx="4">
                        <c:v>Shredded Wheat spoon size</c:v>
                      </c:pt>
                      <c:pt idx="5">
                        <c:v>Puffed Wheat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cereals!$N$2:$N$78</c15:sqref>
                        </c15:fullRef>
                        <c15:formulaRef>
                          <c15:sqref>(cereals!$N$68:$N$69,cereals!$N$74:$N$76,cereals!$N$78)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0.83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54BD-4177-BA35-F88AF409031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cereals!$O$1</c15:sqref>
                        </c15:formulaRef>
                      </c:ext>
                    </c:extLst>
                    <c:strCache>
                      <c:ptCount val="1"/>
                      <c:pt idx="0">
                        <c:v>Cups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cereals!$A$2:$C$78</c15:sqref>
                        </c15:fullRef>
                        <c15:levelRef>
                          <c15:sqref>cereals!$A$2:$A$78</c15:sqref>
                        </c15:levelRef>
                        <c15:formulaRef>
                          <c15:sqref>(cereals!$A$68:$A$69,cereals!$A$74:$A$76,cereals!$A$78)</c15:sqref>
                        </c15:formulaRef>
                      </c:ext>
                    </c:extLst>
                    <c:strCache>
                      <c:ptCount val="6"/>
                      <c:pt idx="0">
                        <c:v>Strawberry Fruit Wheats</c:v>
                      </c:pt>
                      <c:pt idx="1">
                        <c:v>Frosted Mini-Wheats</c:v>
                      </c:pt>
                      <c:pt idx="2">
                        <c:v>Shredded Wheat</c:v>
                      </c:pt>
                      <c:pt idx="3">
                        <c:v>Shredded Wheat 'n'Bran</c:v>
                      </c:pt>
                      <c:pt idx="4">
                        <c:v>Shredded Wheat spoon size</c:v>
                      </c:pt>
                      <c:pt idx="5">
                        <c:v>Puffed Wheat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cereals!$O$2:$O$78</c15:sqref>
                        </c15:fullRef>
                        <c15:formulaRef>
                          <c15:sqref>(cereals!$O$68:$O$69,cereals!$O$74:$O$76,cereals!$O$78)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-1</c:v>
                      </c:pt>
                      <c:pt idx="1">
                        <c:v>0.8</c:v>
                      </c:pt>
                      <c:pt idx="2">
                        <c:v>-1</c:v>
                      </c:pt>
                      <c:pt idx="3">
                        <c:v>0.67</c:v>
                      </c:pt>
                      <c:pt idx="4">
                        <c:v>0.67</c:v>
                      </c:pt>
                      <c:pt idx="5">
                        <c:v>-1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54BD-4177-BA35-F88AF409031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cereals!$P$1</c15:sqref>
                        </c15:formulaRef>
                      </c:ext>
                    </c:extLst>
                    <c:strCache>
                      <c:ptCount val="1"/>
                      <c:pt idx="0">
                        <c:v>Calories to Weight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cereals!$A$2:$C$78</c15:sqref>
                        </c15:fullRef>
                        <c15:levelRef>
                          <c15:sqref>cereals!$A$2:$A$78</c15:sqref>
                        </c15:levelRef>
                        <c15:formulaRef>
                          <c15:sqref>(cereals!$A$68:$A$69,cereals!$A$74:$A$76,cereals!$A$78)</c15:sqref>
                        </c15:formulaRef>
                      </c:ext>
                    </c:extLst>
                    <c:strCache>
                      <c:ptCount val="6"/>
                      <c:pt idx="0">
                        <c:v>Strawberry Fruit Wheats</c:v>
                      </c:pt>
                      <c:pt idx="1">
                        <c:v>Frosted Mini-Wheats</c:v>
                      </c:pt>
                      <c:pt idx="2">
                        <c:v>Shredded Wheat</c:v>
                      </c:pt>
                      <c:pt idx="3">
                        <c:v>Shredded Wheat 'n'Bran</c:v>
                      </c:pt>
                      <c:pt idx="4">
                        <c:v>Shredded Wheat spoon size</c:v>
                      </c:pt>
                      <c:pt idx="5">
                        <c:v>Puffed Wheat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cereals!$P$2:$P$78</c15:sqref>
                        </c15:fullRef>
                        <c15:formulaRef>
                          <c15:sqref>(cereals!$P$68:$P$69,cereals!$P$74:$P$76,cereals!$P$78)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90</c:v>
                      </c:pt>
                      <c:pt idx="1">
                        <c:v>100</c:v>
                      </c:pt>
                      <c:pt idx="2">
                        <c:v>96</c:v>
                      </c:pt>
                      <c:pt idx="3">
                        <c:v>90</c:v>
                      </c:pt>
                      <c:pt idx="4">
                        <c:v>90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54BD-4177-BA35-F88AF409031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cereals!$Q$1</c15:sqref>
                        </c15:formulaRef>
                      </c:ext>
                    </c:extLst>
                    <c:strCache>
                      <c:ptCount val="1"/>
                      <c:pt idx="0">
                        <c:v>Potassium to Weight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cereals!$A$2:$C$78</c15:sqref>
                        </c15:fullRef>
                        <c15:levelRef>
                          <c15:sqref>cereals!$A$2:$A$78</c15:sqref>
                        </c15:levelRef>
                        <c15:formulaRef>
                          <c15:sqref>(cereals!$A$68:$A$69,cereals!$A$74:$A$76,cereals!$A$78)</c15:sqref>
                        </c15:formulaRef>
                      </c:ext>
                    </c:extLst>
                    <c:strCache>
                      <c:ptCount val="6"/>
                      <c:pt idx="0">
                        <c:v>Strawberry Fruit Wheats</c:v>
                      </c:pt>
                      <c:pt idx="1">
                        <c:v>Frosted Mini-Wheats</c:v>
                      </c:pt>
                      <c:pt idx="2">
                        <c:v>Shredded Wheat</c:v>
                      </c:pt>
                      <c:pt idx="3">
                        <c:v>Shredded Wheat 'n'Bran</c:v>
                      </c:pt>
                      <c:pt idx="4">
                        <c:v>Shredded Wheat spoon size</c:v>
                      </c:pt>
                      <c:pt idx="5">
                        <c:v>Puffed Wheat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cereals!$Q$2:$Q$78</c15:sqref>
                        </c15:fullRef>
                        <c15:formulaRef>
                          <c15:sqref>(cereals!$Q$68:$Q$69,cereals!$Q$74:$Q$76,cereals!$Q$78)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90</c:v>
                      </c:pt>
                      <c:pt idx="1">
                        <c:v>100</c:v>
                      </c:pt>
                      <c:pt idx="2">
                        <c:v>114</c:v>
                      </c:pt>
                      <c:pt idx="3">
                        <c:v>140</c:v>
                      </c:pt>
                      <c:pt idx="4">
                        <c:v>120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54BD-4177-BA35-F88AF409031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cereals!$R$1</c15:sqref>
                        </c15:formulaRef>
                      </c:ext>
                    </c:extLst>
                    <c:strCache>
                      <c:ptCount val="1"/>
                      <c:pt idx="0">
                        <c:v>Vitamins to Weight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cereals!$A$2:$C$78</c15:sqref>
                        </c15:fullRef>
                        <c15:levelRef>
                          <c15:sqref>cereals!$A$2:$A$78</c15:sqref>
                        </c15:levelRef>
                        <c15:formulaRef>
                          <c15:sqref>(cereals!$A$68:$A$69,cereals!$A$74:$A$76,cereals!$A$78)</c15:sqref>
                        </c15:formulaRef>
                      </c:ext>
                    </c:extLst>
                    <c:strCache>
                      <c:ptCount val="6"/>
                      <c:pt idx="0">
                        <c:v>Strawberry Fruit Wheats</c:v>
                      </c:pt>
                      <c:pt idx="1">
                        <c:v>Frosted Mini-Wheats</c:v>
                      </c:pt>
                      <c:pt idx="2">
                        <c:v>Shredded Wheat</c:v>
                      </c:pt>
                      <c:pt idx="3">
                        <c:v>Shredded Wheat 'n'Bran</c:v>
                      </c:pt>
                      <c:pt idx="4">
                        <c:v>Shredded Wheat spoon size</c:v>
                      </c:pt>
                      <c:pt idx="5">
                        <c:v>Puffed Wheat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cereals!$R$2:$R$78</c15:sqref>
                        </c15:fullRef>
                        <c15:formulaRef>
                          <c15:sqref>(cereals!$R$68:$R$69,cereals!$R$74:$R$76,cereals!$R$78)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54BD-4177-BA35-F88AF409031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cereals!$S$1</c15:sqref>
                        </c15:formulaRef>
                      </c:ext>
                    </c:extLst>
                    <c:strCache>
                      <c:ptCount val="1"/>
                      <c:pt idx="0">
                        <c:v>Sodium to Weight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cereals!$A$2:$C$78</c15:sqref>
                        </c15:fullRef>
                        <c15:levelRef>
                          <c15:sqref>cereals!$A$2:$A$78</c15:sqref>
                        </c15:levelRef>
                        <c15:formulaRef>
                          <c15:sqref>(cereals!$A$68:$A$69,cereals!$A$74:$A$76,cereals!$A$78)</c15:sqref>
                        </c15:formulaRef>
                      </c:ext>
                    </c:extLst>
                    <c:strCache>
                      <c:ptCount val="6"/>
                      <c:pt idx="0">
                        <c:v>Strawberry Fruit Wheats</c:v>
                      </c:pt>
                      <c:pt idx="1">
                        <c:v>Frosted Mini-Wheats</c:v>
                      </c:pt>
                      <c:pt idx="2">
                        <c:v>Shredded Wheat</c:v>
                      </c:pt>
                      <c:pt idx="3">
                        <c:v>Shredded Wheat 'n'Bran</c:v>
                      </c:pt>
                      <c:pt idx="4">
                        <c:v>Shredded Wheat spoon size</c:v>
                      </c:pt>
                      <c:pt idx="5">
                        <c:v>Puffed Wheat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cereals!$S$2:$S$78</c15:sqref>
                        </c15:fullRef>
                        <c15:formulaRef>
                          <c15:sqref>(cereals!$S$68:$S$69,cereals!$S$74:$S$76,cereals!$S$78)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54BD-4177-BA35-F88AF409031A}"/>
                  </c:ext>
                </c:extLst>
              </c15:ser>
            </c15:filteredLineSeries>
          </c:ext>
        </c:extLst>
      </c:lineChart>
      <c:catAx>
        <c:axId val="24300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97392"/>
        <c:crosses val="autoZero"/>
        <c:auto val="1"/>
        <c:lblAlgn val="ctr"/>
        <c:lblOffset val="100"/>
        <c:noMultiLvlLbl val="0"/>
      </c:catAx>
      <c:valAx>
        <c:axId val="2429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0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7</xdr:row>
      <xdr:rowOff>15240</xdr:rowOff>
    </xdr:from>
    <xdr:to>
      <xdr:col>15</xdr:col>
      <xdr:colOff>76200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5EAD0-B5B7-4145-9CE3-5DBCF2498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7</xdr:row>
      <xdr:rowOff>15240</xdr:rowOff>
    </xdr:from>
    <xdr:to>
      <xdr:col>15</xdr:col>
      <xdr:colOff>76200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C8791-0588-4332-8E4C-404ABAA43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7</xdr:row>
      <xdr:rowOff>15240</xdr:rowOff>
    </xdr:from>
    <xdr:to>
      <xdr:col>14</xdr:col>
      <xdr:colOff>388620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B13D0-AE38-460D-992B-3D21BEA9A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66</xdr:row>
      <xdr:rowOff>99060</xdr:rowOff>
    </xdr:from>
    <xdr:to>
      <xdr:col>14</xdr:col>
      <xdr:colOff>236220</xdr:colOff>
      <xdr:row>82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F042AF-E3C3-49CE-9469-CC6A369EB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Colbert" refreshedDate="44572.872557175928" createdVersion="1" refreshedVersion="7" recordCount="77" upgradeOnRefresh="1" xr:uid="{00000000-000A-0000-FFFF-FFFF14000000}">
  <cacheSource type="worksheet">
    <worksheetSource ref="A1:O78" sheet="cereals"/>
  </cacheSource>
  <cacheFields count="15">
    <cacheField name="Cereal" numFmtId="0">
      <sharedItems/>
    </cacheField>
    <cacheField name="Manufacturer" numFmtId="0">
      <sharedItems count="7">
        <s v="K"/>
        <s v="G"/>
        <s v="R"/>
        <s v="Q"/>
        <s v="P"/>
        <s v="N"/>
        <s v="A"/>
      </sharedItems>
    </cacheField>
    <cacheField name="Type" numFmtId="0">
      <sharedItems/>
    </cacheField>
    <cacheField name="Calories" numFmtId="0">
      <sharedItems containsSemiMixedTypes="0" containsString="0" containsNumber="1" containsInteger="1" minValue="50" maxValue="160"/>
    </cacheField>
    <cacheField name="Protein" numFmtId="0">
      <sharedItems containsSemiMixedTypes="0" containsString="0" containsNumber="1" containsInteger="1" minValue="1" maxValue="6"/>
    </cacheField>
    <cacheField name="Fat" numFmtId="0">
      <sharedItems containsSemiMixedTypes="0" containsString="0" containsNumber="1" containsInteger="1" minValue="0" maxValue="5"/>
    </cacheField>
    <cacheField name="Sodium" numFmtId="0">
      <sharedItems containsSemiMixedTypes="0" containsString="0" containsNumber="1" containsInteger="1" minValue="0" maxValue="320"/>
    </cacheField>
    <cacheField name="Fiber" numFmtId="0">
      <sharedItems containsSemiMixedTypes="0" containsString="0" containsNumber="1" minValue="0" maxValue="14"/>
    </cacheField>
    <cacheField name="Carbohydrates" numFmtId="0">
      <sharedItems containsSemiMixedTypes="0" containsString="0" containsNumber="1" minValue="-1" maxValue="23"/>
    </cacheField>
    <cacheField name="Sugars" numFmtId="0">
      <sharedItems containsSemiMixedTypes="0" containsString="0" containsNumber="1" containsInteger="1" minValue="-1" maxValue="15"/>
    </cacheField>
    <cacheField name="Shelf" numFmtId="0">
      <sharedItems containsSemiMixedTypes="0" containsString="0" containsNumber="1" containsInteger="1" minValue="1" maxValue="3"/>
    </cacheField>
    <cacheField name="Potassium" numFmtId="0">
      <sharedItems containsSemiMixedTypes="0" containsString="0" containsNumber="1" containsInteger="1" minValue="-1" maxValue="330"/>
    </cacheField>
    <cacheField name="Vitamins" numFmtId="0">
      <sharedItems containsSemiMixedTypes="0" containsString="0" containsNumber="1" containsInteger="1" minValue="0" maxValue="100"/>
    </cacheField>
    <cacheField name="Weight" numFmtId="0">
      <sharedItems containsSemiMixedTypes="0" containsString="0" containsNumber="1" minValue="-1" maxValue="1.5"/>
    </cacheField>
    <cacheField name="Cups" numFmtId="0">
      <sharedItems containsSemiMixedTypes="0" containsString="0" containsNumber="1" minValue="-1" maxValue="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Colbert" refreshedDate="44572.875671759262" createdVersion="1" refreshedVersion="7" recordCount="77" upgradeOnRefresh="1" xr:uid="{00000000-000A-0000-FFFF-FFFF21000000}">
  <cacheSource type="worksheet">
    <worksheetSource ref="A1:O78" sheet="cereals"/>
  </cacheSource>
  <cacheFields count="15">
    <cacheField name="Cereal" numFmtId="0">
      <sharedItems/>
    </cacheField>
    <cacheField name="Manufacturer" numFmtId="0">
      <sharedItems count="7">
        <s v="K"/>
        <s v="G"/>
        <s v="R"/>
        <s v="Q"/>
        <s v="P"/>
        <s v="N"/>
        <s v="A"/>
      </sharedItems>
    </cacheField>
    <cacheField name="Type" numFmtId="0">
      <sharedItems/>
    </cacheField>
    <cacheField name="Calories" numFmtId="0">
      <sharedItems containsSemiMixedTypes="0" containsString="0" containsNumber="1" containsInteger="1" minValue="50" maxValue="160"/>
    </cacheField>
    <cacheField name="Protein" numFmtId="0">
      <sharedItems containsSemiMixedTypes="0" containsString="0" containsNumber="1" containsInteger="1" minValue="1" maxValue="6"/>
    </cacheField>
    <cacheField name="Fat" numFmtId="0">
      <sharedItems containsSemiMixedTypes="0" containsString="0" containsNumber="1" containsInteger="1" minValue="0" maxValue="5"/>
    </cacheField>
    <cacheField name="Sodium" numFmtId="0">
      <sharedItems containsSemiMixedTypes="0" containsString="0" containsNumber="1" containsInteger="1" minValue="0" maxValue="320"/>
    </cacheField>
    <cacheField name="Fiber" numFmtId="0">
      <sharedItems containsSemiMixedTypes="0" containsString="0" containsNumber="1" minValue="0" maxValue="14"/>
    </cacheField>
    <cacheField name="Carbohydrates" numFmtId="0">
      <sharedItems containsSemiMixedTypes="0" containsString="0" containsNumber="1" minValue="-1" maxValue="23"/>
    </cacheField>
    <cacheField name="Sugars" numFmtId="0">
      <sharedItems containsSemiMixedTypes="0" containsString="0" containsNumber="1" containsInteger="1" minValue="-1" maxValue="15"/>
    </cacheField>
    <cacheField name="Shelf" numFmtId="0">
      <sharedItems containsSemiMixedTypes="0" containsString="0" containsNumber="1" containsInteger="1" minValue="1" maxValue="3"/>
    </cacheField>
    <cacheField name="Potassium" numFmtId="0">
      <sharedItems containsSemiMixedTypes="0" containsString="0" containsNumber="1" containsInteger="1" minValue="-1" maxValue="330"/>
    </cacheField>
    <cacheField name="Vitamins" numFmtId="0">
      <sharedItems containsSemiMixedTypes="0" containsString="0" containsNumber="1" containsInteger="1" minValue="0" maxValue="100"/>
    </cacheField>
    <cacheField name="Weight" numFmtId="0">
      <sharedItems containsSemiMixedTypes="0" containsString="0" containsNumber="1" minValue="-1" maxValue="1.5"/>
    </cacheField>
    <cacheField name="Cups" numFmtId="0">
      <sharedItems containsSemiMixedTypes="0" containsString="0" containsNumber="1" minValue="-1" maxValue="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Colbert" refreshedDate="44572.879365624998" createdVersion="1" refreshedVersion="7" recordCount="77" upgradeOnRefresh="1" xr:uid="{00000000-000A-0000-FFFF-FFFF38000000}">
  <cacheSource type="worksheet">
    <worksheetSource ref="A1:P78" sheet="cereals"/>
  </cacheSource>
  <cacheFields count="16">
    <cacheField name="Cereal" numFmtId="0">
      <sharedItems/>
    </cacheField>
    <cacheField name="Manufacturer" numFmtId="0">
      <sharedItems count="7">
        <s v="K"/>
        <s v="G"/>
        <s v="R"/>
        <s v="Q"/>
        <s v="P"/>
        <s v="N"/>
        <s v="A"/>
      </sharedItems>
    </cacheField>
    <cacheField name="Type" numFmtId="0">
      <sharedItems/>
    </cacheField>
    <cacheField name="Calories" numFmtId="0">
      <sharedItems containsSemiMixedTypes="0" containsString="0" containsNumber="1" containsInteger="1" minValue="50" maxValue="160"/>
    </cacheField>
    <cacheField name="Protein" numFmtId="0">
      <sharedItems containsSemiMixedTypes="0" containsString="0" containsNumber="1" containsInteger="1" minValue="1" maxValue="6"/>
    </cacheField>
    <cacheField name="Fat" numFmtId="0">
      <sharedItems containsSemiMixedTypes="0" containsString="0" containsNumber="1" containsInteger="1" minValue="0" maxValue="5"/>
    </cacheField>
    <cacheField name="Sodium" numFmtId="0">
      <sharedItems containsSemiMixedTypes="0" containsString="0" containsNumber="1" containsInteger="1" minValue="0" maxValue="320"/>
    </cacheField>
    <cacheField name="Fiber" numFmtId="0">
      <sharedItems containsSemiMixedTypes="0" containsString="0" containsNumber="1" minValue="0" maxValue="14"/>
    </cacheField>
    <cacheField name="Carbohydrates" numFmtId="0">
      <sharedItems containsSemiMixedTypes="0" containsString="0" containsNumber="1" minValue="-1" maxValue="23"/>
    </cacheField>
    <cacheField name="Sugars" numFmtId="0">
      <sharedItems containsSemiMixedTypes="0" containsString="0" containsNumber="1" containsInteger="1" minValue="-1" maxValue="15"/>
    </cacheField>
    <cacheField name="Shelf" numFmtId="0">
      <sharedItems containsSemiMixedTypes="0" containsString="0" containsNumber="1" containsInteger="1" minValue="1" maxValue="3"/>
    </cacheField>
    <cacheField name="Potassium" numFmtId="0">
      <sharedItems containsSemiMixedTypes="0" containsString="0" containsNumber="1" containsInteger="1" minValue="-1" maxValue="330"/>
    </cacheField>
    <cacheField name="Vitamins" numFmtId="0">
      <sharedItems containsSemiMixedTypes="0" containsString="0" containsNumber="1" containsInteger="1" minValue="0" maxValue="100"/>
    </cacheField>
    <cacheField name="Weight" numFmtId="0">
      <sharedItems containsSemiMixedTypes="0" containsString="0" containsNumber="1" minValue="-1" maxValue="1.5"/>
    </cacheField>
    <cacheField name="Cups" numFmtId="0">
      <sharedItems containsSemiMixedTypes="0" containsString="0" containsNumber="1" minValue="-1" maxValue="1.5"/>
    </cacheField>
    <cacheField name="Calories to Weight" numFmtId="0">
      <sharedItems containsSemiMixedTypes="0" containsString="0" containsNumber="1" containsInteger="1" minValue="-15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s v="Product 19"/>
    <x v="0"/>
    <s v="C"/>
    <n v="100"/>
    <n v="3"/>
    <n v="0"/>
    <n v="320"/>
    <n v="1"/>
    <n v="20"/>
    <n v="3"/>
    <n v="3"/>
    <n v="45"/>
    <n v="100"/>
    <n v="1"/>
    <n v="1"/>
  </r>
  <r>
    <s v="Rice Krispies"/>
    <x v="0"/>
    <s v="C"/>
    <n v="110"/>
    <n v="2"/>
    <n v="0"/>
    <n v="290"/>
    <n v="0"/>
    <n v="22"/>
    <n v="3"/>
    <n v="1"/>
    <n v="35"/>
    <n v="25"/>
    <n v="1"/>
    <n v="1"/>
  </r>
  <r>
    <s v="Corn Flakes"/>
    <x v="0"/>
    <s v="C"/>
    <n v="100"/>
    <n v="2"/>
    <n v="0"/>
    <n v="290"/>
    <n v="1"/>
    <n v="21"/>
    <n v="2"/>
    <n v="1"/>
    <n v="35"/>
    <n v="25"/>
    <n v="1"/>
    <n v="1"/>
  </r>
  <r>
    <s v="Cheerios"/>
    <x v="1"/>
    <s v="C"/>
    <n v="110"/>
    <n v="6"/>
    <n v="2"/>
    <n v="290"/>
    <n v="2"/>
    <n v="17"/>
    <n v="1"/>
    <n v="1"/>
    <n v="105"/>
    <n v="25"/>
    <n v="1"/>
    <n v="1.25"/>
  </r>
  <r>
    <s v="Golden Grahams"/>
    <x v="1"/>
    <s v="C"/>
    <n v="110"/>
    <n v="1"/>
    <n v="1"/>
    <n v="280"/>
    <n v="0"/>
    <n v="15"/>
    <n v="9"/>
    <n v="2"/>
    <n v="45"/>
    <n v="25"/>
    <n v="1"/>
    <n v="0.75"/>
  </r>
  <r>
    <s v="Corn Chex"/>
    <x v="2"/>
    <s v="C"/>
    <n v="110"/>
    <n v="2"/>
    <n v="0"/>
    <n v="280"/>
    <n v="0"/>
    <n v="22"/>
    <n v="3"/>
    <n v="1"/>
    <n v="25"/>
    <n v="25"/>
    <n v="1"/>
    <n v="1"/>
  </r>
  <r>
    <s v="All-Bran"/>
    <x v="0"/>
    <s v="C"/>
    <n v="70"/>
    <n v="4"/>
    <n v="1"/>
    <n v="260"/>
    <n v="9"/>
    <n v="7"/>
    <n v="5"/>
    <n v="3"/>
    <n v="320"/>
    <n v="25"/>
    <n v="1"/>
    <n v="0.33"/>
  </r>
  <r>
    <s v="Kix"/>
    <x v="1"/>
    <s v="C"/>
    <n v="110"/>
    <n v="2"/>
    <n v="1"/>
    <n v="260"/>
    <n v="0"/>
    <n v="21"/>
    <n v="3"/>
    <n v="2"/>
    <n v="40"/>
    <n v="25"/>
    <n v="1"/>
    <n v="1.5"/>
  </r>
  <r>
    <s v="Honey Nut Cheerios"/>
    <x v="1"/>
    <s v="C"/>
    <n v="110"/>
    <n v="3"/>
    <n v="1"/>
    <n v="250"/>
    <n v="1.5"/>
    <n v="11.5"/>
    <n v="10"/>
    <n v="1"/>
    <n v="90"/>
    <n v="25"/>
    <n v="1"/>
    <n v="0.75"/>
  </r>
  <r>
    <s v="Triples"/>
    <x v="1"/>
    <s v="C"/>
    <n v="110"/>
    <n v="2"/>
    <n v="1"/>
    <n v="250"/>
    <n v="0"/>
    <n v="21"/>
    <n v="3"/>
    <n v="3"/>
    <n v="60"/>
    <n v="25"/>
    <n v="1"/>
    <n v="0.75"/>
  </r>
  <r>
    <s v="Fruitful Bran"/>
    <x v="0"/>
    <s v="C"/>
    <n v="120"/>
    <n v="3"/>
    <n v="0"/>
    <n v="240"/>
    <n v="5"/>
    <n v="14"/>
    <n v="12"/>
    <n v="3"/>
    <n v="190"/>
    <n v="25"/>
    <n v="1.33"/>
    <n v="0.67"/>
  </r>
  <r>
    <s v="Rice Chex"/>
    <x v="2"/>
    <s v="C"/>
    <n v="110"/>
    <n v="1"/>
    <n v="0"/>
    <n v="240"/>
    <n v="0"/>
    <n v="23"/>
    <n v="2"/>
    <n v="1"/>
    <n v="30"/>
    <n v="25"/>
    <n v="1"/>
    <n v="1.1299999999999999"/>
  </r>
  <r>
    <s v="Special K"/>
    <x v="0"/>
    <s v="C"/>
    <n v="110"/>
    <n v="6"/>
    <n v="0"/>
    <n v="230"/>
    <n v="1"/>
    <n v="16"/>
    <n v="3"/>
    <n v="1"/>
    <n v="55"/>
    <n v="25"/>
    <n v="1"/>
    <n v="1"/>
  </r>
  <r>
    <s v="Wheat Chex"/>
    <x v="2"/>
    <s v="C"/>
    <n v="100"/>
    <n v="3"/>
    <n v="1"/>
    <n v="230"/>
    <n v="3"/>
    <n v="17"/>
    <n v="3"/>
    <n v="1"/>
    <n v="115"/>
    <n v="25"/>
    <n v="1"/>
    <n v="0.67"/>
  </r>
  <r>
    <s v="Cap'n'Crunch"/>
    <x v="3"/>
    <s v="C"/>
    <n v="120"/>
    <n v="1"/>
    <n v="2"/>
    <n v="220"/>
    <n v="0"/>
    <n v="12"/>
    <n v="12"/>
    <n v="2"/>
    <n v="35"/>
    <n v="25"/>
    <n v="1"/>
    <n v="0.75"/>
  </r>
  <r>
    <s v="Honey Graham Ohs"/>
    <x v="3"/>
    <s v="C"/>
    <n v="120"/>
    <n v="1"/>
    <n v="2"/>
    <n v="220"/>
    <n v="1"/>
    <n v="12"/>
    <n v="11"/>
    <n v="2"/>
    <n v="45"/>
    <n v="25"/>
    <n v="1"/>
    <n v="1"/>
  </r>
  <r>
    <s v="Nutri-Grain Almond-Raisin"/>
    <x v="0"/>
    <s v="C"/>
    <n v="140"/>
    <n v="3"/>
    <n v="2"/>
    <n v="220"/>
    <n v="3"/>
    <n v="21"/>
    <n v="7"/>
    <n v="3"/>
    <n v="130"/>
    <n v="25"/>
    <n v="1.33"/>
    <n v="0.67"/>
  </r>
  <r>
    <s v="Multi-Grain Cheerios"/>
    <x v="1"/>
    <s v="C"/>
    <n v="100"/>
    <n v="2"/>
    <n v="1"/>
    <n v="220"/>
    <n v="2"/>
    <n v="15"/>
    <n v="6"/>
    <n v="1"/>
    <n v="90"/>
    <n v="25"/>
    <n v="1"/>
    <n v="1"/>
  </r>
  <r>
    <s v="Crispix"/>
    <x v="0"/>
    <s v="C"/>
    <n v="110"/>
    <n v="2"/>
    <n v="0"/>
    <n v="220"/>
    <n v="1"/>
    <n v="21"/>
    <n v="3"/>
    <n v="3"/>
    <n v="30"/>
    <n v="25"/>
    <n v="1"/>
    <n v="1"/>
  </r>
  <r>
    <s v="Raisin Bran"/>
    <x v="0"/>
    <s v="C"/>
    <n v="120"/>
    <n v="3"/>
    <n v="1"/>
    <n v="210"/>
    <n v="5"/>
    <n v="14"/>
    <n v="12"/>
    <n v="2"/>
    <n v="240"/>
    <n v="25"/>
    <n v="1.33"/>
    <n v="0.75"/>
  </r>
  <r>
    <s v="Cinnamon Toast Crunch"/>
    <x v="1"/>
    <s v="C"/>
    <n v="120"/>
    <n v="1"/>
    <n v="3"/>
    <n v="210"/>
    <n v="0"/>
    <n v="13"/>
    <n v="9"/>
    <n v="2"/>
    <n v="45"/>
    <n v="25"/>
    <n v="1"/>
    <n v="0.75"/>
  </r>
  <r>
    <s v="Basic 4"/>
    <x v="1"/>
    <s v="C"/>
    <n v="130"/>
    <n v="3"/>
    <n v="2"/>
    <n v="210"/>
    <n v="2"/>
    <n v="18"/>
    <n v="8"/>
    <n v="3"/>
    <n v="100"/>
    <n v="25"/>
    <n v="1.33"/>
    <n v="0.75"/>
  </r>
  <r>
    <s v="Bran Flakes"/>
    <x v="4"/>
    <s v="C"/>
    <n v="90"/>
    <n v="3"/>
    <n v="0"/>
    <n v="210"/>
    <n v="5"/>
    <n v="13"/>
    <n v="5"/>
    <n v="3"/>
    <n v="190"/>
    <n v="25"/>
    <n v="1"/>
    <n v="0.67"/>
  </r>
  <r>
    <s v="Post Nat. Raisin Bran"/>
    <x v="4"/>
    <s v="C"/>
    <n v="120"/>
    <n v="3"/>
    <n v="1"/>
    <n v="200"/>
    <n v="6"/>
    <n v="11"/>
    <n v="14"/>
    <n v="3"/>
    <n v="260"/>
    <n v="25"/>
    <n v="1.33"/>
    <n v="0.67"/>
  </r>
  <r>
    <s v="Frosted Flakes"/>
    <x v="0"/>
    <s v="C"/>
    <n v="110"/>
    <n v="1"/>
    <n v="0"/>
    <n v="200"/>
    <n v="1"/>
    <n v="14"/>
    <n v="11"/>
    <n v="1"/>
    <n v="25"/>
    <n v="25"/>
    <n v="1"/>
    <n v="0.75"/>
  </r>
  <r>
    <s v="Wheaties Honey Gold"/>
    <x v="1"/>
    <s v="C"/>
    <n v="110"/>
    <n v="2"/>
    <n v="1"/>
    <n v="200"/>
    <n v="1"/>
    <n v="16"/>
    <n v="8"/>
    <n v="1"/>
    <n v="60"/>
    <n v="25"/>
    <n v="1"/>
    <n v="0.75"/>
  </r>
  <r>
    <s v="Almond Delight"/>
    <x v="2"/>
    <s v="C"/>
    <n v="110"/>
    <n v="2"/>
    <n v="2"/>
    <n v="200"/>
    <n v="1"/>
    <n v="14"/>
    <n v="8"/>
    <n v="3"/>
    <n v="-1"/>
    <n v="25"/>
    <n v="1"/>
    <n v="0.75"/>
  </r>
  <r>
    <s v="Bran Chex"/>
    <x v="2"/>
    <s v="C"/>
    <n v="90"/>
    <n v="2"/>
    <n v="1"/>
    <n v="200"/>
    <n v="4"/>
    <n v="15"/>
    <n v="6"/>
    <n v="1"/>
    <n v="125"/>
    <n v="25"/>
    <n v="1"/>
    <n v="0.67"/>
  </r>
  <r>
    <s v="Total Corn Flakes"/>
    <x v="1"/>
    <s v="C"/>
    <n v="110"/>
    <n v="2"/>
    <n v="1"/>
    <n v="200"/>
    <n v="0"/>
    <n v="21"/>
    <n v="3"/>
    <n v="3"/>
    <n v="35"/>
    <n v="100"/>
    <n v="1"/>
    <n v="1"/>
  </r>
  <r>
    <s v="Total Whole Grain"/>
    <x v="1"/>
    <s v="C"/>
    <n v="100"/>
    <n v="3"/>
    <n v="1"/>
    <n v="200"/>
    <n v="3"/>
    <n v="16"/>
    <n v="3"/>
    <n v="3"/>
    <n v="110"/>
    <n v="100"/>
    <n v="1"/>
    <n v="1"/>
  </r>
  <r>
    <s v="Wheaties"/>
    <x v="1"/>
    <s v="C"/>
    <n v="100"/>
    <n v="3"/>
    <n v="1"/>
    <n v="200"/>
    <n v="3"/>
    <n v="17"/>
    <n v="3"/>
    <n v="1"/>
    <n v="110"/>
    <n v="25"/>
    <n v="1"/>
    <n v="1"/>
  </r>
  <r>
    <s v="Total Raisin Bran"/>
    <x v="1"/>
    <s v="C"/>
    <n v="140"/>
    <n v="3"/>
    <n v="1"/>
    <n v="190"/>
    <n v="4"/>
    <n v="15"/>
    <n v="14"/>
    <n v="3"/>
    <n v="230"/>
    <n v="100"/>
    <n v="1.5"/>
    <n v="1"/>
  </r>
  <r>
    <s v="Nut&amp;Honey Crunch"/>
    <x v="0"/>
    <s v="C"/>
    <n v="120"/>
    <n v="2"/>
    <n v="1"/>
    <n v="190"/>
    <n v="0"/>
    <n v="15"/>
    <n v="9"/>
    <n v="2"/>
    <n v="40"/>
    <n v="25"/>
    <n v="1"/>
    <n v="0.67"/>
  </r>
  <r>
    <s v="Double Chex"/>
    <x v="2"/>
    <s v="C"/>
    <n v="100"/>
    <n v="2"/>
    <n v="0"/>
    <n v="190"/>
    <n v="1"/>
    <n v="18"/>
    <n v="5"/>
    <n v="3"/>
    <n v="80"/>
    <n v="25"/>
    <n v="1"/>
    <n v="0.75"/>
  </r>
  <r>
    <s v="Cocoa Puffs"/>
    <x v="1"/>
    <s v="C"/>
    <n v="110"/>
    <n v="1"/>
    <n v="1"/>
    <n v="180"/>
    <n v="0"/>
    <n v="12"/>
    <n v="13"/>
    <n v="2"/>
    <n v="55"/>
    <n v="25"/>
    <n v="1"/>
    <n v="1"/>
  </r>
  <r>
    <s v="Count Chocula"/>
    <x v="1"/>
    <s v="C"/>
    <n v="110"/>
    <n v="1"/>
    <n v="1"/>
    <n v="180"/>
    <n v="0"/>
    <n v="12"/>
    <n v="13"/>
    <n v="2"/>
    <n v="65"/>
    <n v="25"/>
    <n v="1"/>
    <n v="1"/>
  </r>
  <r>
    <s v="Lucky Charms"/>
    <x v="1"/>
    <s v="C"/>
    <n v="110"/>
    <n v="2"/>
    <n v="1"/>
    <n v="180"/>
    <n v="0"/>
    <n v="12"/>
    <n v="12"/>
    <n v="2"/>
    <n v="55"/>
    <n v="25"/>
    <n v="1"/>
    <n v="1"/>
  </r>
  <r>
    <s v="Honey-comb"/>
    <x v="4"/>
    <s v="C"/>
    <n v="110"/>
    <n v="1"/>
    <n v="0"/>
    <n v="180"/>
    <n v="0"/>
    <n v="14"/>
    <n v="11"/>
    <n v="1"/>
    <n v="35"/>
    <n v="25"/>
    <n v="1"/>
    <n v="1.33"/>
  </r>
  <r>
    <s v="Apple Cinnamon Cheerios"/>
    <x v="1"/>
    <s v="C"/>
    <n v="110"/>
    <n v="2"/>
    <n v="2"/>
    <n v="180"/>
    <n v="1.5"/>
    <n v="10.5"/>
    <n v="10"/>
    <n v="1"/>
    <n v="70"/>
    <n v="25"/>
    <n v="1"/>
    <n v="0.75"/>
  </r>
  <r>
    <s v="Oatmeal Raisin Crisp"/>
    <x v="1"/>
    <s v="C"/>
    <n v="130"/>
    <n v="3"/>
    <n v="2"/>
    <n v="170"/>
    <n v="1.5"/>
    <n v="13.5"/>
    <n v="10"/>
    <n v="3"/>
    <n v="120"/>
    <n v="25"/>
    <n v="1.25"/>
    <n v="0.5"/>
  </r>
  <r>
    <s v="Just Right Fruit &amp; Nut"/>
    <x v="0"/>
    <s v="C"/>
    <n v="140"/>
    <n v="3"/>
    <n v="1"/>
    <n v="170"/>
    <n v="2"/>
    <n v="20"/>
    <n v="9"/>
    <n v="3"/>
    <n v="95"/>
    <n v="100"/>
    <n v="1.3"/>
    <n v="0.75"/>
  </r>
  <r>
    <s v="Just Right Crunchy  Nuggets"/>
    <x v="0"/>
    <s v="C"/>
    <n v="110"/>
    <n v="2"/>
    <n v="1"/>
    <n v="170"/>
    <n v="1"/>
    <n v="17"/>
    <n v="6"/>
    <n v="3"/>
    <n v="60"/>
    <n v="100"/>
    <n v="1"/>
    <n v="-1"/>
  </r>
  <r>
    <s v="Grape-Nuts"/>
    <x v="4"/>
    <s v="C"/>
    <n v="110"/>
    <n v="3"/>
    <n v="0"/>
    <n v="170"/>
    <n v="3"/>
    <n v="17"/>
    <n v="3"/>
    <n v="3"/>
    <n v="90"/>
    <n v="25"/>
    <n v="1"/>
    <n v="0.25"/>
  </r>
  <r>
    <s v="Nutri-grain Wheat"/>
    <x v="0"/>
    <s v="C"/>
    <n v="90"/>
    <n v="3"/>
    <n v="0"/>
    <n v="170"/>
    <n v="3"/>
    <n v="18"/>
    <n v="2"/>
    <n v="3"/>
    <n v="90"/>
    <n v="25"/>
    <n v="1"/>
    <n v="-1"/>
  </r>
  <r>
    <s v="Fruit &amp; Fibre Dates, Walnuts, and Oats"/>
    <x v="4"/>
    <s v="C"/>
    <n v="120"/>
    <n v="3"/>
    <n v="2"/>
    <n v="160"/>
    <n v="5"/>
    <n v="12"/>
    <n v="10"/>
    <n v="3"/>
    <n v="200"/>
    <n v="25"/>
    <n v="1.25"/>
    <n v="0.67"/>
  </r>
  <r>
    <s v="Mueslix Crispy Blend"/>
    <x v="0"/>
    <s v="C"/>
    <n v="160"/>
    <n v="3"/>
    <n v="2"/>
    <n v="150"/>
    <n v="3"/>
    <n v="17"/>
    <n v="13"/>
    <n v="3"/>
    <n v="160"/>
    <n v="25"/>
    <n v="1.5"/>
    <n v="0.67"/>
  </r>
  <r>
    <s v="Muesli Raisins, Peaches, &amp; Pecans"/>
    <x v="2"/>
    <s v="C"/>
    <n v="150"/>
    <n v="4"/>
    <n v="3"/>
    <n v="150"/>
    <n v="3"/>
    <n v="16"/>
    <n v="11"/>
    <n v="3"/>
    <n v="170"/>
    <n v="25"/>
    <n v="-1"/>
    <n v="-1"/>
  </r>
  <r>
    <s v="Life"/>
    <x v="3"/>
    <s v="C"/>
    <n v="100"/>
    <n v="4"/>
    <n v="2"/>
    <n v="150"/>
    <n v="2"/>
    <n v="12"/>
    <n v="6"/>
    <n v="2"/>
    <n v="95"/>
    <n v="25"/>
    <n v="1"/>
    <n v="0.67"/>
  </r>
  <r>
    <s v="Trix"/>
    <x v="1"/>
    <s v="C"/>
    <n v="110"/>
    <n v="1"/>
    <n v="1"/>
    <n v="140"/>
    <n v="0"/>
    <n v="13"/>
    <n v="12"/>
    <n v="2"/>
    <n v="25"/>
    <n v="25"/>
    <n v="1"/>
    <n v="1"/>
  </r>
  <r>
    <s v="Crispy Wheat &amp; Raisins"/>
    <x v="1"/>
    <s v="C"/>
    <n v="100"/>
    <n v="2"/>
    <n v="1"/>
    <n v="140"/>
    <n v="2"/>
    <n v="11"/>
    <n v="10"/>
    <n v="3"/>
    <n v="120"/>
    <n v="25"/>
    <n v="1"/>
    <n v="0.75"/>
  </r>
  <r>
    <s v="Raisin Nut Bran"/>
    <x v="1"/>
    <s v="C"/>
    <n v="100"/>
    <n v="3"/>
    <n v="2"/>
    <n v="140"/>
    <n v="2.5"/>
    <n v="10.5"/>
    <n v="8"/>
    <n v="3"/>
    <n v="140"/>
    <n v="25"/>
    <n v="1"/>
    <n v="0.5"/>
  </r>
  <r>
    <s v="Clusters"/>
    <x v="1"/>
    <s v="C"/>
    <n v="110"/>
    <n v="3"/>
    <n v="2"/>
    <n v="140"/>
    <n v="2"/>
    <n v="13"/>
    <n v="7"/>
    <n v="3"/>
    <n v="105"/>
    <n v="25"/>
    <n v="1"/>
    <n v="0.5"/>
  </r>
  <r>
    <s v="Cracklin' Oat Bran"/>
    <x v="0"/>
    <s v="C"/>
    <n v="110"/>
    <n v="3"/>
    <n v="3"/>
    <n v="140"/>
    <n v="4"/>
    <n v="10"/>
    <n v="7"/>
    <n v="3"/>
    <n v="160"/>
    <n v="25"/>
    <n v="1"/>
    <n v="0.5"/>
  </r>
  <r>
    <s v="Grape Nuts Flakes"/>
    <x v="4"/>
    <s v="C"/>
    <n v="100"/>
    <n v="3"/>
    <n v="1"/>
    <n v="140"/>
    <n v="3"/>
    <n v="15"/>
    <n v="5"/>
    <n v="3"/>
    <n v="85"/>
    <n v="25"/>
    <n v="1"/>
    <n v="0.88"/>
  </r>
  <r>
    <s v="All-Bran with Extra Fiber"/>
    <x v="0"/>
    <s v="C"/>
    <n v="50"/>
    <n v="4"/>
    <n v="0"/>
    <n v="140"/>
    <n v="14"/>
    <n v="8"/>
    <n v="0"/>
    <n v="3"/>
    <n v="330"/>
    <n v="25"/>
    <n v="1"/>
    <n v="0.5"/>
  </r>
  <r>
    <s v="Fruity Pebbles"/>
    <x v="4"/>
    <s v="C"/>
    <n v="110"/>
    <n v="1"/>
    <n v="1"/>
    <n v="135"/>
    <n v="0"/>
    <n v="13"/>
    <n v="12"/>
    <n v="2"/>
    <n v="25"/>
    <n v="25"/>
    <n v="1"/>
    <n v="0.75"/>
  </r>
  <r>
    <s v="Quaker Oat Squares"/>
    <x v="3"/>
    <s v="C"/>
    <n v="100"/>
    <n v="4"/>
    <n v="1"/>
    <n v="135"/>
    <n v="2"/>
    <n v="14"/>
    <n v="6"/>
    <n v="3"/>
    <n v="110"/>
    <n v="25"/>
    <n v="1"/>
    <n v="0.5"/>
  </r>
  <r>
    <s v="100% Bran"/>
    <x v="5"/>
    <s v="C"/>
    <n v="70"/>
    <n v="4"/>
    <n v="1"/>
    <n v="130"/>
    <n v="10"/>
    <n v="5"/>
    <n v="6"/>
    <n v="3"/>
    <n v="280"/>
    <n v="25"/>
    <n v="1"/>
    <n v="0.33"/>
  </r>
  <r>
    <s v="Apple Jacks"/>
    <x v="0"/>
    <s v="C"/>
    <n v="110"/>
    <n v="2"/>
    <n v="0"/>
    <n v="125"/>
    <n v="1"/>
    <n v="11"/>
    <n v="14"/>
    <n v="2"/>
    <n v="30"/>
    <n v="25"/>
    <n v="1"/>
    <n v="1"/>
  </r>
  <r>
    <s v="Froot Loops"/>
    <x v="0"/>
    <s v="C"/>
    <n v="110"/>
    <n v="2"/>
    <n v="1"/>
    <n v="125"/>
    <n v="1"/>
    <n v="11"/>
    <n v="13"/>
    <n v="2"/>
    <n v="30"/>
    <n v="25"/>
    <n v="1"/>
    <n v="1"/>
  </r>
  <r>
    <s v="Muesli Raisins, Dates, &amp; Almonds"/>
    <x v="2"/>
    <s v="C"/>
    <n v="150"/>
    <n v="4"/>
    <n v="3"/>
    <n v="95"/>
    <n v="3"/>
    <n v="16"/>
    <n v="11"/>
    <n v="3"/>
    <n v="170"/>
    <n v="25"/>
    <n v="-1"/>
    <n v="-1"/>
  </r>
  <r>
    <s v="Corn Pops"/>
    <x v="0"/>
    <s v="C"/>
    <n v="110"/>
    <n v="1"/>
    <n v="0"/>
    <n v="90"/>
    <n v="1"/>
    <n v="13"/>
    <n v="12"/>
    <n v="2"/>
    <n v="20"/>
    <n v="25"/>
    <n v="1"/>
    <n v="1"/>
  </r>
  <r>
    <s v="Cream of Wheat (Quick)"/>
    <x v="5"/>
    <s v="H"/>
    <n v="100"/>
    <n v="3"/>
    <n v="0"/>
    <n v="80"/>
    <n v="1"/>
    <n v="21"/>
    <n v="0"/>
    <n v="2"/>
    <n v="-1"/>
    <n v="0"/>
    <n v="1"/>
    <n v="1"/>
  </r>
  <r>
    <s v="Great Grains Pecan"/>
    <x v="4"/>
    <s v="C"/>
    <n v="120"/>
    <n v="3"/>
    <n v="3"/>
    <n v="75"/>
    <n v="3"/>
    <n v="13"/>
    <n v="4"/>
    <n v="3"/>
    <n v="100"/>
    <n v="25"/>
    <n v="1"/>
    <n v="0.33"/>
  </r>
  <r>
    <s v="Smacks"/>
    <x v="0"/>
    <s v="C"/>
    <n v="110"/>
    <n v="2"/>
    <n v="1"/>
    <n v="70"/>
    <n v="1"/>
    <n v="9"/>
    <n v="15"/>
    <n v="2"/>
    <n v="40"/>
    <n v="25"/>
    <n v="1"/>
    <n v="0.75"/>
  </r>
  <r>
    <s v="Golden Crisp"/>
    <x v="4"/>
    <s v="C"/>
    <n v="100"/>
    <n v="2"/>
    <n v="0"/>
    <n v="45"/>
    <n v="0"/>
    <n v="11"/>
    <n v="15"/>
    <n v="1"/>
    <n v="40"/>
    <n v="25"/>
    <n v="1"/>
    <n v="0.88"/>
  </r>
  <r>
    <s v="100% Natural Bran"/>
    <x v="3"/>
    <s v="C"/>
    <n v="120"/>
    <n v="3"/>
    <n v="5"/>
    <n v="15"/>
    <n v="2"/>
    <n v="8"/>
    <n v="8"/>
    <n v="3"/>
    <n v="135"/>
    <n v="0"/>
    <n v="1"/>
    <n v="-1"/>
  </r>
  <r>
    <s v="Strawberry Fruit Wheats"/>
    <x v="5"/>
    <s v="C"/>
    <n v="90"/>
    <n v="2"/>
    <n v="0"/>
    <n v="15"/>
    <n v="3"/>
    <n v="15"/>
    <n v="5"/>
    <n v="2"/>
    <n v="90"/>
    <n v="25"/>
    <n v="1"/>
    <n v="-1"/>
  </r>
  <r>
    <s v="Frosted Mini-Wheats"/>
    <x v="0"/>
    <s v="C"/>
    <n v="100"/>
    <n v="3"/>
    <n v="0"/>
    <n v="0"/>
    <n v="3"/>
    <n v="14"/>
    <n v="7"/>
    <n v="2"/>
    <n v="100"/>
    <n v="25"/>
    <n v="1"/>
    <n v="0.8"/>
  </r>
  <r>
    <s v="Raisin Squares"/>
    <x v="0"/>
    <s v="C"/>
    <n v="90"/>
    <n v="2"/>
    <n v="0"/>
    <n v="0"/>
    <n v="2"/>
    <n v="15"/>
    <n v="6"/>
    <n v="3"/>
    <n v="110"/>
    <n v="25"/>
    <n v="1"/>
    <n v="0.5"/>
  </r>
  <r>
    <s v="Maypo"/>
    <x v="6"/>
    <s v="H"/>
    <n v="100"/>
    <n v="4"/>
    <n v="1"/>
    <n v="0"/>
    <n v="0"/>
    <n v="16"/>
    <n v="3"/>
    <n v="2"/>
    <n v="95"/>
    <n v="25"/>
    <n v="1"/>
    <n v="-1"/>
  </r>
  <r>
    <s v="Shredded Wheat"/>
    <x v="5"/>
    <s v="C"/>
    <n v="80"/>
    <n v="2"/>
    <n v="0"/>
    <n v="0"/>
    <n v="3"/>
    <n v="16"/>
    <n v="0"/>
    <n v="1"/>
    <n v="95"/>
    <n v="0"/>
    <n v="0.83"/>
    <n v="-1"/>
  </r>
  <r>
    <s v="Shredded Wheat 'n'Bran"/>
    <x v="5"/>
    <s v="C"/>
    <n v="90"/>
    <n v="3"/>
    <n v="0"/>
    <n v="0"/>
    <n v="4"/>
    <n v="19"/>
    <n v="0"/>
    <n v="1"/>
    <n v="140"/>
    <n v="0"/>
    <n v="1"/>
    <n v="0.67"/>
  </r>
  <r>
    <s v="Shredded Wheat spoon size"/>
    <x v="5"/>
    <s v="C"/>
    <n v="90"/>
    <n v="3"/>
    <n v="0"/>
    <n v="0"/>
    <n v="3"/>
    <n v="20"/>
    <n v="0"/>
    <n v="1"/>
    <n v="120"/>
    <n v="0"/>
    <n v="1"/>
    <n v="0.67"/>
  </r>
  <r>
    <s v="Puffed Rice"/>
    <x v="3"/>
    <s v="C"/>
    <n v="50"/>
    <n v="1"/>
    <n v="0"/>
    <n v="0"/>
    <n v="0"/>
    <n v="13"/>
    <n v="0"/>
    <n v="3"/>
    <n v="15"/>
    <n v="0"/>
    <n v="0.5"/>
    <n v="1"/>
  </r>
  <r>
    <s v="Puffed Wheat"/>
    <x v="3"/>
    <s v="C"/>
    <n v="50"/>
    <n v="2"/>
    <n v="0"/>
    <n v="0"/>
    <n v="1"/>
    <n v="10"/>
    <n v="0"/>
    <n v="3"/>
    <n v="50"/>
    <n v="0"/>
    <n v="0.5"/>
    <n v="-1"/>
  </r>
  <r>
    <s v="Quaker Oatmeal"/>
    <x v="3"/>
    <s v="H"/>
    <n v="100"/>
    <n v="5"/>
    <n v="2"/>
    <n v="0"/>
    <n v="2.7"/>
    <n v="-1"/>
    <n v="-1"/>
    <n v="1"/>
    <n v="110"/>
    <n v="0"/>
    <n v="1"/>
    <n v="0.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7">
  <r>
    <s v="Product 19"/>
    <x v="0"/>
    <s v="C"/>
    <n v="100"/>
    <n v="3"/>
    <n v="0"/>
    <n v="320"/>
    <n v="1"/>
    <n v="20"/>
    <n v="3"/>
    <n v="3"/>
    <n v="45"/>
    <n v="100"/>
    <n v="1"/>
    <n v="1"/>
  </r>
  <r>
    <s v="Rice Krispies"/>
    <x v="0"/>
    <s v="C"/>
    <n v="110"/>
    <n v="2"/>
    <n v="0"/>
    <n v="290"/>
    <n v="0"/>
    <n v="22"/>
    <n v="3"/>
    <n v="1"/>
    <n v="35"/>
    <n v="25"/>
    <n v="1"/>
    <n v="1"/>
  </r>
  <r>
    <s v="Corn Flakes"/>
    <x v="0"/>
    <s v="C"/>
    <n v="100"/>
    <n v="2"/>
    <n v="0"/>
    <n v="290"/>
    <n v="1"/>
    <n v="21"/>
    <n v="2"/>
    <n v="1"/>
    <n v="35"/>
    <n v="25"/>
    <n v="1"/>
    <n v="1"/>
  </r>
  <r>
    <s v="Cheerios"/>
    <x v="1"/>
    <s v="C"/>
    <n v="110"/>
    <n v="6"/>
    <n v="2"/>
    <n v="290"/>
    <n v="2"/>
    <n v="17"/>
    <n v="1"/>
    <n v="1"/>
    <n v="105"/>
    <n v="25"/>
    <n v="1"/>
    <n v="1.25"/>
  </r>
  <r>
    <s v="Golden Grahams"/>
    <x v="1"/>
    <s v="C"/>
    <n v="110"/>
    <n v="1"/>
    <n v="1"/>
    <n v="280"/>
    <n v="0"/>
    <n v="15"/>
    <n v="9"/>
    <n v="2"/>
    <n v="45"/>
    <n v="25"/>
    <n v="1"/>
    <n v="0.75"/>
  </r>
  <r>
    <s v="Corn Chex"/>
    <x v="2"/>
    <s v="C"/>
    <n v="110"/>
    <n v="2"/>
    <n v="0"/>
    <n v="280"/>
    <n v="0"/>
    <n v="22"/>
    <n v="3"/>
    <n v="1"/>
    <n v="25"/>
    <n v="25"/>
    <n v="1"/>
    <n v="1"/>
  </r>
  <r>
    <s v="All-Bran"/>
    <x v="0"/>
    <s v="C"/>
    <n v="70"/>
    <n v="4"/>
    <n v="1"/>
    <n v="260"/>
    <n v="9"/>
    <n v="7"/>
    <n v="5"/>
    <n v="3"/>
    <n v="320"/>
    <n v="25"/>
    <n v="1"/>
    <n v="0.33"/>
  </r>
  <r>
    <s v="Kix"/>
    <x v="1"/>
    <s v="C"/>
    <n v="110"/>
    <n v="2"/>
    <n v="1"/>
    <n v="260"/>
    <n v="0"/>
    <n v="21"/>
    <n v="3"/>
    <n v="2"/>
    <n v="40"/>
    <n v="25"/>
    <n v="1"/>
    <n v="1.5"/>
  </r>
  <r>
    <s v="Honey Nut Cheerios"/>
    <x v="1"/>
    <s v="C"/>
    <n v="110"/>
    <n v="3"/>
    <n v="1"/>
    <n v="250"/>
    <n v="1.5"/>
    <n v="11.5"/>
    <n v="10"/>
    <n v="1"/>
    <n v="90"/>
    <n v="25"/>
    <n v="1"/>
    <n v="0.75"/>
  </r>
  <r>
    <s v="Triples"/>
    <x v="1"/>
    <s v="C"/>
    <n v="110"/>
    <n v="2"/>
    <n v="1"/>
    <n v="250"/>
    <n v="0"/>
    <n v="21"/>
    <n v="3"/>
    <n v="3"/>
    <n v="60"/>
    <n v="25"/>
    <n v="1"/>
    <n v="0.75"/>
  </r>
  <r>
    <s v="Fruitful Bran"/>
    <x v="0"/>
    <s v="C"/>
    <n v="120"/>
    <n v="3"/>
    <n v="0"/>
    <n v="240"/>
    <n v="5"/>
    <n v="14"/>
    <n v="12"/>
    <n v="3"/>
    <n v="190"/>
    <n v="25"/>
    <n v="1.33"/>
    <n v="0.67"/>
  </r>
  <r>
    <s v="Rice Chex"/>
    <x v="2"/>
    <s v="C"/>
    <n v="110"/>
    <n v="1"/>
    <n v="0"/>
    <n v="240"/>
    <n v="0"/>
    <n v="23"/>
    <n v="2"/>
    <n v="1"/>
    <n v="30"/>
    <n v="25"/>
    <n v="1"/>
    <n v="1.1299999999999999"/>
  </r>
  <r>
    <s v="Special K"/>
    <x v="0"/>
    <s v="C"/>
    <n v="110"/>
    <n v="6"/>
    <n v="0"/>
    <n v="230"/>
    <n v="1"/>
    <n v="16"/>
    <n v="3"/>
    <n v="1"/>
    <n v="55"/>
    <n v="25"/>
    <n v="1"/>
    <n v="1"/>
  </r>
  <r>
    <s v="Wheat Chex"/>
    <x v="2"/>
    <s v="C"/>
    <n v="100"/>
    <n v="3"/>
    <n v="1"/>
    <n v="230"/>
    <n v="3"/>
    <n v="17"/>
    <n v="3"/>
    <n v="1"/>
    <n v="115"/>
    <n v="25"/>
    <n v="1"/>
    <n v="0.67"/>
  </r>
  <r>
    <s v="Cap'n'Crunch"/>
    <x v="3"/>
    <s v="C"/>
    <n v="120"/>
    <n v="1"/>
    <n v="2"/>
    <n v="220"/>
    <n v="0"/>
    <n v="12"/>
    <n v="12"/>
    <n v="2"/>
    <n v="35"/>
    <n v="25"/>
    <n v="1"/>
    <n v="0.75"/>
  </r>
  <r>
    <s v="Honey Graham Ohs"/>
    <x v="3"/>
    <s v="C"/>
    <n v="120"/>
    <n v="1"/>
    <n v="2"/>
    <n v="220"/>
    <n v="1"/>
    <n v="12"/>
    <n v="11"/>
    <n v="2"/>
    <n v="45"/>
    <n v="25"/>
    <n v="1"/>
    <n v="1"/>
  </r>
  <r>
    <s v="Nutri-Grain Almond-Raisin"/>
    <x v="0"/>
    <s v="C"/>
    <n v="140"/>
    <n v="3"/>
    <n v="2"/>
    <n v="220"/>
    <n v="3"/>
    <n v="21"/>
    <n v="7"/>
    <n v="3"/>
    <n v="130"/>
    <n v="25"/>
    <n v="1.33"/>
    <n v="0.67"/>
  </r>
  <r>
    <s v="Multi-Grain Cheerios"/>
    <x v="1"/>
    <s v="C"/>
    <n v="100"/>
    <n v="2"/>
    <n v="1"/>
    <n v="220"/>
    <n v="2"/>
    <n v="15"/>
    <n v="6"/>
    <n v="1"/>
    <n v="90"/>
    <n v="25"/>
    <n v="1"/>
    <n v="1"/>
  </r>
  <r>
    <s v="Crispix"/>
    <x v="0"/>
    <s v="C"/>
    <n v="110"/>
    <n v="2"/>
    <n v="0"/>
    <n v="220"/>
    <n v="1"/>
    <n v="21"/>
    <n v="3"/>
    <n v="3"/>
    <n v="30"/>
    <n v="25"/>
    <n v="1"/>
    <n v="1"/>
  </r>
  <r>
    <s v="Raisin Bran"/>
    <x v="0"/>
    <s v="C"/>
    <n v="120"/>
    <n v="3"/>
    <n v="1"/>
    <n v="210"/>
    <n v="5"/>
    <n v="14"/>
    <n v="12"/>
    <n v="2"/>
    <n v="240"/>
    <n v="25"/>
    <n v="1.33"/>
    <n v="0.75"/>
  </r>
  <r>
    <s v="Cinnamon Toast Crunch"/>
    <x v="1"/>
    <s v="C"/>
    <n v="120"/>
    <n v="1"/>
    <n v="3"/>
    <n v="210"/>
    <n v="0"/>
    <n v="13"/>
    <n v="9"/>
    <n v="2"/>
    <n v="45"/>
    <n v="25"/>
    <n v="1"/>
    <n v="0.75"/>
  </r>
  <r>
    <s v="Basic 4"/>
    <x v="1"/>
    <s v="C"/>
    <n v="130"/>
    <n v="3"/>
    <n v="2"/>
    <n v="210"/>
    <n v="2"/>
    <n v="18"/>
    <n v="8"/>
    <n v="3"/>
    <n v="100"/>
    <n v="25"/>
    <n v="1.33"/>
    <n v="0.75"/>
  </r>
  <r>
    <s v="Bran Flakes"/>
    <x v="4"/>
    <s v="C"/>
    <n v="90"/>
    <n v="3"/>
    <n v="0"/>
    <n v="210"/>
    <n v="5"/>
    <n v="13"/>
    <n v="5"/>
    <n v="3"/>
    <n v="190"/>
    <n v="25"/>
    <n v="1"/>
    <n v="0.67"/>
  </r>
  <r>
    <s v="Post Nat. Raisin Bran"/>
    <x v="4"/>
    <s v="C"/>
    <n v="120"/>
    <n v="3"/>
    <n v="1"/>
    <n v="200"/>
    <n v="6"/>
    <n v="11"/>
    <n v="14"/>
    <n v="3"/>
    <n v="260"/>
    <n v="25"/>
    <n v="1.33"/>
    <n v="0.67"/>
  </r>
  <r>
    <s v="Frosted Flakes"/>
    <x v="0"/>
    <s v="C"/>
    <n v="110"/>
    <n v="1"/>
    <n v="0"/>
    <n v="200"/>
    <n v="1"/>
    <n v="14"/>
    <n v="11"/>
    <n v="1"/>
    <n v="25"/>
    <n v="25"/>
    <n v="1"/>
    <n v="0.75"/>
  </r>
  <r>
    <s v="Wheaties Honey Gold"/>
    <x v="1"/>
    <s v="C"/>
    <n v="110"/>
    <n v="2"/>
    <n v="1"/>
    <n v="200"/>
    <n v="1"/>
    <n v="16"/>
    <n v="8"/>
    <n v="1"/>
    <n v="60"/>
    <n v="25"/>
    <n v="1"/>
    <n v="0.75"/>
  </r>
  <r>
    <s v="Almond Delight"/>
    <x v="2"/>
    <s v="C"/>
    <n v="110"/>
    <n v="2"/>
    <n v="2"/>
    <n v="200"/>
    <n v="1"/>
    <n v="14"/>
    <n v="8"/>
    <n v="3"/>
    <n v="-1"/>
    <n v="25"/>
    <n v="1"/>
    <n v="0.75"/>
  </r>
  <r>
    <s v="Bran Chex"/>
    <x v="2"/>
    <s v="C"/>
    <n v="90"/>
    <n v="2"/>
    <n v="1"/>
    <n v="200"/>
    <n v="4"/>
    <n v="15"/>
    <n v="6"/>
    <n v="1"/>
    <n v="125"/>
    <n v="25"/>
    <n v="1"/>
    <n v="0.67"/>
  </r>
  <r>
    <s v="Total Corn Flakes"/>
    <x v="1"/>
    <s v="C"/>
    <n v="110"/>
    <n v="2"/>
    <n v="1"/>
    <n v="200"/>
    <n v="0"/>
    <n v="21"/>
    <n v="3"/>
    <n v="3"/>
    <n v="35"/>
    <n v="100"/>
    <n v="1"/>
    <n v="1"/>
  </r>
  <r>
    <s v="Total Whole Grain"/>
    <x v="1"/>
    <s v="C"/>
    <n v="100"/>
    <n v="3"/>
    <n v="1"/>
    <n v="200"/>
    <n v="3"/>
    <n v="16"/>
    <n v="3"/>
    <n v="3"/>
    <n v="110"/>
    <n v="100"/>
    <n v="1"/>
    <n v="1"/>
  </r>
  <r>
    <s v="Wheaties"/>
    <x v="1"/>
    <s v="C"/>
    <n v="100"/>
    <n v="3"/>
    <n v="1"/>
    <n v="200"/>
    <n v="3"/>
    <n v="17"/>
    <n v="3"/>
    <n v="1"/>
    <n v="110"/>
    <n v="25"/>
    <n v="1"/>
    <n v="1"/>
  </r>
  <r>
    <s v="Total Raisin Bran"/>
    <x v="1"/>
    <s v="C"/>
    <n v="140"/>
    <n v="3"/>
    <n v="1"/>
    <n v="190"/>
    <n v="4"/>
    <n v="15"/>
    <n v="14"/>
    <n v="3"/>
    <n v="230"/>
    <n v="100"/>
    <n v="1.5"/>
    <n v="1"/>
  </r>
  <r>
    <s v="Nut&amp;Honey Crunch"/>
    <x v="0"/>
    <s v="C"/>
    <n v="120"/>
    <n v="2"/>
    <n v="1"/>
    <n v="190"/>
    <n v="0"/>
    <n v="15"/>
    <n v="9"/>
    <n v="2"/>
    <n v="40"/>
    <n v="25"/>
    <n v="1"/>
    <n v="0.67"/>
  </r>
  <r>
    <s v="Double Chex"/>
    <x v="2"/>
    <s v="C"/>
    <n v="100"/>
    <n v="2"/>
    <n v="0"/>
    <n v="190"/>
    <n v="1"/>
    <n v="18"/>
    <n v="5"/>
    <n v="3"/>
    <n v="80"/>
    <n v="25"/>
    <n v="1"/>
    <n v="0.75"/>
  </r>
  <r>
    <s v="Cocoa Puffs"/>
    <x v="1"/>
    <s v="C"/>
    <n v="110"/>
    <n v="1"/>
    <n v="1"/>
    <n v="180"/>
    <n v="0"/>
    <n v="12"/>
    <n v="13"/>
    <n v="2"/>
    <n v="55"/>
    <n v="25"/>
    <n v="1"/>
    <n v="1"/>
  </r>
  <r>
    <s v="Count Chocula"/>
    <x v="1"/>
    <s v="C"/>
    <n v="110"/>
    <n v="1"/>
    <n v="1"/>
    <n v="180"/>
    <n v="0"/>
    <n v="12"/>
    <n v="13"/>
    <n v="2"/>
    <n v="65"/>
    <n v="25"/>
    <n v="1"/>
    <n v="1"/>
  </r>
  <r>
    <s v="Lucky Charms"/>
    <x v="1"/>
    <s v="C"/>
    <n v="110"/>
    <n v="2"/>
    <n v="1"/>
    <n v="180"/>
    <n v="0"/>
    <n v="12"/>
    <n v="12"/>
    <n v="2"/>
    <n v="55"/>
    <n v="25"/>
    <n v="1"/>
    <n v="1"/>
  </r>
  <r>
    <s v="Honey-comb"/>
    <x v="4"/>
    <s v="C"/>
    <n v="110"/>
    <n v="1"/>
    <n v="0"/>
    <n v="180"/>
    <n v="0"/>
    <n v="14"/>
    <n v="11"/>
    <n v="1"/>
    <n v="35"/>
    <n v="25"/>
    <n v="1"/>
    <n v="1.33"/>
  </r>
  <r>
    <s v="Apple Cinnamon Cheerios"/>
    <x v="1"/>
    <s v="C"/>
    <n v="110"/>
    <n v="2"/>
    <n v="2"/>
    <n v="180"/>
    <n v="1.5"/>
    <n v="10.5"/>
    <n v="10"/>
    <n v="1"/>
    <n v="70"/>
    <n v="25"/>
    <n v="1"/>
    <n v="0.75"/>
  </r>
  <r>
    <s v="Oatmeal Raisin Crisp"/>
    <x v="1"/>
    <s v="C"/>
    <n v="130"/>
    <n v="3"/>
    <n v="2"/>
    <n v="170"/>
    <n v="1.5"/>
    <n v="13.5"/>
    <n v="10"/>
    <n v="3"/>
    <n v="120"/>
    <n v="25"/>
    <n v="1.25"/>
    <n v="0.5"/>
  </r>
  <r>
    <s v="Just Right Fruit &amp; Nut"/>
    <x v="0"/>
    <s v="C"/>
    <n v="140"/>
    <n v="3"/>
    <n v="1"/>
    <n v="170"/>
    <n v="2"/>
    <n v="20"/>
    <n v="9"/>
    <n v="3"/>
    <n v="95"/>
    <n v="100"/>
    <n v="1.3"/>
    <n v="0.75"/>
  </r>
  <r>
    <s v="Just Right Crunchy  Nuggets"/>
    <x v="0"/>
    <s v="C"/>
    <n v="110"/>
    <n v="2"/>
    <n v="1"/>
    <n v="170"/>
    <n v="1"/>
    <n v="17"/>
    <n v="6"/>
    <n v="3"/>
    <n v="60"/>
    <n v="100"/>
    <n v="1"/>
    <n v="-1"/>
  </r>
  <r>
    <s v="Grape-Nuts"/>
    <x v="4"/>
    <s v="C"/>
    <n v="110"/>
    <n v="3"/>
    <n v="0"/>
    <n v="170"/>
    <n v="3"/>
    <n v="17"/>
    <n v="3"/>
    <n v="3"/>
    <n v="90"/>
    <n v="25"/>
    <n v="1"/>
    <n v="0.25"/>
  </r>
  <r>
    <s v="Nutri-grain Wheat"/>
    <x v="0"/>
    <s v="C"/>
    <n v="90"/>
    <n v="3"/>
    <n v="0"/>
    <n v="170"/>
    <n v="3"/>
    <n v="18"/>
    <n v="2"/>
    <n v="3"/>
    <n v="90"/>
    <n v="25"/>
    <n v="1"/>
    <n v="-1"/>
  </r>
  <r>
    <s v="Fruit &amp; Fibre Dates, Walnuts, and Oats"/>
    <x v="4"/>
    <s v="C"/>
    <n v="120"/>
    <n v="3"/>
    <n v="2"/>
    <n v="160"/>
    <n v="5"/>
    <n v="12"/>
    <n v="10"/>
    <n v="3"/>
    <n v="200"/>
    <n v="25"/>
    <n v="1.25"/>
    <n v="0.67"/>
  </r>
  <r>
    <s v="Mueslix Crispy Blend"/>
    <x v="0"/>
    <s v="C"/>
    <n v="160"/>
    <n v="3"/>
    <n v="2"/>
    <n v="150"/>
    <n v="3"/>
    <n v="17"/>
    <n v="13"/>
    <n v="3"/>
    <n v="160"/>
    <n v="25"/>
    <n v="1.5"/>
    <n v="0.67"/>
  </r>
  <r>
    <s v="Muesli Raisins, Peaches, &amp; Pecans"/>
    <x v="2"/>
    <s v="C"/>
    <n v="150"/>
    <n v="4"/>
    <n v="3"/>
    <n v="150"/>
    <n v="3"/>
    <n v="16"/>
    <n v="11"/>
    <n v="3"/>
    <n v="170"/>
    <n v="25"/>
    <n v="-1"/>
    <n v="-1"/>
  </r>
  <r>
    <s v="Life"/>
    <x v="3"/>
    <s v="C"/>
    <n v="100"/>
    <n v="4"/>
    <n v="2"/>
    <n v="150"/>
    <n v="2"/>
    <n v="12"/>
    <n v="6"/>
    <n v="2"/>
    <n v="95"/>
    <n v="25"/>
    <n v="1"/>
    <n v="0.67"/>
  </r>
  <r>
    <s v="Trix"/>
    <x v="1"/>
    <s v="C"/>
    <n v="110"/>
    <n v="1"/>
    <n v="1"/>
    <n v="140"/>
    <n v="0"/>
    <n v="13"/>
    <n v="12"/>
    <n v="2"/>
    <n v="25"/>
    <n v="25"/>
    <n v="1"/>
    <n v="1"/>
  </r>
  <r>
    <s v="Crispy Wheat &amp; Raisins"/>
    <x v="1"/>
    <s v="C"/>
    <n v="100"/>
    <n v="2"/>
    <n v="1"/>
    <n v="140"/>
    <n v="2"/>
    <n v="11"/>
    <n v="10"/>
    <n v="3"/>
    <n v="120"/>
    <n v="25"/>
    <n v="1"/>
    <n v="0.75"/>
  </r>
  <r>
    <s v="Raisin Nut Bran"/>
    <x v="1"/>
    <s v="C"/>
    <n v="100"/>
    <n v="3"/>
    <n v="2"/>
    <n v="140"/>
    <n v="2.5"/>
    <n v="10.5"/>
    <n v="8"/>
    <n v="3"/>
    <n v="140"/>
    <n v="25"/>
    <n v="1"/>
    <n v="0.5"/>
  </r>
  <r>
    <s v="Clusters"/>
    <x v="1"/>
    <s v="C"/>
    <n v="110"/>
    <n v="3"/>
    <n v="2"/>
    <n v="140"/>
    <n v="2"/>
    <n v="13"/>
    <n v="7"/>
    <n v="3"/>
    <n v="105"/>
    <n v="25"/>
    <n v="1"/>
    <n v="0.5"/>
  </r>
  <r>
    <s v="Cracklin' Oat Bran"/>
    <x v="0"/>
    <s v="C"/>
    <n v="110"/>
    <n v="3"/>
    <n v="3"/>
    <n v="140"/>
    <n v="4"/>
    <n v="10"/>
    <n v="7"/>
    <n v="3"/>
    <n v="160"/>
    <n v="25"/>
    <n v="1"/>
    <n v="0.5"/>
  </r>
  <r>
    <s v="Grape Nuts Flakes"/>
    <x v="4"/>
    <s v="C"/>
    <n v="100"/>
    <n v="3"/>
    <n v="1"/>
    <n v="140"/>
    <n v="3"/>
    <n v="15"/>
    <n v="5"/>
    <n v="3"/>
    <n v="85"/>
    <n v="25"/>
    <n v="1"/>
    <n v="0.88"/>
  </r>
  <r>
    <s v="All-Bran with Extra Fiber"/>
    <x v="0"/>
    <s v="C"/>
    <n v="50"/>
    <n v="4"/>
    <n v="0"/>
    <n v="140"/>
    <n v="14"/>
    <n v="8"/>
    <n v="0"/>
    <n v="3"/>
    <n v="330"/>
    <n v="25"/>
    <n v="1"/>
    <n v="0.5"/>
  </r>
  <r>
    <s v="Fruity Pebbles"/>
    <x v="4"/>
    <s v="C"/>
    <n v="110"/>
    <n v="1"/>
    <n v="1"/>
    <n v="135"/>
    <n v="0"/>
    <n v="13"/>
    <n v="12"/>
    <n v="2"/>
    <n v="25"/>
    <n v="25"/>
    <n v="1"/>
    <n v="0.75"/>
  </r>
  <r>
    <s v="Quaker Oat Squares"/>
    <x v="3"/>
    <s v="C"/>
    <n v="100"/>
    <n v="4"/>
    <n v="1"/>
    <n v="135"/>
    <n v="2"/>
    <n v="14"/>
    <n v="6"/>
    <n v="3"/>
    <n v="110"/>
    <n v="25"/>
    <n v="1"/>
    <n v="0.5"/>
  </r>
  <r>
    <s v="100% Bran"/>
    <x v="5"/>
    <s v="C"/>
    <n v="70"/>
    <n v="4"/>
    <n v="1"/>
    <n v="130"/>
    <n v="10"/>
    <n v="5"/>
    <n v="6"/>
    <n v="3"/>
    <n v="280"/>
    <n v="25"/>
    <n v="1"/>
    <n v="0.33"/>
  </r>
  <r>
    <s v="Apple Jacks"/>
    <x v="0"/>
    <s v="C"/>
    <n v="110"/>
    <n v="2"/>
    <n v="0"/>
    <n v="125"/>
    <n v="1"/>
    <n v="11"/>
    <n v="14"/>
    <n v="2"/>
    <n v="30"/>
    <n v="25"/>
    <n v="1"/>
    <n v="1"/>
  </r>
  <r>
    <s v="Froot Loops"/>
    <x v="0"/>
    <s v="C"/>
    <n v="110"/>
    <n v="2"/>
    <n v="1"/>
    <n v="125"/>
    <n v="1"/>
    <n v="11"/>
    <n v="13"/>
    <n v="2"/>
    <n v="30"/>
    <n v="25"/>
    <n v="1"/>
    <n v="1"/>
  </r>
  <r>
    <s v="Muesli Raisins, Dates, &amp; Almonds"/>
    <x v="2"/>
    <s v="C"/>
    <n v="150"/>
    <n v="4"/>
    <n v="3"/>
    <n v="95"/>
    <n v="3"/>
    <n v="16"/>
    <n v="11"/>
    <n v="3"/>
    <n v="170"/>
    <n v="25"/>
    <n v="-1"/>
    <n v="-1"/>
  </r>
  <r>
    <s v="Corn Pops"/>
    <x v="0"/>
    <s v="C"/>
    <n v="110"/>
    <n v="1"/>
    <n v="0"/>
    <n v="90"/>
    <n v="1"/>
    <n v="13"/>
    <n v="12"/>
    <n v="2"/>
    <n v="20"/>
    <n v="25"/>
    <n v="1"/>
    <n v="1"/>
  </r>
  <r>
    <s v="Cream of Wheat (Quick)"/>
    <x v="5"/>
    <s v="H"/>
    <n v="100"/>
    <n v="3"/>
    <n v="0"/>
    <n v="80"/>
    <n v="1"/>
    <n v="21"/>
    <n v="0"/>
    <n v="2"/>
    <n v="-1"/>
    <n v="0"/>
    <n v="1"/>
    <n v="1"/>
  </r>
  <r>
    <s v="Great Grains Pecan"/>
    <x v="4"/>
    <s v="C"/>
    <n v="120"/>
    <n v="3"/>
    <n v="3"/>
    <n v="75"/>
    <n v="3"/>
    <n v="13"/>
    <n v="4"/>
    <n v="3"/>
    <n v="100"/>
    <n v="25"/>
    <n v="1"/>
    <n v="0.33"/>
  </r>
  <r>
    <s v="Smacks"/>
    <x v="0"/>
    <s v="C"/>
    <n v="110"/>
    <n v="2"/>
    <n v="1"/>
    <n v="70"/>
    <n v="1"/>
    <n v="9"/>
    <n v="15"/>
    <n v="2"/>
    <n v="40"/>
    <n v="25"/>
    <n v="1"/>
    <n v="0.75"/>
  </r>
  <r>
    <s v="Golden Crisp"/>
    <x v="4"/>
    <s v="C"/>
    <n v="100"/>
    <n v="2"/>
    <n v="0"/>
    <n v="45"/>
    <n v="0"/>
    <n v="11"/>
    <n v="15"/>
    <n v="1"/>
    <n v="40"/>
    <n v="25"/>
    <n v="1"/>
    <n v="0.88"/>
  </r>
  <r>
    <s v="100% Natural Bran"/>
    <x v="3"/>
    <s v="C"/>
    <n v="120"/>
    <n v="3"/>
    <n v="5"/>
    <n v="15"/>
    <n v="2"/>
    <n v="8"/>
    <n v="8"/>
    <n v="3"/>
    <n v="135"/>
    <n v="0"/>
    <n v="1"/>
    <n v="-1"/>
  </r>
  <r>
    <s v="Strawberry Fruit Wheats"/>
    <x v="5"/>
    <s v="C"/>
    <n v="90"/>
    <n v="2"/>
    <n v="0"/>
    <n v="15"/>
    <n v="3"/>
    <n v="15"/>
    <n v="5"/>
    <n v="2"/>
    <n v="90"/>
    <n v="25"/>
    <n v="1"/>
    <n v="-1"/>
  </r>
  <r>
    <s v="Frosted Mini-Wheats"/>
    <x v="0"/>
    <s v="C"/>
    <n v="100"/>
    <n v="3"/>
    <n v="0"/>
    <n v="0"/>
    <n v="3"/>
    <n v="14"/>
    <n v="7"/>
    <n v="2"/>
    <n v="100"/>
    <n v="25"/>
    <n v="1"/>
    <n v="0.8"/>
  </r>
  <r>
    <s v="Raisin Squares"/>
    <x v="0"/>
    <s v="C"/>
    <n v="90"/>
    <n v="2"/>
    <n v="0"/>
    <n v="0"/>
    <n v="2"/>
    <n v="15"/>
    <n v="6"/>
    <n v="3"/>
    <n v="110"/>
    <n v="25"/>
    <n v="1"/>
    <n v="0.5"/>
  </r>
  <r>
    <s v="Maypo"/>
    <x v="6"/>
    <s v="H"/>
    <n v="100"/>
    <n v="4"/>
    <n v="1"/>
    <n v="0"/>
    <n v="0"/>
    <n v="16"/>
    <n v="3"/>
    <n v="2"/>
    <n v="95"/>
    <n v="25"/>
    <n v="1"/>
    <n v="-1"/>
  </r>
  <r>
    <s v="Shredded Wheat"/>
    <x v="5"/>
    <s v="C"/>
    <n v="80"/>
    <n v="2"/>
    <n v="0"/>
    <n v="0"/>
    <n v="3"/>
    <n v="16"/>
    <n v="0"/>
    <n v="1"/>
    <n v="95"/>
    <n v="0"/>
    <n v="0.83"/>
    <n v="-1"/>
  </r>
  <r>
    <s v="Shredded Wheat 'n'Bran"/>
    <x v="5"/>
    <s v="C"/>
    <n v="90"/>
    <n v="3"/>
    <n v="0"/>
    <n v="0"/>
    <n v="4"/>
    <n v="19"/>
    <n v="0"/>
    <n v="1"/>
    <n v="140"/>
    <n v="0"/>
    <n v="1"/>
    <n v="0.67"/>
  </r>
  <r>
    <s v="Shredded Wheat spoon size"/>
    <x v="5"/>
    <s v="C"/>
    <n v="90"/>
    <n v="3"/>
    <n v="0"/>
    <n v="0"/>
    <n v="3"/>
    <n v="20"/>
    <n v="0"/>
    <n v="1"/>
    <n v="120"/>
    <n v="0"/>
    <n v="1"/>
    <n v="0.67"/>
  </r>
  <r>
    <s v="Puffed Rice"/>
    <x v="3"/>
    <s v="C"/>
    <n v="50"/>
    <n v="1"/>
    <n v="0"/>
    <n v="0"/>
    <n v="0"/>
    <n v="13"/>
    <n v="0"/>
    <n v="3"/>
    <n v="15"/>
    <n v="0"/>
    <n v="0.5"/>
    <n v="1"/>
  </r>
  <r>
    <s v="Puffed Wheat"/>
    <x v="3"/>
    <s v="C"/>
    <n v="50"/>
    <n v="2"/>
    <n v="0"/>
    <n v="0"/>
    <n v="1"/>
    <n v="10"/>
    <n v="0"/>
    <n v="3"/>
    <n v="50"/>
    <n v="0"/>
    <n v="0.5"/>
    <n v="-1"/>
  </r>
  <r>
    <s v="Quaker Oatmeal"/>
    <x v="3"/>
    <s v="H"/>
    <n v="100"/>
    <n v="5"/>
    <n v="2"/>
    <n v="0"/>
    <n v="2.7"/>
    <n v="-1"/>
    <n v="-1"/>
    <n v="1"/>
    <n v="110"/>
    <n v="0"/>
    <n v="1"/>
    <n v="0.6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7">
  <r>
    <s v="Product 19"/>
    <x v="0"/>
    <s v="C"/>
    <n v="100"/>
    <n v="3"/>
    <n v="0"/>
    <n v="320"/>
    <n v="1"/>
    <n v="20"/>
    <n v="3"/>
    <n v="3"/>
    <n v="45"/>
    <n v="100"/>
    <n v="1"/>
    <n v="1"/>
    <n v="100"/>
  </r>
  <r>
    <s v="Rice Krispies"/>
    <x v="0"/>
    <s v="C"/>
    <n v="110"/>
    <n v="2"/>
    <n v="0"/>
    <n v="290"/>
    <n v="0"/>
    <n v="22"/>
    <n v="3"/>
    <n v="1"/>
    <n v="35"/>
    <n v="25"/>
    <n v="1"/>
    <n v="1"/>
    <n v="110"/>
  </r>
  <r>
    <s v="Corn Flakes"/>
    <x v="0"/>
    <s v="C"/>
    <n v="100"/>
    <n v="2"/>
    <n v="0"/>
    <n v="290"/>
    <n v="1"/>
    <n v="21"/>
    <n v="2"/>
    <n v="1"/>
    <n v="35"/>
    <n v="25"/>
    <n v="1"/>
    <n v="1"/>
    <n v="100"/>
  </r>
  <r>
    <s v="Cheerios"/>
    <x v="1"/>
    <s v="C"/>
    <n v="110"/>
    <n v="6"/>
    <n v="2"/>
    <n v="290"/>
    <n v="2"/>
    <n v="17"/>
    <n v="1"/>
    <n v="1"/>
    <n v="105"/>
    <n v="25"/>
    <n v="1"/>
    <n v="1.25"/>
    <n v="110"/>
  </r>
  <r>
    <s v="Golden Grahams"/>
    <x v="1"/>
    <s v="C"/>
    <n v="110"/>
    <n v="1"/>
    <n v="1"/>
    <n v="280"/>
    <n v="0"/>
    <n v="15"/>
    <n v="9"/>
    <n v="2"/>
    <n v="45"/>
    <n v="25"/>
    <n v="1"/>
    <n v="0.75"/>
    <n v="110"/>
  </r>
  <r>
    <s v="Corn Chex"/>
    <x v="2"/>
    <s v="C"/>
    <n v="110"/>
    <n v="2"/>
    <n v="0"/>
    <n v="280"/>
    <n v="0"/>
    <n v="22"/>
    <n v="3"/>
    <n v="1"/>
    <n v="25"/>
    <n v="25"/>
    <n v="1"/>
    <n v="1"/>
    <n v="110"/>
  </r>
  <r>
    <s v="All-Bran"/>
    <x v="0"/>
    <s v="C"/>
    <n v="70"/>
    <n v="4"/>
    <n v="1"/>
    <n v="260"/>
    <n v="9"/>
    <n v="7"/>
    <n v="5"/>
    <n v="3"/>
    <n v="320"/>
    <n v="25"/>
    <n v="1"/>
    <n v="0.33"/>
    <n v="70"/>
  </r>
  <r>
    <s v="Kix"/>
    <x v="1"/>
    <s v="C"/>
    <n v="110"/>
    <n v="2"/>
    <n v="1"/>
    <n v="260"/>
    <n v="0"/>
    <n v="21"/>
    <n v="3"/>
    <n v="2"/>
    <n v="40"/>
    <n v="25"/>
    <n v="1"/>
    <n v="1.5"/>
    <n v="110"/>
  </r>
  <r>
    <s v="Honey Nut Cheerios"/>
    <x v="1"/>
    <s v="C"/>
    <n v="110"/>
    <n v="3"/>
    <n v="1"/>
    <n v="250"/>
    <n v="1.5"/>
    <n v="11.5"/>
    <n v="10"/>
    <n v="1"/>
    <n v="90"/>
    <n v="25"/>
    <n v="1"/>
    <n v="0.75"/>
    <n v="110"/>
  </r>
  <r>
    <s v="Triples"/>
    <x v="1"/>
    <s v="C"/>
    <n v="110"/>
    <n v="2"/>
    <n v="1"/>
    <n v="250"/>
    <n v="0"/>
    <n v="21"/>
    <n v="3"/>
    <n v="3"/>
    <n v="60"/>
    <n v="25"/>
    <n v="1"/>
    <n v="0.75"/>
    <n v="110"/>
  </r>
  <r>
    <s v="Fruitful Bran"/>
    <x v="0"/>
    <s v="C"/>
    <n v="120"/>
    <n v="3"/>
    <n v="0"/>
    <n v="240"/>
    <n v="5"/>
    <n v="14"/>
    <n v="12"/>
    <n v="3"/>
    <n v="190"/>
    <n v="25"/>
    <n v="1.33"/>
    <n v="0.67"/>
    <n v="90"/>
  </r>
  <r>
    <s v="Rice Chex"/>
    <x v="2"/>
    <s v="C"/>
    <n v="110"/>
    <n v="1"/>
    <n v="0"/>
    <n v="240"/>
    <n v="0"/>
    <n v="23"/>
    <n v="2"/>
    <n v="1"/>
    <n v="30"/>
    <n v="25"/>
    <n v="1"/>
    <n v="1.1299999999999999"/>
    <n v="110"/>
  </r>
  <r>
    <s v="Special K"/>
    <x v="0"/>
    <s v="C"/>
    <n v="110"/>
    <n v="6"/>
    <n v="0"/>
    <n v="230"/>
    <n v="1"/>
    <n v="16"/>
    <n v="3"/>
    <n v="1"/>
    <n v="55"/>
    <n v="25"/>
    <n v="1"/>
    <n v="1"/>
    <n v="110"/>
  </r>
  <r>
    <s v="Wheat Chex"/>
    <x v="2"/>
    <s v="C"/>
    <n v="100"/>
    <n v="3"/>
    <n v="1"/>
    <n v="230"/>
    <n v="3"/>
    <n v="17"/>
    <n v="3"/>
    <n v="1"/>
    <n v="115"/>
    <n v="25"/>
    <n v="1"/>
    <n v="0.67"/>
    <n v="100"/>
  </r>
  <r>
    <s v="Cap'n'Crunch"/>
    <x v="3"/>
    <s v="C"/>
    <n v="120"/>
    <n v="1"/>
    <n v="2"/>
    <n v="220"/>
    <n v="0"/>
    <n v="12"/>
    <n v="12"/>
    <n v="2"/>
    <n v="35"/>
    <n v="25"/>
    <n v="1"/>
    <n v="0.75"/>
    <n v="120"/>
  </r>
  <r>
    <s v="Honey Graham Ohs"/>
    <x v="3"/>
    <s v="C"/>
    <n v="120"/>
    <n v="1"/>
    <n v="2"/>
    <n v="220"/>
    <n v="1"/>
    <n v="12"/>
    <n v="11"/>
    <n v="2"/>
    <n v="45"/>
    <n v="25"/>
    <n v="1"/>
    <n v="1"/>
    <n v="120"/>
  </r>
  <r>
    <s v="Nutri-Grain Almond-Raisin"/>
    <x v="0"/>
    <s v="C"/>
    <n v="140"/>
    <n v="3"/>
    <n v="2"/>
    <n v="220"/>
    <n v="3"/>
    <n v="21"/>
    <n v="7"/>
    <n v="3"/>
    <n v="130"/>
    <n v="25"/>
    <n v="1.33"/>
    <n v="0.67"/>
    <n v="105"/>
  </r>
  <r>
    <s v="Multi-Grain Cheerios"/>
    <x v="1"/>
    <s v="C"/>
    <n v="100"/>
    <n v="2"/>
    <n v="1"/>
    <n v="220"/>
    <n v="2"/>
    <n v="15"/>
    <n v="6"/>
    <n v="1"/>
    <n v="90"/>
    <n v="25"/>
    <n v="1"/>
    <n v="1"/>
    <n v="100"/>
  </r>
  <r>
    <s v="Crispix"/>
    <x v="0"/>
    <s v="C"/>
    <n v="110"/>
    <n v="2"/>
    <n v="0"/>
    <n v="220"/>
    <n v="1"/>
    <n v="21"/>
    <n v="3"/>
    <n v="3"/>
    <n v="30"/>
    <n v="25"/>
    <n v="1"/>
    <n v="1"/>
    <n v="110"/>
  </r>
  <r>
    <s v="Raisin Bran"/>
    <x v="0"/>
    <s v="C"/>
    <n v="120"/>
    <n v="3"/>
    <n v="1"/>
    <n v="210"/>
    <n v="5"/>
    <n v="14"/>
    <n v="12"/>
    <n v="2"/>
    <n v="240"/>
    <n v="25"/>
    <n v="1.33"/>
    <n v="0.75"/>
    <n v="90"/>
  </r>
  <r>
    <s v="Cinnamon Toast Crunch"/>
    <x v="1"/>
    <s v="C"/>
    <n v="120"/>
    <n v="1"/>
    <n v="3"/>
    <n v="210"/>
    <n v="0"/>
    <n v="13"/>
    <n v="9"/>
    <n v="2"/>
    <n v="45"/>
    <n v="25"/>
    <n v="1"/>
    <n v="0.75"/>
    <n v="120"/>
  </r>
  <r>
    <s v="Basic 4"/>
    <x v="1"/>
    <s v="C"/>
    <n v="130"/>
    <n v="3"/>
    <n v="2"/>
    <n v="210"/>
    <n v="2"/>
    <n v="18"/>
    <n v="8"/>
    <n v="3"/>
    <n v="100"/>
    <n v="25"/>
    <n v="1.33"/>
    <n v="0.75"/>
    <n v="97"/>
  </r>
  <r>
    <s v="Bran Flakes"/>
    <x v="4"/>
    <s v="C"/>
    <n v="90"/>
    <n v="3"/>
    <n v="0"/>
    <n v="210"/>
    <n v="5"/>
    <n v="13"/>
    <n v="5"/>
    <n v="3"/>
    <n v="190"/>
    <n v="25"/>
    <n v="1"/>
    <n v="0.67"/>
    <n v="90"/>
  </r>
  <r>
    <s v="Post Nat. Raisin Bran"/>
    <x v="4"/>
    <s v="C"/>
    <n v="120"/>
    <n v="3"/>
    <n v="1"/>
    <n v="200"/>
    <n v="6"/>
    <n v="11"/>
    <n v="14"/>
    <n v="3"/>
    <n v="260"/>
    <n v="25"/>
    <n v="1.33"/>
    <n v="0.67"/>
    <n v="90"/>
  </r>
  <r>
    <s v="Frosted Flakes"/>
    <x v="0"/>
    <s v="C"/>
    <n v="110"/>
    <n v="1"/>
    <n v="0"/>
    <n v="200"/>
    <n v="1"/>
    <n v="14"/>
    <n v="11"/>
    <n v="1"/>
    <n v="25"/>
    <n v="25"/>
    <n v="1"/>
    <n v="0.75"/>
    <n v="110"/>
  </r>
  <r>
    <s v="Wheaties Honey Gold"/>
    <x v="1"/>
    <s v="C"/>
    <n v="110"/>
    <n v="2"/>
    <n v="1"/>
    <n v="200"/>
    <n v="1"/>
    <n v="16"/>
    <n v="8"/>
    <n v="1"/>
    <n v="60"/>
    <n v="25"/>
    <n v="1"/>
    <n v="0.75"/>
    <n v="110"/>
  </r>
  <r>
    <s v="Almond Delight"/>
    <x v="2"/>
    <s v="C"/>
    <n v="110"/>
    <n v="2"/>
    <n v="2"/>
    <n v="200"/>
    <n v="1"/>
    <n v="14"/>
    <n v="8"/>
    <n v="3"/>
    <n v="-1"/>
    <n v="25"/>
    <n v="1"/>
    <n v="0.75"/>
    <n v="110"/>
  </r>
  <r>
    <s v="Bran Chex"/>
    <x v="2"/>
    <s v="C"/>
    <n v="90"/>
    <n v="2"/>
    <n v="1"/>
    <n v="200"/>
    <n v="4"/>
    <n v="15"/>
    <n v="6"/>
    <n v="1"/>
    <n v="125"/>
    <n v="25"/>
    <n v="1"/>
    <n v="0.67"/>
    <n v="90"/>
  </r>
  <r>
    <s v="Total Corn Flakes"/>
    <x v="1"/>
    <s v="C"/>
    <n v="110"/>
    <n v="2"/>
    <n v="1"/>
    <n v="200"/>
    <n v="0"/>
    <n v="21"/>
    <n v="3"/>
    <n v="3"/>
    <n v="35"/>
    <n v="100"/>
    <n v="1"/>
    <n v="1"/>
    <n v="110"/>
  </r>
  <r>
    <s v="Total Whole Grain"/>
    <x v="1"/>
    <s v="C"/>
    <n v="100"/>
    <n v="3"/>
    <n v="1"/>
    <n v="200"/>
    <n v="3"/>
    <n v="16"/>
    <n v="3"/>
    <n v="3"/>
    <n v="110"/>
    <n v="100"/>
    <n v="1"/>
    <n v="1"/>
    <n v="100"/>
  </r>
  <r>
    <s v="Wheaties"/>
    <x v="1"/>
    <s v="C"/>
    <n v="100"/>
    <n v="3"/>
    <n v="1"/>
    <n v="200"/>
    <n v="3"/>
    <n v="17"/>
    <n v="3"/>
    <n v="1"/>
    <n v="110"/>
    <n v="25"/>
    <n v="1"/>
    <n v="1"/>
    <n v="100"/>
  </r>
  <r>
    <s v="Total Raisin Bran"/>
    <x v="1"/>
    <s v="C"/>
    <n v="140"/>
    <n v="3"/>
    <n v="1"/>
    <n v="190"/>
    <n v="4"/>
    <n v="15"/>
    <n v="14"/>
    <n v="3"/>
    <n v="230"/>
    <n v="100"/>
    <n v="1.5"/>
    <n v="1"/>
    <n v="93"/>
  </r>
  <r>
    <s v="Nut&amp;Honey Crunch"/>
    <x v="0"/>
    <s v="C"/>
    <n v="120"/>
    <n v="2"/>
    <n v="1"/>
    <n v="190"/>
    <n v="0"/>
    <n v="15"/>
    <n v="9"/>
    <n v="2"/>
    <n v="40"/>
    <n v="25"/>
    <n v="1"/>
    <n v="0.67"/>
    <n v="120"/>
  </r>
  <r>
    <s v="Double Chex"/>
    <x v="2"/>
    <s v="C"/>
    <n v="100"/>
    <n v="2"/>
    <n v="0"/>
    <n v="190"/>
    <n v="1"/>
    <n v="18"/>
    <n v="5"/>
    <n v="3"/>
    <n v="80"/>
    <n v="25"/>
    <n v="1"/>
    <n v="0.75"/>
    <n v="100"/>
  </r>
  <r>
    <s v="Cocoa Puffs"/>
    <x v="1"/>
    <s v="C"/>
    <n v="110"/>
    <n v="1"/>
    <n v="1"/>
    <n v="180"/>
    <n v="0"/>
    <n v="12"/>
    <n v="13"/>
    <n v="2"/>
    <n v="55"/>
    <n v="25"/>
    <n v="1"/>
    <n v="1"/>
    <n v="110"/>
  </r>
  <r>
    <s v="Count Chocula"/>
    <x v="1"/>
    <s v="C"/>
    <n v="110"/>
    <n v="1"/>
    <n v="1"/>
    <n v="180"/>
    <n v="0"/>
    <n v="12"/>
    <n v="13"/>
    <n v="2"/>
    <n v="65"/>
    <n v="25"/>
    <n v="1"/>
    <n v="1"/>
    <n v="110"/>
  </r>
  <r>
    <s v="Lucky Charms"/>
    <x v="1"/>
    <s v="C"/>
    <n v="110"/>
    <n v="2"/>
    <n v="1"/>
    <n v="180"/>
    <n v="0"/>
    <n v="12"/>
    <n v="12"/>
    <n v="2"/>
    <n v="55"/>
    <n v="25"/>
    <n v="1"/>
    <n v="1"/>
    <n v="110"/>
  </r>
  <r>
    <s v="Honey-comb"/>
    <x v="4"/>
    <s v="C"/>
    <n v="110"/>
    <n v="1"/>
    <n v="0"/>
    <n v="180"/>
    <n v="0"/>
    <n v="14"/>
    <n v="11"/>
    <n v="1"/>
    <n v="35"/>
    <n v="25"/>
    <n v="1"/>
    <n v="1.33"/>
    <n v="110"/>
  </r>
  <r>
    <s v="Apple Cinnamon Cheerios"/>
    <x v="1"/>
    <s v="C"/>
    <n v="110"/>
    <n v="2"/>
    <n v="2"/>
    <n v="180"/>
    <n v="1.5"/>
    <n v="10.5"/>
    <n v="10"/>
    <n v="1"/>
    <n v="70"/>
    <n v="25"/>
    <n v="1"/>
    <n v="0.75"/>
    <n v="110"/>
  </r>
  <r>
    <s v="Oatmeal Raisin Crisp"/>
    <x v="1"/>
    <s v="C"/>
    <n v="130"/>
    <n v="3"/>
    <n v="2"/>
    <n v="170"/>
    <n v="1.5"/>
    <n v="13.5"/>
    <n v="10"/>
    <n v="3"/>
    <n v="120"/>
    <n v="25"/>
    <n v="1.25"/>
    <n v="0.5"/>
    <n v="104"/>
  </r>
  <r>
    <s v="Just Right Fruit &amp; Nut"/>
    <x v="0"/>
    <s v="C"/>
    <n v="140"/>
    <n v="3"/>
    <n v="1"/>
    <n v="170"/>
    <n v="2"/>
    <n v="20"/>
    <n v="9"/>
    <n v="3"/>
    <n v="95"/>
    <n v="100"/>
    <n v="1.3"/>
    <n v="0.75"/>
    <n v="107"/>
  </r>
  <r>
    <s v="Just Right Crunchy  Nuggets"/>
    <x v="0"/>
    <s v="C"/>
    <n v="110"/>
    <n v="2"/>
    <n v="1"/>
    <n v="170"/>
    <n v="1"/>
    <n v="17"/>
    <n v="6"/>
    <n v="3"/>
    <n v="60"/>
    <n v="100"/>
    <n v="1"/>
    <n v="-1"/>
    <n v="110"/>
  </r>
  <r>
    <s v="Grape-Nuts"/>
    <x v="4"/>
    <s v="C"/>
    <n v="110"/>
    <n v="3"/>
    <n v="0"/>
    <n v="170"/>
    <n v="3"/>
    <n v="17"/>
    <n v="3"/>
    <n v="3"/>
    <n v="90"/>
    <n v="25"/>
    <n v="1"/>
    <n v="0.25"/>
    <n v="110"/>
  </r>
  <r>
    <s v="Nutri-grain Wheat"/>
    <x v="0"/>
    <s v="C"/>
    <n v="90"/>
    <n v="3"/>
    <n v="0"/>
    <n v="170"/>
    <n v="3"/>
    <n v="18"/>
    <n v="2"/>
    <n v="3"/>
    <n v="90"/>
    <n v="25"/>
    <n v="1"/>
    <n v="-1"/>
    <n v="90"/>
  </r>
  <r>
    <s v="Fruit &amp; Fibre Dates, Walnuts, and Oats"/>
    <x v="4"/>
    <s v="C"/>
    <n v="120"/>
    <n v="3"/>
    <n v="2"/>
    <n v="160"/>
    <n v="5"/>
    <n v="12"/>
    <n v="10"/>
    <n v="3"/>
    <n v="200"/>
    <n v="25"/>
    <n v="1.25"/>
    <n v="0.67"/>
    <n v="96"/>
  </r>
  <r>
    <s v="Mueslix Crispy Blend"/>
    <x v="0"/>
    <s v="C"/>
    <n v="160"/>
    <n v="3"/>
    <n v="2"/>
    <n v="150"/>
    <n v="3"/>
    <n v="17"/>
    <n v="13"/>
    <n v="3"/>
    <n v="160"/>
    <n v="25"/>
    <n v="1.5"/>
    <n v="0.67"/>
    <n v="106"/>
  </r>
  <r>
    <s v="Muesli Raisins, Peaches, &amp; Pecans"/>
    <x v="2"/>
    <s v="C"/>
    <n v="150"/>
    <n v="4"/>
    <n v="3"/>
    <n v="150"/>
    <n v="3"/>
    <n v="16"/>
    <n v="11"/>
    <n v="3"/>
    <n v="170"/>
    <n v="25"/>
    <n v="-1"/>
    <n v="-1"/>
    <n v="-150"/>
  </r>
  <r>
    <s v="Life"/>
    <x v="3"/>
    <s v="C"/>
    <n v="100"/>
    <n v="4"/>
    <n v="2"/>
    <n v="150"/>
    <n v="2"/>
    <n v="12"/>
    <n v="6"/>
    <n v="2"/>
    <n v="95"/>
    <n v="25"/>
    <n v="1"/>
    <n v="0.67"/>
    <n v="100"/>
  </r>
  <r>
    <s v="Trix"/>
    <x v="1"/>
    <s v="C"/>
    <n v="110"/>
    <n v="1"/>
    <n v="1"/>
    <n v="140"/>
    <n v="0"/>
    <n v="13"/>
    <n v="12"/>
    <n v="2"/>
    <n v="25"/>
    <n v="25"/>
    <n v="1"/>
    <n v="1"/>
    <n v="110"/>
  </r>
  <r>
    <s v="Crispy Wheat &amp; Raisins"/>
    <x v="1"/>
    <s v="C"/>
    <n v="100"/>
    <n v="2"/>
    <n v="1"/>
    <n v="140"/>
    <n v="2"/>
    <n v="11"/>
    <n v="10"/>
    <n v="3"/>
    <n v="120"/>
    <n v="25"/>
    <n v="1"/>
    <n v="0.75"/>
    <n v="100"/>
  </r>
  <r>
    <s v="Raisin Nut Bran"/>
    <x v="1"/>
    <s v="C"/>
    <n v="100"/>
    <n v="3"/>
    <n v="2"/>
    <n v="140"/>
    <n v="2.5"/>
    <n v="10.5"/>
    <n v="8"/>
    <n v="3"/>
    <n v="140"/>
    <n v="25"/>
    <n v="1"/>
    <n v="0.5"/>
    <n v="100"/>
  </r>
  <r>
    <s v="Clusters"/>
    <x v="1"/>
    <s v="C"/>
    <n v="110"/>
    <n v="3"/>
    <n v="2"/>
    <n v="140"/>
    <n v="2"/>
    <n v="13"/>
    <n v="7"/>
    <n v="3"/>
    <n v="105"/>
    <n v="25"/>
    <n v="1"/>
    <n v="0.5"/>
    <n v="110"/>
  </r>
  <r>
    <s v="Cracklin' Oat Bran"/>
    <x v="0"/>
    <s v="C"/>
    <n v="110"/>
    <n v="3"/>
    <n v="3"/>
    <n v="140"/>
    <n v="4"/>
    <n v="10"/>
    <n v="7"/>
    <n v="3"/>
    <n v="160"/>
    <n v="25"/>
    <n v="1"/>
    <n v="0.5"/>
    <n v="110"/>
  </r>
  <r>
    <s v="Grape Nuts Flakes"/>
    <x v="4"/>
    <s v="C"/>
    <n v="100"/>
    <n v="3"/>
    <n v="1"/>
    <n v="140"/>
    <n v="3"/>
    <n v="15"/>
    <n v="5"/>
    <n v="3"/>
    <n v="85"/>
    <n v="25"/>
    <n v="1"/>
    <n v="0.88"/>
    <n v="100"/>
  </r>
  <r>
    <s v="All-Bran with Extra Fiber"/>
    <x v="0"/>
    <s v="C"/>
    <n v="50"/>
    <n v="4"/>
    <n v="0"/>
    <n v="140"/>
    <n v="14"/>
    <n v="8"/>
    <n v="0"/>
    <n v="3"/>
    <n v="330"/>
    <n v="25"/>
    <n v="1"/>
    <n v="0.5"/>
    <n v="50"/>
  </r>
  <r>
    <s v="Fruity Pebbles"/>
    <x v="4"/>
    <s v="C"/>
    <n v="110"/>
    <n v="1"/>
    <n v="1"/>
    <n v="135"/>
    <n v="0"/>
    <n v="13"/>
    <n v="12"/>
    <n v="2"/>
    <n v="25"/>
    <n v="25"/>
    <n v="1"/>
    <n v="0.75"/>
    <n v="110"/>
  </r>
  <r>
    <s v="Quaker Oat Squares"/>
    <x v="3"/>
    <s v="C"/>
    <n v="100"/>
    <n v="4"/>
    <n v="1"/>
    <n v="135"/>
    <n v="2"/>
    <n v="14"/>
    <n v="6"/>
    <n v="3"/>
    <n v="110"/>
    <n v="25"/>
    <n v="1"/>
    <n v="0.5"/>
    <n v="100"/>
  </r>
  <r>
    <s v="100% Bran"/>
    <x v="5"/>
    <s v="C"/>
    <n v="70"/>
    <n v="4"/>
    <n v="1"/>
    <n v="130"/>
    <n v="10"/>
    <n v="5"/>
    <n v="6"/>
    <n v="3"/>
    <n v="280"/>
    <n v="25"/>
    <n v="1"/>
    <n v="0.33"/>
    <n v="70"/>
  </r>
  <r>
    <s v="Apple Jacks"/>
    <x v="0"/>
    <s v="C"/>
    <n v="110"/>
    <n v="2"/>
    <n v="0"/>
    <n v="125"/>
    <n v="1"/>
    <n v="11"/>
    <n v="14"/>
    <n v="2"/>
    <n v="30"/>
    <n v="25"/>
    <n v="1"/>
    <n v="1"/>
    <n v="110"/>
  </r>
  <r>
    <s v="Froot Loops"/>
    <x v="0"/>
    <s v="C"/>
    <n v="110"/>
    <n v="2"/>
    <n v="1"/>
    <n v="125"/>
    <n v="1"/>
    <n v="11"/>
    <n v="13"/>
    <n v="2"/>
    <n v="30"/>
    <n v="25"/>
    <n v="1"/>
    <n v="1"/>
    <n v="110"/>
  </r>
  <r>
    <s v="Muesli Raisins, Dates, &amp; Almonds"/>
    <x v="2"/>
    <s v="C"/>
    <n v="150"/>
    <n v="4"/>
    <n v="3"/>
    <n v="95"/>
    <n v="3"/>
    <n v="16"/>
    <n v="11"/>
    <n v="3"/>
    <n v="170"/>
    <n v="25"/>
    <n v="-1"/>
    <n v="-1"/>
    <n v="-150"/>
  </r>
  <r>
    <s v="Corn Pops"/>
    <x v="0"/>
    <s v="C"/>
    <n v="110"/>
    <n v="1"/>
    <n v="0"/>
    <n v="90"/>
    <n v="1"/>
    <n v="13"/>
    <n v="12"/>
    <n v="2"/>
    <n v="20"/>
    <n v="25"/>
    <n v="1"/>
    <n v="1"/>
    <n v="110"/>
  </r>
  <r>
    <s v="Cream of Wheat (Quick)"/>
    <x v="5"/>
    <s v="H"/>
    <n v="100"/>
    <n v="3"/>
    <n v="0"/>
    <n v="80"/>
    <n v="1"/>
    <n v="21"/>
    <n v="0"/>
    <n v="2"/>
    <n v="-1"/>
    <n v="0"/>
    <n v="1"/>
    <n v="1"/>
    <n v="100"/>
  </r>
  <r>
    <s v="Great Grains Pecan"/>
    <x v="4"/>
    <s v="C"/>
    <n v="120"/>
    <n v="3"/>
    <n v="3"/>
    <n v="75"/>
    <n v="3"/>
    <n v="13"/>
    <n v="4"/>
    <n v="3"/>
    <n v="100"/>
    <n v="25"/>
    <n v="1"/>
    <n v="0.33"/>
    <n v="120"/>
  </r>
  <r>
    <s v="Smacks"/>
    <x v="0"/>
    <s v="C"/>
    <n v="110"/>
    <n v="2"/>
    <n v="1"/>
    <n v="70"/>
    <n v="1"/>
    <n v="9"/>
    <n v="15"/>
    <n v="2"/>
    <n v="40"/>
    <n v="25"/>
    <n v="1"/>
    <n v="0.75"/>
    <n v="110"/>
  </r>
  <r>
    <s v="Golden Crisp"/>
    <x v="4"/>
    <s v="C"/>
    <n v="100"/>
    <n v="2"/>
    <n v="0"/>
    <n v="45"/>
    <n v="0"/>
    <n v="11"/>
    <n v="15"/>
    <n v="1"/>
    <n v="40"/>
    <n v="25"/>
    <n v="1"/>
    <n v="0.88"/>
    <n v="100"/>
  </r>
  <r>
    <s v="100% Natural Bran"/>
    <x v="3"/>
    <s v="C"/>
    <n v="120"/>
    <n v="3"/>
    <n v="5"/>
    <n v="15"/>
    <n v="2"/>
    <n v="8"/>
    <n v="8"/>
    <n v="3"/>
    <n v="135"/>
    <n v="0"/>
    <n v="1"/>
    <n v="-1"/>
    <n v="120"/>
  </r>
  <r>
    <s v="Strawberry Fruit Wheats"/>
    <x v="5"/>
    <s v="C"/>
    <n v="90"/>
    <n v="2"/>
    <n v="0"/>
    <n v="15"/>
    <n v="3"/>
    <n v="15"/>
    <n v="5"/>
    <n v="2"/>
    <n v="90"/>
    <n v="25"/>
    <n v="1"/>
    <n v="-1"/>
    <n v="90"/>
  </r>
  <r>
    <s v="Frosted Mini-Wheats"/>
    <x v="0"/>
    <s v="C"/>
    <n v="100"/>
    <n v="3"/>
    <n v="0"/>
    <n v="0"/>
    <n v="3"/>
    <n v="14"/>
    <n v="7"/>
    <n v="2"/>
    <n v="100"/>
    <n v="25"/>
    <n v="1"/>
    <n v="0.8"/>
    <n v="100"/>
  </r>
  <r>
    <s v="Raisin Squares"/>
    <x v="0"/>
    <s v="C"/>
    <n v="90"/>
    <n v="2"/>
    <n v="0"/>
    <n v="0"/>
    <n v="2"/>
    <n v="15"/>
    <n v="6"/>
    <n v="3"/>
    <n v="110"/>
    <n v="25"/>
    <n v="1"/>
    <n v="0.5"/>
    <n v="90"/>
  </r>
  <r>
    <s v="Maypo"/>
    <x v="6"/>
    <s v="H"/>
    <n v="100"/>
    <n v="4"/>
    <n v="1"/>
    <n v="0"/>
    <n v="0"/>
    <n v="16"/>
    <n v="3"/>
    <n v="2"/>
    <n v="95"/>
    <n v="25"/>
    <n v="1"/>
    <n v="-1"/>
    <n v="100"/>
  </r>
  <r>
    <s v="Shredded Wheat"/>
    <x v="5"/>
    <s v="C"/>
    <n v="80"/>
    <n v="2"/>
    <n v="0"/>
    <n v="0"/>
    <n v="3"/>
    <n v="16"/>
    <n v="0"/>
    <n v="1"/>
    <n v="95"/>
    <n v="0"/>
    <n v="0.83"/>
    <n v="-1"/>
    <n v="96"/>
  </r>
  <r>
    <s v="Shredded Wheat 'n'Bran"/>
    <x v="5"/>
    <s v="C"/>
    <n v="90"/>
    <n v="3"/>
    <n v="0"/>
    <n v="0"/>
    <n v="4"/>
    <n v="19"/>
    <n v="0"/>
    <n v="1"/>
    <n v="140"/>
    <n v="0"/>
    <n v="1"/>
    <n v="0.67"/>
    <n v="90"/>
  </r>
  <r>
    <s v="Shredded Wheat spoon size"/>
    <x v="5"/>
    <s v="C"/>
    <n v="90"/>
    <n v="3"/>
    <n v="0"/>
    <n v="0"/>
    <n v="3"/>
    <n v="20"/>
    <n v="0"/>
    <n v="1"/>
    <n v="120"/>
    <n v="0"/>
    <n v="1"/>
    <n v="0.67"/>
    <n v="90"/>
  </r>
  <r>
    <s v="Puffed Rice"/>
    <x v="3"/>
    <s v="C"/>
    <n v="50"/>
    <n v="1"/>
    <n v="0"/>
    <n v="0"/>
    <n v="0"/>
    <n v="13"/>
    <n v="0"/>
    <n v="3"/>
    <n v="15"/>
    <n v="0"/>
    <n v="0.5"/>
    <n v="1"/>
    <n v="100"/>
  </r>
  <r>
    <s v="Puffed Wheat"/>
    <x v="3"/>
    <s v="C"/>
    <n v="50"/>
    <n v="2"/>
    <n v="0"/>
    <n v="0"/>
    <n v="1"/>
    <n v="10"/>
    <n v="0"/>
    <n v="3"/>
    <n v="50"/>
    <n v="0"/>
    <n v="0.5"/>
    <n v="-1"/>
    <n v="100"/>
  </r>
  <r>
    <s v="Quaker Oatmeal"/>
    <x v="3"/>
    <s v="H"/>
    <n v="100"/>
    <n v="5"/>
    <n v="2"/>
    <n v="0"/>
    <n v="2.7"/>
    <n v="-1"/>
    <n v="-1"/>
    <n v="1"/>
    <n v="110"/>
    <n v="0"/>
    <n v="1"/>
    <n v="0.67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0" cacheId="0" applyNumberFormats="0" applyBorderFormats="0" applyFontFormats="0" applyPatternFormats="0" applyAlignmentFormats="0" applyWidthHeightFormats="1" dataCaption="Data" updatedVersion="7" showMemberPropertyTips="0" useAutoFormatting="1" rowGrandTotals="0" colGrandTotals="0" itemPrintTitles="1" createdVersion="1" indent="0" compact="0" compactData="0" gridDropZones="1" chartFormat="1">
  <location ref="A3:C11" firstHeaderRow="1" firstDataRow="2" firstDataCol="1"/>
  <pivotFields count="15"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cludeNewItemsInFilter="1" defaultSubtotal="0">
      <items count="7">
        <item x="6"/>
        <item x="1"/>
        <item x="0"/>
        <item x="5"/>
        <item x="4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name="Average of Weight" fld="13" subtotal="average" baseField="1" baseItem="0"/>
    <dataField name="Average of Calories" fld="3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9" cacheId="1" dataOnRows="1" applyNumberFormats="0" applyBorderFormats="0" applyFontFormats="0" applyPatternFormats="0" applyAlignmentFormats="0" applyWidthHeightFormats="1" dataCaption="Data" updatedVersion="7" showMemberPropertyTips="0" useAutoFormatting="1" rowGrandTotals="0" colGrandTotals="0" itemPrintTitles="1" createdVersion="1" indent="0" compact="0" compactData="0" gridDropZones="1" chartFormat="1">
  <location ref="A3:G11" firstHeaderRow="2" firstDataRow="2" firstDataCol="1"/>
  <pivotFields count="15"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cludeNewItemsInFilter="1" defaultSubtotal="0">
      <items count="7">
        <item x="6"/>
        <item x="1"/>
        <item x="0"/>
        <item x="5"/>
        <item x="4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chartFormats count="1">
    <chartFormat chart="0" format="1" series="1">
      <pivotArea type="data" outline="0" fieldPosition="0"/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6" cacheId="2" dataOnRows="1" applyNumberFormats="0" applyBorderFormats="0" applyFontFormats="0" applyPatternFormats="0" applyAlignmentFormats="0" applyWidthHeightFormats="1" dataCaption="Data" updatedVersion="7" showMemberPropertyTips="0" useAutoFormatting="1" rowGrandTotals="0" colGrandTotals="0" itemPrintTitles="1" createdVersion="1" indent="0" compact="0" compactData="0" gridDropZones="1" chartFormat="1">
  <location ref="A3:B11" firstHeaderRow="2" firstDataRow="2" firstDataCol="1"/>
  <pivotFields count="16"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cludeNewItemsInFilter="1" defaultSubtotal="0">
      <items count="7">
        <item x="6"/>
        <item x="1"/>
        <item x="0"/>
        <item x="5"/>
        <item x="4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Calories to Weight" fld="15" subtotal="average" baseField="1" baseItem="0"/>
  </dataFields>
  <chartFormats count="2">
    <chartFormat chart="0" format="1" series="1">
      <pivotArea type="data" outline="0" fieldPosition="0"/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1"/>
  <sheetViews>
    <sheetView workbookViewId="0">
      <selection activeCell="M3" sqref="M3"/>
    </sheetView>
  </sheetViews>
  <sheetFormatPr defaultRowHeight="13.2" x14ac:dyDescent="0.25"/>
  <cols>
    <col min="1" max="1" width="14" bestFit="1" customWidth="1"/>
    <col min="2" max="2" width="16.21875" bestFit="1" customWidth="1"/>
    <col min="3" max="3" width="17.21875" bestFit="1" customWidth="1"/>
    <col min="4" max="4" width="17.44140625" bestFit="1" customWidth="1"/>
  </cols>
  <sheetData>
    <row r="3" spans="1:3" x14ac:dyDescent="0.25">
      <c r="A3" s="3"/>
      <c r="B3" s="12" t="s">
        <v>112</v>
      </c>
      <c r="C3" s="5"/>
    </row>
    <row r="4" spans="1:3" x14ac:dyDescent="0.25">
      <c r="A4" s="12" t="s">
        <v>1</v>
      </c>
      <c r="B4" s="3" t="s">
        <v>111</v>
      </c>
      <c r="C4" s="21" t="s">
        <v>113</v>
      </c>
    </row>
    <row r="5" spans="1:3" x14ac:dyDescent="0.25">
      <c r="A5" s="3" t="s">
        <v>97</v>
      </c>
      <c r="B5" s="15">
        <v>1</v>
      </c>
      <c r="C5" s="22">
        <v>100</v>
      </c>
    </row>
    <row r="6" spans="1:3" x14ac:dyDescent="0.25">
      <c r="A6" s="14" t="s">
        <v>16</v>
      </c>
      <c r="B6" s="17">
        <v>1.0490909090909091</v>
      </c>
      <c r="C6" s="23">
        <v>111.36363636363636</v>
      </c>
    </row>
    <row r="7" spans="1:3" x14ac:dyDescent="0.25">
      <c r="A7" s="14" t="s">
        <v>40</v>
      </c>
      <c r="B7" s="17">
        <v>1.0778260869565217</v>
      </c>
      <c r="C7" s="23">
        <v>108.69565217391305</v>
      </c>
    </row>
    <row r="8" spans="1:3" x14ac:dyDescent="0.25">
      <c r="A8" s="14" t="s">
        <v>64</v>
      </c>
      <c r="B8" s="17">
        <v>0.97166666666666668</v>
      </c>
      <c r="C8" s="23">
        <v>86.666666666666671</v>
      </c>
    </row>
    <row r="9" spans="1:3" x14ac:dyDescent="0.25">
      <c r="A9" s="14" t="s">
        <v>70</v>
      </c>
      <c r="B9" s="17">
        <v>1.0644444444444445</v>
      </c>
      <c r="C9" s="23">
        <v>108.88888888888889</v>
      </c>
    </row>
    <row r="10" spans="1:3" x14ac:dyDescent="0.25">
      <c r="A10" s="14" t="s">
        <v>80</v>
      </c>
      <c r="B10" s="17">
        <v>0.875</v>
      </c>
      <c r="C10" s="23">
        <v>95</v>
      </c>
    </row>
    <row r="11" spans="1:3" x14ac:dyDescent="0.25">
      <c r="A11" s="19" t="s">
        <v>88</v>
      </c>
      <c r="B11" s="24">
        <v>0.5</v>
      </c>
      <c r="C11" s="25">
        <v>115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11"/>
  <sheetViews>
    <sheetView workbookViewId="0">
      <selection activeCell="A3" sqref="A3"/>
    </sheetView>
  </sheetViews>
  <sheetFormatPr defaultRowHeight="13.2" x14ac:dyDescent="0.25"/>
  <cols>
    <col min="1" max="1" width="14" bestFit="1" customWidth="1"/>
    <col min="2" max="2" width="6" bestFit="1" customWidth="1"/>
  </cols>
  <sheetData>
    <row r="3" spans="1:7" x14ac:dyDescent="0.25">
      <c r="A3" s="3"/>
      <c r="B3" s="3"/>
      <c r="C3" s="4"/>
      <c r="D3" s="4"/>
      <c r="E3" s="4"/>
      <c r="F3" s="4"/>
      <c r="G3" s="5"/>
    </row>
    <row r="4" spans="1:7" x14ac:dyDescent="0.25">
      <c r="A4" s="12" t="s">
        <v>1</v>
      </c>
      <c r="B4" s="6"/>
      <c r="C4" s="7"/>
      <c r="D4" s="7"/>
      <c r="E4" s="7"/>
      <c r="F4" s="7"/>
      <c r="G4" s="8"/>
    </row>
    <row r="5" spans="1:7" x14ac:dyDescent="0.25">
      <c r="A5" s="3" t="s">
        <v>97</v>
      </c>
      <c r="B5" s="3"/>
      <c r="C5" s="4"/>
      <c r="D5" s="4"/>
      <c r="E5" s="4"/>
      <c r="F5" s="4"/>
      <c r="G5" s="5"/>
    </row>
    <row r="6" spans="1:7" x14ac:dyDescent="0.25">
      <c r="A6" s="14" t="s">
        <v>16</v>
      </c>
      <c r="B6" s="6"/>
      <c r="C6" s="7"/>
      <c r="D6" s="7"/>
      <c r="E6" s="7"/>
      <c r="F6" s="7"/>
      <c r="G6" s="8"/>
    </row>
    <row r="7" spans="1:7" x14ac:dyDescent="0.25">
      <c r="A7" s="14" t="s">
        <v>40</v>
      </c>
      <c r="B7" s="6"/>
      <c r="C7" s="7"/>
      <c r="D7" s="7"/>
      <c r="E7" s="7"/>
      <c r="F7" s="7"/>
      <c r="G7" s="8"/>
    </row>
    <row r="8" spans="1:7" x14ac:dyDescent="0.25">
      <c r="A8" s="14" t="s">
        <v>64</v>
      </c>
      <c r="B8" s="6"/>
      <c r="C8" s="7"/>
      <c r="D8" s="7"/>
      <c r="E8" s="7"/>
      <c r="F8" s="7"/>
      <c r="G8" s="8"/>
    </row>
    <row r="9" spans="1:7" x14ac:dyDescent="0.25">
      <c r="A9" s="14" t="s">
        <v>70</v>
      </c>
      <c r="B9" s="6"/>
      <c r="C9" s="7"/>
      <c r="D9" s="7"/>
      <c r="E9" s="7"/>
      <c r="F9" s="7"/>
      <c r="G9" s="8"/>
    </row>
    <row r="10" spans="1:7" x14ac:dyDescent="0.25">
      <c r="A10" s="14" t="s">
        <v>80</v>
      </c>
      <c r="B10" s="6"/>
      <c r="C10" s="7"/>
      <c r="D10" s="7"/>
      <c r="E10" s="7"/>
      <c r="F10" s="7"/>
      <c r="G10" s="8"/>
    </row>
    <row r="11" spans="1:7" x14ac:dyDescent="0.25">
      <c r="A11" s="19" t="s">
        <v>88</v>
      </c>
      <c r="B11" s="9"/>
      <c r="C11" s="10"/>
      <c r="D11" s="10"/>
      <c r="E11" s="10"/>
      <c r="F11" s="10"/>
      <c r="G11" s="1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1"/>
  <sheetViews>
    <sheetView workbookViewId="0">
      <selection activeCell="P11" sqref="P11"/>
    </sheetView>
  </sheetViews>
  <sheetFormatPr defaultRowHeight="13.2" x14ac:dyDescent="0.25"/>
  <cols>
    <col min="1" max="1" width="25.77734375" bestFit="1" customWidth="1"/>
    <col min="2" max="2" width="12" bestFit="1" customWidth="1"/>
  </cols>
  <sheetData>
    <row r="3" spans="1:2" x14ac:dyDescent="0.25">
      <c r="A3" s="12" t="s">
        <v>115</v>
      </c>
      <c r="B3" s="13"/>
    </row>
    <row r="4" spans="1:2" x14ac:dyDescent="0.25">
      <c r="A4" s="12" t="s">
        <v>1</v>
      </c>
      <c r="B4" s="13" t="s">
        <v>101</v>
      </c>
    </row>
    <row r="5" spans="1:2" x14ac:dyDescent="0.25">
      <c r="A5" s="3" t="s">
        <v>97</v>
      </c>
      <c r="B5" s="16">
        <v>100</v>
      </c>
    </row>
    <row r="6" spans="1:2" x14ac:dyDescent="0.25">
      <c r="A6" s="14" t="s">
        <v>16</v>
      </c>
      <c r="B6" s="18">
        <v>106.54545454545455</v>
      </c>
    </row>
    <row r="7" spans="1:2" x14ac:dyDescent="0.25">
      <c r="A7" s="14" t="s">
        <v>40</v>
      </c>
      <c r="B7" s="18">
        <v>100.78260869565217</v>
      </c>
    </row>
    <row r="8" spans="1:2" x14ac:dyDescent="0.25">
      <c r="A8" s="14" t="s">
        <v>64</v>
      </c>
      <c r="B8" s="18">
        <v>89.333333333333329</v>
      </c>
    </row>
    <row r="9" spans="1:2" x14ac:dyDescent="0.25">
      <c r="A9" s="14" t="s">
        <v>70</v>
      </c>
      <c r="B9" s="18">
        <v>102.88888888888889</v>
      </c>
    </row>
    <row r="10" spans="1:2" x14ac:dyDescent="0.25">
      <c r="A10" s="14" t="s">
        <v>80</v>
      </c>
      <c r="B10" s="18">
        <v>107.5</v>
      </c>
    </row>
    <row r="11" spans="1:2" x14ac:dyDescent="0.25">
      <c r="A11" s="19" t="s">
        <v>88</v>
      </c>
      <c r="B11" s="20">
        <v>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78"/>
  <sheetViews>
    <sheetView tabSelected="1" workbookViewId="0">
      <pane ySplit="1" topLeftCell="A65" activePane="bottomLeft" state="frozen"/>
      <selection pane="bottomLeft" activeCell="F86" sqref="F86"/>
    </sheetView>
  </sheetViews>
  <sheetFormatPr defaultRowHeight="13.2" x14ac:dyDescent="0.25"/>
  <cols>
    <col min="1" max="1" width="32" bestFit="1" customWidth="1"/>
    <col min="2" max="2" width="11.21875" bestFit="1" customWidth="1"/>
    <col min="9" max="9" width="12.33203125" bestFit="1" customWidth="1"/>
    <col min="10" max="10" width="6.44140625" bestFit="1" customWidth="1"/>
    <col min="15" max="15" width="5" bestFit="1" customWidth="1"/>
    <col min="16" max="16" width="16.109375" customWidth="1"/>
    <col min="17" max="17" width="18" customWidth="1"/>
    <col min="18" max="18" width="16.6640625" customWidth="1"/>
    <col min="19" max="19" width="18.109375" customWidth="1"/>
    <col min="20" max="20" width="16.77734375" customWidth="1"/>
    <col min="21" max="21" width="13.109375" customWidth="1"/>
    <col min="22" max="22" width="12.33203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6" t="s">
        <v>114</v>
      </c>
      <c r="Q1" t="s">
        <v>116</v>
      </c>
      <c r="R1" t="s">
        <v>117</v>
      </c>
      <c r="S1" t="s">
        <v>118</v>
      </c>
      <c r="T1" t="s">
        <v>119</v>
      </c>
    </row>
    <row r="2" spans="1:22" x14ac:dyDescent="0.25">
      <c r="A2" t="s">
        <v>32</v>
      </c>
      <c r="B2" t="s">
        <v>16</v>
      </c>
      <c r="C2" t="s">
        <v>17</v>
      </c>
      <c r="D2">
        <v>110</v>
      </c>
      <c r="E2">
        <v>2</v>
      </c>
      <c r="F2">
        <v>1</v>
      </c>
      <c r="G2">
        <v>200</v>
      </c>
      <c r="H2">
        <v>0</v>
      </c>
      <c r="I2">
        <v>21</v>
      </c>
      <c r="J2">
        <v>3</v>
      </c>
      <c r="K2">
        <v>3</v>
      </c>
      <c r="L2">
        <v>35</v>
      </c>
      <c r="M2">
        <v>100</v>
      </c>
      <c r="N2">
        <v>1</v>
      </c>
      <c r="O2">
        <v>1</v>
      </c>
      <c r="P2">
        <f>QUOTIENT($D2,$N2)</f>
        <v>110</v>
      </c>
      <c r="Q2">
        <f>QUOTIENT($L2,$N2)</f>
        <v>35</v>
      </c>
      <c r="R2">
        <f>QUOTIENT($M2,$N2)</f>
        <v>100</v>
      </c>
      <c r="S2">
        <f>QUOTIENT($G2,$N2)</f>
        <v>200</v>
      </c>
      <c r="T2">
        <f>QUOTIENT($G2,$M2)</f>
        <v>2</v>
      </c>
      <c r="U2" s="1" t="s">
        <v>1</v>
      </c>
      <c r="V2" s="1" t="s">
        <v>102</v>
      </c>
    </row>
    <row r="3" spans="1:22" x14ac:dyDescent="0.25">
      <c r="A3" t="s">
        <v>34</v>
      </c>
      <c r="B3" t="s">
        <v>16</v>
      </c>
      <c r="C3" t="s">
        <v>17</v>
      </c>
      <c r="D3">
        <v>100</v>
      </c>
      <c r="E3">
        <v>3</v>
      </c>
      <c r="F3">
        <v>1</v>
      </c>
      <c r="G3">
        <v>200</v>
      </c>
      <c r="H3">
        <v>3</v>
      </c>
      <c r="I3">
        <v>16</v>
      </c>
      <c r="J3">
        <v>3</v>
      </c>
      <c r="K3">
        <v>3</v>
      </c>
      <c r="L3">
        <v>110</v>
      </c>
      <c r="M3">
        <v>100</v>
      </c>
      <c r="N3">
        <v>1</v>
      </c>
      <c r="O3">
        <v>1</v>
      </c>
      <c r="P3">
        <f>QUOTIENT($D3,$N3)</f>
        <v>100</v>
      </c>
      <c r="Q3">
        <f t="shared" ref="Q3:Q66" si="0">QUOTIENT($L3,$N3)</f>
        <v>110</v>
      </c>
      <c r="R3">
        <f t="shared" ref="R3:R66" si="1">QUOTIENT($M3,$N3)</f>
        <v>100</v>
      </c>
      <c r="S3">
        <f t="shared" ref="S3:S66" si="2">QUOTIENT($G3,$N3)</f>
        <v>200</v>
      </c>
      <c r="T3">
        <f t="shared" ref="T3:T66" si="3">QUOTIENT($G3,$M3)</f>
        <v>2</v>
      </c>
      <c r="U3" t="s">
        <v>80</v>
      </c>
      <c r="V3">
        <f>COUNTIF(B2:B78,"Q")</f>
        <v>8</v>
      </c>
    </row>
    <row r="4" spans="1:22" x14ac:dyDescent="0.25">
      <c r="A4" s="28" t="s">
        <v>33</v>
      </c>
      <c r="B4" s="28" t="s">
        <v>16</v>
      </c>
      <c r="C4" s="28" t="s">
        <v>17</v>
      </c>
      <c r="D4" s="28">
        <v>140</v>
      </c>
      <c r="E4" s="28">
        <v>3</v>
      </c>
      <c r="F4" s="28">
        <v>1</v>
      </c>
      <c r="G4" s="28">
        <v>190</v>
      </c>
      <c r="H4" s="28">
        <v>4</v>
      </c>
      <c r="I4" s="28">
        <v>15</v>
      </c>
      <c r="J4" s="28">
        <v>14</v>
      </c>
      <c r="K4">
        <v>3</v>
      </c>
      <c r="L4">
        <v>230</v>
      </c>
      <c r="M4">
        <v>100</v>
      </c>
      <c r="N4">
        <v>1.5</v>
      </c>
      <c r="O4">
        <v>1</v>
      </c>
      <c r="P4">
        <f>QUOTIENT($D4,$N4)</f>
        <v>93</v>
      </c>
      <c r="Q4">
        <f t="shared" si="0"/>
        <v>153</v>
      </c>
      <c r="R4">
        <f t="shared" si="1"/>
        <v>66</v>
      </c>
      <c r="S4">
        <f t="shared" si="2"/>
        <v>126</v>
      </c>
      <c r="T4">
        <f t="shared" si="3"/>
        <v>1</v>
      </c>
      <c r="U4" t="s">
        <v>70</v>
      </c>
      <c r="V4">
        <f>COUNTIF(B2:B78,"P")</f>
        <v>9</v>
      </c>
    </row>
    <row r="5" spans="1:22" x14ac:dyDescent="0.25">
      <c r="A5" t="s">
        <v>52</v>
      </c>
      <c r="B5" t="s">
        <v>40</v>
      </c>
      <c r="C5" t="s">
        <v>17</v>
      </c>
      <c r="D5">
        <v>140</v>
      </c>
      <c r="E5">
        <v>3</v>
      </c>
      <c r="F5">
        <v>1</v>
      </c>
      <c r="G5">
        <v>170</v>
      </c>
      <c r="H5">
        <v>2</v>
      </c>
      <c r="I5">
        <v>20</v>
      </c>
      <c r="J5">
        <v>9</v>
      </c>
      <c r="K5">
        <v>3</v>
      </c>
      <c r="L5">
        <v>95</v>
      </c>
      <c r="M5">
        <v>100</v>
      </c>
      <c r="N5">
        <v>1.3</v>
      </c>
      <c r="O5">
        <v>0.75</v>
      </c>
      <c r="P5">
        <f>QUOTIENT($D5,$N5)</f>
        <v>107</v>
      </c>
      <c r="Q5">
        <f t="shared" si="0"/>
        <v>73</v>
      </c>
      <c r="R5">
        <f t="shared" si="1"/>
        <v>76</v>
      </c>
      <c r="S5">
        <f t="shared" si="2"/>
        <v>130</v>
      </c>
      <c r="T5">
        <f t="shared" si="3"/>
        <v>1</v>
      </c>
      <c r="U5" t="s">
        <v>16</v>
      </c>
      <c r="V5">
        <f>COUNTIF(B2:B78,"G")</f>
        <v>22</v>
      </c>
    </row>
    <row r="6" spans="1:22" x14ac:dyDescent="0.25">
      <c r="A6" t="s">
        <v>51</v>
      </c>
      <c r="B6" t="s">
        <v>40</v>
      </c>
      <c r="C6" t="s">
        <v>17</v>
      </c>
      <c r="D6">
        <v>110</v>
      </c>
      <c r="E6">
        <v>2</v>
      </c>
      <c r="F6">
        <v>1</v>
      </c>
      <c r="G6">
        <v>170</v>
      </c>
      <c r="H6">
        <v>1</v>
      </c>
      <c r="I6">
        <v>17</v>
      </c>
      <c r="J6">
        <v>6</v>
      </c>
      <c r="K6">
        <v>3</v>
      </c>
      <c r="L6">
        <v>60</v>
      </c>
      <c r="M6">
        <v>100</v>
      </c>
      <c r="N6">
        <v>1</v>
      </c>
      <c r="O6">
        <v>-1</v>
      </c>
      <c r="P6">
        <f>QUOTIENT($D6,$N6)</f>
        <v>110</v>
      </c>
      <c r="Q6">
        <f t="shared" si="0"/>
        <v>60</v>
      </c>
      <c r="R6">
        <f t="shared" si="1"/>
        <v>100</v>
      </c>
      <c r="S6">
        <f t="shared" si="2"/>
        <v>170</v>
      </c>
      <c r="T6">
        <f t="shared" si="3"/>
        <v>1</v>
      </c>
      <c r="U6" t="s">
        <v>40</v>
      </c>
      <c r="V6">
        <f>COUNTIF(B2:B78,"K")</f>
        <v>23</v>
      </c>
    </row>
    <row r="7" spans="1:22" x14ac:dyDescent="0.25">
      <c r="A7" t="s">
        <v>57</v>
      </c>
      <c r="B7" t="s">
        <v>40</v>
      </c>
      <c r="C7" t="s">
        <v>17</v>
      </c>
      <c r="D7">
        <v>100</v>
      </c>
      <c r="E7">
        <v>3</v>
      </c>
      <c r="F7">
        <v>0</v>
      </c>
      <c r="G7">
        <v>320</v>
      </c>
      <c r="H7">
        <v>1</v>
      </c>
      <c r="I7">
        <v>20</v>
      </c>
      <c r="J7">
        <v>3</v>
      </c>
      <c r="K7">
        <v>3</v>
      </c>
      <c r="L7">
        <v>45</v>
      </c>
      <c r="M7">
        <v>100</v>
      </c>
      <c r="N7">
        <v>1</v>
      </c>
      <c r="O7">
        <v>1</v>
      </c>
      <c r="P7">
        <f>QUOTIENT($D7,$N7)</f>
        <v>100</v>
      </c>
      <c r="Q7">
        <f t="shared" si="0"/>
        <v>45</v>
      </c>
      <c r="R7">
        <f t="shared" si="1"/>
        <v>100</v>
      </c>
      <c r="S7">
        <f t="shared" si="2"/>
        <v>320</v>
      </c>
      <c r="T7">
        <f t="shared" si="3"/>
        <v>3</v>
      </c>
      <c r="U7" t="s">
        <v>88</v>
      </c>
      <c r="V7">
        <f>COUNTIF(B2:B78,"R")</f>
        <v>8</v>
      </c>
    </row>
    <row r="8" spans="1:22" x14ac:dyDescent="0.25">
      <c r="A8" t="s">
        <v>20</v>
      </c>
      <c r="B8" t="s">
        <v>16</v>
      </c>
      <c r="C8" t="s">
        <v>17</v>
      </c>
      <c r="D8">
        <v>120</v>
      </c>
      <c r="E8">
        <v>1</v>
      </c>
      <c r="F8">
        <v>3</v>
      </c>
      <c r="G8">
        <v>210</v>
      </c>
      <c r="H8">
        <v>0</v>
      </c>
      <c r="I8">
        <v>13</v>
      </c>
      <c r="J8">
        <v>9</v>
      </c>
      <c r="K8">
        <v>2</v>
      </c>
      <c r="L8">
        <v>45</v>
      </c>
      <c r="M8">
        <v>25</v>
      </c>
      <c r="N8">
        <v>1</v>
      </c>
      <c r="O8">
        <v>0.75</v>
      </c>
      <c r="P8">
        <f>QUOTIENT($D8,$N8)</f>
        <v>120</v>
      </c>
      <c r="Q8">
        <f t="shared" si="0"/>
        <v>45</v>
      </c>
      <c r="R8">
        <f t="shared" si="1"/>
        <v>25</v>
      </c>
      <c r="S8">
        <f t="shared" si="2"/>
        <v>210</v>
      </c>
      <c r="T8">
        <f t="shared" si="3"/>
        <v>8</v>
      </c>
      <c r="U8" t="s">
        <v>64</v>
      </c>
      <c r="V8">
        <f>COUNTIF(B2:B78,"N")</f>
        <v>6</v>
      </c>
    </row>
    <row r="9" spans="1:22" x14ac:dyDescent="0.25">
      <c r="A9" t="s">
        <v>93</v>
      </c>
      <c r="B9" t="s">
        <v>88</v>
      </c>
      <c r="C9" t="s">
        <v>17</v>
      </c>
      <c r="D9">
        <v>150</v>
      </c>
      <c r="E9">
        <v>4</v>
      </c>
      <c r="F9">
        <v>3</v>
      </c>
      <c r="G9">
        <v>150</v>
      </c>
      <c r="H9">
        <v>3</v>
      </c>
      <c r="I9">
        <v>16</v>
      </c>
      <c r="J9">
        <v>11</v>
      </c>
      <c r="K9">
        <v>3</v>
      </c>
      <c r="L9">
        <v>170</v>
      </c>
      <c r="M9">
        <v>25</v>
      </c>
      <c r="N9">
        <v>-1</v>
      </c>
      <c r="O9">
        <v>-1</v>
      </c>
      <c r="P9">
        <f>QUOTIENT($D9,$N9)</f>
        <v>-150</v>
      </c>
      <c r="Q9">
        <f t="shared" si="0"/>
        <v>-170</v>
      </c>
      <c r="R9">
        <f t="shared" si="1"/>
        <v>-25</v>
      </c>
      <c r="S9">
        <f t="shared" si="2"/>
        <v>-150</v>
      </c>
      <c r="T9">
        <f t="shared" si="3"/>
        <v>6</v>
      </c>
      <c r="U9" t="s">
        <v>97</v>
      </c>
      <c r="V9">
        <f>COUNTIF(B2:B78,"A")</f>
        <v>1</v>
      </c>
    </row>
    <row r="10" spans="1:22" x14ac:dyDescent="0.25">
      <c r="A10" t="s">
        <v>45</v>
      </c>
      <c r="B10" t="s">
        <v>40</v>
      </c>
      <c r="C10" t="s">
        <v>17</v>
      </c>
      <c r="D10">
        <v>110</v>
      </c>
      <c r="E10">
        <v>3</v>
      </c>
      <c r="F10">
        <v>3</v>
      </c>
      <c r="G10">
        <v>140</v>
      </c>
      <c r="H10">
        <v>4</v>
      </c>
      <c r="I10">
        <v>10</v>
      </c>
      <c r="J10">
        <v>7</v>
      </c>
      <c r="K10">
        <v>3</v>
      </c>
      <c r="L10">
        <v>160</v>
      </c>
      <c r="M10">
        <v>25</v>
      </c>
      <c r="N10">
        <v>1</v>
      </c>
      <c r="O10">
        <v>0.5</v>
      </c>
      <c r="P10">
        <f>QUOTIENT($D10,$N10)</f>
        <v>110</v>
      </c>
      <c r="Q10">
        <f t="shared" si="0"/>
        <v>160</v>
      </c>
      <c r="R10">
        <f t="shared" si="1"/>
        <v>25</v>
      </c>
      <c r="S10">
        <f t="shared" si="2"/>
        <v>140</v>
      </c>
      <c r="T10">
        <f t="shared" si="3"/>
        <v>5</v>
      </c>
      <c r="U10" t="s">
        <v>101</v>
      </c>
      <c r="V10">
        <f>SUM(V3:V9)</f>
        <v>77</v>
      </c>
    </row>
    <row r="11" spans="1:22" x14ac:dyDescent="0.25">
      <c r="A11" t="s">
        <v>92</v>
      </c>
      <c r="B11" t="s">
        <v>88</v>
      </c>
      <c r="C11" t="s">
        <v>17</v>
      </c>
      <c r="D11">
        <v>150</v>
      </c>
      <c r="E11">
        <v>4</v>
      </c>
      <c r="F11">
        <v>3</v>
      </c>
      <c r="G11">
        <v>95</v>
      </c>
      <c r="H11">
        <v>3</v>
      </c>
      <c r="I11">
        <v>16</v>
      </c>
      <c r="J11">
        <v>11</v>
      </c>
      <c r="K11">
        <v>3</v>
      </c>
      <c r="L11">
        <v>170</v>
      </c>
      <c r="M11">
        <v>25</v>
      </c>
      <c r="N11">
        <v>-1</v>
      </c>
      <c r="O11">
        <v>-1</v>
      </c>
      <c r="P11">
        <f>QUOTIENT($D11,$N11)</f>
        <v>-150</v>
      </c>
      <c r="Q11">
        <f t="shared" si="0"/>
        <v>-170</v>
      </c>
      <c r="R11">
        <f t="shared" si="1"/>
        <v>-25</v>
      </c>
      <c r="S11">
        <f t="shared" si="2"/>
        <v>-95</v>
      </c>
      <c r="T11">
        <f t="shared" si="3"/>
        <v>3</v>
      </c>
    </row>
    <row r="12" spans="1:22" x14ac:dyDescent="0.25">
      <c r="A12" t="s">
        <v>76</v>
      </c>
      <c r="B12" t="s">
        <v>70</v>
      </c>
      <c r="C12" t="s">
        <v>17</v>
      </c>
      <c r="D12">
        <v>120</v>
      </c>
      <c r="E12">
        <v>3</v>
      </c>
      <c r="F12">
        <v>3</v>
      </c>
      <c r="G12">
        <v>75</v>
      </c>
      <c r="H12">
        <v>3</v>
      </c>
      <c r="I12">
        <v>13</v>
      </c>
      <c r="J12">
        <v>4</v>
      </c>
      <c r="K12">
        <v>3</v>
      </c>
      <c r="L12">
        <v>100</v>
      </c>
      <c r="M12">
        <v>25</v>
      </c>
      <c r="N12">
        <v>1</v>
      </c>
      <c r="O12">
        <v>0.33</v>
      </c>
      <c r="P12">
        <f>QUOTIENT($D12,$N12)</f>
        <v>120</v>
      </c>
      <c r="Q12">
        <f t="shared" si="0"/>
        <v>100</v>
      </c>
      <c r="R12">
        <f t="shared" si="1"/>
        <v>25</v>
      </c>
      <c r="S12">
        <f t="shared" si="2"/>
        <v>75</v>
      </c>
      <c r="T12">
        <f t="shared" si="3"/>
        <v>3</v>
      </c>
      <c r="U12" s="1" t="s">
        <v>3</v>
      </c>
    </row>
    <row r="13" spans="1:22" x14ac:dyDescent="0.25">
      <c r="A13" t="s">
        <v>19</v>
      </c>
      <c r="B13" t="s">
        <v>16</v>
      </c>
      <c r="C13" t="s">
        <v>17</v>
      </c>
      <c r="D13">
        <v>110</v>
      </c>
      <c r="E13">
        <v>6</v>
      </c>
      <c r="F13">
        <v>2</v>
      </c>
      <c r="G13">
        <v>290</v>
      </c>
      <c r="H13">
        <v>2</v>
      </c>
      <c r="I13">
        <v>17</v>
      </c>
      <c r="J13">
        <v>1</v>
      </c>
      <c r="K13">
        <v>1</v>
      </c>
      <c r="L13">
        <v>105</v>
      </c>
      <c r="M13">
        <v>25</v>
      </c>
      <c r="N13">
        <v>1</v>
      </c>
      <c r="O13">
        <v>1.25</v>
      </c>
      <c r="P13">
        <f>QUOTIENT($D13,$N13)</f>
        <v>110</v>
      </c>
      <c r="Q13">
        <f t="shared" si="0"/>
        <v>105</v>
      </c>
      <c r="R13">
        <f t="shared" si="1"/>
        <v>25</v>
      </c>
      <c r="S13">
        <f t="shared" si="2"/>
        <v>290</v>
      </c>
      <c r="T13">
        <f t="shared" si="3"/>
        <v>11</v>
      </c>
      <c r="U13" t="s">
        <v>103</v>
      </c>
      <c r="V13">
        <f>MAX(D2:D78)</f>
        <v>160</v>
      </c>
    </row>
    <row r="14" spans="1:22" x14ac:dyDescent="0.25">
      <c r="A14" s="28" t="s">
        <v>81</v>
      </c>
      <c r="B14" s="28" t="s">
        <v>80</v>
      </c>
      <c r="C14" s="28" t="s">
        <v>17</v>
      </c>
      <c r="D14" s="28">
        <v>120</v>
      </c>
      <c r="E14" s="28">
        <v>1</v>
      </c>
      <c r="F14" s="28">
        <v>2</v>
      </c>
      <c r="G14" s="28">
        <v>220</v>
      </c>
      <c r="H14" s="28">
        <v>0</v>
      </c>
      <c r="I14" s="28">
        <v>12</v>
      </c>
      <c r="J14" s="28">
        <v>12</v>
      </c>
      <c r="K14">
        <v>2</v>
      </c>
      <c r="L14">
        <v>35</v>
      </c>
      <c r="M14">
        <v>25</v>
      </c>
      <c r="N14">
        <v>1</v>
      </c>
      <c r="O14">
        <v>0.75</v>
      </c>
      <c r="P14">
        <f>QUOTIENT($D14,$N14)</f>
        <v>120</v>
      </c>
      <c r="Q14">
        <f t="shared" si="0"/>
        <v>35</v>
      </c>
      <c r="R14">
        <f t="shared" si="1"/>
        <v>25</v>
      </c>
      <c r="S14">
        <f t="shared" si="2"/>
        <v>220</v>
      </c>
      <c r="T14">
        <f t="shared" si="3"/>
        <v>8</v>
      </c>
      <c r="U14" t="s">
        <v>104</v>
      </c>
      <c r="V14">
        <f>MIN(D2:D78)</f>
        <v>50</v>
      </c>
    </row>
    <row r="15" spans="1:22" x14ac:dyDescent="0.25">
      <c r="A15" s="28" t="s">
        <v>82</v>
      </c>
      <c r="B15" s="28" t="s">
        <v>80</v>
      </c>
      <c r="C15" s="28" t="s">
        <v>17</v>
      </c>
      <c r="D15" s="28">
        <v>120</v>
      </c>
      <c r="E15" s="28">
        <v>1</v>
      </c>
      <c r="F15" s="28">
        <v>2</v>
      </c>
      <c r="G15" s="28">
        <v>220</v>
      </c>
      <c r="H15" s="28">
        <v>1</v>
      </c>
      <c r="I15" s="28">
        <v>12</v>
      </c>
      <c r="J15" s="28">
        <v>11</v>
      </c>
      <c r="K15">
        <v>2</v>
      </c>
      <c r="L15">
        <v>45</v>
      </c>
      <c r="M15">
        <v>25</v>
      </c>
      <c r="N15">
        <v>1</v>
      </c>
      <c r="O15">
        <v>1</v>
      </c>
      <c r="P15">
        <f>QUOTIENT($D15,$N15)</f>
        <v>120</v>
      </c>
      <c r="Q15">
        <f t="shared" si="0"/>
        <v>45</v>
      </c>
      <c r="R15">
        <f t="shared" si="1"/>
        <v>25</v>
      </c>
      <c r="S15">
        <f t="shared" si="2"/>
        <v>220</v>
      </c>
      <c r="T15">
        <f t="shared" si="3"/>
        <v>8</v>
      </c>
    </row>
    <row r="16" spans="1:22" x14ac:dyDescent="0.25">
      <c r="A16" t="s">
        <v>55</v>
      </c>
      <c r="B16" t="s">
        <v>40</v>
      </c>
      <c r="C16" t="s">
        <v>17</v>
      </c>
      <c r="D16">
        <v>140</v>
      </c>
      <c r="E16">
        <v>3</v>
      </c>
      <c r="F16">
        <v>2</v>
      </c>
      <c r="G16">
        <v>220</v>
      </c>
      <c r="H16">
        <v>3</v>
      </c>
      <c r="I16">
        <v>21</v>
      </c>
      <c r="J16">
        <v>7</v>
      </c>
      <c r="K16">
        <v>3</v>
      </c>
      <c r="L16">
        <v>130</v>
      </c>
      <c r="M16">
        <v>25</v>
      </c>
      <c r="N16">
        <v>1.33</v>
      </c>
      <c r="O16">
        <v>0.67</v>
      </c>
      <c r="P16">
        <f>QUOTIENT($D16,$N16)</f>
        <v>105</v>
      </c>
      <c r="Q16">
        <f t="shared" si="0"/>
        <v>97</v>
      </c>
      <c r="R16">
        <f t="shared" si="1"/>
        <v>18</v>
      </c>
      <c r="S16">
        <f t="shared" si="2"/>
        <v>165</v>
      </c>
      <c r="T16">
        <f t="shared" si="3"/>
        <v>8</v>
      </c>
      <c r="U16" s="1" t="s">
        <v>4</v>
      </c>
    </row>
    <row r="17" spans="1:22" x14ac:dyDescent="0.25">
      <c r="A17" t="s">
        <v>18</v>
      </c>
      <c r="B17" t="s">
        <v>16</v>
      </c>
      <c r="C17" t="s">
        <v>17</v>
      </c>
      <c r="D17">
        <v>130</v>
      </c>
      <c r="E17">
        <v>3</v>
      </c>
      <c r="F17">
        <v>2</v>
      </c>
      <c r="G17">
        <v>210</v>
      </c>
      <c r="H17">
        <v>2</v>
      </c>
      <c r="I17">
        <v>18</v>
      </c>
      <c r="J17">
        <v>8</v>
      </c>
      <c r="K17">
        <v>3</v>
      </c>
      <c r="L17">
        <v>100</v>
      </c>
      <c r="M17">
        <v>25</v>
      </c>
      <c r="N17">
        <v>1.33</v>
      </c>
      <c r="O17">
        <v>0.75</v>
      </c>
      <c r="P17">
        <f>QUOTIENT($D17,$N17)</f>
        <v>97</v>
      </c>
      <c r="Q17">
        <f t="shared" si="0"/>
        <v>75</v>
      </c>
      <c r="R17">
        <f t="shared" si="1"/>
        <v>18</v>
      </c>
      <c r="S17">
        <f t="shared" si="2"/>
        <v>157</v>
      </c>
      <c r="T17">
        <f t="shared" si="3"/>
        <v>8</v>
      </c>
      <c r="U17" t="s">
        <v>105</v>
      </c>
      <c r="V17">
        <f>MAX(E2:E78)</f>
        <v>6</v>
      </c>
    </row>
    <row r="18" spans="1:22" x14ac:dyDescent="0.25">
      <c r="A18" t="s">
        <v>87</v>
      </c>
      <c r="B18" t="s">
        <v>88</v>
      </c>
      <c r="C18" t="s">
        <v>17</v>
      </c>
      <c r="D18">
        <v>110</v>
      </c>
      <c r="E18">
        <v>2</v>
      </c>
      <c r="F18">
        <v>2</v>
      </c>
      <c r="G18">
        <v>200</v>
      </c>
      <c r="H18">
        <v>1</v>
      </c>
      <c r="I18">
        <v>14</v>
      </c>
      <c r="J18">
        <v>8</v>
      </c>
      <c r="K18">
        <v>3</v>
      </c>
      <c r="L18">
        <v>-1</v>
      </c>
      <c r="M18">
        <v>25</v>
      </c>
      <c r="N18">
        <v>1</v>
      </c>
      <c r="O18">
        <v>0.75</v>
      </c>
      <c r="P18">
        <f>QUOTIENT($D18,$N18)</f>
        <v>110</v>
      </c>
      <c r="Q18">
        <f t="shared" si="0"/>
        <v>-1</v>
      </c>
      <c r="R18">
        <f t="shared" si="1"/>
        <v>25</v>
      </c>
      <c r="S18">
        <f t="shared" si="2"/>
        <v>200</v>
      </c>
      <c r="T18">
        <f t="shared" si="3"/>
        <v>8</v>
      </c>
      <c r="U18" t="s">
        <v>106</v>
      </c>
      <c r="V18">
        <f>MIN(E2:E78)</f>
        <v>1</v>
      </c>
    </row>
    <row r="19" spans="1:22" x14ac:dyDescent="0.25">
      <c r="A19" t="s">
        <v>15</v>
      </c>
      <c r="B19" t="s">
        <v>16</v>
      </c>
      <c r="C19" t="s">
        <v>17</v>
      </c>
      <c r="D19">
        <v>110</v>
      </c>
      <c r="E19">
        <v>2</v>
      </c>
      <c r="F19">
        <v>2</v>
      </c>
      <c r="G19">
        <v>180</v>
      </c>
      <c r="H19">
        <v>1.5</v>
      </c>
      <c r="I19">
        <v>10.5</v>
      </c>
      <c r="J19">
        <v>10</v>
      </c>
      <c r="K19">
        <v>1</v>
      </c>
      <c r="L19">
        <v>70</v>
      </c>
      <c r="M19">
        <v>25</v>
      </c>
      <c r="N19">
        <v>1</v>
      </c>
      <c r="O19">
        <v>0.75</v>
      </c>
      <c r="P19">
        <f>QUOTIENT($D19,$N19)</f>
        <v>110</v>
      </c>
      <c r="Q19">
        <f t="shared" si="0"/>
        <v>70</v>
      </c>
      <c r="R19">
        <f t="shared" si="1"/>
        <v>25</v>
      </c>
      <c r="S19">
        <f t="shared" si="2"/>
        <v>180</v>
      </c>
      <c r="T19">
        <f t="shared" si="3"/>
        <v>7</v>
      </c>
    </row>
    <row r="20" spans="1:22" x14ac:dyDescent="0.25">
      <c r="A20" t="s">
        <v>30</v>
      </c>
      <c r="B20" t="s">
        <v>16</v>
      </c>
      <c r="C20" t="s">
        <v>17</v>
      </c>
      <c r="D20">
        <v>130</v>
      </c>
      <c r="E20">
        <v>3</v>
      </c>
      <c r="F20">
        <v>2</v>
      </c>
      <c r="G20">
        <v>170</v>
      </c>
      <c r="H20">
        <v>1.5</v>
      </c>
      <c r="I20">
        <v>13.5</v>
      </c>
      <c r="J20">
        <v>10</v>
      </c>
      <c r="K20">
        <v>3</v>
      </c>
      <c r="L20">
        <v>120</v>
      </c>
      <c r="M20">
        <v>25</v>
      </c>
      <c r="N20">
        <v>1.25</v>
      </c>
      <c r="O20">
        <v>0.5</v>
      </c>
      <c r="P20">
        <f>QUOTIENT($D20,$N20)</f>
        <v>104</v>
      </c>
      <c r="Q20">
        <f t="shared" si="0"/>
        <v>96</v>
      </c>
      <c r="R20">
        <f t="shared" si="1"/>
        <v>20</v>
      </c>
      <c r="S20">
        <f t="shared" si="2"/>
        <v>136</v>
      </c>
      <c r="T20">
        <f t="shared" si="3"/>
        <v>6</v>
      </c>
      <c r="U20" s="1" t="s">
        <v>5</v>
      </c>
    </row>
    <row r="21" spans="1:22" x14ac:dyDescent="0.25">
      <c r="A21" t="s">
        <v>71</v>
      </c>
      <c r="B21" t="s">
        <v>70</v>
      </c>
      <c r="C21" t="s">
        <v>17</v>
      </c>
      <c r="D21">
        <v>120</v>
      </c>
      <c r="E21">
        <v>3</v>
      </c>
      <c r="F21">
        <v>2</v>
      </c>
      <c r="G21">
        <v>160</v>
      </c>
      <c r="H21">
        <v>5</v>
      </c>
      <c r="I21">
        <v>12</v>
      </c>
      <c r="J21">
        <v>10</v>
      </c>
      <c r="K21">
        <v>3</v>
      </c>
      <c r="L21">
        <v>200</v>
      </c>
      <c r="M21">
        <v>25</v>
      </c>
      <c r="N21">
        <v>1.25</v>
      </c>
      <c r="O21">
        <v>0.67</v>
      </c>
      <c r="P21">
        <f>QUOTIENT($D21,$N21)</f>
        <v>96</v>
      </c>
      <c r="Q21">
        <f t="shared" si="0"/>
        <v>160</v>
      </c>
      <c r="R21">
        <f t="shared" si="1"/>
        <v>20</v>
      </c>
      <c r="S21">
        <f t="shared" si="2"/>
        <v>128</v>
      </c>
      <c r="T21">
        <f t="shared" si="3"/>
        <v>6</v>
      </c>
      <c r="U21" s="2" t="s">
        <v>107</v>
      </c>
      <c r="V21">
        <f>MAX(F2:F78)</f>
        <v>5</v>
      </c>
    </row>
    <row r="22" spans="1:22" x14ac:dyDescent="0.25">
      <c r="A22" s="28" t="s">
        <v>53</v>
      </c>
      <c r="B22" s="28" t="s">
        <v>40</v>
      </c>
      <c r="C22" s="28" t="s">
        <v>17</v>
      </c>
      <c r="D22" s="28">
        <v>160</v>
      </c>
      <c r="E22" s="28">
        <v>3</v>
      </c>
      <c r="F22" s="28">
        <v>2</v>
      </c>
      <c r="G22" s="28">
        <v>150</v>
      </c>
      <c r="H22" s="28">
        <v>3</v>
      </c>
      <c r="I22" s="28">
        <v>17</v>
      </c>
      <c r="J22" s="28">
        <v>13</v>
      </c>
      <c r="K22">
        <v>3</v>
      </c>
      <c r="L22">
        <v>160</v>
      </c>
      <c r="M22">
        <v>25</v>
      </c>
      <c r="N22">
        <v>1.5</v>
      </c>
      <c r="O22">
        <v>0.67</v>
      </c>
      <c r="P22">
        <f>QUOTIENT($D22,$N22)</f>
        <v>106</v>
      </c>
      <c r="Q22">
        <f t="shared" si="0"/>
        <v>106</v>
      </c>
      <c r="R22">
        <f t="shared" si="1"/>
        <v>16</v>
      </c>
      <c r="S22">
        <f t="shared" si="2"/>
        <v>100</v>
      </c>
      <c r="T22">
        <f t="shared" si="3"/>
        <v>6</v>
      </c>
      <c r="U22" s="2" t="s">
        <v>108</v>
      </c>
      <c r="V22">
        <f>MIN(F2:F78)</f>
        <v>0</v>
      </c>
    </row>
    <row r="23" spans="1:22" x14ac:dyDescent="0.25">
      <c r="A23" t="s">
        <v>83</v>
      </c>
      <c r="B23" t="s">
        <v>80</v>
      </c>
      <c r="C23" t="s">
        <v>17</v>
      </c>
      <c r="D23">
        <v>100</v>
      </c>
      <c r="E23">
        <v>4</v>
      </c>
      <c r="F23">
        <v>2</v>
      </c>
      <c r="G23">
        <v>150</v>
      </c>
      <c r="H23">
        <v>2</v>
      </c>
      <c r="I23">
        <v>12</v>
      </c>
      <c r="J23">
        <v>6</v>
      </c>
      <c r="K23">
        <v>2</v>
      </c>
      <c r="L23">
        <v>95</v>
      </c>
      <c r="M23">
        <v>25</v>
      </c>
      <c r="N23">
        <v>1</v>
      </c>
      <c r="O23">
        <v>0.67</v>
      </c>
      <c r="P23">
        <f>QUOTIENT($D23,$N23)</f>
        <v>100</v>
      </c>
      <c r="Q23">
        <f t="shared" si="0"/>
        <v>95</v>
      </c>
      <c r="R23">
        <f t="shared" si="1"/>
        <v>25</v>
      </c>
      <c r="S23">
        <f t="shared" si="2"/>
        <v>150</v>
      </c>
      <c r="T23">
        <f t="shared" si="3"/>
        <v>6</v>
      </c>
    </row>
    <row r="24" spans="1:22" x14ac:dyDescent="0.25">
      <c r="A24" t="s">
        <v>31</v>
      </c>
      <c r="B24" t="s">
        <v>16</v>
      </c>
      <c r="C24" t="s">
        <v>17</v>
      </c>
      <c r="D24">
        <v>100</v>
      </c>
      <c r="E24">
        <v>3</v>
      </c>
      <c r="F24">
        <v>2</v>
      </c>
      <c r="G24">
        <v>140</v>
      </c>
      <c r="H24">
        <v>2.5</v>
      </c>
      <c r="I24">
        <v>10.5</v>
      </c>
      <c r="J24">
        <v>8</v>
      </c>
      <c r="K24">
        <v>3</v>
      </c>
      <c r="L24">
        <v>140</v>
      </c>
      <c r="M24">
        <v>25</v>
      </c>
      <c r="N24">
        <v>1</v>
      </c>
      <c r="O24">
        <v>0.5</v>
      </c>
      <c r="P24">
        <f>QUOTIENT($D24,$N24)</f>
        <v>100</v>
      </c>
      <c r="Q24">
        <f t="shared" si="0"/>
        <v>140</v>
      </c>
      <c r="R24">
        <f t="shared" si="1"/>
        <v>25</v>
      </c>
      <c r="S24">
        <f t="shared" si="2"/>
        <v>140</v>
      </c>
      <c r="T24">
        <f t="shared" si="3"/>
        <v>5</v>
      </c>
      <c r="U24" s="1" t="s">
        <v>6</v>
      </c>
    </row>
    <row r="25" spans="1:22" x14ac:dyDescent="0.25">
      <c r="A25" t="s">
        <v>21</v>
      </c>
      <c r="B25" t="s">
        <v>16</v>
      </c>
      <c r="C25" t="s">
        <v>17</v>
      </c>
      <c r="D25">
        <v>110</v>
      </c>
      <c r="E25">
        <v>3</v>
      </c>
      <c r="F25">
        <v>2</v>
      </c>
      <c r="G25">
        <v>140</v>
      </c>
      <c r="H25">
        <v>2</v>
      </c>
      <c r="I25">
        <v>13</v>
      </c>
      <c r="J25">
        <v>7</v>
      </c>
      <c r="K25">
        <v>3</v>
      </c>
      <c r="L25">
        <v>105</v>
      </c>
      <c r="M25">
        <v>25</v>
      </c>
      <c r="N25">
        <v>1</v>
      </c>
      <c r="O25">
        <v>0.5</v>
      </c>
      <c r="P25">
        <f>QUOTIENT($D25,$N25)</f>
        <v>110</v>
      </c>
      <c r="Q25">
        <f t="shared" si="0"/>
        <v>105</v>
      </c>
      <c r="R25">
        <f t="shared" si="1"/>
        <v>25</v>
      </c>
      <c r="S25">
        <f t="shared" si="2"/>
        <v>140</v>
      </c>
      <c r="T25">
        <f t="shared" si="3"/>
        <v>5</v>
      </c>
      <c r="U25" s="2" t="s">
        <v>109</v>
      </c>
      <c r="V25">
        <f>MAX(G2:G78)</f>
        <v>320</v>
      </c>
    </row>
    <row r="26" spans="1:22" x14ac:dyDescent="0.25">
      <c r="A26" t="s">
        <v>25</v>
      </c>
      <c r="B26" t="s">
        <v>16</v>
      </c>
      <c r="C26" t="s">
        <v>17</v>
      </c>
      <c r="D26">
        <v>110</v>
      </c>
      <c r="E26">
        <v>1</v>
      </c>
      <c r="F26">
        <v>1</v>
      </c>
      <c r="G26">
        <v>280</v>
      </c>
      <c r="H26">
        <v>0</v>
      </c>
      <c r="I26">
        <v>15</v>
      </c>
      <c r="J26">
        <v>9</v>
      </c>
      <c r="K26">
        <v>2</v>
      </c>
      <c r="L26">
        <v>45</v>
      </c>
      <c r="M26">
        <v>25</v>
      </c>
      <c r="N26">
        <v>1</v>
      </c>
      <c r="O26">
        <v>0.75</v>
      </c>
      <c r="P26">
        <f>QUOTIENT($D26,$N26)</f>
        <v>110</v>
      </c>
      <c r="Q26">
        <f t="shared" si="0"/>
        <v>45</v>
      </c>
      <c r="R26">
        <f t="shared" si="1"/>
        <v>25</v>
      </c>
      <c r="S26">
        <f t="shared" si="2"/>
        <v>280</v>
      </c>
      <c r="T26">
        <f t="shared" si="3"/>
        <v>11</v>
      </c>
      <c r="U26" s="2" t="s">
        <v>110</v>
      </c>
      <c r="V26">
        <f>MIN(G2:G78)</f>
        <v>0</v>
      </c>
    </row>
    <row r="27" spans="1:22" x14ac:dyDescent="0.25">
      <c r="A27" t="s">
        <v>39</v>
      </c>
      <c r="B27" t="s">
        <v>40</v>
      </c>
      <c r="C27" t="s">
        <v>17</v>
      </c>
      <c r="D27">
        <v>70</v>
      </c>
      <c r="E27">
        <v>4</v>
      </c>
      <c r="F27">
        <v>1</v>
      </c>
      <c r="G27">
        <v>260</v>
      </c>
      <c r="H27">
        <v>9</v>
      </c>
      <c r="I27">
        <v>7</v>
      </c>
      <c r="J27">
        <v>5</v>
      </c>
      <c r="K27">
        <v>3</v>
      </c>
      <c r="L27">
        <v>320</v>
      </c>
      <c r="M27">
        <v>25</v>
      </c>
      <c r="N27">
        <v>1</v>
      </c>
      <c r="O27">
        <v>0.33</v>
      </c>
      <c r="P27">
        <f>QUOTIENT($D27,$N27)</f>
        <v>70</v>
      </c>
      <c r="Q27">
        <f t="shared" si="0"/>
        <v>320</v>
      </c>
      <c r="R27">
        <f t="shared" si="1"/>
        <v>25</v>
      </c>
      <c r="S27">
        <f t="shared" si="2"/>
        <v>260</v>
      </c>
      <c r="T27">
        <f t="shared" si="3"/>
        <v>10</v>
      </c>
    </row>
    <row r="28" spans="1:22" x14ac:dyDescent="0.25">
      <c r="A28" t="s">
        <v>27</v>
      </c>
      <c r="B28" t="s">
        <v>16</v>
      </c>
      <c r="C28" t="s">
        <v>17</v>
      </c>
      <c r="D28">
        <v>110</v>
      </c>
      <c r="E28">
        <v>2</v>
      </c>
      <c r="F28">
        <v>1</v>
      </c>
      <c r="G28">
        <v>260</v>
      </c>
      <c r="H28">
        <v>0</v>
      </c>
      <c r="I28">
        <v>21</v>
      </c>
      <c r="J28">
        <v>3</v>
      </c>
      <c r="K28">
        <v>2</v>
      </c>
      <c r="L28">
        <v>40</v>
      </c>
      <c r="M28">
        <v>25</v>
      </c>
      <c r="N28">
        <v>1</v>
      </c>
      <c r="O28">
        <v>1.5</v>
      </c>
      <c r="P28">
        <f>QUOTIENT($D28,$N28)</f>
        <v>110</v>
      </c>
      <c r="Q28">
        <f t="shared" si="0"/>
        <v>40</v>
      </c>
      <c r="R28">
        <f t="shared" si="1"/>
        <v>25</v>
      </c>
      <c r="S28">
        <f t="shared" si="2"/>
        <v>260</v>
      </c>
      <c r="T28">
        <f t="shared" si="3"/>
        <v>10</v>
      </c>
      <c r="U28" s="1" t="s">
        <v>7</v>
      </c>
    </row>
    <row r="29" spans="1:22" x14ac:dyDescent="0.25">
      <c r="A29" t="s">
        <v>26</v>
      </c>
      <c r="B29" t="s">
        <v>16</v>
      </c>
      <c r="C29" t="s">
        <v>17</v>
      </c>
      <c r="D29">
        <v>110</v>
      </c>
      <c r="E29">
        <v>3</v>
      </c>
      <c r="F29">
        <v>1</v>
      </c>
      <c r="G29">
        <v>250</v>
      </c>
      <c r="H29">
        <v>1.5</v>
      </c>
      <c r="I29">
        <v>11.5</v>
      </c>
      <c r="J29">
        <v>10</v>
      </c>
      <c r="K29">
        <v>1</v>
      </c>
      <c r="L29">
        <v>90</v>
      </c>
      <c r="M29">
        <v>25</v>
      </c>
      <c r="N29">
        <v>1</v>
      </c>
      <c r="O29">
        <v>0.75</v>
      </c>
      <c r="P29">
        <f>QUOTIENT($D29,$N29)</f>
        <v>110</v>
      </c>
      <c r="Q29">
        <f t="shared" si="0"/>
        <v>90</v>
      </c>
      <c r="R29">
        <f t="shared" si="1"/>
        <v>25</v>
      </c>
      <c r="S29">
        <f t="shared" si="2"/>
        <v>250</v>
      </c>
      <c r="T29">
        <f t="shared" si="3"/>
        <v>10</v>
      </c>
      <c r="U29" s="2" t="s">
        <v>109</v>
      </c>
      <c r="V29">
        <f>MAX(H2:H78)</f>
        <v>14</v>
      </c>
    </row>
    <row r="30" spans="1:22" x14ac:dyDescent="0.25">
      <c r="A30" t="s">
        <v>35</v>
      </c>
      <c r="B30" t="s">
        <v>16</v>
      </c>
      <c r="C30" t="s">
        <v>17</v>
      </c>
      <c r="D30">
        <v>110</v>
      </c>
      <c r="E30">
        <v>2</v>
      </c>
      <c r="F30">
        <v>1</v>
      </c>
      <c r="G30">
        <v>250</v>
      </c>
      <c r="H30">
        <v>0</v>
      </c>
      <c r="I30">
        <v>21</v>
      </c>
      <c r="J30">
        <v>3</v>
      </c>
      <c r="K30">
        <v>3</v>
      </c>
      <c r="L30">
        <v>60</v>
      </c>
      <c r="M30">
        <v>25</v>
      </c>
      <c r="N30">
        <v>1</v>
      </c>
      <c r="O30">
        <v>0.75</v>
      </c>
      <c r="P30">
        <f>QUOTIENT($D30,$N30)</f>
        <v>110</v>
      </c>
      <c r="Q30">
        <f t="shared" si="0"/>
        <v>60</v>
      </c>
      <c r="R30">
        <f t="shared" si="1"/>
        <v>25</v>
      </c>
      <c r="S30">
        <f t="shared" si="2"/>
        <v>250</v>
      </c>
      <c r="T30">
        <f t="shared" si="3"/>
        <v>10</v>
      </c>
      <c r="U30" s="2" t="s">
        <v>110</v>
      </c>
      <c r="V30">
        <f>MIN(H2:H78)</f>
        <v>0</v>
      </c>
    </row>
    <row r="31" spans="1:22" x14ac:dyDescent="0.25">
      <c r="A31" t="s">
        <v>95</v>
      </c>
      <c r="B31" t="s">
        <v>88</v>
      </c>
      <c r="C31" t="s">
        <v>17</v>
      </c>
      <c r="D31">
        <v>100</v>
      </c>
      <c r="E31">
        <v>3</v>
      </c>
      <c r="F31">
        <v>1</v>
      </c>
      <c r="G31">
        <v>230</v>
      </c>
      <c r="H31">
        <v>3</v>
      </c>
      <c r="I31">
        <v>17</v>
      </c>
      <c r="J31">
        <v>3</v>
      </c>
      <c r="K31">
        <v>1</v>
      </c>
      <c r="L31">
        <v>115</v>
      </c>
      <c r="M31">
        <v>25</v>
      </c>
      <c r="N31">
        <v>1</v>
      </c>
      <c r="O31">
        <v>0.67</v>
      </c>
      <c r="P31">
        <f>QUOTIENT($D31,$N31)</f>
        <v>100</v>
      </c>
      <c r="Q31">
        <f t="shared" si="0"/>
        <v>115</v>
      </c>
      <c r="R31">
        <f t="shared" si="1"/>
        <v>25</v>
      </c>
      <c r="S31">
        <f t="shared" si="2"/>
        <v>230</v>
      </c>
      <c r="T31">
        <f t="shared" si="3"/>
        <v>9</v>
      </c>
    </row>
    <row r="32" spans="1:22" x14ac:dyDescent="0.25">
      <c r="A32" t="s">
        <v>29</v>
      </c>
      <c r="B32" t="s">
        <v>16</v>
      </c>
      <c r="C32" t="s">
        <v>17</v>
      </c>
      <c r="D32">
        <v>100</v>
      </c>
      <c r="E32">
        <v>2</v>
      </c>
      <c r="F32">
        <v>1</v>
      </c>
      <c r="G32">
        <v>220</v>
      </c>
      <c r="H32">
        <v>2</v>
      </c>
      <c r="I32">
        <v>15</v>
      </c>
      <c r="J32">
        <v>6</v>
      </c>
      <c r="K32">
        <v>1</v>
      </c>
      <c r="L32">
        <v>90</v>
      </c>
      <c r="M32">
        <v>25</v>
      </c>
      <c r="N32">
        <v>1</v>
      </c>
      <c r="O32">
        <v>1</v>
      </c>
      <c r="P32">
        <f>QUOTIENT($D32,$N32)</f>
        <v>100</v>
      </c>
      <c r="Q32">
        <f t="shared" si="0"/>
        <v>90</v>
      </c>
      <c r="R32">
        <f t="shared" si="1"/>
        <v>25</v>
      </c>
      <c r="S32">
        <f t="shared" si="2"/>
        <v>220</v>
      </c>
      <c r="T32">
        <f t="shared" si="3"/>
        <v>8</v>
      </c>
      <c r="U32" s="1" t="s">
        <v>8</v>
      </c>
    </row>
    <row r="33" spans="1:22" x14ac:dyDescent="0.25">
      <c r="A33" s="28" t="s">
        <v>58</v>
      </c>
      <c r="B33" s="28" t="s">
        <v>40</v>
      </c>
      <c r="C33" s="28" t="s">
        <v>17</v>
      </c>
      <c r="D33" s="28">
        <v>120</v>
      </c>
      <c r="E33" s="28">
        <v>3</v>
      </c>
      <c r="F33" s="28">
        <v>1</v>
      </c>
      <c r="G33" s="28">
        <v>210</v>
      </c>
      <c r="H33" s="28">
        <v>5</v>
      </c>
      <c r="I33" s="28">
        <v>14</v>
      </c>
      <c r="J33" s="28">
        <v>12</v>
      </c>
      <c r="K33">
        <v>2</v>
      </c>
      <c r="L33">
        <v>240</v>
      </c>
      <c r="M33">
        <v>25</v>
      </c>
      <c r="N33">
        <v>1.33</v>
      </c>
      <c r="O33">
        <v>0.75</v>
      </c>
      <c r="P33">
        <f>QUOTIENT($D33,$N33)</f>
        <v>90</v>
      </c>
      <c r="Q33">
        <f t="shared" si="0"/>
        <v>180</v>
      </c>
      <c r="R33">
        <f t="shared" si="1"/>
        <v>18</v>
      </c>
      <c r="S33">
        <f t="shared" si="2"/>
        <v>157</v>
      </c>
      <c r="T33">
        <f t="shared" si="3"/>
        <v>8</v>
      </c>
      <c r="U33" t="s">
        <v>109</v>
      </c>
      <c r="V33">
        <f>MAX(I2:I78)</f>
        <v>23</v>
      </c>
    </row>
    <row r="34" spans="1:22" x14ac:dyDescent="0.25">
      <c r="A34" s="28" t="s">
        <v>78</v>
      </c>
      <c r="B34" s="28" t="s">
        <v>70</v>
      </c>
      <c r="C34" s="28" t="s">
        <v>17</v>
      </c>
      <c r="D34" s="28">
        <v>120</v>
      </c>
      <c r="E34" s="28">
        <v>3</v>
      </c>
      <c r="F34" s="28">
        <v>1</v>
      </c>
      <c r="G34" s="28">
        <v>200</v>
      </c>
      <c r="H34" s="28">
        <v>6</v>
      </c>
      <c r="I34" s="28">
        <v>11</v>
      </c>
      <c r="J34" s="28">
        <v>14</v>
      </c>
      <c r="K34">
        <v>3</v>
      </c>
      <c r="L34">
        <v>260</v>
      </c>
      <c r="M34">
        <v>25</v>
      </c>
      <c r="N34">
        <v>1.33</v>
      </c>
      <c r="O34">
        <v>0.67</v>
      </c>
      <c r="P34">
        <f>QUOTIENT($D34,$N34)</f>
        <v>90</v>
      </c>
      <c r="Q34">
        <f t="shared" si="0"/>
        <v>195</v>
      </c>
      <c r="R34">
        <f t="shared" si="1"/>
        <v>18</v>
      </c>
      <c r="S34">
        <f t="shared" si="2"/>
        <v>150</v>
      </c>
      <c r="T34">
        <f t="shared" si="3"/>
        <v>8</v>
      </c>
      <c r="U34" t="s">
        <v>110</v>
      </c>
      <c r="V34">
        <f>MIN(I2:I78)</f>
        <v>-1</v>
      </c>
    </row>
    <row r="35" spans="1:22" x14ac:dyDescent="0.25">
      <c r="A35" t="s">
        <v>38</v>
      </c>
      <c r="B35" t="s">
        <v>16</v>
      </c>
      <c r="C35" t="s">
        <v>17</v>
      </c>
      <c r="D35">
        <v>110</v>
      </c>
      <c r="E35">
        <v>2</v>
      </c>
      <c r="F35">
        <v>1</v>
      </c>
      <c r="G35">
        <v>200</v>
      </c>
      <c r="H35">
        <v>1</v>
      </c>
      <c r="I35">
        <v>16</v>
      </c>
      <c r="J35">
        <v>8</v>
      </c>
      <c r="K35">
        <v>1</v>
      </c>
      <c r="L35">
        <v>60</v>
      </c>
      <c r="M35">
        <v>25</v>
      </c>
      <c r="N35">
        <v>1</v>
      </c>
      <c r="O35">
        <v>0.75</v>
      </c>
      <c r="P35">
        <f>QUOTIENT($D35,$N35)</f>
        <v>110</v>
      </c>
      <c r="Q35">
        <f t="shared" si="0"/>
        <v>60</v>
      </c>
      <c r="R35">
        <f t="shared" si="1"/>
        <v>25</v>
      </c>
      <c r="S35">
        <f t="shared" si="2"/>
        <v>200</v>
      </c>
      <c r="T35">
        <f t="shared" si="3"/>
        <v>8</v>
      </c>
    </row>
    <row r="36" spans="1:22" x14ac:dyDescent="0.25">
      <c r="A36" t="s">
        <v>89</v>
      </c>
      <c r="B36" t="s">
        <v>88</v>
      </c>
      <c r="C36" t="s">
        <v>17</v>
      </c>
      <c r="D36">
        <v>90</v>
      </c>
      <c r="E36">
        <v>2</v>
      </c>
      <c r="F36">
        <v>1</v>
      </c>
      <c r="G36">
        <v>200</v>
      </c>
      <c r="H36">
        <v>4</v>
      </c>
      <c r="I36">
        <v>15</v>
      </c>
      <c r="J36">
        <v>6</v>
      </c>
      <c r="K36">
        <v>1</v>
      </c>
      <c r="L36">
        <v>125</v>
      </c>
      <c r="M36">
        <v>25</v>
      </c>
      <c r="N36">
        <v>1</v>
      </c>
      <c r="O36">
        <v>0.67</v>
      </c>
      <c r="P36">
        <f>QUOTIENT($D36,$N36)</f>
        <v>90</v>
      </c>
      <c r="Q36">
        <f t="shared" si="0"/>
        <v>125</v>
      </c>
      <c r="R36">
        <f t="shared" si="1"/>
        <v>25</v>
      </c>
      <c r="S36">
        <f t="shared" si="2"/>
        <v>200</v>
      </c>
      <c r="T36">
        <f t="shared" si="3"/>
        <v>8</v>
      </c>
      <c r="U36" s="1" t="s">
        <v>9</v>
      </c>
    </row>
    <row r="37" spans="1:22" x14ac:dyDescent="0.25">
      <c r="A37" t="s">
        <v>37</v>
      </c>
      <c r="B37" t="s">
        <v>16</v>
      </c>
      <c r="C37" t="s">
        <v>17</v>
      </c>
      <c r="D37">
        <v>100</v>
      </c>
      <c r="E37">
        <v>3</v>
      </c>
      <c r="F37">
        <v>1</v>
      </c>
      <c r="G37">
        <v>200</v>
      </c>
      <c r="H37">
        <v>3</v>
      </c>
      <c r="I37">
        <v>17</v>
      </c>
      <c r="J37">
        <v>3</v>
      </c>
      <c r="K37">
        <v>1</v>
      </c>
      <c r="L37">
        <v>110</v>
      </c>
      <c r="M37">
        <v>25</v>
      </c>
      <c r="N37">
        <v>1</v>
      </c>
      <c r="O37">
        <v>1</v>
      </c>
      <c r="P37">
        <f>QUOTIENT($D37,$N37)</f>
        <v>100</v>
      </c>
      <c r="Q37">
        <f t="shared" si="0"/>
        <v>110</v>
      </c>
      <c r="R37">
        <f t="shared" si="1"/>
        <v>25</v>
      </c>
      <c r="S37">
        <f t="shared" si="2"/>
        <v>200</v>
      </c>
      <c r="T37">
        <f t="shared" si="3"/>
        <v>8</v>
      </c>
      <c r="U37" s="2" t="s">
        <v>109</v>
      </c>
      <c r="V37">
        <f>MAX(J2:J78)</f>
        <v>15</v>
      </c>
    </row>
    <row r="38" spans="1:22" x14ac:dyDescent="0.25">
      <c r="A38" t="s">
        <v>54</v>
      </c>
      <c r="B38" t="s">
        <v>40</v>
      </c>
      <c r="C38" t="s">
        <v>17</v>
      </c>
      <c r="D38">
        <v>120</v>
      </c>
      <c r="E38">
        <v>2</v>
      </c>
      <c r="F38">
        <v>1</v>
      </c>
      <c r="G38">
        <v>190</v>
      </c>
      <c r="H38">
        <v>0</v>
      </c>
      <c r="I38">
        <v>15</v>
      </c>
      <c r="J38">
        <v>9</v>
      </c>
      <c r="K38">
        <v>2</v>
      </c>
      <c r="L38">
        <v>40</v>
      </c>
      <c r="M38">
        <v>25</v>
      </c>
      <c r="N38">
        <v>1</v>
      </c>
      <c r="O38">
        <v>0.67</v>
      </c>
      <c r="P38">
        <f>QUOTIENT($D38,$N38)</f>
        <v>120</v>
      </c>
      <c r="Q38">
        <f t="shared" si="0"/>
        <v>40</v>
      </c>
      <c r="R38">
        <f t="shared" si="1"/>
        <v>25</v>
      </c>
      <c r="S38">
        <f t="shared" si="2"/>
        <v>190</v>
      </c>
      <c r="T38">
        <f t="shared" si="3"/>
        <v>7</v>
      </c>
      <c r="U38" s="2" t="s">
        <v>110</v>
      </c>
      <c r="V38">
        <f>MIN(J2:J78)</f>
        <v>-1</v>
      </c>
    </row>
    <row r="39" spans="1:22" x14ac:dyDescent="0.25">
      <c r="A39" s="28" t="s">
        <v>22</v>
      </c>
      <c r="B39" s="28" t="s">
        <v>16</v>
      </c>
      <c r="C39" s="28" t="s">
        <v>17</v>
      </c>
      <c r="D39" s="28">
        <v>110</v>
      </c>
      <c r="E39" s="28">
        <v>1</v>
      </c>
      <c r="F39" s="28">
        <v>1</v>
      </c>
      <c r="G39" s="28">
        <v>180</v>
      </c>
      <c r="H39" s="28">
        <v>0</v>
      </c>
      <c r="I39" s="28">
        <v>12</v>
      </c>
      <c r="J39" s="28">
        <v>13</v>
      </c>
      <c r="K39">
        <v>2</v>
      </c>
      <c r="L39">
        <v>55</v>
      </c>
      <c r="M39">
        <v>25</v>
      </c>
      <c r="N39">
        <v>1</v>
      </c>
      <c r="O39">
        <v>1</v>
      </c>
      <c r="P39">
        <f>QUOTIENT($D39,$N39)</f>
        <v>110</v>
      </c>
      <c r="Q39">
        <f t="shared" si="0"/>
        <v>55</v>
      </c>
      <c r="R39">
        <f t="shared" si="1"/>
        <v>25</v>
      </c>
      <c r="S39">
        <f t="shared" si="2"/>
        <v>180</v>
      </c>
      <c r="T39">
        <f t="shared" si="3"/>
        <v>7</v>
      </c>
    </row>
    <row r="40" spans="1:22" x14ac:dyDescent="0.25">
      <c r="A40" s="28" t="s">
        <v>23</v>
      </c>
      <c r="B40" s="28" t="s">
        <v>16</v>
      </c>
      <c r="C40" s="28" t="s">
        <v>17</v>
      </c>
      <c r="D40" s="28">
        <v>110</v>
      </c>
      <c r="E40" s="28">
        <v>1</v>
      </c>
      <c r="F40" s="28">
        <v>1</v>
      </c>
      <c r="G40" s="28">
        <v>180</v>
      </c>
      <c r="H40" s="28">
        <v>0</v>
      </c>
      <c r="I40" s="28">
        <v>12</v>
      </c>
      <c r="J40" s="28">
        <v>13</v>
      </c>
      <c r="K40">
        <v>2</v>
      </c>
      <c r="L40">
        <v>65</v>
      </c>
      <c r="M40">
        <v>25</v>
      </c>
      <c r="N40">
        <v>1</v>
      </c>
      <c r="O40">
        <v>1</v>
      </c>
      <c r="P40">
        <f>QUOTIENT($D40,$N40)</f>
        <v>110</v>
      </c>
      <c r="Q40">
        <f t="shared" si="0"/>
        <v>65</v>
      </c>
      <c r="R40">
        <f t="shared" si="1"/>
        <v>25</v>
      </c>
      <c r="S40">
        <f t="shared" si="2"/>
        <v>180</v>
      </c>
      <c r="T40">
        <f t="shared" si="3"/>
        <v>7</v>
      </c>
      <c r="U40" s="1" t="s">
        <v>10</v>
      </c>
    </row>
    <row r="41" spans="1:22" x14ac:dyDescent="0.25">
      <c r="A41" s="28" t="s">
        <v>28</v>
      </c>
      <c r="B41" s="28" t="s">
        <v>16</v>
      </c>
      <c r="C41" s="28" t="s">
        <v>17</v>
      </c>
      <c r="D41" s="28">
        <v>110</v>
      </c>
      <c r="E41" s="28">
        <v>2</v>
      </c>
      <c r="F41" s="28">
        <v>1</v>
      </c>
      <c r="G41" s="28">
        <v>180</v>
      </c>
      <c r="H41" s="28">
        <v>0</v>
      </c>
      <c r="I41" s="28">
        <v>12</v>
      </c>
      <c r="J41" s="28">
        <v>12</v>
      </c>
      <c r="K41">
        <v>2</v>
      </c>
      <c r="L41">
        <v>55</v>
      </c>
      <c r="M41">
        <v>25</v>
      </c>
      <c r="N41">
        <v>1</v>
      </c>
      <c r="O41">
        <v>1</v>
      </c>
      <c r="P41">
        <f>QUOTIENT($D41,$N41)</f>
        <v>110</v>
      </c>
      <c r="Q41">
        <f t="shared" si="0"/>
        <v>55</v>
      </c>
      <c r="R41">
        <f t="shared" si="1"/>
        <v>25</v>
      </c>
      <c r="S41">
        <f t="shared" si="2"/>
        <v>180</v>
      </c>
      <c r="T41">
        <f t="shared" si="3"/>
        <v>7</v>
      </c>
      <c r="U41" s="2" t="s">
        <v>109</v>
      </c>
      <c r="V41">
        <f>MAX(K2:K78)</f>
        <v>3</v>
      </c>
    </row>
    <row r="42" spans="1:22" x14ac:dyDescent="0.25">
      <c r="A42" s="28" t="s">
        <v>36</v>
      </c>
      <c r="B42" s="28" t="s">
        <v>16</v>
      </c>
      <c r="C42" s="28" t="s">
        <v>17</v>
      </c>
      <c r="D42" s="28">
        <v>110</v>
      </c>
      <c r="E42" s="28">
        <v>1</v>
      </c>
      <c r="F42" s="28">
        <v>1</v>
      </c>
      <c r="G42" s="28">
        <v>140</v>
      </c>
      <c r="H42" s="28">
        <v>0</v>
      </c>
      <c r="I42" s="28">
        <v>13</v>
      </c>
      <c r="J42" s="28">
        <v>12</v>
      </c>
      <c r="K42">
        <v>2</v>
      </c>
      <c r="L42">
        <v>25</v>
      </c>
      <c r="M42">
        <v>25</v>
      </c>
      <c r="N42">
        <v>1</v>
      </c>
      <c r="O42">
        <v>1</v>
      </c>
      <c r="P42">
        <f>QUOTIENT($D42,$N42)</f>
        <v>110</v>
      </c>
      <c r="Q42">
        <f t="shared" si="0"/>
        <v>25</v>
      </c>
      <c r="R42">
        <f t="shared" si="1"/>
        <v>25</v>
      </c>
      <c r="S42">
        <f t="shared" si="2"/>
        <v>140</v>
      </c>
      <c r="T42">
        <f t="shared" si="3"/>
        <v>5</v>
      </c>
      <c r="U42" s="2" t="s">
        <v>110</v>
      </c>
      <c r="V42">
        <f>MIN(L2:L78)</f>
        <v>-1</v>
      </c>
    </row>
    <row r="43" spans="1:22" x14ac:dyDescent="0.25">
      <c r="A43" t="s">
        <v>24</v>
      </c>
      <c r="B43" t="s">
        <v>16</v>
      </c>
      <c r="C43" t="s">
        <v>17</v>
      </c>
      <c r="D43">
        <v>100</v>
      </c>
      <c r="E43">
        <v>2</v>
      </c>
      <c r="F43">
        <v>1</v>
      </c>
      <c r="G43">
        <v>140</v>
      </c>
      <c r="H43">
        <v>2</v>
      </c>
      <c r="I43">
        <v>11</v>
      </c>
      <c r="J43">
        <v>10</v>
      </c>
      <c r="K43">
        <v>3</v>
      </c>
      <c r="L43">
        <v>120</v>
      </c>
      <c r="M43">
        <v>25</v>
      </c>
      <c r="N43">
        <v>1</v>
      </c>
      <c r="O43">
        <v>0.75</v>
      </c>
      <c r="P43">
        <f>QUOTIENT($D43,$N43)</f>
        <v>100</v>
      </c>
      <c r="Q43">
        <f t="shared" si="0"/>
        <v>120</v>
      </c>
      <c r="R43">
        <f t="shared" si="1"/>
        <v>25</v>
      </c>
      <c r="S43">
        <f t="shared" si="2"/>
        <v>140</v>
      </c>
      <c r="T43">
        <f t="shared" si="3"/>
        <v>5</v>
      </c>
    </row>
    <row r="44" spans="1:22" x14ac:dyDescent="0.25">
      <c r="A44" t="s">
        <v>74</v>
      </c>
      <c r="B44" t="s">
        <v>70</v>
      </c>
      <c r="C44" t="s">
        <v>17</v>
      </c>
      <c r="D44">
        <v>100</v>
      </c>
      <c r="E44">
        <v>3</v>
      </c>
      <c r="F44">
        <v>1</v>
      </c>
      <c r="G44">
        <v>140</v>
      </c>
      <c r="H44">
        <v>3</v>
      </c>
      <c r="I44">
        <v>15</v>
      </c>
      <c r="J44">
        <v>5</v>
      </c>
      <c r="K44">
        <v>3</v>
      </c>
      <c r="L44">
        <v>85</v>
      </c>
      <c r="M44">
        <v>25</v>
      </c>
      <c r="N44">
        <v>1</v>
      </c>
      <c r="O44">
        <v>0.88</v>
      </c>
      <c r="P44">
        <f>QUOTIENT($D44,$N44)</f>
        <v>100</v>
      </c>
      <c r="Q44">
        <f t="shared" si="0"/>
        <v>85</v>
      </c>
      <c r="R44">
        <f t="shared" si="1"/>
        <v>25</v>
      </c>
      <c r="S44">
        <f t="shared" si="2"/>
        <v>140</v>
      </c>
      <c r="T44">
        <f t="shared" si="3"/>
        <v>5</v>
      </c>
      <c r="U44" s="1" t="s">
        <v>11</v>
      </c>
    </row>
    <row r="45" spans="1:22" x14ac:dyDescent="0.25">
      <c r="A45" s="28" t="s">
        <v>72</v>
      </c>
      <c r="B45" s="28" t="s">
        <v>70</v>
      </c>
      <c r="C45" s="28" t="s">
        <v>17</v>
      </c>
      <c r="D45" s="28">
        <v>110</v>
      </c>
      <c r="E45" s="28">
        <v>1</v>
      </c>
      <c r="F45" s="28">
        <v>1</v>
      </c>
      <c r="G45" s="28">
        <v>135</v>
      </c>
      <c r="H45" s="28">
        <v>0</v>
      </c>
      <c r="I45" s="28">
        <v>13</v>
      </c>
      <c r="J45" s="28">
        <v>12</v>
      </c>
      <c r="K45">
        <v>2</v>
      </c>
      <c r="L45">
        <v>25</v>
      </c>
      <c r="M45">
        <v>25</v>
      </c>
      <c r="N45">
        <v>1</v>
      </c>
      <c r="O45">
        <v>0.75</v>
      </c>
      <c r="P45">
        <f>QUOTIENT($D45,$N45)</f>
        <v>110</v>
      </c>
      <c r="Q45">
        <f t="shared" si="0"/>
        <v>25</v>
      </c>
      <c r="R45">
        <f t="shared" si="1"/>
        <v>25</v>
      </c>
      <c r="S45">
        <f t="shared" si="2"/>
        <v>135</v>
      </c>
      <c r="T45">
        <f t="shared" si="3"/>
        <v>5</v>
      </c>
      <c r="U45" s="2" t="s">
        <v>109</v>
      </c>
      <c r="V45">
        <f>MAX(L2:L78)</f>
        <v>330</v>
      </c>
    </row>
    <row r="46" spans="1:22" x14ac:dyDescent="0.25">
      <c r="A46" t="s">
        <v>86</v>
      </c>
      <c r="B46" t="s">
        <v>80</v>
      </c>
      <c r="C46" t="s">
        <v>17</v>
      </c>
      <c r="D46">
        <v>100</v>
      </c>
      <c r="E46">
        <v>4</v>
      </c>
      <c r="F46">
        <v>1</v>
      </c>
      <c r="G46">
        <v>135</v>
      </c>
      <c r="H46">
        <v>2</v>
      </c>
      <c r="I46">
        <v>14</v>
      </c>
      <c r="J46">
        <v>6</v>
      </c>
      <c r="K46">
        <v>3</v>
      </c>
      <c r="L46">
        <v>110</v>
      </c>
      <c r="M46">
        <v>25</v>
      </c>
      <c r="N46">
        <v>1</v>
      </c>
      <c r="O46">
        <v>0.5</v>
      </c>
      <c r="P46">
        <f>QUOTIENT($D46,$N46)</f>
        <v>100</v>
      </c>
      <c r="Q46">
        <f t="shared" si="0"/>
        <v>110</v>
      </c>
      <c r="R46">
        <f t="shared" si="1"/>
        <v>25</v>
      </c>
      <c r="S46">
        <f t="shared" si="2"/>
        <v>135</v>
      </c>
      <c r="T46">
        <f t="shared" si="3"/>
        <v>5</v>
      </c>
      <c r="U46" s="2" t="s">
        <v>110</v>
      </c>
      <c r="V46">
        <f>MIN(L2:L78)</f>
        <v>-1</v>
      </c>
    </row>
    <row r="47" spans="1:22" x14ac:dyDescent="0.25">
      <c r="A47" t="s">
        <v>63</v>
      </c>
      <c r="B47" t="s">
        <v>64</v>
      </c>
      <c r="C47" t="s">
        <v>17</v>
      </c>
      <c r="D47">
        <v>70</v>
      </c>
      <c r="E47">
        <v>4</v>
      </c>
      <c r="F47">
        <v>1</v>
      </c>
      <c r="G47">
        <v>130</v>
      </c>
      <c r="H47">
        <v>10</v>
      </c>
      <c r="I47">
        <v>5</v>
      </c>
      <c r="J47">
        <v>6</v>
      </c>
      <c r="K47">
        <v>3</v>
      </c>
      <c r="L47">
        <v>280</v>
      </c>
      <c r="M47">
        <v>25</v>
      </c>
      <c r="N47">
        <v>1</v>
      </c>
      <c r="O47">
        <v>0.33</v>
      </c>
      <c r="P47">
        <f>QUOTIENT($D47,$N47)</f>
        <v>70</v>
      </c>
      <c r="Q47">
        <f t="shared" si="0"/>
        <v>280</v>
      </c>
      <c r="R47">
        <f t="shared" si="1"/>
        <v>25</v>
      </c>
      <c r="S47">
        <f t="shared" si="2"/>
        <v>130</v>
      </c>
      <c r="T47">
        <f t="shared" si="3"/>
        <v>5</v>
      </c>
    </row>
    <row r="48" spans="1:22" x14ac:dyDescent="0.25">
      <c r="A48" s="28" t="s">
        <v>47</v>
      </c>
      <c r="B48" s="28" t="s">
        <v>40</v>
      </c>
      <c r="C48" s="28" t="s">
        <v>17</v>
      </c>
      <c r="D48" s="28">
        <v>110</v>
      </c>
      <c r="E48" s="28">
        <v>2</v>
      </c>
      <c r="F48" s="28">
        <v>1</v>
      </c>
      <c r="G48" s="28">
        <v>125</v>
      </c>
      <c r="H48" s="28">
        <v>1</v>
      </c>
      <c r="I48" s="28">
        <v>11</v>
      </c>
      <c r="J48" s="28">
        <v>13</v>
      </c>
      <c r="K48">
        <v>2</v>
      </c>
      <c r="L48">
        <v>30</v>
      </c>
      <c r="M48">
        <v>25</v>
      </c>
      <c r="N48">
        <v>1</v>
      </c>
      <c r="O48">
        <v>1</v>
      </c>
      <c r="P48">
        <f>QUOTIENT($D48,$N48)</f>
        <v>110</v>
      </c>
      <c r="Q48">
        <f t="shared" si="0"/>
        <v>30</v>
      </c>
      <c r="R48">
        <f t="shared" si="1"/>
        <v>25</v>
      </c>
      <c r="S48">
        <f t="shared" si="2"/>
        <v>125</v>
      </c>
      <c r="T48">
        <f t="shared" si="3"/>
        <v>5</v>
      </c>
      <c r="U48" s="1" t="s">
        <v>12</v>
      </c>
    </row>
    <row r="49" spans="1:22" x14ac:dyDescent="0.25">
      <c r="A49" s="28" t="s">
        <v>61</v>
      </c>
      <c r="B49" s="28" t="s">
        <v>40</v>
      </c>
      <c r="C49" s="28" t="s">
        <v>17</v>
      </c>
      <c r="D49" s="28">
        <v>110</v>
      </c>
      <c r="E49" s="28">
        <v>2</v>
      </c>
      <c r="F49" s="28">
        <v>1</v>
      </c>
      <c r="G49" s="28">
        <v>70</v>
      </c>
      <c r="H49" s="28">
        <v>1</v>
      </c>
      <c r="I49" s="28">
        <v>9</v>
      </c>
      <c r="J49" s="28">
        <v>15</v>
      </c>
      <c r="K49">
        <v>2</v>
      </c>
      <c r="L49">
        <v>40</v>
      </c>
      <c r="M49">
        <v>25</v>
      </c>
      <c r="N49">
        <v>1</v>
      </c>
      <c r="O49">
        <v>0.75</v>
      </c>
      <c r="P49">
        <f>QUOTIENT($D49,$N49)</f>
        <v>110</v>
      </c>
      <c r="Q49">
        <f t="shared" si="0"/>
        <v>40</v>
      </c>
      <c r="R49">
        <f t="shared" si="1"/>
        <v>25</v>
      </c>
      <c r="S49">
        <f t="shared" si="2"/>
        <v>70</v>
      </c>
      <c r="T49">
        <f t="shared" si="3"/>
        <v>2</v>
      </c>
      <c r="U49" s="2" t="s">
        <v>109</v>
      </c>
      <c r="V49">
        <f>MAX(M2:M78)</f>
        <v>100</v>
      </c>
    </row>
    <row r="50" spans="1:22" x14ac:dyDescent="0.25">
      <c r="A50" t="s">
        <v>96</v>
      </c>
      <c r="B50" t="s">
        <v>97</v>
      </c>
      <c r="C50" t="s">
        <v>98</v>
      </c>
      <c r="D50">
        <v>100</v>
      </c>
      <c r="E50">
        <v>4</v>
      </c>
      <c r="F50">
        <v>1</v>
      </c>
      <c r="G50">
        <v>0</v>
      </c>
      <c r="H50">
        <v>0</v>
      </c>
      <c r="I50">
        <v>16</v>
      </c>
      <c r="J50">
        <v>3</v>
      </c>
      <c r="K50">
        <v>2</v>
      </c>
      <c r="L50">
        <v>95</v>
      </c>
      <c r="M50">
        <v>25</v>
      </c>
      <c r="N50">
        <v>1</v>
      </c>
      <c r="O50">
        <v>-1</v>
      </c>
      <c r="P50">
        <f>QUOTIENT($D50,$N50)</f>
        <v>100</v>
      </c>
      <c r="Q50">
        <f t="shared" si="0"/>
        <v>95</v>
      </c>
      <c r="R50">
        <f t="shared" si="1"/>
        <v>25</v>
      </c>
      <c r="S50">
        <f t="shared" si="2"/>
        <v>0</v>
      </c>
      <c r="T50">
        <f t="shared" si="3"/>
        <v>0</v>
      </c>
      <c r="U50" s="2" t="s">
        <v>110</v>
      </c>
      <c r="V50">
        <f>MIN(M2:M78)</f>
        <v>0</v>
      </c>
    </row>
    <row r="51" spans="1:22" x14ac:dyDescent="0.25">
      <c r="A51" t="s">
        <v>60</v>
      </c>
      <c r="B51" t="s">
        <v>40</v>
      </c>
      <c r="C51" t="s">
        <v>17</v>
      </c>
      <c r="D51">
        <v>110</v>
      </c>
      <c r="E51">
        <v>2</v>
      </c>
      <c r="F51">
        <v>0</v>
      </c>
      <c r="G51">
        <v>290</v>
      </c>
      <c r="H51">
        <v>0</v>
      </c>
      <c r="I51">
        <v>22</v>
      </c>
      <c r="J51">
        <v>3</v>
      </c>
      <c r="K51">
        <v>1</v>
      </c>
      <c r="L51">
        <v>35</v>
      </c>
      <c r="M51">
        <v>25</v>
      </c>
      <c r="N51">
        <v>1</v>
      </c>
      <c r="O51">
        <v>1</v>
      </c>
      <c r="P51">
        <f>QUOTIENT($D51,$N51)</f>
        <v>110</v>
      </c>
      <c r="Q51">
        <f t="shared" si="0"/>
        <v>35</v>
      </c>
      <c r="R51">
        <f t="shared" si="1"/>
        <v>25</v>
      </c>
      <c r="S51">
        <f t="shared" si="2"/>
        <v>290</v>
      </c>
      <c r="T51">
        <f t="shared" si="3"/>
        <v>11</v>
      </c>
    </row>
    <row r="52" spans="1:22" x14ac:dyDescent="0.25">
      <c r="A52" t="s">
        <v>43</v>
      </c>
      <c r="B52" t="s">
        <v>40</v>
      </c>
      <c r="C52" t="s">
        <v>17</v>
      </c>
      <c r="D52">
        <v>100</v>
      </c>
      <c r="E52">
        <v>2</v>
      </c>
      <c r="F52">
        <v>0</v>
      </c>
      <c r="G52">
        <v>290</v>
      </c>
      <c r="H52">
        <v>1</v>
      </c>
      <c r="I52">
        <v>21</v>
      </c>
      <c r="J52">
        <v>2</v>
      </c>
      <c r="K52">
        <v>1</v>
      </c>
      <c r="L52">
        <v>35</v>
      </c>
      <c r="M52">
        <v>25</v>
      </c>
      <c r="N52">
        <v>1</v>
      </c>
      <c r="O52">
        <v>1</v>
      </c>
      <c r="P52">
        <f>QUOTIENT($D52,$N52)</f>
        <v>100</v>
      </c>
      <c r="Q52">
        <f t="shared" si="0"/>
        <v>35</v>
      </c>
      <c r="R52">
        <f t="shared" si="1"/>
        <v>25</v>
      </c>
      <c r="S52">
        <f t="shared" si="2"/>
        <v>290</v>
      </c>
      <c r="T52">
        <f t="shared" si="3"/>
        <v>11</v>
      </c>
      <c r="U52" s="1" t="s">
        <v>13</v>
      </c>
    </row>
    <row r="53" spans="1:22" x14ac:dyDescent="0.25">
      <c r="A53" t="s">
        <v>90</v>
      </c>
      <c r="B53" t="s">
        <v>88</v>
      </c>
      <c r="C53" t="s">
        <v>17</v>
      </c>
      <c r="D53">
        <v>110</v>
      </c>
      <c r="E53">
        <v>2</v>
      </c>
      <c r="F53">
        <v>0</v>
      </c>
      <c r="G53">
        <v>280</v>
      </c>
      <c r="H53">
        <v>0</v>
      </c>
      <c r="I53">
        <v>22</v>
      </c>
      <c r="J53">
        <v>3</v>
      </c>
      <c r="K53">
        <v>1</v>
      </c>
      <c r="L53">
        <v>25</v>
      </c>
      <c r="M53">
        <v>25</v>
      </c>
      <c r="N53">
        <v>1</v>
      </c>
      <c r="O53">
        <v>1</v>
      </c>
      <c r="P53">
        <f>QUOTIENT($D53,$N53)</f>
        <v>110</v>
      </c>
      <c r="Q53">
        <f t="shared" si="0"/>
        <v>25</v>
      </c>
      <c r="R53">
        <f t="shared" si="1"/>
        <v>25</v>
      </c>
      <c r="S53">
        <f t="shared" si="2"/>
        <v>280</v>
      </c>
      <c r="T53">
        <f t="shared" si="3"/>
        <v>11</v>
      </c>
      <c r="U53" s="2" t="s">
        <v>109</v>
      </c>
      <c r="V53">
        <f>MAX(N2:N78)</f>
        <v>1.5</v>
      </c>
    </row>
    <row r="54" spans="1:22" x14ac:dyDescent="0.25">
      <c r="A54" s="28" t="s">
        <v>50</v>
      </c>
      <c r="B54" s="28" t="s">
        <v>40</v>
      </c>
      <c r="C54" s="28" t="s">
        <v>17</v>
      </c>
      <c r="D54" s="28">
        <v>120</v>
      </c>
      <c r="E54" s="28">
        <v>3</v>
      </c>
      <c r="F54" s="28">
        <v>0</v>
      </c>
      <c r="G54" s="28">
        <v>240</v>
      </c>
      <c r="H54" s="28">
        <v>5</v>
      </c>
      <c r="I54" s="28">
        <v>14</v>
      </c>
      <c r="J54" s="28">
        <v>12</v>
      </c>
      <c r="K54">
        <v>3</v>
      </c>
      <c r="L54">
        <v>190</v>
      </c>
      <c r="M54">
        <v>25</v>
      </c>
      <c r="N54">
        <v>1.33</v>
      </c>
      <c r="O54">
        <v>0.67</v>
      </c>
      <c r="P54">
        <f>QUOTIENT($D54,$N54)</f>
        <v>90</v>
      </c>
      <c r="Q54">
        <f t="shared" si="0"/>
        <v>142</v>
      </c>
      <c r="R54">
        <f t="shared" si="1"/>
        <v>18</v>
      </c>
      <c r="S54">
        <f t="shared" si="2"/>
        <v>180</v>
      </c>
      <c r="T54">
        <f t="shared" si="3"/>
        <v>9</v>
      </c>
      <c r="U54" s="2" t="s">
        <v>110</v>
      </c>
      <c r="V54">
        <f>MIN(N2:N78)</f>
        <v>-1</v>
      </c>
    </row>
    <row r="55" spans="1:22" x14ac:dyDescent="0.25">
      <c r="A55" t="s">
        <v>94</v>
      </c>
      <c r="B55" t="s">
        <v>88</v>
      </c>
      <c r="C55" t="s">
        <v>17</v>
      </c>
      <c r="D55">
        <v>110</v>
      </c>
      <c r="E55">
        <v>1</v>
      </c>
      <c r="F55">
        <v>0</v>
      </c>
      <c r="G55">
        <v>240</v>
      </c>
      <c r="H55">
        <v>0</v>
      </c>
      <c r="I55">
        <v>23</v>
      </c>
      <c r="J55">
        <v>2</v>
      </c>
      <c r="K55">
        <v>1</v>
      </c>
      <c r="L55">
        <v>30</v>
      </c>
      <c r="M55">
        <v>25</v>
      </c>
      <c r="N55">
        <v>1</v>
      </c>
      <c r="O55">
        <v>1.1299999999999999</v>
      </c>
      <c r="P55">
        <f>QUOTIENT($D55,$N55)</f>
        <v>110</v>
      </c>
      <c r="Q55">
        <f t="shared" si="0"/>
        <v>30</v>
      </c>
      <c r="R55">
        <f t="shared" si="1"/>
        <v>25</v>
      </c>
      <c r="S55">
        <f t="shared" si="2"/>
        <v>240</v>
      </c>
      <c r="T55">
        <f t="shared" si="3"/>
        <v>9</v>
      </c>
    </row>
    <row r="56" spans="1:22" x14ac:dyDescent="0.25">
      <c r="A56" t="s">
        <v>62</v>
      </c>
      <c r="B56" t="s">
        <v>40</v>
      </c>
      <c r="C56" t="s">
        <v>17</v>
      </c>
      <c r="D56">
        <v>110</v>
      </c>
      <c r="E56">
        <v>6</v>
      </c>
      <c r="F56">
        <v>0</v>
      </c>
      <c r="G56">
        <v>230</v>
      </c>
      <c r="H56">
        <v>1</v>
      </c>
      <c r="I56">
        <v>16</v>
      </c>
      <c r="J56">
        <v>3</v>
      </c>
      <c r="K56">
        <v>1</v>
      </c>
      <c r="L56">
        <v>55</v>
      </c>
      <c r="M56">
        <v>25</v>
      </c>
      <c r="N56">
        <v>1</v>
      </c>
      <c r="O56">
        <v>1</v>
      </c>
      <c r="P56">
        <f>QUOTIENT($D56,$N56)</f>
        <v>110</v>
      </c>
      <c r="Q56">
        <f t="shared" si="0"/>
        <v>55</v>
      </c>
      <c r="R56">
        <f t="shared" si="1"/>
        <v>25</v>
      </c>
      <c r="S56">
        <f t="shared" si="2"/>
        <v>230</v>
      </c>
      <c r="T56">
        <f t="shared" si="3"/>
        <v>9</v>
      </c>
      <c r="U56" s="1" t="s">
        <v>14</v>
      </c>
    </row>
    <row r="57" spans="1:22" x14ac:dyDescent="0.25">
      <c r="A57" t="s">
        <v>46</v>
      </c>
      <c r="B57" t="s">
        <v>40</v>
      </c>
      <c r="C57" t="s">
        <v>17</v>
      </c>
      <c r="D57">
        <v>110</v>
      </c>
      <c r="E57">
        <v>2</v>
      </c>
      <c r="F57">
        <v>0</v>
      </c>
      <c r="G57">
        <v>220</v>
      </c>
      <c r="H57">
        <v>1</v>
      </c>
      <c r="I57">
        <v>21</v>
      </c>
      <c r="J57">
        <v>3</v>
      </c>
      <c r="K57">
        <v>3</v>
      </c>
      <c r="L57">
        <v>30</v>
      </c>
      <c r="M57">
        <v>25</v>
      </c>
      <c r="N57">
        <v>1</v>
      </c>
      <c r="O57">
        <v>1</v>
      </c>
      <c r="P57">
        <f>QUOTIENT($D57,$N57)</f>
        <v>110</v>
      </c>
      <c r="Q57">
        <f t="shared" si="0"/>
        <v>30</v>
      </c>
      <c r="R57">
        <f t="shared" si="1"/>
        <v>25</v>
      </c>
      <c r="S57">
        <f t="shared" si="2"/>
        <v>220</v>
      </c>
      <c r="T57">
        <f t="shared" si="3"/>
        <v>8</v>
      </c>
      <c r="U57" s="2" t="s">
        <v>109</v>
      </c>
      <c r="V57">
        <f>MAX(O2:O78)</f>
        <v>1.5</v>
      </c>
    </row>
    <row r="58" spans="1:22" x14ac:dyDescent="0.25">
      <c r="A58" t="s">
        <v>69</v>
      </c>
      <c r="B58" t="s">
        <v>70</v>
      </c>
      <c r="C58" t="s">
        <v>17</v>
      </c>
      <c r="D58">
        <v>90</v>
      </c>
      <c r="E58">
        <v>3</v>
      </c>
      <c r="F58">
        <v>0</v>
      </c>
      <c r="G58">
        <v>210</v>
      </c>
      <c r="H58">
        <v>5</v>
      </c>
      <c r="I58">
        <v>13</v>
      </c>
      <c r="J58">
        <v>5</v>
      </c>
      <c r="K58">
        <v>3</v>
      </c>
      <c r="L58">
        <v>190</v>
      </c>
      <c r="M58">
        <v>25</v>
      </c>
      <c r="N58">
        <v>1</v>
      </c>
      <c r="O58">
        <v>0.67</v>
      </c>
      <c r="P58">
        <f>QUOTIENT($D58,$N58)</f>
        <v>90</v>
      </c>
      <c r="Q58">
        <f t="shared" si="0"/>
        <v>190</v>
      </c>
      <c r="R58">
        <f t="shared" si="1"/>
        <v>25</v>
      </c>
      <c r="S58">
        <f t="shared" si="2"/>
        <v>210</v>
      </c>
      <c r="T58">
        <f t="shared" si="3"/>
        <v>8</v>
      </c>
      <c r="U58" s="2" t="s">
        <v>110</v>
      </c>
      <c r="V58">
        <f>MIN(O2:O78)</f>
        <v>-1</v>
      </c>
    </row>
    <row r="59" spans="1:22" x14ac:dyDescent="0.25">
      <c r="A59" s="28" t="s">
        <v>48</v>
      </c>
      <c r="B59" s="28" t="s">
        <v>40</v>
      </c>
      <c r="C59" s="28" t="s">
        <v>17</v>
      </c>
      <c r="D59" s="28">
        <v>110</v>
      </c>
      <c r="E59" s="28">
        <v>1</v>
      </c>
      <c r="F59" s="28">
        <v>0</v>
      </c>
      <c r="G59" s="28">
        <v>200</v>
      </c>
      <c r="H59" s="28">
        <v>1</v>
      </c>
      <c r="I59" s="28">
        <v>14</v>
      </c>
      <c r="J59" s="28">
        <v>11</v>
      </c>
      <c r="K59">
        <v>1</v>
      </c>
      <c r="L59">
        <v>25</v>
      </c>
      <c r="M59">
        <v>25</v>
      </c>
      <c r="N59">
        <v>1</v>
      </c>
      <c r="O59">
        <v>0.75</v>
      </c>
      <c r="P59">
        <f>QUOTIENT($D59,$N59)</f>
        <v>110</v>
      </c>
      <c r="Q59">
        <f t="shared" si="0"/>
        <v>25</v>
      </c>
      <c r="R59">
        <f t="shared" si="1"/>
        <v>25</v>
      </c>
      <c r="S59">
        <f t="shared" si="2"/>
        <v>200</v>
      </c>
      <c r="T59">
        <f t="shared" si="3"/>
        <v>8</v>
      </c>
    </row>
    <row r="60" spans="1:22" x14ac:dyDescent="0.25">
      <c r="A60" t="s">
        <v>91</v>
      </c>
      <c r="B60" t="s">
        <v>88</v>
      </c>
      <c r="C60" t="s">
        <v>17</v>
      </c>
      <c r="D60">
        <v>100</v>
      </c>
      <c r="E60">
        <v>2</v>
      </c>
      <c r="F60">
        <v>0</v>
      </c>
      <c r="G60">
        <v>190</v>
      </c>
      <c r="H60">
        <v>1</v>
      </c>
      <c r="I60">
        <v>18</v>
      </c>
      <c r="J60">
        <v>5</v>
      </c>
      <c r="K60">
        <v>3</v>
      </c>
      <c r="L60">
        <v>80</v>
      </c>
      <c r="M60">
        <v>25</v>
      </c>
      <c r="N60">
        <v>1</v>
      </c>
      <c r="O60">
        <v>0.75</v>
      </c>
      <c r="P60">
        <f>QUOTIENT($D60,$N60)</f>
        <v>100</v>
      </c>
      <c r="Q60">
        <f t="shared" si="0"/>
        <v>80</v>
      </c>
      <c r="R60">
        <f t="shared" si="1"/>
        <v>25</v>
      </c>
      <c r="S60">
        <f t="shared" si="2"/>
        <v>190</v>
      </c>
      <c r="T60">
        <f t="shared" si="3"/>
        <v>7</v>
      </c>
    </row>
    <row r="61" spans="1:22" x14ac:dyDescent="0.25">
      <c r="A61" t="s">
        <v>77</v>
      </c>
      <c r="B61" t="s">
        <v>70</v>
      </c>
      <c r="C61" t="s">
        <v>17</v>
      </c>
      <c r="D61">
        <v>110</v>
      </c>
      <c r="E61">
        <v>1</v>
      </c>
      <c r="F61">
        <v>0</v>
      </c>
      <c r="G61">
        <v>180</v>
      </c>
      <c r="H61">
        <v>0</v>
      </c>
      <c r="I61">
        <v>14</v>
      </c>
      <c r="J61">
        <v>11</v>
      </c>
      <c r="K61">
        <v>1</v>
      </c>
      <c r="L61">
        <v>35</v>
      </c>
      <c r="M61">
        <v>25</v>
      </c>
      <c r="N61">
        <v>1</v>
      </c>
      <c r="O61">
        <v>1.33</v>
      </c>
      <c r="P61">
        <f>QUOTIENT($D61,$N61)</f>
        <v>110</v>
      </c>
      <c r="Q61">
        <f t="shared" si="0"/>
        <v>35</v>
      </c>
      <c r="R61">
        <f t="shared" si="1"/>
        <v>25</v>
      </c>
      <c r="S61">
        <f t="shared" si="2"/>
        <v>180</v>
      </c>
      <c r="T61">
        <f t="shared" si="3"/>
        <v>7</v>
      </c>
    </row>
    <row r="62" spans="1:22" x14ac:dyDescent="0.25">
      <c r="A62" t="s">
        <v>75</v>
      </c>
      <c r="B62" t="s">
        <v>70</v>
      </c>
      <c r="C62" t="s">
        <v>17</v>
      </c>
      <c r="D62">
        <v>110</v>
      </c>
      <c r="E62">
        <v>3</v>
      </c>
      <c r="F62">
        <v>0</v>
      </c>
      <c r="G62">
        <v>170</v>
      </c>
      <c r="H62">
        <v>3</v>
      </c>
      <c r="I62">
        <v>17</v>
      </c>
      <c r="J62">
        <v>3</v>
      </c>
      <c r="K62">
        <v>3</v>
      </c>
      <c r="L62">
        <v>90</v>
      </c>
      <c r="M62">
        <v>25</v>
      </c>
      <c r="N62">
        <v>1</v>
      </c>
      <c r="O62">
        <v>0.25</v>
      </c>
      <c r="P62">
        <f>QUOTIENT($D62,$N62)</f>
        <v>110</v>
      </c>
      <c r="Q62">
        <f t="shared" si="0"/>
        <v>90</v>
      </c>
      <c r="R62">
        <f t="shared" si="1"/>
        <v>25</v>
      </c>
      <c r="S62">
        <f t="shared" si="2"/>
        <v>170</v>
      </c>
      <c r="T62">
        <f t="shared" si="3"/>
        <v>6</v>
      </c>
    </row>
    <row r="63" spans="1:22" x14ac:dyDescent="0.25">
      <c r="A63" t="s">
        <v>56</v>
      </c>
      <c r="B63" t="s">
        <v>40</v>
      </c>
      <c r="C63" t="s">
        <v>17</v>
      </c>
      <c r="D63">
        <v>90</v>
      </c>
      <c r="E63">
        <v>3</v>
      </c>
      <c r="F63">
        <v>0</v>
      </c>
      <c r="G63">
        <v>170</v>
      </c>
      <c r="H63">
        <v>3</v>
      </c>
      <c r="I63">
        <v>18</v>
      </c>
      <c r="J63">
        <v>2</v>
      </c>
      <c r="K63">
        <v>3</v>
      </c>
      <c r="L63">
        <v>90</v>
      </c>
      <c r="M63">
        <v>25</v>
      </c>
      <c r="N63">
        <v>1</v>
      </c>
      <c r="O63">
        <v>-1</v>
      </c>
      <c r="P63">
        <f>QUOTIENT($D63,$N63)</f>
        <v>90</v>
      </c>
      <c r="Q63">
        <f t="shared" si="0"/>
        <v>90</v>
      </c>
      <c r="R63">
        <f t="shared" si="1"/>
        <v>25</v>
      </c>
      <c r="S63">
        <f t="shared" si="2"/>
        <v>170</v>
      </c>
      <c r="T63">
        <f t="shared" si="3"/>
        <v>6</v>
      </c>
    </row>
    <row r="64" spans="1:22" x14ac:dyDescent="0.25">
      <c r="A64" t="s">
        <v>41</v>
      </c>
      <c r="B64" t="s">
        <v>40</v>
      </c>
      <c r="C64" t="s">
        <v>17</v>
      </c>
      <c r="D64">
        <v>50</v>
      </c>
      <c r="E64">
        <v>4</v>
      </c>
      <c r="F64">
        <v>0</v>
      </c>
      <c r="G64">
        <v>140</v>
      </c>
      <c r="H64">
        <v>14</v>
      </c>
      <c r="I64">
        <v>8</v>
      </c>
      <c r="J64">
        <v>0</v>
      </c>
      <c r="K64">
        <v>3</v>
      </c>
      <c r="L64">
        <v>330</v>
      </c>
      <c r="M64">
        <v>25</v>
      </c>
      <c r="N64">
        <v>1</v>
      </c>
      <c r="O64">
        <v>0.5</v>
      </c>
      <c r="P64">
        <f>QUOTIENT($D64,$N64)</f>
        <v>50</v>
      </c>
      <c r="Q64">
        <f t="shared" si="0"/>
        <v>330</v>
      </c>
      <c r="R64">
        <f t="shared" si="1"/>
        <v>25</v>
      </c>
      <c r="S64">
        <f t="shared" si="2"/>
        <v>140</v>
      </c>
      <c r="T64">
        <f t="shared" si="3"/>
        <v>5</v>
      </c>
    </row>
    <row r="65" spans="1:20" x14ac:dyDescent="0.25">
      <c r="A65" s="28" t="s">
        <v>42</v>
      </c>
      <c r="B65" s="28" t="s">
        <v>40</v>
      </c>
      <c r="C65" s="28" t="s">
        <v>17</v>
      </c>
      <c r="D65" s="28">
        <v>110</v>
      </c>
      <c r="E65" s="28">
        <v>2</v>
      </c>
      <c r="F65" s="28">
        <v>0</v>
      </c>
      <c r="G65" s="28">
        <v>125</v>
      </c>
      <c r="H65" s="28">
        <v>1</v>
      </c>
      <c r="I65" s="28">
        <v>11</v>
      </c>
      <c r="J65" s="28">
        <v>14</v>
      </c>
      <c r="K65">
        <v>2</v>
      </c>
      <c r="L65">
        <v>30</v>
      </c>
      <c r="M65">
        <v>25</v>
      </c>
      <c r="N65">
        <v>1</v>
      </c>
      <c r="O65">
        <v>1</v>
      </c>
      <c r="P65">
        <f>QUOTIENT($D65,$N65)</f>
        <v>110</v>
      </c>
      <c r="Q65">
        <f t="shared" si="0"/>
        <v>30</v>
      </c>
      <c r="R65">
        <f t="shared" si="1"/>
        <v>25</v>
      </c>
      <c r="S65">
        <f t="shared" si="2"/>
        <v>125</v>
      </c>
      <c r="T65">
        <f t="shared" si="3"/>
        <v>5</v>
      </c>
    </row>
    <row r="66" spans="1:20" x14ac:dyDescent="0.25">
      <c r="A66" s="28" t="s">
        <v>44</v>
      </c>
      <c r="B66" s="28" t="s">
        <v>40</v>
      </c>
      <c r="C66" s="28" t="s">
        <v>17</v>
      </c>
      <c r="D66" s="28">
        <v>110</v>
      </c>
      <c r="E66" s="28">
        <v>1</v>
      </c>
      <c r="F66" s="28">
        <v>0</v>
      </c>
      <c r="G66" s="28">
        <v>90</v>
      </c>
      <c r="H66" s="28">
        <v>1</v>
      </c>
      <c r="I66" s="28">
        <v>13</v>
      </c>
      <c r="J66" s="28">
        <v>12</v>
      </c>
      <c r="K66">
        <v>2</v>
      </c>
      <c r="L66">
        <v>20</v>
      </c>
      <c r="M66">
        <v>25</v>
      </c>
      <c r="N66">
        <v>1</v>
      </c>
      <c r="O66">
        <v>1</v>
      </c>
      <c r="P66">
        <f>QUOTIENT($D66,$N66)</f>
        <v>110</v>
      </c>
      <c r="Q66">
        <f t="shared" si="0"/>
        <v>20</v>
      </c>
      <c r="R66">
        <f t="shared" si="1"/>
        <v>25</v>
      </c>
      <c r="S66">
        <f t="shared" si="2"/>
        <v>90</v>
      </c>
      <c r="T66">
        <f t="shared" si="3"/>
        <v>3</v>
      </c>
    </row>
    <row r="67" spans="1:20" x14ac:dyDescent="0.25">
      <c r="A67" s="28" t="s">
        <v>73</v>
      </c>
      <c r="B67" s="28" t="s">
        <v>70</v>
      </c>
      <c r="C67" s="28" t="s">
        <v>17</v>
      </c>
      <c r="D67" s="28">
        <v>100</v>
      </c>
      <c r="E67" s="28">
        <v>2</v>
      </c>
      <c r="F67" s="28">
        <v>0</v>
      </c>
      <c r="G67" s="28">
        <v>45</v>
      </c>
      <c r="H67" s="28">
        <v>0</v>
      </c>
      <c r="I67" s="28">
        <v>11</v>
      </c>
      <c r="J67" s="28">
        <v>15</v>
      </c>
      <c r="K67">
        <v>1</v>
      </c>
      <c r="L67">
        <v>40</v>
      </c>
      <c r="M67">
        <v>25</v>
      </c>
      <c r="N67">
        <v>1</v>
      </c>
      <c r="O67">
        <v>0.88</v>
      </c>
      <c r="P67">
        <f>QUOTIENT($D67,$N67)</f>
        <v>100</v>
      </c>
      <c r="Q67">
        <f t="shared" ref="Q67:Q78" si="4">QUOTIENT($L67,$N67)</f>
        <v>40</v>
      </c>
      <c r="R67">
        <f t="shared" ref="R67:R78" si="5">QUOTIENT($M67,$N67)</f>
        <v>25</v>
      </c>
      <c r="S67">
        <f t="shared" ref="S67:S78" si="6">QUOTIENT($G67,$N67)</f>
        <v>45</v>
      </c>
      <c r="T67">
        <f t="shared" ref="T67:T78" si="7">QUOTIENT($G67,$M67)</f>
        <v>1</v>
      </c>
    </row>
    <row r="68" spans="1:20" x14ac:dyDescent="0.25">
      <c r="A68" s="27" t="s">
        <v>68</v>
      </c>
      <c r="B68" t="s">
        <v>64</v>
      </c>
      <c r="C68" t="s">
        <v>17</v>
      </c>
      <c r="D68">
        <v>90</v>
      </c>
      <c r="E68">
        <v>2</v>
      </c>
      <c r="F68">
        <v>0</v>
      </c>
      <c r="G68" s="27">
        <v>15</v>
      </c>
      <c r="H68">
        <v>3</v>
      </c>
      <c r="I68">
        <v>15</v>
      </c>
      <c r="J68">
        <v>5</v>
      </c>
      <c r="K68">
        <v>2</v>
      </c>
      <c r="L68">
        <v>90</v>
      </c>
      <c r="M68">
        <v>25</v>
      </c>
      <c r="N68">
        <v>1</v>
      </c>
      <c r="O68">
        <v>-1</v>
      </c>
      <c r="P68">
        <f>QUOTIENT($D68,$N68)</f>
        <v>90</v>
      </c>
      <c r="Q68">
        <f t="shared" si="4"/>
        <v>90</v>
      </c>
      <c r="R68">
        <f t="shared" si="5"/>
        <v>25</v>
      </c>
      <c r="S68">
        <f t="shared" si="6"/>
        <v>15</v>
      </c>
      <c r="T68">
        <f t="shared" si="7"/>
        <v>0</v>
      </c>
    </row>
    <row r="69" spans="1:20" x14ac:dyDescent="0.25">
      <c r="A69" s="27" t="s">
        <v>49</v>
      </c>
      <c r="B69" t="s">
        <v>40</v>
      </c>
      <c r="C69" t="s">
        <v>17</v>
      </c>
      <c r="D69">
        <v>100</v>
      </c>
      <c r="E69">
        <v>3</v>
      </c>
      <c r="F69">
        <v>0</v>
      </c>
      <c r="G69" s="27">
        <v>0</v>
      </c>
      <c r="H69">
        <v>3</v>
      </c>
      <c r="I69">
        <v>14</v>
      </c>
      <c r="J69">
        <v>7</v>
      </c>
      <c r="K69">
        <v>2</v>
      </c>
      <c r="L69">
        <v>100</v>
      </c>
      <c r="M69">
        <v>25</v>
      </c>
      <c r="N69">
        <v>1</v>
      </c>
      <c r="O69">
        <v>0.8</v>
      </c>
      <c r="P69">
        <f>QUOTIENT($D69,$N69)</f>
        <v>100</v>
      </c>
      <c r="Q69">
        <f t="shared" si="4"/>
        <v>100</v>
      </c>
      <c r="R69">
        <f t="shared" si="5"/>
        <v>25</v>
      </c>
      <c r="S69">
        <f t="shared" si="6"/>
        <v>0</v>
      </c>
      <c r="T69">
        <f t="shared" si="7"/>
        <v>0</v>
      </c>
    </row>
    <row r="70" spans="1:20" x14ac:dyDescent="0.25">
      <c r="A70" t="s">
        <v>59</v>
      </c>
      <c r="B70" t="s">
        <v>40</v>
      </c>
      <c r="C70" t="s">
        <v>17</v>
      </c>
      <c r="D70">
        <v>90</v>
      </c>
      <c r="E70">
        <v>2</v>
      </c>
      <c r="F70">
        <v>0</v>
      </c>
      <c r="G70">
        <v>0</v>
      </c>
      <c r="H70">
        <v>2</v>
      </c>
      <c r="I70">
        <v>15</v>
      </c>
      <c r="J70">
        <v>6</v>
      </c>
      <c r="K70">
        <v>3</v>
      </c>
      <c r="L70">
        <v>110</v>
      </c>
      <c r="M70">
        <v>25</v>
      </c>
      <c r="N70">
        <v>1</v>
      </c>
      <c r="O70">
        <v>0.5</v>
      </c>
      <c r="P70">
        <f>QUOTIENT($D70,$N70)</f>
        <v>90</v>
      </c>
      <c r="Q70">
        <f t="shared" si="4"/>
        <v>110</v>
      </c>
      <c r="R70">
        <f t="shared" si="5"/>
        <v>25</v>
      </c>
      <c r="S70">
        <f t="shared" si="6"/>
        <v>0</v>
      </c>
      <c r="T70">
        <f t="shared" si="7"/>
        <v>0</v>
      </c>
    </row>
    <row r="71" spans="1:20" x14ac:dyDescent="0.25">
      <c r="A71" t="s">
        <v>79</v>
      </c>
      <c r="B71" t="s">
        <v>80</v>
      </c>
      <c r="C71" t="s">
        <v>17</v>
      </c>
      <c r="D71">
        <v>120</v>
      </c>
      <c r="E71">
        <v>3</v>
      </c>
      <c r="F71">
        <v>5</v>
      </c>
      <c r="G71">
        <v>15</v>
      </c>
      <c r="H71">
        <v>2</v>
      </c>
      <c r="I71">
        <v>8</v>
      </c>
      <c r="J71">
        <v>8</v>
      </c>
      <c r="K71">
        <v>3</v>
      </c>
      <c r="L71">
        <v>135</v>
      </c>
      <c r="M71">
        <v>0</v>
      </c>
      <c r="N71">
        <v>1</v>
      </c>
      <c r="O71">
        <v>-1</v>
      </c>
      <c r="P71">
        <f>QUOTIENT($D71,$N71)</f>
        <v>120</v>
      </c>
      <c r="Q71">
        <f t="shared" si="4"/>
        <v>135</v>
      </c>
      <c r="R71">
        <f t="shared" si="5"/>
        <v>0</v>
      </c>
      <c r="S71">
        <f t="shared" si="6"/>
        <v>15</v>
      </c>
      <c r="T71" t="e">
        <f>QUOTIENT($G71,$M71)</f>
        <v>#DIV/0!</v>
      </c>
    </row>
    <row r="72" spans="1:20" x14ac:dyDescent="0.25">
      <c r="A72" t="s">
        <v>100</v>
      </c>
      <c r="B72" t="s">
        <v>80</v>
      </c>
      <c r="C72" t="s">
        <v>98</v>
      </c>
      <c r="D72">
        <v>100</v>
      </c>
      <c r="E72">
        <v>5</v>
      </c>
      <c r="F72">
        <v>2</v>
      </c>
      <c r="G72">
        <v>0</v>
      </c>
      <c r="H72">
        <v>2.7</v>
      </c>
      <c r="I72">
        <v>-1</v>
      </c>
      <c r="J72">
        <v>-1</v>
      </c>
      <c r="K72">
        <v>1</v>
      </c>
      <c r="L72">
        <v>110</v>
      </c>
      <c r="M72">
        <v>0</v>
      </c>
      <c r="N72">
        <v>1</v>
      </c>
      <c r="O72">
        <v>0.67</v>
      </c>
      <c r="P72">
        <f>QUOTIENT($D72,$N72)</f>
        <v>100</v>
      </c>
      <c r="Q72">
        <f t="shared" si="4"/>
        <v>110</v>
      </c>
      <c r="R72">
        <f t="shared" si="5"/>
        <v>0</v>
      </c>
      <c r="S72">
        <f t="shared" si="6"/>
        <v>0</v>
      </c>
      <c r="T72" t="e">
        <f t="shared" si="7"/>
        <v>#DIV/0!</v>
      </c>
    </row>
    <row r="73" spans="1:20" x14ac:dyDescent="0.25">
      <c r="A73" s="28" t="s">
        <v>99</v>
      </c>
      <c r="B73" t="s">
        <v>64</v>
      </c>
      <c r="C73" t="s">
        <v>98</v>
      </c>
      <c r="D73">
        <v>100</v>
      </c>
      <c r="E73">
        <v>3</v>
      </c>
      <c r="F73">
        <v>0</v>
      </c>
      <c r="G73">
        <v>80</v>
      </c>
      <c r="H73">
        <v>1</v>
      </c>
      <c r="I73">
        <v>21</v>
      </c>
      <c r="J73">
        <v>0</v>
      </c>
      <c r="K73">
        <v>2</v>
      </c>
      <c r="L73">
        <v>-1</v>
      </c>
      <c r="M73">
        <v>0</v>
      </c>
      <c r="N73">
        <v>1</v>
      </c>
      <c r="O73">
        <v>1</v>
      </c>
      <c r="P73">
        <f>QUOTIENT($D73,$N73)</f>
        <v>100</v>
      </c>
      <c r="Q73">
        <f t="shared" si="4"/>
        <v>-1</v>
      </c>
      <c r="R73">
        <f t="shared" si="5"/>
        <v>0</v>
      </c>
      <c r="S73">
        <f t="shared" si="6"/>
        <v>80</v>
      </c>
      <c r="T73" t="e">
        <f t="shared" si="7"/>
        <v>#DIV/0!</v>
      </c>
    </row>
    <row r="74" spans="1:20" x14ac:dyDescent="0.25">
      <c r="A74" s="27" t="s">
        <v>65</v>
      </c>
      <c r="B74" t="s">
        <v>64</v>
      </c>
      <c r="C74" t="s">
        <v>17</v>
      </c>
      <c r="D74">
        <v>80</v>
      </c>
      <c r="E74">
        <v>2</v>
      </c>
      <c r="F74">
        <v>0</v>
      </c>
      <c r="G74" s="27">
        <v>0</v>
      </c>
      <c r="H74">
        <v>3</v>
      </c>
      <c r="I74">
        <v>16</v>
      </c>
      <c r="J74">
        <v>0</v>
      </c>
      <c r="K74">
        <v>1</v>
      </c>
      <c r="L74">
        <v>95</v>
      </c>
      <c r="M74">
        <v>0</v>
      </c>
      <c r="N74">
        <v>0.83</v>
      </c>
      <c r="O74">
        <v>-1</v>
      </c>
      <c r="P74">
        <f>QUOTIENT($D74,$N74)</f>
        <v>96</v>
      </c>
      <c r="Q74">
        <f t="shared" si="4"/>
        <v>114</v>
      </c>
      <c r="R74">
        <f t="shared" si="5"/>
        <v>0</v>
      </c>
      <c r="S74">
        <f t="shared" si="6"/>
        <v>0</v>
      </c>
      <c r="T74" t="e">
        <f t="shared" si="7"/>
        <v>#DIV/0!</v>
      </c>
    </row>
    <row r="75" spans="1:20" x14ac:dyDescent="0.25">
      <c r="A75" s="27" t="s">
        <v>66</v>
      </c>
      <c r="B75" t="s">
        <v>64</v>
      </c>
      <c r="C75" t="s">
        <v>17</v>
      </c>
      <c r="D75">
        <v>90</v>
      </c>
      <c r="E75">
        <v>3</v>
      </c>
      <c r="F75">
        <v>0</v>
      </c>
      <c r="G75" s="27">
        <v>0</v>
      </c>
      <c r="H75">
        <v>4</v>
      </c>
      <c r="I75">
        <v>19</v>
      </c>
      <c r="J75">
        <v>0</v>
      </c>
      <c r="K75">
        <v>1</v>
      </c>
      <c r="L75">
        <v>140</v>
      </c>
      <c r="M75">
        <v>0</v>
      </c>
      <c r="N75">
        <v>1</v>
      </c>
      <c r="O75">
        <v>0.67</v>
      </c>
      <c r="P75">
        <f>QUOTIENT($D75,$N75)</f>
        <v>90</v>
      </c>
      <c r="Q75">
        <f t="shared" si="4"/>
        <v>140</v>
      </c>
      <c r="R75">
        <f t="shared" si="5"/>
        <v>0</v>
      </c>
      <c r="S75">
        <f t="shared" si="6"/>
        <v>0</v>
      </c>
      <c r="T75" t="e">
        <f t="shared" si="7"/>
        <v>#DIV/0!</v>
      </c>
    </row>
    <row r="76" spans="1:20" x14ac:dyDescent="0.25">
      <c r="A76" s="27" t="s">
        <v>67</v>
      </c>
      <c r="B76" t="s">
        <v>64</v>
      </c>
      <c r="C76" t="s">
        <v>17</v>
      </c>
      <c r="D76">
        <v>90</v>
      </c>
      <c r="E76">
        <v>3</v>
      </c>
      <c r="F76">
        <v>0</v>
      </c>
      <c r="G76" s="27">
        <v>0</v>
      </c>
      <c r="H76">
        <v>3</v>
      </c>
      <c r="I76">
        <v>20</v>
      </c>
      <c r="J76">
        <v>0</v>
      </c>
      <c r="K76">
        <v>1</v>
      </c>
      <c r="L76">
        <v>120</v>
      </c>
      <c r="M76">
        <v>0</v>
      </c>
      <c r="N76">
        <v>1</v>
      </c>
      <c r="O76">
        <v>0.67</v>
      </c>
      <c r="P76">
        <f>QUOTIENT($D76,$N76)</f>
        <v>90</v>
      </c>
      <c r="Q76">
        <f t="shared" si="4"/>
        <v>120</v>
      </c>
      <c r="R76">
        <f t="shared" si="5"/>
        <v>0</v>
      </c>
      <c r="S76">
        <f t="shared" si="6"/>
        <v>0</v>
      </c>
      <c r="T76" t="e">
        <f t="shared" si="7"/>
        <v>#DIV/0!</v>
      </c>
    </row>
    <row r="77" spans="1:20" x14ac:dyDescent="0.25">
      <c r="A77" t="s">
        <v>84</v>
      </c>
      <c r="B77" t="s">
        <v>80</v>
      </c>
      <c r="C77" t="s">
        <v>17</v>
      </c>
      <c r="D77">
        <v>50</v>
      </c>
      <c r="E77">
        <v>1</v>
      </c>
      <c r="F77">
        <v>0</v>
      </c>
      <c r="G77">
        <v>0</v>
      </c>
      <c r="H77">
        <v>0</v>
      </c>
      <c r="I77">
        <v>13</v>
      </c>
      <c r="J77">
        <v>0</v>
      </c>
      <c r="K77">
        <v>3</v>
      </c>
      <c r="L77">
        <v>15</v>
      </c>
      <c r="M77">
        <v>0</v>
      </c>
      <c r="N77">
        <v>0.5</v>
      </c>
      <c r="O77">
        <v>1</v>
      </c>
      <c r="P77">
        <f>QUOTIENT($D77,$N77)</f>
        <v>100</v>
      </c>
      <c r="Q77">
        <f t="shared" si="4"/>
        <v>30</v>
      </c>
      <c r="R77">
        <f t="shared" si="5"/>
        <v>0</v>
      </c>
      <c r="S77">
        <f t="shared" si="6"/>
        <v>0</v>
      </c>
      <c r="T77" t="e">
        <f t="shared" si="7"/>
        <v>#DIV/0!</v>
      </c>
    </row>
    <row r="78" spans="1:20" x14ac:dyDescent="0.25">
      <c r="A78" s="27" t="s">
        <v>85</v>
      </c>
      <c r="B78" t="s">
        <v>80</v>
      </c>
      <c r="C78" t="s">
        <v>17</v>
      </c>
      <c r="D78">
        <v>50</v>
      </c>
      <c r="E78">
        <v>2</v>
      </c>
      <c r="F78">
        <v>0</v>
      </c>
      <c r="G78" s="27">
        <v>0</v>
      </c>
      <c r="H78">
        <v>1</v>
      </c>
      <c r="I78">
        <v>10</v>
      </c>
      <c r="J78">
        <v>0</v>
      </c>
      <c r="K78">
        <v>3</v>
      </c>
      <c r="L78">
        <v>50</v>
      </c>
      <c r="M78">
        <v>0</v>
      </c>
      <c r="N78">
        <v>0.5</v>
      </c>
      <c r="O78">
        <v>-1</v>
      </c>
      <c r="P78">
        <f>QUOTIENT($D78,$N78)</f>
        <v>100</v>
      </c>
      <c r="Q78">
        <f t="shared" si="4"/>
        <v>100</v>
      </c>
      <c r="R78">
        <f t="shared" si="5"/>
        <v>0</v>
      </c>
      <c r="S78">
        <f t="shared" si="6"/>
        <v>0</v>
      </c>
      <c r="T78" t="e">
        <f t="shared" si="7"/>
        <v>#DIV/0!</v>
      </c>
    </row>
  </sheetData>
  <sortState xmlns:xlrd2="http://schemas.microsoft.com/office/spreadsheetml/2017/richdata2" ref="A2:P78">
    <sortCondition descending="1" ref="M2:M78"/>
  </sortState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cereals</vt:lpstr>
    </vt:vector>
  </TitlesOfParts>
  <Company>College of Computing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Stasko</dc:creator>
  <cp:lastModifiedBy>Connor Colbert</cp:lastModifiedBy>
  <dcterms:created xsi:type="dcterms:W3CDTF">2002-01-21T16:53:02Z</dcterms:created>
  <dcterms:modified xsi:type="dcterms:W3CDTF">2022-01-19T02:32:47Z</dcterms:modified>
</cp:coreProperties>
</file>