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agen\OneDrive - University of Kansas\EVRN 460 current semester\ASSIGNMENT ARCHIVE\Stream Assignments\"/>
    </mc:Choice>
  </mc:AlternateContent>
  <xr:revisionPtr revIDLastSave="0" documentId="13_ncr:1_{E4069551-7B37-41B9-AA12-2D38661AA2B9}" xr6:coauthVersionLast="47" xr6:coauthVersionMax="47" xr10:uidLastSave="{00000000-0000-0000-0000-000000000000}"/>
  <bookViews>
    <workbookView xWindow="780" yWindow="780" windowWidth="21600" windowHeight="11385" firstSheet="2" activeTab="7" xr2:uid="{00000000-000D-0000-FFFF-FFFF00000000}"/>
  </bookViews>
  <sheets>
    <sheet name="INFO" sheetId="1" r:id="rId1"/>
    <sheet name="Waka2024data" sheetId="33" r:id="rId2"/>
    <sheet name="example calcs Waka2014up" sheetId="41" r:id="rId3"/>
    <sheet name="Wakarusa_metrics" sheetId="40" r:id="rId4"/>
    <sheet name="allSites_metrics" sheetId="49" r:id="rId5"/>
    <sheet name="KingsCreek" sheetId="38" r:id="rId6"/>
    <sheet name="Verdigris R" sheetId="43" r:id="rId7"/>
    <sheet name="Spring R" sheetId="42" r:id="rId8"/>
  </sheets>
  <definedNames>
    <definedName name="countBlock">#REF!</definedName>
    <definedName name="nothing">#REF!</definedName>
    <definedName name="uncertain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4" i="41" l="1"/>
  <c r="F43" i="41"/>
  <c r="F45" i="41"/>
  <c r="F38" i="41"/>
  <c r="F39" i="41"/>
  <c r="F41" i="41"/>
  <c r="F46" i="41"/>
  <c r="I4" i="41"/>
  <c r="K4" i="41"/>
  <c r="I5" i="41"/>
  <c r="K5" i="41"/>
  <c r="I6" i="41"/>
  <c r="K6" i="41"/>
  <c r="I7" i="41"/>
  <c r="K7" i="41"/>
  <c r="I8" i="41"/>
  <c r="K8" i="41"/>
  <c r="I9" i="41"/>
  <c r="K9" i="41"/>
  <c r="I10" i="41"/>
  <c r="K10" i="41"/>
  <c r="I11" i="41"/>
  <c r="K11" i="41"/>
  <c r="I12" i="41"/>
  <c r="K12" i="41"/>
  <c r="I13" i="41"/>
  <c r="K13" i="41"/>
  <c r="I14" i="41"/>
  <c r="K14" i="41"/>
  <c r="I15" i="41"/>
  <c r="K15" i="41"/>
  <c r="I16" i="41"/>
  <c r="K16" i="41"/>
  <c r="I17" i="41"/>
  <c r="K17" i="41"/>
  <c r="I18" i="41"/>
  <c r="K18" i="41"/>
  <c r="I19" i="41"/>
  <c r="K19" i="41"/>
  <c r="I20" i="41"/>
  <c r="K20" i="41"/>
  <c r="I21" i="41"/>
  <c r="K21" i="41"/>
  <c r="I22" i="41"/>
  <c r="K22" i="41"/>
  <c r="I23" i="41"/>
  <c r="K23" i="41"/>
  <c r="I24" i="41"/>
  <c r="K24" i="41"/>
  <c r="I25" i="41"/>
  <c r="K25" i="41"/>
  <c r="I26" i="41"/>
  <c r="K26" i="41"/>
  <c r="I27" i="41"/>
  <c r="K27" i="41"/>
  <c r="I28" i="41"/>
  <c r="K28" i="41"/>
  <c r="I29" i="41"/>
  <c r="K29" i="41"/>
  <c r="I30" i="41"/>
  <c r="K30" i="41"/>
  <c r="I31" i="41"/>
  <c r="K31" i="41"/>
  <c r="I32" i="41"/>
  <c r="K32" i="41"/>
  <c r="I33" i="41"/>
  <c r="K33" i="41"/>
  <c r="I34" i="41"/>
  <c r="K34" i="41"/>
  <c r="I35" i="41"/>
  <c r="K35" i="41"/>
  <c r="I36" i="41"/>
  <c r="K36" i="41"/>
  <c r="K38" i="41"/>
  <c r="I38" i="41"/>
</calcChain>
</file>

<file path=xl/sharedStrings.xml><?xml version="1.0" encoding="utf-8"?>
<sst xmlns="http://schemas.openxmlformats.org/spreadsheetml/2006/main" count="1083" uniqueCount="313">
  <si>
    <t>1 = sensitive taxon</t>
  </si>
  <si>
    <t>0 = not a sensitive taxon</t>
  </si>
  <si>
    <t>Inclusive taxon</t>
  </si>
  <si>
    <t>CLASS/ORDER/SUBCLASS</t>
  </si>
  <si>
    <t>FAMILY</t>
  </si>
  <si>
    <t>Sensitive?</t>
  </si>
  <si>
    <t>COMMON NAME</t>
  </si>
  <si>
    <t>Count</t>
  </si>
  <si>
    <t>Insecta</t>
  </si>
  <si>
    <t>Ephemeroptera</t>
  </si>
  <si>
    <t>Baetidae</t>
  </si>
  <si>
    <t>mayflies</t>
  </si>
  <si>
    <t>Caenidae</t>
  </si>
  <si>
    <t>Heptageniidae</t>
  </si>
  <si>
    <t>Tricorythidae</t>
  </si>
  <si>
    <t>ODONATA--Anisoptera</t>
  </si>
  <si>
    <t>dragonfly</t>
  </si>
  <si>
    <t>Gomphidae</t>
  </si>
  <si>
    <t>Libellulidae</t>
  </si>
  <si>
    <t>ODONATA--Zygoptera</t>
  </si>
  <si>
    <t>Calopterygidae</t>
  </si>
  <si>
    <t>damselfly</t>
  </si>
  <si>
    <t>Coenagrionidae</t>
  </si>
  <si>
    <t>Hemiptera</t>
  </si>
  <si>
    <t>true bugs</t>
  </si>
  <si>
    <t>Corixidae</t>
  </si>
  <si>
    <t>Gerridae</t>
  </si>
  <si>
    <t>Veliidae</t>
  </si>
  <si>
    <t>Megaloptera</t>
  </si>
  <si>
    <t>Corydalidae</t>
  </si>
  <si>
    <t>hellgrammites</t>
  </si>
  <si>
    <t>Trichoptera</t>
  </si>
  <si>
    <t>Brachycentridae</t>
  </si>
  <si>
    <t>caddisflies</t>
  </si>
  <si>
    <t>Helicopsychidae</t>
  </si>
  <si>
    <t>Hydropsychidae</t>
  </si>
  <si>
    <t>Coleoptera</t>
  </si>
  <si>
    <t>beetles</t>
  </si>
  <si>
    <t>Dytiscidae</t>
  </si>
  <si>
    <t>Elmidae</t>
  </si>
  <si>
    <t>Haliplidae</t>
  </si>
  <si>
    <t>Hydrophilidae</t>
  </si>
  <si>
    <t>Diptera</t>
  </si>
  <si>
    <t>Chironomidae</t>
  </si>
  <si>
    <t>true flies</t>
  </si>
  <si>
    <t>Simuliidae</t>
  </si>
  <si>
    <t>TOTAL</t>
  </si>
  <si>
    <t>Mollusca</t>
  </si>
  <si>
    <t>Bivalvia</t>
  </si>
  <si>
    <t>Unionidae</t>
  </si>
  <si>
    <t>native mussels</t>
  </si>
  <si>
    <t>Sphaeriidae</t>
  </si>
  <si>
    <t>fingernail and pea clams</t>
  </si>
  <si>
    <t>Corbiculidae</t>
  </si>
  <si>
    <t xml:space="preserve">Asian clam </t>
  </si>
  <si>
    <t>Dreissenidae</t>
  </si>
  <si>
    <t>zebra mussel</t>
  </si>
  <si>
    <t>Gastropoda</t>
  </si>
  <si>
    <t>Physidae</t>
  </si>
  <si>
    <t>bladder snail (left handed)</t>
  </si>
  <si>
    <t>Annelida</t>
  </si>
  <si>
    <t>Oligochaeta</t>
  </si>
  <si>
    <t>aquatic segmented worms</t>
  </si>
  <si>
    <t>Hirudinea</t>
  </si>
  <si>
    <t>leeches</t>
  </si>
  <si>
    <t>Platyhelminthes</t>
  </si>
  <si>
    <t>Turbellaria</t>
  </si>
  <si>
    <t>free-living flatworms</t>
  </si>
  <si>
    <t>Nematomorpha</t>
  </si>
  <si>
    <t>hairworms</t>
  </si>
  <si>
    <t>prop1dom</t>
  </si>
  <si>
    <t>History</t>
  </si>
  <si>
    <t>downstream</t>
  </si>
  <si>
    <t>upstream</t>
  </si>
  <si>
    <t>Latitude</t>
  </si>
  <si>
    <t>Longitude</t>
  </si>
  <si>
    <t>added raw sample results from fall 2014 class</t>
  </si>
  <si>
    <t xml:space="preserve">added sample result from summer 2014 EVRN 460 class </t>
  </si>
  <si>
    <t xml:space="preserve"> Combined 2013 data sheets added; sheet with  combined data from 2012 added; info sheet documentation added  (Bob Hagen)</t>
  </si>
  <si>
    <t>added data from 2015 collections (fall EVRN 460)</t>
  </si>
  <si>
    <t>sheets simplified for stream comparisons</t>
  </si>
  <si>
    <t>Lymnaeidae</t>
  </si>
  <si>
    <t>pond snail (right hand)</t>
  </si>
  <si>
    <t>count</t>
  </si>
  <si>
    <t>Name</t>
  </si>
  <si>
    <t>Date</t>
  </si>
  <si>
    <t>year</t>
  </si>
  <si>
    <t>richness</t>
  </si>
  <si>
    <t>Wakarusa</t>
  </si>
  <si>
    <t>notes</t>
  </si>
  <si>
    <t>November 2012 downstream of waterfall</t>
  </si>
  <si>
    <t>November 2012 upstream of waterfall</t>
  </si>
  <si>
    <t>November 2013 downstream of waterfall</t>
  </si>
  <si>
    <t>November 2013 upstream of waterfall</t>
  </si>
  <si>
    <t>November 2014 downstream of waterfall</t>
  </si>
  <si>
    <t>November 2014 upstream of waterfall</t>
  </si>
  <si>
    <t>November 2015 downstream of waterfall</t>
  </si>
  <si>
    <t>November 2015 upstream of waterfall</t>
  </si>
  <si>
    <t>November 2022 downstream of waterfall</t>
  </si>
  <si>
    <t>November 2022 upstream of waterfall</t>
  </si>
  <si>
    <t>Macromiidae</t>
  </si>
  <si>
    <t>November 2024 upstream of waterfall</t>
  </si>
  <si>
    <t>November 2024 downstream of waterfall</t>
  </si>
  <si>
    <t>Kings Creek</t>
  </si>
  <si>
    <t>data from 2024 added, calculations corrected, summary graphs and tables for comparisons</t>
  </si>
  <si>
    <t>PctSensitive</t>
  </si>
  <si>
    <t>data from fall 2022 samples added, calculations for comparison assignment</t>
  </si>
  <si>
    <t xml:space="preserve">Fall 2024 Aquatic Invertebrate site comparison data: </t>
  </si>
  <si>
    <t>The Central Plains Center for BioAssessment and USEPA Region 7 macroinvertebrate databases, both raw data and metrics.  Created in 2006/2007 for Biological Condition Gradient work for the USEPA, and the USEPA Region 7 Biological Criteria Workgroup (Regional Technical Assistance Group, RTAG)</t>
  </si>
  <si>
    <t>Waka2024</t>
  </si>
  <si>
    <t>This spreadsheet file includes 4 data tables on separate sheets:</t>
  </si>
  <si>
    <t>NOTES on data sources and format</t>
  </si>
  <si>
    <t>GPS (waterfall): 38.9290, -95.3222</t>
  </si>
  <si>
    <t xml:space="preserve">All Wakarusa River macroinvertebrate samples were collected in the fall, upstream and downstream of Wilkey Waterfall, about 1 km downstream of Clinton Dam in the Lawrence City Outlet Park </t>
  </si>
  <si>
    <t>Wakarusa macroinvertebrates 2012_2024 data for archive.xlsx</t>
  </si>
  <si>
    <t>(count of taxa: number of invertebrate families represented in sample). Taxon diversity is an indication of stream health: more taxa is good.</t>
  </si>
  <si>
    <t>diversity measure  -- calculation formula template</t>
  </si>
  <si>
    <t>(proportion of identified taxa that are recorded as "sensitive" to poor water quality). If there were a total of 20 taxa present, and 4 of them were listed as “sensitive,” then % sensitive = 5/20, or 0.20. If they are present, it’s an indication of good (or at least OK) water and habitat quality</t>
  </si>
  <si>
    <t>(the proportion of Ephemeroptera, Plecoptera, and Trichoptera among all insects counted in the sample) If there were 400 insects in the sample, and 100 of them were from these 3 orders, then %EPT = 100/400 = 0.25. Insects in these 3 orders generally require good water quality to thrive. So a high %EPT indicates a healthy stream.</t>
  </si>
  <si>
    <t>ShannonD</t>
  </si>
  <si>
    <t>PctEPT</t>
  </si>
  <si>
    <t>KDWP: June 25, 1998</t>
  </si>
  <si>
    <t>NEON: Oct. 2, 2015</t>
  </si>
  <si>
    <t>NEON: Oct. 5, 2016</t>
  </si>
  <si>
    <t>NEON: Oct. 5, 2017</t>
  </si>
  <si>
    <t>NEON: Oct. 15, 2018</t>
  </si>
  <si>
    <t>NEON: Oct. 1, 2019</t>
  </si>
  <si>
    <t>NEON: Sept. 29, 2020</t>
  </si>
  <si>
    <t>NEON: Oct. 7, 2021</t>
  </si>
  <si>
    <t>KingsCreek</t>
  </si>
  <si>
    <t>KS_Ref</t>
  </si>
  <si>
    <t>VERDIGRIS RIVER NEAR SYCAMORE</t>
  </si>
  <si>
    <t>SPRING RIVER NEAR CRESTLINE</t>
  </si>
  <si>
    <t>KDHEall: 1990 Sep. 11</t>
  </si>
  <si>
    <t>KDHEall: 1991 Jul.24</t>
  </si>
  <si>
    <t>KDHEall: 1992 May 14</t>
  </si>
  <si>
    <t>KDHEall: 1993 Nov. 2</t>
  </si>
  <si>
    <t>KDHEall: 1994 Sep. 13</t>
  </si>
  <si>
    <t>KDHEall: 1995 Sep. 20</t>
  </si>
  <si>
    <t>KDHEall: 1996 May 22</t>
  </si>
  <si>
    <t>KDHEall: 1997 Oct. 1</t>
  </si>
  <si>
    <t>KDHEall: 1998 Aug. 11</t>
  </si>
  <si>
    <t>KDHEall: 1999 Aug. 19</t>
  </si>
  <si>
    <t>KDHEall: 2000 Oct. 10</t>
  </si>
  <si>
    <t>KDHEall: 2001 Aug. 29</t>
  </si>
  <si>
    <t>KDHEall: 2002 Sep. 11</t>
  </si>
  <si>
    <t>KDHEall: 2003 Jul.29</t>
  </si>
  <si>
    <t>KDHEall: 1990 Oct. 16</t>
  </si>
  <si>
    <t>KDHEall: 1991 Apr. 16</t>
  </si>
  <si>
    <t>KDHEall: 1992 Sep. 1</t>
  </si>
  <si>
    <t>KDHEall: 1993 Aug. 25</t>
  </si>
  <si>
    <t>KDHEall: 1994 Jul.12</t>
  </si>
  <si>
    <t>KDHEall: 1995 Aug. 9</t>
  </si>
  <si>
    <t>KDHEall: 1996 Sep. 24</t>
  </si>
  <si>
    <t>KDHEall: 1997 May 8</t>
  </si>
  <si>
    <t>KDHEall: 1998 Jun. 8</t>
  </si>
  <si>
    <t>KDHEall: 1999 Aug. 12</t>
  </si>
  <si>
    <t>KDHEall: 2000 Sep. 28</t>
  </si>
  <si>
    <t>KDHEall: 2001 May 10</t>
  </si>
  <si>
    <t>KDHEall: 2002 Sep. 10</t>
  </si>
  <si>
    <t>KDHEall: 2003 Jul.23</t>
  </si>
  <si>
    <t>KDWPall: 1996 Aug. 7</t>
  </si>
  <si>
    <t>KDWPall: 1997 Aug. 6</t>
  </si>
  <si>
    <t>WakDown24</t>
  </si>
  <si>
    <t>WakUp24</t>
  </si>
  <si>
    <t>area</t>
  </si>
  <si>
    <t>Shannon D</t>
  </si>
  <si>
    <t>Shannon Diversity</t>
  </si>
  <si>
    <t>Ephemerellidae</t>
  </si>
  <si>
    <t>Ephemeridae</t>
  </si>
  <si>
    <t>Polymitarcyidae</t>
  </si>
  <si>
    <t>Potamanthidae</t>
  </si>
  <si>
    <t>Aeshnidae</t>
  </si>
  <si>
    <t>Lestidae</t>
  </si>
  <si>
    <t>Plecoptera</t>
  </si>
  <si>
    <t>Pteronarcyidae</t>
  </si>
  <si>
    <t>stonefly</t>
  </si>
  <si>
    <t>Belostomatidae</t>
  </si>
  <si>
    <t>Sialidae</t>
  </si>
  <si>
    <t>alderflies</t>
  </si>
  <si>
    <t>Leptoceridae</t>
  </si>
  <si>
    <t>Polycentropodidae</t>
  </si>
  <si>
    <t>no data</t>
  </si>
  <si>
    <t>Blephariceridae</t>
  </si>
  <si>
    <t>Syrphidae</t>
  </si>
  <si>
    <t>Collembola</t>
  </si>
  <si>
    <t>spring-tails</t>
  </si>
  <si>
    <t>Crustacea</t>
  </si>
  <si>
    <t>Amphipoda</t>
  </si>
  <si>
    <t>scuds and side-swimmers</t>
  </si>
  <si>
    <t>Decapoda</t>
  </si>
  <si>
    <t>crayfish, shrimp</t>
  </si>
  <si>
    <t>all other snails</t>
  </si>
  <si>
    <t>right-handed</t>
  </si>
  <si>
    <t>ALL INSECTS</t>
  </si>
  <si>
    <t>TOTAL INVERTEBRATES</t>
  </si>
  <si>
    <t>Shannon's D</t>
  </si>
  <si>
    <t>all families</t>
  </si>
  <si>
    <t># Ephemeroptera + Plecoptera + Trichoptera (EPT)</t>
  </si>
  <si>
    <t>Light blue rows are sensitive taxa</t>
  </si>
  <si>
    <t>sum:</t>
  </si>
  <si>
    <t>Wakup-14</t>
  </si>
  <si>
    <t>number of sensitive taxa</t>
  </si>
  <si>
    <t>richness (number of taxa)</t>
  </si>
  <si>
    <t>most abundant taxon</t>
  </si>
  <si>
    <t>p</t>
  </si>
  <si>
    <t>p(ln(p))</t>
  </si>
  <si>
    <t>sample:</t>
  </si>
  <si>
    <t>Wakup14</t>
  </si>
  <si>
    <t>Wakarusa 2014, upstream of waterfall</t>
  </si>
  <si>
    <t>proportion of sensitive taxa</t>
  </si>
  <si>
    <t xml:space="preserve">proportion of insects in EPT </t>
  </si>
  <si>
    <t>Ephem + Plecop + Trichop (EPT)</t>
  </si>
  <si>
    <t>November 2024 invertebrates collected upstream from the Wakarusa waterfall</t>
  </si>
  <si>
    <t>November 2024 invertebrates collected downstream from the Wakarusa waterfall</t>
  </si>
  <si>
    <t>(count)</t>
  </si>
  <si>
    <t>(richness)</t>
  </si>
  <si>
    <t>(ShannonD)</t>
  </si>
  <si>
    <t>(PctSensitive)</t>
  </si>
  <si>
    <t>(PctEPT)</t>
  </si>
  <si>
    <t>site</t>
  </si>
  <si>
    <t>Wakarusa R</t>
  </si>
  <si>
    <t>Ceratopogonidae</t>
  </si>
  <si>
    <t>Empididae</t>
  </si>
  <si>
    <t>Ephydridae</t>
  </si>
  <si>
    <t>Hydroptilidae</t>
  </si>
  <si>
    <t>Leptophlebiidae</t>
  </si>
  <si>
    <t>Leuctridae</t>
  </si>
  <si>
    <t>Perlidae</t>
  </si>
  <si>
    <t>Philopotamidae</t>
  </si>
  <si>
    <t>Tabanidae</t>
  </si>
  <si>
    <t>Tipulidae</t>
  </si>
  <si>
    <t>Total Macroinvertebrates</t>
  </si>
  <si>
    <t>Arachnida</t>
  </si>
  <si>
    <t>Acarina</t>
  </si>
  <si>
    <t>Hexapoda</t>
  </si>
  <si>
    <t>uncertain family</t>
  </si>
  <si>
    <t>Common name</t>
  </si>
  <si>
    <t>aquatic mite</t>
  </si>
  <si>
    <t>mayfly</t>
  </si>
  <si>
    <t>true fly</t>
  </si>
  <si>
    <t>spring tail</t>
  </si>
  <si>
    <t>beetle</t>
  </si>
  <si>
    <t>pond snail</t>
  </si>
  <si>
    <t>bladder snail</t>
  </si>
  <si>
    <t>caddisfly</t>
  </si>
  <si>
    <t>fingernail &amp; pea clams</t>
  </si>
  <si>
    <t>Macroinvertebrates Collected from Kings Creek: October 7, 2021 (NEON)</t>
  </si>
  <si>
    <t>Kings2021</t>
  </si>
  <si>
    <t>96aug</t>
  </si>
  <si>
    <t>96sep</t>
  </si>
  <si>
    <t>97may</t>
  </si>
  <si>
    <t>97aug</t>
  </si>
  <si>
    <t>Isonychiidae</t>
  </si>
  <si>
    <t>Leptohyphidae</t>
  </si>
  <si>
    <t>Gyrinidae</t>
  </si>
  <si>
    <t>Macromiidae or Corduliidae</t>
  </si>
  <si>
    <t>Cambaridae</t>
  </si>
  <si>
    <t>various families</t>
  </si>
  <si>
    <t>gilled snails (right-hand, with operculum)</t>
  </si>
  <si>
    <t>Spring River     1998 sample</t>
  </si>
  <si>
    <t>1998 count</t>
  </si>
  <si>
    <t>Spring R</t>
  </si>
  <si>
    <t>Verdigris R</t>
  </si>
  <si>
    <t>1999</t>
  </si>
  <si>
    <t>IDCPCB</t>
  </si>
  <si>
    <t>KINGS CREEK</t>
  </si>
  <si>
    <t>900a</t>
  </si>
  <si>
    <t>example calcs Waka2014up</t>
  </si>
  <si>
    <r>
      <t>sheet with data from the 2014 Wakarusa upstream samples</t>
    </r>
    <r>
      <rPr>
        <sz val="11"/>
        <color theme="1"/>
        <rFont val="Calibri"/>
        <family val="2"/>
        <scheme val="minor"/>
      </rPr>
      <t>. The invertebrate summary statistics have been calculated. Use this to check your own answers</t>
    </r>
  </si>
  <si>
    <t>Wakarusa metrics</t>
  </si>
  <si>
    <r>
      <t xml:space="preserve">Wakarusa invertebrate summary statistics </t>
    </r>
    <r>
      <rPr>
        <sz val="11"/>
        <color theme="1"/>
        <rFont val="Calibri"/>
        <family val="2"/>
        <scheme val="minor"/>
      </rPr>
      <t>(collected by Fall EVRN 460 students, 2012 - 2024. You wil need to add the 2024 values you have calculated from the Waka2024 data</t>
    </r>
  </si>
  <si>
    <r>
      <t xml:space="preserve">Wakarusa invertebrate results 2024-- tables for the upstream and downstream samples </t>
    </r>
    <r>
      <rPr>
        <sz val="11"/>
        <color theme="1"/>
        <rFont val="Calibri"/>
        <family val="2"/>
        <scheme val="minor"/>
      </rPr>
      <t>collected and identified by Fall 2024 EVRN 460 students. Data organized and checked by Bob Hagen (data from all 3 lab sections combined). You will need to use these data to calculate the summary statistics for each table.</t>
    </r>
  </si>
  <si>
    <t>allSites_metrics</t>
  </si>
  <si>
    <r>
      <t>Summary statistics for the Wakarusa samples and samples from 3 streams sites regarded as "healthy" by experienced biologists.</t>
    </r>
    <r>
      <rPr>
        <sz val="11"/>
        <color theme="1"/>
        <rFont val="Calibri"/>
        <family val="2"/>
        <scheme val="minor"/>
      </rPr>
      <t xml:space="preserve"> You will need to add values for the 2024 Wakarusa samples</t>
    </r>
  </si>
  <si>
    <r>
      <t>Kings Creek invertebrate summary statistics, collected by Kansas Department of Wildlife &amp; Parks staff, 1998, and NEON,  2015-2021.</t>
    </r>
    <r>
      <rPr>
        <sz val="11"/>
        <color theme="1"/>
        <rFont val="Calibri"/>
        <family val="2"/>
        <scheme val="minor"/>
      </rPr>
      <t xml:space="preserve"> Statistics calculated by Bob Hagen). Raw data from the 2021 sample</t>
    </r>
  </si>
  <si>
    <r>
      <t>Data from a site on the Verdigris R, a NE Kansas Reference site, 1990-2003.</t>
    </r>
    <r>
      <rPr>
        <sz val="11"/>
        <color theme="1"/>
        <rFont val="Calibri"/>
        <family val="2"/>
        <scheme val="minor"/>
      </rPr>
      <t xml:space="preserve"> Summary statistics calculated by Bob Hagen from raw data compiled by Central Plains Center for BioAssessment 2006-2007. Raw data from the 1999 sample.</t>
    </r>
  </si>
  <si>
    <r>
      <t xml:space="preserve">Data from a site on the Spring River,  a NE Kansas Reference site, 1990-2003. </t>
    </r>
    <r>
      <rPr>
        <sz val="11"/>
        <color theme="1"/>
        <rFont val="Calibri"/>
        <family val="2"/>
        <scheme val="minor"/>
      </rPr>
      <t>Summary statistics calculated by Bob Hagen from raw data compiled by Central Plains Center for BioAssessment 2006-2007. Raw data from the 1998 sample.</t>
    </r>
  </si>
  <si>
    <t>Wakarusa River</t>
  </si>
  <si>
    <t>KingsCr. 1998; Verdigris R, Spring R.</t>
  </si>
  <si>
    <t>Wakarusa site coordinates:</t>
  </si>
  <si>
    <r>
      <t xml:space="preserve">Wakarusa samples from individual lab sections each year were merged into those collected </t>
    </r>
    <r>
      <rPr>
        <b/>
        <sz val="11"/>
        <color theme="1"/>
        <rFont val="Calibri"/>
        <family val="2"/>
        <scheme val="minor"/>
      </rPr>
      <t>upstream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downstream</t>
    </r>
    <r>
      <rPr>
        <sz val="11"/>
        <color theme="1"/>
        <rFont val="Calibri"/>
        <family val="2"/>
        <scheme val="minor"/>
      </rPr>
      <t xml:space="preserve"> of the waterfall. Aquatic insects were identified to the family level; taxonomic resolution for other invertebrates varies</t>
    </r>
  </si>
  <si>
    <t>Wakarusa Collection notes</t>
  </si>
  <si>
    <t xml:space="preserve">Wakarusa archive source file: </t>
  </si>
  <si>
    <t>Kings Cr. 2015-2021</t>
  </si>
  <si>
    <t>NEON data repository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</si>
  <si>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b/>
        <i/>
        <sz val="11"/>
        <color theme="1"/>
        <rFont val="Times New Roman"/>
        <family val="1"/>
      </rPr>
      <t>Count</t>
    </r>
    <r>
      <rPr>
        <i/>
        <sz val="11"/>
        <color theme="1"/>
        <rFont val="Times New Roman"/>
        <family val="1"/>
      </rPr>
      <t xml:space="preserve"> 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</si>
  <si>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b/>
        <i/>
        <sz val="11"/>
        <color theme="1"/>
        <rFont val="Times New Roman"/>
        <family val="1"/>
      </rPr>
      <t>Richness</t>
    </r>
    <r>
      <rPr>
        <i/>
        <sz val="11"/>
        <color theme="1"/>
        <rFont val="Times New Roman"/>
        <family val="1"/>
      </rPr>
      <t xml:space="preserve"> </t>
    </r>
  </si>
  <si>
    <r>
      <t xml:space="preserve">3.   </t>
    </r>
    <r>
      <rPr>
        <b/>
        <i/>
        <sz val="11"/>
        <color theme="1"/>
        <rFont val="Times New Roman"/>
        <family val="1"/>
      </rPr>
      <t>Shannon D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</si>
  <si>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b/>
        <i/>
        <sz val="11"/>
        <color theme="1"/>
        <rFont val="Times New Roman"/>
        <family val="1"/>
      </rPr>
      <t>% Sensitive</t>
    </r>
    <r>
      <rPr>
        <i/>
        <sz val="11"/>
        <color theme="1"/>
        <rFont val="Times New Roman"/>
        <family val="1"/>
      </rPr>
      <t xml:space="preserve"> 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</si>
  <si>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b/>
        <i/>
        <sz val="11"/>
        <color theme="1"/>
        <rFont val="Times New Roman"/>
        <family val="1"/>
      </rPr>
      <t>% EPT</t>
    </r>
    <r>
      <rPr>
        <sz val="11"/>
        <color theme="1"/>
        <rFont val="Times New Roman"/>
        <family val="1"/>
      </rPr>
      <t xml:space="preserve"> </t>
    </r>
  </si>
  <si>
    <t>total number of invertebrates (individual organisms) included in the sample</t>
  </si>
  <si>
    <t>KING.AOS.reach</t>
  </si>
  <si>
    <t>NEON</t>
  </si>
  <si>
    <t>CPCB</t>
  </si>
  <si>
    <t>Pottawatomie</t>
  </si>
  <si>
    <t>Marmaton</t>
  </si>
  <si>
    <t>KDHEall: 1990</t>
  </si>
  <si>
    <t>KDHEall: 1991</t>
  </si>
  <si>
    <t>KDHEall: 1992</t>
  </si>
  <si>
    <t>KDHEall: 1993</t>
  </si>
  <si>
    <t>KDHEall: 1997</t>
  </si>
  <si>
    <t>KDHEall: 1998</t>
  </si>
  <si>
    <t>KDHEall: 1999</t>
  </si>
  <si>
    <t>KDHEall: 2000</t>
  </si>
  <si>
    <t>Spring R coordinates</t>
  </si>
  <si>
    <t>Verdigris R coordinates</t>
  </si>
  <si>
    <t>Kings Cr. 1998 coordinates</t>
  </si>
  <si>
    <t>Kings Creek NEON site coordinates</t>
  </si>
  <si>
    <t>39.10195, -96.59500</t>
  </si>
  <si>
    <t>39.105061, -96.603829</t>
  </si>
  <si>
    <t>37.17868, -94.64152</t>
  </si>
  <si>
    <t>37.32676, -95.68463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</si>
</sst>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d\-mmm\-yyyy"/>
    <numFmt numFmtId="166" formatCode="[$-409]d\-mmm\-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48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Protection="1">
      <protection locked="0"/>
    </xf>
    <xf numFmtId="0" fontId="2" fillId="0" borderId="0" xfId="0" applyFont="1" applyAlignment="1">
      <alignment horizontal="center" vertical="top"/>
    </xf>
    <xf numFmtId="0" fontId="2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 indent="2"/>
    </xf>
    <xf numFmtId="0" fontId="0" fillId="0" borderId="0" xfId="0" applyAlignment="1">
      <alignment wrapText="1"/>
    </xf>
    <xf numFmtId="164" fontId="0" fillId="2" borderId="0" xfId="0" applyNumberFormat="1" applyFill="1"/>
    <xf numFmtId="0" fontId="2" fillId="3" borderId="0" xfId="0" applyFont="1" applyFill="1" applyProtection="1">
      <protection locked="0"/>
    </xf>
    <xf numFmtId="0" fontId="0" fillId="3" borderId="0" xfId="0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0" xfId="0" applyFill="1"/>
    <xf numFmtId="1" fontId="2" fillId="0" borderId="0" xfId="0" applyNumberFormat="1" applyFont="1"/>
    <xf numFmtId="165" fontId="0" fillId="0" borderId="0" xfId="0" applyNumberFormat="1"/>
    <xf numFmtId="0" fontId="2" fillId="0" borderId="0" xfId="0" applyFont="1" applyAlignment="1">
      <alignment horizontal="right"/>
    </xf>
    <xf numFmtId="16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 applyProtection="1">
      <alignment horizontal="right"/>
      <protection locked="0"/>
    </xf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2" fontId="0" fillId="2" borderId="0" xfId="0" applyNumberFormat="1" applyFill="1"/>
    <xf numFmtId="0" fontId="0" fillId="0" borderId="3" xfId="0" applyBorder="1"/>
    <xf numFmtId="0" fontId="12" fillId="0" borderId="0" xfId="0" applyFont="1"/>
    <xf numFmtId="0" fontId="4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166" fontId="4" fillId="4" borderId="1" xfId="0" applyNumberFormat="1" applyFont="1" applyFill="1" applyBorder="1" applyAlignment="1">
      <alignment horizontal="left" vertical="center"/>
    </xf>
    <xf numFmtId="0" fontId="5" fillId="0" borderId="2" xfId="0" applyFont="1" applyBorder="1"/>
    <xf numFmtId="0" fontId="5" fillId="0" borderId="2" xfId="0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/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opLeftCell="A5" workbookViewId="0">
      <selection activeCell="C25" sqref="C25"/>
    </sheetView>
  </sheetViews>
  <sheetFormatPr defaultRowHeight="15" x14ac:dyDescent="0.25"/>
  <cols>
    <col min="1" max="1" width="32" customWidth="1"/>
    <col min="2" max="3" width="69.5703125" customWidth="1"/>
    <col min="4" max="4" width="17.85546875" bestFit="1" customWidth="1"/>
    <col min="5" max="5" width="11.5703125" bestFit="1" customWidth="1"/>
    <col min="6" max="6" width="9.5703125" bestFit="1" customWidth="1"/>
  </cols>
  <sheetData>
    <row r="1" spans="1:2" x14ac:dyDescent="0.25">
      <c r="A1" s="2" t="s">
        <v>107</v>
      </c>
    </row>
    <row r="2" spans="1:2" x14ac:dyDescent="0.25">
      <c r="A2" s="2" t="s">
        <v>110</v>
      </c>
    </row>
    <row r="3" spans="1:2" ht="75" x14ac:dyDescent="0.25">
      <c r="A3" s="4" t="s">
        <v>109</v>
      </c>
      <c r="B3" s="43" t="s">
        <v>272</v>
      </c>
    </row>
    <row r="4" spans="1:2" ht="31.5" customHeight="1" x14ac:dyDescent="0.25">
      <c r="A4" s="4" t="s">
        <v>268</v>
      </c>
      <c r="B4" s="44" t="s">
        <v>269</v>
      </c>
    </row>
    <row r="5" spans="1:2" ht="45" x14ac:dyDescent="0.25">
      <c r="A5" s="4" t="s">
        <v>270</v>
      </c>
      <c r="B5" s="43" t="s">
        <v>271</v>
      </c>
    </row>
    <row r="6" spans="1:2" ht="45" x14ac:dyDescent="0.25">
      <c r="A6" s="4" t="s">
        <v>273</v>
      </c>
      <c r="B6" s="43" t="s">
        <v>274</v>
      </c>
    </row>
    <row r="7" spans="1:2" ht="45" x14ac:dyDescent="0.25">
      <c r="A7" s="4" t="s">
        <v>129</v>
      </c>
      <c r="B7" s="43" t="s">
        <v>275</v>
      </c>
    </row>
    <row r="8" spans="1:2" ht="60" x14ac:dyDescent="0.25">
      <c r="A8" s="4" t="s">
        <v>263</v>
      </c>
      <c r="B8" s="43" t="s">
        <v>276</v>
      </c>
    </row>
    <row r="9" spans="1:2" ht="60" x14ac:dyDescent="0.25">
      <c r="A9" s="4" t="s">
        <v>262</v>
      </c>
      <c r="B9" s="43" t="s">
        <v>277</v>
      </c>
    </row>
    <row r="10" spans="1:2" x14ac:dyDescent="0.25">
      <c r="A10" s="2"/>
      <c r="B10" s="2"/>
    </row>
    <row r="11" spans="1:2" x14ac:dyDescent="0.25">
      <c r="A11" s="2" t="s">
        <v>111</v>
      </c>
      <c r="B11" s="2"/>
    </row>
    <row r="13" spans="1:2" ht="45" x14ac:dyDescent="0.25">
      <c r="A13" s="45" t="s">
        <v>278</v>
      </c>
      <c r="B13" s="13" t="s">
        <v>113</v>
      </c>
    </row>
    <row r="14" spans="1:2" x14ac:dyDescent="0.25">
      <c r="A14" s="47" t="s">
        <v>280</v>
      </c>
      <c r="B14" s="13" t="s">
        <v>112</v>
      </c>
    </row>
    <row r="15" spans="1:2" ht="60" x14ac:dyDescent="0.25">
      <c r="A15" s="45" t="s">
        <v>282</v>
      </c>
      <c r="B15" s="13" t="s">
        <v>281</v>
      </c>
    </row>
    <row r="16" spans="1:2" x14ac:dyDescent="0.25">
      <c r="A16" s="2" t="s">
        <v>283</v>
      </c>
      <c r="B16" s="13" t="s">
        <v>114</v>
      </c>
    </row>
    <row r="17" spans="1:2" x14ac:dyDescent="0.25">
      <c r="A17" s="22"/>
    </row>
    <row r="18" spans="1:2" ht="75" x14ac:dyDescent="0.25">
      <c r="A18" s="45" t="s">
        <v>279</v>
      </c>
      <c r="B18" s="13" t="s">
        <v>108</v>
      </c>
    </row>
    <row r="19" spans="1:2" x14ac:dyDescent="0.25">
      <c r="A19" s="46" t="s">
        <v>305</v>
      </c>
      <c r="B19" s="13" t="s">
        <v>311</v>
      </c>
    </row>
    <row r="20" spans="1:2" x14ac:dyDescent="0.25">
      <c r="A20" s="46" t="s">
        <v>306</v>
      </c>
      <c r="B20" s="13" t="s">
        <v>312</v>
      </c>
    </row>
    <row r="21" spans="1:2" x14ac:dyDescent="0.25">
      <c r="A21" s="46" t="s">
        <v>307</v>
      </c>
      <c r="B21" t="s">
        <v>309</v>
      </c>
    </row>
    <row r="22" spans="1:2" x14ac:dyDescent="0.25">
      <c r="A22" s="45"/>
      <c r="B22" s="13"/>
    </row>
    <row r="23" spans="1:2" x14ac:dyDescent="0.25">
      <c r="A23" s="45"/>
      <c r="B23" s="13"/>
    </row>
    <row r="24" spans="1:2" x14ac:dyDescent="0.25">
      <c r="A24" s="2" t="s">
        <v>284</v>
      </c>
      <c r="B24" s="13" t="s">
        <v>285</v>
      </c>
    </row>
    <row r="25" spans="1:2" x14ac:dyDescent="0.25">
      <c r="A25" t="s">
        <v>308</v>
      </c>
      <c r="B25" t="s">
        <v>310</v>
      </c>
    </row>
    <row r="26" spans="1:2" x14ac:dyDescent="0.25">
      <c r="B26" t="s">
        <v>84</v>
      </c>
    </row>
    <row r="27" spans="1:2" x14ac:dyDescent="0.25">
      <c r="A27" s="11"/>
    </row>
    <row r="28" spans="1:2" x14ac:dyDescent="0.25">
      <c r="A28" s="12"/>
    </row>
    <row r="29" spans="1:2" x14ac:dyDescent="0.25">
      <c r="A29" s="12"/>
    </row>
    <row r="31" spans="1:2" x14ac:dyDescent="0.25">
      <c r="A31" s="12" t="s">
        <v>286</v>
      </c>
      <c r="B31" t="s">
        <v>291</v>
      </c>
    </row>
    <row r="32" spans="1:2" ht="30" x14ac:dyDescent="0.25">
      <c r="A32" s="12" t="s">
        <v>287</v>
      </c>
      <c r="B32" s="13" t="s">
        <v>115</v>
      </c>
    </row>
    <row r="33" spans="1:2" x14ac:dyDescent="0.25">
      <c r="A33" s="12" t="s">
        <v>288</v>
      </c>
      <c r="B33" s="13" t="s">
        <v>116</v>
      </c>
    </row>
    <row r="34" spans="1:2" ht="60" x14ac:dyDescent="0.25">
      <c r="A34" s="12" t="s">
        <v>289</v>
      </c>
      <c r="B34" s="13" t="s">
        <v>117</v>
      </c>
    </row>
    <row r="35" spans="1:2" ht="75" x14ac:dyDescent="0.25">
      <c r="A35" s="12" t="s">
        <v>290</v>
      </c>
      <c r="B35" s="13" t="s">
        <v>118</v>
      </c>
    </row>
    <row r="39" spans="1:2" x14ac:dyDescent="0.25">
      <c r="A39" s="2" t="s">
        <v>71</v>
      </c>
    </row>
    <row r="40" spans="1:2" x14ac:dyDescent="0.25">
      <c r="A40" s="21">
        <v>41605</v>
      </c>
      <c r="B40" t="s">
        <v>78</v>
      </c>
    </row>
    <row r="41" spans="1:2" x14ac:dyDescent="0.25">
      <c r="A41" s="21">
        <v>41809</v>
      </c>
      <c r="B41" t="s">
        <v>77</v>
      </c>
    </row>
    <row r="42" spans="1:2" x14ac:dyDescent="0.25">
      <c r="A42" s="21">
        <v>41967</v>
      </c>
      <c r="B42" t="s">
        <v>76</v>
      </c>
    </row>
    <row r="43" spans="1:2" x14ac:dyDescent="0.25">
      <c r="A43" s="21">
        <v>42342</v>
      </c>
      <c r="B43" t="s">
        <v>79</v>
      </c>
    </row>
    <row r="44" spans="1:2" x14ac:dyDescent="0.25">
      <c r="A44" s="21">
        <v>43407</v>
      </c>
      <c r="B44" t="s">
        <v>80</v>
      </c>
    </row>
    <row r="45" spans="1:2" x14ac:dyDescent="0.25">
      <c r="A45" s="21">
        <v>44880</v>
      </c>
      <c r="B45" t="s">
        <v>106</v>
      </c>
    </row>
    <row r="46" spans="1:2" x14ac:dyDescent="0.25">
      <c r="A46" s="21">
        <v>45617</v>
      </c>
      <c r="B46" t="s">
        <v>104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C114-EBD9-411B-A4C9-1BF9CBF42678}">
  <dimension ref="A1:R85"/>
  <sheetViews>
    <sheetView topLeftCell="A65" zoomScaleNormal="100" workbookViewId="0">
      <selection activeCell="A52" sqref="A52"/>
    </sheetView>
  </sheetViews>
  <sheetFormatPr defaultRowHeight="15" x14ac:dyDescent="0.25"/>
  <cols>
    <col min="1" max="1" width="36.7109375" bestFit="1" customWidth="1"/>
    <col min="2" max="2" width="33.140625" bestFit="1" customWidth="1"/>
    <col min="3" max="3" width="30.28515625" bestFit="1" customWidth="1"/>
    <col min="4" max="4" width="22.5703125" bestFit="1" customWidth="1"/>
    <col min="5" max="5" width="25" bestFit="1" customWidth="1"/>
    <col min="6" max="6" width="12.140625" bestFit="1" customWidth="1"/>
    <col min="7" max="7" width="11.28515625" bestFit="1" customWidth="1"/>
  </cols>
  <sheetData>
    <row r="1" spans="1:18" ht="18.75" x14ac:dyDescent="0.3">
      <c r="A1" s="35" t="s">
        <v>213</v>
      </c>
      <c r="D1" s="19" t="s">
        <v>0</v>
      </c>
    </row>
    <row r="2" spans="1:18" x14ac:dyDescent="0.25">
      <c r="D2" t="s">
        <v>1</v>
      </c>
    </row>
    <row r="3" spans="1:18" x14ac:dyDescent="0.25">
      <c r="A3" s="5" t="s">
        <v>2</v>
      </c>
      <c r="B3" s="5" t="s">
        <v>3</v>
      </c>
      <c r="C3" s="5" t="s">
        <v>4</v>
      </c>
      <c r="D3" s="5" t="s">
        <v>5</v>
      </c>
      <c r="E3" s="5" t="s">
        <v>6</v>
      </c>
      <c r="F3" s="2" t="s">
        <v>164</v>
      </c>
      <c r="L3" s="2"/>
      <c r="M3" s="2"/>
      <c r="N3" s="2"/>
      <c r="P3" s="2"/>
      <c r="Q3" s="2"/>
      <c r="R3" s="2"/>
    </row>
    <row r="4" spans="1:18" x14ac:dyDescent="0.25">
      <c r="A4" s="5" t="s">
        <v>8</v>
      </c>
      <c r="B4" s="3" t="s">
        <v>9</v>
      </c>
      <c r="C4" s="3" t="s">
        <v>10</v>
      </c>
      <c r="D4" s="6">
        <v>0</v>
      </c>
      <c r="E4" s="5" t="s">
        <v>11</v>
      </c>
      <c r="F4">
        <v>14</v>
      </c>
    </row>
    <row r="5" spans="1:18" x14ac:dyDescent="0.25">
      <c r="A5" s="5" t="s">
        <v>8</v>
      </c>
      <c r="B5" s="3" t="s">
        <v>9</v>
      </c>
      <c r="C5" s="3" t="s">
        <v>13</v>
      </c>
      <c r="D5" s="6">
        <v>0</v>
      </c>
      <c r="E5" s="5" t="s">
        <v>11</v>
      </c>
      <c r="F5">
        <v>138</v>
      </c>
    </row>
    <row r="6" spans="1:18" x14ac:dyDescent="0.25">
      <c r="A6" s="5" t="s">
        <v>8</v>
      </c>
      <c r="B6" s="3" t="s">
        <v>9</v>
      </c>
      <c r="C6" s="3" t="s">
        <v>14</v>
      </c>
      <c r="D6" s="6">
        <v>0</v>
      </c>
      <c r="E6" s="5" t="s">
        <v>11</v>
      </c>
      <c r="F6">
        <v>17</v>
      </c>
    </row>
    <row r="7" spans="1:18" x14ac:dyDescent="0.25">
      <c r="A7" s="15" t="s">
        <v>8</v>
      </c>
      <c r="B7" s="16" t="s">
        <v>15</v>
      </c>
      <c r="C7" s="17" t="s">
        <v>17</v>
      </c>
      <c r="D7" s="18">
        <v>1</v>
      </c>
      <c r="E7" s="17" t="s">
        <v>16</v>
      </c>
      <c r="F7" s="19">
        <v>6</v>
      </c>
    </row>
    <row r="8" spans="1:18" x14ac:dyDescent="0.25">
      <c r="A8" s="5" t="s">
        <v>8</v>
      </c>
      <c r="B8" s="7" t="s">
        <v>15</v>
      </c>
      <c r="C8" s="3" t="s">
        <v>18</v>
      </c>
      <c r="D8" s="6">
        <v>0</v>
      </c>
      <c r="E8" s="3" t="s">
        <v>16</v>
      </c>
      <c r="F8">
        <v>4</v>
      </c>
    </row>
    <row r="9" spans="1:18" x14ac:dyDescent="0.25">
      <c r="A9" s="5" t="s">
        <v>8</v>
      </c>
      <c r="B9" s="7" t="s">
        <v>15</v>
      </c>
      <c r="C9" s="3" t="s">
        <v>100</v>
      </c>
      <c r="D9" s="6">
        <v>0</v>
      </c>
      <c r="E9" s="3" t="s">
        <v>16</v>
      </c>
      <c r="F9">
        <v>1</v>
      </c>
    </row>
    <row r="10" spans="1:18" x14ac:dyDescent="0.25">
      <c r="A10" s="5" t="s">
        <v>8</v>
      </c>
      <c r="B10" s="7" t="s">
        <v>19</v>
      </c>
      <c r="C10" s="3" t="s">
        <v>22</v>
      </c>
      <c r="D10" s="6">
        <v>0</v>
      </c>
      <c r="E10" s="3" t="s">
        <v>21</v>
      </c>
      <c r="F10">
        <v>20</v>
      </c>
    </row>
    <row r="11" spans="1:18" x14ac:dyDescent="0.25">
      <c r="A11" s="5" t="s">
        <v>8</v>
      </c>
      <c r="B11" s="3" t="s">
        <v>23</v>
      </c>
      <c r="C11" s="3" t="s">
        <v>25</v>
      </c>
      <c r="D11" s="6">
        <v>0</v>
      </c>
      <c r="E11" s="3" t="s">
        <v>24</v>
      </c>
      <c r="F11">
        <v>12</v>
      </c>
    </row>
    <row r="12" spans="1:18" x14ac:dyDescent="0.25">
      <c r="A12" s="5" t="s">
        <v>8</v>
      </c>
      <c r="B12" s="3" t="s">
        <v>23</v>
      </c>
      <c r="C12" s="3" t="s">
        <v>27</v>
      </c>
      <c r="D12" s="6">
        <v>0</v>
      </c>
      <c r="E12" s="3" t="s">
        <v>24</v>
      </c>
      <c r="F12">
        <v>7</v>
      </c>
    </row>
    <row r="13" spans="1:18" x14ac:dyDescent="0.25">
      <c r="A13" s="15" t="s">
        <v>8</v>
      </c>
      <c r="B13" s="17" t="s">
        <v>28</v>
      </c>
      <c r="C13" s="17" t="s">
        <v>29</v>
      </c>
      <c r="D13" s="18">
        <v>1</v>
      </c>
      <c r="E13" s="17" t="s">
        <v>30</v>
      </c>
      <c r="F13" s="19">
        <v>3</v>
      </c>
    </row>
    <row r="14" spans="1:18" x14ac:dyDescent="0.25">
      <c r="A14" s="5" t="s">
        <v>8</v>
      </c>
      <c r="B14" s="3" t="s">
        <v>31</v>
      </c>
      <c r="C14" s="3" t="s">
        <v>35</v>
      </c>
      <c r="D14" s="6">
        <v>0</v>
      </c>
      <c r="E14" s="5" t="s">
        <v>33</v>
      </c>
      <c r="F14">
        <v>76</v>
      </c>
    </row>
    <row r="15" spans="1:18" x14ac:dyDescent="0.25">
      <c r="A15" s="5" t="s">
        <v>8</v>
      </c>
      <c r="B15" s="3" t="s">
        <v>36</v>
      </c>
      <c r="C15" s="3" t="s">
        <v>39</v>
      </c>
      <c r="D15" s="6">
        <v>0</v>
      </c>
      <c r="E15" s="3" t="s">
        <v>37</v>
      </c>
      <c r="F15">
        <v>1</v>
      </c>
    </row>
    <row r="16" spans="1:18" x14ac:dyDescent="0.25">
      <c r="A16" s="5" t="s">
        <v>8</v>
      </c>
      <c r="B16" s="3" t="s">
        <v>36</v>
      </c>
      <c r="C16" s="3" t="s">
        <v>41</v>
      </c>
      <c r="D16" s="6">
        <v>0</v>
      </c>
      <c r="E16" s="3" t="s">
        <v>37</v>
      </c>
      <c r="F16">
        <v>1</v>
      </c>
    </row>
    <row r="17" spans="1:9" x14ac:dyDescent="0.25">
      <c r="A17" s="5" t="s">
        <v>8</v>
      </c>
      <c r="B17" s="3" t="s">
        <v>42</v>
      </c>
      <c r="C17" s="3" t="s">
        <v>43</v>
      </c>
      <c r="D17" s="6">
        <v>0</v>
      </c>
      <c r="E17" s="3" t="s">
        <v>44</v>
      </c>
      <c r="F17">
        <v>1</v>
      </c>
    </row>
    <row r="18" spans="1:9" x14ac:dyDescent="0.25">
      <c r="A18" s="5" t="s">
        <v>47</v>
      </c>
      <c r="B18" s="3" t="s">
        <v>48</v>
      </c>
      <c r="C18" s="3" t="s">
        <v>53</v>
      </c>
      <c r="D18" s="6">
        <v>0</v>
      </c>
      <c r="E18" s="3" t="s">
        <v>54</v>
      </c>
      <c r="F18">
        <v>15</v>
      </c>
    </row>
    <row r="19" spans="1:9" x14ac:dyDescent="0.25">
      <c r="A19" s="5" t="s">
        <v>47</v>
      </c>
      <c r="B19" s="3" t="s">
        <v>48</v>
      </c>
      <c r="C19" s="3" t="s">
        <v>55</v>
      </c>
      <c r="D19" s="6">
        <v>0</v>
      </c>
      <c r="E19" s="3" t="s">
        <v>56</v>
      </c>
      <c r="F19">
        <v>2</v>
      </c>
    </row>
    <row r="20" spans="1:9" x14ac:dyDescent="0.25">
      <c r="A20" s="5" t="s">
        <v>47</v>
      </c>
      <c r="B20" s="3" t="s">
        <v>57</v>
      </c>
      <c r="C20" s="3" t="s">
        <v>81</v>
      </c>
      <c r="D20" s="6">
        <v>0</v>
      </c>
      <c r="E20" s="3" t="s">
        <v>82</v>
      </c>
      <c r="F20">
        <v>12</v>
      </c>
    </row>
    <row r="21" spans="1:9" x14ac:dyDescent="0.25">
      <c r="A21" s="5" t="s">
        <v>60</v>
      </c>
      <c r="B21" s="5" t="s">
        <v>63</v>
      </c>
      <c r="C21" s="5" t="s">
        <v>46</v>
      </c>
      <c r="D21" s="6">
        <v>0</v>
      </c>
      <c r="E21" s="3" t="s">
        <v>64</v>
      </c>
      <c r="F21" s="2">
        <v>1</v>
      </c>
    </row>
    <row r="22" spans="1:9" x14ac:dyDescent="0.25">
      <c r="A22" s="5" t="s">
        <v>65</v>
      </c>
      <c r="B22" s="5" t="s">
        <v>66</v>
      </c>
      <c r="C22" s="5" t="s">
        <v>46</v>
      </c>
      <c r="D22" s="6">
        <v>0</v>
      </c>
      <c r="E22" s="3" t="s">
        <v>67</v>
      </c>
      <c r="F22" s="2">
        <v>47</v>
      </c>
    </row>
    <row r="23" spans="1:9" x14ac:dyDescent="0.25">
      <c r="A23" s="5" t="s">
        <v>68</v>
      </c>
      <c r="B23" s="5" t="s">
        <v>68</v>
      </c>
      <c r="C23" s="5" t="s">
        <v>46</v>
      </c>
      <c r="D23" s="6">
        <v>0</v>
      </c>
      <c r="E23" s="3" t="s">
        <v>69</v>
      </c>
      <c r="F23" s="2">
        <v>1</v>
      </c>
    </row>
    <row r="24" spans="1:9" x14ac:dyDescent="0.25">
      <c r="A24" s="5"/>
      <c r="B24" s="5"/>
      <c r="C24" s="5"/>
      <c r="D24" s="6"/>
      <c r="E24" s="3"/>
      <c r="F24" s="2"/>
    </row>
    <row r="25" spans="1:9" x14ac:dyDescent="0.25">
      <c r="A25" s="5"/>
      <c r="B25" s="5"/>
      <c r="C25" s="5"/>
      <c r="D25" s="6"/>
      <c r="E25" s="22" t="s">
        <v>194</v>
      </c>
      <c r="F25" s="2"/>
    </row>
    <row r="26" spans="1:9" x14ac:dyDescent="0.25">
      <c r="A26" s="5"/>
      <c r="B26" s="5"/>
      <c r="D26" s="6"/>
      <c r="E26" s="28" t="s">
        <v>198</v>
      </c>
      <c r="F26" s="2"/>
    </row>
    <row r="27" spans="1:9" x14ac:dyDescent="0.25">
      <c r="A27" s="3"/>
      <c r="B27" s="3"/>
      <c r="C27" s="3"/>
      <c r="D27" s="3"/>
      <c r="F27" s="2"/>
    </row>
    <row r="28" spans="1:9" x14ac:dyDescent="0.25">
      <c r="B28" s="3"/>
      <c r="C28" s="3"/>
      <c r="D28" s="3"/>
      <c r="E28" s="22" t="s">
        <v>195</v>
      </c>
      <c r="F28" s="1"/>
      <c r="G28" t="s">
        <v>215</v>
      </c>
    </row>
    <row r="29" spans="1:9" x14ac:dyDescent="0.25">
      <c r="B29" s="3"/>
      <c r="C29" s="3"/>
      <c r="D29" s="3"/>
      <c r="E29" s="29" t="s">
        <v>202</v>
      </c>
      <c r="F29" s="2"/>
    </row>
    <row r="30" spans="1:9" x14ac:dyDescent="0.25">
      <c r="A30" s="3"/>
      <c r="B30" s="3"/>
      <c r="C30" s="3"/>
      <c r="D30" s="3"/>
      <c r="E30" s="10" t="s">
        <v>203</v>
      </c>
      <c r="F30" s="1"/>
      <c r="G30" t="s">
        <v>216</v>
      </c>
    </row>
    <row r="31" spans="1:9" x14ac:dyDescent="0.25">
      <c r="E31" s="10" t="s">
        <v>196</v>
      </c>
      <c r="F31" s="1"/>
      <c r="G31" t="s">
        <v>217</v>
      </c>
    </row>
    <row r="32" spans="1:9" x14ac:dyDescent="0.25">
      <c r="E32" s="10" t="s">
        <v>210</v>
      </c>
      <c r="F32" s="14"/>
      <c r="G32" t="s">
        <v>218</v>
      </c>
      <c r="I32" s="8"/>
    </row>
    <row r="33" spans="1:18" x14ac:dyDescent="0.25">
      <c r="E33" s="10" t="s">
        <v>211</v>
      </c>
      <c r="F33" s="14"/>
      <c r="G33" t="s">
        <v>219</v>
      </c>
      <c r="I33" s="8"/>
    </row>
    <row r="34" spans="1:18" x14ac:dyDescent="0.25">
      <c r="E34" s="10"/>
      <c r="F34" s="8"/>
      <c r="I34" s="8"/>
    </row>
    <row r="35" spans="1:18" x14ac:dyDescent="0.25">
      <c r="E35" s="10" t="s">
        <v>204</v>
      </c>
    </row>
    <row r="37" spans="1:18" x14ac:dyDescent="0.25">
      <c r="E37" s="10" t="s">
        <v>207</v>
      </c>
      <c r="F37" s="2" t="s">
        <v>164</v>
      </c>
    </row>
    <row r="39" spans="1:18" ht="15.75" thickBot="1" x14ac:dyDescent="0.3">
      <c r="A39" s="34"/>
      <c r="B39" s="34"/>
      <c r="C39" s="34"/>
      <c r="D39" s="34"/>
      <c r="E39" s="34"/>
      <c r="F39" s="34"/>
      <c r="G39" s="34"/>
    </row>
    <row r="40" spans="1:18" ht="18.75" x14ac:dyDescent="0.3">
      <c r="A40" s="35" t="s">
        <v>214</v>
      </c>
    </row>
    <row r="41" spans="1:18" x14ac:dyDescent="0.25">
      <c r="D41" s="19" t="s">
        <v>0</v>
      </c>
    </row>
    <row r="42" spans="1:18" x14ac:dyDescent="0.25">
      <c r="D42" t="s">
        <v>1</v>
      </c>
    </row>
    <row r="43" spans="1:18" x14ac:dyDescent="0.25">
      <c r="A43" s="5" t="s">
        <v>2</v>
      </c>
      <c r="B43" s="5" t="s">
        <v>3</v>
      </c>
      <c r="C43" s="5" t="s">
        <v>4</v>
      </c>
      <c r="D43" s="5" t="s">
        <v>5</v>
      </c>
      <c r="E43" s="5" t="s">
        <v>6</v>
      </c>
      <c r="F43" s="2" t="s">
        <v>163</v>
      </c>
      <c r="L43" s="2"/>
      <c r="M43" s="2"/>
      <c r="N43" s="2"/>
      <c r="P43" s="2"/>
      <c r="Q43" s="2"/>
      <c r="R43" s="2"/>
    </row>
    <row r="44" spans="1:18" x14ac:dyDescent="0.25">
      <c r="A44" s="5" t="s">
        <v>8</v>
      </c>
      <c r="B44" s="3" t="s">
        <v>9</v>
      </c>
      <c r="C44" s="3" t="s">
        <v>10</v>
      </c>
      <c r="D44" s="6">
        <v>0</v>
      </c>
      <c r="E44" s="5" t="s">
        <v>11</v>
      </c>
      <c r="F44">
        <v>18</v>
      </c>
    </row>
    <row r="45" spans="1:18" x14ac:dyDescent="0.25">
      <c r="A45" s="5" t="s">
        <v>8</v>
      </c>
      <c r="B45" s="3" t="s">
        <v>9</v>
      </c>
      <c r="C45" s="3" t="s">
        <v>12</v>
      </c>
      <c r="D45" s="6">
        <v>0</v>
      </c>
      <c r="E45" s="5" t="s">
        <v>11</v>
      </c>
      <c r="F45">
        <v>1</v>
      </c>
    </row>
    <row r="46" spans="1:18" x14ac:dyDescent="0.25">
      <c r="A46" s="5" t="s">
        <v>8</v>
      </c>
      <c r="B46" s="3" t="s">
        <v>9</v>
      </c>
      <c r="C46" s="3" t="s">
        <v>13</v>
      </c>
      <c r="D46" s="6">
        <v>0</v>
      </c>
      <c r="E46" s="5" t="s">
        <v>11</v>
      </c>
      <c r="F46">
        <v>75</v>
      </c>
    </row>
    <row r="47" spans="1:18" x14ac:dyDescent="0.25">
      <c r="A47" s="5" t="s">
        <v>8</v>
      </c>
      <c r="B47" s="3" t="s">
        <v>9</v>
      </c>
      <c r="C47" s="3" t="s">
        <v>14</v>
      </c>
      <c r="D47" s="6">
        <v>0</v>
      </c>
      <c r="E47" s="5" t="s">
        <v>11</v>
      </c>
      <c r="F47">
        <v>1</v>
      </c>
    </row>
    <row r="48" spans="1:18" x14ac:dyDescent="0.25">
      <c r="A48" s="15" t="s">
        <v>8</v>
      </c>
      <c r="B48" s="16" t="s">
        <v>15</v>
      </c>
      <c r="C48" s="17" t="s">
        <v>17</v>
      </c>
      <c r="D48" s="18">
        <v>1</v>
      </c>
      <c r="E48" s="17" t="s">
        <v>16</v>
      </c>
      <c r="F48" s="19">
        <v>28</v>
      </c>
    </row>
    <row r="49" spans="1:6" x14ac:dyDescent="0.25">
      <c r="A49" s="5" t="s">
        <v>8</v>
      </c>
      <c r="B49" s="7" t="s">
        <v>15</v>
      </c>
      <c r="C49" s="3" t="s">
        <v>18</v>
      </c>
      <c r="D49" s="6">
        <v>0</v>
      </c>
      <c r="E49" s="3" t="s">
        <v>16</v>
      </c>
      <c r="F49">
        <v>11</v>
      </c>
    </row>
    <row r="50" spans="1:6" x14ac:dyDescent="0.25">
      <c r="A50" s="5" t="s">
        <v>8</v>
      </c>
      <c r="B50" s="7" t="s">
        <v>15</v>
      </c>
      <c r="C50" s="3" t="s">
        <v>100</v>
      </c>
      <c r="D50" s="6">
        <v>0</v>
      </c>
      <c r="E50" s="3" t="s">
        <v>16</v>
      </c>
      <c r="F50">
        <v>1</v>
      </c>
    </row>
    <row r="51" spans="1:6" x14ac:dyDescent="0.25">
      <c r="A51" s="5" t="s">
        <v>8</v>
      </c>
      <c r="B51" s="7" t="s">
        <v>19</v>
      </c>
      <c r="C51" s="3" t="s">
        <v>20</v>
      </c>
      <c r="D51" s="6">
        <v>0</v>
      </c>
      <c r="E51" s="3" t="s">
        <v>21</v>
      </c>
      <c r="F51">
        <v>1</v>
      </c>
    </row>
    <row r="52" spans="1:6" x14ac:dyDescent="0.25">
      <c r="A52" s="5" t="s">
        <v>8</v>
      </c>
      <c r="B52" s="7" t="s">
        <v>19</v>
      </c>
      <c r="C52" s="3" t="s">
        <v>22</v>
      </c>
      <c r="D52" s="6">
        <v>0</v>
      </c>
      <c r="E52" s="3" t="s">
        <v>21</v>
      </c>
      <c r="F52">
        <v>16</v>
      </c>
    </row>
    <row r="53" spans="1:6" x14ac:dyDescent="0.25">
      <c r="A53" s="5" t="s">
        <v>8</v>
      </c>
      <c r="B53" s="3" t="s">
        <v>23</v>
      </c>
      <c r="C53" s="3" t="s">
        <v>25</v>
      </c>
      <c r="D53" s="6">
        <v>0</v>
      </c>
      <c r="E53" s="3" t="s">
        <v>24</v>
      </c>
      <c r="F53">
        <v>3</v>
      </c>
    </row>
    <row r="54" spans="1:6" x14ac:dyDescent="0.25">
      <c r="A54" s="5" t="s">
        <v>8</v>
      </c>
      <c r="B54" s="3" t="s">
        <v>23</v>
      </c>
      <c r="C54" s="3" t="s">
        <v>26</v>
      </c>
      <c r="D54" s="6">
        <v>0</v>
      </c>
      <c r="E54" s="3" t="s">
        <v>24</v>
      </c>
      <c r="F54">
        <v>1</v>
      </c>
    </row>
    <row r="55" spans="1:6" x14ac:dyDescent="0.25">
      <c r="A55" s="15" t="s">
        <v>8</v>
      </c>
      <c r="B55" s="17" t="s">
        <v>28</v>
      </c>
      <c r="C55" s="17" t="s">
        <v>29</v>
      </c>
      <c r="D55" s="18">
        <v>1</v>
      </c>
      <c r="E55" s="17" t="s">
        <v>30</v>
      </c>
      <c r="F55" s="19">
        <v>6</v>
      </c>
    </row>
    <row r="56" spans="1:6" x14ac:dyDescent="0.25">
      <c r="A56" s="15" t="s">
        <v>8</v>
      </c>
      <c r="B56" s="17" t="s">
        <v>31</v>
      </c>
      <c r="C56" s="17" t="s">
        <v>32</v>
      </c>
      <c r="D56" s="18">
        <v>1</v>
      </c>
      <c r="E56" s="15" t="s">
        <v>33</v>
      </c>
      <c r="F56" s="19">
        <v>1</v>
      </c>
    </row>
    <row r="57" spans="1:6" x14ac:dyDescent="0.25">
      <c r="A57" s="15" t="s">
        <v>8</v>
      </c>
      <c r="B57" s="17" t="s">
        <v>31</v>
      </c>
      <c r="C57" s="17" t="s">
        <v>34</v>
      </c>
      <c r="D57" s="18">
        <v>1</v>
      </c>
      <c r="E57" s="15" t="s">
        <v>33</v>
      </c>
      <c r="F57" s="19">
        <v>419</v>
      </c>
    </row>
    <row r="58" spans="1:6" x14ac:dyDescent="0.25">
      <c r="A58" s="5" t="s">
        <v>8</v>
      </c>
      <c r="B58" s="3" t="s">
        <v>31</v>
      </c>
      <c r="C58" s="3" t="s">
        <v>35</v>
      </c>
      <c r="D58" s="6">
        <v>0</v>
      </c>
      <c r="E58" s="5" t="s">
        <v>33</v>
      </c>
      <c r="F58">
        <v>49</v>
      </c>
    </row>
    <row r="59" spans="1:6" x14ac:dyDescent="0.25">
      <c r="A59" s="5" t="s">
        <v>8</v>
      </c>
      <c r="B59" s="3" t="s">
        <v>36</v>
      </c>
      <c r="C59" s="3" t="s">
        <v>38</v>
      </c>
      <c r="D59" s="6">
        <v>0</v>
      </c>
      <c r="E59" s="3" t="s">
        <v>37</v>
      </c>
      <c r="F59">
        <v>4</v>
      </c>
    </row>
    <row r="60" spans="1:6" x14ac:dyDescent="0.25">
      <c r="A60" s="5" t="s">
        <v>8</v>
      </c>
      <c r="B60" s="3" t="s">
        <v>36</v>
      </c>
      <c r="C60" s="3" t="s">
        <v>39</v>
      </c>
      <c r="D60" s="6">
        <v>0</v>
      </c>
      <c r="E60" s="3" t="s">
        <v>37</v>
      </c>
      <c r="F60">
        <v>2</v>
      </c>
    </row>
    <row r="61" spans="1:6" x14ac:dyDescent="0.25">
      <c r="A61" s="5" t="s">
        <v>8</v>
      </c>
      <c r="B61" s="3" t="s">
        <v>36</v>
      </c>
      <c r="C61" s="3" t="s">
        <v>40</v>
      </c>
      <c r="D61" s="6">
        <v>0</v>
      </c>
      <c r="E61" s="3" t="s">
        <v>37</v>
      </c>
      <c r="F61">
        <v>2</v>
      </c>
    </row>
    <row r="62" spans="1:6" x14ac:dyDescent="0.25">
      <c r="A62" s="5" t="s">
        <v>8</v>
      </c>
      <c r="B62" s="3" t="s">
        <v>36</v>
      </c>
      <c r="C62" s="3" t="s">
        <v>41</v>
      </c>
      <c r="D62" s="6">
        <v>0</v>
      </c>
      <c r="E62" s="3" t="s">
        <v>37</v>
      </c>
      <c r="F62">
        <v>1</v>
      </c>
    </row>
    <row r="63" spans="1:6" x14ac:dyDescent="0.25">
      <c r="A63" s="5" t="s">
        <v>8</v>
      </c>
      <c r="B63" s="3" t="s">
        <v>42</v>
      </c>
      <c r="C63" s="3" t="s">
        <v>43</v>
      </c>
      <c r="D63" s="6">
        <v>0</v>
      </c>
      <c r="E63" s="3" t="s">
        <v>44</v>
      </c>
      <c r="F63">
        <v>1</v>
      </c>
    </row>
    <row r="64" spans="1:6" x14ac:dyDescent="0.25">
      <c r="A64" s="5" t="s">
        <v>8</v>
      </c>
      <c r="B64" s="3" t="s">
        <v>42</v>
      </c>
      <c r="C64" s="3" t="s">
        <v>45</v>
      </c>
      <c r="D64" s="6">
        <v>0</v>
      </c>
      <c r="E64" s="3" t="s">
        <v>44</v>
      </c>
      <c r="F64">
        <v>4</v>
      </c>
    </row>
    <row r="65" spans="1:9" x14ac:dyDescent="0.25">
      <c r="A65" s="5" t="s">
        <v>47</v>
      </c>
      <c r="B65" s="3" t="s">
        <v>48</v>
      </c>
      <c r="C65" s="3" t="s">
        <v>49</v>
      </c>
      <c r="D65" s="6">
        <v>0</v>
      </c>
      <c r="E65" s="3" t="s">
        <v>50</v>
      </c>
      <c r="F65">
        <v>1</v>
      </c>
    </row>
    <row r="66" spans="1:9" x14ac:dyDescent="0.25">
      <c r="A66" s="5" t="s">
        <v>47</v>
      </c>
      <c r="B66" s="3" t="s">
        <v>48</v>
      </c>
      <c r="C66" s="3" t="s">
        <v>51</v>
      </c>
      <c r="D66" s="6">
        <v>0</v>
      </c>
      <c r="E66" s="3" t="s">
        <v>52</v>
      </c>
      <c r="F66">
        <v>1</v>
      </c>
    </row>
    <row r="67" spans="1:9" x14ac:dyDescent="0.25">
      <c r="A67" s="5" t="s">
        <v>47</v>
      </c>
      <c r="B67" s="3" t="s">
        <v>48</v>
      </c>
      <c r="C67" s="3" t="s">
        <v>55</v>
      </c>
      <c r="D67" s="6">
        <v>0</v>
      </c>
      <c r="E67" s="3" t="s">
        <v>56</v>
      </c>
      <c r="F67">
        <v>1</v>
      </c>
    </row>
    <row r="68" spans="1:9" x14ac:dyDescent="0.25">
      <c r="A68" s="5" t="s">
        <v>47</v>
      </c>
      <c r="B68" s="3" t="s">
        <v>57</v>
      </c>
      <c r="C68" s="3" t="s">
        <v>58</v>
      </c>
      <c r="D68" s="6">
        <v>0</v>
      </c>
      <c r="E68" s="3" t="s">
        <v>59</v>
      </c>
      <c r="F68">
        <v>3</v>
      </c>
    </row>
    <row r="69" spans="1:9" x14ac:dyDescent="0.25">
      <c r="A69" s="5" t="s">
        <v>47</v>
      </c>
      <c r="B69" s="3" t="s">
        <v>57</v>
      </c>
      <c r="C69" s="3" t="s">
        <v>81</v>
      </c>
      <c r="D69" s="6">
        <v>0</v>
      </c>
      <c r="E69" s="3" t="s">
        <v>82</v>
      </c>
      <c r="F69">
        <v>4</v>
      </c>
    </row>
    <row r="70" spans="1:9" x14ac:dyDescent="0.25">
      <c r="A70" s="5" t="s">
        <v>60</v>
      </c>
      <c r="B70" s="5" t="s">
        <v>61</v>
      </c>
      <c r="C70" s="5" t="s">
        <v>46</v>
      </c>
      <c r="D70" s="6">
        <v>0</v>
      </c>
      <c r="E70" s="3" t="s">
        <v>62</v>
      </c>
      <c r="F70" s="2">
        <v>2</v>
      </c>
    </row>
    <row r="71" spans="1:9" x14ac:dyDescent="0.25">
      <c r="A71" s="5" t="s">
        <v>65</v>
      </c>
      <c r="B71" s="5" t="s">
        <v>66</v>
      </c>
      <c r="C71" s="5" t="s">
        <v>46</v>
      </c>
      <c r="D71" s="6">
        <v>0</v>
      </c>
      <c r="E71" s="3" t="s">
        <v>67</v>
      </c>
      <c r="F71" s="2">
        <v>53</v>
      </c>
    </row>
    <row r="72" spans="1:9" x14ac:dyDescent="0.25">
      <c r="A72" s="5"/>
      <c r="B72" s="5"/>
      <c r="C72" s="5"/>
      <c r="D72" s="6"/>
      <c r="E72" s="3"/>
      <c r="F72" s="2"/>
    </row>
    <row r="73" spans="1:9" x14ac:dyDescent="0.25">
      <c r="A73" s="5"/>
      <c r="B73" s="5"/>
      <c r="C73" s="5"/>
      <c r="D73" s="6"/>
      <c r="E73" s="22" t="s">
        <v>194</v>
      </c>
      <c r="F73" s="2"/>
    </row>
    <row r="74" spans="1:9" x14ac:dyDescent="0.25">
      <c r="A74" s="5"/>
      <c r="B74" s="5"/>
      <c r="C74" s="5"/>
      <c r="D74" s="6"/>
      <c r="E74" s="28" t="s">
        <v>198</v>
      </c>
      <c r="F74" s="2"/>
    </row>
    <row r="75" spans="1:9" x14ac:dyDescent="0.25">
      <c r="A75" s="3"/>
      <c r="B75" s="3"/>
      <c r="C75" s="3"/>
      <c r="D75" s="3"/>
      <c r="F75" s="2"/>
    </row>
    <row r="76" spans="1:9" x14ac:dyDescent="0.25">
      <c r="B76" s="3"/>
      <c r="C76" s="3"/>
      <c r="D76" s="3"/>
      <c r="E76" s="22" t="s">
        <v>195</v>
      </c>
      <c r="F76" s="1"/>
      <c r="G76" t="s">
        <v>215</v>
      </c>
    </row>
    <row r="77" spans="1:9" x14ac:dyDescent="0.25">
      <c r="B77" s="3"/>
      <c r="C77" s="3"/>
      <c r="D77" s="3"/>
      <c r="E77" s="29" t="s">
        <v>202</v>
      </c>
      <c r="F77" s="2"/>
    </row>
    <row r="78" spans="1:9" x14ac:dyDescent="0.25">
      <c r="A78" s="3"/>
      <c r="B78" s="3"/>
      <c r="C78" s="3"/>
      <c r="D78" s="3"/>
      <c r="E78" s="10" t="s">
        <v>203</v>
      </c>
      <c r="F78" s="1"/>
      <c r="G78" t="s">
        <v>216</v>
      </c>
    </row>
    <row r="79" spans="1:9" x14ac:dyDescent="0.25">
      <c r="E79" s="10" t="s">
        <v>196</v>
      </c>
      <c r="F79" s="1"/>
      <c r="G79" t="s">
        <v>217</v>
      </c>
    </row>
    <row r="80" spans="1:9" x14ac:dyDescent="0.25">
      <c r="E80" s="10" t="s">
        <v>210</v>
      </c>
      <c r="F80" s="14"/>
      <c r="G80" t="s">
        <v>218</v>
      </c>
      <c r="I80" s="8"/>
    </row>
    <row r="81" spans="5:9" x14ac:dyDescent="0.25">
      <c r="E81" s="10" t="s">
        <v>211</v>
      </c>
      <c r="F81" s="14"/>
      <c r="G81" t="s">
        <v>219</v>
      </c>
      <c r="I81" s="8"/>
    </row>
    <row r="82" spans="5:9" x14ac:dyDescent="0.25">
      <c r="E82" s="10"/>
      <c r="F82" s="8"/>
      <c r="I82" s="8"/>
    </row>
    <row r="83" spans="5:9" x14ac:dyDescent="0.25">
      <c r="E83" s="10" t="s">
        <v>204</v>
      </c>
    </row>
    <row r="85" spans="5:9" x14ac:dyDescent="0.25">
      <c r="E85" s="10" t="s">
        <v>207</v>
      </c>
      <c r="F85" s="2" t="s">
        <v>163</v>
      </c>
    </row>
  </sheetData>
  <sheetProtection insertColumns="0" select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CF08-1436-42C7-8753-0FCCD249A776}">
  <dimension ref="A1:K50"/>
  <sheetViews>
    <sheetView topLeftCell="A31" workbookViewId="0">
      <selection activeCell="N42" sqref="N42"/>
    </sheetView>
  </sheetViews>
  <sheetFormatPr defaultRowHeight="15" x14ac:dyDescent="0.25"/>
  <cols>
    <col min="1" max="1" width="17.28515625" customWidth="1"/>
    <col min="2" max="2" width="23.28515625" bestFit="1" customWidth="1"/>
    <col min="3" max="3" width="30.140625" bestFit="1" customWidth="1"/>
    <col min="4" max="4" width="17.85546875" customWidth="1"/>
    <col min="5" max="5" width="25" bestFit="1" customWidth="1"/>
    <col min="6" max="6" width="15.28515625" bestFit="1" customWidth="1"/>
  </cols>
  <sheetData>
    <row r="1" spans="1:11" x14ac:dyDescent="0.25">
      <c r="A1" s="19" t="s">
        <v>199</v>
      </c>
      <c r="B1" s="19"/>
      <c r="D1" s="19" t="s">
        <v>0</v>
      </c>
    </row>
    <row r="2" spans="1:11" x14ac:dyDescent="0.25">
      <c r="D2" t="s">
        <v>1</v>
      </c>
      <c r="F2" t="s">
        <v>201</v>
      </c>
      <c r="I2" t="s">
        <v>167</v>
      </c>
    </row>
    <row r="3" spans="1:11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/>
      <c r="H3" s="2"/>
      <c r="I3" s="2" t="s">
        <v>205</v>
      </c>
      <c r="K3" s="2" t="s">
        <v>206</v>
      </c>
    </row>
    <row r="4" spans="1:11" x14ac:dyDescent="0.25">
      <c r="A4" s="30" t="s">
        <v>8</v>
      </c>
      <c r="B4" s="19" t="s">
        <v>9</v>
      </c>
      <c r="C4" s="19" t="s">
        <v>168</v>
      </c>
      <c r="D4" s="31">
        <v>1</v>
      </c>
      <c r="E4" s="30" t="s">
        <v>11</v>
      </c>
      <c r="F4" s="19">
        <v>6</v>
      </c>
      <c r="I4">
        <f t="shared" ref="I4:I36" si="0">F4/F$41</f>
        <v>1.0471204188481676E-2</v>
      </c>
      <c r="K4">
        <f t="shared" ref="K4:K36" si="1">IF(I4=0,"",I4*(LN(I4)))</f>
        <v>-4.7739541858499317E-2</v>
      </c>
    </row>
    <row r="5" spans="1:11" x14ac:dyDescent="0.25">
      <c r="A5" s="2" t="s">
        <v>8</v>
      </c>
      <c r="B5" t="s">
        <v>9</v>
      </c>
      <c r="C5" t="s">
        <v>169</v>
      </c>
      <c r="D5" s="24">
        <v>0</v>
      </c>
      <c r="E5" s="2" t="s">
        <v>11</v>
      </c>
      <c r="F5">
        <v>7</v>
      </c>
      <c r="I5">
        <f t="shared" si="0"/>
        <v>1.2216404886561954E-2</v>
      </c>
      <c r="K5">
        <f t="shared" si="1"/>
        <v>-5.3812965049940632E-2</v>
      </c>
    </row>
    <row r="6" spans="1:11" x14ac:dyDescent="0.25">
      <c r="A6" s="30" t="s">
        <v>8</v>
      </c>
      <c r="B6" s="19" t="s">
        <v>9</v>
      </c>
      <c r="C6" s="19" t="s">
        <v>170</v>
      </c>
      <c r="D6" s="31">
        <v>1</v>
      </c>
      <c r="E6" s="30" t="s">
        <v>11</v>
      </c>
      <c r="F6" s="19">
        <v>1</v>
      </c>
      <c r="I6">
        <f t="shared" si="0"/>
        <v>1.7452006980802793E-3</v>
      </c>
      <c r="K6">
        <f t="shared" si="1"/>
        <v>-1.1083570186238638E-2</v>
      </c>
    </row>
    <row r="7" spans="1:11" x14ac:dyDescent="0.25">
      <c r="A7" s="30" t="s">
        <v>8</v>
      </c>
      <c r="B7" s="32" t="s">
        <v>15</v>
      </c>
      <c r="C7" s="19" t="s">
        <v>172</v>
      </c>
      <c r="D7" s="31">
        <v>1</v>
      </c>
      <c r="E7" s="19" t="s">
        <v>16</v>
      </c>
      <c r="F7" s="19">
        <v>3</v>
      </c>
      <c r="I7">
        <f t="shared" si="0"/>
        <v>5.235602094240838E-3</v>
      </c>
      <c r="K7">
        <f t="shared" si="1"/>
        <v>-2.7498813759406441E-2</v>
      </c>
    </row>
    <row r="8" spans="1:11" x14ac:dyDescent="0.25">
      <c r="A8" s="2" t="s">
        <v>8</v>
      </c>
      <c r="B8" s="27" t="s">
        <v>15</v>
      </c>
      <c r="C8" t="s">
        <v>18</v>
      </c>
      <c r="D8" s="24">
        <v>0</v>
      </c>
      <c r="E8" t="s">
        <v>16</v>
      </c>
      <c r="F8">
        <v>51</v>
      </c>
      <c r="I8">
        <f t="shared" si="0"/>
        <v>8.9005235602094238E-2</v>
      </c>
      <c r="K8">
        <f t="shared" si="1"/>
        <v>-0.21530901271118866</v>
      </c>
    </row>
    <row r="9" spans="1:11" x14ac:dyDescent="0.25">
      <c r="A9" s="2" t="s">
        <v>8</v>
      </c>
      <c r="B9" s="27" t="s">
        <v>19</v>
      </c>
      <c r="C9" t="s">
        <v>20</v>
      </c>
      <c r="D9" s="24">
        <v>0</v>
      </c>
      <c r="E9" t="s">
        <v>21</v>
      </c>
      <c r="F9">
        <v>72</v>
      </c>
      <c r="I9">
        <f t="shared" si="0"/>
        <v>0.1256544502617801</v>
      </c>
      <c r="K9">
        <f t="shared" si="1"/>
        <v>-0.26063492327103882</v>
      </c>
    </row>
    <row r="10" spans="1:11" x14ac:dyDescent="0.25">
      <c r="A10" s="2" t="s">
        <v>8</v>
      </c>
      <c r="B10" s="27" t="s">
        <v>19</v>
      </c>
      <c r="C10" t="s">
        <v>22</v>
      </c>
      <c r="D10" s="24">
        <v>0</v>
      </c>
      <c r="E10" t="s">
        <v>21</v>
      </c>
      <c r="F10">
        <v>14</v>
      </c>
      <c r="I10">
        <f t="shared" si="0"/>
        <v>2.4432809773123908E-2</v>
      </c>
      <c r="K10">
        <f t="shared" si="1"/>
        <v>-9.0690396892482955E-2</v>
      </c>
    </row>
    <row r="11" spans="1:11" x14ac:dyDescent="0.25">
      <c r="A11" s="2" t="s">
        <v>8</v>
      </c>
      <c r="B11" s="27" t="s">
        <v>19</v>
      </c>
      <c r="C11" t="s">
        <v>173</v>
      </c>
      <c r="D11" s="24">
        <v>0</v>
      </c>
      <c r="E11" t="s">
        <v>21</v>
      </c>
      <c r="F11">
        <v>22</v>
      </c>
      <c r="I11">
        <f t="shared" si="0"/>
        <v>3.8394415357766144E-2</v>
      </c>
      <c r="K11">
        <f t="shared" si="1"/>
        <v>-0.12515977625452238</v>
      </c>
    </row>
    <row r="12" spans="1:11" x14ac:dyDescent="0.25">
      <c r="A12" s="30" t="s">
        <v>8</v>
      </c>
      <c r="B12" s="19" t="s">
        <v>174</v>
      </c>
      <c r="C12" s="19" t="s">
        <v>175</v>
      </c>
      <c r="D12" s="31">
        <v>1</v>
      </c>
      <c r="E12" s="19" t="s">
        <v>176</v>
      </c>
      <c r="F12" s="19">
        <v>1</v>
      </c>
      <c r="I12">
        <f t="shared" si="0"/>
        <v>1.7452006980802793E-3</v>
      </c>
      <c r="K12">
        <f t="shared" si="1"/>
        <v>-1.1083570186238638E-2</v>
      </c>
    </row>
    <row r="13" spans="1:11" x14ac:dyDescent="0.25">
      <c r="A13" s="2" t="s">
        <v>8</v>
      </c>
      <c r="B13" t="s">
        <v>23</v>
      </c>
      <c r="C13" t="s">
        <v>177</v>
      </c>
      <c r="D13" s="24">
        <v>0</v>
      </c>
      <c r="E13" t="s">
        <v>24</v>
      </c>
      <c r="F13">
        <v>1</v>
      </c>
      <c r="I13">
        <f t="shared" si="0"/>
        <v>1.7452006980802793E-3</v>
      </c>
      <c r="K13">
        <f t="shared" si="1"/>
        <v>-1.1083570186238638E-2</v>
      </c>
    </row>
    <row r="14" spans="1:11" x14ac:dyDescent="0.25">
      <c r="A14" s="2" t="s">
        <v>8</v>
      </c>
      <c r="B14" t="s">
        <v>23</v>
      </c>
      <c r="C14" t="s">
        <v>25</v>
      </c>
      <c r="D14" s="24">
        <v>0</v>
      </c>
      <c r="E14" t="s">
        <v>24</v>
      </c>
      <c r="F14">
        <v>3</v>
      </c>
      <c r="I14">
        <f t="shared" si="0"/>
        <v>5.235602094240838E-3</v>
      </c>
      <c r="K14">
        <f t="shared" si="1"/>
        <v>-2.7498813759406441E-2</v>
      </c>
    </row>
    <row r="15" spans="1:11" x14ac:dyDescent="0.25">
      <c r="A15" s="2" t="s">
        <v>8</v>
      </c>
      <c r="B15" t="s">
        <v>28</v>
      </c>
      <c r="C15" t="s">
        <v>178</v>
      </c>
      <c r="D15" s="24">
        <v>0</v>
      </c>
      <c r="E15" t="s">
        <v>179</v>
      </c>
      <c r="F15">
        <v>6</v>
      </c>
      <c r="I15">
        <f t="shared" si="0"/>
        <v>1.0471204188481676E-2</v>
      </c>
      <c r="K15">
        <f t="shared" si="1"/>
        <v>-4.7739541858499317E-2</v>
      </c>
    </row>
    <row r="16" spans="1:11" x14ac:dyDescent="0.25">
      <c r="A16" s="19" t="s">
        <v>8</v>
      </c>
      <c r="B16" s="19" t="s">
        <v>31</v>
      </c>
      <c r="C16" s="19" t="s">
        <v>34</v>
      </c>
      <c r="D16" s="31">
        <v>1</v>
      </c>
      <c r="E16" s="19" t="s">
        <v>33</v>
      </c>
      <c r="F16" s="19">
        <v>3</v>
      </c>
      <c r="I16">
        <f t="shared" si="0"/>
        <v>5.235602094240838E-3</v>
      </c>
      <c r="K16">
        <f t="shared" si="1"/>
        <v>-2.7498813759406441E-2</v>
      </c>
    </row>
    <row r="17" spans="1:11" x14ac:dyDescent="0.25">
      <c r="A17" t="s">
        <v>8</v>
      </c>
      <c r="B17" t="s">
        <v>31</v>
      </c>
      <c r="C17" t="s">
        <v>35</v>
      </c>
      <c r="D17" s="24">
        <v>0</v>
      </c>
      <c r="E17" t="s">
        <v>33</v>
      </c>
      <c r="F17">
        <v>109</v>
      </c>
      <c r="I17">
        <f t="shared" si="0"/>
        <v>0.19022687609075042</v>
      </c>
      <c r="K17">
        <f t="shared" si="1"/>
        <v>-0.31568869800860377</v>
      </c>
    </row>
    <row r="18" spans="1:11" x14ac:dyDescent="0.25">
      <c r="A18" t="s">
        <v>8</v>
      </c>
      <c r="B18" t="s">
        <v>31</v>
      </c>
      <c r="C18" t="s">
        <v>180</v>
      </c>
      <c r="D18" s="24">
        <v>0</v>
      </c>
      <c r="E18" t="s">
        <v>33</v>
      </c>
      <c r="F18">
        <v>8</v>
      </c>
      <c r="I18">
        <f t="shared" si="0"/>
        <v>1.3961605584642234E-2</v>
      </c>
      <c r="K18">
        <f t="shared" si="1"/>
        <v>-5.9636218848654853E-2</v>
      </c>
    </row>
    <row r="19" spans="1:11" x14ac:dyDescent="0.25">
      <c r="A19" t="s">
        <v>8</v>
      </c>
      <c r="B19" t="s">
        <v>31</v>
      </c>
      <c r="C19" t="s">
        <v>181</v>
      </c>
      <c r="D19" s="24">
        <v>0</v>
      </c>
      <c r="E19" t="s">
        <v>33</v>
      </c>
      <c r="F19">
        <v>1</v>
      </c>
      <c r="I19">
        <f t="shared" si="0"/>
        <v>1.7452006980802793E-3</v>
      </c>
      <c r="K19">
        <f t="shared" si="1"/>
        <v>-1.1083570186238638E-2</v>
      </c>
    </row>
    <row r="20" spans="1:11" x14ac:dyDescent="0.25">
      <c r="A20" t="s">
        <v>8</v>
      </c>
      <c r="B20" t="s">
        <v>36</v>
      </c>
      <c r="C20" t="s">
        <v>38</v>
      </c>
      <c r="D20" s="24">
        <v>0</v>
      </c>
      <c r="E20" t="s">
        <v>37</v>
      </c>
      <c r="F20">
        <v>2</v>
      </c>
      <c r="I20">
        <f t="shared" si="0"/>
        <v>3.4904013961605585E-3</v>
      </c>
      <c r="K20">
        <f t="shared" si="1"/>
        <v>-1.974777848570609E-2</v>
      </c>
    </row>
    <row r="21" spans="1:11" x14ac:dyDescent="0.25">
      <c r="A21" t="s">
        <v>8</v>
      </c>
      <c r="B21" t="s">
        <v>36</v>
      </c>
      <c r="C21" t="s">
        <v>39</v>
      </c>
      <c r="D21" s="24">
        <v>0</v>
      </c>
      <c r="E21" t="s">
        <v>37</v>
      </c>
      <c r="F21">
        <v>2</v>
      </c>
      <c r="I21">
        <f t="shared" si="0"/>
        <v>3.4904013961605585E-3</v>
      </c>
      <c r="K21">
        <f t="shared" si="1"/>
        <v>-1.974777848570609E-2</v>
      </c>
    </row>
    <row r="22" spans="1:11" x14ac:dyDescent="0.25">
      <c r="A22" t="s">
        <v>8</v>
      </c>
      <c r="B22" t="s">
        <v>36</v>
      </c>
      <c r="C22" t="s">
        <v>40</v>
      </c>
      <c r="D22" s="24">
        <v>0</v>
      </c>
      <c r="E22" t="s">
        <v>37</v>
      </c>
      <c r="F22">
        <v>28</v>
      </c>
      <c r="I22">
        <f t="shared" si="0"/>
        <v>4.8865619546247817E-2</v>
      </c>
      <c r="K22">
        <f t="shared" si="1"/>
        <v>-0.14750972737016926</v>
      </c>
    </row>
    <row r="23" spans="1:11" x14ac:dyDescent="0.25">
      <c r="A23" t="s">
        <v>8</v>
      </c>
      <c r="B23" t="s">
        <v>42</v>
      </c>
      <c r="C23" t="s">
        <v>43</v>
      </c>
      <c r="D23" s="24">
        <v>0</v>
      </c>
      <c r="E23" t="s">
        <v>44</v>
      </c>
      <c r="F23">
        <v>23</v>
      </c>
      <c r="I23">
        <f t="shared" si="0"/>
        <v>4.0139616055846421E-2</v>
      </c>
      <c r="K23">
        <f t="shared" si="1"/>
        <v>-0.12906458031076537</v>
      </c>
    </row>
    <row r="24" spans="1:11" x14ac:dyDescent="0.25">
      <c r="A24" s="19" t="s">
        <v>8</v>
      </c>
      <c r="B24" s="19" t="s">
        <v>42</v>
      </c>
      <c r="C24" s="19" t="s">
        <v>183</v>
      </c>
      <c r="D24" s="31">
        <v>1</v>
      </c>
      <c r="E24" s="19" t="s">
        <v>44</v>
      </c>
      <c r="F24" s="19">
        <v>1</v>
      </c>
      <c r="I24">
        <f t="shared" si="0"/>
        <v>1.7452006980802793E-3</v>
      </c>
      <c r="K24">
        <f t="shared" si="1"/>
        <v>-1.1083570186238638E-2</v>
      </c>
    </row>
    <row r="25" spans="1:11" x14ac:dyDescent="0.25">
      <c r="A25" t="s">
        <v>8</v>
      </c>
      <c r="B25" t="s">
        <v>42</v>
      </c>
      <c r="C25" t="s">
        <v>184</v>
      </c>
      <c r="D25" s="24">
        <v>0</v>
      </c>
      <c r="E25" t="s">
        <v>44</v>
      </c>
      <c r="F25">
        <v>1</v>
      </c>
      <c r="I25">
        <f t="shared" si="0"/>
        <v>1.7452006980802793E-3</v>
      </c>
      <c r="K25">
        <f t="shared" si="1"/>
        <v>-1.1083570186238638E-2</v>
      </c>
    </row>
    <row r="26" spans="1:11" x14ac:dyDescent="0.25">
      <c r="A26" t="s">
        <v>185</v>
      </c>
      <c r="B26" t="s">
        <v>185</v>
      </c>
      <c r="C26" s="26" t="s">
        <v>197</v>
      </c>
      <c r="D26" s="24">
        <v>0</v>
      </c>
      <c r="E26" t="s">
        <v>186</v>
      </c>
      <c r="F26">
        <v>11</v>
      </c>
      <c r="I26">
        <f t="shared" si="0"/>
        <v>1.9197207678883072E-2</v>
      </c>
      <c r="K26">
        <f t="shared" si="1"/>
        <v>-7.5886378504502722E-2</v>
      </c>
    </row>
    <row r="27" spans="1:11" x14ac:dyDescent="0.25">
      <c r="A27" t="s">
        <v>187</v>
      </c>
      <c r="B27" t="s">
        <v>188</v>
      </c>
      <c r="C27" s="26" t="s">
        <v>197</v>
      </c>
      <c r="D27" s="24">
        <v>0</v>
      </c>
      <c r="E27" t="s">
        <v>189</v>
      </c>
      <c r="F27">
        <v>37</v>
      </c>
      <c r="I27">
        <f t="shared" si="0"/>
        <v>6.4572425828970326E-2</v>
      </c>
      <c r="K27">
        <f t="shared" si="1"/>
        <v>-0.17692636780211005</v>
      </c>
    </row>
    <row r="28" spans="1:11" x14ac:dyDescent="0.25">
      <c r="A28" t="s">
        <v>187</v>
      </c>
      <c r="B28" t="s">
        <v>190</v>
      </c>
      <c r="C28" s="26" t="s">
        <v>197</v>
      </c>
      <c r="D28" s="24">
        <v>0</v>
      </c>
      <c r="E28" t="s">
        <v>191</v>
      </c>
      <c r="F28">
        <v>30</v>
      </c>
      <c r="I28">
        <f t="shared" si="0"/>
        <v>5.2356020942408377E-2</v>
      </c>
      <c r="K28">
        <f t="shared" si="1"/>
        <v>-0.15443394424359078</v>
      </c>
    </row>
    <row r="29" spans="1:11" x14ac:dyDescent="0.25">
      <c r="A29" t="s">
        <v>47</v>
      </c>
      <c r="B29" t="s">
        <v>48</v>
      </c>
      <c r="C29" t="s">
        <v>51</v>
      </c>
      <c r="D29" s="24">
        <v>0</v>
      </c>
      <c r="E29" t="s">
        <v>52</v>
      </c>
      <c r="F29">
        <v>13</v>
      </c>
      <c r="I29">
        <f t="shared" si="0"/>
        <v>2.2687609075043629E-2</v>
      </c>
      <c r="K29">
        <f t="shared" si="1"/>
        <v>-8.5893844101730593E-2</v>
      </c>
    </row>
    <row r="30" spans="1:11" x14ac:dyDescent="0.25">
      <c r="A30" t="s">
        <v>47</v>
      </c>
      <c r="B30" t="s">
        <v>48</v>
      </c>
      <c r="C30" t="s">
        <v>53</v>
      </c>
      <c r="D30" s="24" t="s">
        <v>182</v>
      </c>
      <c r="E30" t="s">
        <v>54</v>
      </c>
      <c r="F30">
        <v>4</v>
      </c>
      <c r="I30">
        <f t="shared" si="0"/>
        <v>6.9808027923211171E-3</v>
      </c>
      <c r="K30">
        <f t="shared" si="1"/>
        <v>-3.4656833197869802E-2</v>
      </c>
    </row>
    <row r="31" spans="1:11" x14ac:dyDescent="0.25">
      <c r="A31" t="s">
        <v>47</v>
      </c>
      <c r="B31" t="s">
        <v>48</v>
      </c>
      <c r="C31" t="s">
        <v>55</v>
      </c>
      <c r="D31" s="24">
        <v>0</v>
      </c>
      <c r="E31" t="s">
        <v>56</v>
      </c>
      <c r="F31">
        <v>7</v>
      </c>
      <c r="I31">
        <f t="shared" si="0"/>
        <v>1.2216404886561954E-2</v>
      </c>
      <c r="K31">
        <f t="shared" si="1"/>
        <v>-5.3812965049940632E-2</v>
      </c>
    </row>
    <row r="32" spans="1:11" x14ac:dyDescent="0.25">
      <c r="A32" t="s">
        <v>47</v>
      </c>
      <c r="B32" t="s">
        <v>57</v>
      </c>
      <c r="C32" t="s">
        <v>58</v>
      </c>
      <c r="D32" s="24">
        <v>0</v>
      </c>
      <c r="E32" t="s">
        <v>59</v>
      </c>
      <c r="F32">
        <v>49</v>
      </c>
      <c r="I32">
        <f t="shared" si="0"/>
        <v>8.5514834205933685E-2</v>
      </c>
      <c r="K32">
        <f t="shared" si="1"/>
        <v>-0.21028657157347563</v>
      </c>
    </row>
    <row r="33" spans="1:11" x14ac:dyDescent="0.25">
      <c r="A33" t="s">
        <v>47</v>
      </c>
      <c r="B33" t="s">
        <v>57</v>
      </c>
      <c r="C33" s="26" t="s">
        <v>192</v>
      </c>
      <c r="D33" s="24" t="s">
        <v>182</v>
      </c>
      <c r="E33" t="s">
        <v>193</v>
      </c>
      <c r="F33">
        <v>1</v>
      </c>
      <c r="I33">
        <f t="shared" si="0"/>
        <v>1.7452006980802793E-3</v>
      </c>
      <c r="K33">
        <f t="shared" si="1"/>
        <v>-1.1083570186238638E-2</v>
      </c>
    </row>
    <row r="34" spans="1:11" x14ac:dyDescent="0.25">
      <c r="A34" t="s">
        <v>60</v>
      </c>
      <c r="B34" t="s">
        <v>61</v>
      </c>
      <c r="C34" t="s">
        <v>197</v>
      </c>
      <c r="D34" s="24">
        <v>0</v>
      </c>
      <c r="E34" t="s">
        <v>62</v>
      </c>
      <c r="F34">
        <v>1</v>
      </c>
      <c r="I34">
        <f t="shared" si="0"/>
        <v>1.7452006980802793E-3</v>
      </c>
      <c r="K34">
        <f t="shared" si="1"/>
        <v>-1.1083570186238638E-2</v>
      </c>
    </row>
    <row r="35" spans="1:11" x14ac:dyDescent="0.25">
      <c r="A35" t="s">
        <v>60</v>
      </c>
      <c r="B35" t="s">
        <v>63</v>
      </c>
      <c r="C35" t="s">
        <v>197</v>
      </c>
      <c r="D35" s="24">
        <v>0</v>
      </c>
      <c r="E35" t="s">
        <v>64</v>
      </c>
      <c r="F35">
        <v>21</v>
      </c>
      <c r="I35">
        <f t="shared" si="0"/>
        <v>3.6649214659685861E-2</v>
      </c>
      <c r="K35">
        <f t="shared" si="1"/>
        <v>-0.12117561755465557</v>
      </c>
    </row>
    <row r="36" spans="1:11" x14ac:dyDescent="0.25">
      <c r="A36" t="s">
        <v>65</v>
      </c>
      <c r="B36" t="s">
        <v>66</v>
      </c>
      <c r="C36" t="s">
        <v>197</v>
      </c>
      <c r="D36" s="24">
        <v>0</v>
      </c>
      <c r="E36" t="s">
        <v>67</v>
      </c>
      <c r="F36">
        <v>34</v>
      </c>
      <c r="I36">
        <f t="shared" si="0"/>
        <v>5.9336823734729496E-2</v>
      </c>
      <c r="K36">
        <f t="shared" si="1"/>
        <v>-0.16759835345785631</v>
      </c>
    </row>
    <row r="37" spans="1:11" x14ac:dyDescent="0.25">
      <c r="A37" s="2"/>
      <c r="B37" s="2"/>
      <c r="C37" s="2"/>
      <c r="D37" s="24"/>
    </row>
    <row r="38" spans="1:11" x14ac:dyDescent="0.25">
      <c r="E38" s="22" t="s">
        <v>194</v>
      </c>
      <c r="F38">
        <f>SUM(F4:F25)</f>
        <v>365</v>
      </c>
      <c r="H38" t="s">
        <v>200</v>
      </c>
      <c r="I38">
        <f>SUM(I4:I36)</f>
        <v>0.99999999999999967</v>
      </c>
      <c r="K38">
        <f>EXP(-SUM(K4:K36))</f>
        <v>16.188754226947573</v>
      </c>
    </row>
    <row r="39" spans="1:11" x14ac:dyDescent="0.25">
      <c r="E39" s="22" t="s">
        <v>212</v>
      </c>
      <c r="F39">
        <f>SUM(F4:F6) + F12 + SUM(F16:F19)</f>
        <v>136</v>
      </c>
    </row>
    <row r="41" spans="1:11" x14ac:dyDescent="0.25">
      <c r="E41" s="22" t="s">
        <v>195</v>
      </c>
      <c r="F41" s="1">
        <f>SUM(F4:F36)</f>
        <v>573</v>
      </c>
      <c r="G41" t="s">
        <v>215</v>
      </c>
    </row>
    <row r="42" spans="1:11" x14ac:dyDescent="0.25">
      <c r="E42" s="29" t="s">
        <v>202</v>
      </c>
      <c r="F42" s="1">
        <v>6</v>
      </c>
    </row>
    <row r="43" spans="1:11" x14ac:dyDescent="0.25">
      <c r="E43" s="10" t="s">
        <v>203</v>
      </c>
      <c r="F43" s="1">
        <f>COUNTIF(F4:F36,"&gt;0")</f>
        <v>33</v>
      </c>
      <c r="G43" t="s">
        <v>216</v>
      </c>
    </row>
    <row r="44" spans="1:11" x14ac:dyDescent="0.25">
      <c r="E44" s="10" t="s">
        <v>196</v>
      </c>
      <c r="F44" s="33">
        <f>K38</f>
        <v>16.188754226947573</v>
      </c>
      <c r="G44" t="s">
        <v>217</v>
      </c>
    </row>
    <row r="45" spans="1:11" x14ac:dyDescent="0.25">
      <c r="E45" s="10" t="s">
        <v>210</v>
      </c>
      <c r="F45" s="14">
        <f>F42/F43</f>
        <v>0.18181818181818182</v>
      </c>
      <c r="G45" t="s">
        <v>218</v>
      </c>
    </row>
    <row r="46" spans="1:11" x14ac:dyDescent="0.25">
      <c r="E46" s="10" t="s">
        <v>211</v>
      </c>
      <c r="F46" s="14">
        <f t="shared" ref="F46" si="2">F39/F38</f>
        <v>0.37260273972602742</v>
      </c>
      <c r="G46" t="s">
        <v>219</v>
      </c>
    </row>
    <row r="47" spans="1:11" x14ac:dyDescent="0.25">
      <c r="E47" s="10"/>
      <c r="F47" s="1"/>
    </row>
    <row r="48" spans="1:11" x14ac:dyDescent="0.25">
      <c r="E48" s="10" t="s">
        <v>204</v>
      </c>
      <c r="F48" s="1" t="s">
        <v>35</v>
      </c>
    </row>
    <row r="49" spans="5:7" x14ac:dyDescent="0.25">
      <c r="F49" s="1"/>
    </row>
    <row r="50" spans="5:7" x14ac:dyDescent="0.25">
      <c r="E50" s="10" t="s">
        <v>207</v>
      </c>
      <c r="F50" s="1" t="s">
        <v>208</v>
      </c>
      <c r="G50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C73E-D836-4CAE-951C-110CABE5F8AC}">
  <sheetPr>
    <pageSetUpPr fitToPage="1"/>
  </sheetPr>
  <dimension ref="A1:I14"/>
  <sheetViews>
    <sheetView workbookViewId="0">
      <pane ySplit="1" topLeftCell="A8" activePane="bottomLeft" state="frozen"/>
      <selection pane="bottomLeft" activeCell="J20" sqref="J20"/>
    </sheetView>
  </sheetViews>
  <sheetFormatPr defaultRowHeight="15" x14ac:dyDescent="0.25"/>
  <cols>
    <col min="1" max="1" width="11.140625" bestFit="1" customWidth="1"/>
    <col min="2" max="2" width="5" bestFit="1" customWidth="1"/>
    <col min="3" max="3" width="12.140625" bestFit="1" customWidth="1"/>
    <col min="4" max="4" width="6" bestFit="1" customWidth="1"/>
    <col min="5" max="5" width="8.28515625" bestFit="1" customWidth="1"/>
    <col min="6" max="6" width="10" bestFit="1" customWidth="1"/>
    <col min="7" max="7" width="11.85546875" bestFit="1" customWidth="1"/>
    <col min="8" max="8" width="6.85546875" bestFit="1" customWidth="1"/>
    <col min="9" max="9" width="38.140625" bestFit="1" customWidth="1"/>
    <col min="12" max="12" width="9.5703125" bestFit="1" customWidth="1"/>
  </cols>
  <sheetData>
    <row r="1" spans="1:9" x14ac:dyDescent="0.25">
      <c r="A1" t="s">
        <v>220</v>
      </c>
      <c r="B1" s="2" t="s">
        <v>86</v>
      </c>
      <c r="C1" s="2" t="s">
        <v>165</v>
      </c>
      <c r="D1" s="2" t="s">
        <v>83</v>
      </c>
      <c r="E1" s="2" t="s">
        <v>87</v>
      </c>
      <c r="F1" s="2" t="s">
        <v>119</v>
      </c>
      <c r="G1" s="2" t="s">
        <v>105</v>
      </c>
      <c r="H1" s="2" t="s">
        <v>120</v>
      </c>
      <c r="I1" s="2" t="s">
        <v>89</v>
      </c>
    </row>
    <row r="2" spans="1:9" x14ac:dyDescent="0.25">
      <c r="A2" t="s">
        <v>221</v>
      </c>
      <c r="B2">
        <v>2012</v>
      </c>
      <c r="C2" t="s">
        <v>72</v>
      </c>
      <c r="D2" s="2">
        <v>594</v>
      </c>
      <c r="E2" s="2">
        <v>22</v>
      </c>
      <c r="F2" s="25">
        <v>4.0356048112488425</v>
      </c>
      <c r="G2" s="9">
        <v>0.18181818181818182</v>
      </c>
      <c r="H2" s="9">
        <v>0.50555555555555554</v>
      </c>
      <c r="I2" t="s">
        <v>90</v>
      </c>
    </row>
    <row r="3" spans="1:9" x14ac:dyDescent="0.25">
      <c r="A3" t="s">
        <v>221</v>
      </c>
      <c r="B3">
        <v>2013</v>
      </c>
      <c r="C3" t="s">
        <v>72</v>
      </c>
      <c r="D3" s="2">
        <v>706</v>
      </c>
      <c r="E3" s="2">
        <v>29</v>
      </c>
      <c r="F3" s="25">
        <v>6.9362278159497661</v>
      </c>
      <c r="G3" s="9">
        <v>0.13793103448275862</v>
      </c>
      <c r="H3" s="9">
        <v>0.16040955631399317</v>
      </c>
      <c r="I3" t="s">
        <v>92</v>
      </c>
    </row>
    <row r="4" spans="1:9" x14ac:dyDescent="0.25">
      <c r="A4" t="s">
        <v>221</v>
      </c>
      <c r="B4">
        <v>2014</v>
      </c>
      <c r="C4" t="s">
        <v>72</v>
      </c>
      <c r="D4" s="2">
        <v>708</v>
      </c>
      <c r="E4" s="2">
        <v>29</v>
      </c>
      <c r="F4" s="25">
        <v>7.7806673528602586</v>
      </c>
      <c r="G4" s="9">
        <v>0.20689655172413793</v>
      </c>
      <c r="H4" s="9">
        <v>0.28672985781990523</v>
      </c>
      <c r="I4" t="s">
        <v>94</v>
      </c>
    </row>
    <row r="5" spans="1:9" x14ac:dyDescent="0.25">
      <c r="A5" t="s">
        <v>221</v>
      </c>
      <c r="B5">
        <v>2015</v>
      </c>
      <c r="C5" t="s">
        <v>72</v>
      </c>
      <c r="D5" s="2">
        <v>148</v>
      </c>
      <c r="E5" s="20">
        <v>23</v>
      </c>
      <c r="F5" s="25">
        <v>11.482434611168356</v>
      </c>
      <c r="G5" s="9">
        <v>0.13043478260869565</v>
      </c>
      <c r="H5" s="9">
        <v>0.8125</v>
      </c>
      <c r="I5" t="s">
        <v>96</v>
      </c>
    </row>
    <row r="6" spans="1:9" x14ac:dyDescent="0.25">
      <c r="A6" t="s">
        <v>221</v>
      </c>
      <c r="B6">
        <v>2022</v>
      </c>
      <c r="C6" t="s">
        <v>72</v>
      </c>
      <c r="D6" s="2">
        <v>306</v>
      </c>
      <c r="E6" s="2">
        <v>19</v>
      </c>
      <c r="F6" s="25">
        <v>11.178165081338115</v>
      </c>
      <c r="G6" s="9">
        <v>0.21052631578947367</v>
      </c>
      <c r="H6" s="9">
        <v>0.53731343283582089</v>
      </c>
      <c r="I6" t="s">
        <v>98</v>
      </c>
    </row>
    <row r="7" spans="1:9" x14ac:dyDescent="0.25">
      <c r="A7" t="s">
        <v>221</v>
      </c>
      <c r="B7">
        <v>2012</v>
      </c>
      <c r="C7" t="s">
        <v>73</v>
      </c>
      <c r="D7" s="2">
        <v>1098</v>
      </c>
      <c r="E7" s="2">
        <v>41</v>
      </c>
      <c r="F7" s="25">
        <v>7.6000004739453777</v>
      </c>
      <c r="G7" s="9">
        <v>0.26829268292682928</v>
      </c>
      <c r="H7" s="9">
        <v>0.6473214285714286</v>
      </c>
      <c r="I7" t="s">
        <v>91</v>
      </c>
    </row>
    <row r="8" spans="1:9" x14ac:dyDescent="0.25">
      <c r="A8" t="s">
        <v>221</v>
      </c>
      <c r="B8">
        <v>2013</v>
      </c>
      <c r="C8" t="s">
        <v>73</v>
      </c>
      <c r="D8" s="2">
        <v>348</v>
      </c>
      <c r="E8" s="2">
        <v>19</v>
      </c>
      <c r="F8" s="25">
        <v>8.4338179485191951</v>
      </c>
      <c r="G8" s="9">
        <v>0.15789473684210525</v>
      </c>
      <c r="H8" s="9">
        <v>0.49386503067484661</v>
      </c>
      <c r="I8" t="s">
        <v>93</v>
      </c>
    </row>
    <row r="9" spans="1:9" x14ac:dyDescent="0.25">
      <c r="A9" t="s">
        <v>221</v>
      </c>
      <c r="B9">
        <v>2014</v>
      </c>
      <c r="C9" t="s">
        <v>73</v>
      </c>
      <c r="D9" s="2">
        <v>573</v>
      </c>
      <c r="E9" s="2">
        <v>33</v>
      </c>
      <c r="F9" s="25">
        <v>16.188754226947573</v>
      </c>
      <c r="G9" s="9">
        <v>0.18181818181818182</v>
      </c>
      <c r="H9" s="9">
        <v>0.37260273972602742</v>
      </c>
      <c r="I9" t="s">
        <v>95</v>
      </c>
    </row>
    <row r="10" spans="1:9" x14ac:dyDescent="0.25">
      <c r="A10" t="s">
        <v>221</v>
      </c>
      <c r="B10">
        <v>2015</v>
      </c>
      <c r="C10" t="s">
        <v>73</v>
      </c>
      <c r="D10" s="2">
        <v>662</v>
      </c>
      <c r="E10" s="2">
        <v>23</v>
      </c>
      <c r="F10" s="25">
        <v>6.5372003953685276</v>
      </c>
      <c r="G10" s="9">
        <v>0.13043478260869565</v>
      </c>
      <c r="H10" s="9">
        <v>0.869140625</v>
      </c>
      <c r="I10" t="s">
        <v>97</v>
      </c>
    </row>
    <row r="11" spans="1:9" x14ac:dyDescent="0.25">
      <c r="A11" t="s">
        <v>221</v>
      </c>
      <c r="B11">
        <v>2022</v>
      </c>
      <c r="C11" t="s">
        <v>73</v>
      </c>
      <c r="D11" s="2">
        <v>199</v>
      </c>
      <c r="E11" s="2">
        <v>15</v>
      </c>
      <c r="F11" s="25">
        <v>7.9850256362572551</v>
      </c>
      <c r="G11" s="9">
        <v>6.6666666666666666E-2</v>
      </c>
      <c r="H11" s="9">
        <v>0.74747474747474751</v>
      </c>
      <c r="I11" t="s">
        <v>99</v>
      </c>
    </row>
    <row r="12" spans="1:9" x14ac:dyDescent="0.25">
      <c r="A12" t="s">
        <v>221</v>
      </c>
      <c r="B12">
        <v>2024</v>
      </c>
      <c r="C12" t="s">
        <v>73</v>
      </c>
      <c r="D12" s="1"/>
      <c r="E12" s="1"/>
      <c r="F12" s="1"/>
      <c r="G12" s="14"/>
      <c r="H12" s="14"/>
      <c r="I12" t="s">
        <v>101</v>
      </c>
    </row>
    <row r="13" spans="1:9" x14ac:dyDescent="0.25">
      <c r="A13" t="s">
        <v>221</v>
      </c>
      <c r="B13">
        <v>2024</v>
      </c>
      <c r="C13" t="s">
        <v>72</v>
      </c>
      <c r="D13" s="1"/>
      <c r="E13" s="1"/>
      <c r="F13" s="1"/>
      <c r="G13" s="14"/>
      <c r="H13" s="14"/>
      <c r="I13" t="s">
        <v>102</v>
      </c>
    </row>
    <row r="14" spans="1:9" x14ac:dyDescent="0.25">
      <c r="F14" s="8"/>
      <c r="G14" s="8"/>
    </row>
  </sheetData>
  <pageMargins left="0.25" right="0.25" top="0.75" bottom="0.75" header="0.3" footer="0.3"/>
  <pageSetup scale="68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6DD0-966E-4E76-97B1-377F1A97B7E7}">
  <dimension ref="A1:H59"/>
  <sheetViews>
    <sheetView topLeftCell="A46" zoomScaleNormal="100" workbookViewId="0">
      <selection activeCell="K52" sqref="K52"/>
    </sheetView>
  </sheetViews>
  <sheetFormatPr defaultRowHeight="15" x14ac:dyDescent="0.25"/>
  <cols>
    <col min="1" max="1" width="13.7109375" bestFit="1" customWidth="1"/>
    <col min="8" max="8" width="20" bestFit="1" customWidth="1"/>
  </cols>
  <sheetData>
    <row r="1" spans="1:8" x14ac:dyDescent="0.25">
      <c r="A1" t="s">
        <v>220</v>
      </c>
      <c r="B1" t="s">
        <v>86</v>
      </c>
      <c r="C1" t="s">
        <v>83</v>
      </c>
      <c r="D1" t="s">
        <v>87</v>
      </c>
      <c r="E1" t="s">
        <v>119</v>
      </c>
      <c r="F1" t="s">
        <v>105</v>
      </c>
      <c r="G1" t="s">
        <v>120</v>
      </c>
      <c r="H1" t="s">
        <v>89</v>
      </c>
    </row>
    <row r="2" spans="1:8" x14ac:dyDescent="0.25">
      <c r="A2" t="s">
        <v>262</v>
      </c>
      <c r="B2">
        <v>1990</v>
      </c>
      <c r="C2">
        <v>138</v>
      </c>
      <c r="D2">
        <v>26</v>
      </c>
      <c r="E2">
        <v>19.322079296165157</v>
      </c>
      <c r="F2">
        <v>0.23076923076923078</v>
      </c>
      <c r="G2">
        <v>0.58870967741935487</v>
      </c>
      <c r="H2" t="s">
        <v>147</v>
      </c>
    </row>
    <row r="3" spans="1:8" x14ac:dyDescent="0.25">
      <c r="A3" t="s">
        <v>262</v>
      </c>
      <c r="B3">
        <v>1991</v>
      </c>
      <c r="C3">
        <v>210</v>
      </c>
      <c r="D3">
        <v>36</v>
      </c>
      <c r="E3">
        <v>18.753573109693747</v>
      </c>
      <c r="F3">
        <v>0.22222222222222221</v>
      </c>
      <c r="G3">
        <v>0.68449197860962563</v>
      </c>
      <c r="H3" t="s">
        <v>148</v>
      </c>
    </row>
    <row r="4" spans="1:8" x14ac:dyDescent="0.25">
      <c r="A4" t="s">
        <v>262</v>
      </c>
      <c r="B4">
        <v>1992</v>
      </c>
      <c r="C4">
        <v>210</v>
      </c>
      <c r="D4">
        <v>18</v>
      </c>
      <c r="E4">
        <v>6.9942694522890996</v>
      </c>
      <c r="F4">
        <v>0.33333333333333331</v>
      </c>
      <c r="G4">
        <v>0.70873786407766992</v>
      </c>
      <c r="H4" t="s">
        <v>149</v>
      </c>
    </row>
    <row r="5" spans="1:8" x14ac:dyDescent="0.25">
      <c r="A5" t="s">
        <v>262</v>
      </c>
      <c r="B5">
        <v>1993</v>
      </c>
      <c r="C5">
        <v>246</v>
      </c>
      <c r="D5">
        <v>27</v>
      </c>
      <c r="E5">
        <v>11.683850071497725</v>
      </c>
      <c r="F5">
        <v>0.29629629629629628</v>
      </c>
      <c r="G5">
        <v>0.69432314410480345</v>
      </c>
      <c r="H5" t="s">
        <v>150</v>
      </c>
    </row>
    <row r="6" spans="1:8" x14ac:dyDescent="0.25">
      <c r="A6" t="s">
        <v>262</v>
      </c>
      <c r="B6">
        <v>1994</v>
      </c>
      <c r="C6">
        <v>226</v>
      </c>
      <c r="D6">
        <v>23</v>
      </c>
      <c r="E6">
        <v>10.66149945639938</v>
      </c>
      <c r="F6">
        <v>0.17391304347826086</v>
      </c>
      <c r="G6">
        <v>0.69668246445497628</v>
      </c>
      <c r="H6" t="s">
        <v>151</v>
      </c>
    </row>
    <row r="7" spans="1:8" x14ac:dyDescent="0.25">
      <c r="A7" t="s">
        <v>262</v>
      </c>
      <c r="B7">
        <v>1995</v>
      </c>
      <c r="C7">
        <v>183</v>
      </c>
      <c r="D7">
        <v>19</v>
      </c>
      <c r="E7">
        <v>10.274136435050954</v>
      </c>
      <c r="F7">
        <v>0.31578947368421051</v>
      </c>
      <c r="G7">
        <v>0.6211180124223602</v>
      </c>
      <c r="H7" t="s">
        <v>152</v>
      </c>
    </row>
    <row r="8" spans="1:8" x14ac:dyDescent="0.25">
      <c r="A8" t="s">
        <v>262</v>
      </c>
      <c r="B8">
        <v>1996</v>
      </c>
      <c r="C8">
        <v>358</v>
      </c>
      <c r="D8">
        <v>23</v>
      </c>
      <c r="E8">
        <v>9.1872684378852885</v>
      </c>
      <c r="F8">
        <v>0.21739130434782608</v>
      </c>
      <c r="G8">
        <v>0.44954128440366975</v>
      </c>
      <c r="H8" t="s">
        <v>161</v>
      </c>
    </row>
    <row r="9" spans="1:8" x14ac:dyDescent="0.25">
      <c r="A9" t="s">
        <v>262</v>
      </c>
      <c r="B9">
        <v>1996</v>
      </c>
      <c r="C9">
        <v>214</v>
      </c>
      <c r="D9">
        <v>26</v>
      </c>
      <c r="E9">
        <v>9.0909862626051225</v>
      </c>
      <c r="F9">
        <v>0.19230769230769232</v>
      </c>
      <c r="G9">
        <v>0.46808510638297873</v>
      </c>
      <c r="H9" t="s">
        <v>153</v>
      </c>
    </row>
    <row r="10" spans="1:8" x14ac:dyDescent="0.25">
      <c r="A10" t="s">
        <v>262</v>
      </c>
      <c r="B10">
        <v>1997</v>
      </c>
      <c r="C10">
        <v>247</v>
      </c>
      <c r="D10">
        <v>24</v>
      </c>
      <c r="E10">
        <v>9.0909862626051225</v>
      </c>
      <c r="F10">
        <v>0.25</v>
      </c>
      <c r="G10">
        <v>0.4219409282700422</v>
      </c>
      <c r="H10" t="s">
        <v>154</v>
      </c>
    </row>
    <row r="11" spans="1:8" x14ac:dyDescent="0.25">
      <c r="A11" t="s">
        <v>262</v>
      </c>
      <c r="B11">
        <v>1997</v>
      </c>
      <c r="C11">
        <v>150</v>
      </c>
      <c r="D11">
        <v>18</v>
      </c>
      <c r="E11">
        <v>14.059291055860138</v>
      </c>
      <c r="F11">
        <v>0.27777777777777779</v>
      </c>
      <c r="G11">
        <v>0.40666666666666668</v>
      </c>
      <c r="H11" t="s">
        <v>162</v>
      </c>
    </row>
    <row r="12" spans="1:8" x14ac:dyDescent="0.25">
      <c r="A12" t="s">
        <v>262</v>
      </c>
      <c r="B12">
        <v>1998</v>
      </c>
      <c r="C12">
        <v>177</v>
      </c>
      <c r="D12">
        <v>25</v>
      </c>
      <c r="E12">
        <v>14.059291055860138</v>
      </c>
      <c r="F12">
        <v>0.2</v>
      </c>
      <c r="G12">
        <v>0.66666666666666663</v>
      </c>
      <c r="H12" t="s">
        <v>155</v>
      </c>
    </row>
    <row r="13" spans="1:8" x14ac:dyDescent="0.25">
      <c r="A13" t="s">
        <v>262</v>
      </c>
      <c r="B13">
        <v>1999</v>
      </c>
      <c r="C13">
        <v>357</v>
      </c>
      <c r="D13">
        <v>36</v>
      </c>
      <c r="E13">
        <v>18.9073033922683</v>
      </c>
      <c r="F13">
        <v>0.19444444444444445</v>
      </c>
      <c r="G13">
        <v>0.51327433628318586</v>
      </c>
      <c r="H13" t="s">
        <v>156</v>
      </c>
    </row>
    <row r="14" spans="1:8" x14ac:dyDescent="0.25">
      <c r="A14" t="s">
        <v>262</v>
      </c>
      <c r="B14">
        <v>2000</v>
      </c>
      <c r="C14">
        <v>281</v>
      </c>
      <c r="D14">
        <v>32</v>
      </c>
      <c r="E14">
        <v>19.57333200380431</v>
      </c>
      <c r="F14">
        <v>0.15625</v>
      </c>
      <c r="G14">
        <v>0.51851851851851849</v>
      </c>
      <c r="H14" t="s">
        <v>157</v>
      </c>
    </row>
    <row r="15" spans="1:8" x14ac:dyDescent="0.25">
      <c r="A15" t="s">
        <v>262</v>
      </c>
      <c r="B15">
        <v>2001</v>
      </c>
      <c r="C15">
        <v>268</v>
      </c>
      <c r="D15">
        <v>30</v>
      </c>
      <c r="E15">
        <v>12.446537526245946</v>
      </c>
      <c r="F15">
        <v>0.26666666666666666</v>
      </c>
      <c r="G15">
        <v>0.43190661478599224</v>
      </c>
      <c r="H15" t="s">
        <v>158</v>
      </c>
    </row>
    <row r="16" spans="1:8" x14ac:dyDescent="0.25">
      <c r="A16" t="s">
        <v>262</v>
      </c>
      <c r="B16">
        <v>2002</v>
      </c>
      <c r="C16">
        <v>327</v>
      </c>
      <c r="D16">
        <v>33</v>
      </c>
      <c r="E16">
        <v>19.70555813464139</v>
      </c>
      <c r="F16">
        <v>0.21212121212121213</v>
      </c>
      <c r="G16">
        <v>0.59925093632958804</v>
      </c>
      <c r="H16" t="s">
        <v>159</v>
      </c>
    </row>
    <row r="17" spans="1:8" x14ac:dyDescent="0.25">
      <c r="A17" t="s">
        <v>262</v>
      </c>
      <c r="B17">
        <v>2003</v>
      </c>
      <c r="C17">
        <v>253</v>
      </c>
      <c r="D17">
        <v>22</v>
      </c>
      <c r="E17">
        <v>9.0143799167890055</v>
      </c>
      <c r="F17">
        <v>0.22727272727272727</v>
      </c>
      <c r="G17">
        <v>0.49789029535864981</v>
      </c>
      <c r="H17" t="s">
        <v>160</v>
      </c>
    </row>
    <row r="18" spans="1:8" x14ac:dyDescent="0.25">
      <c r="A18" t="s">
        <v>263</v>
      </c>
      <c r="B18">
        <v>1990</v>
      </c>
      <c r="C18">
        <v>237</v>
      </c>
      <c r="D18">
        <v>27</v>
      </c>
      <c r="E18">
        <v>16.12270345445965</v>
      </c>
      <c r="F18">
        <v>0.1111111111111111</v>
      </c>
      <c r="G18">
        <v>0.52941176470588236</v>
      </c>
      <c r="H18" t="s">
        <v>133</v>
      </c>
    </row>
    <row r="19" spans="1:8" x14ac:dyDescent="0.25">
      <c r="A19" t="s">
        <v>263</v>
      </c>
      <c r="B19">
        <v>1991</v>
      </c>
      <c r="C19">
        <v>268</v>
      </c>
      <c r="D19">
        <v>29</v>
      </c>
      <c r="E19">
        <v>11.215371061322424</v>
      </c>
      <c r="F19">
        <v>0.20689655172413793</v>
      </c>
      <c r="G19">
        <v>0.71713147410358569</v>
      </c>
      <c r="H19" t="s">
        <v>134</v>
      </c>
    </row>
    <row r="20" spans="1:8" x14ac:dyDescent="0.25">
      <c r="A20" t="s">
        <v>263</v>
      </c>
      <c r="B20">
        <v>1992</v>
      </c>
      <c r="C20">
        <v>299</v>
      </c>
      <c r="D20">
        <v>32</v>
      </c>
      <c r="E20">
        <v>13.908947934230612</v>
      </c>
      <c r="F20">
        <v>0.1875</v>
      </c>
      <c r="G20">
        <v>0.71217712177121772</v>
      </c>
      <c r="H20" t="s">
        <v>135</v>
      </c>
    </row>
    <row r="21" spans="1:8" x14ac:dyDescent="0.25">
      <c r="A21" t="s">
        <v>263</v>
      </c>
      <c r="B21">
        <v>1993</v>
      </c>
      <c r="C21">
        <v>188</v>
      </c>
      <c r="D21">
        <v>20</v>
      </c>
      <c r="E21">
        <v>8.1039342557576219</v>
      </c>
      <c r="F21">
        <v>0.25</v>
      </c>
      <c r="G21">
        <v>0.87845303867403313</v>
      </c>
      <c r="H21" t="s">
        <v>136</v>
      </c>
    </row>
    <row r="22" spans="1:8" x14ac:dyDescent="0.25">
      <c r="A22" t="s">
        <v>263</v>
      </c>
      <c r="B22">
        <v>1994</v>
      </c>
      <c r="C22">
        <v>311</v>
      </c>
      <c r="D22">
        <v>31</v>
      </c>
      <c r="E22">
        <v>14.290310230501547</v>
      </c>
      <c r="F22">
        <v>0.19354838709677419</v>
      </c>
      <c r="G22">
        <v>0.74149659863945583</v>
      </c>
      <c r="H22" t="s">
        <v>137</v>
      </c>
    </row>
    <row r="23" spans="1:8" x14ac:dyDescent="0.25">
      <c r="A23" t="s">
        <v>263</v>
      </c>
      <c r="B23">
        <v>1995</v>
      </c>
      <c r="C23">
        <v>249</v>
      </c>
      <c r="D23">
        <v>23</v>
      </c>
      <c r="E23">
        <v>13.737195559345119</v>
      </c>
      <c r="F23">
        <v>0.17391304347826086</v>
      </c>
      <c r="G23">
        <v>0.63786008230452673</v>
      </c>
      <c r="H23" t="s">
        <v>138</v>
      </c>
    </row>
    <row r="24" spans="1:8" x14ac:dyDescent="0.25">
      <c r="A24" t="s">
        <v>263</v>
      </c>
      <c r="B24">
        <v>1996</v>
      </c>
      <c r="C24">
        <v>273</v>
      </c>
      <c r="D24">
        <v>27</v>
      </c>
      <c r="E24">
        <v>11.556478876359073</v>
      </c>
      <c r="F24">
        <v>0.1111111111111111</v>
      </c>
      <c r="G24">
        <v>0.50980392156862742</v>
      </c>
      <c r="H24" t="s">
        <v>139</v>
      </c>
    </row>
    <row r="25" spans="1:8" x14ac:dyDescent="0.25">
      <c r="A25" t="s">
        <v>263</v>
      </c>
      <c r="B25">
        <v>1997</v>
      </c>
      <c r="C25">
        <v>291</v>
      </c>
      <c r="D25">
        <v>32</v>
      </c>
      <c r="E25">
        <v>15.390510909132788</v>
      </c>
      <c r="F25">
        <v>0.21875</v>
      </c>
      <c r="G25">
        <v>0.6376811594202898</v>
      </c>
      <c r="H25" t="s">
        <v>140</v>
      </c>
    </row>
    <row r="26" spans="1:8" x14ac:dyDescent="0.25">
      <c r="A26" t="s">
        <v>263</v>
      </c>
      <c r="B26">
        <v>1998</v>
      </c>
      <c r="C26">
        <v>388</v>
      </c>
      <c r="D26">
        <v>32</v>
      </c>
      <c r="E26">
        <v>9.689765034273977</v>
      </c>
      <c r="F26">
        <v>0.15625</v>
      </c>
      <c r="G26">
        <v>0.64690026954177893</v>
      </c>
      <c r="H26" t="s">
        <v>141</v>
      </c>
    </row>
    <row r="27" spans="1:8" x14ac:dyDescent="0.25">
      <c r="A27" t="s">
        <v>263</v>
      </c>
      <c r="B27">
        <v>1999</v>
      </c>
      <c r="C27">
        <v>293</v>
      </c>
      <c r="D27">
        <v>29</v>
      </c>
      <c r="E27">
        <v>11.763829697236659</v>
      </c>
      <c r="F27">
        <v>0.20689655172413793</v>
      </c>
      <c r="G27">
        <v>0.57042253521126762</v>
      </c>
      <c r="H27" t="s">
        <v>142</v>
      </c>
    </row>
    <row r="28" spans="1:8" x14ac:dyDescent="0.25">
      <c r="A28" t="s">
        <v>263</v>
      </c>
      <c r="B28">
        <v>2000</v>
      </c>
      <c r="C28">
        <v>266</v>
      </c>
      <c r="D28">
        <v>29</v>
      </c>
      <c r="E28">
        <v>13.688902036413626</v>
      </c>
      <c r="F28">
        <v>0.17241379310344829</v>
      </c>
      <c r="G28">
        <v>0.62820512820512819</v>
      </c>
      <c r="H28" t="s">
        <v>143</v>
      </c>
    </row>
    <row r="29" spans="1:8" x14ac:dyDescent="0.25">
      <c r="A29" t="s">
        <v>263</v>
      </c>
      <c r="B29">
        <v>2001</v>
      </c>
      <c r="C29">
        <v>212</v>
      </c>
      <c r="D29">
        <v>22</v>
      </c>
      <c r="E29">
        <v>13.151876797513124</v>
      </c>
      <c r="F29">
        <v>0.18181818181818182</v>
      </c>
      <c r="G29">
        <v>0.68627450980392157</v>
      </c>
      <c r="H29" t="s">
        <v>144</v>
      </c>
    </row>
    <row r="30" spans="1:8" x14ac:dyDescent="0.25">
      <c r="A30" t="s">
        <v>263</v>
      </c>
      <c r="B30">
        <v>2002</v>
      </c>
      <c r="C30">
        <v>334</v>
      </c>
      <c r="D30">
        <v>25</v>
      </c>
      <c r="E30">
        <v>14.755822012449936</v>
      </c>
      <c r="F30">
        <v>0.2</v>
      </c>
      <c r="G30">
        <v>0.62046204620462042</v>
      </c>
      <c r="H30" t="s">
        <v>145</v>
      </c>
    </row>
    <row r="31" spans="1:8" x14ac:dyDescent="0.25">
      <c r="A31" t="s">
        <v>263</v>
      </c>
      <c r="B31">
        <v>2003</v>
      </c>
      <c r="C31">
        <v>266</v>
      </c>
      <c r="D31">
        <v>24</v>
      </c>
      <c r="E31">
        <v>8.8921842846871684</v>
      </c>
      <c r="F31">
        <v>0.125</v>
      </c>
      <c r="G31">
        <v>0.72549019607843135</v>
      </c>
      <c r="H31" t="s">
        <v>146</v>
      </c>
    </row>
    <row r="32" spans="1:8" x14ac:dyDescent="0.25">
      <c r="A32" t="s">
        <v>103</v>
      </c>
      <c r="B32">
        <v>1998</v>
      </c>
      <c r="C32">
        <v>286</v>
      </c>
      <c r="D32">
        <v>8</v>
      </c>
      <c r="E32">
        <v>1.684118674975263</v>
      </c>
      <c r="F32">
        <v>0.125</v>
      </c>
      <c r="G32">
        <v>2.097902097902098E-2</v>
      </c>
      <c r="H32" t="s">
        <v>121</v>
      </c>
    </row>
    <row r="33" spans="1:8" x14ac:dyDescent="0.25">
      <c r="A33" t="s">
        <v>103</v>
      </c>
      <c r="B33">
        <v>2015</v>
      </c>
      <c r="C33">
        <v>21</v>
      </c>
      <c r="D33">
        <v>7</v>
      </c>
      <c r="E33">
        <v>4.0617631422639473</v>
      </c>
      <c r="F33">
        <v>0.14285714285714285</v>
      </c>
      <c r="G33">
        <v>0.1111111111111111</v>
      </c>
      <c r="H33" t="s">
        <v>122</v>
      </c>
    </row>
    <row r="34" spans="1:8" x14ac:dyDescent="0.25">
      <c r="A34" t="s">
        <v>103</v>
      </c>
      <c r="B34">
        <v>2016</v>
      </c>
      <c r="C34">
        <v>2514</v>
      </c>
      <c r="D34">
        <v>30</v>
      </c>
      <c r="E34">
        <v>3.6235824618400891</v>
      </c>
      <c r="F34">
        <v>0.13333333333333333</v>
      </c>
      <c r="G34">
        <v>0.30317848410757947</v>
      </c>
      <c r="H34" t="s">
        <v>123</v>
      </c>
    </row>
    <row r="35" spans="1:8" x14ac:dyDescent="0.25">
      <c r="A35" t="s">
        <v>103</v>
      </c>
      <c r="B35">
        <v>2017</v>
      </c>
      <c r="C35">
        <v>237</v>
      </c>
      <c r="D35">
        <v>16</v>
      </c>
      <c r="E35">
        <v>4.6022757676282433</v>
      </c>
      <c r="F35">
        <v>6.25E-2</v>
      </c>
      <c r="G35">
        <v>5.7324840764331211E-2</v>
      </c>
      <c r="H35" t="s">
        <v>124</v>
      </c>
    </row>
    <row r="36" spans="1:8" x14ac:dyDescent="0.25">
      <c r="A36" t="s">
        <v>103</v>
      </c>
      <c r="B36">
        <v>2018</v>
      </c>
      <c r="C36">
        <v>320</v>
      </c>
      <c r="D36">
        <v>9</v>
      </c>
      <c r="E36">
        <v>4.4698721158951553</v>
      </c>
      <c r="F36">
        <v>0.1111111111111111</v>
      </c>
      <c r="G36">
        <v>0</v>
      </c>
      <c r="H36" t="s">
        <v>125</v>
      </c>
    </row>
    <row r="37" spans="1:8" x14ac:dyDescent="0.25">
      <c r="A37" t="s">
        <v>103</v>
      </c>
      <c r="B37">
        <v>2019</v>
      </c>
      <c r="C37">
        <v>3534</v>
      </c>
      <c r="D37">
        <v>20</v>
      </c>
      <c r="E37">
        <v>3.056248846552025</v>
      </c>
      <c r="F37">
        <v>0.05</v>
      </c>
      <c r="G37">
        <v>0.33352402745995424</v>
      </c>
      <c r="H37" t="s">
        <v>126</v>
      </c>
    </row>
    <row r="38" spans="1:8" x14ac:dyDescent="0.25">
      <c r="A38" t="s">
        <v>103</v>
      </c>
      <c r="B38">
        <v>2020</v>
      </c>
      <c r="C38">
        <v>379</v>
      </c>
      <c r="D38">
        <v>14</v>
      </c>
      <c r="E38">
        <v>3.3635299173028081</v>
      </c>
      <c r="F38">
        <v>7.1428571428571425E-2</v>
      </c>
      <c r="G38">
        <v>5.6250000000000001E-2</v>
      </c>
      <c r="H38" t="s">
        <v>127</v>
      </c>
    </row>
    <row r="39" spans="1:8" x14ac:dyDescent="0.25">
      <c r="A39" t="s">
        <v>103</v>
      </c>
      <c r="B39">
        <v>2021</v>
      </c>
      <c r="C39">
        <v>1904</v>
      </c>
      <c r="D39">
        <v>29</v>
      </c>
      <c r="E39">
        <v>3.9586501141080661</v>
      </c>
      <c r="F39">
        <v>0.13800000000000001</v>
      </c>
      <c r="G39">
        <v>0.18161559888579387</v>
      </c>
      <c r="H39" t="s">
        <v>128</v>
      </c>
    </row>
    <row r="40" spans="1:8" x14ac:dyDescent="0.25">
      <c r="A40" t="s">
        <v>88</v>
      </c>
      <c r="B40">
        <v>2012</v>
      </c>
      <c r="C40">
        <v>594</v>
      </c>
      <c r="D40">
        <v>22</v>
      </c>
      <c r="E40">
        <v>4.0356048112488425</v>
      </c>
      <c r="F40">
        <v>0.18181818181818182</v>
      </c>
      <c r="G40">
        <v>0.50555555555555554</v>
      </c>
      <c r="H40" t="s">
        <v>72</v>
      </c>
    </row>
    <row r="41" spans="1:8" x14ac:dyDescent="0.25">
      <c r="A41" t="s">
        <v>88</v>
      </c>
      <c r="B41">
        <v>2013</v>
      </c>
      <c r="C41">
        <v>706</v>
      </c>
      <c r="D41">
        <v>29</v>
      </c>
      <c r="E41">
        <v>6.9362278159497661</v>
      </c>
      <c r="F41">
        <v>0.13793103448275862</v>
      </c>
      <c r="G41">
        <v>0.16040955631399317</v>
      </c>
      <c r="H41" t="s">
        <v>72</v>
      </c>
    </row>
    <row r="42" spans="1:8" x14ac:dyDescent="0.25">
      <c r="A42" t="s">
        <v>88</v>
      </c>
      <c r="B42">
        <v>2014</v>
      </c>
      <c r="C42">
        <v>708</v>
      </c>
      <c r="D42">
        <v>29</v>
      </c>
      <c r="E42">
        <v>7.7806673528602586</v>
      </c>
      <c r="F42">
        <v>0.20689655172413793</v>
      </c>
      <c r="G42">
        <v>0.28672985781990523</v>
      </c>
      <c r="H42" t="s">
        <v>72</v>
      </c>
    </row>
    <row r="43" spans="1:8" x14ac:dyDescent="0.25">
      <c r="A43" t="s">
        <v>88</v>
      </c>
      <c r="B43">
        <v>2015</v>
      </c>
      <c r="C43">
        <v>148</v>
      </c>
      <c r="D43">
        <v>23</v>
      </c>
      <c r="E43">
        <v>11.482434611168356</v>
      </c>
      <c r="F43">
        <v>0.13043478260869565</v>
      </c>
      <c r="G43">
        <v>0.8125</v>
      </c>
      <c r="H43" t="s">
        <v>72</v>
      </c>
    </row>
    <row r="44" spans="1:8" x14ac:dyDescent="0.25">
      <c r="A44" t="s">
        <v>88</v>
      </c>
      <c r="B44">
        <v>2022</v>
      </c>
      <c r="C44">
        <v>306</v>
      </c>
      <c r="D44">
        <v>19</v>
      </c>
      <c r="E44">
        <v>11.178165081338115</v>
      </c>
      <c r="F44">
        <v>0.21052631578947367</v>
      </c>
      <c r="G44">
        <v>0.53731343283582089</v>
      </c>
      <c r="H44" t="s">
        <v>72</v>
      </c>
    </row>
    <row r="45" spans="1:8" x14ac:dyDescent="0.25">
      <c r="A45" t="s">
        <v>88</v>
      </c>
      <c r="B45">
        <v>2012</v>
      </c>
      <c r="C45">
        <v>1098</v>
      </c>
      <c r="D45">
        <v>41</v>
      </c>
      <c r="E45">
        <v>7.6000004739453777</v>
      </c>
      <c r="F45">
        <v>0.26829268292682928</v>
      </c>
      <c r="G45">
        <v>0.6473214285714286</v>
      </c>
      <c r="H45" t="s">
        <v>73</v>
      </c>
    </row>
    <row r="46" spans="1:8" x14ac:dyDescent="0.25">
      <c r="A46" t="s">
        <v>88</v>
      </c>
      <c r="B46">
        <v>2013</v>
      </c>
      <c r="C46">
        <v>348</v>
      </c>
      <c r="D46">
        <v>19</v>
      </c>
      <c r="E46">
        <v>8.4338179485191951</v>
      </c>
      <c r="F46">
        <v>0.15789473684210525</v>
      </c>
      <c r="G46">
        <v>0.49386503067484661</v>
      </c>
      <c r="H46" t="s">
        <v>73</v>
      </c>
    </row>
    <row r="47" spans="1:8" x14ac:dyDescent="0.25">
      <c r="A47" t="s">
        <v>88</v>
      </c>
      <c r="B47">
        <v>2014</v>
      </c>
      <c r="C47">
        <v>573</v>
      </c>
      <c r="D47">
        <v>33</v>
      </c>
      <c r="E47">
        <v>16.188754226947573</v>
      </c>
      <c r="F47">
        <v>0.18181818181818182</v>
      </c>
      <c r="G47">
        <v>0.37260273972602742</v>
      </c>
      <c r="H47" t="s">
        <v>73</v>
      </c>
    </row>
    <row r="48" spans="1:8" x14ac:dyDescent="0.25">
      <c r="A48" t="s">
        <v>88</v>
      </c>
      <c r="B48">
        <v>2015</v>
      </c>
      <c r="C48">
        <v>662</v>
      </c>
      <c r="D48">
        <v>23</v>
      </c>
      <c r="E48">
        <v>6.5372003953685276</v>
      </c>
      <c r="F48">
        <v>0.13043478260869565</v>
      </c>
      <c r="G48">
        <v>0.869140625</v>
      </c>
      <c r="H48" t="s">
        <v>73</v>
      </c>
    </row>
    <row r="49" spans="1:8" x14ac:dyDescent="0.25">
      <c r="A49" t="s">
        <v>88</v>
      </c>
      <c r="B49">
        <v>2022</v>
      </c>
      <c r="C49">
        <v>199</v>
      </c>
      <c r="D49">
        <v>15</v>
      </c>
      <c r="E49">
        <v>7.9850256362572551</v>
      </c>
      <c r="F49">
        <v>6.6666666666666666E-2</v>
      </c>
      <c r="G49">
        <v>0.74747474747474751</v>
      </c>
      <c r="H49" t="s">
        <v>73</v>
      </c>
    </row>
    <row r="50" spans="1:8" x14ac:dyDescent="0.25">
      <c r="A50" t="s">
        <v>88</v>
      </c>
      <c r="B50">
        <v>2024</v>
      </c>
      <c r="C50" s="1"/>
      <c r="D50" s="1"/>
      <c r="E50" s="1"/>
      <c r="F50" s="1"/>
      <c r="G50" s="1"/>
      <c r="H50" t="s">
        <v>73</v>
      </c>
    </row>
    <row r="51" spans="1:8" x14ac:dyDescent="0.25">
      <c r="A51" t="s">
        <v>88</v>
      </c>
      <c r="B51">
        <v>2024</v>
      </c>
      <c r="C51" s="1"/>
      <c r="D51" s="1"/>
      <c r="E51" s="1"/>
      <c r="F51" s="1"/>
      <c r="G51" s="1"/>
      <c r="H51" t="s">
        <v>72</v>
      </c>
    </row>
    <row r="52" spans="1:8" x14ac:dyDescent="0.25">
      <c r="A52" t="s">
        <v>295</v>
      </c>
      <c r="B52">
        <v>1990</v>
      </c>
      <c r="C52">
        <v>148</v>
      </c>
      <c r="D52">
        <v>22</v>
      </c>
      <c r="E52">
        <v>11.18625198795999</v>
      </c>
      <c r="F52">
        <v>0.13636363636363635</v>
      </c>
      <c r="G52">
        <v>0.61538461538461542</v>
      </c>
      <c r="H52" t="s">
        <v>297</v>
      </c>
    </row>
    <row r="53" spans="1:8" x14ac:dyDescent="0.25">
      <c r="A53" t="s">
        <v>295</v>
      </c>
      <c r="B53">
        <v>1991</v>
      </c>
      <c r="C53">
        <v>194</v>
      </c>
      <c r="D53">
        <v>33</v>
      </c>
      <c r="E53">
        <v>19.22832654552596</v>
      </c>
      <c r="F53">
        <v>9.0909090909090912E-2</v>
      </c>
      <c r="G53">
        <v>0.51396648044692739</v>
      </c>
      <c r="H53" t="s">
        <v>298</v>
      </c>
    </row>
    <row r="54" spans="1:8" x14ac:dyDescent="0.25">
      <c r="A54" t="s">
        <v>295</v>
      </c>
      <c r="B54">
        <v>1992</v>
      </c>
      <c r="C54">
        <v>174</v>
      </c>
      <c r="D54">
        <v>22</v>
      </c>
      <c r="E54">
        <v>9.1778871973841412</v>
      </c>
      <c r="F54">
        <v>0.13636363636363635</v>
      </c>
      <c r="G54">
        <v>0.80952380952380953</v>
      </c>
      <c r="H54" t="s">
        <v>299</v>
      </c>
    </row>
    <row r="55" spans="1:8" x14ac:dyDescent="0.25">
      <c r="A55" t="s">
        <v>295</v>
      </c>
      <c r="B55">
        <v>1993</v>
      </c>
      <c r="C55">
        <v>155</v>
      </c>
      <c r="D55">
        <v>25</v>
      </c>
      <c r="E55">
        <v>11.427304435826555</v>
      </c>
      <c r="F55">
        <v>0.16</v>
      </c>
      <c r="G55">
        <v>0.78472222222222221</v>
      </c>
      <c r="H55" t="s">
        <v>300</v>
      </c>
    </row>
    <row r="56" spans="1:8" x14ac:dyDescent="0.25">
      <c r="A56" t="s">
        <v>296</v>
      </c>
      <c r="B56">
        <v>1997</v>
      </c>
      <c r="C56">
        <v>221</v>
      </c>
      <c r="D56">
        <v>26</v>
      </c>
      <c r="E56">
        <v>12.100243052453687</v>
      </c>
      <c r="F56">
        <v>7.6923076923076927E-2</v>
      </c>
      <c r="G56">
        <v>0.45226130653266333</v>
      </c>
      <c r="H56" t="s">
        <v>301</v>
      </c>
    </row>
    <row r="57" spans="1:8" x14ac:dyDescent="0.25">
      <c r="A57" t="s">
        <v>296</v>
      </c>
      <c r="B57">
        <v>1998</v>
      </c>
      <c r="C57">
        <v>259</v>
      </c>
      <c r="D57">
        <v>33</v>
      </c>
      <c r="E57">
        <v>17.642735770649999</v>
      </c>
      <c r="F57">
        <v>0.18181818181818182</v>
      </c>
      <c r="G57">
        <v>0.53418803418803418</v>
      </c>
      <c r="H57" t="s">
        <v>302</v>
      </c>
    </row>
    <row r="58" spans="1:8" x14ac:dyDescent="0.25">
      <c r="A58" t="s">
        <v>296</v>
      </c>
      <c r="B58">
        <v>1999</v>
      </c>
      <c r="C58">
        <v>304</v>
      </c>
      <c r="D58">
        <v>32</v>
      </c>
      <c r="E58">
        <v>14.113629938602076</v>
      </c>
      <c r="F58">
        <v>0.15625</v>
      </c>
      <c r="G58">
        <v>0.39649122807017545</v>
      </c>
      <c r="H58" t="s">
        <v>303</v>
      </c>
    </row>
    <row r="59" spans="1:8" x14ac:dyDescent="0.25">
      <c r="A59" t="s">
        <v>296</v>
      </c>
      <c r="B59">
        <v>2000</v>
      </c>
      <c r="C59">
        <v>207</v>
      </c>
      <c r="D59">
        <v>32</v>
      </c>
      <c r="E59">
        <v>18.669960024449221</v>
      </c>
      <c r="F59">
        <v>0.25</v>
      </c>
      <c r="G59">
        <v>0.42934782608695654</v>
      </c>
      <c r="H59" t="s">
        <v>304</v>
      </c>
    </row>
  </sheetData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6A35-9928-4D9D-8832-52B624D7AD4D}">
  <dimension ref="A1:O46"/>
  <sheetViews>
    <sheetView topLeftCell="E1" workbookViewId="0">
      <selection activeCell="A12" sqref="A12:G13"/>
    </sheetView>
  </sheetViews>
  <sheetFormatPr defaultRowHeight="15" x14ac:dyDescent="0.25"/>
  <cols>
    <col min="1" max="1" width="11.28515625" bestFit="1" customWidth="1"/>
    <col min="2" max="2" width="5" bestFit="1" customWidth="1"/>
    <col min="3" max="3" width="12.7109375" bestFit="1" customWidth="1"/>
    <col min="4" max="4" width="8.28515625" bestFit="1" customWidth="1"/>
    <col min="5" max="5" width="10" bestFit="1" customWidth="1"/>
    <col min="6" max="6" width="11.85546875" bestFit="1" customWidth="1"/>
    <col min="7" max="7" width="6.85546875" bestFit="1" customWidth="1"/>
    <col min="8" max="8" width="19.5703125" bestFit="1" customWidth="1"/>
    <col min="9" max="10" width="19.5703125" customWidth="1"/>
    <col min="11" max="12" width="23.28515625" bestFit="1" customWidth="1"/>
    <col min="13" max="13" width="23.85546875" bestFit="1" customWidth="1"/>
    <col min="14" max="14" width="23.85546875" customWidth="1"/>
    <col min="15" max="15" width="11.42578125" bestFit="1" customWidth="1"/>
  </cols>
  <sheetData>
    <row r="1" spans="1:15" x14ac:dyDescent="0.25">
      <c r="A1" t="s">
        <v>220</v>
      </c>
      <c r="B1" s="2" t="s">
        <v>86</v>
      </c>
      <c r="C1" s="2" t="s">
        <v>83</v>
      </c>
      <c r="D1" s="2" t="s">
        <v>87</v>
      </c>
      <c r="E1" s="2" t="s">
        <v>119</v>
      </c>
      <c r="F1" s="2" t="s">
        <v>105</v>
      </c>
      <c r="G1" s="2" t="s">
        <v>120</v>
      </c>
      <c r="H1" s="2" t="s">
        <v>89</v>
      </c>
      <c r="I1" s="2"/>
      <c r="J1" s="2"/>
      <c r="K1" t="s">
        <v>247</v>
      </c>
    </row>
    <row r="2" spans="1:15" x14ac:dyDescent="0.25">
      <c r="A2" t="s">
        <v>103</v>
      </c>
      <c r="B2">
        <v>1998</v>
      </c>
      <c r="C2">
        <v>286</v>
      </c>
      <c r="D2">
        <v>8</v>
      </c>
      <c r="E2" s="25">
        <v>1.684118674975263</v>
      </c>
      <c r="F2" s="8">
        <v>0.125</v>
      </c>
      <c r="G2" s="8">
        <v>2.097902097902098E-2</v>
      </c>
      <c r="H2" s="23" t="s">
        <v>121</v>
      </c>
      <c r="I2" s="23"/>
      <c r="J2" s="23"/>
    </row>
    <row r="3" spans="1:15" x14ac:dyDescent="0.25">
      <c r="A3" t="s">
        <v>103</v>
      </c>
      <c r="B3">
        <v>2015</v>
      </c>
      <c r="C3">
        <v>21</v>
      </c>
      <c r="D3">
        <v>7</v>
      </c>
      <c r="E3" s="25">
        <v>4.0617631422639473</v>
      </c>
      <c r="F3" s="8">
        <v>0.14285714285714285</v>
      </c>
      <c r="G3" s="8">
        <v>0.1111111111111111</v>
      </c>
      <c r="H3" t="s">
        <v>122</v>
      </c>
      <c r="K3" s="5" t="s">
        <v>2</v>
      </c>
      <c r="L3" s="5" t="s">
        <v>3</v>
      </c>
      <c r="M3" s="5" t="s">
        <v>4</v>
      </c>
      <c r="N3" s="5" t="s">
        <v>237</v>
      </c>
      <c r="O3" s="2" t="s">
        <v>248</v>
      </c>
    </row>
    <row r="4" spans="1:15" x14ac:dyDescent="0.25">
      <c r="A4" t="s">
        <v>103</v>
      </c>
      <c r="B4">
        <v>2016</v>
      </c>
      <c r="C4">
        <v>2514</v>
      </c>
      <c r="D4">
        <v>30</v>
      </c>
      <c r="E4" s="25">
        <v>3.6235824618400891</v>
      </c>
      <c r="F4" s="8">
        <v>0.13333333333333333</v>
      </c>
      <c r="G4" s="8">
        <v>0.30317848410757947</v>
      </c>
      <c r="H4" t="s">
        <v>123</v>
      </c>
      <c r="K4" t="s">
        <v>233</v>
      </c>
      <c r="L4" t="s">
        <v>234</v>
      </c>
      <c r="M4" s="26" t="s">
        <v>197</v>
      </c>
      <c r="N4" t="s">
        <v>238</v>
      </c>
      <c r="O4">
        <v>16</v>
      </c>
    </row>
    <row r="5" spans="1:15" x14ac:dyDescent="0.25">
      <c r="A5" t="s">
        <v>103</v>
      </c>
      <c r="B5">
        <v>2017</v>
      </c>
      <c r="C5">
        <v>237</v>
      </c>
      <c r="D5">
        <v>16</v>
      </c>
      <c r="E5" s="25">
        <v>4.6022757676282433</v>
      </c>
      <c r="F5" s="8">
        <v>6.25E-2</v>
      </c>
      <c r="G5" s="8">
        <v>5.7324840764331211E-2</v>
      </c>
      <c r="H5" t="s">
        <v>124</v>
      </c>
      <c r="K5" t="s">
        <v>8</v>
      </c>
      <c r="L5" t="s">
        <v>9</v>
      </c>
      <c r="M5" t="s">
        <v>10</v>
      </c>
      <c r="N5" t="s">
        <v>239</v>
      </c>
      <c r="O5">
        <v>68</v>
      </c>
    </row>
    <row r="6" spans="1:15" x14ac:dyDescent="0.25">
      <c r="A6" t="s">
        <v>103</v>
      </c>
      <c r="B6">
        <v>2018</v>
      </c>
      <c r="C6">
        <v>320</v>
      </c>
      <c r="D6">
        <v>9</v>
      </c>
      <c r="E6" s="25">
        <v>4.4698721158951553</v>
      </c>
      <c r="F6" s="8">
        <v>0.1111111111111111</v>
      </c>
      <c r="G6" s="8">
        <v>0</v>
      </c>
      <c r="H6" t="s">
        <v>125</v>
      </c>
      <c r="K6" t="s">
        <v>8</v>
      </c>
      <c r="L6" t="s">
        <v>9</v>
      </c>
      <c r="M6" t="s">
        <v>12</v>
      </c>
      <c r="N6" t="s">
        <v>239</v>
      </c>
      <c r="O6">
        <v>19</v>
      </c>
    </row>
    <row r="7" spans="1:15" x14ac:dyDescent="0.25">
      <c r="A7" t="s">
        <v>103</v>
      </c>
      <c r="B7">
        <v>2019</v>
      </c>
      <c r="C7">
        <v>3534</v>
      </c>
      <c r="D7">
        <v>20</v>
      </c>
      <c r="E7" s="25">
        <v>3.056248846552025</v>
      </c>
      <c r="F7" s="8">
        <v>0.05</v>
      </c>
      <c r="G7" s="8">
        <v>0.33352402745995424</v>
      </c>
      <c r="H7" t="s">
        <v>126</v>
      </c>
      <c r="K7" t="s">
        <v>8</v>
      </c>
      <c r="L7" t="s">
        <v>19</v>
      </c>
      <c r="M7" t="s">
        <v>20</v>
      </c>
      <c r="N7" t="s">
        <v>21</v>
      </c>
      <c r="O7">
        <v>1</v>
      </c>
    </row>
    <row r="8" spans="1:15" x14ac:dyDescent="0.25">
      <c r="A8" t="s">
        <v>103</v>
      </c>
      <c r="B8">
        <v>2020</v>
      </c>
      <c r="C8">
        <v>379</v>
      </c>
      <c r="D8">
        <v>14</v>
      </c>
      <c r="E8" s="25">
        <v>3.3635299173028081</v>
      </c>
      <c r="F8" s="8">
        <v>7.1428571428571425E-2</v>
      </c>
      <c r="G8" s="8">
        <v>5.6250000000000001E-2</v>
      </c>
      <c r="H8" t="s">
        <v>127</v>
      </c>
      <c r="K8" t="s">
        <v>8</v>
      </c>
      <c r="L8" t="s">
        <v>42</v>
      </c>
      <c r="M8" t="s">
        <v>222</v>
      </c>
      <c r="N8" t="s">
        <v>240</v>
      </c>
      <c r="O8">
        <v>88</v>
      </c>
    </row>
    <row r="9" spans="1:15" x14ac:dyDescent="0.25">
      <c r="A9" t="s">
        <v>103</v>
      </c>
      <c r="B9">
        <v>2021</v>
      </c>
      <c r="C9">
        <v>1904</v>
      </c>
      <c r="D9">
        <v>29</v>
      </c>
      <c r="E9" s="25">
        <v>3.9586501141080661</v>
      </c>
      <c r="F9" s="8">
        <v>0.13800000000000001</v>
      </c>
      <c r="G9" s="8">
        <v>0.18161559888579387</v>
      </c>
      <c r="H9" t="s">
        <v>128</v>
      </c>
      <c r="K9" t="s">
        <v>8</v>
      </c>
      <c r="L9" t="s">
        <v>42</v>
      </c>
      <c r="M9" t="s">
        <v>43</v>
      </c>
      <c r="N9" t="s">
        <v>240</v>
      </c>
      <c r="O9">
        <v>1338</v>
      </c>
    </row>
    <row r="10" spans="1:15" x14ac:dyDescent="0.25">
      <c r="K10" t="s">
        <v>8</v>
      </c>
      <c r="L10" t="s">
        <v>19</v>
      </c>
      <c r="M10" t="s">
        <v>22</v>
      </c>
      <c r="N10" t="s">
        <v>21</v>
      </c>
      <c r="O10">
        <v>1</v>
      </c>
    </row>
    <row r="11" spans="1:15" x14ac:dyDescent="0.25">
      <c r="K11" t="s">
        <v>235</v>
      </c>
      <c r="L11" t="s">
        <v>185</v>
      </c>
      <c r="M11" s="26" t="s">
        <v>197</v>
      </c>
      <c r="N11" t="s">
        <v>241</v>
      </c>
      <c r="O11">
        <v>6</v>
      </c>
    </row>
    <row r="12" spans="1:15" x14ac:dyDescent="0.25">
      <c r="G12" s="8"/>
      <c r="K12" t="s">
        <v>8</v>
      </c>
      <c r="L12" t="s">
        <v>36</v>
      </c>
      <c r="M12" t="s">
        <v>38</v>
      </c>
      <c r="N12" t="s">
        <v>242</v>
      </c>
      <c r="O12">
        <v>5</v>
      </c>
    </row>
    <row r="13" spans="1:15" x14ac:dyDescent="0.25">
      <c r="K13" t="s">
        <v>8</v>
      </c>
      <c r="L13" t="s">
        <v>36</v>
      </c>
      <c r="M13" t="s">
        <v>39</v>
      </c>
      <c r="N13" t="s">
        <v>242</v>
      </c>
      <c r="O13">
        <v>5</v>
      </c>
    </row>
    <row r="14" spans="1:15" x14ac:dyDescent="0.25">
      <c r="K14" t="s">
        <v>8</v>
      </c>
      <c r="L14" t="s">
        <v>42</v>
      </c>
      <c r="M14" t="s">
        <v>223</v>
      </c>
      <c r="N14" t="s">
        <v>240</v>
      </c>
      <c r="O14">
        <v>14</v>
      </c>
    </row>
    <row r="15" spans="1:15" x14ac:dyDescent="0.25">
      <c r="K15" t="s">
        <v>8</v>
      </c>
      <c r="L15" t="s">
        <v>42</v>
      </c>
      <c r="M15" t="s">
        <v>224</v>
      </c>
      <c r="N15" t="s">
        <v>240</v>
      </c>
      <c r="O15">
        <v>3</v>
      </c>
    </row>
    <row r="16" spans="1:15" x14ac:dyDescent="0.25">
      <c r="K16" t="s">
        <v>47</v>
      </c>
      <c r="L16" t="s">
        <v>57</v>
      </c>
      <c r="M16" t="s">
        <v>81</v>
      </c>
      <c r="N16" t="s">
        <v>243</v>
      </c>
      <c r="O16">
        <v>2</v>
      </c>
    </row>
    <row r="17" spans="11:15" x14ac:dyDescent="0.25">
      <c r="K17" t="s">
        <v>47</v>
      </c>
      <c r="L17" t="s">
        <v>57</v>
      </c>
      <c r="M17" t="s">
        <v>58</v>
      </c>
      <c r="N17" t="s">
        <v>244</v>
      </c>
      <c r="O17">
        <v>42</v>
      </c>
    </row>
    <row r="18" spans="11:15" x14ac:dyDescent="0.25">
      <c r="K18" t="s">
        <v>8</v>
      </c>
      <c r="L18" t="s">
        <v>9</v>
      </c>
      <c r="M18" t="s">
        <v>13</v>
      </c>
      <c r="N18" t="s">
        <v>239</v>
      </c>
      <c r="O18">
        <v>32</v>
      </c>
    </row>
    <row r="19" spans="11:15" x14ac:dyDescent="0.25">
      <c r="K19" t="s">
        <v>8</v>
      </c>
      <c r="L19" t="s">
        <v>36</v>
      </c>
      <c r="M19" t="s">
        <v>41</v>
      </c>
      <c r="N19" t="s">
        <v>242</v>
      </c>
      <c r="O19">
        <v>1</v>
      </c>
    </row>
    <row r="20" spans="11:15" x14ac:dyDescent="0.25">
      <c r="K20" t="s">
        <v>8</v>
      </c>
      <c r="L20" t="s">
        <v>31</v>
      </c>
      <c r="M20" t="s">
        <v>35</v>
      </c>
      <c r="N20" t="s">
        <v>245</v>
      </c>
      <c r="O20">
        <v>121</v>
      </c>
    </row>
    <row r="21" spans="11:15" x14ac:dyDescent="0.25">
      <c r="K21" t="s">
        <v>8</v>
      </c>
      <c r="L21" t="s">
        <v>31</v>
      </c>
      <c r="M21" t="s">
        <v>225</v>
      </c>
      <c r="N21" t="s">
        <v>245</v>
      </c>
      <c r="O21">
        <v>24</v>
      </c>
    </row>
    <row r="22" spans="11:15" x14ac:dyDescent="0.25">
      <c r="K22" t="s">
        <v>8</v>
      </c>
      <c r="L22" t="s">
        <v>9</v>
      </c>
      <c r="M22" t="s">
        <v>226</v>
      </c>
      <c r="N22" t="s">
        <v>239</v>
      </c>
      <c r="O22">
        <v>1</v>
      </c>
    </row>
    <row r="23" spans="11:15" x14ac:dyDescent="0.25">
      <c r="K23" t="s">
        <v>8</v>
      </c>
      <c r="L23" t="s">
        <v>174</v>
      </c>
      <c r="M23" t="s">
        <v>227</v>
      </c>
      <c r="N23" t="s">
        <v>176</v>
      </c>
      <c r="O23">
        <v>1</v>
      </c>
    </row>
    <row r="24" spans="11:15" x14ac:dyDescent="0.25">
      <c r="K24" t="s">
        <v>60</v>
      </c>
      <c r="L24" t="s">
        <v>61</v>
      </c>
      <c r="M24" s="26" t="s">
        <v>197</v>
      </c>
      <c r="N24" t="s">
        <v>62</v>
      </c>
      <c r="O24">
        <v>30</v>
      </c>
    </row>
    <row r="25" spans="11:15" x14ac:dyDescent="0.25">
      <c r="K25" t="s">
        <v>47</v>
      </c>
      <c r="L25" t="s">
        <v>48</v>
      </c>
      <c r="M25" t="s">
        <v>51</v>
      </c>
      <c r="N25" t="s">
        <v>246</v>
      </c>
      <c r="O25">
        <v>8</v>
      </c>
    </row>
    <row r="26" spans="11:15" x14ac:dyDescent="0.25">
      <c r="K26" t="s">
        <v>8</v>
      </c>
      <c r="L26" t="s">
        <v>174</v>
      </c>
      <c r="M26" t="s">
        <v>228</v>
      </c>
      <c r="N26" t="s">
        <v>176</v>
      </c>
      <c r="O26">
        <v>1</v>
      </c>
    </row>
    <row r="27" spans="11:15" x14ac:dyDescent="0.25">
      <c r="K27" t="s">
        <v>8</v>
      </c>
      <c r="L27" t="s">
        <v>31</v>
      </c>
      <c r="M27" t="s">
        <v>229</v>
      </c>
      <c r="N27" t="s">
        <v>245</v>
      </c>
      <c r="O27">
        <v>4</v>
      </c>
    </row>
    <row r="28" spans="11:15" x14ac:dyDescent="0.25">
      <c r="K28" t="s">
        <v>8</v>
      </c>
      <c r="L28" t="s">
        <v>174</v>
      </c>
      <c r="M28" s="26" t="s">
        <v>236</v>
      </c>
      <c r="N28" t="s">
        <v>176</v>
      </c>
      <c r="O28">
        <v>13</v>
      </c>
    </row>
    <row r="29" spans="11:15" x14ac:dyDescent="0.25">
      <c r="K29" t="s">
        <v>8</v>
      </c>
      <c r="L29" t="s">
        <v>31</v>
      </c>
      <c r="M29" t="s">
        <v>181</v>
      </c>
      <c r="N29" t="s">
        <v>245</v>
      </c>
      <c r="O29">
        <v>42</v>
      </c>
    </row>
    <row r="30" spans="11:15" x14ac:dyDescent="0.25">
      <c r="K30" t="s">
        <v>8</v>
      </c>
      <c r="L30" t="s">
        <v>42</v>
      </c>
      <c r="M30" t="s">
        <v>230</v>
      </c>
      <c r="N30" t="s">
        <v>240</v>
      </c>
      <c r="O30">
        <v>1</v>
      </c>
    </row>
    <row r="31" spans="11:15" x14ac:dyDescent="0.25">
      <c r="K31" t="s">
        <v>8</v>
      </c>
      <c r="L31" t="s">
        <v>42</v>
      </c>
      <c r="M31" t="s">
        <v>231</v>
      </c>
      <c r="N31" t="s">
        <v>240</v>
      </c>
      <c r="O31">
        <v>12</v>
      </c>
    </row>
    <row r="32" spans="11:15" x14ac:dyDescent="0.25">
      <c r="K32" t="s">
        <v>65</v>
      </c>
      <c r="L32" t="s">
        <v>66</v>
      </c>
      <c r="M32" s="26" t="s">
        <v>197</v>
      </c>
      <c r="N32" t="s">
        <v>67</v>
      </c>
      <c r="O32">
        <v>5</v>
      </c>
    </row>
    <row r="34" spans="10:15" x14ac:dyDescent="0.25">
      <c r="N34" s="2" t="s">
        <v>232</v>
      </c>
      <c r="O34" s="2">
        <v>1904</v>
      </c>
    </row>
    <row r="36" spans="10:15" x14ac:dyDescent="0.25">
      <c r="N36" t="s">
        <v>87</v>
      </c>
      <c r="O36">
        <v>29</v>
      </c>
    </row>
    <row r="37" spans="10:15" x14ac:dyDescent="0.25">
      <c r="N37" t="s">
        <v>166</v>
      </c>
      <c r="O37" s="25">
        <v>3.9586501141080652</v>
      </c>
    </row>
    <row r="38" spans="10:15" x14ac:dyDescent="0.25">
      <c r="N38" s="2" t="s">
        <v>105</v>
      </c>
      <c r="O38">
        <v>0.13800000000000001</v>
      </c>
    </row>
    <row r="39" spans="10:15" x14ac:dyDescent="0.25">
      <c r="N39" s="2" t="s">
        <v>120</v>
      </c>
      <c r="O39">
        <v>0.182</v>
      </c>
    </row>
    <row r="43" spans="10:15" x14ac:dyDescent="0.25">
      <c r="K43" s="36" t="s">
        <v>84</v>
      </c>
      <c r="L43" s="37" t="s">
        <v>74</v>
      </c>
      <c r="M43" s="37" t="s">
        <v>75</v>
      </c>
      <c r="N43" s="37" t="s">
        <v>265</v>
      </c>
      <c r="O43" s="38" t="s">
        <v>85</v>
      </c>
    </row>
    <row r="44" spans="10:15" x14ac:dyDescent="0.25">
      <c r="J44" t="s">
        <v>294</v>
      </c>
      <c r="K44" s="39" t="s">
        <v>266</v>
      </c>
      <c r="L44" s="40">
        <v>39.1019477844238</v>
      </c>
      <c r="M44" s="40">
        <v>-96.595001220703097</v>
      </c>
      <c r="N44" s="41" t="s">
        <v>267</v>
      </c>
      <c r="O44" s="42">
        <v>35971</v>
      </c>
    </row>
    <row r="46" spans="10:15" x14ac:dyDescent="0.25">
      <c r="J46" t="s">
        <v>293</v>
      </c>
      <c r="K46" t="s">
        <v>292</v>
      </c>
      <c r="L46">
        <v>39.105060999999999</v>
      </c>
      <c r="M46">
        <v>-96.603829000000005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38004-DDAC-4051-9094-13855B7040BC}">
  <dimension ref="A1:R48"/>
  <sheetViews>
    <sheetView topLeftCell="H16" workbookViewId="0">
      <selection activeCell="J1" sqref="J1:K16"/>
    </sheetView>
  </sheetViews>
  <sheetFormatPr defaultRowHeight="15" x14ac:dyDescent="0.25"/>
  <cols>
    <col min="13" max="13" width="14.42578125" bestFit="1" customWidth="1"/>
    <col min="14" max="14" width="23.140625" bestFit="1" customWidth="1"/>
    <col min="15" max="15" width="26.140625" bestFit="1" customWidth="1"/>
    <col min="16" max="16" width="10.140625" bestFit="1" customWidth="1"/>
    <col min="17" max="17" width="24.7109375" bestFit="1" customWidth="1"/>
    <col min="18" max="18" width="5" bestFit="1" customWidth="1"/>
  </cols>
  <sheetData>
    <row r="1" spans="1:15" x14ac:dyDescent="0.25">
      <c r="A1" t="s">
        <v>220</v>
      </c>
      <c r="B1" s="2" t="s">
        <v>86</v>
      </c>
      <c r="C1" s="2" t="s">
        <v>83</v>
      </c>
      <c r="D1" s="2" t="s">
        <v>87</v>
      </c>
      <c r="E1" s="2" t="s">
        <v>119</v>
      </c>
      <c r="F1" s="2" t="s">
        <v>105</v>
      </c>
      <c r="G1" s="2" t="s">
        <v>120</v>
      </c>
      <c r="H1" s="2" t="s">
        <v>89</v>
      </c>
    </row>
    <row r="2" spans="1:15" x14ac:dyDescent="0.25">
      <c r="A2" t="s">
        <v>263</v>
      </c>
      <c r="B2" s="2">
        <v>1990</v>
      </c>
      <c r="C2">
        <v>237</v>
      </c>
      <c r="D2">
        <v>27</v>
      </c>
      <c r="E2">
        <v>16.12270345445965</v>
      </c>
      <c r="F2" s="8">
        <v>0.1111111111111111</v>
      </c>
      <c r="G2" s="8">
        <v>0.52941176470588236</v>
      </c>
      <c r="H2" s="8"/>
      <c r="I2" s="8"/>
      <c r="J2" s="8"/>
    </row>
    <row r="3" spans="1:15" x14ac:dyDescent="0.25">
      <c r="A3" t="s">
        <v>263</v>
      </c>
      <c r="B3" s="2">
        <v>1991</v>
      </c>
      <c r="C3">
        <v>268</v>
      </c>
      <c r="D3">
        <v>29</v>
      </c>
      <c r="E3">
        <v>11.215371061322424</v>
      </c>
      <c r="F3" s="8">
        <v>0.20689655172413793</v>
      </c>
      <c r="G3" s="8">
        <v>0.71713147410358569</v>
      </c>
      <c r="H3" s="8"/>
      <c r="I3" s="8"/>
      <c r="J3" s="8"/>
    </row>
    <row r="4" spans="1:15" x14ac:dyDescent="0.25">
      <c r="A4" t="s">
        <v>263</v>
      </c>
      <c r="B4" s="2">
        <v>1992</v>
      </c>
      <c r="C4">
        <v>299</v>
      </c>
      <c r="D4">
        <v>32</v>
      </c>
      <c r="E4">
        <v>13.908947934230612</v>
      </c>
      <c r="F4" s="8">
        <v>0.1875</v>
      </c>
      <c r="G4" s="8">
        <v>0.71217712177121772</v>
      </c>
      <c r="H4" s="8"/>
      <c r="I4" s="8"/>
      <c r="J4" s="8"/>
    </row>
    <row r="5" spans="1:15" x14ac:dyDescent="0.25">
      <c r="A5" t="s">
        <v>263</v>
      </c>
      <c r="B5" s="2">
        <v>1993</v>
      </c>
      <c r="C5">
        <v>188</v>
      </c>
      <c r="D5">
        <v>20</v>
      </c>
      <c r="E5">
        <v>8.1039342557576219</v>
      </c>
      <c r="F5" s="8">
        <v>0.25</v>
      </c>
      <c r="G5" s="8">
        <v>0.87845303867403313</v>
      </c>
      <c r="H5" s="8"/>
      <c r="I5" s="8"/>
      <c r="J5" s="8"/>
    </row>
    <row r="6" spans="1:15" x14ac:dyDescent="0.25">
      <c r="A6" t="s">
        <v>263</v>
      </c>
      <c r="B6" s="2">
        <v>1994</v>
      </c>
      <c r="C6">
        <v>311</v>
      </c>
      <c r="D6">
        <v>31</v>
      </c>
      <c r="E6">
        <v>14.290310230501547</v>
      </c>
      <c r="F6" s="8">
        <v>0.19354838709677419</v>
      </c>
      <c r="G6" s="8">
        <v>0.74149659863945583</v>
      </c>
      <c r="H6" s="8"/>
      <c r="I6" s="8"/>
      <c r="J6" s="8"/>
    </row>
    <row r="7" spans="1:15" x14ac:dyDescent="0.25">
      <c r="A7" t="s">
        <v>263</v>
      </c>
      <c r="B7" s="2">
        <v>1995</v>
      </c>
      <c r="C7">
        <v>249</v>
      </c>
      <c r="D7">
        <v>23</v>
      </c>
      <c r="E7">
        <v>13.737195559345119</v>
      </c>
      <c r="F7" s="8">
        <v>0.17391304347826086</v>
      </c>
      <c r="G7" s="8">
        <v>0.63786008230452673</v>
      </c>
      <c r="H7" s="8"/>
      <c r="I7" s="8"/>
      <c r="J7" s="8"/>
    </row>
    <row r="8" spans="1:15" x14ac:dyDescent="0.25">
      <c r="A8" t="s">
        <v>263</v>
      </c>
      <c r="B8" s="2">
        <v>1996</v>
      </c>
      <c r="C8">
        <v>273</v>
      </c>
      <c r="D8">
        <v>27</v>
      </c>
      <c r="E8">
        <v>11.556478876359073</v>
      </c>
      <c r="F8" s="8">
        <v>0.1111111111111111</v>
      </c>
      <c r="G8" s="8">
        <v>0.50980392156862742</v>
      </c>
      <c r="H8" s="8"/>
      <c r="I8" s="8"/>
      <c r="J8" s="8"/>
    </row>
    <row r="9" spans="1:15" x14ac:dyDescent="0.25">
      <c r="A9" t="s">
        <v>263</v>
      </c>
      <c r="B9" s="2">
        <v>1997</v>
      </c>
      <c r="C9">
        <v>291</v>
      </c>
      <c r="D9">
        <v>32</v>
      </c>
      <c r="E9">
        <v>15.390510909132788</v>
      </c>
      <c r="F9" s="8">
        <v>0.21875</v>
      </c>
      <c r="G9" s="8">
        <v>0.6376811594202898</v>
      </c>
      <c r="H9" s="8"/>
      <c r="I9" s="8"/>
      <c r="J9" s="8"/>
    </row>
    <row r="10" spans="1:15" x14ac:dyDescent="0.25">
      <c r="A10" t="s">
        <v>263</v>
      </c>
      <c r="B10" s="2">
        <v>1998</v>
      </c>
      <c r="C10">
        <v>388</v>
      </c>
      <c r="D10">
        <v>32</v>
      </c>
      <c r="E10">
        <v>9.689765034273977</v>
      </c>
      <c r="F10" s="8">
        <v>0.15625</v>
      </c>
      <c r="G10" s="8">
        <v>0.64690026954177893</v>
      </c>
      <c r="H10" s="8"/>
      <c r="I10" s="8"/>
      <c r="J10" s="8"/>
    </row>
    <row r="11" spans="1:15" x14ac:dyDescent="0.25">
      <c r="A11" t="s">
        <v>263</v>
      </c>
      <c r="B11" s="2">
        <v>1999</v>
      </c>
      <c r="C11">
        <v>293</v>
      </c>
      <c r="D11">
        <v>29</v>
      </c>
      <c r="E11">
        <v>11.763829697236659</v>
      </c>
      <c r="F11" s="8">
        <v>0.20689655172413793</v>
      </c>
      <c r="G11" s="8">
        <v>0.57042253521126762</v>
      </c>
      <c r="H11" s="8"/>
      <c r="I11" s="8"/>
      <c r="J11" s="8"/>
    </row>
    <row r="12" spans="1:15" x14ac:dyDescent="0.25">
      <c r="A12" t="s">
        <v>263</v>
      </c>
      <c r="B12" s="2">
        <v>2000</v>
      </c>
      <c r="C12">
        <v>266</v>
      </c>
      <c r="D12">
        <v>29</v>
      </c>
      <c r="E12">
        <v>13.688902036413626</v>
      </c>
      <c r="F12" s="8">
        <v>0.17241379310344829</v>
      </c>
      <c r="G12" s="8">
        <v>0.62820512820512819</v>
      </c>
      <c r="H12" s="8"/>
      <c r="I12" s="8"/>
      <c r="J12" s="8"/>
    </row>
    <row r="13" spans="1:15" x14ac:dyDescent="0.25">
      <c r="A13" t="s">
        <v>263</v>
      </c>
      <c r="B13" s="2">
        <v>2001</v>
      </c>
      <c r="C13">
        <v>212</v>
      </c>
      <c r="D13">
        <v>22</v>
      </c>
      <c r="E13">
        <v>13.151876797513124</v>
      </c>
      <c r="F13" s="8">
        <v>0.18181818181818182</v>
      </c>
      <c r="G13" s="8">
        <v>0.68627450980392157</v>
      </c>
      <c r="H13" s="8"/>
      <c r="I13" s="8"/>
      <c r="J13" s="8"/>
    </row>
    <row r="14" spans="1:15" x14ac:dyDescent="0.25">
      <c r="A14" t="s">
        <v>263</v>
      </c>
      <c r="B14" s="2">
        <v>2002</v>
      </c>
      <c r="C14">
        <v>334</v>
      </c>
      <c r="D14">
        <v>25</v>
      </c>
      <c r="E14">
        <v>14.755822012449936</v>
      </c>
      <c r="F14" s="8">
        <v>0.2</v>
      </c>
      <c r="G14" s="8">
        <v>0.62046204620462042</v>
      </c>
      <c r="H14" s="8"/>
      <c r="I14" s="8"/>
      <c r="J14" s="8"/>
    </row>
    <row r="15" spans="1:15" x14ac:dyDescent="0.25">
      <c r="A15" t="s">
        <v>263</v>
      </c>
      <c r="B15" s="2">
        <v>2003</v>
      </c>
      <c r="C15">
        <v>266</v>
      </c>
      <c r="D15">
        <v>24</v>
      </c>
      <c r="E15">
        <v>8.8921842846871684</v>
      </c>
      <c r="F15" s="8">
        <v>0.125</v>
      </c>
      <c r="G15" s="8">
        <v>0.72549019607843135</v>
      </c>
      <c r="H15" s="8"/>
      <c r="I15" s="8"/>
      <c r="J15" s="8"/>
    </row>
    <row r="16" spans="1:15" x14ac:dyDescent="0.25">
      <c r="M16">
        <v>1999</v>
      </c>
      <c r="N16" t="s">
        <v>130</v>
      </c>
      <c r="O16" t="s">
        <v>131</v>
      </c>
    </row>
    <row r="19" spans="13:18" x14ac:dyDescent="0.25">
      <c r="M19" t="s">
        <v>2</v>
      </c>
      <c r="N19" t="s">
        <v>3</v>
      </c>
      <c r="O19" t="s">
        <v>4</v>
      </c>
      <c r="P19" t="s">
        <v>5</v>
      </c>
      <c r="Q19" t="s">
        <v>6</v>
      </c>
      <c r="R19" t="s">
        <v>264</v>
      </c>
    </row>
    <row r="20" spans="13:18" x14ac:dyDescent="0.25">
      <c r="M20" t="s">
        <v>8</v>
      </c>
      <c r="N20" t="s">
        <v>9</v>
      </c>
      <c r="O20" t="s">
        <v>10</v>
      </c>
      <c r="P20">
        <v>0</v>
      </c>
      <c r="Q20" t="s">
        <v>11</v>
      </c>
      <c r="R20">
        <v>6</v>
      </c>
    </row>
    <row r="21" spans="13:18" x14ac:dyDescent="0.25">
      <c r="M21" t="s">
        <v>8</v>
      </c>
      <c r="N21" t="s">
        <v>9</v>
      </c>
      <c r="O21" t="s">
        <v>13</v>
      </c>
      <c r="P21">
        <v>0</v>
      </c>
      <c r="Q21" t="s">
        <v>11</v>
      </c>
      <c r="R21">
        <v>28</v>
      </c>
    </row>
    <row r="22" spans="13:18" x14ac:dyDescent="0.25">
      <c r="M22" t="s">
        <v>8</v>
      </c>
      <c r="N22" t="s">
        <v>9</v>
      </c>
      <c r="O22" t="s">
        <v>253</v>
      </c>
      <c r="P22">
        <v>1</v>
      </c>
      <c r="Q22" t="s">
        <v>11</v>
      </c>
      <c r="R22">
        <v>17</v>
      </c>
    </row>
    <row r="23" spans="13:18" x14ac:dyDescent="0.25">
      <c r="M23" t="s">
        <v>8</v>
      </c>
      <c r="N23" t="s">
        <v>9</v>
      </c>
      <c r="O23" t="s">
        <v>171</v>
      </c>
      <c r="P23">
        <v>0</v>
      </c>
      <c r="Q23" t="s">
        <v>11</v>
      </c>
      <c r="R23">
        <v>3</v>
      </c>
    </row>
    <row r="24" spans="13:18" x14ac:dyDescent="0.25">
      <c r="M24" t="s">
        <v>8</v>
      </c>
      <c r="N24" t="s">
        <v>9</v>
      </c>
      <c r="O24" t="s">
        <v>254</v>
      </c>
      <c r="P24">
        <v>0</v>
      </c>
      <c r="Q24" t="s">
        <v>11</v>
      </c>
      <c r="R24">
        <v>10</v>
      </c>
    </row>
    <row r="25" spans="13:18" x14ac:dyDescent="0.25">
      <c r="M25" t="s">
        <v>8</v>
      </c>
      <c r="N25" t="s">
        <v>15</v>
      </c>
      <c r="O25" t="s">
        <v>17</v>
      </c>
      <c r="P25">
        <v>1</v>
      </c>
      <c r="Q25" t="s">
        <v>16</v>
      </c>
      <c r="R25">
        <v>1</v>
      </c>
    </row>
    <row r="26" spans="13:18" x14ac:dyDescent="0.25">
      <c r="M26" t="s">
        <v>8</v>
      </c>
      <c r="N26" t="s">
        <v>15</v>
      </c>
      <c r="O26" t="s">
        <v>256</v>
      </c>
      <c r="P26" t="s">
        <v>182</v>
      </c>
      <c r="Q26" t="s">
        <v>16</v>
      </c>
      <c r="R26">
        <v>1</v>
      </c>
    </row>
    <row r="27" spans="13:18" x14ac:dyDescent="0.25">
      <c r="M27" t="s">
        <v>8</v>
      </c>
      <c r="N27" t="s">
        <v>19</v>
      </c>
      <c r="O27" t="s">
        <v>20</v>
      </c>
      <c r="P27">
        <v>0</v>
      </c>
      <c r="Q27" t="s">
        <v>21</v>
      </c>
      <c r="R27">
        <v>1</v>
      </c>
    </row>
    <row r="28" spans="13:18" x14ac:dyDescent="0.25">
      <c r="M28" t="s">
        <v>8</v>
      </c>
      <c r="N28" t="s">
        <v>19</v>
      </c>
      <c r="O28" t="s">
        <v>22</v>
      </c>
      <c r="P28">
        <v>0</v>
      </c>
      <c r="Q28" t="s">
        <v>21</v>
      </c>
      <c r="R28">
        <v>3</v>
      </c>
    </row>
    <row r="29" spans="13:18" x14ac:dyDescent="0.25">
      <c r="M29" t="s">
        <v>8</v>
      </c>
      <c r="N29" t="s">
        <v>174</v>
      </c>
      <c r="O29" t="s">
        <v>228</v>
      </c>
      <c r="P29">
        <v>1</v>
      </c>
      <c r="Q29" t="s">
        <v>176</v>
      </c>
      <c r="R29">
        <v>4</v>
      </c>
    </row>
    <row r="30" spans="13:18" x14ac:dyDescent="0.25">
      <c r="M30" t="s">
        <v>8</v>
      </c>
      <c r="N30" t="s">
        <v>23</v>
      </c>
      <c r="O30" t="s">
        <v>25</v>
      </c>
      <c r="P30">
        <v>0</v>
      </c>
      <c r="Q30" t="s">
        <v>24</v>
      </c>
      <c r="R30">
        <v>1</v>
      </c>
    </row>
    <row r="31" spans="13:18" x14ac:dyDescent="0.25">
      <c r="M31" t="s">
        <v>8</v>
      </c>
      <c r="N31" t="s">
        <v>23</v>
      </c>
      <c r="O31" t="s">
        <v>26</v>
      </c>
      <c r="P31">
        <v>0</v>
      </c>
      <c r="Q31" t="s">
        <v>24</v>
      </c>
      <c r="R31">
        <v>6</v>
      </c>
    </row>
    <row r="32" spans="13:18" x14ac:dyDescent="0.25">
      <c r="M32" t="s">
        <v>8</v>
      </c>
      <c r="N32" t="s">
        <v>23</v>
      </c>
      <c r="O32" t="s">
        <v>27</v>
      </c>
      <c r="P32">
        <v>0</v>
      </c>
      <c r="Q32" t="s">
        <v>24</v>
      </c>
      <c r="R32">
        <v>3</v>
      </c>
    </row>
    <row r="33" spans="13:18" x14ac:dyDescent="0.25">
      <c r="M33" t="s">
        <v>8</v>
      </c>
      <c r="N33" t="s">
        <v>28</v>
      </c>
      <c r="O33" t="s">
        <v>29</v>
      </c>
      <c r="P33">
        <v>1</v>
      </c>
      <c r="Q33" t="s">
        <v>30</v>
      </c>
      <c r="R33">
        <v>17</v>
      </c>
    </row>
    <row r="34" spans="13:18" x14ac:dyDescent="0.25">
      <c r="M34" t="s">
        <v>8</v>
      </c>
      <c r="N34" t="s">
        <v>31</v>
      </c>
      <c r="O34" t="s">
        <v>34</v>
      </c>
      <c r="P34">
        <v>1</v>
      </c>
      <c r="Q34" t="s">
        <v>33</v>
      </c>
      <c r="R34">
        <v>2</v>
      </c>
    </row>
    <row r="35" spans="13:18" x14ac:dyDescent="0.25">
      <c r="M35" t="s">
        <v>8</v>
      </c>
      <c r="N35" t="s">
        <v>31</v>
      </c>
      <c r="O35" t="s">
        <v>35</v>
      </c>
      <c r="P35">
        <v>0</v>
      </c>
      <c r="Q35" t="s">
        <v>33</v>
      </c>
      <c r="R35">
        <v>74</v>
      </c>
    </row>
    <row r="36" spans="13:18" x14ac:dyDescent="0.25">
      <c r="M36" t="s">
        <v>8</v>
      </c>
      <c r="N36" t="s">
        <v>31</v>
      </c>
      <c r="O36" t="s">
        <v>225</v>
      </c>
      <c r="P36">
        <v>0</v>
      </c>
      <c r="Q36" t="s">
        <v>33</v>
      </c>
      <c r="R36">
        <v>1</v>
      </c>
    </row>
    <row r="37" spans="13:18" x14ac:dyDescent="0.25">
      <c r="M37" t="s">
        <v>8</v>
      </c>
      <c r="N37" t="s">
        <v>31</v>
      </c>
      <c r="O37" t="s">
        <v>180</v>
      </c>
      <c r="P37">
        <v>0</v>
      </c>
      <c r="Q37" t="s">
        <v>33</v>
      </c>
      <c r="R37">
        <v>14</v>
      </c>
    </row>
    <row r="38" spans="13:18" x14ac:dyDescent="0.25">
      <c r="M38" t="s">
        <v>8</v>
      </c>
      <c r="N38" t="s">
        <v>31</v>
      </c>
      <c r="O38" t="s">
        <v>229</v>
      </c>
      <c r="P38">
        <v>1</v>
      </c>
      <c r="Q38" t="s">
        <v>33</v>
      </c>
      <c r="R38">
        <v>2</v>
      </c>
    </row>
    <row r="39" spans="13:18" x14ac:dyDescent="0.25">
      <c r="M39" t="s">
        <v>8</v>
      </c>
      <c r="N39" t="s">
        <v>31</v>
      </c>
      <c r="O39" t="s">
        <v>181</v>
      </c>
      <c r="P39">
        <v>0</v>
      </c>
      <c r="Q39" t="s">
        <v>33</v>
      </c>
      <c r="R39">
        <v>1</v>
      </c>
    </row>
    <row r="40" spans="13:18" x14ac:dyDescent="0.25">
      <c r="M40" t="s">
        <v>8</v>
      </c>
      <c r="N40" t="s">
        <v>36</v>
      </c>
      <c r="O40" t="s">
        <v>38</v>
      </c>
      <c r="P40">
        <v>0</v>
      </c>
      <c r="Q40" t="s">
        <v>37</v>
      </c>
      <c r="R40">
        <v>6</v>
      </c>
    </row>
    <row r="41" spans="13:18" ht="14.25" customHeight="1" x14ac:dyDescent="0.25">
      <c r="M41" t="s">
        <v>8</v>
      </c>
      <c r="N41" t="s">
        <v>36</v>
      </c>
      <c r="O41" t="s">
        <v>39</v>
      </c>
      <c r="P41">
        <v>0</v>
      </c>
      <c r="Q41" t="s">
        <v>37</v>
      </c>
      <c r="R41">
        <v>68</v>
      </c>
    </row>
    <row r="42" spans="13:18" x14ac:dyDescent="0.25">
      <c r="M42" t="s">
        <v>8</v>
      </c>
      <c r="N42" t="s">
        <v>36</v>
      </c>
      <c r="O42" t="s">
        <v>41</v>
      </c>
      <c r="P42">
        <v>0</v>
      </c>
      <c r="Q42" t="s">
        <v>37</v>
      </c>
      <c r="R42">
        <v>4</v>
      </c>
    </row>
    <row r="43" spans="13:18" x14ac:dyDescent="0.25">
      <c r="M43" t="s">
        <v>8</v>
      </c>
      <c r="N43" t="s">
        <v>42</v>
      </c>
      <c r="O43" t="s">
        <v>43</v>
      </c>
      <c r="P43">
        <v>0</v>
      </c>
      <c r="Q43" t="s">
        <v>44</v>
      </c>
      <c r="R43">
        <v>10</v>
      </c>
    </row>
    <row r="44" spans="13:18" x14ac:dyDescent="0.25">
      <c r="M44" t="s">
        <v>8</v>
      </c>
      <c r="N44" t="s">
        <v>42</v>
      </c>
      <c r="O44" t="s">
        <v>45</v>
      </c>
      <c r="P44">
        <v>0</v>
      </c>
      <c r="Q44" t="s">
        <v>44</v>
      </c>
      <c r="R44">
        <v>1</v>
      </c>
    </row>
    <row r="45" spans="13:18" x14ac:dyDescent="0.25">
      <c r="M45" t="s">
        <v>187</v>
      </c>
      <c r="N45" t="s">
        <v>190</v>
      </c>
      <c r="O45" t="s">
        <v>257</v>
      </c>
      <c r="P45">
        <v>0</v>
      </c>
      <c r="Q45" t="s">
        <v>191</v>
      </c>
      <c r="R45">
        <v>2</v>
      </c>
    </row>
    <row r="46" spans="13:18" x14ac:dyDescent="0.25">
      <c r="M46" t="s">
        <v>47</v>
      </c>
      <c r="N46" t="s">
        <v>48</v>
      </c>
      <c r="O46" t="s">
        <v>51</v>
      </c>
      <c r="P46">
        <v>0</v>
      </c>
      <c r="Q46" t="s">
        <v>52</v>
      </c>
      <c r="R46">
        <v>3</v>
      </c>
    </row>
    <row r="47" spans="13:18" x14ac:dyDescent="0.25">
      <c r="M47" t="s">
        <v>47</v>
      </c>
      <c r="N47" t="s">
        <v>48</v>
      </c>
      <c r="O47" t="s">
        <v>53</v>
      </c>
      <c r="P47">
        <v>0</v>
      </c>
      <c r="Q47" t="s">
        <v>54</v>
      </c>
      <c r="R47">
        <v>3</v>
      </c>
    </row>
    <row r="48" spans="13:18" x14ac:dyDescent="0.25">
      <c r="M48" t="s">
        <v>60</v>
      </c>
      <c r="N48" t="s">
        <v>61</v>
      </c>
      <c r="O48" t="s">
        <v>61</v>
      </c>
      <c r="P48">
        <v>0</v>
      </c>
      <c r="Q48" t="s">
        <v>62</v>
      </c>
      <c r="R4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57BD-7412-49DF-B506-53C43AC2B032}">
  <dimension ref="A1:V35"/>
  <sheetViews>
    <sheetView tabSelected="1" topLeftCell="E37" workbookViewId="0">
      <selection activeCell="E33" sqref="E33:H33"/>
    </sheetView>
  </sheetViews>
  <sheetFormatPr defaultRowHeight="15" x14ac:dyDescent="0.25"/>
  <cols>
    <col min="1" max="1" width="17" customWidth="1"/>
    <col min="2" max="2" width="23.140625" bestFit="1" customWidth="1"/>
    <col min="3" max="3" width="26.140625" bestFit="1" customWidth="1"/>
    <col min="4" max="4" width="10.140625" bestFit="1" customWidth="1"/>
    <col min="5" max="5" width="38.5703125" bestFit="1" customWidth="1"/>
    <col min="6" max="6" width="5" bestFit="1" customWidth="1"/>
  </cols>
  <sheetData>
    <row r="1" spans="1:22" x14ac:dyDescent="0.25">
      <c r="A1" t="s">
        <v>260</v>
      </c>
      <c r="M1" t="s">
        <v>220</v>
      </c>
      <c r="N1" t="s">
        <v>86</v>
      </c>
      <c r="O1" t="s">
        <v>83</v>
      </c>
      <c r="P1" t="s">
        <v>87</v>
      </c>
      <c r="Q1" t="s">
        <v>119</v>
      </c>
      <c r="R1" t="s">
        <v>105</v>
      </c>
      <c r="S1" t="s">
        <v>120</v>
      </c>
      <c r="T1" t="s">
        <v>89</v>
      </c>
      <c r="V1" t="s">
        <v>70</v>
      </c>
    </row>
    <row r="2" spans="1:22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261</v>
      </c>
      <c r="M2" t="s">
        <v>262</v>
      </c>
      <c r="N2" s="2">
        <v>1990</v>
      </c>
      <c r="O2">
        <v>138</v>
      </c>
      <c r="P2">
        <v>26</v>
      </c>
      <c r="Q2">
        <v>19.322079296165157</v>
      </c>
      <c r="R2" s="8">
        <v>0.23076923076923078</v>
      </c>
      <c r="S2" s="8">
        <v>0.58870967741935487</v>
      </c>
      <c r="V2" s="8">
        <v>0.14492753623188406</v>
      </c>
    </row>
    <row r="3" spans="1:22" x14ac:dyDescent="0.25">
      <c r="A3" t="s">
        <v>8</v>
      </c>
      <c r="B3" t="s">
        <v>9</v>
      </c>
      <c r="C3" t="s">
        <v>10</v>
      </c>
      <c r="D3">
        <v>0</v>
      </c>
      <c r="E3" t="s">
        <v>11</v>
      </c>
      <c r="F3">
        <v>2</v>
      </c>
      <c r="M3" t="s">
        <v>262</v>
      </c>
      <c r="N3" s="2">
        <v>1991</v>
      </c>
      <c r="O3">
        <v>210</v>
      </c>
      <c r="P3">
        <v>36</v>
      </c>
      <c r="Q3">
        <v>18.753573109693747</v>
      </c>
      <c r="R3" s="8">
        <v>0.22222222222222221</v>
      </c>
      <c r="S3" s="8">
        <v>0.68449197860962563</v>
      </c>
      <c r="V3" s="8">
        <v>0.16666666666666666</v>
      </c>
    </row>
    <row r="4" spans="1:22" x14ac:dyDescent="0.25">
      <c r="A4" t="s">
        <v>8</v>
      </c>
      <c r="B4" t="s">
        <v>9</v>
      </c>
      <c r="C4" t="s">
        <v>169</v>
      </c>
      <c r="D4">
        <v>0</v>
      </c>
      <c r="E4" t="s">
        <v>11</v>
      </c>
      <c r="F4">
        <v>1</v>
      </c>
      <c r="M4" t="s">
        <v>262</v>
      </c>
      <c r="N4" s="2">
        <v>1992</v>
      </c>
      <c r="O4">
        <v>210</v>
      </c>
      <c r="P4">
        <v>18</v>
      </c>
      <c r="Q4">
        <v>6.9942694522890996</v>
      </c>
      <c r="R4" s="8">
        <v>0.33333333333333331</v>
      </c>
      <c r="S4" s="8">
        <v>0.70873786407766992</v>
      </c>
      <c r="V4" s="8">
        <v>0.46666666666666667</v>
      </c>
    </row>
    <row r="5" spans="1:22" x14ac:dyDescent="0.25">
      <c r="A5" t="s">
        <v>8</v>
      </c>
      <c r="B5" t="s">
        <v>9</v>
      </c>
      <c r="C5" t="s">
        <v>13</v>
      </c>
      <c r="D5">
        <v>0</v>
      </c>
      <c r="E5" t="s">
        <v>11</v>
      </c>
      <c r="F5">
        <v>13</v>
      </c>
      <c r="M5" t="s">
        <v>262</v>
      </c>
      <c r="N5" s="2">
        <v>1993</v>
      </c>
      <c r="O5">
        <v>246</v>
      </c>
      <c r="P5">
        <v>27</v>
      </c>
      <c r="Q5">
        <v>11.683850071497725</v>
      </c>
      <c r="R5" s="8">
        <v>0.29629629629629628</v>
      </c>
      <c r="S5" s="8">
        <v>0.69432314410480345</v>
      </c>
      <c r="V5" s="8">
        <v>0.24796747967479674</v>
      </c>
    </row>
    <row r="6" spans="1:22" x14ac:dyDescent="0.25">
      <c r="A6" t="s">
        <v>8</v>
      </c>
      <c r="B6" t="s">
        <v>9</v>
      </c>
      <c r="C6" t="s">
        <v>253</v>
      </c>
      <c r="D6">
        <v>1</v>
      </c>
      <c r="E6" t="s">
        <v>11</v>
      </c>
      <c r="F6">
        <v>9</v>
      </c>
      <c r="M6" t="s">
        <v>262</v>
      </c>
      <c r="N6" s="2">
        <v>1994</v>
      </c>
      <c r="O6">
        <v>226</v>
      </c>
      <c r="P6">
        <v>23</v>
      </c>
      <c r="Q6">
        <v>10.66149945639938</v>
      </c>
      <c r="R6" s="8">
        <v>0.17391304347826086</v>
      </c>
      <c r="S6" s="8">
        <v>0.69668246445497628</v>
      </c>
      <c r="V6" s="8">
        <v>0.22566371681415928</v>
      </c>
    </row>
    <row r="7" spans="1:22" x14ac:dyDescent="0.25">
      <c r="A7" t="s">
        <v>8</v>
      </c>
      <c r="B7" t="s">
        <v>9</v>
      </c>
      <c r="C7" t="s">
        <v>170</v>
      </c>
      <c r="D7">
        <v>1</v>
      </c>
      <c r="E7" t="s">
        <v>11</v>
      </c>
      <c r="F7">
        <v>5</v>
      </c>
      <c r="M7" t="s">
        <v>262</v>
      </c>
      <c r="N7" s="2">
        <v>1995</v>
      </c>
      <c r="O7">
        <v>183</v>
      </c>
      <c r="P7">
        <v>19</v>
      </c>
      <c r="Q7">
        <v>10.274136435050954</v>
      </c>
      <c r="R7" s="8">
        <v>0.31578947368421051</v>
      </c>
      <c r="S7" s="8">
        <v>0.6211180124223602</v>
      </c>
      <c r="V7" s="8">
        <v>0.20765027322404372</v>
      </c>
    </row>
    <row r="8" spans="1:22" x14ac:dyDescent="0.25">
      <c r="A8" t="s">
        <v>8</v>
      </c>
      <c r="B8" t="s">
        <v>9</v>
      </c>
      <c r="C8" t="s">
        <v>171</v>
      </c>
      <c r="D8">
        <v>0</v>
      </c>
      <c r="E8" t="s">
        <v>11</v>
      </c>
      <c r="F8">
        <v>7</v>
      </c>
      <c r="M8" t="s">
        <v>262</v>
      </c>
      <c r="N8" s="2">
        <v>1996</v>
      </c>
      <c r="O8">
        <v>358</v>
      </c>
      <c r="P8">
        <v>23</v>
      </c>
      <c r="Q8">
        <v>9.1872684378852885</v>
      </c>
      <c r="R8" s="8">
        <v>0.21739130434782608</v>
      </c>
      <c r="S8" s="8">
        <v>0.44954128440366975</v>
      </c>
      <c r="T8" s="2" t="s">
        <v>249</v>
      </c>
      <c r="V8" s="8">
        <v>0.30446927374301674</v>
      </c>
    </row>
    <row r="9" spans="1:22" x14ac:dyDescent="0.25">
      <c r="A9" t="s">
        <v>8</v>
      </c>
      <c r="B9" t="s">
        <v>9</v>
      </c>
      <c r="C9" t="s">
        <v>254</v>
      </c>
      <c r="D9">
        <v>0</v>
      </c>
      <c r="E9" t="s">
        <v>11</v>
      </c>
      <c r="F9">
        <v>1</v>
      </c>
      <c r="M9" t="s">
        <v>262</v>
      </c>
      <c r="N9" s="2">
        <v>1996</v>
      </c>
      <c r="O9">
        <v>214</v>
      </c>
      <c r="P9">
        <v>26</v>
      </c>
      <c r="Q9">
        <v>9.0909862626051225</v>
      </c>
      <c r="R9" s="8">
        <v>0.19230769230769232</v>
      </c>
      <c r="S9" s="8">
        <v>0.46808510638297873</v>
      </c>
      <c r="T9" s="2" t="s">
        <v>250</v>
      </c>
      <c r="V9" s="8">
        <v>0.23831775700934579</v>
      </c>
    </row>
    <row r="10" spans="1:22" x14ac:dyDescent="0.25">
      <c r="A10" t="s">
        <v>8</v>
      </c>
      <c r="B10" t="s">
        <v>19</v>
      </c>
      <c r="C10" t="s">
        <v>20</v>
      </c>
      <c r="D10">
        <v>0</v>
      </c>
      <c r="E10" t="s">
        <v>21</v>
      </c>
      <c r="F10">
        <v>1</v>
      </c>
      <c r="M10" t="s">
        <v>262</v>
      </c>
      <c r="N10" s="2">
        <v>1997</v>
      </c>
      <c r="O10">
        <v>247</v>
      </c>
      <c r="P10">
        <v>24</v>
      </c>
      <c r="Q10">
        <v>9.0909862626051225</v>
      </c>
      <c r="R10" s="8">
        <v>0.25</v>
      </c>
      <c r="S10" s="8">
        <v>0.4219409282700422</v>
      </c>
      <c r="T10" s="2" t="s">
        <v>251</v>
      </c>
      <c r="V10" s="8">
        <v>0.31983805668016196</v>
      </c>
    </row>
    <row r="11" spans="1:22" x14ac:dyDescent="0.25">
      <c r="A11" t="s">
        <v>8</v>
      </c>
      <c r="B11" t="s">
        <v>174</v>
      </c>
      <c r="C11" t="s">
        <v>228</v>
      </c>
      <c r="D11">
        <v>1</v>
      </c>
      <c r="E11" t="s">
        <v>176</v>
      </c>
      <c r="F11">
        <v>34</v>
      </c>
      <c r="M11" t="s">
        <v>262</v>
      </c>
      <c r="N11" s="2">
        <v>1997</v>
      </c>
      <c r="O11">
        <v>150</v>
      </c>
      <c r="P11">
        <v>18</v>
      </c>
      <c r="Q11">
        <v>14.059291055860138</v>
      </c>
      <c r="R11" s="8">
        <v>0.27777777777777779</v>
      </c>
      <c r="S11" s="8">
        <v>0.40666666666666668</v>
      </c>
      <c r="T11" s="2" t="s">
        <v>252</v>
      </c>
      <c r="V11" s="8">
        <v>0.27333333333333332</v>
      </c>
    </row>
    <row r="12" spans="1:22" x14ac:dyDescent="0.25">
      <c r="A12" t="s">
        <v>8</v>
      </c>
      <c r="B12" t="s">
        <v>23</v>
      </c>
      <c r="C12" t="s">
        <v>26</v>
      </c>
      <c r="D12">
        <v>0</v>
      </c>
      <c r="E12" t="s">
        <v>24</v>
      </c>
      <c r="F12">
        <v>2</v>
      </c>
      <c r="M12" t="s">
        <v>262</v>
      </c>
      <c r="N12" s="2">
        <v>1998</v>
      </c>
      <c r="O12">
        <v>177</v>
      </c>
      <c r="P12">
        <v>25</v>
      </c>
      <c r="Q12">
        <v>14.059291055860138</v>
      </c>
      <c r="R12" s="8">
        <v>0.2</v>
      </c>
      <c r="S12" s="8">
        <v>0.66666666666666663</v>
      </c>
      <c r="V12" s="8">
        <v>0.19209039548022599</v>
      </c>
    </row>
    <row r="13" spans="1:22" x14ac:dyDescent="0.25">
      <c r="A13" t="s">
        <v>8</v>
      </c>
      <c r="B13" t="s">
        <v>23</v>
      </c>
      <c r="C13" t="s">
        <v>27</v>
      </c>
      <c r="D13">
        <v>0</v>
      </c>
      <c r="E13" t="s">
        <v>24</v>
      </c>
      <c r="F13">
        <v>1</v>
      </c>
      <c r="M13" t="s">
        <v>262</v>
      </c>
      <c r="N13" s="2">
        <v>1999</v>
      </c>
      <c r="O13">
        <v>357</v>
      </c>
      <c r="P13">
        <v>36</v>
      </c>
      <c r="Q13">
        <v>18.9073033922683</v>
      </c>
      <c r="R13" s="8">
        <v>0.19444444444444445</v>
      </c>
      <c r="S13" s="8">
        <v>0.51327433628318586</v>
      </c>
      <c r="V13" s="8">
        <v>0.14565826330532214</v>
      </c>
    </row>
    <row r="14" spans="1:22" x14ac:dyDescent="0.25">
      <c r="A14" t="s">
        <v>8</v>
      </c>
      <c r="B14" t="s">
        <v>28</v>
      </c>
      <c r="C14" t="s">
        <v>29</v>
      </c>
      <c r="D14">
        <v>1</v>
      </c>
      <c r="E14" t="s">
        <v>30</v>
      </c>
      <c r="F14">
        <v>2</v>
      </c>
      <c r="M14" t="s">
        <v>262</v>
      </c>
      <c r="N14" s="2">
        <v>2000</v>
      </c>
      <c r="O14">
        <v>281</v>
      </c>
      <c r="P14">
        <v>32</v>
      </c>
      <c r="Q14">
        <v>19.57333200380431</v>
      </c>
      <c r="R14" s="8">
        <v>0.15625</v>
      </c>
      <c r="S14" s="8">
        <v>0.51851851851851849</v>
      </c>
      <c r="V14" s="8">
        <v>0.1103202846975089</v>
      </c>
    </row>
    <row r="15" spans="1:22" x14ac:dyDescent="0.25">
      <c r="A15" t="s">
        <v>8</v>
      </c>
      <c r="B15" t="s">
        <v>31</v>
      </c>
      <c r="C15" t="s">
        <v>35</v>
      </c>
      <c r="D15">
        <v>0</v>
      </c>
      <c r="E15" t="s">
        <v>33</v>
      </c>
      <c r="F15">
        <v>26</v>
      </c>
      <c r="M15" t="s">
        <v>262</v>
      </c>
      <c r="N15" s="2">
        <v>2001</v>
      </c>
      <c r="O15">
        <v>268</v>
      </c>
      <c r="P15">
        <v>30</v>
      </c>
      <c r="Q15">
        <v>12.446537526245946</v>
      </c>
      <c r="R15" s="8">
        <v>0.26666666666666666</v>
      </c>
      <c r="S15" s="8">
        <v>0.43190661478599224</v>
      </c>
      <c r="V15" s="8">
        <v>0.26119402985074625</v>
      </c>
    </row>
    <row r="16" spans="1:22" x14ac:dyDescent="0.25">
      <c r="A16" t="s">
        <v>8</v>
      </c>
      <c r="B16" t="s">
        <v>31</v>
      </c>
      <c r="C16" t="s">
        <v>225</v>
      </c>
      <c r="D16">
        <v>0</v>
      </c>
      <c r="E16" t="s">
        <v>33</v>
      </c>
      <c r="F16">
        <v>1</v>
      </c>
      <c r="M16" t="s">
        <v>262</v>
      </c>
      <c r="N16" s="2">
        <v>2002</v>
      </c>
      <c r="O16">
        <v>327</v>
      </c>
      <c r="P16">
        <v>33</v>
      </c>
      <c r="Q16">
        <v>19.70555813464139</v>
      </c>
      <c r="R16" s="8">
        <v>0.21212121212121213</v>
      </c>
      <c r="S16" s="8">
        <v>0.59925093632958804</v>
      </c>
      <c r="V16" s="8">
        <v>0.13149847094801223</v>
      </c>
    </row>
    <row r="17" spans="1:22" x14ac:dyDescent="0.25">
      <c r="A17" t="s">
        <v>8</v>
      </c>
      <c r="B17" t="s">
        <v>31</v>
      </c>
      <c r="C17" t="s">
        <v>180</v>
      </c>
      <c r="D17">
        <v>0</v>
      </c>
      <c r="E17" t="s">
        <v>33</v>
      </c>
      <c r="F17">
        <v>1</v>
      </c>
      <c r="M17" t="s">
        <v>262</v>
      </c>
      <c r="N17" s="2">
        <v>2003</v>
      </c>
      <c r="O17">
        <v>253</v>
      </c>
      <c r="P17">
        <v>22</v>
      </c>
      <c r="Q17">
        <v>9.0143799167890055</v>
      </c>
      <c r="R17" s="8">
        <v>0.22727272727272727</v>
      </c>
      <c r="S17" s="8">
        <v>0.49789029535864981</v>
      </c>
      <c r="V17" s="8">
        <v>0.38339920948616601</v>
      </c>
    </row>
    <row r="18" spans="1:22" x14ac:dyDescent="0.25">
      <c r="A18" t="s">
        <v>8</v>
      </c>
      <c r="B18" t="s">
        <v>36</v>
      </c>
      <c r="C18" t="s">
        <v>39</v>
      </c>
      <c r="D18">
        <v>0</v>
      </c>
      <c r="E18" t="s">
        <v>37</v>
      </c>
      <c r="F18">
        <v>24</v>
      </c>
    </row>
    <row r="19" spans="1:22" x14ac:dyDescent="0.25">
      <c r="A19" t="s">
        <v>8</v>
      </c>
      <c r="B19" t="s">
        <v>36</v>
      </c>
      <c r="C19" t="s">
        <v>255</v>
      </c>
      <c r="D19">
        <v>0</v>
      </c>
      <c r="E19" t="s">
        <v>37</v>
      </c>
      <c r="F19">
        <v>2</v>
      </c>
    </row>
    <row r="20" spans="1:22" x14ac:dyDescent="0.25">
      <c r="A20" t="s">
        <v>8</v>
      </c>
      <c r="B20" t="s">
        <v>36</v>
      </c>
      <c r="C20" t="s">
        <v>40</v>
      </c>
      <c r="D20">
        <v>0</v>
      </c>
      <c r="E20" t="s">
        <v>37</v>
      </c>
      <c r="F20">
        <v>1</v>
      </c>
    </row>
    <row r="21" spans="1:22" x14ac:dyDescent="0.25">
      <c r="A21" t="s">
        <v>8</v>
      </c>
      <c r="B21" t="s">
        <v>42</v>
      </c>
      <c r="C21" t="s">
        <v>43</v>
      </c>
      <c r="D21">
        <v>0</v>
      </c>
      <c r="E21" t="s">
        <v>44</v>
      </c>
      <c r="F21">
        <v>8</v>
      </c>
    </row>
    <row r="22" spans="1:22" x14ac:dyDescent="0.25">
      <c r="A22" t="s">
        <v>8</v>
      </c>
      <c r="B22" t="s">
        <v>42</v>
      </c>
      <c r="C22" t="s">
        <v>231</v>
      </c>
      <c r="D22">
        <v>1</v>
      </c>
      <c r="E22" t="s">
        <v>44</v>
      </c>
      <c r="F22">
        <v>9</v>
      </c>
    </row>
    <row r="23" spans="1:22" x14ac:dyDescent="0.25">
      <c r="A23" t="s">
        <v>187</v>
      </c>
      <c r="B23" t="s">
        <v>188</v>
      </c>
      <c r="C23" t="s">
        <v>188</v>
      </c>
      <c r="D23">
        <v>0</v>
      </c>
      <c r="E23" t="s">
        <v>189</v>
      </c>
      <c r="F23">
        <v>3</v>
      </c>
    </row>
    <row r="24" spans="1:22" x14ac:dyDescent="0.25">
      <c r="A24" t="s">
        <v>187</v>
      </c>
      <c r="B24" t="s">
        <v>190</v>
      </c>
      <c r="C24" t="s">
        <v>257</v>
      </c>
      <c r="D24">
        <v>0</v>
      </c>
      <c r="E24" t="s">
        <v>191</v>
      </c>
      <c r="F24">
        <v>7</v>
      </c>
    </row>
    <row r="25" spans="1:22" x14ac:dyDescent="0.25">
      <c r="A25" t="s">
        <v>47</v>
      </c>
      <c r="B25" t="s">
        <v>48</v>
      </c>
      <c r="C25" t="s">
        <v>51</v>
      </c>
      <c r="D25">
        <v>0</v>
      </c>
      <c r="E25" t="s">
        <v>52</v>
      </c>
      <c r="F25">
        <v>1</v>
      </c>
    </row>
    <row r="26" spans="1:22" x14ac:dyDescent="0.25">
      <c r="A26" t="s">
        <v>47</v>
      </c>
      <c r="B26" t="s">
        <v>48</v>
      </c>
      <c r="C26" t="s">
        <v>53</v>
      </c>
      <c r="D26">
        <v>0</v>
      </c>
      <c r="E26" t="s">
        <v>54</v>
      </c>
      <c r="F26">
        <v>6</v>
      </c>
    </row>
    <row r="27" spans="1:22" x14ac:dyDescent="0.25">
      <c r="A27" t="s">
        <v>47</v>
      </c>
      <c r="B27" t="s">
        <v>57</v>
      </c>
      <c r="C27" t="s">
        <v>258</v>
      </c>
      <c r="D27" t="s">
        <v>182</v>
      </c>
      <c r="E27" t="s">
        <v>259</v>
      </c>
      <c r="F27">
        <v>10</v>
      </c>
    </row>
    <row r="33" spans="1:10" x14ac:dyDescent="0.25">
      <c r="A33">
        <v>1998</v>
      </c>
      <c r="B33" t="s">
        <v>130</v>
      </c>
      <c r="C33" t="s">
        <v>132</v>
      </c>
      <c r="D33">
        <v>177</v>
      </c>
      <c r="I33" t="s">
        <v>155</v>
      </c>
    </row>
    <row r="34" spans="1:10" x14ac:dyDescent="0.25">
      <c r="I34" t="s">
        <v>74</v>
      </c>
      <c r="J34" t="s">
        <v>75</v>
      </c>
    </row>
    <row r="35" spans="1:10" x14ac:dyDescent="0.25">
      <c r="I35">
        <v>37.17868</v>
      </c>
      <c r="J35">
        <v>-94.64152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Waka2024data</vt:lpstr>
      <vt:lpstr>example calcs Waka2014up</vt:lpstr>
      <vt:lpstr>Wakarusa_metrics</vt:lpstr>
      <vt:lpstr>allSites_metrics</vt:lpstr>
      <vt:lpstr>KingsCreek</vt:lpstr>
      <vt:lpstr>Verdigris R</vt:lpstr>
      <vt:lpstr>Spring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Hagen</dc:creator>
  <cp:lastModifiedBy>Hagen, Robert H.</cp:lastModifiedBy>
  <dcterms:created xsi:type="dcterms:W3CDTF">2013-11-25T05:24:57Z</dcterms:created>
  <dcterms:modified xsi:type="dcterms:W3CDTF">2024-12-09T19:25:01Z</dcterms:modified>
</cp:coreProperties>
</file>