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School\Analysis and Design (QBA 1721)\"/>
    </mc:Choice>
  </mc:AlternateContent>
  <xr:revisionPtr revIDLastSave="0" documentId="8_{830DC752-27A9-419A-9AB0-BDBDA24F7C15}" xr6:coauthVersionLast="47" xr6:coauthVersionMax="47" xr10:uidLastSave="{00000000-0000-0000-0000-000000000000}"/>
  <workbookProtection workbookAlgorithmName="SHA-512" workbookHashValue="VDJ+1h4a/261wOoBE3+rrHd7q55EnWNvCfoLhrKT1x4fVF8C5kgsuOeR51cSQ2W38+ZMcvgwvmJV3vcVhbSO+w==" workbookSaltValue="toKsk2bAlH88vj4OPBm0zQ==" workbookSpinCount="100000" lockStructure="1"/>
  <bookViews>
    <workbookView xWindow="-120" yWindow="-120" windowWidth="29040" windowHeight="15840" firstSheet="2" activeTab="2" xr2:uid="{2DA19530-39F1-4BB8-839B-F8E174EC039D}"/>
  </bookViews>
  <sheets>
    <sheet name="FormatCodes_SFX" sheetId="7" state="veryHidden" r:id="rId1"/>
    <sheet name="Feedback_SFX" sheetId="8" state="hidden" r:id="rId2"/>
    <sheet name="Scoreboard" sheetId="9" r:id="rId3"/>
    <sheet name="Read Me!" sheetId="1" r:id="rId4"/>
    <sheet name="DemonstrationPT" sheetId="11" state="veryHidden" r:id="rId5"/>
    <sheet name="DemonstrationSC" sheetId="12" state="veryHidden" r:id="rId6"/>
    <sheet name="Demonstration" sheetId="10" r:id="rId7"/>
    <sheet name="#_Demonstration" sheetId="2" state="veryHidden" r:id="rId8"/>
    <sheet name="MPAAPT" sheetId="14" state="veryHidden" r:id="rId9"/>
    <sheet name="MPAASC" sheetId="15" state="veryHidden" r:id="rId10"/>
    <sheet name="MPAA" sheetId="13" r:id="rId11"/>
    <sheet name="#_MPAA" sheetId="3" state="veryHidden" r:id="rId12"/>
    <sheet name="GenrePT" sheetId="17" state="veryHidden" r:id="rId13"/>
    <sheet name="GenreSC" sheetId="18" state="veryHidden" r:id="rId14"/>
    <sheet name="Genre" sheetId="16" r:id="rId15"/>
    <sheet name="#_Genre" sheetId="4" state="veryHidden" r:id="rId16"/>
    <sheet name="Movies PivotPT" sheetId="20" state="veryHidden" r:id="rId17"/>
    <sheet name="Movies PivotSC" sheetId="21" state="veryHidden" r:id="rId18"/>
    <sheet name="Movies Pivot" sheetId="19" r:id="rId19"/>
    <sheet name="#_Movies Pivot" sheetId="5" state="veryHidden" r:id="rId20"/>
    <sheet name="Movies FormulaPT" sheetId="23" state="veryHidden" r:id="rId21"/>
    <sheet name="Movies FormulaSC" sheetId="24" state="veryHidden" r:id="rId22"/>
    <sheet name="Movies Formula" sheetId="22" r:id="rId23"/>
    <sheet name="#_Movies Formula" sheetId="6" state="veryHidden" r:id="rId24"/>
  </sheets>
  <calcPr calcId="191029"/>
  <pivotCaches>
    <pivotCache cacheId="2" r:id="rId25"/>
    <pivotCache cacheId="5" r:id="rId26"/>
    <pivotCache cacheId="9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2" l="1"/>
  <c r="J12" i="22"/>
  <c r="I12" i="22"/>
  <c r="K11" i="22"/>
  <c r="J11" i="22"/>
  <c r="I11" i="22"/>
  <c r="K10" i="22"/>
  <c r="J10" i="22"/>
  <c r="I10" i="22"/>
  <c r="K9" i="22"/>
  <c r="J9" i="22"/>
  <c r="I9" i="22"/>
  <c r="I14" i="16"/>
  <c r="I13" i="16"/>
  <c r="I12" i="16"/>
  <c r="I11" i="16"/>
  <c r="I10" i="16"/>
  <c r="I9" i="16"/>
  <c r="I8" i="16"/>
  <c r="I7" i="16"/>
  <c r="I6" i="16"/>
  <c r="J10" i="13"/>
  <c r="J9" i="13"/>
  <c r="J8" i="13"/>
  <c r="J7" i="13"/>
  <c r="I11" i="13"/>
  <c r="I10" i="13"/>
  <c r="I9" i="13"/>
  <c r="I8" i="13"/>
  <c r="I7" i="13"/>
  <c r="F19" i="10"/>
  <c r="E19" i="10"/>
  <c r="D19" i="10"/>
  <c r="C19" i="10"/>
  <c r="B19" i="10"/>
  <c r="G18" i="10"/>
  <c r="G17" i="10"/>
  <c r="G16" i="10"/>
  <c r="G15" i="10"/>
  <c r="G14" i="10"/>
  <c r="F18" i="10"/>
  <c r="E18" i="10"/>
  <c r="D18" i="10"/>
  <c r="C18" i="10"/>
  <c r="B18" i="10"/>
  <c r="F17" i="10"/>
  <c r="F16" i="10"/>
  <c r="F15" i="10"/>
  <c r="F14" i="10"/>
  <c r="E10" i="10"/>
  <c r="D10" i="10"/>
  <c r="C10" i="10"/>
  <c r="B10" i="10"/>
  <c r="E9" i="10"/>
  <c r="D9" i="10"/>
  <c r="C9" i="10"/>
  <c r="B9" i="10"/>
  <c r="E8" i="10"/>
  <c r="D8" i="10"/>
  <c r="C8" i="10"/>
  <c r="B8" i="10"/>
  <c r="E7" i="10"/>
  <c r="D7" i="10"/>
  <c r="C7" i="10"/>
  <c r="B7" i="10"/>
  <c r="E6" i="10"/>
  <c r="D6" i="10"/>
  <c r="C6" i="10"/>
  <c r="B6" i="10"/>
  <c r="C35" i="9"/>
  <c r="B35" i="9"/>
  <c r="F25" i="9" a="1"/>
  <c r="F25" i="9"/>
  <c r="I1" i="22" s="1" a="1"/>
  <c r="I1" i="22" s="1"/>
  <c r="AF1" i="22" s="1"/>
  <c r="C25" i="9"/>
  <c r="C27" i="9" s="1"/>
  <c r="B2" i="22"/>
  <c r="Y2" i="22" s="1"/>
  <c r="B2" i="24"/>
  <c r="B1" i="8"/>
  <c r="Z1" i="22"/>
  <c r="Y1" i="22"/>
  <c r="X1" i="22"/>
  <c r="I1" i="6"/>
  <c r="AF1" i="6" s="1"/>
  <c r="B2" i="6"/>
  <c r="Y2" i="6" s="1"/>
  <c r="Z1" i="6"/>
  <c r="Y1" i="6"/>
  <c r="X1" i="6"/>
  <c r="F24" i="9" a="1"/>
  <c r="F24" i="9"/>
  <c r="I1" i="19" s="1" a="1"/>
  <c r="I1" i="19" s="1"/>
  <c r="AF1" i="19" s="1"/>
  <c r="B2" i="21"/>
  <c r="C24" i="9" s="1"/>
  <c r="Z1" i="19"/>
  <c r="Y1" i="19"/>
  <c r="X1" i="19"/>
  <c r="I1" i="5"/>
  <c r="AF1" i="5"/>
  <c r="Z1" i="5"/>
  <c r="Y1" i="5"/>
  <c r="X1" i="5"/>
  <c r="F23" i="9" a="1"/>
  <c r="F23" i="9" s="1"/>
  <c r="I1" i="16" s="1" a="1"/>
  <c r="I1" i="16" s="1"/>
  <c r="AF1" i="16" s="1"/>
  <c r="B2" i="18"/>
  <c r="B2" i="16" s="1"/>
  <c r="Y2" i="16" s="1"/>
  <c r="Z1" i="16"/>
  <c r="Y1" i="16"/>
  <c r="X1" i="16"/>
  <c r="I1" i="4"/>
  <c r="AF1" i="4"/>
  <c r="Z1" i="4"/>
  <c r="Y1" i="4"/>
  <c r="X1" i="4"/>
  <c r="F22" i="9" a="1"/>
  <c r="F22" i="9"/>
  <c r="I1" i="13" s="1" a="1"/>
  <c r="I1" i="13" s="1"/>
  <c r="AF1" i="13" s="1"/>
  <c r="B2" i="15"/>
  <c r="C22" i="9" s="1"/>
  <c r="Z1" i="13"/>
  <c r="Y1" i="13"/>
  <c r="X1" i="13"/>
  <c r="I1" i="3"/>
  <c r="AF1" i="3"/>
  <c r="Z1" i="3"/>
  <c r="Y1" i="3"/>
  <c r="X1" i="3"/>
  <c r="F21" i="9" a="1"/>
  <c r="F21" i="9" s="1"/>
  <c r="I1" i="10" s="1" a="1"/>
  <c r="I1" i="10" s="1"/>
  <c r="AF1" i="10" s="1"/>
  <c r="B2" i="12"/>
  <c r="C21" i="9" s="1"/>
  <c r="Z1" i="10"/>
  <c r="Y1" i="10"/>
  <c r="X1" i="10"/>
  <c r="I1" i="2"/>
  <c r="AF1" i="2"/>
  <c r="Z1" i="2"/>
  <c r="Y1" i="2"/>
  <c r="X1" i="2"/>
  <c r="F4" i="9" a="1"/>
  <c r="F4" i="9" s="1"/>
  <c r="E4" i="9"/>
  <c r="P2" i="10" s="1"/>
  <c r="K12" i="6"/>
  <c r="J12" i="6"/>
  <c r="I12" i="6"/>
  <c r="K11" i="6"/>
  <c r="J11" i="6"/>
  <c r="I11" i="6"/>
  <c r="K10" i="6"/>
  <c r="J10" i="6"/>
  <c r="I10" i="6"/>
  <c r="K9" i="6"/>
  <c r="J9" i="6"/>
  <c r="I9" i="6"/>
  <c r="I13" i="4"/>
  <c r="I12" i="4"/>
  <c r="I11" i="4"/>
  <c r="I10" i="4"/>
  <c r="I9" i="4"/>
  <c r="I8" i="4"/>
  <c r="I7" i="4"/>
  <c r="I6" i="4"/>
  <c r="I14" i="4" s="1"/>
  <c r="I10" i="3"/>
  <c r="I9" i="3"/>
  <c r="I8" i="3"/>
  <c r="I7" i="3"/>
  <c r="E18" i="2"/>
  <c r="D18" i="2"/>
  <c r="C18" i="2"/>
  <c r="B18" i="2"/>
  <c r="F17" i="2"/>
  <c r="F16" i="2"/>
  <c r="F15" i="2"/>
  <c r="F14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C2" i="10" a="1"/>
  <c r="C2" i="6" a="1"/>
  <c r="C2" i="2" a="1"/>
  <c r="C2" i="19" a="1"/>
  <c r="C2" i="16" a="1"/>
  <c r="C2" i="22" a="1"/>
  <c r="C2" i="13" a="1"/>
  <c r="C2" i="5" a="1"/>
  <c r="C2" i="4" a="1"/>
  <c r="C2" i="3" a="1"/>
  <c r="P14" i="21"/>
  <c r="J9" i="15"/>
  <c r="E10" i="12"/>
  <c r="G17" i="12"/>
  <c r="C8" i="12"/>
  <c r="K9" i="24"/>
  <c r="I7" i="15"/>
  <c r="B9" i="12"/>
  <c r="I12" i="24"/>
  <c r="I9" i="24"/>
  <c r="Q14" i="21"/>
  <c r="Q17" i="21"/>
  <c r="M65" i="18"/>
  <c r="J10" i="15"/>
  <c r="I10" i="15"/>
  <c r="C10" i="12"/>
  <c r="G15" i="12"/>
  <c r="B7" i="12"/>
  <c r="B8" i="12"/>
  <c r="B18" i="12"/>
  <c r="I10" i="24"/>
  <c r="J9" i="24"/>
  <c r="O15" i="21"/>
  <c r="I12" i="18"/>
  <c r="I6" i="18"/>
  <c r="O23" i="15"/>
  <c r="M57" i="18"/>
  <c r="F18" i="12"/>
  <c r="J11" i="24"/>
  <c r="J10" i="24"/>
  <c r="Q15" i="21"/>
  <c r="I7" i="18"/>
  <c r="I9" i="18"/>
  <c r="J7" i="15"/>
  <c r="O22" i="15"/>
  <c r="G18" i="12"/>
  <c r="C19" i="12"/>
  <c r="C9" i="12"/>
  <c r="D19" i="12"/>
  <c r="C7" i="12"/>
  <c r="D6" i="12"/>
  <c r="F15" i="12"/>
  <c r="D8" i="12"/>
  <c r="P15" i="21"/>
  <c r="B10" i="12"/>
  <c r="I11" i="24"/>
  <c r="O17" i="21"/>
  <c r="I14" i="18"/>
  <c r="I11" i="18"/>
  <c r="I8" i="15"/>
  <c r="N23" i="15"/>
  <c r="E18" i="12"/>
  <c r="B6" i="12"/>
  <c r="E9" i="12"/>
  <c r="G16" i="12"/>
  <c r="C6" i="12"/>
  <c r="E7" i="12"/>
  <c r="D18" i="12"/>
  <c r="K10" i="24"/>
  <c r="D10" i="12"/>
  <c r="J12" i="24"/>
  <c r="K11" i="24"/>
  <c r="P17" i="21"/>
  <c r="I13" i="18"/>
  <c r="J8" i="15"/>
  <c r="N26" i="15"/>
  <c r="B19" i="12"/>
  <c r="F14" i="12"/>
  <c r="D7" i="12"/>
  <c r="D9" i="12"/>
  <c r="E8" i="12"/>
  <c r="K12" i="24"/>
  <c r="O14" i="21"/>
  <c r="I10" i="18"/>
  <c r="M58" i="18"/>
  <c r="I9" i="15"/>
  <c r="O26" i="15"/>
  <c r="E19" i="12"/>
  <c r="G14" i="12"/>
  <c r="F16" i="12"/>
  <c r="F17" i="12"/>
  <c r="I11" i="15"/>
  <c r="E6" i="12"/>
  <c r="F19" i="12"/>
  <c r="C18" i="12"/>
  <c r="I8" i="18"/>
  <c r="N22" i="15"/>
  <c r="C2" i="19" l="1"/>
  <c r="C2" i="22"/>
  <c r="C2" i="6"/>
  <c r="P2" i="22"/>
  <c r="D35" i="9"/>
  <c r="C2" i="16"/>
  <c r="Z2" i="16" s="1"/>
  <c r="C2" i="5"/>
  <c r="B2" i="19"/>
  <c r="Y2" i="19" s="1"/>
  <c r="B2" i="5"/>
  <c r="Y2" i="5" s="1"/>
  <c r="P2" i="19"/>
  <c r="C2" i="4"/>
  <c r="C2" i="13"/>
  <c r="Z2" i="13" s="1"/>
  <c r="B2" i="4"/>
  <c r="Y2" i="4" s="1"/>
  <c r="C23" i="9"/>
  <c r="P2" i="16"/>
  <c r="C2" i="10"/>
  <c r="Z2" i="10" s="1"/>
  <c r="C2" i="3"/>
  <c r="B2" i="13"/>
  <c r="Y2" i="13" s="1"/>
  <c r="B2" i="3"/>
  <c r="Y2" i="3" s="1"/>
  <c r="P2" i="13"/>
  <c r="C2" i="2"/>
  <c r="B2" i="10"/>
  <c r="Y2" i="10" s="1"/>
  <c r="B2" i="2"/>
  <c r="Y2" i="2" s="1"/>
  <c r="C8" i="9"/>
  <c r="I11" i="3"/>
  <c r="J7" i="3" s="1"/>
  <c r="F18" i="2"/>
  <c r="D1" i="10" a="1"/>
  <c r="D2" i="19"/>
  <c r="D2" i="16"/>
  <c r="D1" i="13" a="1"/>
  <c r="D1" i="19" a="1"/>
  <c r="D1" i="16" a="1"/>
  <c r="D2" i="13"/>
  <c r="A2" i="21" l="1"/>
  <c r="A2" i="5" s="1"/>
  <c r="X2" i="5" s="1"/>
  <c r="AA2" i="19"/>
  <c r="Z2" i="6"/>
  <c r="Z2" i="22"/>
  <c r="Z2" i="19"/>
  <c r="D1" i="19"/>
  <c r="AA1" i="19" s="1"/>
  <c r="Z2" i="5"/>
  <c r="D1" i="16"/>
  <c r="AA1" i="16" s="1"/>
  <c r="A2" i="18"/>
  <c r="AA2" i="16"/>
  <c r="Z2" i="4"/>
  <c r="D1" i="13"/>
  <c r="AA1" i="13" s="1"/>
  <c r="A2" i="15"/>
  <c r="AA2" i="13"/>
  <c r="Z2" i="3"/>
  <c r="D1" i="10"/>
  <c r="AA1" i="10" s="1"/>
  <c r="Z2" i="2"/>
  <c r="J10" i="3"/>
  <c r="J9" i="3"/>
  <c r="J8" i="3"/>
  <c r="F19" i="2"/>
  <c r="G18" i="2"/>
  <c r="B19" i="2"/>
  <c r="G17" i="2"/>
  <c r="G16" i="2"/>
  <c r="G15" i="2"/>
  <c r="G14" i="2"/>
  <c r="E19" i="2"/>
  <c r="D19" i="2"/>
  <c r="C19" i="2"/>
  <c r="D1" i="5" a="1"/>
  <c r="D1" i="3" a="1"/>
  <c r="D2" i="4"/>
  <c r="D1" i="4" a="1"/>
  <c r="D2" i="10"/>
  <c r="D2" i="5"/>
  <c r="D1" i="22" a="1"/>
  <c r="D2" i="2"/>
  <c r="D2" i="6"/>
  <c r="D2" i="3"/>
  <c r="D1" i="6" a="1"/>
  <c r="D2" i="22"/>
  <c r="D1" i="2" a="1"/>
  <c r="B24" i="9" l="1"/>
  <c r="A2" i="19"/>
  <c r="X2" i="19" s="1"/>
  <c r="A2" i="12"/>
  <c r="A2" i="10" s="1"/>
  <c r="X2" i="10" s="1"/>
  <c r="AA2" i="10"/>
  <c r="AA2" i="22"/>
  <c r="A2" i="24"/>
  <c r="D1" i="6"/>
  <c r="AA1" i="6" s="1"/>
  <c r="AA2" i="6"/>
  <c r="D1" i="22"/>
  <c r="AA1" i="22" s="1"/>
  <c r="D1" i="5"/>
  <c r="AA1" i="5" s="1"/>
  <c r="AA2" i="5"/>
  <c r="D1" i="4"/>
  <c r="AA1" i="4" s="1"/>
  <c r="AA2" i="4"/>
  <c r="A2" i="16"/>
  <c r="X2" i="16" s="1"/>
  <c r="B23" i="9"/>
  <c r="A2" i="4"/>
  <c r="X2" i="4" s="1"/>
  <c r="AA2" i="3"/>
  <c r="D1" i="3"/>
  <c r="AA1" i="3" s="1"/>
  <c r="B22" i="9"/>
  <c r="A2" i="3"/>
  <c r="X2" i="3" s="1"/>
  <c r="A2" i="13"/>
  <c r="X2" i="13" s="1"/>
  <c r="D1" i="2"/>
  <c r="AA1" i="2" s="1"/>
  <c r="AA2" i="2"/>
  <c r="A2" i="2" l="1"/>
  <c r="X2" i="2" s="1"/>
  <c r="B21" i="9"/>
  <c r="B25" i="9"/>
  <c r="A2" i="6"/>
  <c r="X2" i="6" s="1"/>
  <c r="A2" i="22"/>
  <c r="X2" i="22" s="1"/>
  <c r="B27" i="9" l="1"/>
  <c r="I3" i="9" s="1"/>
  <c r="D27" i="9" l="1"/>
  <c r="I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EFF421C6-625A-4B51-8E2E-82597ECFFB25}">
      <text>
        <r>
          <rPr>
            <sz val="9"/>
            <color indexed="81"/>
            <rFont val="Tahoma"/>
            <family val="2"/>
          </rPr>
          <t>Connor, It is well to remind ourselves that anxiety signifies a conflict, and so long as a conflict is going on, a constructive solution is possible. – Rollo May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02DF3C8A-C168-4804-83B6-289D6D5B1968}">
      <text>
        <r>
          <rPr>
            <sz val="9"/>
            <color indexed="81"/>
            <rFont val="Tahoma"/>
            <family val="2"/>
          </rPr>
          <t>Connor, If you hear a voice within you say ‘you cannot paint,’ then by all means paint and that voice will be silenced. – Vincent van Gogh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72B73D90-F301-4393-9837-B4884BD8DAFF}">
      <text>
        <r>
          <rPr>
            <sz val="9"/>
            <color indexed="81"/>
            <rFont val="Tahoma"/>
            <family val="2"/>
          </rPr>
          <t>Connor, The expert in anything was once a beginner. – Helen Hayes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2855E179-680F-4702-BC4A-DAD57732D2C5}">
      <text>
        <r>
          <rPr>
            <sz val="9"/>
            <color indexed="81"/>
            <rFont val="Tahoma"/>
            <family val="2"/>
          </rPr>
          <t>Connor, You have brains in your head, you have feet in your shoes. You can steer yourself any direction you choose. – Dr. Seuss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Gordon, Ellen</author>
  </authors>
  <commentList>
    <comment ref="S1" authorId="0" shapeId="0" xr:uid="{AAE6FF12-8DB8-4606-96D0-C4697F7D8F59}">
      <text>
        <r>
          <rPr>
            <sz val="9"/>
            <color indexed="81"/>
            <rFont val="Tahoma"/>
            <family val="2"/>
          </rPr>
          <t>Connor, Seventy percent of success in life is showing up. – Woody Allen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<sst xmlns="http://schemas.openxmlformats.org/spreadsheetml/2006/main" count="3069" uniqueCount="430">
  <si>
    <t>How to create pivot tables so they are graded correctly!</t>
  </si>
  <si>
    <t xml:space="preserve">1.  Place the pivot table in the correct spot! Choose the yellow cell. </t>
  </si>
  <si>
    <t>2.  NEVER delete a pivot table!</t>
  </si>
  <si>
    <t>If you based the pivot table off the wrong data, you can change it by going to 'PIVOT TABLE ANALYZE' -&gt; Change Data Source</t>
  </si>
  <si>
    <t>3. Make sure that the pivot table looks exactly like the model - same order (SORTED the same), same values, same formatting, etc.</t>
  </si>
  <si>
    <t>SHORTCUT KEYS</t>
  </si>
  <si>
    <t>Price</t>
  </si>
  <si>
    <t>Quantity</t>
  </si>
  <si>
    <t>Lock Cells (Absolute Referencing)</t>
  </si>
  <si>
    <t>PC:  F4 (or Fn-F4)</t>
  </si>
  <si>
    <t>Mac: Cmmd-T</t>
  </si>
  <si>
    <t>-Hit the shortcut key multiple times to toggle through the options</t>
  </si>
  <si>
    <t>Select an entire column and/or row</t>
  </si>
  <si>
    <t>PC:  Cntrl-Shift-Arrow Key</t>
  </si>
  <si>
    <t>Mac: Cmmd-Shift-Arrow Key</t>
  </si>
  <si>
    <t>Product ID</t>
  </si>
  <si>
    <t>Q1</t>
  </si>
  <si>
    <t>Q2</t>
  </si>
  <si>
    <t>Q3</t>
  </si>
  <si>
    <t>Q4</t>
  </si>
  <si>
    <t>Total</t>
  </si>
  <si>
    <t>%</t>
  </si>
  <si>
    <t>L864</t>
  </si>
  <si>
    <t>Select an additional cell or column at a time</t>
  </si>
  <si>
    <t>L624</t>
  </si>
  <si>
    <t>PC: Shift-Arrow Key</t>
  </si>
  <si>
    <t>L936</t>
  </si>
  <si>
    <t>Mac:  Shift-Arrow Key</t>
  </si>
  <si>
    <t>L479</t>
  </si>
  <si>
    <t xml:space="preserve">Copy a formula down: </t>
  </si>
  <si>
    <r>
      <t xml:space="preserve">Use </t>
    </r>
    <r>
      <rPr>
        <b/>
        <sz val="11"/>
        <color theme="1"/>
        <rFont val="Aptos Narrow"/>
        <family val="2"/>
        <scheme val="minor"/>
      </rPr>
      <t>Shift &amp; Arrow</t>
    </r>
    <r>
      <rPr>
        <sz val="11"/>
        <color theme="1"/>
        <rFont val="Aptos Narrow"/>
        <family val="2"/>
        <scheme val="minor"/>
      </rPr>
      <t xml:space="preserve"> keys to select the cells you want to copy to</t>
    </r>
  </si>
  <si>
    <r>
      <rPr>
        <b/>
        <sz val="11"/>
        <color theme="1"/>
        <rFont val="Aptos Narrow"/>
        <family val="2"/>
        <scheme val="minor"/>
      </rPr>
      <t>Cntrl (or Cmmd) - D</t>
    </r>
    <r>
      <rPr>
        <sz val="11"/>
        <color theme="1"/>
        <rFont val="Aptos Narrow"/>
        <family val="2"/>
        <scheme val="minor"/>
      </rPr>
      <t>:  Copies the formula down</t>
    </r>
  </si>
  <si>
    <r>
      <rPr>
        <b/>
        <sz val="11"/>
        <color theme="1"/>
        <rFont val="Aptos Narrow"/>
        <family val="2"/>
        <scheme val="minor"/>
      </rPr>
      <t>Cntrl (or Cmmd) R</t>
    </r>
    <r>
      <rPr>
        <sz val="11"/>
        <color theme="1"/>
        <rFont val="Aptos Narrow"/>
        <family val="2"/>
        <scheme val="minor"/>
      </rPr>
      <t>:  Copies the formula to the right</t>
    </r>
  </si>
  <si>
    <t>Format as Accounting</t>
  </si>
  <si>
    <t>PC:  Cntrl-Shift-4</t>
  </si>
  <si>
    <t>Mac:  Cntrl-Shift-4</t>
  </si>
  <si>
    <t>Format as a Percentage</t>
  </si>
  <si>
    <t>PC: Cntrl-Shift-5</t>
  </si>
  <si>
    <t>Mac:  Cntrl-Shift-5</t>
  </si>
  <si>
    <t>Auto-Sum</t>
  </si>
  <si>
    <t>PC:  Alt-Equal Sign</t>
  </si>
  <si>
    <t>Mac:  Cmmd-Shift-T</t>
  </si>
  <si>
    <t>Save a file</t>
  </si>
  <si>
    <t>PC:  Cntrl-S</t>
  </si>
  <si>
    <t>Mac: Cmmd-S</t>
  </si>
  <si>
    <t>Rank</t>
  </si>
  <si>
    <t>Released</t>
  </si>
  <si>
    <t>Movie</t>
  </si>
  <si>
    <t>MPAA Rating</t>
  </si>
  <si>
    <t>Genre</t>
  </si>
  <si>
    <t>Total Adj. Box Office (In Millions)</t>
  </si>
  <si>
    <t>Star Wars Ep. IV: A New Hope</t>
  </si>
  <si>
    <t>PG</t>
  </si>
  <si>
    <t>Adventure</t>
  </si>
  <si>
    <t>Titanic</t>
  </si>
  <si>
    <t>PG-13</t>
  </si>
  <si>
    <t>Thriller/Suspense</t>
  </si>
  <si>
    <t>Frequency</t>
  </si>
  <si>
    <t>ET: The Extra-Terrestrial</t>
  </si>
  <si>
    <t>Drama</t>
  </si>
  <si>
    <t>G</t>
  </si>
  <si>
    <t>Star Wars Ep. VII: The Force Awakens</t>
  </si>
  <si>
    <t>Avatar</t>
  </si>
  <si>
    <t>Action</t>
  </si>
  <si>
    <t>Star Wars Ep. V: The Empire Strikes Back</t>
  </si>
  <si>
    <t>R</t>
  </si>
  <si>
    <t>Star Wars Ep. VI: Return of the Jedi</t>
  </si>
  <si>
    <t>The Lion King</t>
  </si>
  <si>
    <t>Star Wars Ep. I: The Phantom Menace</t>
  </si>
  <si>
    <t>Jurassic Park</t>
  </si>
  <si>
    <t>Raiders of the Lost Ark</t>
  </si>
  <si>
    <t>Forrest Gump</t>
  </si>
  <si>
    <t>The Avengers</t>
  </si>
  <si>
    <t>Jurassic World</t>
  </si>
  <si>
    <t>Using the raw data, make the pivot table as shown.</t>
  </si>
  <si>
    <t>Close Encounters of the Third Kind</t>
  </si>
  <si>
    <t>The Dark Knight</t>
  </si>
  <si>
    <t>Grease</t>
  </si>
  <si>
    <t>Musical</t>
  </si>
  <si>
    <t>Percentage</t>
  </si>
  <si>
    <t>Shrek 2</t>
  </si>
  <si>
    <t>Spider-Man</t>
  </si>
  <si>
    <t>Independence Day</t>
  </si>
  <si>
    <t>Star Wars Ep. VIII: The Last Jedi</t>
  </si>
  <si>
    <t>Ghostbusters</t>
  </si>
  <si>
    <t>Grand Total</t>
  </si>
  <si>
    <t>Beverly Hills Cop</t>
  </si>
  <si>
    <t>Home Alone</t>
  </si>
  <si>
    <t>Comedy</t>
  </si>
  <si>
    <t>Pirates of the Caribbean: Dead Man’s Chest</t>
  </si>
  <si>
    <t>Batman</t>
  </si>
  <si>
    <t>The Lord of the Rings: The Return of the King</t>
  </si>
  <si>
    <t>Rogue One: A Star Wars Story</t>
  </si>
  <si>
    <t>Saturday Night Fever</t>
  </si>
  <si>
    <t>Finding Nemo</t>
  </si>
  <si>
    <t>The Polar Express</t>
  </si>
  <si>
    <t>National Lampoon's Animal House</t>
  </si>
  <si>
    <t>Spider-Man 2</t>
  </si>
  <si>
    <t>The Passion of the Christ</t>
  </si>
  <si>
    <t>Star Wars Ep. III: Revenge of the Sith</t>
  </si>
  <si>
    <t>The Lord of the Rings: The Two Towers</t>
  </si>
  <si>
    <t>Back to the Future</t>
  </si>
  <si>
    <t>The Sixth Sense</t>
  </si>
  <si>
    <t>Tootsie</t>
  </si>
  <si>
    <t>Smokey and the Bandit</t>
  </si>
  <si>
    <t>Finding Dory</t>
  </si>
  <si>
    <t>Beauty and the Beast</t>
  </si>
  <si>
    <t>The Dark Knight Rises</t>
  </si>
  <si>
    <t>Harry Potter and the Sorcerer’s Stone</t>
  </si>
  <si>
    <t>The Lord of the Rings: The Fellowship of the Ring</t>
  </si>
  <si>
    <t>Avengers: Age of Ultron</t>
  </si>
  <si>
    <t>Twister</t>
  </si>
  <si>
    <t>Superman</t>
  </si>
  <si>
    <t>Men in Black</t>
  </si>
  <si>
    <t>Transformers: Revenge of the Fallen</t>
  </si>
  <si>
    <t>Indiana Jones and the Temple of Doom</t>
  </si>
  <si>
    <t>Star Wars Ep. II: Attack of the Clones</t>
  </si>
  <si>
    <t>Mrs. Doubtfire</t>
  </si>
  <si>
    <t>Toy Story 3</t>
  </si>
  <si>
    <t>Aladdin</t>
  </si>
  <si>
    <t>The Hunger Games: Catching Fire</t>
  </si>
  <si>
    <t>Ghost</t>
  </si>
  <si>
    <t>The Hunger Games</t>
  </si>
  <si>
    <t>Pirates of the Caribbean: The Curse of the Blac…</t>
  </si>
  <si>
    <t>Iron Man 3</t>
  </si>
  <si>
    <t>The Lost World: Jurassic Park</t>
  </si>
  <si>
    <t>Indiana Jones and the Last Crusade</t>
  </si>
  <si>
    <t>Monsters, Inc.</t>
  </si>
  <si>
    <t>Frozen</t>
  </si>
  <si>
    <t>Spider-Man 3</t>
  </si>
  <si>
    <t>How the Grinch Stole Christmas</t>
  </si>
  <si>
    <t>Terminator 2: Judgment Day</t>
  </si>
  <si>
    <t>Harry Potter and the Deathly Hallows: Part II</t>
  </si>
  <si>
    <t>Toy Story 2</t>
  </si>
  <si>
    <t>Captain America: Civil War</t>
  </si>
  <si>
    <t>Shrek</t>
  </si>
  <si>
    <t>Shrek the Third</t>
  </si>
  <si>
    <t>Top Gun</t>
  </si>
  <si>
    <t>The Matrix Reloaded</t>
  </si>
  <si>
    <t>Crocodile Dundee</t>
  </si>
  <si>
    <t>Transformers</t>
  </si>
  <si>
    <t>Wonder Woman</t>
  </si>
  <si>
    <t>Saving Private Ryan</t>
  </si>
  <si>
    <t>Despicable Me 2</t>
  </si>
  <si>
    <t>The Chronicles of Narnia: The Lion, the Witch a…</t>
  </si>
  <si>
    <t>Harry Potter and the Goblet of Fire</t>
  </si>
  <si>
    <t>Harry Potter and the Chamber of Secrets</t>
  </si>
  <si>
    <t>Pirates of the Caribbean: At World’s End</t>
  </si>
  <si>
    <t>Transformers: Dark of the Moon</t>
  </si>
  <si>
    <t>The Fugitive</t>
  </si>
  <si>
    <t>Iron Man</t>
  </si>
  <si>
    <t>Meet the Fockers</t>
  </si>
  <si>
    <t>Indiana Jones and the Kingdom of the Crystal Skull</t>
  </si>
  <si>
    <t>Gremlins</t>
  </si>
  <si>
    <t>Jaws 2</t>
  </si>
  <si>
    <t>Horror</t>
  </si>
  <si>
    <t>Toy Story</t>
  </si>
  <si>
    <t>Every Which Way but Loose</t>
  </si>
  <si>
    <t>Guardians of the Galaxy Vol 2</t>
  </si>
  <si>
    <t>An Officer and a Gentleman</t>
  </si>
  <si>
    <t>Dances with Wolves</t>
  </si>
  <si>
    <t>Western</t>
  </si>
  <si>
    <t>Beauty and the Beast (Animated)</t>
  </si>
  <si>
    <t>Armageddon</t>
  </si>
  <si>
    <t>Rain Man</t>
  </si>
  <si>
    <t>The Secret Life of Pets</t>
  </si>
  <si>
    <t>Inside Out</t>
  </si>
  <si>
    <t>GRAND TOTAL</t>
  </si>
  <si>
    <t>Using the raw data, make a pivot table displaying frequency for each genre.</t>
  </si>
  <si>
    <t>Sort by Frequency in descending order.</t>
  </si>
  <si>
    <t>Using the raw data, make a pivot table displaying frequency for each genre by mpaa rating.</t>
  </si>
  <si>
    <t>Filter by MPAA Rating excluding G and by Genre including only Action, Adventure, Comedy, Drama and sort by frequency in descending order.</t>
  </si>
  <si>
    <t>The CELL function returns</t>
  </si>
  <si>
    <t>Display</t>
  </si>
  <si>
    <t>,0</t>
  </si>
  <si>
    <t>comma format with 0 decimal places</t>
  </si>
  <si>
    <t>,0-</t>
  </si>
  <si>
    <t>comma format with 0 decimal places, negative numbers in red</t>
  </si>
  <si>
    <t>,1</t>
  </si>
  <si>
    <t>comma format with 1 decimal places</t>
  </si>
  <si>
    <t>,1-</t>
  </si>
  <si>
    <t>comma format with 1 decimal places, negative numbers in red</t>
  </si>
  <si>
    <t>,2</t>
  </si>
  <si>
    <t>comma format with 2 decimal places</t>
  </si>
  <si>
    <t>,2-</t>
  </si>
  <si>
    <t>comma format with 2 decimal places, negative numbers in red</t>
  </si>
  <si>
    <t>,3</t>
  </si>
  <si>
    <t>comma format with 3 decimal places</t>
  </si>
  <si>
    <t>,3-</t>
  </si>
  <si>
    <t>comma format with 3 decimal places, negative numbers in red</t>
  </si>
  <si>
    <t>,4</t>
  </si>
  <si>
    <t>comma format with 4 decimal places</t>
  </si>
  <si>
    <t>,4-</t>
  </si>
  <si>
    <t>comma format with 4 decimal places, negative numbers in red</t>
  </si>
  <si>
    <t>C0</t>
  </si>
  <si>
    <t>currency/accounting with 0 decimal places</t>
  </si>
  <si>
    <t>C0-</t>
  </si>
  <si>
    <t>currency/accounting with 0 decimal places, negative numbers in red</t>
  </si>
  <si>
    <t>C1</t>
  </si>
  <si>
    <t>currency/accounting with 1 decimal places</t>
  </si>
  <si>
    <t>C1-</t>
  </si>
  <si>
    <t>currency/accounting with 1 decimal places, negative numbers in red</t>
  </si>
  <si>
    <t>C2</t>
  </si>
  <si>
    <t>currency/accounting with 2 decimal places</t>
  </si>
  <si>
    <t>C2-</t>
  </si>
  <si>
    <t>currency/accounting with 2 decimal places, negative numbers in red</t>
  </si>
  <si>
    <t>C3</t>
  </si>
  <si>
    <t>currency/accounting with 3 decimal places</t>
  </si>
  <si>
    <t>C3-</t>
  </si>
  <si>
    <t>currency/accounting with 3 decimal places, negative numbers in red</t>
  </si>
  <si>
    <t>C4</t>
  </si>
  <si>
    <t>currency/accounting with 4 decimal places</t>
  </si>
  <si>
    <t>C4-</t>
  </si>
  <si>
    <t>currency/accounting with 4 decimal places, negative numbers in red</t>
  </si>
  <si>
    <t>D1</t>
  </si>
  <si>
    <t>long date</t>
  </si>
  <si>
    <t>D2</t>
  </si>
  <si>
    <t>day and month</t>
  </si>
  <si>
    <t>D3</t>
  </si>
  <si>
    <t>mmm-yy</t>
  </si>
  <si>
    <t>D4</t>
  </si>
  <si>
    <t>short date</t>
  </si>
  <si>
    <t>D5</t>
  </si>
  <si>
    <t>mm/dd</t>
  </si>
  <si>
    <t>D6</t>
  </si>
  <si>
    <t>h:mm:ss AM/PM</t>
  </si>
  <si>
    <t>D7</t>
  </si>
  <si>
    <t>h:mm AM/PM</t>
  </si>
  <si>
    <t>D8</t>
  </si>
  <si>
    <t>h:mm:ss</t>
  </si>
  <si>
    <t>D9</t>
  </si>
  <si>
    <t>h:mm</t>
  </si>
  <si>
    <t>F0</t>
  </si>
  <si>
    <t>number with 0 decimal places, do not use comma separator (,)</t>
  </si>
  <si>
    <t>F0-</t>
  </si>
  <si>
    <t>number with 0 decimal places, negative numbers in red, do not use comma separator (,)</t>
  </si>
  <si>
    <t>F1</t>
  </si>
  <si>
    <t>number with 1 decimal place, do not use comma separator (,)</t>
  </si>
  <si>
    <t>F1-</t>
  </si>
  <si>
    <t>number with 1 decimal place, negative numbers in red, do not use comma separator (,)</t>
  </si>
  <si>
    <t>F2</t>
  </si>
  <si>
    <t>number with 2 decimal places, do not use comma separator (,)</t>
  </si>
  <si>
    <t>F2-</t>
  </si>
  <si>
    <t>number with 2 decimal places, negative numbers in red, do not use comma separator (,)</t>
  </si>
  <si>
    <t>F3</t>
  </si>
  <si>
    <t>number with 3 decimal places, do not use comma separator (,)</t>
  </si>
  <si>
    <t>F3-</t>
  </si>
  <si>
    <t>number with 3 decimal places, negative numbers in red, do not use comma separator (,)</t>
  </si>
  <si>
    <t>F4</t>
  </si>
  <si>
    <t>number with 4 decimal places, do not use comma separator (,)</t>
  </si>
  <si>
    <t>F4-</t>
  </si>
  <si>
    <t>number with 4 decimal places, negative numbers in red, do not use comma separator (,)</t>
  </si>
  <si>
    <t>general</t>
  </si>
  <si>
    <t>P0</t>
  </si>
  <si>
    <t>percent with 0 decimal places</t>
  </si>
  <si>
    <t>P1</t>
  </si>
  <si>
    <t>percent with 1 decimal place</t>
  </si>
  <si>
    <t>P2</t>
  </si>
  <si>
    <t>percent with 2 decimal places</t>
  </si>
  <si>
    <t>P3</t>
  </si>
  <si>
    <t>percent with 3 decimal places</t>
  </si>
  <si>
    <t>P4</t>
  </si>
  <si>
    <t>percent with 4 decimal places</t>
  </si>
  <si>
    <t>S0</t>
  </si>
  <si>
    <t>scientific with 0 decimal places</t>
  </si>
  <si>
    <t>S1</t>
  </si>
  <si>
    <t>scientific with 1 decimal places</t>
  </si>
  <si>
    <t>S2</t>
  </si>
  <si>
    <t>scientific with 2 decimal places</t>
  </si>
  <si>
    <t>S3</t>
  </si>
  <si>
    <t>scientific with 3 decimal places</t>
  </si>
  <si>
    <t>S4</t>
  </si>
  <si>
    <t>scientific with 4 decimal places</t>
  </si>
  <si>
    <t>Rand</t>
  </si>
  <si>
    <t>Code</t>
  </si>
  <si>
    <t>StuNAMsg</t>
  </si>
  <si>
    <t>PerfectMsg</t>
  </si>
  <si>
    <t>StuErrorMsg</t>
  </si>
  <si>
    <t>WrongTypeMsg</t>
  </si>
  <si>
    <t>MissingFormulaMsg</t>
  </si>
  <si>
    <t>ExternalRefsMsg</t>
  </si>
  <si>
    <t>HardCodeMsg</t>
  </si>
  <si>
    <t>HardQuoteMsg</t>
  </si>
  <si>
    <t>MissingAbsMsg</t>
  </si>
  <si>
    <t>FormatMsg</t>
  </si>
  <si>
    <t>TooLow</t>
  </si>
  <si>
    <t>TooHigh</t>
  </si>
  <si>
    <t>WrongAnswer</t>
  </si>
  <si>
    <t>Standard Message</t>
  </si>
  <si>
    <t>ERROR--#N/A means that no value was found, but there should be one. Please correct.</t>
  </si>
  <si>
    <t>PERFECT!</t>
  </si>
  <si>
    <t xml:space="preserve">ERROR--Please change the formula or function to eliminate the error. </t>
  </si>
  <si>
    <t>WRONG DATATYPE--Please change your answer to match the datatype listed above.</t>
  </si>
  <si>
    <t>MISSING FORMULA or FUNCTION--Please avoid typing an answer that can be calculated. Typed answers are error-prone, hard to audit, and hard to update.</t>
  </si>
  <si>
    <t>ERROR--Formula copied from another workbook.</t>
  </si>
  <si>
    <t>MISSING CELL REFERENCE--Right answer but please avoid typing numbers inside a formula or function.</t>
  </si>
  <si>
    <t>MISSING CELL REFERENCE--Right answer but please avoid typing text inside a formula or function.</t>
  </si>
  <si>
    <t>MISSING LOCK--Please add $ as appropriate so the formula will copy correctly.</t>
  </si>
  <si>
    <t>WRONG FORMAT--Please format as directed, then press F9 (or fn + F9) to regrade.</t>
  </si>
  <si>
    <t>Value too low, please try again.</t>
  </si>
  <si>
    <t>Value too high, please try again.</t>
  </si>
  <si>
    <t>Wrong answer, please try again.</t>
  </si>
  <si>
    <t>Funny Messages</t>
  </si>
  <si>
    <t>Oops! N/A found – formula missing its mark! 🎯❌</t>
  </si>
  <si>
    <t>AWESOME! 🤓</t>
  </si>
  <si>
    <t>Cell adrift in Error Sea. 🌊 Chart a formula fix! 🧭</t>
  </si>
  <si>
    <t>Love Island error! Set up your data with the right datatype match. 💔🔄</t>
  </si>
  <si>
    <t>Houston, formula required for this mission! 🚀🧩</t>
  </si>
  <si>
    <t>Ouch! Cell caught referencing the workbook next door! 😣📚</t>
  </si>
  <si>
    <t>Missed cell refs? Swap those numbers for proper invites! 📲➡️🎯</t>
  </si>
  <si>
    <t>Missed cell refs? Swap that text for proper invites! _xD83D_➡️🎯</t>
  </si>
  <si>
    <t>Unlocked cells? Add $ to ensure they copy correctly! 🔒➡️📄</t>
  </si>
  <si>
    <t>Wrong number attire? Reformat, then F9 (or fn + F9)!⚙️</t>
  </si>
  <si>
    <t>Too low, boost that number! 🔼</t>
  </si>
  <si>
    <t>Too high, lower that number! 🔽</t>
  </si>
  <si>
    <t>Seriously? Nope. Try again! 🙄🔄</t>
  </si>
  <si>
    <t>N/A signal! Did your formula forget something? 🤔🚦</t>
  </si>
  <si>
    <t>EXCELLENT! 🤑</t>
  </si>
  <si>
    <t>Formula Error Monster! 👾 Cast a fix-it spell. 🪄</t>
  </si>
  <si>
    <t>Identity crisis in cell! Guide it to its true datatype. 🆔➡️🔧</t>
  </si>
  <si>
    <t>Formula MIA? Let's launch a search! 🔍🛰</t>
  </si>
  <si>
    <t>Cell's got a roving eye for other workbooks! Commitment time? 💍📁</t>
  </si>
  <si>
    <t>Cell FOMO? Time to party with the right references! 🥳🔗</t>
  </si>
  <si>
    <t>Cells escaping when copied? $ is the key to containment! 🗝️🔐</t>
  </si>
  <si>
    <t>Unkempt number? Reformat, then F9 (or fn + F9)! 🎩✨</t>
  </si>
  <si>
    <t>Valley too deep? Raise the number! ⬆️🏞️</t>
  </si>
  <si>
    <t>Sky-high value? Bring it down! ⬇️🌤️</t>
  </si>
  <si>
    <t>Nope, that ain’t it. What’s next? ❌🤨</t>
  </si>
  <si>
    <t>#N/A in hideout, send formula back to search! 🔍🏹</t>
  </si>
  <si>
    <t>YOU'RE CRUSHING IT! Keep that greatness coming! 💪✨</t>
  </si>
  <si>
    <t>Formula fail! 🚨 Call the math-mobile for a recalc! 🚗</t>
  </si>
  <si>
    <t>Mismatch alert! This isn't a mix-and-match. Align your datatypes. 🚫❌</t>
  </si>
  <si>
    <t>Cell's bare! Quick, clothe it with a formula! 👚✨</t>
  </si>
  <si>
    <t>Workbook envy? This cell's a one-book wonder! 😒🔒</t>
  </si>
  <si>
    <t>Friends &gt; numbers. Replace typed digits with cell pals! 🤝📊</t>
  </si>
  <si>
    <t>Friends &gt; text. Replace text with cell pals! 🤝📊</t>
  </si>
  <si>
    <t>Spreadsheet anarchy? Use $ to copy cells without mayhem! 🔄🚫</t>
  </si>
  <si>
    <t>Number's style off? Reformat, then F9 (or fn + F9) to fix! 👗🔄</t>
  </si>
  <si>
    <t>Bottom feeder? Not this time—larger number needed. 📈</t>
  </si>
  <si>
    <t>Top-shelf number? Time for a lower shelf. 📉</t>
  </si>
  <si>
    <t>Wrong. Take another stab. 🎯👀</t>
  </si>
  <si>
    <t>N/A detected! Command your formula to find the value! 🎮🕹</t>
  </si>
  <si>
    <t>STELLAR PERFORMANCE! The stars have nothing on you! 🌟🚀</t>
  </si>
  <si>
    <t>Game on! 🎮 Hunt for the error-busting formula. 🔍</t>
  </si>
  <si>
    <t>Data type mismatch! Swipe right on the correct datatype. 👈👉📲</t>
  </si>
  <si>
    <t>Formula's gone poof! Time for a magic formula fix! 🪄📈</t>
  </si>
  <si>
    <t>Cell fidelity: It's exclusive with our workbook! 🚫📖💕</t>
  </si>
  <si>
    <t>Lonely numbers? Unite them with cell reference friends! 👯‍♂️🔢</t>
  </si>
  <si>
    <t>Lonely text? Unite it with cell reference friends! 👯‍♂️🔢</t>
  </si>
  <si>
    <t>Cells drifting during copy? $ will pin them in place! 📌📋</t>
  </si>
  <si>
    <t>Make the number pretty! Reformat, then F9 (or fn + F9) for shine! 💅🔁</t>
  </si>
  <si>
    <t>Limbo number? Go higher, please. 🏋️‍♂️</t>
  </si>
  <si>
    <t>Number too tall? Bend it down a notch. _xD83D_⬇️</t>
  </si>
  <si>
    <t>Uh-oh, swing and a miss! Focus and retry. ⚾️🧐</t>
  </si>
  <si>
    <t>N/A – a lonely cell where your formula lost its way! 🧭💔</t>
  </si>
  <si>
    <t>A ROUND OF APPLAUSE! Your work deserves an encore! 👏👏🎉</t>
  </si>
  <si>
    <t>Your formula's flipping out! 🤸‍♂️ Coach it to stick the landing. 🎖️</t>
  </si>
  <si>
    <t>Costume mix-up! Your data needs to change into the correct datatype. 🎭✅</t>
  </si>
  <si>
    <t>This cell's single, introduce it to a formula? 💔🧮</t>
  </si>
  <si>
    <t>Forbidden cross-book cell mingling detected! 🙅‍♂️🚷</t>
  </si>
  <si>
    <t>Formulas thrive on connections! Link up those cells! 🌐🤲</t>
  </si>
  <si>
    <t>Copy chaos? Freeze cells with $, no more moves! ✋🔄</t>
  </si>
  <si>
    <t>Number outfit mix-up? Reformat, hit F9 (or fn + F9)! 🧳🔄</t>
  </si>
  <si>
    <t>Digging too deep? The correct value's higher up! 🚧⬆️</t>
  </si>
  <si>
    <t>Climbing too high? The correct value's down below! 🧗‍♂️⬇️</t>
  </si>
  <si>
    <t>That’s a negative. Try again! 🚫🔄</t>
  </si>
  <si>
    <t>N/A: Value's playing hard to get, or formula faux pas? 🎩🐰</t>
  </si>
  <si>
    <t>HOME RUN! You've hit it out of the park!  ⚾🏟️</t>
  </si>
  <si>
    <t>Jittery cell? 📱 Prescribe a calming formula. 💊</t>
  </si>
  <si>
    <t>Wrong type alert! Time for a datatype switcheroo. 🔄🔀</t>
  </si>
  <si>
    <t>Forbidden formula zone? Summon the formula wizard! 🧙‍♂️📐</t>
  </si>
  <si>
    <t>This cell's heart belongs to its home workbook! 🏠💔📉</t>
  </si>
  <si>
    <t>Ditch the DIY. Cells crave references, not solitude! 🧩🔍</t>
  </si>
  <si>
    <t>Cells changing on copy? Anchor with $ for consistency! ⚓👌</t>
  </si>
  <si>
    <t>Last season's cell? Format, then F9 (or fn + F9)! 🍂🆕</t>
  </si>
  <si>
    <t>Basement value? Uplift the value! 🏠⤴️</t>
  </si>
  <si>
    <t>Penthouse value? Downsize the digits! 🏢🔻</t>
  </si>
  <si>
    <t>Not correct! Try again! 💡🔙</t>
  </si>
  <si>
    <t>N/A blank... Formula hiccup! Time for a fix-up! 🛠️😅</t>
  </si>
  <si>
    <t>Bravo! That's some next-level excellence! 🎭🏆</t>
  </si>
  <si>
    <t>Magic mirror says: This formula's not the fairest! 🪞</t>
  </si>
  <si>
    <t>Data's two left feet? Find the right datatype dance partner. 💃🕺🎶</t>
  </si>
  <si>
    <t>Cell playing hooky? Detention with a formula tutor! 🍎📖</t>
  </si>
  <si>
    <t>Cell wanderlust? No, keep its formulas in this workbook's embrace! 🌍✋🔐</t>
  </si>
  <si>
    <t>Solo formula? Add some cell reference company! 🎉📑</t>
  </si>
  <si>
    <t>Copying cells gone rogue? Reinforce with $ for precision! 🎯💲</t>
  </si>
  <si>
    <t>Format violation? Reformat, then F9 (or fn + F9)! 🚦👔</t>
  </si>
  <si>
    <t>Number's too deep? Bring it up for air! 🌊🆙</t>
  </si>
  <si>
    <t>Number's in the clouds? Land it gently! ☁️🛬</t>
  </si>
  <si>
    <t>Incorrect! You can do better, redo! 🔄💪</t>
  </si>
  <si>
    <t>ScoreBoard for Excel</t>
  </si>
  <si>
    <t>Have fun. Don't Fail.</t>
  </si>
  <si>
    <t>Automated grading and feedback copyright ScoreboardExcel.com ©2024</t>
  </si>
  <si>
    <t>Earn points by completing shaded cells; higher value cells have distinct borders</t>
  </si>
  <si>
    <t>Answer blocks are all or nothing; correctly complete all contributing cells to earn points:</t>
  </si>
  <si>
    <t>If you accidentally drag a cell out of position, then undo. Do NOT try to drag it back.</t>
  </si>
  <si>
    <t>Detailed Feedback:</t>
  </si>
  <si>
    <t>Earned</t>
  </si>
  <si>
    <t>Possible</t>
  </si>
  <si>
    <t>Sheet</t>
  </si>
  <si>
    <t>Comment</t>
  </si>
  <si>
    <t>earned</t>
  </si>
  <si>
    <t>possible</t>
  </si>
  <si>
    <t>cell</t>
  </si>
  <si>
    <t>Press F9 to grade</t>
  </si>
  <si>
    <t>Feedback ON</t>
  </si>
  <si>
    <t>Connor Guarino</t>
  </si>
  <si>
    <t>Demonstration</t>
  </si>
  <si>
    <r>
      <t xml:space="preserve">Use </t>
    </r>
    <r>
      <rPr>
        <b/>
        <sz val="5"/>
        <color theme="0"/>
        <rFont val="Wingdings"/>
        <charset val="2"/>
      </rPr>
      <t>Shift &amp; Arrow</t>
    </r>
    <r>
      <rPr>
        <sz val="5"/>
        <color theme="0"/>
        <rFont val="Wingdings"/>
        <charset val="2"/>
      </rPr>
      <t xml:space="preserve"> keys to select the cells you want to copy to</t>
    </r>
  </si>
  <si>
    <r>
      <rPr>
        <b/>
        <sz val="5"/>
        <color theme="0"/>
        <rFont val="Wingdings"/>
        <charset val="2"/>
      </rPr>
      <t>Cntrl (or Cmmd) - D</t>
    </r>
    <r>
      <rPr>
        <sz val="5"/>
        <color theme="0"/>
        <rFont val="Wingdings"/>
        <charset val="2"/>
      </rPr>
      <t>:  Copies the formula down</t>
    </r>
  </si>
  <si>
    <r>
      <rPr>
        <b/>
        <sz val="5"/>
        <color theme="0"/>
        <rFont val="Wingdings"/>
        <charset val="2"/>
      </rPr>
      <t>Cntrl (or Cmmd) R</t>
    </r>
    <r>
      <rPr>
        <sz val="5"/>
        <color theme="0"/>
        <rFont val="Wingdings"/>
        <charset val="2"/>
      </rPr>
      <t>:  Copies the formula to the right</t>
    </r>
  </si>
  <si>
    <t>Cheer</t>
  </si>
  <si>
    <t>Pivot Model</t>
  </si>
  <si>
    <t>Chart Top Corner</t>
  </si>
  <si>
    <t>MPAA</t>
  </si>
  <si>
    <t>Movies Pivot</t>
  </si>
  <si>
    <t>Movies Formula</t>
  </si>
  <si>
    <t>cg765722@ohio.edu</t>
  </si>
  <si>
    <t>Dr. Gordon</t>
  </si>
  <si>
    <t>Ohio University</t>
  </si>
  <si>
    <t>QBA 1721_SU24</t>
  </si>
  <si>
    <t>MPAA Chart</t>
  </si>
  <si>
    <t>Graded after submission:</t>
  </si>
  <si>
    <t>Genre Chart</t>
  </si>
  <si>
    <t>Movies Pivot Chart</t>
  </si>
  <si>
    <t>Movies Formula Chart</t>
  </si>
  <si>
    <t>This assignment was created by Scoreboard Excel 12.17.</t>
  </si>
  <si>
    <t>GA4_SU24_</t>
  </si>
  <si>
    <t>Row Labels</t>
  </si>
  <si>
    <t>Sum of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</si>
</sst>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_);_(&quot;$&quot;* \(#,##0.0\);_(&quot;$&quot;* &quot;-&quot;??_);_(@_)"/>
    <numFmt numFmtId="167" formatCode="0.0"/>
    <numFmt numFmtId="168" formatCode="0.0000E+00"/>
    <numFmt numFmtId="169" formatCode="0.0%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5"/>
      <color theme="0"/>
      <name val="Wingdings"/>
      <charset val="2"/>
    </font>
    <font>
      <b/>
      <sz val="5"/>
      <color theme="0"/>
      <name val="Wingdings"/>
      <charset val="2"/>
    </font>
    <font>
      <b/>
      <u/>
      <sz val="5"/>
      <color theme="0"/>
      <name val="Wingdings"/>
      <charset val="2"/>
    </font>
    <font>
      <sz val="9"/>
      <color indexed="81"/>
      <name val="Tahoma"/>
      <family val="2"/>
    </font>
    <font>
      <b/>
      <i/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BE91"/>
        <bgColor indexed="64"/>
      </patternFill>
    </fill>
    <fill>
      <patternFill patternType="solid">
        <fgColor rgb="FFFE99CB"/>
        <bgColor indexed="64"/>
      </patternFill>
    </fill>
    <fill>
      <patternFill patternType="solid">
        <fgColor rgb="FF98EFF9"/>
        <bgColor indexed="64"/>
      </patternFill>
    </fill>
    <fill>
      <patternFill patternType="lightGrid">
        <fgColor theme="0" tint="-0.34998626667073579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6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40"/>
      </left>
      <right style="double">
        <color indexed="40"/>
      </right>
      <top style="double">
        <color indexed="40"/>
      </top>
      <bottom style="double">
        <color indexed="40"/>
      </bottom>
      <diagonal/>
    </border>
    <border>
      <left style="dashDot">
        <color indexed="8"/>
      </left>
      <right style="dashDot">
        <color indexed="8"/>
      </right>
      <top style="dashDot">
        <color indexed="8"/>
      </top>
      <bottom style="dashDot">
        <color indexed="8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2" fillId="0" borderId="0"/>
  </cellStyleXfs>
  <cellXfs count="171"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4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4" fontId="2" fillId="4" borderId="9" xfId="1" applyNumberFormat="1" applyFont="1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164" fontId="2" fillId="4" borderId="9" xfId="1" applyNumberFormat="1" applyFont="1" applyFill="1" applyBorder="1" applyAlignment="1">
      <alignment horizontal="center"/>
    </xf>
    <xf numFmtId="44" fontId="3" fillId="0" borderId="13" xfId="2" applyFont="1" applyBorder="1"/>
    <xf numFmtId="44" fontId="3" fillId="0" borderId="14" xfId="2" applyFont="1" applyBorder="1"/>
    <xf numFmtId="0" fontId="6" fillId="5" borderId="4" xfId="0" applyFont="1" applyFill="1" applyBorder="1"/>
    <xf numFmtId="0" fontId="3" fillId="0" borderId="9" xfId="0" applyFont="1" applyBorder="1" applyAlignment="1">
      <alignment horizontal="center"/>
    </xf>
    <xf numFmtId="0" fontId="0" fillId="5" borderId="4" xfId="0" quotePrefix="1" applyFill="1" applyBorder="1"/>
    <xf numFmtId="0" fontId="3" fillId="0" borderId="15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13" xfId="0" applyBorder="1"/>
    <xf numFmtId="165" fontId="0" fillId="0" borderId="13" xfId="2" applyNumberFormat="1" applyFont="1" applyBorder="1"/>
    <xf numFmtId="0" fontId="2" fillId="4" borderId="13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left"/>
    </xf>
    <xf numFmtId="166" fontId="8" fillId="3" borderId="17" xfId="2" applyNumberFormat="1" applyFont="1" applyFill="1" applyBorder="1" applyAlignment="1">
      <alignment horizontal="center" vertical="center" wrapText="1"/>
    </xf>
    <xf numFmtId="166" fontId="8" fillId="3" borderId="13" xfId="2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9" fillId="0" borderId="0" xfId="0" applyFont="1" applyAlignment="1">
      <alignment horizontal="left"/>
    </xf>
    <xf numFmtId="0" fontId="9" fillId="0" borderId="13" xfId="0" applyFont="1" applyBorder="1"/>
    <xf numFmtId="167" fontId="9" fillId="0" borderId="13" xfId="0" applyNumberFormat="1" applyFont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4" borderId="18" xfId="0" applyFill="1" applyBorder="1"/>
    <xf numFmtId="0" fontId="3" fillId="0" borderId="13" xfId="0" applyFont="1" applyBorder="1" applyAlignment="1">
      <alignment horizontal="center"/>
    </xf>
    <xf numFmtId="0" fontId="10" fillId="0" borderId="0" xfId="0" applyFont="1" applyAlignment="1">
      <alignment wrapText="1"/>
    </xf>
    <xf numFmtId="168" fontId="0" fillId="0" borderId="0" xfId="2" applyNumberFormat="1" applyFont="1"/>
    <xf numFmtId="0" fontId="0" fillId="0" borderId="0" xfId="0" quotePrefix="1"/>
    <xf numFmtId="44" fontId="0" fillId="0" borderId="0" xfId="2" applyFont="1"/>
    <xf numFmtId="0" fontId="11" fillId="0" borderId="0" xfId="0" applyFont="1" applyAlignment="1">
      <alignment vertical="center" wrapText="1"/>
    </xf>
    <xf numFmtId="0" fontId="13" fillId="0" borderId="0" xfId="4" quotePrefix="1" applyFont="1"/>
    <xf numFmtId="0" fontId="12" fillId="0" borderId="0" xfId="4"/>
    <xf numFmtId="0" fontId="14" fillId="0" borderId="0" xfId="4" applyFont="1" applyAlignment="1">
      <alignment vertical="center" wrapText="1"/>
    </xf>
    <xf numFmtId="0" fontId="9" fillId="0" borderId="0" xfId="4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6" borderId="13" xfId="0" applyFill="1" applyBorder="1" applyAlignment="1">
      <alignment horizontal="left"/>
    </xf>
    <xf numFmtId="0" fontId="0" fillId="9" borderId="21" xfId="0" applyFill="1" applyBorder="1" applyAlignment="1">
      <alignment horizontal="center"/>
    </xf>
    <xf numFmtId="0" fontId="0" fillId="9" borderId="21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0" fillId="10" borderId="0" xfId="0" applyFill="1"/>
    <xf numFmtId="0" fontId="20" fillId="11" borderId="0" xfId="0" applyFont="1" applyFill="1"/>
    <xf numFmtId="0" fontId="0" fillId="9" borderId="21" xfId="0" applyFill="1" applyBorder="1"/>
    <xf numFmtId="0" fontId="15" fillId="9" borderId="7" xfId="0" applyFont="1" applyFill="1" applyBorder="1" applyAlignment="1">
      <alignment horizontal="center"/>
    </xf>
    <xf numFmtId="0" fontId="15" fillId="9" borderId="7" xfId="1" applyNumberFormat="1" applyFont="1" applyFill="1" applyBorder="1" applyAlignment="1">
      <alignment horizontal="center"/>
    </xf>
    <xf numFmtId="0" fontId="21" fillId="9" borderId="7" xfId="0" applyFont="1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22" fillId="9" borderId="7" xfId="0" applyFont="1" applyFill="1" applyBorder="1" applyAlignment="1">
      <alignment horizontal="center"/>
    </xf>
    <xf numFmtId="0" fontId="0" fillId="0" borderId="7" xfId="0" applyBorder="1"/>
    <xf numFmtId="0" fontId="0" fillId="10" borderId="7" xfId="0" applyFill="1" applyBorder="1"/>
    <xf numFmtId="0" fontId="20" fillId="11" borderId="7" xfId="0" applyFont="1" applyFill="1" applyBorder="1"/>
    <xf numFmtId="1" fontId="15" fillId="9" borderId="7" xfId="0" applyNumberFormat="1" applyFont="1" applyFill="1" applyBorder="1" applyAlignment="1">
      <alignment horizontal="center"/>
    </xf>
    <xf numFmtId="0" fontId="0" fillId="9" borderId="7" xfId="0" applyFill="1" applyBorder="1"/>
    <xf numFmtId="0" fontId="23" fillId="9" borderId="7" xfId="0" applyFont="1" applyFill="1" applyBorder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6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0" fontId="24" fillId="0" borderId="0" xfId="1" applyNumberFormat="1" applyFont="1" applyFill="1" applyBorder="1" applyAlignment="1">
      <alignment horizontal="center"/>
    </xf>
    <xf numFmtId="1" fontId="24" fillId="0" borderId="0" xfId="0" applyNumberFormat="1" applyFont="1" applyAlignment="1">
      <alignment horizontal="center"/>
    </xf>
    <xf numFmtId="164" fontId="25" fillId="0" borderId="0" xfId="1" applyNumberFormat="1" applyFont="1" applyFill="1" applyBorder="1"/>
    <xf numFmtId="164" fontId="25" fillId="0" borderId="0" xfId="1" applyNumberFormat="1" applyFont="1" applyFill="1" applyBorder="1" applyAlignment="1">
      <alignment horizontal="center"/>
    </xf>
    <xf numFmtId="44" fontId="25" fillId="0" borderId="0" xfId="2" applyFont="1" applyFill="1" applyBorder="1"/>
    <xf numFmtId="44" fontId="24" fillId="0" borderId="0" xfId="0" applyNumberFormat="1" applyFont="1"/>
    <xf numFmtId="165" fontId="24" fillId="0" borderId="0" xfId="2" applyNumberFormat="1" applyFont="1" applyFill="1" applyBorder="1"/>
    <xf numFmtId="165" fontId="24" fillId="0" borderId="0" xfId="0" applyNumberFormat="1" applyFont="1"/>
    <xf numFmtId="9" fontId="24" fillId="0" borderId="0" xfId="0" applyNumberFormat="1" applyFont="1" applyAlignment="1">
      <alignment horizontal="center"/>
    </xf>
    <xf numFmtId="0" fontId="25" fillId="0" borderId="0" xfId="0" applyFont="1"/>
    <xf numFmtId="0" fontId="0" fillId="10" borderId="0" xfId="0" applyFill="1" applyAlignment="1">
      <alignment horizontal="center" vertical="center"/>
    </xf>
    <xf numFmtId="9" fontId="3" fillId="0" borderId="13" xfId="0" applyNumberFormat="1" applyFont="1" applyBorder="1"/>
    <xf numFmtId="0" fontId="0" fillId="12" borderId="1" xfId="0" applyFill="1" applyBorder="1" applyAlignment="1">
      <alignment wrapText="1"/>
    </xf>
    <xf numFmtId="0" fontId="28" fillId="0" borderId="13" xfId="0" applyFont="1" applyBorder="1"/>
    <xf numFmtId="9" fontId="28" fillId="0" borderId="13" xfId="0" applyNumberFormat="1" applyFont="1" applyBorder="1"/>
    <xf numFmtId="0" fontId="25" fillId="0" borderId="0" xfId="0" applyFont="1" applyAlignment="1">
      <alignment horizontal="center" vertical="center"/>
    </xf>
    <xf numFmtId="9" fontId="24" fillId="0" borderId="0" xfId="0" applyNumberFormat="1" applyFont="1"/>
    <xf numFmtId="0" fontId="24" fillId="0" borderId="0" xfId="0" applyFont="1" applyAlignment="1">
      <alignment horizontal="center" vertical="center" wrapText="1"/>
    </xf>
    <xf numFmtId="166" fontId="24" fillId="0" borderId="0" xfId="2" applyNumberFormat="1" applyFont="1" applyFill="1" applyBorder="1" applyAlignment="1">
      <alignment horizontal="center" vertical="center" wrapText="1"/>
    </xf>
    <xf numFmtId="9" fontId="24" fillId="0" borderId="0" xfId="3" applyFont="1" applyFill="1" applyBorder="1"/>
    <xf numFmtId="0" fontId="25" fillId="0" borderId="0" xfId="0" applyFont="1" applyAlignment="1">
      <alignment horizontal="left"/>
    </xf>
    <xf numFmtId="9" fontId="25" fillId="0" borderId="0" xfId="0" applyNumberFormat="1" applyFont="1"/>
    <xf numFmtId="167" fontId="24" fillId="0" borderId="0" xfId="0" applyNumberFormat="1" applyFont="1"/>
    <xf numFmtId="0" fontId="3" fillId="6" borderId="13" xfId="0" applyFont="1" applyFill="1" applyBorder="1" applyAlignment="1">
      <alignment horizontal="left"/>
    </xf>
    <xf numFmtId="0" fontId="15" fillId="0" borderId="0" xfId="5" applyFont="1" applyAlignment="1" applyProtection="1">
      <alignment horizontal="left" indent="3"/>
      <protection locked="0"/>
    </xf>
    <xf numFmtId="0" fontId="15" fillId="0" borderId="0" xfId="5" applyFont="1" applyProtection="1">
      <protection locked="0"/>
    </xf>
    <xf numFmtId="0" fontId="12" fillId="0" borderId="0" xfId="5" applyAlignment="1" applyProtection="1">
      <alignment horizontal="left" indent="3"/>
      <protection locked="0"/>
    </xf>
    <xf numFmtId="0" fontId="12" fillId="0" borderId="0" xfId="5" applyProtection="1">
      <protection locked="0"/>
    </xf>
    <xf numFmtId="9" fontId="12" fillId="0" borderId="0" xfId="3" applyFont="1" applyAlignment="1" applyProtection="1">
      <protection locked="0"/>
    </xf>
    <xf numFmtId="0" fontId="15" fillId="0" borderId="0" xfId="5" applyFont="1"/>
    <xf numFmtId="0" fontId="15" fillId="0" borderId="0" xfId="5" applyFont="1" applyAlignment="1">
      <alignment horizontal="left" indent="3"/>
    </xf>
    <xf numFmtId="0" fontId="16" fillId="7" borderId="20" xfId="5" applyFont="1" applyFill="1" applyBorder="1" applyAlignment="1">
      <alignment horizontal="left" indent="3"/>
    </xf>
    <xf numFmtId="0" fontId="15" fillId="7" borderId="21" xfId="5" applyFont="1" applyFill="1" applyBorder="1" applyAlignment="1">
      <alignment horizontal="left"/>
    </xf>
    <xf numFmtId="0" fontId="10" fillId="7" borderId="21" xfId="0" applyFont="1" applyFill="1" applyBorder="1" applyAlignment="1">
      <alignment horizontal="right"/>
    </xf>
    <xf numFmtId="0" fontId="12" fillId="7" borderId="21" xfId="0" applyFont="1" applyFill="1" applyBorder="1" applyAlignment="1">
      <alignment horizontal="left"/>
    </xf>
    <xf numFmtId="0" fontId="16" fillId="7" borderId="22" xfId="5" applyFont="1" applyFill="1" applyBorder="1" applyAlignment="1">
      <alignment horizontal="center"/>
    </xf>
    <xf numFmtId="0" fontId="17" fillId="7" borderId="23" xfId="5" applyFont="1" applyFill="1" applyBorder="1" applyAlignment="1">
      <alignment horizontal="left" indent="3"/>
    </xf>
    <xf numFmtId="0" fontId="15" fillId="7" borderId="24" xfId="5" applyFont="1" applyFill="1" applyBorder="1" applyAlignment="1">
      <alignment horizontal="left"/>
    </xf>
    <xf numFmtId="0" fontId="10" fillId="7" borderId="24" xfId="0" applyFont="1" applyFill="1" applyBorder="1" applyAlignment="1">
      <alignment horizontal="right"/>
    </xf>
    <xf numFmtId="0" fontId="12" fillId="7" borderId="24" xfId="0" applyFont="1" applyFill="1" applyBorder="1"/>
    <xf numFmtId="169" fontId="15" fillId="7" borderId="25" xfId="5" applyNumberFormat="1" applyFont="1" applyFill="1" applyBorder="1" applyAlignment="1">
      <alignment horizontal="center"/>
    </xf>
    <xf numFmtId="0" fontId="12" fillId="0" borderId="0" xfId="5" applyAlignment="1">
      <alignment horizontal="left" indent="3"/>
    </xf>
    <xf numFmtId="0" fontId="15" fillId="0" borderId="0" xfId="5" applyFont="1" applyAlignment="1">
      <alignment horizontal="left"/>
    </xf>
    <xf numFmtId="0" fontId="12" fillId="0" borderId="21" xfId="0" applyFont="1" applyBorder="1" applyAlignment="1">
      <alignment horizontal="center"/>
    </xf>
    <xf numFmtId="0" fontId="12" fillId="0" borderId="21" xfId="0" applyFont="1" applyBorder="1" applyAlignment="1">
      <alignment horizontal="left"/>
    </xf>
    <xf numFmtId="0" fontId="10" fillId="0" borderId="0" xfId="0" applyFont="1" applyAlignment="1">
      <alignment horizontal="right"/>
    </xf>
    <xf numFmtId="0" fontId="12" fillId="0" borderId="0" xfId="0" applyFont="1"/>
    <xf numFmtId="0" fontId="15" fillId="0" borderId="0" xfId="5" applyFont="1" applyAlignment="1">
      <alignment horizontal="center"/>
    </xf>
    <xf numFmtId="14" fontId="15" fillId="0" borderId="0" xfId="5" quotePrefix="1" applyNumberFormat="1" applyFont="1" applyAlignment="1">
      <alignment horizontal="center"/>
    </xf>
    <xf numFmtId="0" fontId="18" fillId="0" borderId="0" xfId="5" applyFont="1" applyAlignment="1">
      <alignment horizontal="left" indent="15"/>
    </xf>
    <xf numFmtId="0" fontId="19" fillId="0" borderId="0" xfId="5" applyFont="1" applyAlignment="1">
      <alignment horizontal="left"/>
    </xf>
    <xf numFmtId="14" fontId="15" fillId="0" borderId="0" xfId="5" applyNumberFormat="1" applyFont="1" applyAlignment="1">
      <alignment horizontal="center"/>
    </xf>
    <xf numFmtId="0" fontId="15" fillId="0" borderId="20" xfId="5" applyFont="1" applyBorder="1" applyAlignment="1">
      <alignment horizontal="left" indent="3"/>
    </xf>
    <xf numFmtId="0" fontId="15" fillId="0" borderId="21" xfId="5" applyFont="1" applyBorder="1"/>
    <xf numFmtId="9" fontId="15" fillId="0" borderId="22" xfId="5" applyNumberFormat="1" applyFont="1" applyBorder="1"/>
    <xf numFmtId="0" fontId="15" fillId="0" borderId="26" xfId="5" applyFont="1" applyBorder="1" applyAlignment="1">
      <alignment horizontal="left" indent="3"/>
    </xf>
    <xf numFmtId="0" fontId="15" fillId="6" borderId="13" xfId="5" applyFont="1" applyFill="1" applyBorder="1" applyAlignment="1">
      <alignment horizontal="center"/>
    </xf>
    <xf numFmtId="0" fontId="15" fillId="6" borderId="28" xfId="5" applyFont="1" applyFill="1" applyBorder="1" applyAlignment="1">
      <alignment horizontal="center"/>
    </xf>
    <xf numFmtId="0" fontId="15" fillId="0" borderId="27" xfId="5" applyFont="1" applyBorder="1"/>
    <xf numFmtId="0" fontId="15" fillId="6" borderId="29" xfId="5" applyFont="1" applyFill="1" applyBorder="1" applyAlignment="1">
      <alignment horizontal="center"/>
    </xf>
    <xf numFmtId="0" fontId="15" fillId="8" borderId="29" xfId="5" applyFont="1" applyFill="1" applyBorder="1" applyAlignment="1">
      <alignment horizontal="center"/>
    </xf>
    <xf numFmtId="0" fontId="15" fillId="0" borderId="23" xfId="5" applyFont="1" applyBorder="1" applyAlignment="1">
      <alignment horizontal="left" indent="3"/>
    </xf>
    <xf numFmtId="0" fontId="15" fillId="0" borderId="24" xfId="5" applyFont="1" applyBorder="1"/>
    <xf numFmtId="0" fontId="15" fillId="0" borderId="25" xfId="5" applyFont="1" applyBorder="1"/>
    <xf numFmtId="0" fontId="10" fillId="9" borderId="13" xfId="4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0" fillId="9" borderId="13" xfId="5" applyFont="1" applyFill="1" applyBorder="1" applyAlignment="1">
      <alignment horizontal="center"/>
    </xf>
    <xf numFmtId="169" fontId="10" fillId="9" borderId="13" xfId="5" applyNumberFormat="1" applyFont="1" applyFill="1" applyBorder="1" applyAlignment="1">
      <alignment horizontal="center"/>
    </xf>
    <xf numFmtId="0" fontId="12" fillId="0" borderId="0" xfId="5"/>
    <xf numFmtId="0" fontId="15" fillId="0" borderId="0" xfId="5" applyFont="1" applyAlignment="1">
      <alignment horizontal="left" indent="2"/>
    </xf>
    <xf numFmtId="0" fontId="12" fillId="0" borderId="13" xfId="5" applyBorder="1" applyAlignment="1">
      <alignment horizontal="center"/>
    </xf>
    <xf numFmtId="9" fontId="12" fillId="0" borderId="0" xfId="3" applyFont="1" applyAlignment="1" applyProtection="1">
      <alignment horizontal="center"/>
      <protection locked="0"/>
    </xf>
    <xf numFmtId="9" fontId="12" fillId="0" borderId="0" xfId="3" applyFont="1" applyAlignment="1" applyProtection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4" fontId="2" fillId="4" borderId="10" xfId="1" applyNumberFormat="1" applyFont="1" applyFill="1" applyBorder="1" applyAlignment="1">
      <alignment horizontal="center"/>
    </xf>
    <xf numFmtId="164" fontId="2" fillId="4" borderId="11" xfId="1" applyNumberFormat="1" applyFont="1" applyFill="1" applyBorder="1" applyAlignment="1">
      <alignment horizontal="center"/>
    </xf>
    <xf numFmtId="164" fontId="2" fillId="4" borderId="12" xfId="1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44" fontId="0" fillId="6" borderId="13" xfId="0" applyNumberFormat="1" applyFill="1" applyBorder="1" applyAlignment="1">
      <alignment horizontal="left"/>
    </xf>
    <xf numFmtId="165" fontId="0" fillId="6" borderId="13" xfId="0" applyNumberFormat="1" applyFill="1" applyBorder="1" applyAlignment="1">
      <alignment horizontal="left"/>
    </xf>
    <xf numFmtId="9" fontId="0" fillId="6" borderId="13" xfId="3" applyFont="1" applyFill="1" applyBorder="1" applyAlignment="1">
      <alignment horizontal="left"/>
    </xf>
    <xf numFmtId="9" fontId="0" fillId="6" borderId="13" xfId="3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</cellXfs>
  <cellStyles count="6">
    <cellStyle name="Comma" xfId="1" builtinId="3"/>
    <cellStyle name="Currency" xfId="2" builtinId="4"/>
    <cellStyle name="Normal" xfId="0" builtinId="0"/>
    <cellStyle name="Normal 2 2" xfId="4" xr:uid="{636038C0-D77A-46BE-98A6-6525DA714B80}"/>
    <cellStyle name="Normal 4" xfId="5" xr:uid="{2A3985CA-0665-4979-9D84-483DD90D65DA}"/>
    <cellStyle name="Percent" xfId="3" builtinId="5"/>
  </cellStyles>
  <dxfs count="212"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theme="0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8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D7BE91"/>
        </patternFill>
      </fill>
    </dxf>
    <dxf>
      <fill>
        <patternFill>
          <bgColor rgb="FFFF99CC"/>
        </patternFill>
      </fill>
    </dxf>
    <dxf>
      <fill>
        <patternFill>
          <bgColor rgb="FFFFFF64"/>
        </patternFill>
      </fill>
    </dxf>
    <dxf>
      <fill>
        <patternFill>
          <bgColor rgb="FFCEEED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D7BE91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100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0C-4E7A-935A-8F529800B7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0C-4E7A-935A-8F529800B7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0C-4E7A-935A-8F529800B7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0C-4E7A-935A-8F529800B7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4"/>
              <c:pt idx="0">
                <c:v>9</c:v>
              </c:pt>
              <c:pt idx="1">
                <c:v>34</c:v>
              </c:pt>
              <c:pt idx="2">
                <c:v>48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8-780C-4E7A-935A-8F529800B7F4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80C-4E7A-935A-8F529800B7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80C-4E7A-935A-8F529800B7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80C-4E7A-935A-8F529800B7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80C-4E7A-935A-8F529800B7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4"/>
              <c:pt idx="0">
                <c:v>0.09</c:v>
              </c:pt>
              <c:pt idx="1">
                <c:v>0.34</c:v>
              </c:pt>
              <c:pt idx="2">
                <c:v>0.48</c:v>
              </c:pt>
              <c:pt idx="3">
                <c:v>0.09</c:v>
              </c:pt>
            </c:numLit>
          </c:val>
          <c:extLst>
            <c:ext xmlns:c16="http://schemas.microsoft.com/office/drawing/2014/chart" uri="{C3380CC4-5D6E-409C-BE32-E72D297353CC}">
              <c16:uniqueId val="{00000011-780C-4E7A-935A-8F529800B7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100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9-4AC6-8EB3-F90E2ACE32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9-4AC6-8EB3-F90E2ACE32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99-4AC6-8EB3-F90E2ACE32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99-4AC6-8EB3-F90E2ACE32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4"/>
              <c:pt idx="0">
                <c:v>9</c:v>
              </c:pt>
              <c:pt idx="1">
                <c:v>34</c:v>
              </c:pt>
              <c:pt idx="2">
                <c:v>48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8-FB99-4AC6-8EB3-F90E2ACE3217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B99-4AC6-8EB3-F90E2ACE32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B99-4AC6-8EB3-F90E2ACE32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B99-4AC6-8EB3-F90E2ACE32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B99-4AC6-8EB3-F90E2ACE32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4"/>
              <c:pt idx="0">
                <c:v>0.09</c:v>
              </c:pt>
              <c:pt idx="1">
                <c:v>0.34</c:v>
              </c:pt>
              <c:pt idx="2">
                <c:v>0.48</c:v>
              </c:pt>
              <c:pt idx="3">
                <c:v>0.09</c:v>
              </c:pt>
            </c:numLit>
          </c:val>
          <c:extLst>
            <c:ext xmlns:c16="http://schemas.microsoft.com/office/drawing/2014/chart" uri="{C3380CC4-5D6E-409C-BE32-E72D297353CC}">
              <c16:uniqueId val="{00000011-FB99-4AC6-8EB3-F90E2ACE32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[Guarino - GA4.xlsx]MPAA!PivotTable1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MPAA!$N$21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MPAA!$M$22:$M$26</c:f>
              <c:strCache>
                <c:ptCount val="4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</c:strCache>
            </c:strRef>
          </c:cat>
          <c:val>
            <c:numRef>
              <c:f>MPAA!$N$22:$N$26</c:f>
              <c:numCache>
                <c:formatCode>General</c:formatCode>
                <c:ptCount val="4"/>
                <c:pt idx="0">
                  <c:v>9</c:v>
                </c:pt>
                <c:pt idx="1">
                  <c:v>34</c:v>
                </c:pt>
                <c:pt idx="2">
                  <c:v>48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3-4D47-8284-646BA7DD1468}"/>
            </c:ext>
          </c:extLst>
        </c:ser>
        <c:ser>
          <c:idx val="1"/>
          <c:order val="1"/>
          <c:tx>
            <c:strRef>
              <c:f>MPAA!$O$21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MPAA!$M$22:$M$26</c:f>
              <c:strCache>
                <c:ptCount val="4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</c:strCache>
            </c:strRef>
          </c:cat>
          <c:val>
            <c:numRef>
              <c:f>MPAA!$O$22:$O$26</c:f>
              <c:numCache>
                <c:formatCode>0%</c:formatCode>
                <c:ptCount val="4"/>
                <c:pt idx="0">
                  <c:v>0.09</c:v>
                </c:pt>
                <c:pt idx="1">
                  <c:v>0.34</c:v>
                </c:pt>
                <c:pt idx="2">
                  <c:v>0.48</c:v>
                </c:pt>
                <c:pt idx="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03-4D47-8284-646BA7DD146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100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4F-4C42-8D12-49D6B3B168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4F-4C42-8D12-49D6B3B168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4F-4C42-8D12-49D6B3B168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4F-4C42-8D12-49D6B3B168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G</c:v>
              </c:pt>
              <c:pt idx="1">
                <c:v>PG</c:v>
              </c:pt>
              <c:pt idx="2">
                <c:v>PG-13</c:v>
              </c:pt>
              <c:pt idx="3">
                <c:v>R</c:v>
              </c:pt>
            </c:strLit>
          </c:cat>
          <c:val>
            <c:numLit>
              <c:formatCode>General</c:formatCode>
              <c:ptCount val="4"/>
              <c:pt idx="0">
                <c:v>9</c:v>
              </c:pt>
              <c:pt idx="1">
                <c:v>34</c:v>
              </c:pt>
              <c:pt idx="2">
                <c:v>48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8-2F4F-4C42-8D12-49D6B3B1680E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F4F-4C42-8D12-49D6B3B168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F4F-4C42-8D12-49D6B3B168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F4F-4C42-8D12-49D6B3B168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F4F-4C42-8D12-49D6B3B168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G</c:v>
              </c:pt>
              <c:pt idx="1">
                <c:v>PG</c:v>
              </c:pt>
              <c:pt idx="2">
                <c:v>PG-13</c:v>
              </c:pt>
              <c:pt idx="3">
                <c:v>R</c:v>
              </c:pt>
            </c:strLit>
          </c:cat>
          <c:val>
            <c:numLit>
              <c:formatCode>General</c:formatCode>
              <c:ptCount val="4"/>
              <c:pt idx="0">
                <c:v>0.09</c:v>
              </c:pt>
              <c:pt idx="1">
                <c:v>0.34</c:v>
              </c:pt>
              <c:pt idx="2">
                <c:v>0.48</c:v>
              </c:pt>
              <c:pt idx="3">
                <c:v>0.09</c:v>
              </c:pt>
            </c:numLit>
          </c:val>
          <c:extLst>
            <c:ext xmlns:c16="http://schemas.microsoft.com/office/drawing/2014/chart" uri="{C3380CC4-5D6E-409C-BE32-E72D297353CC}">
              <c16:uniqueId val="{00000011-2F4F-4C42-8D12-49D6B3B168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GenrePT!$I$5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A3-4255-B049-7112FCBFAE8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3-4255-B049-7112FCBFAE8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A3-4255-B049-7112FCBFAE8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A3-4255-B049-7112FCBFAE8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1A3-4255-B049-7112FCBFAE8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1A3-4255-B049-7112FCBFAE8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1A3-4255-B049-7112FCBFAE8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1A3-4255-B049-7112FCBFAE8F}"/>
              </c:ext>
            </c:extLst>
          </c:dPt>
          <c:cat>
            <c:numRef>
              <c:f>GenrePT!$H$6:$H$13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GenrePT!$I$6:$I$13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1A3-4255-B049-7112FCBFA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52415"/>
        <c:axId val="1824716288"/>
      </c:barChart>
      <c:catAx>
        <c:axId val="182052415"/>
        <c:scaling>
          <c:orientation val="minMax"/>
        </c:scaling>
        <c:delete val="0"/>
        <c:axPos val="l"/>
        <c:title>
          <c:tx>
            <c:strRef>
              <c:f>GenrePT!$H$5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16288"/>
        <c:crosses val="autoZero"/>
        <c:auto val="1"/>
        <c:lblAlgn val="ctr"/>
        <c:lblOffset val="100"/>
        <c:noMultiLvlLbl val="0"/>
      </c:catAx>
      <c:valAx>
        <c:axId val="18247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GenrePT!$I$5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GenreSC!$I$5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1D-4225-98A4-A8A307BEB2B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1D-4225-98A4-A8A307BEB2B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1D-4225-98A4-A8A307BEB2B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1D-4225-98A4-A8A307BEB2B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1D-4225-98A4-A8A307BEB2B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1D-4225-98A4-A8A307BEB2B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1D-4225-98A4-A8A307BEB2B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B1D-4225-98A4-A8A307BEB2BE}"/>
              </c:ext>
            </c:extLst>
          </c:dPt>
          <c:cat>
            <c:numRef>
              <c:f>GenreSC!$H$6:$H$13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GenreSC!$I$6:$I$13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1D-4225-98A4-A8A307BEB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52415"/>
        <c:axId val="1824716288"/>
      </c:barChart>
      <c:catAx>
        <c:axId val="182052415"/>
        <c:scaling>
          <c:orientation val="minMax"/>
        </c:scaling>
        <c:delete val="0"/>
        <c:axPos val="l"/>
        <c:title>
          <c:tx>
            <c:strRef>
              <c:f>GenreSC!$H$5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16288"/>
        <c:crosses val="autoZero"/>
        <c:auto val="1"/>
        <c:lblAlgn val="ctr"/>
        <c:lblOffset val="100"/>
        <c:noMultiLvlLbl val="0"/>
      </c:catAx>
      <c:valAx>
        <c:axId val="18247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GenreSC!$I$5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Genre!$H$6:$H$13</c:f>
              <c:strCache>
                <c:ptCount val="8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  <c:pt idx="4">
                  <c:v>Thriller/Suspense</c:v>
                </c:pt>
                <c:pt idx="5">
                  <c:v>Musical</c:v>
                </c:pt>
                <c:pt idx="6">
                  <c:v>Horror</c:v>
                </c:pt>
                <c:pt idx="7">
                  <c:v>Western</c:v>
                </c:pt>
              </c:strCache>
            </c:strRef>
          </c:cat>
          <c:val>
            <c:numRef>
              <c:f>Genre!$I$6:$I$13</c:f>
              <c:numCache>
                <c:formatCode>General</c:formatCode>
                <c:ptCount val="8"/>
                <c:pt idx="0">
                  <c:v>50</c:v>
                </c:pt>
                <c:pt idx="1">
                  <c:v>23</c:v>
                </c:pt>
                <c:pt idx="2">
                  <c:v>10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3-4390-B558-B808F642E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6942095"/>
        <c:axId val="731789519"/>
      </c:barChart>
      <c:catAx>
        <c:axId val="966942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89519"/>
        <c:crosses val="autoZero"/>
        <c:auto val="1"/>
        <c:lblAlgn val="ctr"/>
        <c:lblOffset val="100"/>
        <c:noMultiLvlLbl val="0"/>
      </c:catAx>
      <c:valAx>
        <c:axId val="73178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4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'#_Genre'!$I$5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21-48F9-88FF-9CB49C7B90F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21-48F9-88FF-9CB49C7B90F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121-48F9-88FF-9CB49C7B90F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121-48F9-88FF-9CB49C7B90F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121-48F9-88FF-9CB49C7B90F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121-48F9-88FF-9CB49C7B90F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121-48F9-88FF-9CB49C7B90F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121-48F9-88FF-9CB49C7B90F2}"/>
              </c:ext>
            </c:extLst>
          </c:dPt>
          <c:cat>
            <c:strRef>
              <c:f>'#_Genre'!$H$6:$H$13</c:f>
              <c:strCache>
                <c:ptCount val="8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  <c:pt idx="4">
                  <c:v>Thriller/Suspense</c:v>
                </c:pt>
                <c:pt idx="5">
                  <c:v>Musical</c:v>
                </c:pt>
                <c:pt idx="6">
                  <c:v>Horror</c:v>
                </c:pt>
                <c:pt idx="7">
                  <c:v>Western</c:v>
                </c:pt>
              </c:strCache>
            </c:strRef>
          </c:cat>
          <c:val>
            <c:numRef>
              <c:f>'#_Genre'!$I$6:$I$13</c:f>
              <c:numCache>
                <c:formatCode>General</c:formatCode>
                <c:ptCount val="8"/>
                <c:pt idx="0">
                  <c:v>50</c:v>
                </c:pt>
                <c:pt idx="1">
                  <c:v>23</c:v>
                </c:pt>
                <c:pt idx="2">
                  <c:v>10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121-48F9-88FF-9CB49C7B9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52415"/>
        <c:axId val="1824716288"/>
      </c:barChart>
      <c:catAx>
        <c:axId val="182052415"/>
        <c:scaling>
          <c:orientation val="minMax"/>
        </c:scaling>
        <c:delete val="0"/>
        <c:axPos val="l"/>
        <c:title>
          <c:tx>
            <c:strRef>
              <c:f>'#_Genre'!$H$5</c:f>
              <c:strCache>
                <c:ptCount val="1"/>
                <c:pt idx="0">
                  <c:v>Genre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16288"/>
        <c:crosses val="autoZero"/>
        <c:auto val="1"/>
        <c:lblAlgn val="ctr"/>
        <c:lblOffset val="100"/>
        <c:noMultiLvlLbl val="0"/>
      </c:catAx>
      <c:valAx>
        <c:axId val="18247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'#_Genre'!$I$5</c:f>
              <c:strCache>
                <c:ptCount val="1"/>
                <c:pt idx="0">
                  <c:v>Frequency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Movies</a:t>
            </a:r>
          </a:p>
        </c:rich>
      </c:tx>
      <c:layout>
        <c:manualLayout>
          <c:xMode val="edge"/>
          <c:yMode val="edge"/>
          <c:x val="0.36777077865266844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0.28048780487804881</c:v>
              </c:pt>
              <c:pt idx="1">
                <c:v>1.2195121951219513E-2</c:v>
              </c:pt>
              <c:pt idx="2">
                <c:v>6.097560975609756E-2</c:v>
              </c:pt>
              <c:pt idx="3">
                <c:v>1.2195121951219513E-2</c:v>
              </c:pt>
            </c:numLit>
          </c:val>
          <c:extLst>
            <c:ext xmlns:c16="http://schemas.microsoft.com/office/drawing/2014/chart" uri="{C3380CC4-5D6E-409C-BE32-E72D297353CC}">
              <c16:uniqueId val="{00000000-1E18-4E5D-A418-D4F722C636F3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0.23170731707317074</c:v>
              </c:pt>
              <c:pt idx="1">
                <c:v>0.23170731707317074</c:v>
              </c:pt>
              <c:pt idx="2">
                <c:v>3.6585365853658534E-2</c:v>
              </c:pt>
              <c:pt idx="3">
                <c:v>2.4390243902439025E-2</c:v>
              </c:pt>
            </c:numLit>
          </c:val>
          <c:extLst>
            <c:ext xmlns:c16="http://schemas.microsoft.com/office/drawing/2014/chart" uri="{C3380CC4-5D6E-409C-BE32-E72D297353CC}">
              <c16:uniqueId val="{00000001-1E18-4E5D-A418-D4F722C636F3}"/>
            </c:ext>
          </c:extLst>
        </c:ser>
        <c:ser>
          <c:idx val="2"/>
          <c:order val="2"/>
          <c:tx>
            <c:v>Series3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3.6585365853658534E-2</c:v>
              </c:pt>
              <c:pt idx="2">
                <c:v>2.4390243902439025E-2</c:v>
              </c:pt>
              <c:pt idx="3">
                <c:v>4.878048780487805E-2</c:v>
              </c:pt>
            </c:numLit>
          </c:val>
          <c:extLst>
            <c:ext xmlns:c16="http://schemas.microsoft.com/office/drawing/2014/chart" uri="{C3380CC4-5D6E-409C-BE32-E72D297353CC}">
              <c16:uniqueId val="{00000002-1E18-4E5D-A418-D4F722C63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50624"/>
        <c:axId val="1628551872"/>
      </c:barChart>
      <c:catAx>
        <c:axId val="1628550624"/>
        <c:scaling>
          <c:orientation val="minMax"/>
        </c:scaling>
        <c:delete val="0"/>
        <c:axPos val="b"/>
        <c:title>
          <c:tx>
            <c:strRef>
              <c:f>'Movies PivotPT'!$H$13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51872"/>
        <c:crosses val="autoZero"/>
        <c:auto val="1"/>
        <c:lblAlgn val="ctr"/>
        <c:lblOffset val="100"/>
        <c:noMultiLvlLbl val="0"/>
      </c:catAx>
      <c:valAx>
        <c:axId val="16285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'Movies PivotPT'!$H$12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43116797900262"/>
          <c:y val="0.35562882764654419"/>
          <c:w val="0.223598862642169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Movies</a:t>
            </a:r>
          </a:p>
        </c:rich>
      </c:tx>
      <c:layout>
        <c:manualLayout>
          <c:xMode val="edge"/>
          <c:yMode val="edge"/>
          <c:x val="0.36777077865266844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0.28048780487804881</c:v>
              </c:pt>
              <c:pt idx="1">
                <c:v>1.2195121951219513E-2</c:v>
              </c:pt>
              <c:pt idx="2">
                <c:v>6.097560975609756E-2</c:v>
              </c:pt>
              <c:pt idx="3">
                <c:v>1.2195121951219513E-2</c:v>
              </c:pt>
            </c:numLit>
          </c:val>
          <c:extLst>
            <c:ext xmlns:c16="http://schemas.microsoft.com/office/drawing/2014/chart" uri="{C3380CC4-5D6E-409C-BE32-E72D297353CC}">
              <c16:uniqueId val="{00000000-DDD4-4B01-9AA9-8FDE693ED442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0.23170731707317074</c:v>
              </c:pt>
              <c:pt idx="1">
                <c:v>0.23170731707317074</c:v>
              </c:pt>
              <c:pt idx="2">
                <c:v>3.6585365853658534E-2</c:v>
              </c:pt>
              <c:pt idx="3">
                <c:v>2.4390243902439025E-2</c:v>
              </c:pt>
            </c:numLit>
          </c:val>
          <c:extLst>
            <c:ext xmlns:c16="http://schemas.microsoft.com/office/drawing/2014/chart" uri="{C3380CC4-5D6E-409C-BE32-E72D297353CC}">
              <c16:uniqueId val="{00000001-DDD4-4B01-9AA9-8FDE693ED442}"/>
            </c:ext>
          </c:extLst>
        </c:ser>
        <c:ser>
          <c:idx val="2"/>
          <c:order val="2"/>
          <c:tx>
            <c:v>Series3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3.6585365853658534E-2</c:v>
              </c:pt>
              <c:pt idx="2">
                <c:v>2.4390243902439025E-2</c:v>
              </c:pt>
              <c:pt idx="3">
                <c:v>4.878048780487805E-2</c:v>
              </c:pt>
            </c:numLit>
          </c:val>
          <c:extLst>
            <c:ext xmlns:c16="http://schemas.microsoft.com/office/drawing/2014/chart" uri="{C3380CC4-5D6E-409C-BE32-E72D297353CC}">
              <c16:uniqueId val="{00000002-DDD4-4B01-9AA9-8FDE693ED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50624"/>
        <c:axId val="1628551872"/>
      </c:barChart>
      <c:catAx>
        <c:axId val="1628550624"/>
        <c:scaling>
          <c:orientation val="minMax"/>
        </c:scaling>
        <c:delete val="0"/>
        <c:axPos val="b"/>
        <c:title>
          <c:tx>
            <c:strRef>
              <c:f>'Movies PivotSC'!$H$13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51872"/>
        <c:crosses val="autoZero"/>
        <c:auto val="1"/>
        <c:lblAlgn val="ctr"/>
        <c:lblOffset val="100"/>
        <c:noMultiLvlLbl val="0"/>
      </c:catAx>
      <c:valAx>
        <c:axId val="16285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'Movies PivotSC'!$H$12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43116797900262"/>
          <c:y val="0.35562882764654419"/>
          <c:w val="0.223598862642169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[Guarino - GA4.xlsx]Movies Pivot!PivotTable3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'Movies Pivot'!$O$12:$O$13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'Movies Pivot'!$N$14:$N$17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'Movies Pivot'!$O$14:$O$17</c:f>
              <c:numCache>
                <c:formatCode>0%</c:formatCode>
                <c:ptCount val="4"/>
                <c:pt idx="0">
                  <c:v>0.28048780487804881</c:v>
                </c:pt>
                <c:pt idx="1">
                  <c:v>1.2195121951219513E-2</c:v>
                </c:pt>
                <c:pt idx="2">
                  <c:v>6.097560975609756E-2</c:v>
                </c:pt>
                <c:pt idx="3">
                  <c:v>1.2195121951219513E-2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F-4618-90FB-985F063BC0B0}"/>
            </c:ext>
          </c:extLst>
        </c:ser>
        <c:ser>
          <c:idx val="1"/>
          <c:order val="1"/>
          <c:tx>
            <c:strRef>
              <c:f>'Movies Pivot'!$P$12:$P$13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'Movies Pivot'!$N$14:$N$17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'Movies Pivot'!$P$14:$P$17</c:f>
              <c:numCache>
                <c:formatCode>0%</c:formatCode>
                <c:ptCount val="4"/>
                <c:pt idx="0">
                  <c:v>0.23170731707317074</c:v>
                </c:pt>
                <c:pt idx="1">
                  <c:v>0.23170731707317074</c:v>
                </c:pt>
                <c:pt idx="2">
                  <c:v>3.6585365853658534E-2</c:v>
                </c:pt>
                <c:pt idx="3">
                  <c:v>2.4390243902439025E-2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F-4618-90FB-985F063BC0B0}"/>
            </c:ext>
          </c:extLst>
        </c:ser>
        <c:ser>
          <c:idx val="2"/>
          <c:order val="2"/>
          <c:tx>
            <c:strRef>
              <c:f>'Movies Pivot'!$Q$12:$Q$13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'Movies Pivot'!$N$14:$N$17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'Movies Pivot'!$Q$14:$Q$17</c:f>
              <c:numCache>
                <c:formatCode>0%</c:formatCode>
                <c:ptCount val="4"/>
                <c:pt idx="0">
                  <c:v>0</c:v>
                </c:pt>
                <c:pt idx="1">
                  <c:v>3.6585365853658534E-2</c:v>
                </c:pt>
                <c:pt idx="2">
                  <c:v>2.4390243902439025E-2</c:v>
                </c:pt>
                <c:pt idx="3">
                  <c:v>4.878048780487805E-2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BF-4618-90FB-985F063BC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0478783"/>
        <c:axId val="731792495"/>
      </c:barChart>
      <c:catAx>
        <c:axId val="97047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92495"/>
        <c:crosses val="autoZero"/>
        <c:auto val="1"/>
        <c:lblAlgn val="ctr"/>
        <c:lblOffset val="100"/>
        <c:noMultiLvlLbl val="0"/>
      </c:catAx>
      <c:valAx>
        <c:axId val="7317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7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63888888888888"/>
          <c:y val="0.27068314377369501"/>
          <c:w val="0.30069444444444443"/>
          <c:h val="0.3016429717118693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Movies</a:t>
            </a:r>
          </a:p>
        </c:rich>
      </c:tx>
      <c:layout>
        <c:manualLayout>
          <c:xMode val="edge"/>
          <c:yMode val="edge"/>
          <c:x val="0.36777077865266844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PG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Adventure</c:v>
              </c:pt>
              <c:pt idx="1">
                <c:v>Action</c:v>
              </c:pt>
              <c:pt idx="2">
                <c:v>Comedy</c:v>
              </c:pt>
              <c:pt idx="3">
                <c:v>Drama</c:v>
              </c:pt>
            </c:strLit>
          </c:cat>
          <c:val>
            <c:numLit>
              <c:formatCode>General</c:formatCode>
              <c:ptCount val="4"/>
              <c:pt idx="0">
                <c:v>0.28048780487804881</c:v>
              </c:pt>
              <c:pt idx="1">
                <c:v>1.2195121951219513E-2</c:v>
              </c:pt>
              <c:pt idx="2">
                <c:v>6.097560975609756E-2</c:v>
              </c:pt>
              <c:pt idx="3">
                <c:v>1.2195121951219513E-2</c:v>
              </c:pt>
            </c:numLit>
          </c:val>
          <c:extLst>
            <c:ext xmlns:c16="http://schemas.microsoft.com/office/drawing/2014/chart" uri="{C3380CC4-5D6E-409C-BE32-E72D297353CC}">
              <c16:uniqueId val="{00000000-E560-4B8F-8D8D-7B6CFE295861}"/>
            </c:ext>
          </c:extLst>
        </c:ser>
        <c:ser>
          <c:idx val="1"/>
          <c:order val="1"/>
          <c:tx>
            <c:v>PG-13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Adventure</c:v>
              </c:pt>
              <c:pt idx="1">
                <c:v>Action</c:v>
              </c:pt>
              <c:pt idx="2">
                <c:v>Comedy</c:v>
              </c:pt>
              <c:pt idx="3">
                <c:v>Drama</c:v>
              </c:pt>
            </c:strLit>
          </c:cat>
          <c:val>
            <c:numLit>
              <c:formatCode>General</c:formatCode>
              <c:ptCount val="4"/>
              <c:pt idx="0">
                <c:v>0.23170731707317074</c:v>
              </c:pt>
              <c:pt idx="1">
                <c:v>0.23170731707317074</c:v>
              </c:pt>
              <c:pt idx="2">
                <c:v>3.6585365853658534E-2</c:v>
              </c:pt>
              <c:pt idx="3">
                <c:v>2.4390243902439025E-2</c:v>
              </c:pt>
            </c:numLit>
          </c:val>
          <c:extLst>
            <c:ext xmlns:c16="http://schemas.microsoft.com/office/drawing/2014/chart" uri="{C3380CC4-5D6E-409C-BE32-E72D297353CC}">
              <c16:uniqueId val="{00000001-E560-4B8F-8D8D-7B6CFE295861}"/>
            </c:ext>
          </c:extLst>
        </c:ser>
        <c:ser>
          <c:idx val="2"/>
          <c:order val="2"/>
          <c:tx>
            <c:v>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Adventure</c:v>
              </c:pt>
              <c:pt idx="1">
                <c:v>Action</c:v>
              </c:pt>
              <c:pt idx="2">
                <c:v>Comedy</c:v>
              </c:pt>
              <c:pt idx="3">
                <c:v>Drama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3.6585365853658534E-2</c:v>
              </c:pt>
              <c:pt idx="2">
                <c:v>2.4390243902439025E-2</c:v>
              </c:pt>
              <c:pt idx="3">
                <c:v>4.878048780487805E-2</c:v>
              </c:pt>
            </c:numLit>
          </c:val>
          <c:extLst>
            <c:ext xmlns:c16="http://schemas.microsoft.com/office/drawing/2014/chart" uri="{C3380CC4-5D6E-409C-BE32-E72D297353CC}">
              <c16:uniqueId val="{00000002-E560-4B8F-8D8D-7B6CFE295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50624"/>
        <c:axId val="1628551872"/>
      </c:barChart>
      <c:catAx>
        <c:axId val="1628550624"/>
        <c:scaling>
          <c:orientation val="minMax"/>
        </c:scaling>
        <c:delete val="0"/>
        <c:axPos val="b"/>
        <c:title>
          <c:tx>
            <c:strRef>
              <c:f>'#_Movies Pivot'!$H$13</c:f>
              <c:strCache>
                <c:ptCount val="1"/>
                <c:pt idx="0">
                  <c:v>Genre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51872"/>
        <c:crosses val="autoZero"/>
        <c:auto val="1"/>
        <c:lblAlgn val="ctr"/>
        <c:lblOffset val="100"/>
        <c:noMultiLvlLbl val="0"/>
      </c:catAx>
      <c:valAx>
        <c:axId val="16285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'#_Movies Pivot'!$H$12</c:f>
              <c:strCache>
                <c:ptCount val="1"/>
                <c:pt idx="0">
                  <c:v>Frequency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43116797900262"/>
          <c:y val="0.35562882764654419"/>
          <c:w val="0.223598862642169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'Movies FormulaPT'!$I$8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'Movies FormulaPT'!$H$9:$H$12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'Movies FormulaPT'!$I$9:$I$12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3-4270-99A8-7F971AB686E2}"/>
            </c:ext>
          </c:extLst>
        </c:ser>
        <c:ser>
          <c:idx val="1"/>
          <c:order val="1"/>
          <c:tx>
            <c:strRef>
              <c:f>'Movies FormulaPT'!$J$8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'Movies FormulaPT'!$H$9:$H$12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'Movies FormulaPT'!$J$9:$J$12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3-4270-99A8-7F971AB686E2}"/>
            </c:ext>
          </c:extLst>
        </c:ser>
        <c:ser>
          <c:idx val="2"/>
          <c:order val="2"/>
          <c:tx>
            <c:strRef>
              <c:f>'Movies FormulaPT'!$K$8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'Movies FormulaPT'!$H$9:$H$12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'Movies FormulaPT'!$K$9:$K$12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3-4270-99A8-7F971AB68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299872"/>
        <c:axId val="1638298208"/>
      </c:barChart>
      <c:catAx>
        <c:axId val="1638299872"/>
        <c:scaling>
          <c:orientation val="minMax"/>
        </c:scaling>
        <c:delete val="0"/>
        <c:axPos val="b"/>
        <c:title>
          <c:tx>
            <c:strRef>
              <c:f>'Movies FormulaPT'!$H$8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8208"/>
        <c:crosses val="autoZero"/>
        <c:auto val="1"/>
        <c:lblAlgn val="ctr"/>
        <c:lblOffset val="100"/>
        <c:noMultiLvlLbl val="0"/>
      </c:catAx>
      <c:valAx>
        <c:axId val="16382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97834645669287"/>
          <c:y val="0.26909667541557303"/>
          <c:w val="0.223598862642169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'Movies FormulaSC'!$I$8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'Movies FormulaSC'!$H$9:$H$12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'Movies FormulaSC'!$I$9:$I$12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5-4388-B0E8-C0C061E699BA}"/>
            </c:ext>
          </c:extLst>
        </c:ser>
        <c:ser>
          <c:idx val="1"/>
          <c:order val="1"/>
          <c:tx>
            <c:strRef>
              <c:f>'Movies FormulaSC'!$J$8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'Movies FormulaSC'!$H$9:$H$12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'Movies FormulaSC'!$J$9:$J$12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5-4388-B0E8-C0C061E699BA}"/>
            </c:ext>
          </c:extLst>
        </c:ser>
        <c:ser>
          <c:idx val="2"/>
          <c:order val="2"/>
          <c:tx>
            <c:strRef>
              <c:f>'Movies FormulaSC'!$K$8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'Movies FormulaSC'!$H$9:$H$12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'Movies FormulaSC'!$K$9:$K$12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45-4388-B0E8-C0C061E69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299872"/>
        <c:axId val="1638298208"/>
      </c:barChart>
      <c:catAx>
        <c:axId val="1638299872"/>
        <c:scaling>
          <c:orientation val="minMax"/>
        </c:scaling>
        <c:delete val="0"/>
        <c:axPos val="b"/>
        <c:title>
          <c:tx>
            <c:strRef>
              <c:f>'Movies FormulaSC'!$H$8</c:f>
              <c:strCache>
                <c:ptCount val="1"/>
                <c:pt idx="0">
                  <c:v>0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8208"/>
        <c:crosses val="autoZero"/>
        <c:auto val="1"/>
        <c:lblAlgn val="ctr"/>
        <c:lblOffset val="100"/>
        <c:noMultiLvlLbl val="0"/>
      </c:catAx>
      <c:valAx>
        <c:axId val="16382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97834645669287"/>
          <c:y val="0.26909667541557303"/>
          <c:w val="0.223598862642169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'Movies Formula'!$I$8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'Movies Formula'!$H$9:$H$12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'Movies Formula'!$I$9:$I$12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3-450B-92F8-85175891852D}"/>
            </c:ext>
          </c:extLst>
        </c:ser>
        <c:ser>
          <c:idx val="1"/>
          <c:order val="1"/>
          <c:tx>
            <c:strRef>
              <c:f>'Movies Formula'!$J$8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'Movies Formula'!$H$9:$H$12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'Movies Formula'!$J$9:$J$12</c:f>
              <c:numCache>
                <c:formatCode>General</c:formatCode>
                <c:ptCount val="4"/>
                <c:pt idx="0">
                  <c:v>19</c:v>
                </c:pt>
                <c:pt idx="1">
                  <c:v>19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D3-450B-92F8-85175891852D}"/>
            </c:ext>
          </c:extLst>
        </c:ser>
        <c:ser>
          <c:idx val="2"/>
          <c:order val="2"/>
          <c:tx>
            <c:strRef>
              <c:f>'Movies Formula'!$K$8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'Movies Formula'!$H$9:$H$12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'Movies Formula'!$K$9:$K$12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3-450B-92F8-851758918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173295"/>
        <c:axId val="885879759"/>
      </c:barChart>
      <c:catAx>
        <c:axId val="96417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79759"/>
        <c:crosses val="autoZero"/>
        <c:auto val="1"/>
        <c:lblAlgn val="ctr"/>
        <c:lblOffset val="100"/>
        <c:noMultiLvlLbl val="0"/>
      </c:catAx>
      <c:valAx>
        <c:axId val="8858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1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5094050743658"/>
          <c:y val="0.23487168270632838"/>
          <c:w val="0.223157261592300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'#_Movies Formula'!$I$8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'#_Movies Formula'!$H$9:$H$12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'#_Movies Formula'!$I$9:$I$12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7-4634-81B6-A55FCB75DCAD}"/>
            </c:ext>
          </c:extLst>
        </c:ser>
        <c:ser>
          <c:idx val="1"/>
          <c:order val="1"/>
          <c:tx>
            <c:strRef>
              <c:f>'#_Movies Formula'!$J$8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'#_Movies Formula'!$H$9:$H$12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'#_Movies Formula'!$J$9:$J$12</c:f>
              <c:numCache>
                <c:formatCode>General</c:formatCode>
                <c:ptCount val="4"/>
                <c:pt idx="0">
                  <c:v>19</c:v>
                </c:pt>
                <c:pt idx="1">
                  <c:v>19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7-4634-81B6-A55FCB75DCAD}"/>
            </c:ext>
          </c:extLst>
        </c:ser>
        <c:ser>
          <c:idx val="2"/>
          <c:order val="2"/>
          <c:tx>
            <c:strRef>
              <c:f>'#_Movies Formula'!$K$8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'#_Movies Formula'!$H$9:$H$12</c:f>
              <c:strCache>
                <c:ptCount val="4"/>
                <c:pt idx="0">
                  <c:v>Adventure</c:v>
                </c:pt>
                <c:pt idx="1">
                  <c:v>Action</c:v>
                </c:pt>
                <c:pt idx="2">
                  <c:v>Comedy</c:v>
                </c:pt>
                <c:pt idx="3">
                  <c:v>Drama</c:v>
                </c:pt>
              </c:strCache>
            </c:strRef>
          </c:cat>
          <c:val>
            <c:numRef>
              <c:f>'#_Movies Formula'!$K$9:$K$12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7-4634-81B6-A55FCB75D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299872"/>
        <c:axId val="1638298208"/>
      </c:barChart>
      <c:catAx>
        <c:axId val="1638299872"/>
        <c:scaling>
          <c:orientation val="minMax"/>
        </c:scaling>
        <c:delete val="0"/>
        <c:axPos val="b"/>
        <c:title>
          <c:tx>
            <c:strRef>
              <c:f>'#_Movies Formula'!$H$8</c:f>
              <c:strCache>
                <c:ptCount val="1"/>
                <c:pt idx="0">
                  <c:v>Genre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8208"/>
        <c:crosses val="autoZero"/>
        <c:auto val="1"/>
        <c:lblAlgn val="ctr"/>
        <c:lblOffset val="100"/>
        <c:noMultiLvlLbl val="0"/>
      </c:catAx>
      <c:valAx>
        <c:axId val="16382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097834645669287"/>
          <c:y val="0.26909667541557303"/>
          <c:w val="0.2235988626421697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3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4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975592</xdr:colOff>
      <xdr:row>35</xdr:row>
      <xdr:rowOff>158170</xdr:rowOff>
    </xdr:from>
    <xdr:to>
      <xdr:col>15</xdr:col>
      <xdr:colOff>202046</xdr:colOff>
      <xdr:row>47</xdr:row>
      <xdr:rowOff>130461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D5804-CAD9-4C26-B211-FE6AA468C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975592</xdr:colOff>
      <xdr:row>35</xdr:row>
      <xdr:rowOff>158170</xdr:rowOff>
    </xdr:from>
    <xdr:to>
      <xdr:col>15</xdr:col>
      <xdr:colOff>202046</xdr:colOff>
      <xdr:row>47</xdr:row>
      <xdr:rowOff>130461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B389-758D-43BB-B171-C12724868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37</xdr:row>
      <xdr:rowOff>0</xdr:rowOff>
    </xdr:from>
    <xdr:to>
      <xdr:col>13</xdr:col>
      <xdr:colOff>849630</xdr:colOff>
      <xdr:row>47</xdr:row>
      <xdr:rowOff>137160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BB28EB4A-AAE2-7BA0-6366-9E01F4CD5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1480" y="8481060"/>
          <a:ext cx="4351020" cy="275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581025</xdr:colOff>
      <xdr:row>36</xdr:row>
      <xdr:rowOff>180975</xdr:rowOff>
    </xdr:from>
    <xdr:to>
      <xdr:col>23</xdr:col>
      <xdr:colOff>276225</xdr:colOff>
      <xdr:row>46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CA9ED-4DAF-A08E-D82F-3A201C8C5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214284</xdr:colOff>
      <xdr:row>37</xdr:row>
      <xdr:rowOff>75969</xdr:rowOff>
    </xdr:from>
    <xdr:to>
      <xdr:col>22</xdr:col>
      <xdr:colOff>276628</xdr:colOff>
      <xdr:row>49</xdr:row>
      <xdr:rowOff>48260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ED640-0788-4C4F-B9D4-DA30623A3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6684</xdr:colOff>
      <xdr:row>22</xdr:row>
      <xdr:rowOff>18715</xdr:rowOff>
    </xdr:from>
    <xdr:to>
      <xdr:col>14</xdr:col>
      <xdr:colOff>80210</xdr:colOff>
      <xdr:row>37</xdr:row>
      <xdr:rowOff>133684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E29C7-A989-482E-BD6D-E4FC8A4C3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748633</xdr:colOff>
      <xdr:row>2</xdr:row>
      <xdr:rowOff>160420</xdr:rowOff>
    </xdr:from>
    <xdr:to>
      <xdr:col>18</xdr:col>
      <xdr:colOff>601580</xdr:colOff>
      <xdr:row>15</xdr:row>
      <xdr:rowOff>53472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8EC91A-1020-4D0E-8CDD-E75DDC511AAB}"/>
            </a:ext>
          </a:extLst>
        </xdr:cNvPr>
        <xdr:cNvSpPr txBox="1"/>
      </xdr:nvSpPr>
      <xdr:spPr>
        <a:xfrm>
          <a:off x="12978733" y="526180"/>
          <a:ext cx="5743207" cy="27734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Tip!  </a:t>
          </a:r>
        </a:p>
        <a:p>
          <a:r>
            <a:rPr lang="en-US" sz="2000"/>
            <a:t>Here's</a:t>
          </a:r>
          <a:r>
            <a:rPr lang="en-US" sz="2000" baseline="0"/>
            <a:t> how to get the bars to turn a different color: </a:t>
          </a:r>
        </a:p>
        <a:p>
          <a:r>
            <a:rPr lang="en-US" sz="2000" baseline="0"/>
            <a:t>-Double-click on the bars OR right click on the bar and choose format data series. </a:t>
          </a:r>
        </a:p>
        <a:p>
          <a:r>
            <a:rPr lang="en-US" sz="2000" baseline="0"/>
            <a:t>-On the 'Format Data Series' side bar -&gt; Go the paint options (first icon) -&gt; Fill -&gt; Vary colors by point</a:t>
          </a:r>
        </a:p>
        <a:p>
          <a:endParaRPr lang="en-US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6684</xdr:colOff>
      <xdr:row>22</xdr:row>
      <xdr:rowOff>18715</xdr:rowOff>
    </xdr:from>
    <xdr:to>
      <xdr:col>14</xdr:col>
      <xdr:colOff>80210</xdr:colOff>
      <xdr:row>37</xdr:row>
      <xdr:rowOff>133684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219E8-5E20-48CF-BCA8-E798936C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748633</xdr:colOff>
      <xdr:row>2</xdr:row>
      <xdr:rowOff>160420</xdr:rowOff>
    </xdr:from>
    <xdr:to>
      <xdr:col>18</xdr:col>
      <xdr:colOff>601580</xdr:colOff>
      <xdr:row>15</xdr:row>
      <xdr:rowOff>53472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93E241A-F16B-494C-97EC-8E1240B304E7}"/>
            </a:ext>
          </a:extLst>
        </xdr:cNvPr>
        <xdr:cNvSpPr txBox="1"/>
      </xdr:nvSpPr>
      <xdr:spPr>
        <a:xfrm>
          <a:off x="12978733" y="526180"/>
          <a:ext cx="5743207" cy="27734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Tip!  </a:t>
          </a:r>
        </a:p>
        <a:p>
          <a:r>
            <a:rPr lang="en-US" sz="2000"/>
            <a:t>Here's</a:t>
          </a:r>
          <a:r>
            <a:rPr lang="en-US" sz="2000" baseline="0"/>
            <a:t> how to get the bars to turn a different color: </a:t>
          </a:r>
        </a:p>
        <a:p>
          <a:r>
            <a:rPr lang="en-US" sz="2000" baseline="0"/>
            <a:t>-Double-click on the bars OR right click on the bar and choose format data series. </a:t>
          </a:r>
        </a:p>
        <a:p>
          <a:r>
            <a:rPr lang="en-US" sz="2000" baseline="0"/>
            <a:t>-On the 'Format Data Series' side bar -&gt; Go the paint options (first icon) -&gt; Fill -&gt; Vary colors by point</a:t>
          </a:r>
        </a:p>
        <a:p>
          <a:endParaRPr lang="en-US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748633</xdr:colOff>
      <xdr:row>2</xdr:row>
      <xdr:rowOff>160420</xdr:rowOff>
    </xdr:from>
    <xdr:to>
      <xdr:col>18</xdr:col>
      <xdr:colOff>601580</xdr:colOff>
      <xdr:row>15</xdr:row>
      <xdr:rowOff>53472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6086A0-1D5D-441D-AB72-7C244C699B09}"/>
            </a:ext>
          </a:extLst>
        </xdr:cNvPr>
        <xdr:cNvSpPr txBox="1"/>
      </xdr:nvSpPr>
      <xdr:spPr>
        <a:xfrm>
          <a:off x="12978733" y="526180"/>
          <a:ext cx="5743207" cy="27734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Tip!  </a:t>
          </a:r>
        </a:p>
        <a:p>
          <a:r>
            <a:rPr lang="en-US" sz="2000"/>
            <a:t>Here's</a:t>
          </a:r>
          <a:r>
            <a:rPr lang="en-US" sz="2000" baseline="0"/>
            <a:t> how to get the bars to turn a different color: </a:t>
          </a:r>
        </a:p>
        <a:p>
          <a:r>
            <a:rPr lang="en-US" sz="2000" baseline="0"/>
            <a:t>-Double-click on the bars OR right click on the bar and choose format data series. </a:t>
          </a:r>
        </a:p>
        <a:p>
          <a:r>
            <a:rPr lang="en-US" sz="2000" baseline="0"/>
            <a:t>-On the 'Format Data Series' side bar -&gt; Go the paint options (first icon) -&gt; Fill -&gt; Vary colors by point</a:t>
          </a:r>
        </a:p>
        <a:p>
          <a:endParaRPr lang="en-US" sz="1100" baseline="0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12</xdr:col>
      <xdr:colOff>923925</xdr:colOff>
      <xdr:row>38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3AFE21EE-7858-7AA2-1058-25BA61BF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5715000"/>
          <a:ext cx="5495925" cy="367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566737</xdr:colOff>
      <xdr:row>23</xdr:row>
      <xdr:rowOff>200025</xdr:rowOff>
    </xdr:from>
    <xdr:to>
      <xdr:col>22</xdr:col>
      <xdr:colOff>261937</xdr:colOff>
      <xdr:row>33</xdr:row>
      <xdr:rowOff>209550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750881-0231-BB87-CCBF-A7C551FB4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503456</xdr:colOff>
      <xdr:row>24</xdr:row>
      <xdr:rowOff>17245</xdr:rowOff>
    </xdr:from>
    <xdr:to>
      <xdr:col>23</xdr:col>
      <xdr:colOff>523508</xdr:colOff>
      <xdr:row>39</xdr:row>
      <xdr:rowOff>132215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CCB17-CE40-45B1-96D7-515D57876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748633</xdr:colOff>
      <xdr:row>2</xdr:row>
      <xdr:rowOff>160420</xdr:rowOff>
    </xdr:from>
    <xdr:to>
      <xdr:col>18</xdr:col>
      <xdr:colOff>601580</xdr:colOff>
      <xdr:row>15</xdr:row>
      <xdr:rowOff>53472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8B63AE-14BF-4B7B-9BF0-80FC495DA511}"/>
            </a:ext>
          </a:extLst>
        </xdr:cNvPr>
        <xdr:cNvSpPr txBox="1"/>
      </xdr:nvSpPr>
      <xdr:spPr>
        <a:xfrm>
          <a:off x="12978733" y="160420"/>
          <a:ext cx="5743207" cy="27734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Tip!  </a:t>
          </a:r>
        </a:p>
        <a:p>
          <a:r>
            <a:rPr lang="en-US" sz="2000"/>
            <a:t>Here's</a:t>
          </a:r>
          <a:r>
            <a:rPr lang="en-US" sz="2000" baseline="0"/>
            <a:t> how to get the bars to turn a different color: </a:t>
          </a:r>
        </a:p>
        <a:p>
          <a:r>
            <a:rPr lang="en-US" sz="2000" baseline="0"/>
            <a:t>-Double-click on the bars OR right click on the bar and choose format data series. </a:t>
          </a:r>
        </a:p>
        <a:p>
          <a:r>
            <a:rPr lang="en-US" sz="2000" baseline="0"/>
            <a:t>-On the 'Format Data Series' side bar -&gt; Go the paint options (first icon) -&gt; Fill -&gt; Vary colors by point</a:t>
          </a:r>
        </a:p>
        <a:p>
          <a:endParaRPr lang="en-US" sz="11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497429</xdr:colOff>
      <xdr:row>33</xdr:row>
      <xdr:rowOff>211717</xdr:rowOff>
    </xdr:from>
    <xdr:to>
      <xdr:col>13</xdr:col>
      <xdr:colOff>52929</xdr:colOff>
      <xdr:row>45</xdr:row>
      <xdr:rowOff>146349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04320-FB7A-4DEB-A5FA-B6B67CAA9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497429</xdr:colOff>
      <xdr:row>33</xdr:row>
      <xdr:rowOff>211717</xdr:rowOff>
    </xdr:from>
    <xdr:to>
      <xdr:col>13</xdr:col>
      <xdr:colOff>52929</xdr:colOff>
      <xdr:row>45</xdr:row>
      <xdr:rowOff>146349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281C4-9809-443E-94F7-51CCF8B5A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35</xdr:row>
      <xdr:rowOff>0</xdr:rowOff>
    </xdr:from>
    <xdr:to>
      <xdr:col>12</xdr:col>
      <xdr:colOff>304799</xdr:colOff>
      <xdr:row>45</xdr:row>
      <xdr:rowOff>22859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DC72819E-AE7F-82AA-471D-9F302D417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2640" y="7932420"/>
          <a:ext cx="5166360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600075</xdr:colOff>
      <xdr:row>34</xdr:row>
      <xdr:rowOff>161925</xdr:rowOff>
    </xdr:from>
    <xdr:to>
      <xdr:col>22</xdr:col>
      <xdr:colOff>123825</xdr:colOff>
      <xdr:row>44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F6E3EE-07B6-2CC6-0A60-B42F49F16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603174</xdr:colOff>
      <xdr:row>36</xdr:row>
      <xdr:rowOff>88302</xdr:rowOff>
    </xdr:from>
    <xdr:to>
      <xdr:col>21</xdr:col>
      <xdr:colOff>352909</xdr:colOff>
      <xdr:row>48</xdr:row>
      <xdr:rowOff>22934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28918-0DCB-4620-BEC2-9397CB350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604930</xdr:colOff>
      <xdr:row>14</xdr:row>
      <xdr:rowOff>130736</xdr:rowOff>
    </xdr:from>
    <xdr:to>
      <xdr:col>13</xdr:col>
      <xdr:colOff>157442</xdr:colOff>
      <xdr:row>26</xdr:row>
      <xdr:rowOff>54535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0AD75-A485-43FB-A938-1F6E18F95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604930</xdr:colOff>
      <xdr:row>14</xdr:row>
      <xdr:rowOff>130736</xdr:rowOff>
    </xdr:from>
    <xdr:to>
      <xdr:col>13</xdr:col>
      <xdr:colOff>157442</xdr:colOff>
      <xdr:row>26</xdr:row>
      <xdr:rowOff>54535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6E1C0-968F-4F06-8518-C900A97C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12</xdr:col>
      <xdr:colOff>297179</xdr:colOff>
      <xdr:row>26</xdr:row>
      <xdr:rowOff>7619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A0F2C6D7-2EDE-CB12-6CDA-DAA5BEAA4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2640" y="3436620"/>
          <a:ext cx="4495800" cy="2621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547687</xdr:colOff>
      <xdr:row>15</xdr:row>
      <xdr:rowOff>180975</xdr:rowOff>
    </xdr:from>
    <xdr:to>
      <xdr:col>21</xdr:col>
      <xdr:colOff>242887</xdr:colOff>
      <xdr:row>25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489CD5-BF14-A517-E6B6-F90939E9B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74855</xdr:rowOff>
    </xdr:from>
    <xdr:to>
      <xdr:col>21</xdr:col>
      <xdr:colOff>194982</xdr:colOff>
      <xdr:row>27</xdr:row>
      <xdr:rowOff>222772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2FEBD-2C7C-4D8D-B1C2-8742B93E1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Guarino" refreshedDate="45438.93474733796" createdVersion="8" refreshedVersion="8" minRefreshableVersion="3" recordCount="100" xr:uid="{DD63E885-97C6-4CCB-9329-195533015469}">
  <cacheSource type="worksheet">
    <worksheetSource ref="A4:F104" sheet="MPAA"/>
  </cacheSource>
  <cacheFields count="6">
    <cacheField name="Rank" numFmtId="0">
      <sharedItems containsSemiMixedTypes="0" containsString="0" containsNumber="1" containsInteger="1" minValue="1" maxValue="100"/>
    </cacheField>
    <cacheField name="Released" numFmtId="0">
      <sharedItems containsSemiMixedTypes="0" containsString="0" containsNumber="1" containsInteger="1" minValue="1977" maxValue="2017"/>
    </cacheField>
    <cacheField name="Movie" numFmtId="0">
      <sharedItems/>
    </cacheField>
    <cacheField name="MPAA Rating" numFmtId="0">
      <sharedItems count="4">
        <s v="PG"/>
        <s v="PG-13"/>
        <s v="G"/>
        <s v="R"/>
      </sharedItems>
    </cacheField>
    <cacheField name="Genre" numFmtId="0">
      <sharedItems/>
    </cacheField>
    <cacheField name="Total Adj. Box Office (In Millions)" numFmtId="0">
      <sharedItems containsSemiMixedTypes="0" containsString="0" containsNumber="1" minValue="379.29555299999998" maxValue="1462.547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Guarino" refreshedDate="45438.936424884261" createdVersion="8" refreshedVersion="8" minRefreshableVersion="3" recordCount="8" xr:uid="{12BB9406-5C6E-4E80-B789-0B25F1CC2166}">
  <cacheSource type="worksheet">
    <worksheetSource ref="H5:I13" sheet="Genre"/>
  </cacheSource>
  <cacheFields count="2">
    <cacheField name="Genre" numFmtId="0">
      <sharedItems count="8">
        <s v="Adventure"/>
        <s v="Action"/>
        <s v="Comedy"/>
        <s v="Drama"/>
        <s v="Thriller/Suspense"/>
        <s v="Musical"/>
        <s v="Horror"/>
        <s v="Western"/>
      </sharedItems>
    </cacheField>
    <cacheField name="Frequency" numFmtId="0">
      <sharedItems containsSemiMixedTypes="0" containsString="0" containsNumber="1" containsInteger="1" minValue="1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Guarino" refreshedDate="45438.938147222223" createdVersion="8" refreshedVersion="8" minRefreshableVersion="3" recordCount="100" xr:uid="{18701795-E480-4DBA-9A86-6DDF8EF2F370}">
  <cacheSource type="worksheet">
    <worksheetSource ref="A6:F106" sheet="Movies Pivot"/>
  </cacheSource>
  <cacheFields count="6">
    <cacheField name="Rank" numFmtId="0">
      <sharedItems containsSemiMixedTypes="0" containsString="0" containsNumber="1" containsInteger="1" minValue="1" maxValue="100"/>
    </cacheField>
    <cacheField name="Released" numFmtId="0">
      <sharedItems containsSemiMixedTypes="0" containsString="0" containsNumber="1" containsInteger="1" minValue="1977" maxValue="2017"/>
    </cacheField>
    <cacheField name="Movie" numFmtId="0">
      <sharedItems/>
    </cacheField>
    <cacheField name="MPAA Rating" numFmtId="0">
      <sharedItems count="4">
        <s v="PG"/>
        <s v="PG-13"/>
        <s v="G"/>
        <s v="R"/>
      </sharedItems>
    </cacheField>
    <cacheField name="Genre" numFmtId="0">
      <sharedItems count="8">
        <s v="Adventure"/>
        <s v="Thriller/Suspense"/>
        <s v="Drama"/>
        <s v="Action"/>
        <s v="Musical"/>
        <s v="Comedy"/>
        <s v="Horror"/>
        <s v="Western"/>
      </sharedItems>
    </cacheField>
    <cacheField name="Total Adj. Box Office (In Millions)" numFmtId="0">
      <sharedItems containsSemiMixedTypes="0" containsString="0" containsNumber="1" minValue="379.29555299999998" maxValue="1462.547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1977"/>
    <s v="Star Wars Ep. IV: A New Hope"/>
    <x v="0"/>
    <s v="Adventure"/>
    <n v="1462.547636"/>
  </r>
  <r>
    <n v="2"/>
    <n v="1997"/>
    <s v="Titanic"/>
    <x v="1"/>
    <s v="Thriller/Suspense"/>
    <n v="1211.3174739999999"/>
  </r>
  <r>
    <n v="3"/>
    <n v="1982"/>
    <s v="ET: The Extra-Terrestrial"/>
    <x v="0"/>
    <s v="Drama"/>
    <n v="1196.354118"/>
  </r>
  <r>
    <n v="4"/>
    <n v="2015"/>
    <s v="Star Wars Ep. VII: The Force Awakens"/>
    <x v="1"/>
    <s v="Adventure"/>
    <n v="991.39949999999999"/>
  </r>
  <r>
    <n v="5"/>
    <n v="2009"/>
    <s v="Avatar"/>
    <x v="1"/>
    <s v="Action"/>
    <n v="878.51414999999997"/>
  </r>
  <r>
    <n v="6"/>
    <n v="1980"/>
    <s v="Star Wars Ep. V: The Empire Strikes Back"/>
    <x v="0"/>
    <s v="Adventure"/>
    <n v="859.72019799999998"/>
  </r>
  <r>
    <n v="7"/>
    <n v="1983"/>
    <s v="Star Wars Ep. VI: Return of the Jedi"/>
    <x v="0"/>
    <s v="Adventure"/>
    <n v="827.71771100000001"/>
  </r>
  <r>
    <n v="8"/>
    <n v="1994"/>
    <s v="The Lion King"/>
    <x v="2"/>
    <s v="Adventure"/>
    <n v="804.10486300000002"/>
  </r>
  <r>
    <n v="9"/>
    <n v="1999"/>
    <s v="Star Wars Ep. I: The Phantom Menace"/>
    <x v="0"/>
    <s v="Adventure"/>
    <n v="803.77627500000006"/>
  </r>
  <r>
    <n v="10"/>
    <n v="1993"/>
    <s v="Jurassic Park"/>
    <x v="1"/>
    <s v="Action"/>
    <n v="803.21986500000003"/>
  </r>
  <r>
    <n v="11"/>
    <n v="1981"/>
    <s v="Raiders of the Lost Ark"/>
    <x v="0"/>
    <s v="Adventure"/>
    <n v="747.88914299999999"/>
  </r>
  <r>
    <n v="12"/>
    <n v="1994"/>
    <s v="Forrest Gump"/>
    <x v="1"/>
    <s v="Drama"/>
    <n v="715.38474099999996"/>
  </r>
  <r>
    <n v="13"/>
    <n v="2012"/>
    <s v="The Avengers"/>
    <x v="1"/>
    <s v="Action"/>
    <n v="696.88290500000005"/>
  </r>
  <r>
    <n v="14"/>
    <n v="2015"/>
    <s v="Jurassic World"/>
    <x v="1"/>
    <s v="Action"/>
    <n v="688.56016799999998"/>
  </r>
  <r>
    <n v="15"/>
    <n v="1977"/>
    <s v="Close Encounters of the Third Kind"/>
    <x v="0"/>
    <s v="Adventure"/>
    <n v="665.61167799999998"/>
  </r>
  <r>
    <n v="16"/>
    <n v="2008"/>
    <s v="The Dark Knight"/>
    <x v="1"/>
    <s v="Action"/>
    <n v="660.98658799999998"/>
  </r>
  <r>
    <n v="17"/>
    <n v="1978"/>
    <s v="Grease"/>
    <x v="0"/>
    <s v="Musical"/>
    <n v="636.50591899999995"/>
  </r>
  <r>
    <n v="18"/>
    <n v="2004"/>
    <s v="Shrek 2"/>
    <x v="0"/>
    <s v="Adventure"/>
    <n v="632.35323300000005"/>
  </r>
  <r>
    <n v="19"/>
    <n v="2002"/>
    <s v="Spider-Man"/>
    <x v="1"/>
    <s v="Adventure"/>
    <n v="618.41423899999995"/>
  </r>
  <r>
    <n v="20"/>
    <n v="1996"/>
    <s v="Independence Day"/>
    <x v="1"/>
    <s v="Adventure"/>
    <n v="616.49465199999997"/>
  </r>
  <r>
    <n v="21"/>
    <n v="2017"/>
    <s v="Star Wars Ep. VIII: The Last Jedi"/>
    <x v="1"/>
    <s v="Action"/>
    <n v="615.20274400000005"/>
  </r>
  <r>
    <n v="22"/>
    <n v="1984"/>
    <s v="Ghostbusters"/>
    <x v="0"/>
    <s v="Adventure"/>
    <n v="608.26937899999996"/>
  </r>
  <r>
    <n v="23"/>
    <n v="1984"/>
    <s v="Beverly Hills Cop"/>
    <x v="3"/>
    <s v="Action"/>
    <n v="603.280261"/>
  </r>
  <r>
    <n v="24"/>
    <n v="1990"/>
    <s v="Home Alone"/>
    <x v="0"/>
    <s v="Comedy"/>
    <n v="603.21686599999998"/>
  </r>
  <r>
    <n v="25"/>
    <n v="2006"/>
    <s v="Pirates of the Caribbean: Dead Man’s Chest"/>
    <x v="1"/>
    <s v="Adventure"/>
    <n v="575.19247499999994"/>
  </r>
  <r>
    <n v="26"/>
    <n v="1989"/>
    <s v="Batman"/>
    <x v="1"/>
    <s v="Action"/>
    <n v="560.29609100000005"/>
  </r>
  <r>
    <n v="27"/>
    <n v="2003"/>
    <s v="The Lord of the Rings: The Return of the King"/>
    <x v="1"/>
    <s v="Adventure"/>
    <n v="553.68858"/>
  </r>
  <r>
    <n v="28"/>
    <n v="2016"/>
    <s v="Rogue One: A Star Wars Story"/>
    <x v="1"/>
    <s v="Adventure"/>
    <n v="547.899405"/>
  </r>
  <r>
    <n v="29"/>
    <n v="1977"/>
    <s v="Saturday Night Fever"/>
    <x v="3"/>
    <s v="Drama"/>
    <n v="547.74645899999996"/>
  </r>
  <r>
    <n v="30"/>
    <n v="2003"/>
    <s v="Finding Nemo"/>
    <x v="2"/>
    <s v="Adventure"/>
    <n v="547.03703199999995"/>
  </r>
  <r>
    <n v="31"/>
    <n v="2004"/>
    <s v="The Polar Express"/>
    <x v="2"/>
    <s v="Adventure"/>
    <n v="540.40934100000004"/>
  </r>
  <r>
    <n v="32"/>
    <n v="1978"/>
    <s v="National Lampoon's Animal House"/>
    <x v="3"/>
    <s v="Comedy"/>
    <n v="538.56409799999994"/>
  </r>
  <r>
    <n v="33"/>
    <n v="2004"/>
    <s v="Spider-Man 2"/>
    <x v="1"/>
    <s v="Adventure"/>
    <n v="535.32494299999996"/>
  </r>
  <r>
    <n v="34"/>
    <n v="2004"/>
    <s v="The Passion of the Christ"/>
    <x v="3"/>
    <s v="Drama"/>
    <n v="531.37309400000004"/>
  </r>
  <r>
    <n v="35"/>
    <n v="2005"/>
    <s v="Star Wars Ep. III: Revenge of the Sith"/>
    <x v="1"/>
    <s v="Adventure"/>
    <n v="527.98878000000002"/>
  </r>
  <r>
    <n v="36"/>
    <n v="2002"/>
    <s v="The Lord of the Rings: The Two Towers"/>
    <x v="1"/>
    <s v="Adventure"/>
    <n v="519.97548700000004"/>
  </r>
  <r>
    <n v="37"/>
    <n v="1985"/>
    <s v="Back to the Future"/>
    <x v="0"/>
    <s v="Adventure"/>
    <n v="513.78859"/>
  </r>
  <r>
    <n v="38"/>
    <n v="1999"/>
    <s v="The Sixth Sense"/>
    <x v="1"/>
    <s v="Thriller/Suspense"/>
    <n v="512.48873600000002"/>
  </r>
  <r>
    <n v="39"/>
    <n v="1982"/>
    <s v="Tootsie"/>
    <x v="0"/>
    <s v="Comedy"/>
    <n v="508.91405099999997"/>
  </r>
  <r>
    <n v="40"/>
    <n v="1977"/>
    <s v="Smokey and the Bandit"/>
    <x v="0"/>
    <s v="Comedy"/>
    <n v="505.81304999999998"/>
  </r>
  <r>
    <n v="41"/>
    <n v="2016"/>
    <s v="Finding Dory"/>
    <x v="0"/>
    <s v="Adventure"/>
    <n v="504.285686"/>
  </r>
  <r>
    <n v="42"/>
    <n v="2017"/>
    <s v="Beauty and the Beast"/>
    <x v="0"/>
    <s v="Musical"/>
    <n v="504.01416499999999"/>
  </r>
  <r>
    <n v="43"/>
    <n v="2012"/>
    <s v="The Dark Knight Rises"/>
    <x v="1"/>
    <s v="Action"/>
    <n v="501.06004100000001"/>
  </r>
  <r>
    <n v="44"/>
    <n v="2001"/>
    <s v="Harry Potter and the Sorcerer’s Stone"/>
    <x v="0"/>
    <s v="Adventure"/>
    <n v="498.670818"/>
  </r>
  <r>
    <n v="45"/>
    <n v="2001"/>
    <s v="The Lord of the Rings: The Fellowship of the Ring"/>
    <x v="1"/>
    <s v="Adventure"/>
    <n v="491.40445799999998"/>
  </r>
  <r>
    <n v="46"/>
    <n v="2015"/>
    <s v="Avengers: Age of Ultron"/>
    <x v="1"/>
    <s v="Action"/>
    <n v="488.40837299999998"/>
  </r>
  <r>
    <n v="47"/>
    <n v="1996"/>
    <s v="Twister"/>
    <x v="1"/>
    <s v="Action"/>
    <n v="486.65760699999998"/>
  </r>
  <r>
    <n v="48"/>
    <n v="1978"/>
    <s v="Superman"/>
    <x v="0"/>
    <s v="Adventure"/>
    <n v="486.454927"/>
  </r>
  <r>
    <n v="49"/>
    <n v="1997"/>
    <s v="Men in Black"/>
    <x v="1"/>
    <s v="Adventure"/>
    <n v="486.086725"/>
  </r>
  <r>
    <n v="50"/>
    <n v="2009"/>
    <s v="Transformers: Revenge of the Fallen"/>
    <x v="1"/>
    <s v="Action"/>
    <n v="477.172752"/>
  </r>
  <r>
    <n v="51"/>
    <n v="1984"/>
    <s v="Indiana Jones and the Temple of Doom"/>
    <x v="0"/>
    <s v="Adventure"/>
    <n v="476.46856700000001"/>
  </r>
  <r>
    <n v="52"/>
    <n v="2002"/>
    <s v="Star Wars Ep. II: Attack of the Clones"/>
    <x v="0"/>
    <s v="Adventure"/>
    <n v="475.90756399999998"/>
  </r>
  <r>
    <n v="53"/>
    <n v="1993"/>
    <s v="Mrs. Doubtfire"/>
    <x v="1"/>
    <s v="Comedy"/>
    <n v="474.26494400000001"/>
  </r>
  <r>
    <n v="54"/>
    <n v="2010"/>
    <s v="Toy Story 3"/>
    <x v="2"/>
    <s v="Adventure"/>
    <n v="468.12971199999998"/>
  </r>
  <r>
    <n v="55"/>
    <n v="1992"/>
    <s v="Aladdin"/>
    <x v="2"/>
    <s v="Adventure"/>
    <n v="466.61040200000002"/>
  </r>
  <r>
    <n v="56"/>
    <n v="2013"/>
    <s v="The Hunger Games: Catching Fire"/>
    <x v="1"/>
    <s v="Adventure"/>
    <n v="464.794802"/>
  </r>
  <r>
    <n v="57"/>
    <n v="1990"/>
    <s v="Ghost"/>
    <x v="1"/>
    <s v="Drama"/>
    <n v="458.98545100000001"/>
  </r>
  <r>
    <n v="58"/>
    <n v="2012"/>
    <s v="The Hunger Games"/>
    <x v="1"/>
    <s v="Thriller/Suspense"/>
    <n v="456.19285400000001"/>
  </r>
  <r>
    <n v="59"/>
    <n v="2003"/>
    <s v="Pirates of the Caribbean: The Curse of the Blac…"/>
    <x v="1"/>
    <s v="Adventure"/>
    <n v="450.77278000000001"/>
  </r>
  <r>
    <n v="60"/>
    <n v="2013"/>
    <s v="Iron Man 3"/>
    <x v="1"/>
    <s v="Action"/>
    <n v="447.72831300000001"/>
  </r>
  <r>
    <n v="61"/>
    <n v="1997"/>
    <s v="The Lost World: Jurassic Park"/>
    <x v="1"/>
    <s v="Action"/>
    <n v="444.19856399999998"/>
  </r>
  <r>
    <n v="62"/>
    <n v="1989"/>
    <s v="Indiana Jones and the Last Crusade"/>
    <x v="1"/>
    <s v="Adventure"/>
    <n v="439.80677900000001"/>
  </r>
  <r>
    <n v="63"/>
    <n v="2001"/>
    <s v="Monsters, Inc."/>
    <x v="2"/>
    <s v="Adventure"/>
    <n v="439.27061600000002"/>
  </r>
  <r>
    <n v="64"/>
    <n v="2013"/>
    <s v="Frozen"/>
    <x v="0"/>
    <s v="Musical"/>
    <n v="438.13461999999998"/>
  </r>
  <r>
    <n v="65"/>
    <n v="2007"/>
    <s v="Spider-Man 3"/>
    <x v="0"/>
    <s v="Adventure"/>
    <n v="435.33716299999998"/>
  </r>
  <r>
    <n v="66"/>
    <n v="2000"/>
    <s v="How the Grinch Stole Christmas"/>
    <x v="0"/>
    <s v="Adventure"/>
    <n v="428.86158599999999"/>
  </r>
  <r>
    <n v="67"/>
    <n v="1991"/>
    <s v="Terminator 2: Judgment Day"/>
    <x v="3"/>
    <s v="Action"/>
    <n v="428.33761600000003"/>
  </r>
  <r>
    <n v="68"/>
    <n v="2011"/>
    <s v="Harry Potter and the Deathly Hallows: Part II"/>
    <x v="1"/>
    <s v="Adventure"/>
    <n v="427.61662699999999"/>
  </r>
  <r>
    <n v="69"/>
    <n v="1999"/>
    <s v="Toy Story 2"/>
    <x v="2"/>
    <s v="Adventure"/>
    <n v="426.99985700000002"/>
  </r>
  <r>
    <n v="70"/>
    <n v="2016"/>
    <s v="Captain America: Civil War"/>
    <x v="1"/>
    <s v="Action"/>
    <n v="423.18110799999999"/>
  </r>
  <r>
    <n v="71"/>
    <n v="2001"/>
    <s v="Shrek"/>
    <x v="0"/>
    <s v="Adventure"/>
    <n v="420.87095199999999"/>
  </r>
  <r>
    <n v="72"/>
    <n v="2007"/>
    <s v="Shrek the Third"/>
    <x v="0"/>
    <s v="Adventure"/>
    <n v="417.472015"/>
  </r>
  <r>
    <n v="73"/>
    <n v="1986"/>
    <s v="Top Gun"/>
    <x v="0"/>
    <s v="Action"/>
    <n v="416.53443600000003"/>
  </r>
  <r>
    <n v="74"/>
    <n v="2003"/>
    <s v="The Matrix Reloaded"/>
    <x v="3"/>
    <s v="Action"/>
    <n v="415.56017100000003"/>
  </r>
  <r>
    <n v="75"/>
    <n v="1986"/>
    <s v="Crocodile Dundee"/>
    <x v="1"/>
    <s v="Comedy"/>
    <n v="413.79182100000003"/>
  </r>
  <r>
    <n v="76"/>
    <n v="2007"/>
    <s v="Transformers"/>
    <x v="1"/>
    <s v="Action"/>
    <n v="412.97835199999997"/>
  </r>
  <r>
    <n v="77"/>
    <n v="2017"/>
    <s v="Wonder Woman"/>
    <x v="1"/>
    <s v="Action"/>
    <n v="412.56340799999998"/>
  </r>
  <r>
    <n v="78"/>
    <n v="1998"/>
    <s v="Saving Private Ryan"/>
    <x v="3"/>
    <s v="Drama"/>
    <n v="406.77838000000003"/>
  </r>
  <r>
    <n v="79"/>
    <n v="2013"/>
    <s v="Despicable Me 2"/>
    <x v="0"/>
    <s v="Adventure"/>
    <n v="402.92460899999998"/>
  </r>
  <r>
    <n v="80"/>
    <n v="2005"/>
    <s v="The Chronicles of Narnia: The Lion, the Witch a…"/>
    <x v="0"/>
    <s v="Adventure"/>
    <n v="402.83061600000002"/>
  </r>
  <r>
    <n v="81"/>
    <n v="2005"/>
    <s v="Harry Potter and the Goblet of Fire"/>
    <x v="1"/>
    <s v="Adventure"/>
    <n v="402.22859399999999"/>
  </r>
  <r>
    <n v="82"/>
    <n v="2002"/>
    <s v="Harry Potter and the Chamber of Secrets"/>
    <x v="0"/>
    <s v="Adventure"/>
    <n v="400.77120100000002"/>
  </r>
  <r>
    <n v="83"/>
    <n v="2007"/>
    <s v="Pirates of the Caribbean: At World’s End"/>
    <x v="1"/>
    <s v="Adventure"/>
    <n v="400.26769200000001"/>
  </r>
  <r>
    <n v="84"/>
    <n v="2011"/>
    <s v="Transformers: Dark of the Moon"/>
    <x v="1"/>
    <s v="Action"/>
    <n v="395.49505799999997"/>
  </r>
  <r>
    <n v="85"/>
    <n v="1993"/>
    <s v="The Fugitive"/>
    <x v="1"/>
    <s v="Thriller/Suspense"/>
    <n v="395.28846299999998"/>
  </r>
  <r>
    <n v="86"/>
    <n v="2008"/>
    <s v="Iron Man"/>
    <x v="1"/>
    <s v="Action"/>
    <n v="394.90570000000002"/>
  </r>
  <r>
    <n v="87"/>
    <n v="2004"/>
    <s v="Meet the Fockers"/>
    <x v="1"/>
    <s v="Comedy"/>
    <n v="394.876508"/>
  </r>
  <r>
    <n v="88"/>
    <n v="2008"/>
    <s v="Indiana Jones and the Kingdom of the Crystal Skull"/>
    <x v="1"/>
    <s v="Adventure"/>
    <n v="393.06405899999999"/>
  </r>
  <r>
    <n v="89"/>
    <n v="1984"/>
    <s v="Gremlins"/>
    <x v="0"/>
    <s v="Comedy"/>
    <n v="392.47001999999998"/>
  </r>
  <r>
    <n v="90"/>
    <n v="1978"/>
    <s v="Jaws 2"/>
    <x v="0"/>
    <s v="Horror"/>
    <n v="391.45689700000003"/>
  </r>
  <r>
    <n v="91"/>
    <n v="1995"/>
    <s v="Toy Story"/>
    <x v="2"/>
    <s v="Adventure"/>
    <n v="391.06117599999999"/>
  </r>
  <r>
    <n v="92"/>
    <n v="1978"/>
    <s v="Every Which Way but Loose"/>
    <x v="0"/>
    <s v="Comedy"/>
    <n v="391.01435300000003"/>
  </r>
  <r>
    <n v="93"/>
    <n v="2017"/>
    <s v="Guardians of the Galaxy Vol 2"/>
    <x v="1"/>
    <s v="Action"/>
    <n v="389.81310100000002"/>
  </r>
  <r>
    <n v="94"/>
    <n v="1982"/>
    <s v="An Officer and a Gentleman"/>
    <x v="3"/>
    <s v="Drama"/>
    <n v="389.30843700000003"/>
  </r>
  <r>
    <n v="95"/>
    <n v="1990"/>
    <s v="Dances with Wolves"/>
    <x v="1"/>
    <s v="Western"/>
    <n v="389.01853699999998"/>
  </r>
  <r>
    <n v="96"/>
    <n v="1991"/>
    <s v="Beauty and the Beast (Animated)"/>
    <x v="2"/>
    <s v="Musical"/>
    <n v="383.25708700000001"/>
  </r>
  <r>
    <n v="97"/>
    <n v="1998"/>
    <s v="Armageddon"/>
    <x v="1"/>
    <s v="Adventure"/>
    <n v="382.525756"/>
  </r>
  <r>
    <n v="98"/>
    <n v="1988"/>
    <s v="Rain Man"/>
    <x v="3"/>
    <s v="Comedy"/>
    <n v="382.42794500000002"/>
  </r>
  <r>
    <n v="99"/>
    <n v="2016"/>
    <s v="The Secret Life of Pets"/>
    <x v="0"/>
    <s v="Adventure"/>
    <n v="382.01241399999998"/>
  </r>
  <r>
    <n v="100"/>
    <n v="2015"/>
    <s v="Inside Out"/>
    <x v="0"/>
    <s v="Adventure"/>
    <n v="379.295552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50"/>
  </r>
  <r>
    <x v="1"/>
    <n v="23"/>
  </r>
  <r>
    <x v="2"/>
    <n v="10"/>
  </r>
  <r>
    <x v="3"/>
    <n v="7"/>
  </r>
  <r>
    <x v="4"/>
    <n v="4"/>
  </r>
  <r>
    <x v="5"/>
    <n v="4"/>
  </r>
  <r>
    <x v="6"/>
    <n v="1"/>
  </r>
  <r>
    <x v="7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1977"/>
    <s v="Star Wars Ep. IV: A New Hope"/>
    <x v="0"/>
    <x v="0"/>
    <n v="1462.547636"/>
  </r>
  <r>
    <n v="2"/>
    <n v="1997"/>
    <s v="Titanic"/>
    <x v="1"/>
    <x v="1"/>
    <n v="1211.3174739999999"/>
  </r>
  <r>
    <n v="3"/>
    <n v="1982"/>
    <s v="ET: The Extra-Terrestrial"/>
    <x v="0"/>
    <x v="2"/>
    <n v="1196.354118"/>
  </r>
  <r>
    <n v="4"/>
    <n v="2015"/>
    <s v="Star Wars Ep. VII: The Force Awakens"/>
    <x v="1"/>
    <x v="0"/>
    <n v="991.39949999999999"/>
  </r>
  <r>
    <n v="5"/>
    <n v="2009"/>
    <s v="Avatar"/>
    <x v="1"/>
    <x v="3"/>
    <n v="878.51414999999997"/>
  </r>
  <r>
    <n v="6"/>
    <n v="1980"/>
    <s v="Star Wars Ep. V: The Empire Strikes Back"/>
    <x v="0"/>
    <x v="0"/>
    <n v="859.72019799999998"/>
  </r>
  <r>
    <n v="7"/>
    <n v="1983"/>
    <s v="Star Wars Ep. VI: Return of the Jedi"/>
    <x v="0"/>
    <x v="0"/>
    <n v="827.71771100000001"/>
  </r>
  <r>
    <n v="8"/>
    <n v="1994"/>
    <s v="The Lion King"/>
    <x v="2"/>
    <x v="0"/>
    <n v="804.10486300000002"/>
  </r>
  <r>
    <n v="9"/>
    <n v="1999"/>
    <s v="Star Wars Ep. I: The Phantom Menace"/>
    <x v="0"/>
    <x v="0"/>
    <n v="803.77627500000006"/>
  </r>
  <r>
    <n v="10"/>
    <n v="1993"/>
    <s v="Jurassic Park"/>
    <x v="1"/>
    <x v="3"/>
    <n v="803.21986500000003"/>
  </r>
  <r>
    <n v="11"/>
    <n v="1981"/>
    <s v="Raiders of the Lost Ark"/>
    <x v="0"/>
    <x v="0"/>
    <n v="747.88914299999999"/>
  </r>
  <r>
    <n v="12"/>
    <n v="1994"/>
    <s v="Forrest Gump"/>
    <x v="1"/>
    <x v="2"/>
    <n v="715.38474099999996"/>
  </r>
  <r>
    <n v="13"/>
    <n v="2012"/>
    <s v="The Avengers"/>
    <x v="1"/>
    <x v="3"/>
    <n v="696.88290500000005"/>
  </r>
  <r>
    <n v="14"/>
    <n v="2015"/>
    <s v="Jurassic World"/>
    <x v="1"/>
    <x v="3"/>
    <n v="688.56016799999998"/>
  </r>
  <r>
    <n v="15"/>
    <n v="1977"/>
    <s v="Close Encounters of the Third Kind"/>
    <x v="0"/>
    <x v="0"/>
    <n v="665.61167799999998"/>
  </r>
  <r>
    <n v="16"/>
    <n v="2008"/>
    <s v="The Dark Knight"/>
    <x v="1"/>
    <x v="3"/>
    <n v="660.98658799999998"/>
  </r>
  <r>
    <n v="17"/>
    <n v="1978"/>
    <s v="Grease"/>
    <x v="0"/>
    <x v="4"/>
    <n v="636.50591899999995"/>
  </r>
  <r>
    <n v="18"/>
    <n v="2004"/>
    <s v="Shrek 2"/>
    <x v="0"/>
    <x v="0"/>
    <n v="632.35323300000005"/>
  </r>
  <r>
    <n v="19"/>
    <n v="2002"/>
    <s v="Spider-Man"/>
    <x v="1"/>
    <x v="0"/>
    <n v="618.41423899999995"/>
  </r>
  <r>
    <n v="20"/>
    <n v="1996"/>
    <s v="Independence Day"/>
    <x v="1"/>
    <x v="0"/>
    <n v="616.49465199999997"/>
  </r>
  <r>
    <n v="21"/>
    <n v="2017"/>
    <s v="Star Wars Ep. VIII: The Last Jedi"/>
    <x v="1"/>
    <x v="3"/>
    <n v="615.20274400000005"/>
  </r>
  <r>
    <n v="22"/>
    <n v="1984"/>
    <s v="Ghostbusters"/>
    <x v="0"/>
    <x v="0"/>
    <n v="608.26937899999996"/>
  </r>
  <r>
    <n v="23"/>
    <n v="1984"/>
    <s v="Beverly Hills Cop"/>
    <x v="3"/>
    <x v="3"/>
    <n v="603.280261"/>
  </r>
  <r>
    <n v="24"/>
    <n v="1990"/>
    <s v="Home Alone"/>
    <x v="0"/>
    <x v="5"/>
    <n v="603.21686599999998"/>
  </r>
  <r>
    <n v="25"/>
    <n v="2006"/>
    <s v="Pirates of the Caribbean: Dead Man’s Chest"/>
    <x v="1"/>
    <x v="0"/>
    <n v="575.19247499999994"/>
  </r>
  <r>
    <n v="26"/>
    <n v="1989"/>
    <s v="Batman"/>
    <x v="1"/>
    <x v="3"/>
    <n v="560.29609100000005"/>
  </r>
  <r>
    <n v="27"/>
    <n v="2003"/>
    <s v="The Lord of the Rings: The Return of the King"/>
    <x v="1"/>
    <x v="0"/>
    <n v="553.68858"/>
  </r>
  <r>
    <n v="28"/>
    <n v="2016"/>
    <s v="Rogue One: A Star Wars Story"/>
    <x v="1"/>
    <x v="0"/>
    <n v="547.899405"/>
  </r>
  <r>
    <n v="29"/>
    <n v="1977"/>
    <s v="Saturday Night Fever"/>
    <x v="3"/>
    <x v="2"/>
    <n v="547.74645899999996"/>
  </r>
  <r>
    <n v="30"/>
    <n v="2003"/>
    <s v="Finding Nemo"/>
    <x v="2"/>
    <x v="0"/>
    <n v="547.03703199999995"/>
  </r>
  <r>
    <n v="31"/>
    <n v="2004"/>
    <s v="The Polar Express"/>
    <x v="2"/>
    <x v="0"/>
    <n v="540.40934100000004"/>
  </r>
  <r>
    <n v="32"/>
    <n v="1978"/>
    <s v="National Lampoon's Animal House"/>
    <x v="3"/>
    <x v="5"/>
    <n v="538.56409799999994"/>
  </r>
  <r>
    <n v="33"/>
    <n v="2004"/>
    <s v="Spider-Man 2"/>
    <x v="1"/>
    <x v="0"/>
    <n v="535.32494299999996"/>
  </r>
  <r>
    <n v="34"/>
    <n v="2004"/>
    <s v="The Passion of the Christ"/>
    <x v="3"/>
    <x v="2"/>
    <n v="531.37309400000004"/>
  </r>
  <r>
    <n v="35"/>
    <n v="2005"/>
    <s v="Star Wars Ep. III: Revenge of the Sith"/>
    <x v="1"/>
    <x v="0"/>
    <n v="527.98878000000002"/>
  </r>
  <r>
    <n v="36"/>
    <n v="2002"/>
    <s v="The Lord of the Rings: The Two Towers"/>
    <x v="1"/>
    <x v="0"/>
    <n v="519.97548700000004"/>
  </r>
  <r>
    <n v="37"/>
    <n v="1985"/>
    <s v="Back to the Future"/>
    <x v="0"/>
    <x v="0"/>
    <n v="513.78859"/>
  </r>
  <r>
    <n v="38"/>
    <n v="1999"/>
    <s v="The Sixth Sense"/>
    <x v="1"/>
    <x v="1"/>
    <n v="512.48873600000002"/>
  </r>
  <r>
    <n v="39"/>
    <n v="1982"/>
    <s v="Tootsie"/>
    <x v="0"/>
    <x v="5"/>
    <n v="508.91405099999997"/>
  </r>
  <r>
    <n v="40"/>
    <n v="1977"/>
    <s v="Smokey and the Bandit"/>
    <x v="0"/>
    <x v="5"/>
    <n v="505.81304999999998"/>
  </r>
  <r>
    <n v="41"/>
    <n v="2016"/>
    <s v="Finding Dory"/>
    <x v="0"/>
    <x v="0"/>
    <n v="504.285686"/>
  </r>
  <r>
    <n v="42"/>
    <n v="2017"/>
    <s v="Beauty and the Beast"/>
    <x v="0"/>
    <x v="4"/>
    <n v="504.01416499999999"/>
  </r>
  <r>
    <n v="43"/>
    <n v="2012"/>
    <s v="The Dark Knight Rises"/>
    <x v="1"/>
    <x v="3"/>
    <n v="501.06004100000001"/>
  </r>
  <r>
    <n v="44"/>
    <n v="2001"/>
    <s v="Harry Potter and the Sorcerer’s Stone"/>
    <x v="0"/>
    <x v="0"/>
    <n v="498.670818"/>
  </r>
  <r>
    <n v="45"/>
    <n v="2001"/>
    <s v="The Lord of the Rings: The Fellowship of the Ring"/>
    <x v="1"/>
    <x v="0"/>
    <n v="491.40445799999998"/>
  </r>
  <r>
    <n v="46"/>
    <n v="2015"/>
    <s v="Avengers: Age of Ultron"/>
    <x v="1"/>
    <x v="3"/>
    <n v="488.40837299999998"/>
  </r>
  <r>
    <n v="47"/>
    <n v="1996"/>
    <s v="Twister"/>
    <x v="1"/>
    <x v="3"/>
    <n v="486.65760699999998"/>
  </r>
  <r>
    <n v="48"/>
    <n v="1978"/>
    <s v="Superman"/>
    <x v="0"/>
    <x v="0"/>
    <n v="486.454927"/>
  </r>
  <r>
    <n v="49"/>
    <n v="1997"/>
    <s v="Men in Black"/>
    <x v="1"/>
    <x v="0"/>
    <n v="486.086725"/>
  </r>
  <r>
    <n v="50"/>
    <n v="2009"/>
    <s v="Transformers: Revenge of the Fallen"/>
    <x v="1"/>
    <x v="3"/>
    <n v="477.172752"/>
  </r>
  <r>
    <n v="51"/>
    <n v="1984"/>
    <s v="Indiana Jones and the Temple of Doom"/>
    <x v="0"/>
    <x v="0"/>
    <n v="476.46856700000001"/>
  </r>
  <r>
    <n v="52"/>
    <n v="2002"/>
    <s v="Star Wars Ep. II: Attack of the Clones"/>
    <x v="0"/>
    <x v="0"/>
    <n v="475.90756399999998"/>
  </r>
  <r>
    <n v="53"/>
    <n v="1993"/>
    <s v="Mrs. Doubtfire"/>
    <x v="1"/>
    <x v="5"/>
    <n v="474.26494400000001"/>
  </r>
  <r>
    <n v="54"/>
    <n v="2010"/>
    <s v="Toy Story 3"/>
    <x v="2"/>
    <x v="0"/>
    <n v="468.12971199999998"/>
  </r>
  <r>
    <n v="55"/>
    <n v="1992"/>
    <s v="Aladdin"/>
    <x v="2"/>
    <x v="0"/>
    <n v="466.61040200000002"/>
  </r>
  <r>
    <n v="56"/>
    <n v="2013"/>
    <s v="The Hunger Games: Catching Fire"/>
    <x v="1"/>
    <x v="0"/>
    <n v="464.794802"/>
  </r>
  <r>
    <n v="57"/>
    <n v="1990"/>
    <s v="Ghost"/>
    <x v="1"/>
    <x v="2"/>
    <n v="458.98545100000001"/>
  </r>
  <r>
    <n v="58"/>
    <n v="2012"/>
    <s v="The Hunger Games"/>
    <x v="1"/>
    <x v="1"/>
    <n v="456.19285400000001"/>
  </r>
  <r>
    <n v="59"/>
    <n v="2003"/>
    <s v="Pirates of the Caribbean: The Curse of the Blac…"/>
    <x v="1"/>
    <x v="0"/>
    <n v="450.77278000000001"/>
  </r>
  <r>
    <n v="60"/>
    <n v="2013"/>
    <s v="Iron Man 3"/>
    <x v="1"/>
    <x v="3"/>
    <n v="447.72831300000001"/>
  </r>
  <r>
    <n v="61"/>
    <n v="1997"/>
    <s v="The Lost World: Jurassic Park"/>
    <x v="1"/>
    <x v="3"/>
    <n v="444.19856399999998"/>
  </r>
  <r>
    <n v="62"/>
    <n v="1989"/>
    <s v="Indiana Jones and the Last Crusade"/>
    <x v="1"/>
    <x v="0"/>
    <n v="439.80677900000001"/>
  </r>
  <r>
    <n v="63"/>
    <n v="2001"/>
    <s v="Monsters, Inc."/>
    <x v="2"/>
    <x v="0"/>
    <n v="439.27061600000002"/>
  </r>
  <r>
    <n v="64"/>
    <n v="2013"/>
    <s v="Frozen"/>
    <x v="0"/>
    <x v="4"/>
    <n v="438.13461999999998"/>
  </r>
  <r>
    <n v="65"/>
    <n v="2007"/>
    <s v="Spider-Man 3"/>
    <x v="0"/>
    <x v="0"/>
    <n v="435.33716299999998"/>
  </r>
  <r>
    <n v="66"/>
    <n v="2000"/>
    <s v="How the Grinch Stole Christmas"/>
    <x v="0"/>
    <x v="0"/>
    <n v="428.86158599999999"/>
  </r>
  <r>
    <n v="67"/>
    <n v="1991"/>
    <s v="Terminator 2: Judgment Day"/>
    <x v="3"/>
    <x v="3"/>
    <n v="428.33761600000003"/>
  </r>
  <r>
    <n v="68"/>
    <n v="2011"/>
    <s v="Harry Potter and the Deathly Hallows: Part II"/>
    <x v="1"/>
    <x v="0"/>
    <n v="427.61662699999999"/>
  </r>
  <r>
    <n v="69"/>
    <n v="1999"/>
    <s v="Toy Story 2"/>
    <x v="2"/>
    <x v="0"/>
    <n v="426.99985700000002"/>
  </r>
  <r>
    <n v="70"/>
    <n v="2016"/>
    <s v="Captain America: Civil War"/>
    <x v="1"/>
    <x v="3"/>
    <n v="423.18110799999999"/>
  </r>
  <r>
    <n v="71"/>
    <n v="2001"/>
    <s v="Shrek"/>
    <x v="0"/>
    <x v="0"/>
    <n v="420.87095199999999"/>
  </r>
  <r>
    <n v="72"/>
    <n v="2007"/>
    <s v="Shrek the Third"/>
    <x v="0"/>
    <x v="0"/>
    <n v="417.472015"/>
  </r>
  <r>
    <n v="73"/>
    <n v="1986"/>
    <s v="Top Gun"/>
    <x v="0"/>
    <x v="3"/>
    <n v="416.53443600000003"/>
  </r>
  <r>
    <n v="74"/>
    <n v="2003"/>
    <s v="The Matrix Reloaded"/>
    <x v="3"/>
    <x v="3"/>
    <n v="415.56017100000003"/>
  </r>
  <r>
    <n v="75"/>
    <n v="1986"/>
    <s v="Crocodile Dundee"/>
    <x v="1"/>
    <x v="5"/>
    <n v="413.79182100000003"/>
  </r>
  <r>
    <n v="76"/>
    <n v="2007"/>
    <s v="Transformers"/>
    <x v="1"/>
    <x v="3"/>
    <n v="412.97835199999997"/>
  </r>
  <r>
    <n v="77"/>
    <n v="2017"/>
    <s v="Wonder Woman"/>
    <x v="1"/>
    <x v="3"/>
    <n v="412.56340799999998"/>
  </r>
  <r>
    <n v="78"/>
    <n v="1998"/>
    <s v="Saving Private Ryan"/>
    <x v="3"/>
    <x v="2"/>
    <n v="406.77838000000003"/>
  </r>
  <r>
    <n v="79"/>
    <n v="2013"/>
    <s v="Despicable Me 2"/>
    <x v="0"/>
    <x v="0"/>
    <n v="402.92460899999998"/>
  </r>
  <r>
    <n v="80"/>
    <n v="2005"/>
    <s v="The Chronicles of Narnia: The Lion, the Witch a…"/>
    <x v="0"/>
    <x v="0"/>
    <n v="402.83061600000002"/>
  </r>
  <r>
    <n v="81"/>
    <n v="2005"/>
    <s v="Harry Potter and the Goblet of Fire"/>
    <x v="1"/>
    <x v="0"/>
    <n v="402.22859399999999"/>
  </r>
  <r>
    <n v="82"/>
    <n v="2002"/>
    <s v="Harry Potter and the Chamber of Secrets"/>
    <x v="0"/>
    <x v="0"/>
    <n v="400.77120100000002"/>
  </r>
  <r>
    <n v="83"/>
    <n v="2007"/>
    <s v="Pirates of the Caribbean: At World’s End"/>
    <x v="1"/>
    <x v="0"/>
    <n v="400.26769200000001"/>
  </r>
  <r>
    <n v="84"/>
    <n v="2011"/>
    <s v="Transformers: Dark of the Moon"/>
    <x v="1"/>
    <x v="3"/>
    <n v="395.49505799999997"/>
  </r>
  <r>
    <n v="85"/>
    <n v="1993"/>
    <s v="The Fugitive"/>
    <x v="1"/>
    <x v="1"/>
    <n v="395.28846299999998"/>
  </r>
  <r>
    <n v="86"/>
    <n v="2008"/>
    <s v="Iron Man"/>
    <x v="1"/>
    <x v="3"/>
    <n v="394.90570000000002"/>
  </r>
  <r>
    <n v="87"/>
    <n v="2004"/>
    <s v="Meet the Fockers"/>
    <x v="1"/>
    <x v="5"/>
    <n v="394.876508"/>
  </r>
  <r>
    <n v="88"/>
    <n v="2008"/>
    <s v="Indiana Jones and the Kingdom of the Crystal Skull"/>
    <x v="1"/>
    <x v="0"/>
    <n v="393.06405899999999"/>
  </r>
  <r>
    <n v="89"/>
    <n v="1984"/>
    <s v="Gremlins"/>
    <x v="0"/>
    <x v="5"/>
    <n v="392.47001999999998"/>
  </r>
  <r>
    <n v="90"/>
    <n v="1978"/>
    <s v="Jaws 2"/>
    <x v="0"/>
    <x v="6"/>
    <n v="391.45689700000003"/>
  </r>
  <r>
    <n v="91"/>
    <n v="1995"/>
    <s v="Toy Story"/>
    <x v="2"/>
    <x v="0"/>
    <n v="391.06117599999999"/>
  </r>
  <r>
    <n v="92"/>
    <n v="1978"/>
    <s v="Every Which Way but Loose"/>
    <x v="0"/>
    <x v="5"/>
    <n v="391.01435300000003"/>
  </r>
  <r>
    <n v="93"/>
    <n v="2017"/>
    <s v="Guardians of the Galaxy Vol 2"/>
    <x v="1"/>
    <x v="3"/>
    <n v="389.81310100000002"/>
  </r>
  <r>
    <n v="94"/>
    <n v="1982"/>
    <s v="An Officer and a Gentleman"/>
    <x v="3"/>
    <x v="2"/>
    <n v="389.30843700000003"/>
  </r>
  <r>
    <n v="95"/>
    <n v="1990"/>
    <s v="Dances with Wolves"/>
    <x v="1"/>
    <x v="7"/>
    <n v="389.01853699999998"/>
  </r>
  <r>
    <n v="96"/>
    <n v="1991"/>
    <s v="Beauty and the Beast (Animated)"/>
    <x v="2"/>
    <x v="4"/>
    <n v="383.25708700000001"/>
  </r>
  <r>
    <n v="97"/>
    <n v="1998"/>
    <s v="Armageddon"/>
    <x v="1"/>
    <x v="0"/>
    <n v="382.525756"/>
  </r>
  <r>
    <n v="98"/>
    <n v="1988"/>
    <s v="Rain Man"/>
    <x v="3"/>
    <x v="5"/>
    <n v="382.42794500000002"/>
  </r>
  <r>
    <n v="99"/>
    <n v="2016"/>
    <s v="The Secret Life of Pets"/>
    <x v="0"/>
    <x v="0"/>
    <n v="382.01241399999998"/>
  </r>
  <r>
    <n v="100"/>
    <n v="2015"/>
    <s v="Inside Out"/>
    <x v="0"/>
    <x v="0"/>
    <n v="379.295552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B439A-3B63-492E-A638-3C108EA7BDE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PAA Rating">
  <location ref="M21:O26" firstHeaderRow="0" firstDataRow="1" firstDataCol="1"/>
  <pivotFields count="6">
    <pivotField showAll="0"/>
    <pivotField showAll="0"/>
    <pivotField showAll="0"/>
    <pivotField axis="axisRow" dataField="1" showAll="0">
      <items count="5">
        <item x="2"/>
        <item x="0"/>
        <item x="1"/>
        <item x="3"/>
        <item t="default"/>
      </items>
    </pivotField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3" subtotal="count" baseField="0" baseItem="0"/>
    <dataField name="Percentage" fld="3" subtotal="count" showDataAs="percentOfCol" baseField="3" baseItem="0" numFmtId="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03C47-EDFF-4C7E-90A5-ABDCE856910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L56:M65" firstHeaderRow="1" firstDataRow="1" firstDataCol="1"/>
  <pivotFields count="2">
    <pivotField axis="axisRow" showAll="0" sortType="descending">
      <items count="9">
        <item x="1"/>
        <item x="0"/>
        <item x="2"/>
        <item x="3"/>
        <item x="6"/>
        <item x="5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9">
    <i>
      <x v="1"/>
    </i>
    <i>
      <x/>
    </i>
    <i>
      <x v="2"/>
    </i>
    <i>
      <x v="3"/>
    </i>
    <i>
      <x v="6"/>
    </i>
    <i>
      <x v="5"/>
    </i>
    <i>
      <x v="7"/>
    </i>
    <i>
      <x v="4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DD52D-C043-4B1B-88D5-64B94B8B7549}" name="PivotTable3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rowHeaderCaption="Genre" colHeaderCaption="MPAA Rating">
  <location ref="N12:Q17" firstHeaderRow="1" firstDataRow="2" firstDataCol="1"/>
  <pivotFields count="6">
    <pivotField showAll="0"/>
    <pivotField showAll="0"/>
    <pivotField showAll="0"/>
    <pivotField axis="axisCol" dataField="1" showAll="0">
      <items count="5">
        <item x="0"/>
        <item h="1" x="2"/>
        <item x="1"/>
        <item x="3"/>
        <item t="default"/>
      </items>
    </pivotField>
    <pivotField axis="axisRow" showAll="0">
      <items count="9">
        <item x="0"/>
        <item x="3"/>
        <item x="5"/>
        <item x="2"/>
        <item h="1" x="6"/>
        <item h="1" x="4"/>
        <item h="1" x="1"/>
        <item h="1" x="7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3"/>
  </colFields>
  <colItems count="3">
    <i>
      <x/>
    </i>
    <i>
      <x v="2"/>
    </i>
    <i>
      <x v="3"/>
    </i>
  </colItems>
  <dataFields count="1">
    <dataField name="Frequency" fld="3" subtotal="count" showDataAs="percentOfTotal" baseField="4" baseItem="0" numFmtId="9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3.xml"/><Relationship Id="rId4" Type="http://schemas.openxmlformats.org/officeDocument/2006/relationships/comments" Target="../comments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4D22-6A58-4F36-B24D-D8A624ED443F}">
  <sheetPr codeName="Sheet91">
    <tabColor rgb="FFFFFF00"/>
  </sheetPr>
  <dimension ref="A1:G53"/>
  <sheetViews>
    <sheetView topLeftCell="A25" zoomScale="160" zoomScaleNormal="160" workbookViewId="0">
      <selection activeCell="F37" sqref="F37"/>
    </sheetView>
  </sheetViews>
  <sheetFormatPr defaultColWidth="8.7109375" defaultRowHeight="15" x14ac:dyDescent="0.25"/>
  <cols>
    <col min="1" max="1" width="30.7109375" customWidth="1"/>
    <col min="2" max="2" width="53.7109375" bestFit="1" customWidth="1"/>
    <col min="4" max="4" width="10.42578125" bestFit="1" customWidth="1"/>
  </cols>
  <sheetData>
    <row r="1" spans="1:7" ht="27" customHeight="1" x14ac:dyDescent="0.25"/>
    <row r="2" spans="1:7" ht="27" customHeight="1" x14ac:dyDescent="0.25"/>
    <row r="3" spans="1:7" ht="15.75" x14ac:dyDescent="0.25">
      <c r="A3" s="42" t="s">
        <v>172</v>
      </c>
      <c r="B3" s="42" t="s">
        <v>173</v>
      </c>
      <c r="D3" s="43"/>
    </row>
    <row r="4" spans="1:7" x14ac:dyDescent="0.25">
      <c r="A4" s="44" t="s">
        <v>174</v>
      </c>
      <c r="B4" t="s">
        <v>175</v>
      </c>
    </row>
    <row r="5" spans="1:7" x14ac:dyDescent="0.25">
      <c r="A5" s="44" t="s">
        <v>176</v>
      </c>
      <c r="B5" t="s">
        <v>177</v>
      </c>
    </row>
    <row r="6" spans="1:7" x14ac:dyDescent="0.25">
      <c r="A6" s="44" t="s">
        <v>178</v>
      </c>
      <c r="B6" t="s">
        <v>179</v>
      </c>
    </row>
    <row r="7" spans="1:7" x14ac:dyDescent="0.25">
      <c r="A7" s="44" t="s">
        <v>180</v>
      </c>
      <c r="B7" t="s">
        <v>181</v>
      </c>
    </row>
    <row r="8" spans="1:7" x14ac:dyDescent="0.25">
      <c r="A8" s="44" t="s">
        <v>182</v>
      </c>
      <c r="B8" t="s">
        <v>183</v>
      </c>
    </row>
    <row r="9" spans="1:7" x14ac:dyDescent="0.25">
      <c r="A9" s="44" t="s">
        <v>184</v>
      </c>
      <c r="B9" t="s">
        <v>185</v>
      </c>
      <c r="G9" s="45"/>
    </row>
    <row r="10" spans="1:7" x14ac:dyDescent="0.25">
      <c r="A10" s="44" t="s">
        <v>186</v>
      </c>
      <c r="B10" t="s">
        <v>187</v>
      </c>
    </row>
    <row r="11" spans="1:7" x14ac:dyDescent="0.25">
      <c r="A11" s="44" t="s">
        <v>188</v>
      </c>
      <c r="B11" t="s">
        <v>189</v>
      </c>
    </row>
    <row r="12" spans="1:7" x14ac:dyDescent="0.25">
      <c r="A12" s="44" t="s">
        <v>190</v>
      </c>
      <c r="B12" t="s">
        <v>191</v>
      </c>
    </row>
    <row r="13" spans="1:7" x14ac:dyDescent="0.25">
      <c r="A13" s="44" t="s">
        <v>192</v>
      </c>
      <c r="B13" t="s">
        <v>193</v>
      </c>
    </row>
    <row r="14" spans="1:7" x14ac:dyDescent="0.25">
      <c r="A14" t="s">
        <v>194</v>
      </c>
      <c r="B14" t="s">
        <v>195</v>
      </c>
    </row>
    <row r="15" spans="1:7" x14ac:dyDescent="0.25">
      <c r="A15" t="s">
        <v>196</v>
      </c>
      <c r="B15" t="s">
        <v>197</v>
      </c>
    </row>
    <row r="16" spans="1:7" x14ac:dyDescent="0.25">
      <c r="A16" t="s">
        <v>198</v>
      </c>
      <c r="B16" t="s">
        <v>199</v>
      </c>
    </row>
    <row r="17" spans="1:2" x14ac:dyDescent="0.25">
      <c r="A17" t="s">
        <v>200</v>
      </c>
      <c r="B17" t="s">
        <v>201</v>
      </c>
    </row>
    <row r="18" spans="1:2" x14ac:dyDescent="0.25">
      <c r="A18" t="s">
        <v>202</v>
      </c>
      <c r="B18" t="s">
        <v>203</v>
      </c>
    </row>
    <row r="19" spans="1:2" x14ac:dyDescent="0.25">
      <c r="A19" t="s">
        <v>204</v>
      </c>
      <c r="B19" t="s">
        <v>205</v>
      </c>
    </row>
    <row r="20" spans="1:2" x14ac:dyDescent="0.25">
      <c r="A20" t="s">
        <v>206</v>
      </c>
      <c r="B20" t="s">
        <v>207</v>
      </c>
    </row>
    <row r="21" spans="1:2" x14ac:dyDescent="0.25">
      <c r="A21" t="s">
        <v>208</v>
      </c>
      <c r="B21" t="s">
        <v>209</v>
      </c>
    </row>
    <row r="22" spans="1:2" x14ac:dyDescent="0.25">
      <c r="A22" t="s">
        <v>210</v>
      </c>
      <c r="B22" t="s">
        <v>211</v>
      </c>
    </row>
    <row r="23" spans="1:2" x14ac:dyDescent="0.25">
      <c r="A23" t="s">
        <v>212</v>
      </c>
      <c r="B23" t="s">
        <v>213</v>
      </c>
    </row>
    <row r="24" spans="1:2" x14ac:dyDescent="0.25">
      <c r="A24" t="s">
        <v>214</v>
      </c>
      <c r="B24" t="s">
        <v>215</v>
      </c>
    </row>
    <row r="25" spans="1:2" x14ac:dyDescent="0.25">
      <c r="A25" t="s">
        <v>216</v>
      </c>
      <c r="B25" t="s">
        <v>217</v>
      </c>
    </row>
    <row r="26" spans="1:2" x14ac:dyDescent="0.25">
      <c r="A26" t="s">
        <v>218</v>
      </c>
      <c r="B26" t="s">
        <v>219</v>
      </c>
    </row>
    <row r="27" spans="1:2" x14ac:dyDescent="0.25">
      <c r="A27" t="s">
        <v>220</v>
      </c>
      <c r="B27" t="s">
        <v>221</v>
      </c>
    </row>
    <row r="28" spans="1:2" x14ac:dyDescent="0.25">
      <c r="A28" t="s">
        <v>222</v>
      </c>
      <c r="B28" t="s">
        <v>223</v>
      </c>
    </row>
    <row r="29" spans="1:2" x14ac:dyDescent="0.25">
      <c r="A29" t="s">
        <v>224</v>
      </c>
      <c r="B29" t="s">
        <v>225</v>
      </c>
    </row>
    <row r="30" spans="1:2" x14ac:dyDescent="0.25">
      <c r="A30" t="s">
        <v>226</v>
      </c>
      <c r="B30" t="s">
        <v>227</v>
      </c>
    </row>
    <row r="31" spans="1:2" x14ac:dyDescent="0.25">
      <c r="A31" t="s">
        <v>228</v>
      </c>
      <c r="B31" t="s">
        <v>229</v>
      </c>
    </row>
    <row r="32" spans="1:2" x14ac:dyDescent="0.25">
      <c r="A32" t="s">
        <v>230</v>
      </c>
      <c r="B32" t="s">
        <v>231</v>
      </c>
    </row>
    <row r="33" spans="1:2" x14ac:dyDescent="0.25">
      <c r="A33" s="44" t="s">
        <v>232</v>
      </c>
      <c r="B33" t="s">
        <v>233</v>
      </c>
    </row>
    <row r="34" spans="1:2" x14ac:dyDescent="0.25">
      <c r="A34" s="44" t="s">
        <v>234</v>
      </c>
      <c r="B34" t="s">
        <v>235</v>
      </c>
    </row>
    <row r="35" spans="1:2" x14ac:dyDescent="0.25">
      <c r="A35" t="s">
        <v>236</v>
      </c>
      <c r="B35" t="s">
        <v>237</v>
      </c>
    </row>
    <row r="36" spans="1:2" x14ac:dyDescent="0.25">
      <c r="A36" t="s">
        <v>238</v>
      </c>
      <c r="B36" t="s">
        <v>239</v>
      </c>
    </row>
    <row r="37" spans="1:2" x14ac:dyDescent="0.25">
      <c r="A37" t="s">
        <v>240</v>
      </c>
      <c r="B37" t="s">
        <v>241</v>
      </c>
    </row>
    <row r="38" spans="1:2" x14ac:dyDescent="0.25">
      <c r="A38" t="s">
        <v>242</v>
      </c>
      <c r="B38" t="s">
        <v>243</v>
      </c>
    </row>
    <row r="39" spans="1:2" x14ac:dyDescent="0.25">
      <c r="A39" t="s">
        <v>244</v>
      </c>
      <c r="B39" t="s">
        <v>245</v>
      </c>
    </row>
    <row r="40" spans="1:2" x14ac:dyDescent="0.25">
      <c r="A40" t="s">
        <v>246</v>
      </c>
      <c r="B40" t="s">
        <v>247</v>
      </c>
    </row>
    <row r="41" spans="1:2" x14ac:dyDescent="0.25">
      <c r="A41" t="s">
        <v>248</v>
      </c>
      <c r="B41" t="s">
        <v>249</v>
      </c>
    </row>
    <row r="42" spans="1:2" x14ac:dyDescent="0.25">
      <c r="A42" t="s">
        <v>250</v>
      </c>
      <c r="B42" t="s">
        <v>251</v>
      </c>
    </row>
    <row r="43" spans="1:2" x14ac:dyDescent="0.25">
      <c r="A43" s="44" t="s">
        <v>60</v>
      </c>
      <c r="B43" t="s">
        <v>252</v>
      </c>
    </row>
    <row r="44" spans="1:2" x14ac:dyDescent="0.25">
      <c r="A44" t="s">
        <v>253</v>
      </c>
      <c r="B44" t="s">
        <v>254</v>
      </c>
    </row>
    <row r="45" spans="1:2" x14ac:dyDescent="0.25">
      <c r="A45" t="s">
        <v>255</v>
      </c>
      <c r="B45" t="s">
        <v>256</v>
      </c>
    </row>
    <row r="46" spans="1:2" x14ac:dyDescent="0.25">
      <c r="A46" t="s">
        <v>257</v>
      </c>
      <c r="B46" t="s">
        <v>258</v>
      </c>
    </row>
    <row r="47" spans="1:2" x14ac:dyDescent="0.25">
      <c r="A47" t="s">
        <v>259</v>
      </c>
      <c r="B47" t="s">
        <v>260</v>
      </c>
    </row>
    <row r="48" spans="1:2" x14ac:dyDescent="0.25">
      <c r="A48" t="s">
        <v>261</v>
      </c>
      <c r="B48" t="s">
        <v>262</v>
      </c>
    </row>
    <row r="49" spans="1:2" x14ac:dyDescent="0.25">
      <c r="A49" t="s">
        <v>263</v>
      </c>
      <c r="B49" t="s">
        <v>264</v>
      </c>
    </row>
    <row r="50" spans="1:2" x14ac:dyDescent="0.25">
      <c r="A50" t="s">
        <v>265</v>
      </c>
      <c r="B50" t="s">
        <v>266</v>
      </c>
    </row>
    <row r="51" spans="1:2" x14ac:dyDescent="0.25">
      <c r="A51" t="s">
        <v>267</v>
      </c>
      <c r="B51" t="s">
        <v>268</v>
      </c>
    </row>
    <row r="52" spans="1:2" x14ac:dyDescent="0.25">
      <c r="A52" t="s">
        <v>269</v>
      </c>
      <c r="B52" t="s">
        <v>270</v>
      </c>
    </row>
    <row r="53" spans="1:2" x14ac:dyDescent="0.25">
      <c r="A53" t="s">
        <v>271</v>
      </c>
      <c r="B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845B-3CA9-4FEE-9B9F-6CD6A73A4FAA}">
  <sheetPr codeName="Sheet11">
    <tabColor rgb="FFFFC000"/>
  </sheetPr>
  <dimension ref="A1:N44"/>
  <sheetViews>
    <sheetView zoomScale="103" workbookViewId="0">
      <selection activeCell="B10" sqref="B10"/>
    </sheetView>
  </sheetViews>
  <sheetFormatPr defaultColWidth="10.7109375" defaultRowHeight="18.75" x14ac:dyDescent="0.25"/>
  <cols>
    <col min="1" max="1" width="10.140625" style="50" customWidth="1"/>
    <col min="2" max="14" width="72" style="50" customWidth="1"/>
    <col min="15" max="16384" width="10.7109375" style="50"/>
  </cols>
  <sheetData>
    <row r="1" spans="1:14" s="48" customFormat="1" ht="34.15" customHeight="1" x14ac:dyDescent="0.25">
      <c r="A1" s="46" t="s">
        <v>273</v>
      </c>
      <c r="B1" s="47">
        <f ca="1">RANDBETWEEN(3,9)</f>
        <v>5</v>
      </c>
    </row>
    <row r="2" spans="1:14" s="49" customFormat="1" ht="43.15" customHeight="1" x14ac:dyDescent="0.25">
      <c r="A2" s="49" t="s">
        <v>274</v>
      </c>
      <c r="B2" s="46" t="s">
        <v>275</v>
      </c>
      <c r="C2" s="46" t="s">
        <v>276</v>
      </c>
      <c r="D2" s="46" t="s">
        <v>277</v>
      </c>
      <c r="E2" s="46" t="s">
        <v>278</v>
      </c>
      <c r="F2" s="46" t="s">
        <v>279</v>
      </c>
      <c r="G2" s="46" t="s">
        <v>280</v>
      </c>
      <c r="H2" s="46" t="s">
        <v>281</v>
      </c>
      <c r="I2" s="46" t="s">
        <v>282</v>
      </c>
      <c r="J2" s="46" t="s">
        <v>283</v>
      </c>
      <c r="K2" s="46" t="s">
        <v>284</v>
      </c>
      <c r="L2" s="46" t="s">
        <v>285</v>
      </c>
      <c r="M2" s="46" t="s">
        <v>286</v>
      </c>
      <c r="N2" s="46" t="s">
        <v>287</v>
      </c>
    </row>
    <row r="3" spans="1:14" ht="75" customHeight="1" x14ac:dyDescent="0.25">
      <c r="A3" s="49" t="s">
        <v>288</v>
      </c>
      <c r="B3" s="50" t="s">
        <v>289</v>
      </c>
      <c r="C3" s="51" t="s">
        <v>290</v>
      </c>
      <c r="D3" s="51" t="s">
        <v>291</v>
      </c>
      <c r="E3" s="51" t="s">
        <v>292</v>
      </c>
      <c r="F3" s="51" t="s">
        <v>293</v>
      </c>
      <c r="G3" s="51" t="s">
        <v>294</v>
      </c>
      <c r="H3" s="51" t="s">
        <v>295</v>
      </c>
      <c r="I3" s="51" t="s">
        <v>296</v>
      </c>
      <c r="J3" s="51" t="s">
        <v>297</v>
      </c>
      <c r="K3" s="50" t="s">
        <v>298</v>
      </c>
      <c r="L3" s="50" t="s">
        <v>299</v>
      </c>
      <c r="M3" s="50" t="s">
        <v>300</v>
      </c>
      <c r="N3" s="50" t="s">
        <v>301</v>
      </c>
    </row>
    <row r="4" spans="1:14" ht="75" customHeight="1" x14ac:dyDescent="0.25">
      <c r="A4" s="49" t="s">
        <v>302</v>
      </c>
      <c r="B4" s="50" t="s">
        <v>303</v>
      </c>
      <c r="C4" s="51" t="s">
        <v>304</v>
      </c>
      <c r="D4" s="51" t="s">
        <v>305</v>
      </c>
      <c r="E4" s="51" t="s">
        <v>306</v>
      </c>
      <c r="F4" s="52" t="s">
        <v>307</v>
      </c>
      <c r="G4" s="52" t="s">
        <v>308</v>
      </c>
      <c r="H4" s="52" t="s">
        <v>309</v>
      </c>
      <c r="I4" s="52" t="s">
        <v>310</v>
      </c>
      <c r="J4" s="52" t="s">
        <v>311</v>
      </c>
      <c r="K4" s="50" t="s">
        <v>312</v>
      </c>
      <c r="L4" s="50" t="s">
        <v>313</v>
      </c>
      <c r="M4" s="50" t="s">
        <v>314</v>
      </c>
      <c r="N4" s="50" t="s">
        <v>315</v>
      </c>
    </row>
    <row r="5" spans="1:14" ht="75" customHeight="1" x14ac:dyDescent="0.25">
      <c r="B5" s="50" t="s">
        <v>316</v>
      </c>
      <c r="C5" s="51" t="s">
        <v>317</v>
      </c>
      <c r="D5" s="51" t="s">
        <v>318</v>
      </c>
      <c r="E5" s="51" t="s">
        <v>319</v>
      </c>
      <c r="F5" s="52" t="s">
        <v>320</v>
      </c>
      <c r="G5" s="52" t="s">
        <v>321</v>
      </c>
      <c r="H5" s="52" t="s">
        <v>322</v>
      </c>
      <c r="I5" s="52" t="s">
        <v>322</v>
      </c>
      <c r="J5" s="52" t="s">
        <v>323</v>
      </c>
      <c r="K5" s="50" t="s">
        <v>324</v>
      </c>
      <c r="L5" s="50" t="s">
        <v>325</v>
      </c>
      <c r="M5" s="50" t="s">
        <v>326</v>
      </c>
      <c r="N5" s="50" t="s">
        <v>327</v>
      </c>
    </row>
    <row r="6" spans="1:14" ht="75" customHeight="1" x14ac:dyDescent="0.25">
      <c r="B6" s="50" t="s">
        <v>328</v>
      </c>
      <c r="C6" s="51" t="s">
        <v>329</v>
      </c>
      <c r="D6" s="51" t="s">
        <v>330</v>
      </c>
      <c r="E6" s="51" t="s">
        <v>331</v>
      </c>
      <c r="F6" s="52" t="s">
        <v>332</v>
      </c>
      <c r="G6" s="52" t="s">
        <v>333</v>
      </c>
      <c r="H6" s="52" t="s">
        <v>334</v>
      </c>
      <c r="I6" s="52" t="s">
        <v>335</v>
      </c>
      <c r="J6" s="52" t="s">
        <v>336</v>
      </c>
      <c r="K6" s="50" t="s">
        <v>337</v>
      </c>
      <c r="L6" s="50" t="s">
        <v>338</v>
      </c>
      <c r="M6" s="50" t="s">
        <v>339</v>
      </c>
      <c r="N6" s="50" t="s">
        <v>340</v>
      </c>
    </row>
    <row r="7" spans="1:14" ht="75" customHeight="1" x14ac:dyDescent="0.25">
      <c r="B7" s="50" t="s">
        <v>341</v>
      </c>
      <c r="C7" s="51" t="s">
        <v>342</v>
      </c>
      <c r="D7" s="51" t="s">
        <v>343</v>
      </c>
      <c r="E7" s="51" t="s">
        <v>344</v>
      </c>
      <c r="F7" s="52" t="s">
        <v>345</v>
      </c>
      <c r="G7" s="52" t="s">
        <v>346</v>
      </c>
      <c r="H7" s="52" t="s">
        <v>347</v>
      </c>
      <c r="I7" s="52" t="s">
        <v>348</v>
      </c>
      <c r="J7" s="52" t="s">
        <v>349</v>
      </c>
      <c r="K7" s="50" t="s">
        <v>350</v>
      </c>
      <c r="L7" s="50" t="s">
        <v>351</v>
      </c>
      <c r="M7" s="50" t="s">
        <v>352</v>
      </c>
      <c r="N7" s="50" t="s">
        <v>353</v>
      </c>
    </row>
    <row r="8" spans="1:14" ht="75" customHeight="1" x14ac:dyDescent="0.25">
      <c r="B8" s="50" t="s">
        <v>354</v>
      </c>
      <c r="C8" s="51" t="s">
        <v>355</v>
      </c>
      <c r="D8" s="51" t="s">
        <v>356</v>
      </c>
      <c r="E8" s="51" t="s">
        <v>357</v>
      </c>
      <c r="F8" s="52" t="s">
        <v>358</v>
      </c>
      <c r="G8" s="52" t="s">
        <v>359</v>
      </c>
      <c r="H8" s="52" t="s">
        <v>360</v>
      </c>
      <c r="I8" s="52" t="s">
        <v>360</v>
      </c>
      <c r="J8" s="52" t="s">
        <v>361</v>
      </c>
      <c r="K8" s="50" t="s">
        <v>362</v>
      </c>
      <c r="L8" s="50" t="s">
        <v>363</v>
      </c>
      <c r="M8" s="50" t="s">
        <v>364</v>
      </c>
      <c r="N8" s="50" t="s">
        <v>365</v>
      </c>
    </row>
    <row r="9" spans="1:14" ht="75" customHeight="1" x14ac:dyDescent="0.25">
      <c r="B9" s="50" t="s">
        <v>366</v>
      </c>
      <c r="C9" s="51" t="s">
        <v>367</v>
      </c>
      <c r="D9" s="51" t="s">
        <v>368</v>
      </c>
      <c r="E9" s="51" t="s">
        <v>369</v>
      </c>
      <c r="F9" s="51" t="s">
        <v>370</v>
      </c>
      <c r="G9" s="51" t="s">
        <v>371</v>
      </c>
      <c r="H9" s="51" t="s">
        <v>372</v>
      </c>
      <c r="I9" s="51" t="s">
        <v>372</v>
      </c>
      <c r="J9" s="51" t="s">
        <v>373</v>
      </c>
      <c r="K9" s="50" t="s">
        <v>374</v>
      </c>
      <c r="L9" s="50" t="s">
        <v>375</v>
      </c>
      <c r="M9" s="50" t="s">
        <v>376</v>
      </c>
      <c r="N9" s="50" t="s">
        <v>377</v>
      </c>
    </row>
    <row r="10" spans="1:14" ht="75" customHeight="1" x14ac:dyDescent="0.25">
      <c r="B10" s="50" t="s">
        <v>378</v>
      </c>
      <c r="C10" s="51" t="s">
        <v>379</v>
      </c>
      <c r="D10" s="51" t="s">
        <v>380</v>
      </c>
      <c r="E10" s="51" t="s">
        <v>381</v>
      </c>
      <c r="F10" s="52" t="s">
        <v>382</v>
      </c>
      <c r="G10" s="52" t="s">
        <v>383</v>
      </c>
      <c r="H10" s="52" t="s">
        <v>384</v>
      </c>
      <c r="I10" s="52" t="s">
        <v>384</v>
      </c>
      <c r="J10" s="52" t="s">
        <v>385</v>
      </c>
      <c r="K10" s="50" t="s">
        <v>386</v>
      </c>
      <c r="L10" s="50" t="s">
        <v>387</v>
      </c>
      <c r="M10" s="50" t="s">
        <v>388</v>
      </c>
      <c r="N10" s="50" t="s">
        <v>389</v>
      </c>
    </row>
    <row r="11" spans="1:14" ht="75" customHeight="1" x14ac:dyDescent="0.25">
      <c r="C11" s="51"/>
      <c r="D11" s="51"/>
      <c r="E11" s="51"/>
      <c r="F11" s="52"/>
      <c r="G11" s="52"/>
      <c r="H11" s="52"/>
      <c r="I11" s="52"/>
      <c r="J11" s="52"/>
      <c r="K11" s="52"/>
    </row>
    <row r="12" spans="1:14" ht="75" customHeight="1" x14ac:dyDescent="0.25">
      <c r="C12" s="51"/>
      <c r="D12" s="51"/>
      <c r="E12" s="51"/>
      <c r="F12" s="52"/>
      <c r="G12" s="52"/>
      <c r="H12" s="52"/>
      <c r="I12" s="52"/>
      <c r="J12" s="52"/>
    </row>
    <row r="13" spans="1:14" ht="75" customHeight="1" x14ac:dyDescent="0.25">
      <c r="C13" s="51"/>
      <c r="D13" s="51"/>
      <c r="E13" s="51"/>
      <c r="F13" s="52"/>
      <c r="G13" s="52"/>
      <c r="H13" s="52"/>
      <c r="I13" s="52"/>
      <c r="J13" s="52"/>
    </row>
    <row r="14" spans="1:14" ht="75" customHeight="1" x14ac:dyDescent="0.25">
      <c r="C14" s="51"/>
      <c r="D14" s="51"/>
      <c r="E14" s="51"/>
      <c r="F14" s="52"/>
      <c r="G14" s="52"/>
      <c r="H14" s="52"/>
      <c r="I14" s="52"/>
      <c r="J14" s="52"/>
    </row>
    <row r="15" spans="1:14" ht="75" customHeight="1" x14ac:dyDescent="0.25">
      <c r="C15" s="51"/>
      <c r="D15" s="51"/>
      <c r="E15" s="51"/>
      <c r="F15" s="52"/>
      <c r="G15" s="52"/>
      <c r="H15" s="52"/>
      <c r="I15" s="52"/>
      <c r="J15" s="52"/>
    </row>
    <row r="16" spans="1:14" x14ac:dyDescent="0.25">
      <c r="A16" s="51"/>
      <c r="B16" s="51"/>
      <c r="C16" s="51"/>
      <c r="D16" s="51"/>
      <c r="E16" s="51"/>
      <c r="F16" s="52"/>
      <c r="G16" s="52"/>
      <c r="H16" s="52"/>
      <c r="I16" s="52"/>
      <c r="J16" s="52"/>
    </row>
    <row r="17" spans="1:5" x14ac:dyDescent="0.25">
      <c r="A17" s="51"/>
      <c r="B17" s="51"/>
      <c r="C17" s="51"/>
      <c r="D17" s="51"/>
      <c r="E17" s="51"/>
    </row>
    <row r="18" spans="1:5" x14ac:dyDescent="0.25">
      <c r="A18" s="51"/>
      <c r="B18" s="51"/>
      <c r="C18" s="51"/>
      <c r="D18" s="51"/>
      <c r="E18" s="51"/>
    </row>
    <row r="19" spans="1:5" x14ac:dyDescent="0.25">
      <c r="A19" s="51"/>
      <c r="B19" s="51"/>
      <c r="C19" s="51"/>
      <c r="D19" s="51"/>
      <c r="E19" s="51"/>
    </row>
    <row r="20" spans="1:5" x14ac:dyDescent="0.25">
      <c r="A20" s="51"/>
      <c r="B20" s="51"/>
      <c r="C20" s="51"/>
      <c r="D20" s="51"/>
      <c r="E20" s="51"/>
    </row>
    <row r="21" spans="1:5" x14ac:dyDescent="0.25">
      <c r="A21" s="51"/>
      <c r="B21" s="51"/>
      <c r="C21" s="51"/>
      <c r="D21" s="51"/>
      <c r="E21" s="51"/>
    </row>
    <row r="22" spans="1:5" x14ac:dyDescent="0.25">
      <c r="A22" s="51"/>
      <c r="B22" s="51"/>
      <c r="C22" s="51"/>
      <c r="D22" s="51"/>
      <c r="E22" s="51"/>
    </row>
    <row r="23" spans="1:5" x14ac:dyDescent="0.25">
      <c r="A23" s="51"/>
      <c r="B23" s="51"/>
      <c r="C23" s="51"/>
      <c r="D23" s="51"/>
      <c r="E23" s="51"/>
    </row>
    <row r="24" spans="1:5" x14ac:dyDescent="0.25">
      <c r="A24" s="51"/>
      <c r="B24" s="51"/>
      <c r="C24" s="51"/>
      <c r="D24" s="51"/>
      <c r="E24" s="51"/>
    </row>
    <row r="25" spans="1:5" x14ac:dyDescent="0.25">
      <c r="A25" s="51"/>
      <c r="B25" s="51"/>
      <c r="C25" s="51"/>
      <c r="D25" s="51"/>
      <c r="E25" s="51"/>
    </row>
    <row r="26" spans="1:5" x14ac:dyDescent="0.25">
      <c r="A26" s="51"/>
      <c r="B26" s="51"/>
      <c r="C26" s="51"/>
      <c r="D26" s="51"/>
      <c r="E26" s="51"/>
    </row>
    <row r="27" spans="1:5" x14ac:dyDescent="0.25">
      <c r="A27" s="51"/>
      <c r="B27" s="51"/>
      <c r="C27" s="51"/>
      <c r="D27" s="51"/>
      <c r="E27" s="51"/>
    </row>
    <row r="28" spans="1:5" x14ac:dyDescent="0.25">
      <c r="A28" s="51"/>
      <c r="B28" s="51"/>
      <c r="C28" s="51"/>
      <c r="D28" s="51"/>
      <c r="E28" s="51"/>
    </row>
    <row r="29" spans="1:5" x14ac:dyDescent="0.25">
      <c r="A29" s="51"/>
      <c r="B29" s="51"/>
      <c r="C29" s="51"/>
      <c r="D29" s="51"/>
      <c r="E29" s="51"/>
    </row>
    <row r="30" spans="1:5" x14ac:dyDescent="0.25">
      <c r="A30" s="51"/>
      <c r="B30" s="51"/>
      <c r="C30" s="51"/>
      <c r="D30" s="51"/>
      <c r="E30" s="51"/>
    </row>
    <row r="31" spans="1:5" x14ac:dyDescent="0.25">
      <c r="A31" s="51"/>
      <c r="B31" s="51"/>
      <c r="C31" s="51"/>
      <c r="D31" s="51"/>
      <c r="E31" s="51"/>
    </row>
    <row r="32" spans="1:5" x14ac:dyDescent="0.25">
      <c r="A32" s="51"/>
      <c r="B32" s="51"/>
      <c r="C32" s="51"/>
      <c r="D32" s="51"/>
      <c r="E32" s="51"/>
    </row>
    <row r="33" spans="1:5" x14ac:dyDescent="0.25">
      <c r="A33" s="51"/>
      <c r="B33" s="51"/>
      <c r="C33" s="51"/>
      <c r="D33" s="51"/>
      <c r="E33" s="51"/>
    </row>
    <row r="34" spans="1:5" x14ac:dyDescent="0.25">
      <c r="A34" s="51"/>
      <c r="B34" s="51"/>
      <c r="C34" s="51"/>
      <c r="D34" s="51"/>
      <c r="E34" s="51"/>
    </row>
    <row r="35" spans="1:5" x14ac:dyDescent="0.25">
      <c r="A35" s="51"/>
      <c r="B35" s="51"/>
      <c r="C35" s="51"/>
      <c r="D35" s="51"/>
      <c r="E35" s="51"/>
    </row>
    <row r="36" spans="1:5" x14ac:dyDescent="0.25">
      <c r="A36" s="51"/>
      <c r="B36" s="51"/>
      <c r="C36" s="51"/>
      <c r="D36" s="51"/>
      <c r="E36" s="51"/>
    </row>
    <row r="37" spans="1:5" x14ac:dyDescent="0.25">
      <c r="A37" s="51"/>
      <c r="B37" s="51"/>
      <c r="C37" s="51"/>
      <c r="D37" s="51"/>
      <c r="E37" s="51"/>
    </row>
    <row r="38" spans="1:5" x14ac:dyDescent="0.25">
      <c r="A38" s="51"/>
      <c r="B38" s="51"/>
      <c r="C38" s="51"/>
      <c r="D38" s="51"/>
      <c r="E38" s="51"/>
    </row>
    <row r="39" spans="1:5" x14ac:dyDescent="0.25">
      <c r="A39" s="51"/>
      <c r="B39" s="51"/>
      <c r="C39" s="51"/>
      <c r="D39" s="51"/>
      <c r="E39" s="51"/>
    </row>
    <row r="40" spans="1:5" x14ac:dyDescent="0.25">
      <c r="A40" s="51"/>
      <c r="B40" s="51"/>
      <c r="C40" s="51"/>
      <c r="D40" s="51"/>
      <c r="E40" s="51"/>
    </row>
    <row r="41" spans="1:5" x14ac:dyDescent="0.25">
      <c r="A41" s="51"/>
      <c r="B41" s="51"/>
      <c r="C41" s="51"/>
      <c r="D41" s="51"/>
      <c r="E41" s="51"/>
    </row>
    <row r="42" spans="1:5" x14ac:dyDescent="0.25">
      <c r="A42" s="51"/>
      <c r="B42" s="51"/>
      <c r="C42" s="51"/>
      <c r="D42" s="51"/>
      <c r="E42" s="51"/>
    </row>
    <row r="43" spans="1:5" x14ac:dyDescent="0.25">
      <c r="A43" s="51"/>
      <c r="B43" s="51"/>
      <c r="C43" s="51"/>
      <c r="D43" s="51"/>
      <c r="E43" s="51"/>
    </row>
    <row r="44" spans="1:5" x14ac:dyDescent="0.25">
      <c r="C44" s="51"/>
      <c r="D44" s="51"/>
      <c r="E44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D2-B8F5-47D0-AA26-00495E54C591}">
  <sheetPr codeName="Sheet6">
    <tabColor rgb="FFD9BF91"/>
  </sheetPr>
  <dimension ref="A1:Z133"/>
  <sheetViews>
    <sheetView showGridLines="0" tabSelected="1" zoomScaleNormal="100" workbookViewId="0">
      <selection activeCell="AA3" sqref="AA3"/>
    </sheetView>
  </sheetViews>
  <sheetFormatPr defaultColWidth="10.7109375" defaultRowHeight="21" x14ac:dyDescent="0.35"/>
  <cols>
    <col min="1" max="1" width="4.140625" style="102" customWidth="1"/>
    <col min="2" max="2" width="27.28515625" style="101" customWidth="1"/>
    <col min="3" max="3" width="27.28515625" style="102" customWidth="1"/>
    <col min="4" max="4" width="35.7109375" style="102" customWidth="1"/>
    <col min="5" max="5" width="44.7109375" style="102" customWidth="1"/>
    <col min="6" max="6" width="10" style="105" customWidth="1"/>
    <col min="7" max="7" width="10.7109375" style="105"/>
    <col min="8" max="8" width="10.7109375" style="102" customWidth="1"/>
    <col min="9" max="9" width="24.140625" style="102" customWidth="1"/>
    <col min="10" max="16384" width="10.7109375" style="102"/>
  </cols>
  <sheetData>
    <row r="1" spans="1:26" x14ac:dyDescent="0.35">
      <c r="A1" s="106"/>
      <c r="B1" s="107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ht="26.25" x14ac:dyDescent="0.4">
      <c r="A2" s="106"/>
      <c r="B2" s="108" t="s">
        <v>390</v>
      </c>
      <c r="C2" s="109"/>
      <c r="D2" s="110"/>
      <c r="E2" s="111"/>
      <c r="F2" s="111"/>
      <c r="G2" s="109"/>
      <c r="H2" s="109"/>
      <c r="I2" s="112" t="str">
        <f ca="1">$B$35+$B$27&amp;"/"&amp;$C$35+$C$27</f>
        <v>61/81</v>
      </c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26" x14ac:dyDescent="0.35">
      <c r="A3" s="106"/>
      <c r="B3" s="113" t="s">
        <v>391</v>
      </c>
      <c r="C3" s="114"/>
      <c r="D3" s="115"/>
      <c r="E3" s="116"/>
      <c r="F3" s="116"/>
      <c r="G3" s="114"/>
      <c r="H3" s="114"/>
      <c r="I3" s="117">
        <f ca="1">($B$35+$B$27)/($C$35+$C$27)</f>
        <v>0.75308641975308643</v>
      </c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x14ac:dyDescent="0.35">
      <c r="A4" s="106"/>
      <c r="B4" s="118" t="s">
        <v>392</v>
      </c>
      <c r="C4" s="119"/>
      <c r="D4" s="119"/>
      <c r="E4" s="120" t="str">
        <f ca="1">IFERROR(_xlfn.CONCAT("Excel version: ",INFO("release")),"Excel version: Invalid")</f>
        <v>Excel version: 16.0</v>
      </c>
      <c r="F4" s="121" t="str" cm="1">
        <f t="array" aca="1" ref="F4" ca="1">IFERROR(IF(OR(ISERROR(_xlfn.RANDARRAY()), ISERROR(INFO("osversion"))), "Error: Please use Office 2021 desktop version or newer", _xlfn.CONCAT("Operating system: ", INFO("osversion"))),"Error: Please use Office 2021 desktop version or newer")</f>
        <v>Operating system: Windows (64-bit) NT 10.00</v>
      </c>
      <c r="G4" s="121"/>
      <c r="H4" s="119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ht="24" customHeight="1" x14ac:dyDescent="0.35">
      <c r="A5" s="106"/>
      <c r="B5" s="118"/>
      <c r="C5" s="119"/>
      <c r="D5" s="119"/>
      <c r="E5" s="122"/>
      <c r="F5" s="122"/>
      <c r="G5" s="123"/>
      <c r="H5" s="119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 ht="25.9" customHeight="1" x14ac:dyDescent="0.35">
      <c r="A6" s="106"/>
      <c r="B6" s="107" t="s">
        <v>427</v>
      </c>
      <c r="C6" s="106"/>
      <c r="D6" s="106"/>
      <c r="E6" s="106"/>
      <c r="F6" s="106"/>
      <c r="G6" s="106"/>
      <c r="H6" s="106"/>
      <c r="I6" s="124" t="s">
        <v>406</v>
      </c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spans="1:26" ht="24" customHeight="1" x14ac:dyDescent="0.35">
      <c r="A7" s="106"/>
      <c r="B7" s="107" t="s">
        <v>420</v>
      </c>
      <c r="C7" s="106"/>
      <c r="D7" s="106"/>
      <c r="E7" s="106"/>
      <c r="F7" s="106"/>
      <c r="G7" s="106"/>
      <c r="H7" s="106"/>
      <c r="I7" s="125" t="s">
        <v>417</v>
      </c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26" ht="28.9" customHeight="1" x14ac:dyDescent="0.55000000000000004">
      <c r="A8" s="106"/>
      <c r="B8" s="107" t="s">
        <v>418</v>
      </c>
      <c r="C8" s="126" t="str">
        <f ca="1">IF(OR($E$4="Excel version: Invalid", $F$4="Error: Please use Office 2021 desktop version or newer"), "****Error: Please use Office 2021 desktop version or newer****", "")</f>
        <v/>
      </c>
      <c r="D8" s="127"/>
      <c r="E8" s="106"/>
      <c r="F8" s="106"/>
      <c r="G8" s="106"/>
      <c r="H8" s="106"/>
      <c r="I8" s="128">
        <v>45433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spans="1:26" ht="22.15" customHeight="1" x14ac:dyDescent="0.35">
      <c r="A9" s="106"/>
      <c r="B9" s="107" t="s">
        <v>419</v>
      </c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 x14ac:dyDescent="0.35">
      <c r="A10" s="106"/>
      <c r="B10" s="107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ht="22.9" customHeight="1" thickBot="1" x14ac:dyDescent="0.4">
      <c r="A11" s="106"/>
      <c r="B11" s="129"/>
      <c r="C11" s="130"/>
      <c r="D11" s="130"/>
      <c r="E11" s="130"/>
      <c r="F11" s="130"/>
      <c r="G11" s="130"/>
      <c r="H11" s="130"/>
      <c r="I11" s="131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ht="22.5" thickTop="1" thickBot="1" x14ac:dyDescent="0.4">
      <c r="A12" s="106"/>
      <c r="B12" s="132" t="s">
        <v>393</v>
      </c>
      <c r="C12" s="106"/>
      <c r="D12" s="106"/>
      <c r="E12" s="106"/>
      <c r="F12" s="133">
        <v>1</v>
      </c>
      <c r="G12" s="133">
        <v>1</v>
      </c>
      <c r="H12" s="134">
        <v>2</v>
      </c>
      <c r="I12" s="135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ht="21.75" thickTop="1" x14ac:dyDescent="0.35">
      <c r="A13" s="106"/>
      <c r="B13" s="132"/>
      <c r="C13" s="106"/>
      <c r="D13" s="106"/>
      <c r="E13" s="106"/>
      <c r="F13" s="106"/>
      <c r="G13" s="106"/>
      <c r="H13" s="106"/>
      <c r="I13" s="135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x14ac:dyDescent="0.35">
      <c r="A14" s="106"/>
      <c r="B14" s="132" t="s">
        <v>394</v>
      </c>
      <c r="C14" s="106"/>
      <c r="D14" s="106"/>
      <c r="E14" s="106"/>
      <c r="F14" s="136"/>
      <c r="G14" s="106"/>
      <c r="H14" s="106"/>
      <c r="I14" s="135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x14ac:dyDescent="0.35">
      <c r="A15" s="106"/>
      <c r="B15" s="132"/>
      <c r="C15" s="106"/>
      <c r="D15" s="106"/>
      <c r="E15" s="106"/>
      <c r="F15" s="136"/>
      <c r="G15" s="106"/>
      <c r="H15" s="106"/>
      <c r="I15" s="135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 x14ac:dyDescent="0.35">
      <c r="A16" s="106"/>
      <c r="B16" s="132" t="s">
        <v>395</v>
      </c>
      <c r="C16" s="106"/>
      <c r="D16" s="106"/>
      <c r="E16" s="119"/>
      <c r="F16" s="137">
        <v>5</v>
      </c>
      <c r="G16" s="106"/>
      <c r="H16" s="106"/>
      <c r="I16" s="135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ht="22.9" customHeight="1" x14ac:dyDescent="0.35">
      <c r="A17" s="106"/>
      <c r="B17" s="138"/>
      <c r="C17" s="139"/>
      <c r="D17" s="139"/>
      <c r="E17" s="139"/>
      <c r="F17" s="139"/>
      <c r="G17" s="139"/>
      <c r="H17" s="139"/>
      <c r="I17" s="140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spans="1:26" x14ac:dyDescent="0.35">
      <c r="A18" s="106"/>
      <c r="B18" s="107"/>
      <c r="C18" s="106"/>
      <c r="D18" s="106"/>
      <c r="E18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spans="1:26" x14ac:dyDescent="0.35">
      <c r="A19" s="106"/>
      <c r="B19" s="107" t="s">
        <v>396</v>
      </c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1:26" x14ac:dyDescent="0.35">
      <c r="A20" s="106"/>
      <c r="B20" s="141" t="s">
        <v>397</v>
      </c>
      <c r="C20" s="141" t="s">
        <v>398</v>
      </c>
      <c r="D20" s="141" t="s">
        <v>399</v>
      </c>
      <c r="E20" s="141" t="s">
        <v>400</v>
      </c>
      <c r="F20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x14ac:dyDescent="0.35">
      <c r="A21" s="106"/>
      <c r="B21" s="142">
        <f ca="1">DemonstrationSC!$A$2</f>
        <v>25</v>
      </c>
      <c r="C21" s="142">
        <f>DemonstrationSC!$B$2</f>
        <v>25</v>
      </c>
      <c r="D21" s="142" t="s">
        <v>407</v>
      </c>
      <c r="E21" s="142"/>
      <c r="F21" s="149" t="str" cm="1">
        <f t="array" ref="F21">_xlfn.IFS(ROW(Demonstration!A100)&lt;100,"A row has been deleted",COLUMN(Demonstration!BB1)&lt;54,"A column has been deleted",ROW(Demonstration!A100)&gt;100,"A row has been inserted",COLUMN(Demonstration!BB1)&gt;54,"A column has been inserted",TRUE=TRUE,"")</f>
        <v/>
      </c>
      <c r="G21" s="149"/>
      <c r="H21" s="149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x14ac:dyDescent="0.35">
      <c r="A22" s="106"/>
      <c r="B22" s="142">
        <f ca="1">MPAASC!$A$2</f>
        <v>12</v>
      </c>
      <c r="C22" s="142">
        <f>MPAASC!$B$2</f>
        <v>12</v>
      </c>
      <c r="D22" s="142" t="s">
        <v>414</v>
      </c>
      <c r="E22" s="142"/>
      <c r="F22" s="149" t="str" cm="1">
        <f t="array" ref="F22">_xlfn.IFS(ROW(MPAA!A100)&lt;100,"A row has been deleted",COLUMN(MPAA!BB1)&lt;54,"A column has been deleted",ROW(MPAA!A100)&gt;100,"A row has been inserted",COLUMN(MPAA!BB1)&gt;54,"A column has been inserted",TRUE=TRUE,"")</f>
        <v/>
      </c>
      <c r="G22" s="149"/>
      <c r="H22" s="149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x14ac:dyDescent="0.35">
      <c r="A23" s="106"/>
      <c r="B23" s="142">
        <f ca="1">GenreSC!$A$2</f>
        <v>6</v>
      </c>
      <c r="C23" s="142">
        <f>GenreSC!$B$2</f>
        <v>6</v>
      </c>
      <c r="D23" s="142" t="s">
        <v>49</v>
      </c>
      <c r="E23" s="142"/>
      <c r="F23" s="149" t="str" cm="1">
        <f t="array" ref="F23">_xlfn.IFS(ROW(Genre!A100)&lt;100,"A row has been deleted",COLUMN(Genre!BB1)&lt;54,"A column has been deleted",ROW(Genre!A100)&gt;100,"A row has been inserted",COLUMN(Genre!BB1)&gt;54,"A column has been inserted",TRUE=TRUE,"")</f>
        <v/>
      </c>
      <c r="G23" s="149"/>
      <c r="H23" s="149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x14ac:dyDescent="0.35">
      <c r="A24" s="106"/>
      <c r="B24" s="142">
        <f ca="1">'Movies PivotSC'!$A$2</f>
        <v>9</v>
      </c>
      <c r="C24" s="142">
        <f>'Movies PivotSC'!$B$2</f>
        <v>9</v>
      </c>
      <c r="D24" s="142" t="s">
        <v>415</v>
      </c>
      <c r="E24" s="142"/>
      <c r="F24" s="149" t="str" cm="1">
        <f t="array" ref="F24">_xlfn.IFS(ROW('Movies Pivot'!A100)&lt;100,"A row has been deleted",COLUMN('Movies Pivot'!BB1)&lt;54,"A column has been deleted",ROW('Movies Pivot'!A100)&gt;100,"A row has been inserted",COLUMN('Movies Pivot'!BB1)&gt;54,"A column has been inserted",TRUE=TRUE,"")</f>
        <v/>
      </c>
      <c r="G24" s="149"/>
      <c r="H24" s="149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x14ac:dyDescent="0.35">
      <c r="A25" s="106"/>
      <c r="B25" s="142">
        <f ca="1">'Movies FormulaSC'!$A$2</f>
        <v>9</v>
      </c>
      <c r="C25" s="142">
        <f>'Movies FormulaSC'!$B$2</f>
        <v>9</v>
      </c>
      <c r="D25" s="142" t="s">
        <v>416</v>
      </c>
      <c r="E25" s="142"/>
      <c r="F25" s="149" t="str" cm="1">
        <f t="array" ref="F25">_xlfn.IFS(ROW('Movies Formula'!A100)&lt;100,"A row has been deleted",COLUMN('Movies Formula'!BB1)&lt;54,"A column has been deleted",ROW('Movies Formula'!A100)&gt;100,"A row has been inserted",COLUMN('Movies Formula'!BB1)&gt;54,"A column has been inserted",TRUE=TRUE,"")</f>
        <v/>
      </c>
      <c r="G25" s="149"/>
      <c r="H25" s="149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x14ac:dyDescent="0.35">
      <c r="A26" s="106"/>
      <c r="B26" s="123"/>
      <c r="C26" s="123"/>
      <c r="D26" s="123"/>
      <c r="E26" s="123"/>
      <c r="F26" s="149"/>
      <c r="G26" s="149"/>
      <c r="H26" s="149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x14ac:dyDescent="0.35">
      <c r="A27" s="106"/>
      <c r="B27" s="143">
        <f ca="1">SUM(B21:B25)</f>
        <v>61</v>
      </c>
      <c r="C27" s="143">
        <f>SUM(C21:C25)</f>
        <v>61</v>
      </c>
      <c r="D27" s="144">
        <f ca="1">IFERROR(ROUNDUP($B$27/$C$27,3),0)</f>
        <v>1</v>
      </c>
      <c r="E27" s="145"/>
      <c r="F27" s="149"/>
      <c r="G27" s="149"/>
      <c r="H27" s="149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x14ac:dyDescent="0.35">
      <c r="A28" s="106"/>
      <c r="B28" s="118"/>
      <c r="C28" s="145"/>
      <c r="D28" s="145"/>
      <c r="E28" s="145"/>
      <c r="F28" s="149"/>
      <c r="G28" s="149"/>
      <c r="H28" s="149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x14ac:dyDescent="0.35">
      <c r="A29" s="106"/>
      <c r="B29" s="146" t="s">
        <v>422</v>
      </c>
      <c r="C29" s="145"/>
      <c r="D29" s="145"/>
      <c r="E29" s="145"/>
      <c r="F29" s="149"/>
      <c r="G29" s="149"/>
      <c r="H29" s="149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x14ac:dyDescent="0.35">
      <c r="A30" s="106"/>
      <c r="B30" s="147">
        <v>0</v>
      </c>
      <c r="C30" s="147">
        <v>5</v>
      </c>
      <c r="D30" s="147" t="s">
        <v>421</v>
      </c>
      <c r="E30" s="147"/>
      <c r="F30" s="149"/>
      <c r="G30" s="149"/>
      <c r="H30" s="149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x14ac:dyDescent="0.35">
      <c r="A31" s="106"/>
      <c r="B31" s="147">
        <v>0</v>
      </c>
      <c r="C31" s="147">
        <v>5</v>
      </c>
      <c r="D31" s="147" t="s">
        <v>423</v>
      </c>
      <c r="E31" s="147"/>
      <c r="F31" s="149"/>
      <c r="G31" s="149"/>
      <c r="H31" s="149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x14ac:dyDescent="0.35">
      <c r="A32" s="106"/>
      <c r="B32" s="147">
        <v>0</v>
      </c>
      <c r="C32" s="147">
        <v>5</v>
      </c>
      <c r="D32" s="147" t="s">
        <v>424</v>
      </c>
      <c r="E32" s="147"/>
      <c r="F32" s="149"/>
      <c r="G32" s="149"/>
      <c r="H32" s="149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x14ac:dyDescent="0.35">
      <c r="A33" s="106"/>
      <c r="B33" s="147">
        <v>0</v>
      </c>
      <c r="C33" s="147">
        <v>5</v>
      </c>
      <c r="D33" s="147" t="s">
        <v>425</v>
      </c>
      <c r="E33" s="147"/>
      <c r="F33" s="149"/>
      <c r="G33" s="149"/>
      <c r="H33" s="149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x14ac:dyDescent="0.35">
      <c r="A34" s="106"/>
      <c r="B34" s="118"/>
      <c r="C34" s="145"/>
      <c r="D34" s="145"/>
      <c r="E34" s="145"/>
      <c r="F34" s="149"/>
      <c r="G34" s="149"/>
      <c r="H34" s="149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x14ac:dyDescent="0.35">
      <c r="A35" s="106"/>
      <c r="B35" s="143">
        <f>SUM(B30:B33)</f>
        <v>0</v>
      </c>
      <c r="C35" s="143">
        <f>SUM(C30:C33)</f>
        <v>20</v>
      </c>
      <c r="D35" s="144">
        <f>IFERROR(ROUNDUP($B$35/$C$35,3),0)</f>
        <v>0</v>
      </c>
      <c r="E35" s="145"/>
      <c r="F35" s="149"/>
      <c r="G35" s="149"/>
      <c r="H35" s="149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x14ac:dyDescent="0.35">
      <c r="A36" s="106"/>
      <c r="B36" s="118"/>
      <c r="C36" s="145"/>
      <c r="D36" s="145"/>
      <c r="E36" s="145"/>
      <c r="F36" s="149"/>
      <c r="G36" s="149"/>
      <c r="H36" s="149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x14ac:dyDescent="0.35">
      <c r="A37" s="106"/>
      <c r="B37" s="118"/>
      <c r="C37" s="145"/>
      <c r="D37" s="145"/>
      <c r="E37" s="145"/>
      <c r="F37" s="149"/>
      <c r="G37" s="149"/>
      <c r="H37" s="149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x14ac:dyDescent="0.35">
      <c r="A38" s="106"/>
      <c r="B38" s="118"/>
      <c r="C38" s="145"/>
      <c r="D38" s="145"/>
      <c r="E38" s="145"/>
      <c r="F38" s="149"/>
      <c r="G38" s="149"/>
      <c r="H38" s="149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x14ac:dyDescent="0.35">
      <c r="A39" s="106"/>
      <c r="B39" s="118"/>
      <c r="C39" s="145"/>
      <c r="D39" s="145"/>
      <c r="E39" s="145"/>
      <c r="F39" s="149"/>
      <c r="G39" s="149"/>
      <c r="H39" s="149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x14ac:dyDescent="0.35">
      <c r="A40" s="106"/>
      <c r="B40" s="118"/>
      <c r="C40" s="145"/>
      <c r="D40" s="145"/>
      <c r="E40" s="145"/>
      <c r="F40" s="149"/>
      <c r="G40" s="149"/>
      <c r="H40" s="149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x14ac:dyDescent="0.35">
      <c r="A41" s="106"/>
      <c r="B41" s="118"/>
      <c r="C41" s="145"/>
      <c r="D41" s="145"/>
      <c r="E41" s="145"/>
      <c r="F41" s="149"/>
      <c r="G41" s="149"/>
      <c r="H41" s="149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x14ac:dyDescent="0.35">
      <c r="A42" s="106"/>
      <c r="B42" s="118"/>
      <c r="C42" s="145"/>
      <c r="D42" s="145"/>
      <c r="E42" s="145"/>
      <c r="F42" s="149"/>
      <c r="G42" s="149"/>
      <c r="H42" s="149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x14ac:dyDescent="0.35">
      <c r="A43" s="106"/>
      <c r="B43" s="118"/>
      <c r="C43" s="145"/>
      <c r="D43" s="145"/>
      <c r="E43" s="145"/>
      <c r="F43" s="149"/>
      <c r="G43" s="149"/>
      <c r="H43" s="149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x14ac:dyDescent="0.35">
      <c r="A44" s="106"/>
      <c r="B44" s="118"/>
      <c r="C44" s="145"/>
      <c r="D44" s="145"/>
      <c r="E44" s="145"/>
      <c r="F44" s="149"/>
      <c r="G44" s="149"/>
      <c r="H44" s="149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x14ac:dyDescent="0.35">
      <c r="A45" s="106"/>
      <c r="B45" s="118" t="s">
        <v>426</v>
      </c>
      <c r="C45" s="145"/>
      <c r="D45" s="145"/>
      <c r="E45" s="145"/>
      <c r="F45" s="149"/>
      <c r="G45" s="149"/>
      <c r="H45" s="149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spans="1:26" x14ac:dyDescent="0.35">
      <c r="A46" s="106"/>
      <c r="B46" s="118"/>
      <c r="C46" s="145"/>
      <c r="D46" s="145"/>
      <c r="E46" s="145"/>
      <c r="F46" s="149"/>
      <c r="G46" s="149"/>
      <c r="H46" s="149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spans="1:26" x14ac:dyDescent="0.35">
      <c r="A47" s="106"/>
      <c r="B47" s="118"/>
      <c r="C47" s="145"/>
      <c r="D47" s="145"/>
      <c r="E47" s="145"/>
      <c r="F47" s="149"/>
      <c r="G47" s="149"/>
      <c r="H47" s="149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spans="1:26" x14ac:dyDescent="0.35">
      <c r="A48" s="106"/>
      <c r="B48" s="118"/>
      <c r="C48" s="145"/>
      <c r="D48" s="145"/>
      <c r="E48" s="145"/>
      <c r="F48" s="149"/>
      <c r="G48" s="149"/>
      <c r="H48" s="149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spans="1:26" x14ac:dyDescent="0.35">
      <c r="A49" s="106"/>
      <c r="B49" s="118"/>
      <c r="C49" s="145"/>
      <c r="D49" s="145"/>
      <c r="E49" s="145"/>
      <c r="F49" s="149"/>
      <c r="G49" s="149"/>
      <c r="H49" s="149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spans="1:26" x14ac:dyDescent="0.35">
      <c r="A50" s="106"/>
      <c r="B50" s="118"/>
      <c r="C50" s="145"/>
      <c r="D50" s="145"/>
      <c r="E50" s="145"/>
      <c r="F50" s="149"/>
      <c r="G50" s="149"/>
      <c r="H50" s="149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spans="1:26" x14ac:dyDescent="0.35">
      <c r="B51" s="103"/>
      <c r="C51" s="104"/>
      <c r="D51" s="104"/>
      <c r="E51" s="104"/>
      <c r="F51" s="148"/>
      <c r="G51" s="148"/>
      <c r="H51" s="148"/>
    </row>
    <row r="52" spans="1:26" x14ac:dyDescent="0.35">
      <c r="B52" s="103"/>
      <c r="C52" s="104"/>
      <c r="D52" s="104"/>
      <c r="E52" s="104"/>
      <c r="F52" s="148"/>
      <c r="G52" s="148"/>
      <c r="H52" s="148"/>
    </row>
    <row r="53" spans="1:26" x14ac:dyDescent="0.35">
      <c r="B53" s="103"/>
      <c r="C53" s="104"/>
      <c r="D53" s="104"/>
      <c r="E53" s="104"/>
      <c r="F53" s="148"/>
      <c r="G53" s="148"/>
      <c r="H53" s="148"/>
    </row>
    <row r="54" spans="1:26" x14ac:dyDescent="0.35">
      <c r="B54" s="103"/>
      <c r="C54" s="104"/>
      <c r="D54" s="104"/>
      <c r="E54" s="104"/>
      <c r="F54" s="148"/>
      <c r="G54" s="148"/>
      <c r="H54" s="148"/>
    </row>
    <row r="55" spans="1:26" x14ac:dyDescent="0.35">
      <c r="B55" s="103"/>
      <c r="C55" s="104"/>
      <c r="D55" s="104"/>
      <c r="E55" s="104"/>
      <c r="F55" s="148"/>
      <c r="G55" s="148"/>
      <c r="H55" s="148"/>
    </row>
    <row r="56" spans="1:26" x14ac:dyDescent="0.35">
      <c r="B56" s="103"/>
      <c r="C56" s="104"/>
      <c r="D56" s="104"/>
      <c r="E56" s="104"/>
      <c r="F56" s="148"/>
      <c r="G56" s="148"/>
      <c r="H56" s="148"/>
    </row>
    <row r="57" spans="1:26" x14ac:dyDescent="0.35">
      <c r="B57" s="103"/>
      <c r="C57" s="104"/>
      <c r="D57" s="104"/>
      <c r="E57" s="104"/>
      <c r="F57" s="148"/>
      <c r="G57" s="148"/>
      <c r="H57" s="148"/>
    </row>
    <row r="58" spans="1:26" x14ac:dyDescent="0.35">
      <c r="B58" s="103"/>
      <c r="C58" s="104"/>
      <c r="D58" s="104"/>
      <c r="E58" s="104"/>
      <c r="F58" s="148"/>
      <c r="G58" s="148"/>
      <c r="H58" s="148"/>
    </row>
    <row r="59" spans="1:26" x14ac:dyDescent="0.35">
      <c r="B59" s="103"/>
      <c r="C59" s="104"/>
      <c r="D59" s="104"/>
      <c r="E59" s="104"/>
      <c r="F59" s="148"/>
      <c r="G59" s="148"/>
      <c r="H59" s="148"/>
    </row>
    <row r="60" spans="1:26" x14ac:dyDescent="0.35">
      <c r="B60" s="103"/>
      <c r="C60" s="104"/>
      <c r="D60" s="104"/>
      <c r="E60" s="104"/>
      <c r="F60" s="148"/>
      <c r="G60" s="148"/>
      <c r="H60" s="148"/>
    </row>
    <row r="61" spans="1:26" x14ac:dyDescent="0.35">
      <c r="B61" s="103"/>
      <c r="C61" s="104"/>
      <c r="D61" s="104"/>
      <c r="E61" s="104"/>
      <c r="F61" s="148"/>
      <c r="G61" s="148"/>
      <c r="H61" s="148"/>
    </row>
    <row r="62" spans="1:26" x14ac:dyDescent="0.35">
      <c r="B62" s="103"/>
      <c r="C62" s="104"/>
      <c r="D62" s="104"/>
      <c r="E62" s="104"/>
      <c r="F62" s="148"/>
      <c r="G62" s="148"/>
      <c r="H62" s="148"/>
    </row>
    <row r="63" spans="1:26" x14ac:dyDescent="0.35">
      <c r="B63" s="103"/>
      <c r="C63" s="104"/>
      <c r="D63" s="104"/>
      <c r="E63" s="104"/>
      <c r="F63" s="148"/>
      <c r="G63" s="148"/>
      <c r="H63" s="148"/>
    </row>
    <row r="64" spans="1:26" x14ac:dyDescent="0.35">
      <c r="B64" s="103"/>
      <c r="C64" s="104"/>
      <c r="D64" s="104"/>
      <c r="E64" s="104"/>
      <c r="F64" s="148"/>
      <c r="G64" s="148"/>
      <c r="H64" s="148"/>
    </row>
    <row r="65" spans="2:8" x14ac:dyDescent="0.35">
      <c r="B65" s="103"/>
      <c r="C65" s="104"/>
      <c r="D65" s="104"/>
      <c r="E65" s="104"/>
      <c r="F65" s="148"/>
      <c r="G65" s="148"/>
      <c r="H65" s="148"/>
    </row>
    <row r="66" spans="2:8" x14ac:dyDescent="0.35">
      <c r="B66" s="103"/>
      <c r="C66" s="104"/>
      <c r="D66" s="104"/>
      <c r="E66" s="104"/>
      <c r="F66" s="148"/>
      <c r="G66" s="148"/>
      <c r="H66" s="148"/>
    </row>
    <row r="67" spans="2:8" x14ac:dyDescent="0.35">
      <c r="B67" s="103"/>
      <c r="C67" s="104"/>
      <c r="D67" s="104"/>
      <c r="E67" s="104"/>
      <c r="F67" s="148"/>
      <c r="G67" s="148"/>
      <c r="H67" s="148"/>
    </row>
    <row r="68" spans="2:8" x14ac:dyDescent="0.35">
      <c r="B68" s="103"/>
      <c r="C68" s="104"/>
      <c r="D68" s="104"/>
      <c r="E68" s="104"/>
      <c r="F68" s="148"/>
      <c r="G68" s="148"/>
      <c r="H68" s="148"/>
    </row>
    <row r="69" spans="2:8" x14ac:dyDescent="0.35">
      <c r="B69" s="103"/>
      <c r="C69" s="104"/>
      <c r="D69" s="104"/>
      <c r="E69" s="104"/>
      <c r="F69" s="148"/>
      <c r="G69" s="148"/>
      <c r="H69" s="148"/>
    </row>
    <row r="70" spans="2:8" x14ac:dyDescent="0.35">
      <c r="B70" s="103"/>
      <c r="C70" s="104"/>
      <c r="D70" s="104"/>
      <c r="E70" s="104"/>
      <c r="F70" s="148"/>
      <c r="G70" s="148"/>
      <c r="H70" s="148"/>
    </row>
    <row r="71" spans="2:8" x14ac:dyDescent="0.35">
      <c r="B71" s="103"/>
      <c r="C71" s="104"/>
      <c r="D71" s="104"/>
      <c r="E71" s="104"/>
      <c r="F71" s="148"/>
      <c r="G71" s="148"/>
      <c r="H71" s="148"/>
    </row>
    <row r="72" spans="2:8" x14ac:dyDescent="0.35">
      <c r="B72" s="103"/>
      <c r="C72" s="104"/>
      <c r="D72" s="104"/>
      <c r="E72" s="104"/>
      <c r="F72" s="148"/>
      <c r="G72" s="148"/>
      <c r="H72" s="148"/>
    </row>
    <row r="73" spans="2:8" x14ac:dyDescent="0.35">
      <c r="B73" s="103"/>
      <c r="C73" s="104"/>
      <c r="D73" s="104"/>
      <c r="E73" s="104"/>
      <c r="F73" s="148"/>
      <c r="G73" s="148"/>
      <c r="H73" s="148"/>
    </row>
    <row r="74" spans="2:8" x14ac:dyDescent="0.35">
      <c r="B74" s="103"/>
      <c r="C74" s="104"/>
      <c r="D74" s="104"/>
      <c r="E74" s="104"/>
      <c r="F74" s="148"/>
      <c r="G74" s="148"/>
      <c r="H74" s="148"/>
    </row>
    <row r="75" spans="2:8" x14ac:dyDescent="0.35">
      <c r="B75" s="103"/>
      <c r="C75" s="104"/>
      <c r="D75" s="104"/>
      <c r="E75" s="104"/>
      <c r="F75" s="148"/>
      <c r="G75" s="148"/>
      <c r="H75" s="148"/>
    </row>
    <row r="76" spans="2:8" x14ac:dyDescent="0.35">
      <c r="B76" s="103"/>
      <c r="C76" s="104"/>
      <c r="D76" s="104"/>
      <c r="E76" s="104"/>
      <c r="F76" s="148"/>
      <c r="G76" s="148"/>
      <c r="H76" s="148"/>
    </row>
    <row r="77" spans="2:8" x14ac:dyDescent="0.35">
      <c r="B77" s="103"/>
      <c r="C77" s="104"/>
      <c r="D77" s="104"/>
      <c r="E77" s="104"/>
      <c r="F77" s="148"/>
      <c r="G77" s="148"/>
      <c r="H77" s="148"/>
    </row>
    <row r="78" spans="2:8" x14ac:dyDescent="0.35">
      <c r="B78" s="103"/>
      <c r="C78" s="104"/>
      <c r="D78" s="104"/>
      <c r="E78" s="104"/>
      <c r="F78" s="148"/>
      <c r="G78" s="148"/>
      <c r="H78" s="148"/>
    </row>
    <row r="79" spans="2:8" x14ac:dyDescent="0.35">
      <c r="B79" s="103"/>
      <c r="C79" s="104"/>
      <c r="D79" s="104"/>
      <c r="E79" s="104"/>
      <c r="F79" s="148"/>
      <c r="G79" s="148"/>
      <c r="H79" s="148"/>
    </row>
    <row r="80" spans="2:8" x14ac:dyDescent="0.35">
      <c r="B80" s="103"/>
      <c r="C80" s="104"/>
      <c r="D80" s="104"/>
      <c r="E80" s="104"/>
      <c r="F80" s="148"/>
      <c r="G80" s="148"/>
      <c r="H80" s="148"/>
    </row>
    <row r="81" spans="2:8" x14ac:dyDescent="0.35">
      <c r="B81" s="103"/>
      <c r="C81" s="104"/>
      <c r="D81" s="104"/>
      <c r="E81" s="104"/>
      <c r="F81" s="148"/>
      <c r="G81" s="148"/>
      <c r="H81" s="148"/>
    </row>
    <row r="82" spans="2:8" x14ac:dyDescent="0.35">
      <c r="B82" s="103"/>
      <c r="C82" s="104"/>
      <c r="D82" s="104"/>
      <c r="E82" s="104"/>
      <c r="F82" s="148"/>
      <c r="G82" s="148"/>
      <c r="H82" s="148"/>
    </row>
    <row r="83" spans="2:8" x14ac:dyDescent="0.35">
      <c r="B83" s="103"/>
      <c r="C83" s="104"/>
      <c r="D83" s="104"/>
      <c r="E83" s="104"/>
      <c r="F83" s="148"/>
      <c r="G83" s="148"/>
      <c r="H83" s="148"/>
    </row>
    <row r="84" spans="2:8" x14ac:dyDescent="0.35">
      <c r="B84" s="103"/>
      <c r="C84" s="104"/>
      <c r="D84" s="104"/>
      <c r="E84" s="104"/>
      <c r="F84" s="148"/>
      <c r="G84" s="148"/>
      <c r="H84" s="148"/>
    </row>
    <row r="85" spans="2:8" x14ac:dyDescent="0.35">
      <c r="B85" s="103"/>
      <c r="C85" s="104"/>
      <c r="D85" s="104"/>
      <c r="E85" s="104"/>
      <c r="F85" s="148"/>
      <c r="G85" s="148"/>
      <c r="H85" s="148"/>
    </row>
    <row r="86" spans="2:8" x14ac:dyDescent="0.35">
      <c r="B86" s="103"/>
      <c r="C86" s="104"/>
      <c r="D86" s="104"/>
      <c r="E86" s="104"/>
      <c r="F86" s="148"/>
      <c r="G86" s="148"/>
      <c r="H86" s="148"/>
    </row>
    <row r="87" spans="2:8" x14ac:dyDescent="0.35">
      <c r="B87" s="103"/>
      <c r="C87" s="104"/>
      <c r="D87" s="104"/>
      <c r="E87" s="104"/>
      <c r="F87" s="148"/>
      <c r="G87" s="148"/>
      <c r="H87" s="148"/>
    </row>
    <row r="88" spans="2:8" x14ac:dyDescent="0.35">
      <c r="B88" s="103"/>
      <c r="C88" s="104"/>
      <c r="D88" s="104"/>
      <c r="E88" s="104"/>
      <c r="F88" s="148"/>
      <c r="G88" s="148"/>
      <c r="H88" s="148"/>
    </row>
    <row r="89" spans="2:8" x14ac:dyDescent="0.35">
      <c r="B89" s="103"/>
      <c r="C89" s="104"/>
      <c r="D89" s="104"/>
      <c r="E89" s="104"/>
      <c r="F89" s="148"/>
      <c r="G89" s="148"/>
      <c r="H89" s="148"/>
    </row>
    <row r="90" spans="2:8" x14ac:dyDescent="0.35">
      <c r="B90" s="103"/>
      <c r="C90" s="104"/>
      <c r="D90" s="104"/>
      <c r="E90" s="104"/>
      <c r="F90" s="148"/>
      <c r="G90" s="148"/>
      <c r="H90" s="148"/>
    </row>
    <row r="91" spans="2:8" x14ac:dyDescent="0.35">
      <c r="B91" s="103"/>
      <c r="C91" s="104"/>
      <c r="D91" s="104"/>
      <c r="E91" s="104"/>
      <c r="F91" s="148"/>
      <c r="G91" s="148"/>
      <c r="H91" s="148"/>
    </row>
    <row r="92" spans="2:8" x14ac:dyDescent="0.35">
      <c r="B92" s="103"/>
      <c r="C92" s="104"/>
      <c r="D92" s="104"/>
      <c r="E92" s="104"/>
      <c r="F92" s="148"/>
      <c r="G92" s="148"/>
      <c r="H92" s="148"/>
    </row>
    <row r="93" spans="2:8" x14ac:dyDescent="0.35">
      <c r="B93" s="103"/>
      <c r="C93" s="104"/>
      <c r="D93" s="104"/>
      <c r="E93" s="104"/>
      <c r="F93" s="148"/>
      <c r="G93" s="148"/>
      <c r="H93" s="148"/>
    </row>
    <row r="94" spans="2:8" x14ac:dyDescent="0.35">
      <c r="B94" s="103"/>
      <c r="C94" s="104"/>
      <c r="D94" s="104"/>
      <c r="E94" s="104"/>
      <c r="F94" s="148"/>
      <c r="G94" s="148"/>
      <c r="H94" s="148"/>
    </row>
    <row r="95" spans="2:8" x14ac:dyDescent="0.35">
      <c r="B95" s="103"/>
      <c r="C95" s="104"/>
      <c r="D95" s="104"/>
      <c r="E95" s="104"/>
      <c r="F95" s="148"/>
      <c r="G95" s="148"/>
      <c r="H95" s="148"/>
    </row>
    <row r="96" spans="2:8" x14ac:dyDescent="0.35">
      <c r="B96" s="103"/>
      <c r="C96" s="104"/>
      <c r="D96" s="104"/>
      <c r="E96" s="104"/>
      <c r="F96" s="148"/>
      <c r="G96" s="148"/>
      <c r="H96" s="148"/>
    </row>
    <row r="97" spans="2:8" x14ac:dyDescent="0.35">
      <c r="B97" s="103"/>
      <c r="C97" s="104"/>
      <c r="D97" s="104"/>
      <c r="E97" s="104"/>
      <c r="F97" s="148"/>
      <c r="G97" s="148"/>
      <c r="H97" s="148"/>
    </row>
    <row r="98" spans="2:8" x14ac:dyDescent="0.35">
      <c r="B98" s="103"/>
      <c r="C98" s="104"/>
      <c r="D98" s="104"/>
      <c r="E98" s="104"/>
      <c r="F98" s="148"/>
      <c r="G98" s="148"/>
      <c r="H98" s="148"/>
    </row>
    <row r="99" spans="2:8" x14ac:dyDescent="0.35">
      <c r="B99" s="103"/>
      <c r="C99" s="104"/>
      <c r="D99" s="104"/>
      <c r="E99" s="104"/>
      <c r="F99" s="148"/>
      <c r="G99" s="148"/>
      <c r="H99" s="148"/>
    </row>
    <row r="100" spans="2:8" x14ac:dyDescent="0.35">
      <c r="B100" s="103"/>
      <c r="C100" s="104"/>
      <c r="D100" s="104"/>
      <c r="E100" s="104"/>
      <c r="F100" s="148"/>
      <c r="G100" s="148"/>
      <c r="H100" s="148"/>
    </row>
    <row r="101" spans="2:8" x14ac:dyDescent="0.35">
      <c r="B101" s="103"/>
      <c r="C101" s="104"/>
      <c r="D101" s="104"/>
      <c r="E101" s="104"/>
      <c r="F101" s="148"/>
      <c r="G101" s="148"/>
      <c r="H101" s="148"/>
    </row>
    <row r="102" spans="2:8" x14ac:dyDescent="0.35">
      <c r="B102" s="103"/>
      <c r="C102" s="104"/>
      <c r="D102" s="104"/>
      <c r="E102" s="104"/>
      <c r="F102" s="148"/>
      <c r="G102" s="148"/>
      <c r="H102" s="148"/>
    </row>
    <row r="103" spans="2:8" x14ac:dyDescent="0.35">
      <c r="B103" s="103"/>
      <c r="C103" s="104"/>
      <c r="D103" s="104"/>
      <c r="E103" s="104"/>
      <c r="F103" s="148"/>
      <c r="G103" s="148"/>
      <c r="H103" s="148"/>
    </row>
    <row r="104" spans="2:8" x14ac:dyDescent="0.35">
      <c r="B104" s="103"/>
      <c r="C104" s="104"/>
      <c r="D104" s="104"/>
      <c r="E104" s="104"/>
      <c r="F104" s="148"/>
      <c r="G104" s="148"/>
      <c r="H104" s="148"/>
    </row>
    <row r="105" spans="2:8" x14ac:dyDescent="0.35">
      <c r="B105" s="103"/>
      <c r="C105" s="104"/>
      <c r="D105" s="104"/>
      <c r="E105" s="104"/>
      <c r="F105" s="148"/>
      <c r="G105" s="148"/>
      <c r="H105" s="148"/>
    </row>
    <row r="106" spans="2:8" x14ac:dyDescent="0.35">
      <c r="B106" s="103"/>
      <c r="C106" s="104"/>
      <c r="D106" s="104"/>
      <c r="E106" s="104"/>
      <c r="F106" s="148"/>
      <c r="G106" s="148"/>
      <c r="H106" s="148"/>
    </row>
    <row r="107" spans="2:8" x14ac:dyDescent="0.35">
      <c r="B107" s="103"/>
      <c r="C107" s="104"/>
      <c r="D107" s="104"/>
      <c r="E107" s="104"/>
      <c r="F107" s="148"/>
      <c r="G107" s="148"/>
      <c r="H107" s="148"/>
    </row>
    <row r="108" spans="2:8" x14ac:dyDescent="0.35">
      <c r="B108" s="103"/>
      <c r="C108" s="104"/>
      <c r="D108" s="104"/>
      <c r="E108" s="104"/>
      <c r="F108" s="148"/>
      <c r="G108" s="148"/>
      <c r="H108" s="148"/>
    </row>
    <row r="109" spans="2:8" x14ac:dyDescent="0.35">
      <c r="B109" s="103"/>
      <c r="C109" s="104"/>
      <c r="D109" s="104"/>
      <c r="E109" s="104"/>
      <c r="F109" s="148"/>
      <c r="G109" s="148"/>
      <c r="H109" s="148"/>
    </row>
    <row r="110" spans="2:8" x14ac:dyDescent="0.35">
      <c r="B110" s="103"/>
      <c r="C110" s="104"/>
      <c r="D110" s="104"/>
      <c r="E110" s="104"/>
      <c r="F110" s="148"/>
      <c r="G110" s="148"/>
      <c r="H110" s="148"/>
    </row>
    <row r="111" spans="2:8" x14ac:dyDescent="0.35">
      <c r="B111" s="103"/>
      <c r="C111" s="104"/>
      <c r="D111" s="104"/>
      <c r="E111" s="104"/>
      <c r="F111" s="148"/>
      <c r="G111" s="148"/>
      <c r="H111" s="148"/>
    </row>
    <row r="112" spans="2:8" x14ac:dyDescent="0.35">
      <c r="B112" s="103"/>
      <c r="C112" s="104"/>
      <c r="D112" s="104"/>
      <c r="E112" s="104"/>
      <c r="F112" s="148"/>
      <c r="G112" s="148"/>
      <c r="H112" s="148"/>
    </row>
    <row r="113" spans="2:8" x14ac:dyDescent="0.35">
      <c r="B113" s="103"/>
      <c r="C113" s="104"/>
      <c r="D113" s="104"/>
      <c r="E113" s="104"/>
      <c r="F113" s="148"/>
      <c r="G113" s="148"/>
      <c r="H113" s="148"/>
    </row>
    <row r="114" spans="2:8" x14ac:dyDescent="0.35">
      <c r="B114" s="103"/>
      <c r="C114" s="104"/>
      <c r="D114" s="104"/>
      <c r="E114" s="104"/>
      <c r="F114" s="148"/>
      <c r="G114" s="148"/>
      <c r="H114" s="148"/>
    </row>
    <row r="115" spans="2:8" x14ac:dyDescent="0.35">
      <c r="B115" s="103"/>
      <c r="C115" s="104"/>
      <c r="D115" s="104"/>
      <c r="E115" s="104"/>
      <c r="F115" s="148"/>
      <c r="G115" s="148"/>
      <c r="H115" s="148"/>
    </row>
    <row r="116" spans="2:8" x14ac:dyDescent="0.35">
      <c r="B116" s="103"/>
      <c r="C116" s="104"/>
      <c r="D116" s="104"/>
      <c r="E116" s="104"/>
      <c r="F116" s="148"/>
      <c r="G116" s="148"/>
      <c r="H116" s="148"/>
    </row>
    <row r="117" spans="2:8" x14ac:dyDescent="0.35">
      <c r="B117" s="103"/>
      <c r="C117" s="104"/>
      <c r="D117" s="104"/>
      <c r="E117" s="104"/>
      <c r="F117" s="148"/>
      <c r="G117" s="148"/>
      <c r="H117" s="148"/>
    </row>
    <row r="118" spans="2:8" x14ac:dyDescent="0.35">
      <c r="B118" s="103"/>
      <c r="C118" s="104"/>
      <c r="D118" s="104"/>
      <c r="E118" s="104"/>
      <c r="F118" s="148"/>
      <c r="G118" s="148"/>
      <c r="H118" s="148"/>
    </row>
    <row r="119" spans="2:8" x14ac:dyDescent="0.35">
      <c r="B119" s="103"/>
      <c r="C119" s="104"/>
      <c r="D119" s="104"/>
      <c r="E119" s="104"/>
      <c r="F119" s="148"/>
      <c r="G119" s="148"/>
      <c r="H119" s="148"/>
    </row>
    <row r="120" spans="2:8" x14ac:dyDescent="0.35">
      <c r="B120" s="103"/>
      <c r="C120" s="104"/>
      <c r="D120" s="104"/>
      <c r="E120" s="104"/>
      <c r="F120" s="148"/>
      <c r="G120" s="148"/>
      <c r="H120" s="148"/>
    </row>
    <row r="121" spans="2:8" x14ac:dyDescent="0.35">
      <c r="B121" s="103"/>
      <c r="C121" s="104"/>
      <c r="D121" s="104"/>
      <c r="E121" s="104"/>
      <c r="F121" s="148"/>
      <c r="G121" s="148"/>
      <c r="H121" s="148"/>
    </row>
    <row r="122" spans="2:8" x14ac:dyDescent="0.35">
      <c r="B122" s="103"/>
      <c r="C122" s="104"/>
      <c r="D122" s="104"/>
      <c r="E122" s="104"/>
      <c r="F122" s="148"/>
      <c r="G122" s="148"/>
      <c r="H122" s="148"/>
    </row>
    <row r="123" spans="2:8" x14ac:dyDescent="0.35">
      <c r="B123" s="103"/>
      <c r="C123" s="104"/>
      <c r="D123" s="104"/>
      <c r="E123" s="104"/>
      <c r="F123" s="148"/>
      <c r="G123" s="148"/>
      <c r="H123" s="148"/>
    </row>
    <row r="124" spans="2:8" x14ac:dyDescent="0.35">
      <c r="B124" s="103"/>
      <c r="C124" s="104"/>
      <c r="D124" s="104"/>
      <c r="E124" s="104"/>
      <c r="F124" s="148"/>
      <c r="G124" s="148"/>
      <c r="H124" s="148"/>
    </row>
    <row r="125" spans="2:8" x14ac:dyDescent="0.35">
      <c r="B125" s="103"/>
      <c r="C125" s="104"/>
      <c r="D125" s="104"/>
      <c r="E125" s="104"/>
      <c r="F125" s="148"/>
      <c r="G125" s="148"/>
      <c r="H125" s="148"/>
    </row>
    <row r="126" spans="2:8" x14ac:dyDescent="0.35">
      <c r="B126" s="103"/>
      <c r="C126" s="104"/>
      <c r="D126" s="104"/>
      <c r="E126" s="104"/>
      <c r="F126" s="148"/>
      <c r="G126" s="148"/>
      <c r="H126" s="148"/>
    </row>
    <row r="127" spans="2:8" x14ac:dyDescent="0.35">
      <c r="B127" s="103"/>
      <c r="C127" s="104"/>
      <c r="D127" s="104"/>
      <c r="E127" s="104"/>
      <c r="F127" s="148"/>
      <c r="G127" s="148"/>
      <c r="H127" s="148"/>
    </row>
    <row r="128" spans="2:8" x14ac:dyDescent="0.35">
      <c r="B128" s="103"/>
      <c r="C128" s="104"/>
      <c r="D128" s="104"/>
      <c r="E128" s="104"/>
      <c r="F128" s="148"/>
      <c r="G128" s="148"/>
      <c r="H128" s="148"/>
    </row>
    <row r="129" spans="2:8" x14ac:dyDescent="0.35">
      <c r="B129" s="103"/>
      <c r="C129" s="104"/>
      <c r="D129" s="104"/>
      <c r="E129" s="104"/>
      <c r="F129" s="148"/>
      <c r="G129" s="148"/>
      <c r="H129" s="148"/>
    </row>
    <row r="130" spans="2:8" x14ac:dyDescent="0.35">
      <c r="B130" s="103"/>
      <c r="C130" s="104"/>
      <c r="D130" s="104"/>
      <c r="E130" s="104"/>
      <c r="F130" s="148"/>
      <c r="G130" s="148"/>
      <c r="H130" s="148"/>
    </row>
    <row r="131" spans="2:8" x14ac:dyDescent="0.35">
      <c r="B131" s="103"/>
      <c r="C131" s="104"/>
      <c r="D131" s="104"/>
      <c r="E131" s="104"/>
    </row>
    <row r="132" spans="2:8" x14ac:dyDescent="0.35">
      <c r="B132" s="103"/>
      <c r="C132" s="104"/>
      <c r="D132" s="104"/>
      <c r="E132" s="104"/>
    </row>
    <row r="133" spans="2:8" x14ac:dyDescent="0.35">
      <c r="B133" s="103"/>
      <c r="C133" s="104"/>
      <c r="D133" s="104"/>
      <c r="E133" s="104"/>
    </row>
  </sheetData>
  <sheetProtection algorithmName="SHA-512" hashValue="P7CgyeIVaO7RfloC3EOeDRfot0MbRudmMcL5FHtO7Bx3aCvKNOVPcP+oXJ2TBG2WyzTVZFBNsYBd6IC6jwduIg==" saltValue="4Deh8eaxcCHfKthJhAIDCw==" spinCount="100000" sheet="1" objects="1" scenarios="1" selectLockedCells="1"/>
  <mergeCells count="110"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39:H39"/>
    <mergeCell ref="F40:H40"/>
    <mergeCell ref="F41:H41"/>
    <mergeCell ref="F42:H42"/>
    <mergeCell ref="F43:H43"/>
    <mergeCell ref="F44:H44"/>
    <mergeCell ref="F33:H33"/>
    <mergeCell ref="F34:H34"/>
    <mergeCell ref="F35:H35"/>
    <mergeCell ref="F36:H36"/>
    <mergeCell ref="F37:H37"/>
    <mergeCell ref="F38:H38"/>
    <mergeCell ref="F51:H51"/>
    <mergeCell ref="F52:H52"/>
    <mergeCell ref="F53:H53"/>
    <mergeCell ref="F54:H54"/>
    <mergeCell ref="F55:H55"/>
    <mergeCell ref="F56:H56"/>
    <mergeCell ref="F45:H45"/>
    <mergeCell ref="F46:H46"/>
    <mergeCell ref="F47:H47"/>
    <mergeCell ref="F48:H48"/>
    <mergeCell ref="F49:H49"/>
    <mergeCell ref="F50:H50"/>
    <mergeCell ref="F63:H63"/>
    <mergeCell ref="F64:H64"/>
    <mergeCell ref="F65:H65"/>
    <mergeCell ref="F66:H66"/>
    <mergeCell ref="F67:H67"/>
    <mergeCell ref="F68:H68"/>
    <mergeCell ref="F57:H57"/>
    <mergeCell ref="F58:H58"/>
    <mergeCell ref="F59:H59"/>
    <mergeCell ref="F60:H60"/>
    <mergeCell ref="F61:H61"/>
    <mergeCell ref="F62:H62"/>
    <mergeCell ref="F75:H75"/>
    <mergeCell ref="F76:H76"/>
    <mergeCell ref="F77:H77"/>
    <mergeCell ref="F78:H78"/>
    <mergeCell ref="F79:H79"/>
    <mergeCell ref="F80:H80"/>
    <mergeCell ref="F69:H69"/>
    <mergeCell ref="F70:H70"/>
    <mergeCell ref="F71:H71"/>
    <mergeCell ref="F72:H72"/>
    <mergeCell ref="F73:H73"/>
    <mergeCell ref="F74:H74"/>
    <mergeCell ref="F87:H87"/>
    <mergeCell ref="F88:H88"/>
    <mergeCell ref="F89:H89"/>
    <mergeCell ref="F90:H90"/>
    <mergeCell ref="F91:H91"/>
    <mergeCell ref="F92:H92"/>
    <mergeCell ref="F81:H81"/>
    <mergeCell ref="F82:H82"/>
    <mergeCell ref="F83:H83"/>
    <mergeCell ref="F84:H84"/>
    <mergeCell ref="F85:H85"/>
    <mergeCell ref="F86:H86"/>
    <mergeCell ref="F99:H99"/>
    <mergeCell ref="F100:H100"/>
    <mergeCell ref="F101:H101"/>
    <mergeCell ref="F102:H102"/>
    <mergeCell ref="F103:H103"/>
    <mergeCell ref="F104:H104"/>
    <mergeCell ref="F93:H93"/>
    <mergeCell ref="F94:H94"/>
    <mergeCell ref="F95:H95"/>
    <mergeCell ref="F96:H96"/>
    <mergeCell ref="F97:H97"/>
    <mergeCell ref="F98:H98"/>
    <mergeCell ref="F111:H111"/>
    <mergeCell ref="F112:H112"/>
    <mergeCell ref="F113:H113"/>
    <mergeCell ref="F114:H114"/>
    <mergeCell ref="F115:H115"/>
    <mergeCell ref="F116:H116"/>
    <mergeCell ref="F105:H105"/>
    <mergeCell ref="F106:H106"/>
    <mergeCell ref="F107:H107"/>
    <mergeCell ref="F108:H108"/>
    <mergeCell ref="F109:H109"/>
    <mergeCell ref="F110:H110"/>
    <mergeCell ref="F129:H129"/>
    <mergeCell ref="F130:H130"/>
    <mergeCell ref="F123:H123"/>
    <mergeCell ref="F124:H124"/>
    <mergeCell ref="F125:H125"/>
    <mergeCell ref="F126:H126"/>
    <mergeCell ref="F127:H127"/>
    <mergeCell ref="F128:H128"/>
    <mergeCell ref="F117:H117"/>
    <mergeCell ref="F118:H118"/>
    <mergeCell ref="F119:H119"/>
    <mergeCell ref="F120:H120"/>
    <mergeCell ref="F121:H121"/>
    <mergeCell ref="F122:H122"/>
  </mergeCells>
  <conditionalFormatting sqref="A1:XFD1048576">
    <cfRule type="expression" dxfId="211" priority="6">
      <formula>$E$4="Excel version: Invalid"</formula>
    </cfRule>
    <cfRule type="expression" dxfId="210" priority="7" stopIfTrue="1">
      <formula>$F$4="Error: Please use Office 2021 desktop version or newer"</formula>
    </cfRule>
  </conditionalFormatting>
  <conditionalFormatting sqref="B21:F21">
    <cfRule type="expression" dxfId="209" priority="5" stopIfTrue="1">
      <formula>$F$21&lt;&gt;""</formula>
    </cfRule>
  </conditionalFormatting>
  <conditionalFormatting sqref="B22:F22">
    <cfRule type="expression" dxfId="208" priority="4" stopIfTrue="1">
      <formula>$F$22&lt;&gt;""</formula>
    </cfRule>
  </conditionalFormatting>
  <conditionalFormatting sqref="B23:F23">
    <cfRule type="expression" dxfId="207" priority="3" stopIfTrue="1">
      <formula>$F$23&lt;&gt;""</formula>
    </cfRule>
  </conditionalFormatting>
  <conditionalFormatting sqref="B24:F24">
    <cfRule type="expression" dxfId="206" priority="2" stopIfTrue="1">
      <formula>$F$24&lt;&gt;""</formula>
    </cfRule>
  </conditionalFormatting>
  <conditionalFormatting sqref="B25:F25">
    <cfRule type="expression" dxfId="205" priority="1" stopIfTrue="1">
      <formula>$F$25&lt;&gt;""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C042-45F8-4674-AC8F-515CD7F12785}">
  <sheetPr>
    <tabColor rgb="FFFFFF00"/>
  </sheetPr>
  <dimension ref="A1:M5"/>
  <sheetViews>
    <sheetView zoomScale="124" zoomScaleNormal="170" workbookViewId="0">
      <selection activeCell="C13" sqref="C13"/>
    </sheetView>
  </sheetViews>
  <sheetFormatPr defaultRowHeight="15" x14ac:dyDescent="0.25"/>
  <sheetData>
    <row r="1" spans="1:13" ht="34.5" x14ac:dyDescent="0.55000000000000004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2"/>
    </row>
    <row r="2" spans="1:13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25">
      <c r="A4" s="4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ht="15.75" thickBot="1" x14ac:dyDescent="0.3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5F-034B-4EB2-AA4D-779721E0426D}">
  <sheetPr>
    <tabColor rgb="FF4FADEA"/>
  </sheetPr>
  <dimension ref="A3:M37"/>
  <sheetViews>
    <sheetView zoomScale="74" workbookViewId="0">
      <selection activeCell="D25" sqref="D25"/>
    </sheetView>
  </sheetViews>
  <sheetFormatPr defaultColWidth="8.85546875" defaultRowHeight="8.25" x14ac:dyDescent="0.15"/>
  <cols>
    <col min="1" max="1" width="13.7109375" style="71" bestFit="1" customWidth="1"/>
    <col min="2" max="5" width="19.42578125" style="71" bestFit="1" customWidth="1"/>
    <col min="6" max="6" width="15.85546875" style="71" bestFit="1" customWidth="1"/>
    <col min="7" max="7" width="11.28515625" style="71" bestFit="1" customWidth="1"/>
    <col min="8" max="10" width="8.85546875" style="71"/>
    <col min="11" max="11" width="19.28515625" style="71" customWidth="1"/>
    <col min="12" max="12" width="20" style="71" bestFit="1" customWidth="1"/>
    <col min="13" max="13" width="32.28515625" style="71" customWidth="1"/>
    <col min="14" max="16384" width="8.85546875" style="71"/>
  </cols>
  <sheetData>
    <row r="3" spans="1:13" x14ac:dyDescent="0.15">
      <c r="K3" s="153">
        <v>0</v>
      </c>
      <c r="L3" s="153"/>
      <c r="M3" s="153"/>
    </row>
    <row r="4" spans="1:13" x14ac:dyDescent="0.15">
      <c r="A4" s="79"/>
      <c r="B4" s="154">
        <v>0</v>
      </c>
      <c r="C4" s="154"/>
      <c r="D4" s="154"/>
      <c r="E4" s="154"/>
    </row>
    <row r="5" spans="1:13" x14ac:dyDescent="0.15">
      <c r="A5" s="80">
        <v>0</v>
      </c>
      <c r="B5" s="81">
        <v>0</v>
      </c>
      <c r="C5" s="81">
        <v>0</v>
      </c>
      <c r="D5" s="81">
        <v>0</v>
      </c>
      <c r="E5" s="81">
        <v>0</v>
      </c>
      <c r="K5" s="74">
        <v>0</v>
      </c>
    </row>
    <row r="6" spans="1:13" x14ac:dyDescent="0.15">
      <c r="A6" s="76">
        <v>0</v>
      </c>
      <c r="B6" s="82">
        <v>1</v>
      </c>
      <c r="C6" s="82">
        <v>1</v>
      </c>
      <c r="D6" s="82">
        <v>1</v>
      </c>
      <c r="E6" s="82">
        <v>1</v>
      </c>
      <c r="K6" s="71">
        <v>0</v>
      </c>
    </row>
    <row r="7" spans="1:13" x14ac:dyDescent="0.15">
      <c r="A7" s="76">
        <v>0</v>
      </c>
      <c r="B7" s="82">
        <v>1</v>
      </c>
      <c r="C7" s="82">
        <v>1</v>
      </c>
      <c r="D7" s="82">
        <v>1</v>
      </c>
      <c r="E7" s="82">
        <v>1</v>
      </c>
      <c r="K7" s="71">
        <v>0</v>
      </c>
    </row>
    <row r="8" spans="1:13" x14ac:dyDescent="0.15">
      <c r="A8" s="76">
        <v>0</v>
      </c>
      <c r="B8" s="82">
        <v>0</v>
      </c>
      <c r="C8" s="82">
        <v>0</v>
      </c>
      <c r="D8" s="82">
        <v>0</v>
      </c>
      <c r="E8" s="82">
        <v>0</v>
      </c>
      <c r="K8" s="75">
        <v>0</v>
      </c>
    </row>
    <row r="9" spans="1:13" x14ac:dyDescent="0.15">
      <c r="A9" s="76">
        <v>0</v>
      </c>
      <c r="B9" s="82">
        <v>0</v>
      </c>
      <c r="C9" s="82">
        <v>0</v>
      </c>
      <c r="D9" s="82">
        <v>0</v>
      </c>
      <c r="E9" s="82">
        <v>0</v>
      </c>
    </row>
    <row r="10" spans="1:13" x14ac:dyDescent="0.15">
      <c r="A10" s="76">
        <v>0</v>
      </c>
      <c r="B10" s="82">
        <v>1</v>
      </c>
      <c r="C10" s="82">
        <v>1</v>
      </c>
      <c r="D10" s="82">
        <v>1</v>
      </c>
      <c r="E10" s="82">
        <v>1</v>
      </c>
      <c r="K10" s="74">
        <v>0</v>
      </c>
    </row>
    <row r="11" spans="1:13" x14ac:dyDescent="0.15">
      <c r="K11" s="71">
        <v>0</v>
      </c>
    </row>
    <row r="12" spans="1:13" x14ac:dyDescent="0.15">
      <c r="K12" s="71">
        <v>0</v>
      </c>
    </row>
    <row r="13" spans="1:13" x14ac:dyDescent="0.15">
      <c r="A13" s="76">
        <v>0</v>
      </c>
      <c r="B13" s="76">
        <v>0</v>
      </c>
      <c r="C13" s="76">
        <v>0</v>
      </c>
      <c r="D13" s="76">
        <v>0</v>
      </c>
      <c r="E13" s="76">
        <v>0</v>
      </c>
      <c r="F13" s="76">
        <v>0</v>
      </c>
      <c r="G13" s="76">
        <v>0</v>
      </c>
    </row>
    <row r="14" spans="1:13" x14ac:dyDescent="0.15">
      <c r="A14" s="71">
        <v>0</v>
      </c>
      <c r="B14" s="83">
        <v>0</v>
      </c>
      <c r="C14" s="83">
        <v>0</v>
      </c>
      <c r="D14" s="83">
        <v>0</v>
      </c>
      <c r="E14" s="83">
        <v>0</v>
      </c>
      <c r="F14" s="84">
        <v>1</v>
      </c>
      <c r="G14" s="85">
        <v>1</v>
      </c>
      <c r="K14" s="74">
        <v>0</v>
      </c>
    </row>
    <row r="15" spans="1:13" x14ac:dyDescent="0.15">
      <c r="A15" s="71">
        <v>0</v>
      </c>
      <c r="B15" s="83">
        <v>0</v>
      </c>
      <c r="C15" s="83">
        <v>0</v>
      </c>
      <c r="D15" s="83">
        <v>0</v>
      </c>
      <c r="E15" s="83">
        <v>0</v>
      </c>
      <c r="F15" s="84">
        <v>1</v>
      </c>
      <c r="G15" s="85">
        <v>1</v>
      </c>
      <c r="K15" s="71">
        <v>0</v>
      </c>
    </row>
    <row r="16" spans="1:13" x14ac:dyDescent="0.15">
      <c r="A16" s="71">
        <v>0</v>
      </c>
      <c r="B16" s="83">
        <v>0</v>
      </c>
      <c r="C16" s="83">
        <v>0</v>
      </c>
      <c r="D16" s="83">
        <v>0</v>
      </c>
      <c r="E16" s="83">
        <v>0</v>
      </c>
      <c r="F16" s="84">
        <v>0</v>
      </c>
      <c r="G16" s="85">
        <v>0</v>
      </c>
      <c r="K16" s="71">
        <v>0</v>
      </c>
    </row>
    <row r="17" spans="1:11" x14ac:dyDescent="0.15">
      <c r="A17" s="71">
        <v>0</v>
      </c>
      <c r="B17" s="83">
        <v>0</v>
      </c>
      <c r="C17" s="83">
        <v>0</v>
      </c>
      <c r="D17" s="83">
        <v>0</v>
      </c>
      <c r="E17" s="83">
        <v>0</v>
      </c>
      <c r="F17" s="84">
        <v>0</v>
      </c>
      <c r="G17" s="85">
        <v>0</v>
      </c>
    </row>
    <row r="18" spans="1:11" x14ac:dyDescent="0.15">
      <c r="A18" s="86">
        <v>0</v>
      </c>
      <c r="B18" s="84">
        <v>1</v>
      </c>
      <c r="C18" s="84">
        <v>1</v>
      </c>
      <c r="D18" s="84">
        <v>1</v>
      </c>
      <c r="E18" s="84">
        <v>1</v>
      </c>
      <c r="F18" s="84">
        <v>1</v>
      </c>
      <c r="G18" s="85">
        <v>1</v>
      </c>
      <c r="K18" s="74">
        <v>0</v>
      </c>
    </row>
    <row r="19" spans="1:11" x14ac:dyDescent="0.15">
      <c r="A19" s="86">
        <v>0</v>
      </c>
      <c r="B19" s="85">
        <v>1</v>
      </c>
      <c r="C19" s="85">
        <v>1</v>
      </c>
      <c r="D19" s="85">
        <v>0</v>
      </c>
      <c r="E19" s="85">
        <v>0</v>
      </c>
      <c r="F19" s="85">
        <v>1</v>
      </c>
      <c r="K19" s="71">
        <v>0</v>
      </c>
    </row>
    <row r="20" spans="1:11" x14ac:dyDescent="0.15">
      <c r="K20" s="71">
        <v>0</v>
      </c>
    </row>
    <row r="21" spans="1:11" x14ac:dyDescent="0.15">
      <c r="K21" s="71">
        <v>0</v>
      </c>
    </row>
    <row r="23" spans="1:11" x14ac:dyDescent="0.15">
      <c r="K23" s="74">
        <v>0</v>
      </c>
    </row>
    <row r="24" spans="1:11" x14ac:dyDescent="0.15">
      <c r="K24" s="71">
        <v>0</v>
      </c>
    </row>
    <row r="25" spans="1:11" x14ac:dyDescent="0.15">
      <c r="K25" s="71">
        <v>0</v>
      </c>
    </row>
    <row r="27" spans="1:11" x14ac:dyDescent="0.15">
      <c r="K27" s="74">
        <v>0</v>
      </c>
    </row>
    <row r="28" spans="1:11" x14ac:dyDescent="0.15">
      <c r="K28" s="71">
        <v>0</v>
      </c>
    </row>
    <row r="29" spans="1:11" x14ac:dyDescent="0.15">
      <c r="K29" s="71">
        <v>0</v>
      </c>
    </row>
    <row r="31" spans="1:11" x14ac:dyDescent="0.15">
      <c r="K31" s="74">
        <v>0</v>
      </c>
    </row>
    <row r="32" spans="1:11" x14ac:dyDescent="0.15">
      <c r="K32" s="71">
        <v>0</v>
      </c>
    </row>
    <row r="33" spans="11:11" x14ac:dyDescent="0.15">
      <c r="K33" s="71">
        <v>0</v>
      </c>
    </row>
    <row r="34" spans="11:11" x14ac:dyDescent="0.15">
      <c r="K34" s="74"/>
    </row>
    <row r="35" spans="11:11" x14ac:dyDescent="0.15">
      <c r="K35" s="74">
        <v>0</v>
      </c>
    </row>
    <row r="36" spans="11:11" x14ac:dyDescent="0.15">
      <c r="K36" s="71">
        <v>0</v>
      </c>
    </row>
    <row r="37" spans="11:11" x14ac:dyDescent="0.15">
      <c r="K37" s="71">
        <v>0</v>
      </c>
    </row>
  </sheetData>
  <mergeCells count="2">
    <mergeCell ref="K3:M3"/>
    <mergeCell ref="B4:E4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DC0D-4E1F-47E9-A757-9918B4E043C8}">
  <sheetPr>
    <tabColor rgb="FF4FADEA"/>
  </sheetPr>
  <dimension ref="A1:M37"/>
  <sheetViews>
    <sheetView zoomScale="74" workbookViewId="0">
      <selection activeCell="B6" sqref="B6"/>
    </sheetView>
  </sheetViews>
  <sheetFormatPr defaultColWidth="8.85546875" defaultRowHeight="8.25" x14ac:dyDescent="0.15"/>
  <cols>
    <col min="1" max="1" width="13.7109375" style="71" bestFit="1" customWidth="1"/>
    <col min="2" max="5" width="16.7109375" style="71" bestFit="1" customWidth="1"/>
    <col min="6" max="6" width="10.28515625" style="71" bestFit="1" customWidth="1"/>
    <col min="7" max="7" width="9" style="71" bestFit="1" customWidth="1"/>
    <col min="8" max="10" width="8.85546875" style="71"/>
    <col min="11" max="11" width="19.28515625" style="71" customWidth="1"/>
    <col min="12" max="12" width="20" style="71" bestFit="1" customWidth="1"/>
    <col min="13" max="13" width="32.28515625" style="71" customWidth="1"/>
    <col min="14" max="16384" width="8.85546875" style="71"/>
  </cols>
  <sheetData>
    <row r="1" spans="1:13" x14ac:dyDescent="0.15">
      <c r="I1" s="71" t="s">
        <v>406</v>
      </c>
    </row>
    <row r="2" spans="1:13" x14ac:dyDescent="0.15">
      <c r="A2" s="71">
        <f ca="1">IF(Demonstration!$D$2="DRAGGING CELLS IS NOT PERMITTED. PLEASE UNDO LAST ACTION!!",0,IF(Demonstration!$P$1&lt;&gt;"Feedback OFF",IF(Scoreboard!$F$21="",SUMIFS(DemonstrationPT!A3:$AL$37, DemonstrationPT!A3:$AL$37, "&gt;0", DemonstrationSC!A3:$AL$37, "PerfectMsg")+ABS(SUMIFS(DemonstrationPT!A3:$AL$37, DemonstrationPT!A3:$AL$37, "&lt;0", DemonstrationSC!A3:$AL$37, "PerfectMsg")),0),0))</f>
        <v>25</v>
      </c>
      <c r="B2" s="71">
        <f>SUMIF(DemonstrationPT!A3:$AL$37,"&gt;0")</f>
        <v>25</v>
      </c>
    </row>
    <row r="3" spans="1:13" x14ac:dyDescent="0.15">
      <c r="K3" s="153">
        <v>0</v>
      </c>
      <c r="L3" s="153"/>
      <c r="M3" s="153"/>
    </row>
    <row r="4" spans="1:13" x14ac:dyDescent="0.15">
      <c r="A4" s="79"/>
      <c r="B4" s="154">
        <v>0</v>
      </c>
      <c r="C4" s="154"/>
      <c r="D4" s="154"/>
      <c r="E4" s="154"/>
    </row>
    <row r="5" spans="1:13" x14ac:dyDescent="0.15">
      <c r="A5" s="80">
        <v>0</v>
      </c>
      <c r="B5" s="81">
        <v>0</v>
      </c>
      <c r="C5" s="81">
        <v>0</v>
      </c>
      <c r="D5" s="81">
        <v>0</v>
      </c>
      <c r="E5" s="81">
        <v>0</v>
      </c>
      <c r="K5" s="74">
        <v>0</v>
      </c>
    </row>
    <row r="6" spans="1:13" x14ac:dyDescent="0.15">
      <c r="A6" s="76">
        <v>0</v>
      </c>
      <c r="B6" s="82" t="str">
        <f ca="1">_xlfn.IFS(ISBLANK(Demonstration!B6),"",IF(NOT(ISNA('#_Demonstration'!B6)),IF(ISNA(Demonstration!B6),TRUE,FALSE),FALSE),"StuNAMsg",IF(AND(ISNA('#_Demonstration'!B6),ISNA(Demonstration!B6)),TRUE,FALSE),"PerfectMsg",IF(NOT(ISERROR('#_Demonstration'!B6)),IF(ISERROR(Demonstration!B6),TRUE,FALSE),FALSE),"StuErrorMsg",IF(TYPE('#_Demonstration'!B6)&lt;&gt;TYPE(Demonstration!B6),TRUE,FALSE),"WrongTypeMsg",IF(_xlfn.ISFORMULA('#_Demonstration'!B6),IF(NOT(_xlfn.ISFORMULA(Demonstration!B6)),TRUE),FALSE),"MissingFormulaMsg",IF(NOT(AND(ISNUMBER(FIND("[",_xlfn.FORMULATEXT('#_Demonstration'!B6))),ISNUMBER(FIND("!",_xlfn.FORMULATEXT('#_Demonstration'!B6))))),AND(ISNUMBER(FIND("[",_xlfn.FORMULATEXT(Demonstration!B6))),ISNUMBER(FIND("!",_xlfn.FORMULATEXT(Demonstration!B6)))),FALSE),"ExternalRefsMsg",IF(ISNUMBER('#_Demonstration'!B6),IF(ABS('#_Demonstration'!B6-Demonstration!B6)&gt;0.00001,TRUE,FALSE),IF('#_Demonstration'!B6&lt;&gt;Demonstration!B6,TRUE,FALSE)),IF(ISNUMBER('#_Demonstration'!B6),IF('#_Demonstration'!B6&gt;Demonstration!B6,"TooLow","TooHigh"),"WrongAnswer"),NOT(_xlfn.ISFORMULA('#_Demonstration'!B6)),IF(_xlfn.IFS(ISTEXT('#_Demonstration'!B6),FALSE,ISLOGICAL('#_Demonstration'!B6),FALSE,SUBSTITUTE(CELL("format",'#_Demonstration'!B6),"-","")=SUBSTITUTE(CELL("format",Demonstration!B6),"-",""),FALSE,CELL("format",'#_Demonstration'!B6)="G",FALSE,AND(CELL("format",'#_Demonstration'!B6)="F0",CELL("format",Demonstration!B6)="G"),FALSE,TRUE,IFERROR(IF(MATCH(CELL("format",'#_Demonstration'!B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6),_xlfn.FORMULATEXT(Demonstration!B6),Demonstration!B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6),_xlfn.FORMULATEXT(Demonstration!B6),Demonstration!B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6),_xlfn.FORMULATEXT('#_Demonstration'!B6),'#_Demonstration'!B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6),_xlfn.FORMULATEXT('#_Demonstration'!B6),'#_Demonstration'!B6)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6),_xlfn.FORMULATEXT(Demonstration!B6),Demonstration!B6))-LEN(SUBSTITUTE(IF(_xlfn.ISFORMULA(Demonstration!B6),_xlfn.FORMULATEXT(Demonstration!B6),Demonstration!B6),"""",""))&gt;LEN(IF(_xlfn.ISFORMULA('#_Demonstration'!B6),_xlfn.FORMULATEXT('#_Demonstration'!B6),'#_Demonstration'!B6))-LEN(SUBSTITUTE(IF(_xlfn.ISFORMULA('#_Demonstration'!B6),_xlfn.FORMULATEXT('#_Demonstration'!B6),'#_Demonstration'!B6),"""","")),TRUE,FALSE),"HardQuoteMsg",IF(LEN(IF(_xlfn.ISFORMULA(Demonstration!B6),_xlfn.FORMULATEXT(Demonstration!B6),Demonstration!B6))-LEN(SUBSTITUTE(IF(_xlfn.ISFORMULA(Demonstration!B6),_xlfn.FORMULATEXT(Demonstration!B6),Demonstration!B6),"$",""))&lt;LEN(IF(_xlfn.ISFORMULA('#_Demonstration'!B6),_xlfn.FORMULATEXT('#_Demonstration'!B6),'#_Demonstration'!B6))-LEN(SUBSTITUTE(IF(_xlfn.ISFORMULA('#_Demonstration'!B6),_xlfn.FORMULATEXT('#_Demonstration'!B6),'#_Demonstration'!B6),"$","")),TRUE,FALSE),"MissingAbsMsg",_xlfn.IFS(ISTEXT('#_Demonstration'!B6),FALSE,ISLOGICAL('#_Demonstration'!B6),FALSE,SUBSTITUTE(CELL("format",'#_Demonstration'!B6),"-","")=SUBSTITUTE(CELL("format",Demonstration!B6),"-",""),FALSE,CELL("format",'#_Demonstration'!B6)="G",FALSE,AND(CELL("format",'#_Demonstration'!B6)="F0",CELL("format",Demonstration!B6)="G"),FALSE,TRUE,IFERROR(IF(MATCH(CELL("format",'#_Demonstration'!B6),FormatCodes_SFX!$A$4:$A$53,0)&gt;0,TRUE),FALSE),TRUE,TRUE),"FormatMsg",TRUE,"PerfectMsg")</f>
        <v>PerfectMsg</v>
      </c>
      <c r="C6" s="82" t="str">
        <f ca="1">_xlfn.IFS(ISBLANK(Demonstration!C6),"",IF(NOT(ISNA('#_Demonstration'!C6)),IF(ISNA(Demonstration!C6),TRUE,FALSE),FALSE),"StuNAMsg",IF(AND(ISNA('#_Demonstration'!C6),ISNA(Demonstration!C6)),TRUE,FALSE),"PerfectMsg",IF(NOT(ISERROR('#_Demonstration'!C6)),IF(ISERROR(Demonstration!C6),TRUE,FALSE),FALSE),"StuErrorMsg",IF(TYPE('#_Demonstration'!C6)&lt;&gt;TYPE(Demonstration!C6),TRUE,FALSE),"WrongTypeMsg",IF(_xlfn.ISFORMULA('#_Demonstration'!C6),IF(NOT(_xlfn.ISFORMULA(Demonstration!C6)),TRUE),FALSE),"MissingFormulaMsg",IF(NOT(AND(ISNUMBER(FIND("[",_xlfn.FORMULATEXT('#_Demonstration'!C6))),ISNUMBER(FIND("!",_xlfn.FORMULATEXT('#_Demonstration'!C6))))),AND(ISNUMBER(FIND("[",_xlfn.FORMULATEXT(Demonstration!C6))),ISNUMBER(FIND("!",_xlfn.FORMULATEXT(Demonstration!C6)))),FALSE),"ExternalRefsMsg",IF(ISNUMBER('#_Demonstration'!C6),IF(ABS('#_Demonstration'!C6-Demonstration!C6)&gt;0.00001,TRUE,FALSE),IF('#_Demonstration'!C6&lt;&gt;Demonstration!C6,TRUE,FALSE)),IF(ISNUMBER('#_Demonstration'!C6),IF('#_Demonstration'!C6&gt;Demonstration!C6,"TooLow","TooHigh"),"WrongAnswer"),NOT(_xlfn.ISFORMULA('#_Demonstration'!C6)),IF(_xlfn.IFS(ISTEXT('#_Demonstration'!C6),FALSE,ISLOGICAL('#_Demonstration'!C6),FALSE,SUBSTITUTE(CELL("format",'#_Demonstration'!C6),"-","")=SUBSTITUTE(CELL("format",Demonstration!C6),"-",""),FALSE,CELL("format",'#_Demonstration'!C6)="G",FALSE,AND(CELL("format",'#_Demonstration'!C6)="F0",CELL("format",Demonstration!C6)="G"),FALSE,TRUE,IFERROR(IF(MATCH(CELL("format",'#_Demonstration'!C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6),_xlfn.FORMULATEXT(Demonstration!C6),Demonstration!C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6),_xlfn.FORMULATEXT(Demonstration!C6),Demonstration!C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6),_xlfn.FORMULATEXT('#_Demonstration'!C6),'#_Demonstration'!C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6),_xlfn.FORMULATEXT('#_Demonstration'!C6),'#_Demonstration'!C6)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6),_xlfn.FORMULATEXT(Demonstration!C6),Demonstration!C6))-LEN(SUBSTITUTE(IF(_xlfn.ISFORMULA(Demonstration!C6),_xlfn.FORMULATEXT(Demonstration!C6),Demonstration!C6),"""",""))&gt;LEN(IF(_xlfn.ISFORMULA('#_Demonstration'!C6),_xlfn.FORMULATEXT('#_Demonstration'!C6),'#_Demonstration'!C6))-LEN(SUBSTITUTE(IF(_xlfn.ISFORMULA('#_Demonstration'!C6),_xlfn.FORMULATEXT('#_Demonstration'!C6),'#_Demonstration'!C6),"""","")),TRUE,FALSE),"HardQuoteMsg",IF(LEN(IF(_xlfn.ISFORMULA(Demonstration!C6),_xlfn.FORMULATEXT(Demonstration!C6),Demonstration!C6))-LEN(SUBSTITUTE(IF(_xlfn.ISFORMULA(Demonstration!C6),_xlfn.FORMULATEXT(Demonstration!C6),Demonstration!C6),"$",""))&lt;LEN(IF(_xlfn.ISFORMULA('#_Demonstration'!C6),_xlfn.FORMULATEXT('#_Demonstration'!C6),'#_Demonstration'!C6))-LEN(SUBSTITUTE(IF(_xlfn.ISFORMULA('#_Demonstration'!C6),_xlfn.FORMULATEXT('#_Demonstration'!C6),'#_Demonstration'!C6),"$","")),TRUE,FALSE),"MissingAbsMsg",_xlfn.IFS(ISTEXT('#_Demonstration'!C6),FALSE,ISLOGICAL('#_Demonstration'!C6),FALSE,SUBSTITUTE(CELL("format",'#_Demonstration'!C6),"-","")=SUBSTITUTE(CELL("format",Demonstration!C6),"-",""),FALSE,CELL("format",'#_Demonstration'!C6)="G",FALSE,AND(CELL("format",'#_Demonstration'!C6)="F0",CELL("format",Demonstration!C6)="G"),FALSE,TRUE,IFERROR(IF(MATCH(CELL("format",'#_Demonstration'!C6),FormatCodes_SFX!$A$4:$A$53,0)&gt;0,TRUE),FALSE),TRUE,TRUE),"FormatMsg",TRUE,"PerfectMsg")</f>
        <v>PerfectMsg</v>
      </c>
      <c r="D6" s="82" t="str">
        <f ca="1">_xlfn.IFS(ISBLANK(Demonstration!D6),"",IF(NOT(ISNA('#_Demonstration'!D6)),IF(ISNA(Demonstration!D6),TRUE,FALSE),FALSE),"StuNAMsg",IF(AND(ISNA('#_Demonstration'!D6),ISNA(Demonstration!D6)),TRUE,FALSE),"PerfectMsg",IF(NOT(ISERROR('#_Demonstration'!D6)),IF(ISERROR(Demonstration!D6),TRUE,FALSE),FALSE),"StuErrorMsg",IF(TYPE('#_Demonstration'!D6)&lt;&gt;TYPE(Demonstration!D6),TRUE,FALSE),"WrongTypeMsg",IF(_xlfn.ISFORMULA('#_Demonstration'!D6),IF(NOT(_xlfn.ISFORMULA(Demonstration!D6)),TRUE),FALSE),"MissingFormulaMsg",IF(NOT(AND(ISNUMBER(FIND("[",_xlfn.FORMULATEXT('#_Demonstration'!D6))),ISNUMBER(FIND("!",_xlfn.FORMULATEXT('#_Demonstration'!D6))))),AND(ISNUMBER(FIND("[",_xlfn.FORMULATEXT(Demonstration!D6))),ISNUMBER(FIND("!",_xlfn.FORMULATEXT(Demonstration!D6)))),FALSE),"ExternalRefsMsg",IF(ISNUMBER('#_Demonstration'!D6),IF(ABS('#_Demonstration'!D6-Demonstration!D6)&gt;0.00001,TRUE,FALSE),IF('#_Demonstration'!D6&lt;&gt;Demonstration!D6,TRUE,FALSE)),IF(ISNUMBER('#_Demonstration'!D6),IF('#_Demonstration'!D6&gt;Demonstration!D6,"TooLow","TooHigh"),"WrongAnswer"),NOT(_xlfn.ISFORMULA('#_Demonstration'!D6)),IF(_xlfn.IFS(ISTEXT('#_Demonstration'!D6),FALSE,ISLOGICAL('#_Demonstration'!D6),FALSE,SUBSTITUTE(CELL("format",'#_Demonstration'!D6),"-","")=SUBSTITUTE(CELL("format",Demonstration!D6),"-",""),FALSE,CELL("format",'#_Demonstration'!D6)="G",FALSE,AND(CELL("format",'#_Demonstration'!D6)="F0",CELL("format",Demonstration!D6)="G"),FALSE,TRUE,IFERROR(IF(MATCH(CELL("format",'#_Demonstration'!D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6),_xlfn.FORMULATEXT(Demonstration!D6),Demonstration!D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6),_xlfn.FORMULATEXT(Demonstration!D6),Demonstration!D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6),_xlfn.FORMULATEXT('#_Demonstration'!D6),'#_Demonstration'!D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6),_xlfn.FORMULATEXT('#_Demonstration'!D6),'#_Demonstration'!D6)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6),_xlfn.FORMULATEXT(Demonstration!D6),Demonstration!D6))-LEN(SUBSTITUTE(IF(_xlfn.ISFORMULA(Demonstration!D6),_xlfn.FORMULATEXT(Demonstration!D6),Demonstration!D6),"""",""))&gt;LEN(IF(_xlfn.ISFORMULA('#_Demonstration'!D6),_xlfn.FORMULATEXT('#_Demonstration'!D6),'#_Demonstration'!D6))-LEN(SUBSTITUTE(IF(_xlfn.ISFORMULA('#_Demonstration'!D6),_xlfn.FORMULATEXT('#_Demonstration'!D6),'#_Demonstration'!D6),"""","")),TRUE,FALSE),"HardQuoteMsg",IF(LEN(IF(_xlfn.ISFORMULA(Demonstration!D6),_xlfn.FORMULATEXT(Demonstration!D6),Demonstration!D6))-LEN(SUBSTITUTE(IF(_xlfn.ISFORMULA(Demonstration!D6),_xlfn.FORMULATEXT(Demonstration!D6),Demonstration!D6),"$",""))&lt;LEN(IF(_xlfn.ISFORMULA('#_Demonstration'!D6),_xlfn.FORMULATEXT('#_Demonstration'!D6),'#_Demonstration'!D6))-LEN(SUBSTITUTE(IF(_xlfn.ISFORMULA('#_Demonstration'!D6),_xlfn.FORMULATEXT('#_Demonstration'!D6),'#_Demonstration'!D6),"$","")),TRUE,FALSE),"MissingAbsMsg",_xlfn.IFS(ISTEXT('#_Demonstration'!D6),FALSE,ISLOGICAL('#_Demonstration'!D6),FALSE,SUBSTITUTE(CELL("format",'#_Demonstration'!D6),"-","")=SUBSTITUTE(CELL("format",Demonstration!D6),"-",""),FALSE,CELL("format",'#_Demonstration'!D6)="G",FALSE,AND(CELL("format",'#_Demonstration'!D6)="F0",CELL("format",Demonstration!D6)="G"),FALSE,TRUE,IFERROR(IF(MATCH(CELL("format",'#_Demonstration'!D6),FormatCodes_SFX!$A$4:$A$53,0)&gt;0,TRUE),FALSE),TRUE,TRUE),"FormatMsg",TRUE,"PerfectMsg")</f>
        <v>PerfectMsg</v>
      </c>
      <c r="E6" s="82" t="str">
        <f ca="1">_xlfn.IFS(ISBLANK(Demonstration!E6),"",IF(NOT(ISNA('#_Demonstration'!E6)),IF(ISNA(Demonstration!E6),TRUE,FALSE),FALSE),"StuNAMsg",IF(AND(ISNA('#_Demonstration'!E6),ISNA(Demonstration!E6)),TRUE,FALSE),"PerfectMsg",IF(NOT(ISERROR('#_Demonstration'!E6)),IF(ISERROR(Demonstration!E6),TRUE,FALSE),FALSE),"StuErrorMsg",IF(TYPE('#_Demonstration'!E6)&lt;&gt;TYPE(Demonstration!E6),TRUE,FALSE),"WrongTypeMsg",IF(_xlfn.ISFORMULA('#_Demonstration'!E6),IF(NOT(_xlfn.ISFORMULA(Demonstration!E6)),TRUE),FALSE),"MissingFormulaMsg",IF(NOT(AND(ISNUMBER(FIND("[",_xlfn.FORMULATEXT('#_Demonstration'!E6))),ISNUMBER(FIND("!",_xlfn.FORMULATEXT('#_Demonstration'!E6))))),AND(ISNUMBER(FIND("[",_xlfn.FORMULATEXT(Demonstration!E6))),ISNUMBER(FIND("!",_xlfn.FORMULATEXT(Demonstration!E6)))),FALSE),"ExternalRefsMsg",IF(ISNUMBER('#_Demonstration'!E6),IF(ABS('#_Demonstration'!E6-Demonstration!E6)&gt;0.00001,TRUE,FALSE),IF('#_Demonstration'!E6&lt;&gt;Demonstration!E6,TRUE,FALSE)),IF(ISNUMBER('#_Demonstration'!E6),IF('#_Demonstration'!E6&gt;Demonstration!E6,"TooLow","TooHigh"),"WrongAnswer"),NOT(_xlfn.ISFORMULA('#_Demonstration'!E6)),IF(_xlfn.IFS(ISTEXT('#_Demonstration'!E6),FALSE,ISLOGICAL('#_Demonstration'!E6),FALSE,SUBSTITUTE(CELL("format",'#_Demonstration'!E6),"-","")=SUBSTITUTE(CELL("format",Demonstration!E6),"-",""),FALSE,CELL("format",'#_Demonstration'!E6)="G",FALSE,AND(CELL("format",'#_Demonstration'!E6)="F0",CELL("format",Demonstration!E6)="G"),FALSE,TRUE,IFERROR(IF(MATCH(CELL("format",'#_Demonstration'!E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6),_xlfn.FORMULATEXT(Demonstration!E6),Demonstration!E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6),_xlfn.FORMULATEXT(Demonstration!E6),Demonstration!E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6),_xlfn.FORMULATEXT('#_Demonstration'!E6),'#_Demonstration'!E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6),_xlfn.FORMULATEXT('#_Demonstration'!E6),'#_Demonstration'!E6)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6),_xlfn.FORMULATEXT(Demonstration!E6),Demonstration!E6))-LEN(SUBSTITUTE(IF(_xlfn.ISFORMULA(Demonstration!E6),_xlfn.FORMULATEXT(Demonstration!E6),Demonstration!E6),"""",""))&gt;LEN(IF(_xlfn.ISFORMULA('#_Demonstration'!E6),_xlfn.FORMULATEXT('#_Demonstration'!E6),'#_Demonstration'!E6))-LEN(SUBSTITUTE(IF(_xlfn.ISFORMULA('#_Demonstration'!E6),_xlfn.FORMULATEXT('#_Demonstration'!E6),'#_Demonstration'!E6),"""","")),TRUE,FALSE),"HardQuoteMsg",IF(LEN(IF(_xlfn.ISFORMULA(Demonstration!E6),_xlfn.FORMULATEXT(Demonstration!E6),Demonstration!E6))-LEN(SUBSTITUTE(IF(_xlfn.ISFORMULA(Demonstration!E6),_xlfn.FORMULATEXT(Demonstration!E6),Demonstration!E6),"$",""))&lt;LEN(IF(_xlfn.ISFORMULA('#_Demonstration'!E6),_xlfn.FORMULATEXT('#_Demonstration'!E6),'#_Demonstration'!E6))-LEN(SUBSTITUTE(IF(_xlfn.ISFORMULA('#_Demonstration'!E6),_xlfn.FORMULATEXT('#_Demonstration'!E6),'#_Demonstration'!E6),"$","")),TRUE,FALSE),"MissingAbsMsg",_xlfn.IFS(ISTEXT('#_Demonstration'!E6),FALSE,ISLOGICAL('#_Demonstration'!E6),FALSE,SUBSTITUTE(CELL("format",'#_Demonstration'!E6),"-","")=SUBSTITUTE(CELL("format",Demonstration!E6),"-",""),FALSE,CELL("format",'#_Demonstration'!E6)="G",FALSE,AND(CELL("format",'#_Demonstration'!E6)="F0",CELL("format",Demonstration!E6)="G"),FALSE,TRUE,IFERROR(IF(MATCH(CELL("format",'#_Demonstration'!E6),FormatCodes_SFX!$A$4:$A$53,0)&gt;0,TRUE),FALSE),TRUE,TRUE),"FormatMsg",TRUE,"PerfectMsg")</f>
        <v>PerfectMsg</v>
      </c>
      <c r="K6" s="71">
        <v>0</v>
      </c>
    </row>
    <row r="7" spans="1:13" x14ac:dyDescent="0.15">
      <c r="A7" s="76">
        <v>0</v>
      </c>
      <c r="B7" s="82" t="str">
        <f ca="1">_xlfn.IFS(ISBLANK(Demonstration!B7),"",IF(NOT(ISNA('#_Demonstration'!B7)),IF(ISNA(Demonstration!B7),TRUE,FALSE),FALSE),"StuNAMsg",IF(AND(ISNA('#_Demonstration'!B7),ISNA(Demonstration!B7)),TRUE,FALSE),"PerfectMsg",IF(NOT(ISERROR('#_Demonstration'!B7)),IF(ISERROR(Demonstration!B7),TRUE,FALSE),FALSE),"StuErrorMsg",IF(TYPE('#_Demonstration'!B7)&lt;&gt;TYPE(Demonstration!B7),TRUE,FALSE),"WrongTypeMsg",IF(_xlfn.ISFORMULA('#_Demonstration'!B7),IF(NOT(_xlfn.ISFORMULA(Demonstration!B7)),TRUE),FALSE),"MissingFormulaMsg",IF(NOT(AND(ISNUMBER(FIND("[",_xlfn.FORMULATEXT('#_Demonstration'!B7))),ISNUMBER(FIND("!",_xlfn.FORMULATEXT('#_Demonstration'!B7))))),AND(ISNUMBER(FIND("[",_xlfn.FORMULATEXT(Demonstration!B7))),ISNUMBER(FIND("!",_xlfn.FORMULATEXT(Demonstration!B7)))),FALSE),"ExternalRefsMsg",IF(ISNUMBER('#_Demonstration'!B7),IF(ABS('#_Demonstration'!B7-Demonstration!B7)&gt;0.00001,TRUE,FALSE),IF('#_Demonstration'!B7&lt;&gt;Demonstration!B7,TRUE,FALSE)),IF(ISNUMBER('#_Demonstration'!B7),IF('#_Demonstration'!B7&gt;Demonstration!B7,"TooLow","TooHigh"),"WrongAnswer"),NOT(_xlfn.ISFORMULA('#_Demonstration'!B7)),IF(_xlfn.IFS(ISTEXT('#_Demonstration'!B7),FALSE,ISLOGICAL('#_Demonstration'!B7),FALSE,SUBSTITUTE(CELL("format",'#_Demonstration'!B7),"-","")=SUBSTITUTE(CELL("format",Demonstration!B7),"-",""),FALSE,CELL("format",'#_Demonstration'!B7)="G",FALSE,AND(CELL("format",'#_Demonstration'!B7)="F0",CELL("format",Demonstration!B7)="G"),FALSE,TRUE,IFERROR(IF(MATCH(CELL("format",'#_Demonstration'!B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7),_xlfn.FORMULATEXT(Demonstration!B7),Demonstration!B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7),_xlfn.FORMULATEXT(Demonstration!B7),Demonstration!B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7),_xlfn.FORMULATEXT('#_Demonstration'!B7),'#_Demonstration'!B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7),_xlfn.FORMULATEXT('#_Demonstration'!B7),'#_Demonstration'!B7)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7),_xlfn.FORMULATEXT(Demonstration!B7),Demonstration!B7))-LEN(SUBSTITUTE(IF(_xlfn.ISFORMULA(Demonstration!B7),_xlfn.FORMULATEXT(Demonstration!B7),Demonstration!B7),"""",""))&gt;LEN(IF(_xlfn.ISFORMULA('#_Demonstration'!B7),_xlfn.FORMULATEXT('#_Demonstration'!B7),'#_Demonstration'!B7))-LEN(SUBSTITUTE(IF(_xlfn.ISFORMULA('#_Demonstration'!B7),_xlfn.FORMULATEXT('#_Demonstration'!B7),'#_Demonstration'!B7),"""","")),TRUE,FALSE),"HardQuoteMsg",IF(LEN(IF(_xlfn.ISFORMULA(Demonstration!B7),_xlfn.FORMULATEXT(Demonstration!B7),Demonstration!B7))-LEN(SUBSTITUTE(IF(_xlfn.ISFORMULA(Demonstration!B7),_xlfn.FORMULATEXT(Demonstration!B7),Demonstration!B7),"$",""))&lt;LEN(IF(_xlfn.ISFORMULA('#_Demonstration'!B7),_xlfn.FORMULATEXT('#_Demonstration'!B7),'#_Demonstration'!B7))-LEN(SUBSTITUTE(IF(_xlfn.ISFORMULA('#_Demonstration'!B7),_xlfn.FORMULATEXT('#_Demonstration'!B7),'#_Demonstration'!B7),"$","")),TRUE,FALSE),"MissingAbsMsg",_xlfn.IFS(ISTEXT('#_Demonstration'!B7),FALSE,ISLOGICAL('#_Demonstration'!B7),FALSE,SUBSTITUTE(CELL("format",'#_Demonstration'!B7),"-","")=SUBSTITUTE(CELL("format",Demonstration!B7),"-",""),FALSE,CELL("format",'#_Demonstration'!B7)="G",FALSE,AND(CELL("format",'#_Demonstration'!B7)="F0",CELL("format",Demonstration!B7)="G"),FALSE,TRUE,IFERROR(IF(MATCH(CELL("format",'#_Demonstration'!B7),FormatCodes_SFX!$A$4:$A$53,0)&gt;0,TRUE),FALSE),TRUE,TRUE),"FormatMsg",TRUE,"PerfectMsg")</f>
        <v>PerfectMsg</v>
      </c>
      <c r="C7" s="82" t="str">
        <f ca="1">_xlfn.IFS(ISBLANK(Demonstration!C7),"",IF(NOT(ISNA('#_Demonstration'!C7)),IF(ISNA(Demonstration!C7),TRUE,FALSE),FALSE),"StuNAMsg",IF(AND(ISNA('#_Demonstration'!C7),ISNA(Demonstration!C7)),TRUE,FALSE),"PerfectMsg",IF(NOT(ISERROR('#_Demonstration'!C7)),IF(ISERROR(Demonstration!C7),TRUE,FALSE),FALSE),"StuErrorMsg",IF(TYPE('#_Demonstration'!C7)&lt;&gt;TYPE(Demonstration!C7),TRUE,FALSE),"WrongTypeMsg",IF(_xlfn.ISFORMULA('#_Demonstration'!C7),IF(NOT(_xlfn.ISFORMULA(Demonstration!C7)),TRUE),FALSE),"MissingFormulaMsg",IF(NOT(AND(ISNUMBER(FIND("[",_xlfn.FORMULATEXT('#_Demonstration'!C7))),ISNUMBER(FIND("!",_xlfn.FORMULATEXT('#_Demonstration'!C7))))),AND(ISNUMBER(FIND("[",_xlfn.FORMULATEXT(Demonstration!C7))),ISNUMBER(FIND("!",_xlfn.FORMULATEXT(Demonstration!C7)))),FALSE),"ExternalRefsMsg",IF(ISNUMBER('#_Demonstration'!C7),IF(ABS('#_Demonstration'!C7-Demonstration!C7)&gt;0.00001,TRUE,FALSE),IF('#_Demonstration'!C7&lt;&gt;Demonstration!C7,TRUE,FALSE)),IF(ISNUMBER('#_Demonstration'!C7),IF('#_Demonstration'!C7&gt;Demonstration!C7,"TooLow","TooHigh"),"WrongAnswer"),NOT(_xlfn.ISFORMULA('#_Demonstration'!C7)),IF(_xlfn.IFS(ISTEXT('#_Demonstration'!C7),FALSE,ISLOGICAL('#_Demonstration'!C7),FALSE,SUBSTITUTE(CELL("format",'#_Demonstration'!C7),"-","")=SUBSTITUTE(CELL("format",Demonstration!C7),"-",""),FALSE,CELL("format",'#_Demonstration'!C7)="G",FALSE,AND(CELL("format",'#_Demonstration'!C7)="F0",CELL("format",Demonstration!C7)="G"),FALSE,TRUE,IFERROR(IF(MATCH(CELL("format",'#_Demonstration'!C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7),_xlfn.FORMULATEXT(Demonstration!C7),Demonstration!C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7),_xlfn.FORMULATEXT(Demonstration!C7),Demonstration!C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7),_xlfn.FORMULATEXT('#_Demonstration'!C7),'#_Demonstration'!C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7),_xlfn.FORMULATEXT('#_Demonstration'!C7),'#_Demonstration'!C7)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7),_xlfn.FORMULATEXT(Demonstration!C7),Demonstration!C7))-LEN(SUBSTITUTE(IF(_xlfn.ISFORMULA(Demonstration!C7),_xlfn.FORMULATEXT(Demonstration!C7),Demonstration!C7),"""",""))&gt;LEN(IF(_xlfn.ISFORMULA('#_Demonstration'!C7),_xlfn.FORMULATEXT('#_Demonstration'!C7),'#_Demonstration'!C7))-LEN(SUBSTITUTE(IF(_xlfn.ISFORMULA('#_Demonstration'!C7),_xlfn.FORMULATEXT('#_Demonstration'!C7),'#_Demonstration'!C7),"""","")),TRUE,FALSE),"HardQuoteMsg",IF(LEN(IF(_xlfn.ISFORMULA(Demonstration!C7),_xlfn.FORMULATEXT(Demonstration!C7),Demonstration!C7))-LEN(SUBSTITUTE(IF(_xlfn.ISFORMULA(Demonstration!C7),_xlfn.FORMULATEXT(Demonstration!C7),Demonstration!C7),"$",""))&lt;LEN(IF(_xlfn.ISFORMULA('#_Demonstration'!C7),_xlfn.FORMULATEXT('#_Demonstration'!C7),'#_Demonstration'!C7))-LEN(SUBSTITUTE(IF(_xlfn.ISFORMULA('#_Demonstration'!C7),_xlfn.FORMULATEXT('#_Demonstration'!C7),'#_Demonstration'!C7),"$","")),TRUE,FALSE),"MissingAbsMsg",_xlfn.IFS(ISTEXT('#_Demonstration'!C7),FALSE,ISLOGICAL('#_Demonstration'!C7),FALSE,SUBSTITUTE(CELL("format",'#_Demonstration'!C7),"-","")=SUBSTITUTE(CELL("format",Demonstration!C7),"-",""),FALSE,CELL("format",'#_Demonstration'!C7)="G",FALSE,AND(CELL("format",'#_Demonstration'!C7)="F0",CELL("format",Demonstration!C7)="G"),FALSE,TRUE,IFERROR(IF(MATCH(CELL("format",'#_Demonstration'!C7),FormatCodes_SFX!$A$4:$A$53,0)&gt;0,TRUE),FALSE),TRUE,TRUE),"FormatMsg",TRUE,"PerfectMsg")</f>
        <v>PerfectMsg</v>
      </c>
      <c r="D7" s="82" t="str">
        <f ca="1">_xlfn.IFS(ISBLANK(Demonstration!D7),"",IF(NOT(ISNA('#_Demonstration'!D7)),IF(ISNA(Demonstration!D7),TRUE,FALSE),FALSE),"StuNAMsg",IF(AND(ISNA('#_Demonstration'!D7),ISNA(Demonstration!D7)),TRUE,FALSE),"PerfectMsg",IF(NOT(ISERROR('#_Demonstration'!D7)),IF(ISERROR(Demonstration!D7),TRUE,FALSE),FALSE),"StuErrorMsg",IF(TYPE('#_Demonstration'!D7)&lt;&gt;TYPE(Demonstration!D7),TRUE,FALSE),"WrongTypeMsg",IF(_xlfn.ISFORMULA('#_Demonstration'!D7),IF(NOT(_xlfn.ISFORMULA(Demonstration!D7)),TRUE),FALSE),"MissingFormulaMsg",IF(NOT(AND(ISNUMBER(FIND("[",_xlfn.FORMULATEXT('#_Demonstration'!D7))),ISNUMBER(FIND("!",_xlfn.FORMULATEXT('#_Demonstration'!D7))))),AND(ISNUMBER(FIND("[",_xlfn.FORMULATEXT(Demonstration!D7))),ISNUMBER(FIND("!",_xlfn.FORMULATEXT(Demonstration!D7)))),FALSE),"ExternalRefsMsg",IF(ISNUMBER('#_Demonstration'!D7),IF(ABS('#_Demonstration'!D7-Demonstration!D7)&gt;0.00001,TRUE,FALSE),IF('#_Demonstration'!D7&lt;&gt;Demonstration!D7,TRUE,FALSE)),IF(ISNUMBER('#_Demonstration'!D7),IF('#_Demonstration'!D7&gt;Demonstration!D7,"TooLow","TooHigh"),"WrongAnswer"),NOT(_xlfn.ISFORMULA('#_Demonstration'!D7)),IF(_xlfn.IFS(ISTEXT('#_Demonstration'!D7),FALSE,ISLOGICAL('#_Demonstration'!D7),FALSE,SUBSTITUTE(CELL("format",'#_Demonstration'!D7),"-","")=SUBSTITUTE(CELL("format",Demonstration!D7),"-",""),FALSE,CELL("format",'#_Demonstration'!D7)="G",FALSE,AND(CELL("format",'#_Demonstration'!D7)="F0",CELL("format",Demonstration!D7)="G"),FALSE,TRUE,IFERROR(IF(MATCH(CELL("format",'#_Demonstration'!D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7),_xlfn.FORMULATEXT(Demonstration!D7),Demonstration!D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7),_xlfn.FORMULATEXT(Demonstration!D7),Demonstration!D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7),_xlfn.FORMULATEXT('#_Demonstration'!D7),'#_Demonstration'!D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7),_xlfn.FORMULATEXT('#_Demonstration'!D7),'#_Demonstration'!D7)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7),_xlfn.FORMULATEXT(Demonstration!D7),Demonstration!D7))-LEN(SUBSTITUTE(IF(_xlfn.ISFORMULA(Demonstration!D7),_xlfn.FORMULATEXT(Demonstration!D7),Demonstration!D7),"""",""))&gt;LEN(IF(_xlfn.ISFORMULA('#_Demonstration'!D7),_xlfn.FORMULATEXT('#_Demonstration'!D7),'#_Demonstration'!D7))-LEN(SUBSTITUTE(IF(_xlfn.ISFORMULA('#_Demonstration'!D7),_xlfn.FORMULATEXT('#_Demonstration'!D7),'#_Demonstration'!D7),"""","")),TRUE,FALSE),"HardQuoteMsg",IF(LEN(IF(_xlfn.ISFORMULA(Demonstration!D7),_xlfn.FORMULATEXT(Demonstration!D7),Demonstration!D7))-LEN(SUBSTITUTE(IF(_xlfn.ISFORMULA(Demonstration!D7),_xlfn.FORMULATEXT(Demonstration!D7),Demonstration!D7),"$",""))&lt;LEN(IF(_xlfn.ISFORMULA('#_Demonstration'!D7),_xlfn.FORMULATEXT('#_Demonstration'!D7),'#_Demonstration'!D7))-LEN(SUBSTITUTE(IF(_xlfn.ISFORMULA('#_Demonstration'!D7),_xlfn.FORMULATEXT('#_Demonstration'!D7),'#_Demonstration'!D7),"$","")),TRUE,FALSE),"MissingAbsMsg",_xlfn.IFS(ISTEXT('#_Demonstration'!D7),FALSE,ISLOGICAL('#_Demonstration'!D7),FALSE,SUBSTITUTE(CELL("format",'#_Demonstration'!D7),"-","")=SUBSTITUTE(CELL("format",Demonstration!D7),"-",""),FALSE,CELL("format",'#_Demonstration'!D7)="G",FALSE,AND(CELL("format",'#_Demonstration'!D7)="F0",CELL("format",Demonstration!D7)="G"),FALSE,TRUE,IFERROR(IF(MATCH(CELL("format",'#_Demonstration'!D7),FormatCodes_SFX!$A$4:$A$53,0)&gt;0,TRUE),FALSE),TRUE,TRUE),"FormatMsg",TRUE,"PerfectMsg")</f>
        <v>PerfectMsg</v>
      </c>
      <c r="E7" s="82" t="str">
        <f ca="1">_xlfn.IFS(ISBLANK(Demonstration!E7),"",IF(NOT(ISNA('#_Demonstration'!E7)),IF(ISNA(Demonstration!E7),TRUE,FALSE),FALSE),"StuNAMsg",IF(AND(ISNA('#_Demonstration'!E7),ISNA(Demonstration!E7)),TRUE,FALSE),"PerfectMsg",IF(NOT(ISERROR('#_Demonstration'!E7)),IF(ISERROR(Demonstration!E7),TRUE,FALSE),FALSE),"StuErrorMsg",IF(TYPE('#_Demonstration'!E7)&lt;&gt;TYPE(Demonstration!E7),TRUE,FALSE),"WrongTypeMsg",IF(_xlfn.ISFORMULA('#_Demonstration'!E7),IF(NOT(_xlfn.ISFORMULA(Demonstration!E7)),TRUE),FALSE),"MissingFormulaMsg",IF(NOT(AND(ISNUMBER(FIND("[",_xlfn.FORMULATEXT('#_Demonstration'!E7))),ISNUMBER(FIND("!",_xlfn.FORMULATEXT('#_Demonstration'!E7))))),AND(ISNUMBER(FIND("[",_xlfn.FORMULATEXT(Demonstration!E7))),ISNUMBER(FIND("!",_xlfn.FORMULATEXT(Demonstration!E7)))),FALSE),"ExternalRefsMsg",IF(ISNUMBER('#_Demonstration'!E7),IF(ABS('#_Demonstration'!E7-Demonstration!E7)&gt;0.00001,TRUE,FALSE),IF('#_Demonstration'!E7&lt;&gt;Demonstration!E7,TRUE,FALSE)),IF(ISNUMBER('#_Demonstration'!E7),IF('#_Demonstration'!E7&gt;Demonstration!E7,"TooLow","TooHigh"),"WrongAnswer"),NOT(_xlfn.ISFORMULA('#_Demonstration'!E7)),IF(_xlfn.IFS(ISTEXT('#_Demonstration'!E7),FALSE,ISLOGICAL('#_Demonstration'!E7),FALSE,SUBSTITUTE(CELL("format",'#_Demonstration'!E7),"-","")=SUBSTITUTE(CELL("format",Demonstration!E7),"-",""),FALSE,CELL("format",'#_Demonstration'!E7)="G",FALSE,AND(CELL("format",'#_Demonstration'!E7)="F0",CELL("format",Demonstration!E7)="G"),FALSE,TRUE,IFERROR(IF(MATCH(CELL("format",'#_Demonstration'!E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7),_xlfn.FORMULATEXT(Demonstration!E7),Demonstration!E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7),_xlfn.FORMULATEXT(Demonstration!E7),Demonstration!E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7),_xlfn.FORMULATEXT('#_Demonstration'!E7),'#_Demonstration'!E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7),_xlfn.FORMULATEXT('#_Demonstration'!E7),'#_Demonstration'!E7)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7),_xlfn.FORMULATEXT(Demonstration!E7),Demonstration!E7))-LEN(SUBSTITUTE(IF(_xlfn.ISFORMULA(Demonstration!E7),_xlfn.FORMULATEXT(Demonstration!E7),Demonstration!E7),"""",""))&gt;LEN(IF(_xlfn.ISFORMULA('#_Demonstration'!E7),_xlfn.FORMULATEXT('#_Demonstration'!E7),'#_Demonstration'!E7))-LEN(SUBSTITUTE(IF(_xlfn.ISFORMULA('#_Demonstration'!E7),_xlfn.FORMULATEXT('#_Demonstration'!E7),'#_Demonstration'!E7),"""","")),TRUE,FALSE),"HardQuoteMsg",IF(LEN(IF(_xlfn.ISFORMULA(Demonstration!E7),_xlfn.FORMULATEXT(Demonstration!E7),Demonstration!E7))-LEN(SUBSTITUTE(IF(_xlfn.ISFORMULA(Demonstration!E7),_xlfn.FORMULATEXT(Demonstration!E7),Demonstration!E7),"$",""))&lt;LEN(IF(_xlfn.ISFORMULA('#_Demonstration'!E7),_xlfn.FORMULATEXT('#_Demonstration'!E7),'#_Demonstration'!E7))-LEN(SUBSTITUTE(IF(_xlfn.ISFORMULA('#_Demonstration'!E7),_xlfn.FORMULATEXT('#_Demonstration'!E7),'#_Demonstration'!E7),"$","")),TRUE,FALSE),"MissingAbsMsg",_xlfn.IFS(ISTEXT('#_Demonstration'!E7),FALSE,ISLOGICAL('#_Demonstration'!E7),FALSE,SUBSTITUTE(CELL("format",'#_Demonstration'!E7),"-","")=SUBSTITUTE(CELL("format",Demonstration!E7),"-",""),FALSE,CELL("format",'#_Demonstration'!E7)="G",FALSE,AND(CELL("format",'#_Demonstration'!E7)="F0",CELL("format",Demonstration!E7)="G"),FALSE,TRUE,IFERROR(IF(MATCH(CELL("format",'#_Demonstration'!E7),FormatCodes_SFX!$A$4:$A$53,0)&gt;0,TRUE),FALSE),TRUE,TRUE),"FormatMsg",TRUE,"PerfectMsg")</f>
        <v>PerfectMsg</v>
      </c>
      <c r="K7" s="71">
        <v>0</v>
      </c>
    </row>
    <row r="8" spans="1:13" x14ac:dyDescent="0.15">
      <c r="A8" s="76">
        <v>0</v>
      </c>
      <c r="B8" s="82" t="str">
        <f ca="1">_xlfn.IFS(ISBLANK(Demonstration!B8),"",IF(NOT(ISNA('#_Demonstration'!B8)),IF(ISNA(Demonstration!B8),TRUE,FALSE),FALSE),"StuNAMsg",IF(AND(ISNA('#_Demonstration'!B8),ISNA(Demonstration!B8)),TRUE,FALSE),"PerfectMsg",IF(NOT(ISERROR('#_Demonstration'!B8)),IF(ISERROR(Demonstration!B8),TRUE,FALSE),FALSE),"StuErrorMsg",IF(TYPE('#_Demonstration'!B8)&lt;&gt;TYPE(Demonstration!B8),TRUE,FALSE),"WrongTypeMsg",IF(_xlfn.ISFORMULA('#_Demonstration'!B8),IF(NOT(_xlfn.ISFORMULA(Demonstration!B8)),TRUE),FALSE),"MissingFormulaMsg",IF(NOT(AND(ISNUMBER(FIND("[",_xlfn.FORMULATEXT('#_Demonstration'!B8))),ISNUMBER(FIND("!",_xlfn.FORMULATEXT('#_Demonstration'!B8))))),AND(ISNUMBER(FIND("[",_xlfn.FORMULATEXT(Demonstration!B8))),ISNUMBER(FIND("!",_xlfn.FORMULATEXT(Demonstration!B8)))),FALSE),"ExternalRefsMsg",IF(ISNUMBER('#_Demonstration'!B8),IF(ABS('#_Demonstration'!B8-Demonstration!B8)&gt;0.00001,TRUE,FALSE),IF('#_Demonstration'!B8&lt;&gt;Demonstration!B8,TRUE,FALSE)),IF(ISNUMBER('#_Demonstration'!B8),IF('#_Demonstration'!B8&gt;Demonstration!B8,"TooLow","TooHigh"),"WrongAnswer"),NOT(_xlfn.ISFORMULA('#_Demonstration'!B8)),IF(_xlfn.IFS(ISTEXT('#_Demonstration'!B8),FALSE,ISLOGICAL('#_Demonstration'!B8),FALSE,SUBSTITUTE(CELL("format",'#_Demonstration'!B8),"-","")=SUBSTITUTE(CELL("format",Demonstration!B8),"-",""),FALSE,CELL("format",'#_Demonstration'!B8)="G",FALSE,AND(CELL("format",'#_Demonstration'!B8)="F0",CELL("format",Demonstration!B8)="G"),FALSE,TRUE,IFERROR(IF(MATCH(CELL("format",'#_Demonstration'!B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8),_xlfn.FORMULATEXT(Demonstration!B8),Demonstration!B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8),_xlfn.FORMULATEXT(Demonstration!B8),Demonstration!B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8),_xlfn.FORMULATEXT('#_Demonstration'!B8),'#_Demonstration'!B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8),_xlfn.FORMULATEXT('#_Demonstration'!B8),'#_Demonstration'!B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8),_xlfn.FORMULATEXT(Demonstration!B8),Demonstration!B8))-LEN(SUBSTITUTE(IF(_xlfn.ISFORMULA(Demonstration!B8),_xlfn.FORMULATEXT(Demonstration!B8),Demonstration!B8),"""",""))&gt;LEN(IF(_xlfn.ISFORMULA('#_Demonstration'!B8),_xlfn.FORMULATEXT('#_Demonstration'!B8),'#_Demonstration'!B8))-LEN(SUBSTITUTE(IF(_xlfn.ISFORMULA('#_Demonstration'!B8),_xlfn.FORMULATEXT('#_Demonstration'!B8),'#_Demonstration'!B8),"""","")),TRUE,FALSE),"HardQuoteMsg",IF(LEN(IF(_xlfn.ISFORMULA(Demonstration!B8),_xlfn.FORMULATEXT(Demonstration!B8),Demonstration!B8))-LEN(SUBSTITUTE(IF(_xlfn.ISFORMULA(Demonstration!B8),_xlfn.FORMULATEXT(Demonstration!B8),Demonstration!B8),"$",""))&lt;LEN(IF(_xlfn.ISFORMULA('#_Demonstration'!B8),_xlfn.FORMULATEXT('#_Demonstration'!B8),'#_Demonstration'!B8))-LEN(SUBSTITUTE(IF(_xlfn.ISFORMULA('#_Demonstration'!B8),_xlfn.FORMULATEXT('#_Demonstration'!B8),'#_Demonstration'!B8),"$","")),TRUE,FALSE),"MissingAbsMsg",_xlfn.IFS(ISTEXT('#_Demonstration'!B8),FALSE,ISLOGICAL('#_Demonstration'!B8),FALSE,SUBSTITUTE(CELL("format",'#_Demonstration'!B8),"-","")=SUBSTITUTE(CELL("format",Demonstration!B8),"-",""),FALSE,CELL("format",'#_Demonstration'!B8)="G",FALSE,AND(CELL("format",'#_Demonstration'!B8)="F0",CELL("format",Demonstration!B8)="G"),FALSE,TRUE,IFERROR(IF(MATCH(CELL("format",'#_Demonstration'!B8),FormatCodes_SFX!$A$4:$A$53,0)&gt;0,TRUE),FALSE),TRUE,TRUE),"FormatMsg",TRUE,"PerfectMsg")</f>
        <v>PerfectMsg</v>
      </c>
      <c r="C8" s="82" t="str">
        <f ca="1">_xlfn.IFS(ISBLANK(Demonstration!C8),"",IF(NOT(ISNA('#_Demonstration'!C8)),IF(ISNA(Demonstration!C8),TRUE,FALSE),FALSE),"StuNAMsg",IF(AND(ISNA('#_Demonstration'!C8),ISNA(Demonstration!C8)),TRUE,FALSE),"PerfectMsg",IF(NOT(ISERROR('#_Demonstration'!C8)),IF(ISERROR(Demonstration!C8),TRUE,FALSE),FALSE),"StuErrorMsg",IF(TYPE('#_Demonstration'!C8)&lt;&gt;TYPE(Demonstration!C8),TRUE,FALSE),"WrongTypeMsg",IF(_xlfn.ISFORMULA('#_Demonstration'!C8),IF(NOT(_xlfn.ISFORMULA(Demonstration!C8)),TRUE),FALSE),"MissingFormulaMsg",IF(NOT(AND(ISNUMBER(FIND("[",_xlfn.FORMULATEXT('#_Demonstration'!C8))),ISNUMBER(FIND("!",_xlfn.FORMULATEXT('#_Demonstration'!C8))))),AND(ISNUMBER(FIND("[",_xlfn.FORMULATEXT(Demonstration!C8))),ISNUMBER(FIND("!",_xlfn.FORMULATEXT(Demonstration!C8)))),FALSE),"ExternalRefsMsg",IF(ISNUMBER('#_Demonstration'!C8),IF(ABS('#_Demonstration'!C8-Demonstration!C8)&gt;0.00001,TRUE,FALSE),IF('#_Demonstration'!C8&lt;&gt;Demonstration!C8,TRUE,FALSE)),IF(ISNUMBER('#_Demonstration'!C8),IF('#_Demonstration'!C8&gt;Demonstration!C8,"TooLow","TooHigh"),"WrongAnswer"),NOT(_xlfn.ISFORMULA('#_Demonstration'!C8)),IF(_xlfn.IFS(ISTEXT('#_Demonstration'!C8),FALSE,ISLOGICAL('#_Demonstration'!C8),FALSE,SUBSTITUTE(CELL("format",'#_Demonstration'!C8),"-","")=SUBSTITUTE(CELL("format",Demonstration!C8),"-",""),FALSE,CELL("format",'#_Demonstration'!C8)="G",FALSE,AND(CELL("format",'#_Demonstration'!C8)="F0",CELL("format",Demonstration!C8)="G"),FALSE,TRUE,IFERROR(IF(MATCH(CELL("format",'#_Demonstration'!C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8),_xlfn.FORMULATEXT(Demonstration!C8),Demonstration!C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8),_xlfn.FORMULATEXT(Demonstration!C8),Demonstration!C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8),_xlfn.FORMULATEXT('#_Demonstration'!C8),'#_Demonstration'!C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8),_xlfn.FORMULATEXT('#_Demonstration'!C8),'#_Demonstration'!C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8),_xlfn.FORMULATEXT(Demonstration!C8),Demonstration!C8))-LEN(SUBSTITUTE(IF(_xlfn.ISFORMULA(Demonstration!C8),_xlfn.FORMULATEXT(Demonstration!C8),Demonstration!C8),"""",""))&gt;LEN(IF(_xlfn.ISFORMULA('#_Demonstration'!C8),_xlfn.FORMULATEXT('#_Demonstration'!C8),'#_Demonstration'!C8))-LEN(SUBSTITUTE(IF(_xlfn.ISFORMULA('#_Demonstration'!C8),_xlfn.FORMULATEXT('#_Demonstration'!C8),'#_Demonstration'!C8),"""","")),TRUE,FALSE),"HardQuoteMsg",IF(LEN(IF(_xlfn.ISFORMULA(Demonstration!C8),_xlfn.FORMULATEXT(Demonstration!C8),Demonstration!C8))-LEN(SUBSTITUTE(IF(_xlfn.ISFORMULA(Demonstration!C8),_xlfn.FORMULATEXT(Demonstration!C8),Demonstration!C8),"$",""))&lt;LEN(IF(_xlfn.ISFORMULA('#_Demonstration'!C8),_xlfn.FORMULATEXT('#_Demonstration'!C8),'#_Demonstration'!C8))-LEN(SUBSTITUTE(IF(_xlfn.ISFORMULA('#_Demonstration'!C8),_xlfn.FORMULATEXT('#_Demonstration'!C8),'#_Demonstration'!C8),"$","")),TRUE,FALSE),"MissingAbsMsg",_xlfn.IFS(ISTEXT('#_Demonstration'!C8),FALSE,ISLOGICAL('#_Demonstration'!C8),FALSE,SUBSTITUTE(CELL("format",'#_Demonstration'!C8),"-","")=SUBSTITUTE(CELL("format",Demonstration!C8),"-",""),FALSE,CELL("format",'#_Demonstration'!C8)="G",FALSE,AND(CELL("format",'#_Demonstration'!C8)="F0",CELL("format",Demonstration!C8)="G"),FALSE,TRUE,IFERROR(IF(MATCH(CELL("format",'#_Demonstration'!C8),FormatCodes_SFX!$A$4:$A$53,0)&gt;0,TRUE),FALSE),TRUE,TRUE),"FormatMsg",TRUE,"PerfectMsg")</f>
        <v>PerfectMsg</v>
      </c>
      <c r="D8" s="82" t="str">
        <f ca="1">_xlfn.IFS(ISBLANK(Demonstration!D8),"",IF(NOT(ISNA('#_Demonstration'!D8)),IF(ISNA(Demonstration!D8),TRUE,FALSE),FALSE),"StuNAMsg",IF(AND(ISNA('#_Demonstration'!D8),ISNA(Demonstration!D8)),TRUE,FALSE),"PerfectMsg",IF(NOT(ISERROR('#_Demonstration'!D8)),IF(ISERROR(Demonstration!D8),TRUE,FALSE),FALSE),"StuErrorMsg",IF(TYPE('#_Demonstration'!D8)&lt;&gt;TYPE(Demonstration!D8),TRUE,FALSE),"WrongTypeMsg",IF(_xlfn.ISFORMULA('#_Demonstration'!D8),IF(NOT(_xlfn.ISFORMULA(Demonstration!D8)),TRUE),FALSE),"MissingFormulaMsg",IF(NOT(AND(ISNUMBER(FIND("[",_xlfn.FORMULATEXT('#_Demonstration'!D8))),ISNUMBER(FIND("!",_xlfn.FORMULATEXT('#_Demonstration'!D8))))),AND(ISNUMBER(FIND("[",_xlfn.FORMULATEXT(Demonstration!D8))),ISNUMBER(FIND("!",_xlfn.FORMULATEXT(Demonstration!D8)))),FALSE),"ExternalRefsMsg",IF(ISNUMBER('#_Demonstration'!D8),IF(ABS('#_Demonstration'!D8-Demonstration!D8)&gt;0.00001,TRUE,FALSE),IF('#_Demonstration'!D8&lt;&gt;Demonstration!D8,TRUE,FALSE)),IF(ISNUMBER('#_Demonstration'!D8),IF('#_Demonstration'!D8&gt;Demonstration!D8,"TooLow","TooHigh"),"WrongAnswer"),NOT(_xlfn.ISFORMULA('#_Demonstration'!D8)),IF(_xlfn.IFS(ISTEXT('#_Demonstration'!D8),FALSE,ISLOGICAL('#_Demonstration'!D8),FALSE,SUBSTITUTE(CELL("format",'#_Demonstration'!D8),"-","")=SUBSTITUTE(CELL("format",Demonstration!D8),"-",""),FALSE,CELL("format",'#_Demonstration'!D8)="G",FALSE,AND(CELL("format",'#_Demonstration'!D8)="F0",CELL("format",Demonstration!D8)="G"),FALSE,TRUE,IFERROR(IF(MATCH(CELL("format",'#_Demonstration'!D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8),_xlfn.FORMULATEXT(Demonstration!D8),Demonstration!D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8),_xlfn.FORMULATEXT(Demonstration!D8),Demonstration!D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8),_xlfn.FORMULATEXT('#_Demonstration'!D8),'#_Demonstration'!D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8),_xlfn.FORMULATEXT('#_Demonstration'!D8),'#_Demonstration'!D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8),_xlfn.FORMULATEXT(Demonstration!D8),Demonstration!D8))-LEN(SUBSTITUTE(IF(_xlfn.ISFORMULA(Demonstration!D8),_xlfn.FORMULATEXT(Demonstration!D8),Demonstration!D8),"""",""))&gt;LEN(IF(_xlfn.ISFORMULA('#_Demonstration'!D8),_xlfn.FORMULATEXT('#_Demonstration'!D8),'#_Demonstration'!D8))-LEN(SUBSTITUTE(IF(_xlfn.ISFORMULA('#_Demonstration'!D8),_xlfn.FORMULATEXT('#_Demonstration'!D8),'#_Demonstration'!D8),"""","")),TRUE,FALSE),"HardQuoteMsg",IF(LEN(IF(_xlfn.ISFORMULA(Demonstration!D8),_xlfn.FORMULATEXT(Demonstration!D8),Demonstration!D8))-LEN(SUBSTITUTE(IF(_xlfn.ISFORMULA(Demonstration!D8),_xlfn.FORMULATEXT(Demonstration!D8),Demonstration!D8),"$",""))&lt;LEN(IF(_xlfn.ISFORMULA('#_Demonstration'!D8),_xlfn.FORMULATEXT('#_Demonstration'!D8),'#_Demonstration'!D8))-LEN(SUBSTITUTE(IF(_xlfn.ISFORMULA('#_Demonstration'!D8),_xlfn.FORMULATEXT('#_Demonstration'!D8),'#_Demonstration'!D8),"$","")),TRUE,FALSE),"MissingAbsMsg",_xlfn.IFS(ISTEXT('#_Demonstration'!D8),FALSE,ISLOGICAL('#_Demonstration'!D8),FALSE,SUBSTITUTE(CELL("format",'#_Demonstration'!D8),"-","")=SUBSTITUTE(CELL("format",Demonstration!D8),"-",""),FALSE,CELL("format",'#_Demonstration'!D8)="G",FALSE,AND(CELL("format",'#_Demonstration'!D8)="F0",CELL("format",Demonstration!D8)="G"),FALSE,TRUE,IFERROR(IF(MATCH(CELL("format",'#_Demonstration'!D8),FormatCodes_SFX!$A$4:$A$53,0)&gt;0,TRUE),FALSE),TRUE,TRUE),"FormatMsg",TRUE,"PerfectMsg")</f>
        <v>PerfectMsg</v>
      </c>
      <c r="E8" s="82" t="str">
        <f ca="1">_xlfn.IFS(ISBLANK(Demonstration!E8),"",IF(NOT(ISNA('#_Demonstration'!E8)),IF(ISNA(Demonstration!E8),TRUE,FALSE),FALSE),"StuNAMsg",IF(AND(ISNA('#_Demonstration'!E8),ISNA(Demonstration!E8)),TRUE,FALSE),"PerfectMsg",IF(NOT(ISERROR('#_Demonstration'!E8)),IF(ISERROR(Demonstration!E8),TRUE,FALSE),FALSE),"StuErrorMsg",IF(TYPE('#_Demonstration'!E8)&lt;&gt;TYPE(Demonstration!E8),TRUE,FALSE),"WrongTypeMsg",IF(_xlfn.ISFORMULA('#_Demonstration'!E8),IF(NOT(_xlfn.ISFORMULA(Demonstration!E8)),TRUE),FALSE),"MissingFormulaMsg",IF(NOT(AND(ISNUMBER(FIND("[",_xlfn.FORMULATEXT('#_Demonstration'!E8))),ISNUMBER(FIND("!",_xlfn.FORMULATEXT('#_Demonstration'!E8))))),AND(ISNUMBER(FIND("[",_xlfn.FORMULATEXT(Demonstration!E8))),ISNUMBER(FIND("!",_xlfn.FORMULATEXT(Demonstration!E8)))),FALSE),"ExternalRefsMsg",IF(ISNUMBER('#_Demonstration'!E8),IF(ABS('#_Demonstration'!E8-Demonstration!E8)&gt;0.00001,TRUE,FALSE),IF('#_Demonstration'!E8&lt;&gt;Demonstration!E8,TRUE,FALSE)),IF(ISNUMBER('#_Demonstration'!E8),IF('#_Demonstration'!E8&gt;Demonstration!E8,"TooLow","TooHigh"),"WrongAnswer"),NOT(_xlfn.ISFORMULA('#_Demonstration'!E8)),IF(_xlfn.IFS(ISTEXT('#_Demonstration'!E8),FALSE,ISLOGICAL('#_Demonstration'!E8),FALSE,SUBSTITUTE(CELL("format",'#_Demonstration'!E8),"-","")=SUBSTITUTE(CELL("format",Demonstration!E8),"-",""),FALSE,CELL("format",'#_Demonstration'!E8)="G",FALSE,AND(CELL("format",'#_Demonstration'!E8)="F0",CELL("format",Demonstration!E8)="G"),FALSE,TRUE,IFERROR(IF(MATCH(CELL("format",'#_Demonstration'!E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8),_xlfn.FORMULATEXT(Demonstration!E8),Demonstration!E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8),_xlfn.FORMULATEXT(Demonstration!E8),Demonstration!E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8),_xlfn.FORMULATEXT('#_Demonstration'!E8),'#_Demonstration'!E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8),_xlfn.FORMULATEXT('#_Demonstration'!E8),'#_Demonstration'!E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8),_xlfn.FORMULATEXT(Demonstration!E8),Demonstration!E8))-LEN(SUBSTITUTE(IF(_xlfn.ISFORMULA(Demonstration!E8),_xlfn.FORMULATEXT(Demonstration!E8),Demonstration!E8),"""",""))&gt;LEN(IF(_xlfn.ISFORMULA('#_Demonstration'!E8),_xlfn.FORMULATEXT('#_Demonstration'!E8),'#_Demonstration'!E8))-LEN(SUBSTITUTE(IF(_xlfn.ISFORMULA('#_Demonstration'!E8),_xlfn.FORMULATEXT('#_Demonstration'!E8),'#_Demonstration'!E8),"""","")),TRUE,FALSE),"HardQuoteMsg",IF(LEN(IF(_xlfn.ISFORMULA(Demonstration!E8),_xlfn.FORMULATEXT(Demonstration!E8),Demonstration!E8))-LEN(SUBSTITUTE(IF(_xlfn.ISFORMULA(Demonstration!E8),_xlfn.FORMULATEXT(Demonstration!E8),Demonstration!E8),"$",""))&lt;LEN(IF(_xlfn.ISFORMULA('#_Demonstration'!E8),_xlfn.FORMULATEXT('#_Demonstration'!E8),'#_Demonstration'!E8))-LEN(SUBSTITUTE(IF(_xlfn.ISFORMULA('#_Demonstration'!E8),_xlfn.FORMULATEXT('#_Demonstration'!E8),'#_Demonstration'!E8),"$","")),TRUE,FALSE),"MissingAbsMsg",_xlfn.IFS(ISTEXT('#_Demonstration'!E8),FALSE,ISLOGICAL('#_Demonstration'!E8),FALSE,SUBSTITUTE(CELL("format",'#_Demonstration'!E8),"-","")=SUBSTITUTE(CELL("format",Demonstration!E8),"-",""),FALSE,CELL("format",'#_Demonstration'!E8)="G",FALSE,AND(CELL("format",'#_Demonstration'!E8)="F0",CELL("format",Demonstration!E8)="G"),FALSE,TRUE,IFERROR(IF(MATCH(CELL("format",'#_Demonstration'!E8),FormatCodes_SFX!$A$4:$A$53,0)&gt;0,TRUE),FALSE),TRUE,TRUE),"FormatMsg",TRUE,"PerfectMsg")</f>
        <v>PerfectMsg</v>
      </c>
      <c r="K8" s="75">
        <v>0</v>
      </c>
    </row>
    <row r="9" spans="1:13" x14ac:dyDescent="0.15">
      <c r="A9" s="76">
        <v>0</v>
      </c>
      <c r="B9" s="82" t="str">
        <f ca="1">_xlfn.IFS(ISBLANK(Demonstration!B9),"",IF(NOT(ISNA('#_Demonstration'!B9)),IF(ISNA(Demonstration!B9),TRUE,FALSE),FALSE),"StuNAMsg",IF(AND(ISNA('#_Demonstration'!B9),ISNA(Demonstration!B9)),TRUE,FALSE),"PerfectMsg",IF(NOT(ISERROR('#_Demonstration'!B9)),IF(ISERROR(Demonstration!B9),TRUE,FALSE),FALSE),"StuErrorMsg",IF(TYPE('#_Demonstration'!B9)&lt;&gt;TYPE(Demonstration!B9),TRUE,FALSE),"WrongTypeMsg",IF(_xlfn.ISFORMULA('#_Demonstration'!B9),IF(NOT(_xlfn.ISFORMULA(Demonstration!B9)),TRUE),FALSE),"MissingFormulaMsg",IF(NOT(AND(ISNUMBER(FIND("[",_xlfn.FORMULATEXT('#_Demonstration'!B9))),ISNUMBER(FIND("!",_xlfn.FORMULATEXT('#_Demonstration'!B9))))),AND(ISNUMBER(FIND("[",_xlfn.FORMULATEXT(Demonstration!B9))),ISNUMBER(FIND("!",_xlfn.FORMULATEXT(Demonstration!B9)))),FALSE),"ExternalRefsMsg",IF(ISNUMBER('#_Demonstration'!B9),IF(ABS('#_Demonstration'!B9-Demonstration!B9)&gt;0.00001,TRUE,FALSE),IF('#_Demonstration'!B9&lt;&gt;Demonstration!B9,TRUE,FALSE)),IF(ISNUMBER('#_Demonstration'!B9),IF('#_Demonstration'!B9&gt;Demonstration!B9,"TooLow","TooHigh"),"WrongAnswer"),NOT(_xlfn.ISFORMULA('#_Demonstration'!B9)),IF(_xlfn.IFS(ISTEXT('#_Demonstration'!B9),FALSE,ISLOGICAL('#_Demonstration'!B9),FALSE,SUBSTITUTE(CELL("format",'#_Demonstration'!B9),"-","")=SUBSTITUTE(CELL("format",Demonstration!B9),"-",""),FALSE,CELL("format",'#_Demonstration'!B9)="G",FALSE,AND(CELL("format",'#_Demonstration'!B9)="F0",CELL("format",Demonstration!B9)="G"),FALSE,TRUE,IFERROR(IF(MATCH(CELL("format",'#_Demonstration'!B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9),_xlfn.FORMULATEXT(Demonstration!B9),Demonstration!B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9),_xlfn.FORMULATEXT(Demonstration!B9),Demonstration!B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9),_xlfn.FORMULATEXT('#_Demonstration'!B9),'#_Demonstration'!B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9),_xlfn.FORMULATEXT('#_Demonstration'!B9),'#_Demonstration'!B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9),_xlfn.FORMULATEXT(Demonstration!B9),Demonstration!B9))-LEN(SUBSTITUTE(IF(_xlfn.ISFORMULA(Demonstration!B9),_xlfn.FORMULATEXT(Demonstration!B9),Demonstration!B9),"""",""))&gt;LEN(IF(_xlfn.ISFORMULA('#_Demonstration'!B9),_xlfn.FORMULATEXT('#_Demonstration'!B9),'#_Demonstration'!B9))-LEN(SUBSTITUTE(IF(_xlfn.ISFORMULA('#_Demonstration'!B9),_xlfn.FORMULATEXT('#_Demonstration'!B9),'#_Demonstration'!B9),"""","")),TRUE,FALSE),"HardQuoteMsg",IF(LEN(IF(_xlfn.ISFORMULA(Demonstration!B9),_xlfn.FORMULATEXT(Demonstration!B9),Demonstration!B9))-LEN(SUBSTITUTE(IF(_xlfn.ISFORMULA(Demonstration!B9),_xlfn.FORMULATEXT(Demonstration!B9),Demonstration!B9),"$",""))&lt;LEN(IF(_xlfn.ISFORMULA('#_Demonstration'!B9),_xlfn.FORMULATEXT('#_Demonstration'!B9),'#_Demonstration'!B9))-LEN(SUBSTITUTE(IF(_xlfn.ISFORMULA('#_Demonstration'!B9),_xlfn.FORMULATEXT('#_Demonstration'!B9),'#_Demonstration'!B9),"$","")),TRUE,FALSE),"MissingAbsMsg",_xlfn.IFS(ISTEXT('#_Demonstration'!B9),FALSE,ISLOGICAL('#_Demonstration'!B9),FALSE,SUBSTITUTE(CELL("format",'#_Demonstration'!B9),"-","")=SUBSTITUTE(CELL("format",Demonstration!B9),"-",""),FALSE,CELL("format",'#_Demonstration'!B9)="G",FALSE,AND(CELL("format",'#_Demonstration'!B9)="F0",CELL("format",Demonstration!B9)="G"),FALSE,TRUE,IFERROR(IF(MATCH(CELL("format",'#_Demonstration'!B9),FormatCodes_SFX!$A$4:$A$53,0)&gt;0,TRUE),FALSE),TRUE,TRUE),"FormatMsg",TRUE,"PerfectMsg")</f>
        <v>PerfectMsg</v>
      </c>
      <c r="C9" s="82" t="str">
        <f ca="1">_xlfn.IFS(ISBLANK(Demonstration!C9),"",IF(NOT(ISNA('#_Demonstration'!C9)),IF(ISNA(Demonstration!C9),TRUE,FALSE),FALSE),"StuNAMsg",IF(AND(ISNA('#_Demonstration'!C9),ISNA(Demonstration!C9)),TRUE,FALSE),"PerfectMsg",IF(NOT(ISERROR('#_Demonstration'!C9)),IF(ISERROR(Demonstration!C9),TRUE,FALSE),FALSE),"StuErrorMsg",IF(TYPE('#_Demonstration'!C9)&lt;&gt;TYPE(Demonstration!C9),TRUE,FALSE),"WrongTypeMsg",IF(_xlfn.ISFORMULA('#_Demonstration'!C9),IF(NOT(_xlfn.ISFORMULA(Demonstration!C9)),TRUE),FALSE),"MissingFormulaMsg",IF(NOT(AND(ISNUMBER(FIND("[",_xlfn.FORMULATEXT('#_Demonstration'!C9))),ISNUMBER(FIND("!",_xlfn.FORMULATEXT('#_Demonstration'!C9))))),AND(ISNUMBER(FIND("[",_xlfn.FORMULATEXT(Demonstration!C9))),ISNUMBER(FIND("!",_xlfn.FORMULATEXT(Demonstration!C9)))),FALSE),"ExternalRefsMsg",IF(ISNUMBER('#_Demonstration'!C9),IF(ABS('#_Demonstration'!C9-Demonstration!C9)&gt;0.00001,TRUE,FALSE),IF('#_Demonstration'!C9&lt;&gt;Demonstration!C9,TRUE,FALSE)),IF(ISNUMBER('#_Demonstration'!C9),IF('#_Demonstration'!C9&gt;Demonstration!C9,"TooLow","TooHigh"),"WrongAnswer"),NOT(_xlfn.ISFORMULA('#_Demonstration'!C9)),IF(_xlfn.IFS(ISTEXT('#_Demonstration'!C9),FALSE,ISLOGICAL('#_Demonstration'!C9),FALSE,SUBSTITUTE(CELL("format",'#_Demonstration'!C9),"-","")=SUBSTITUTE(CELL("format",Demonstration!C9),"-",""),FALSE,CELL("format",'#_Demonstration'!C9)="G",FALSE,AND(CELL("format",'#_Demonstration'!C9)="F0",CELL("format",Demonstration!C9)="G"),FALSE,TRUE,IFERROR(IF(MATCH(CELL("format",'#_Demonstration'!C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9),_xlfn.FORMULATEXT(Demonstration!C9),Demonstration!C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9),_xlfn.FORMULATEXT(Demonstration!C9),Demonstration!C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9),_xlfn.FORMULATEXT('#_Demonstration'!C9),'#_Demonstration'!C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9),_xlfn.FORMULATEXT('#_Demonstration'!C9),'#_Demonstration'!C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9),_xlfn.FORMULATEXT(Demonstration!C9),Demonstration!C9))-LEN(SUBSTITUTE(IF(_xlfn.ISFORMULA(Demonstration!C9),_xlfn.FORMULATEXT(Demonstration!C9),Demonstration!C9),"""",""))&gt;LEN(IF(_xlfn.ISFORMULA('#_Demonstration'!C9),_xlfn.FORMULATEXT('#_Demonstration'!C9),'#_Demonstration'!C9))-LEN(SUBSTITUTE(IF(_xlfn.ISFORMULA('#_Demonstration'!C9),_xlfn.FORMULATEXT('#_Demonstration'!C9),'#_Demonstration'!C9),"""","")),TRUE,FALSE),"HardQuoteMsg",IF(LEN(IF(_xlfn.ISFORMULA(Demonstration!C9),_xlfn.FORMULATEXT(Demonstration!C9),Demonstration!C9))-LEN(SUBSTITUTE(IF(_xlfn.ISFORMULA(Demonstration!C9),_xlfn.FORMULATEXT(Demonstration!C9),Demonstration!C9),"$",""))&lt;LEN(IF(_xlfn.ISFORMULA('#_Demonstration'!C9),_xlfn.FORMULATEXT('#_Demonstration'!C9),'#_Demonstration'!C9))-LEN(SUBSTITUTE(IF(_xlfn.ISFORMULA('#_Demonstration'!C9),_xlfn.FORMULATEXT('#_Demonstration'!C9),'#_Demonstration'!C9),"$","")),TRUE,FALSE),"MissingAbsMsg",_xlfn.IFS(ISTEXT('#_Demonstration'!C9),FALSE,ISLOGICAL('#_Demonstration'!C9),FALSE,SUBSTITUTE(CELL("format",'#_Demonstration'!C9),"-","")=SUBSTITUTE(CELL("format",Demonstration!C9),"-",""),FALSE,CELL("format",'#_Demonstration'!C9)="G",FALSE,AND(CELL("format",'#_Demonstration'!C9)="F0",CELL("format",Demonstration!C9)="G"),FALSE,TRUE,IFERROR(IF(MATCH(CELL("format",'#_Demonstration'!C9),FormatCodes_SFX!$A$4:$A$53,0)&gt;0,TRUE),FALSE),TRUE,TRUE),"FormatMsg",TRUE,"PerfectMsg")</f>
        <v>PerfectMsg</v>
      </c>
      <c r="D9" s="82" t="str">
        <f ca="1">_xlfn.IFS(ISBLANK(Demonstration!D9),"",IF(NOT(ISNA('#_Demonstration'!D9)),IF(ISNA(Demonstration!D9),TRUE,FALSE),FALSE),"StuNAMsg",IF(AND(ISNA('#_Demonstration'!D9),ISNA(Demonstration!D9)),TRUE,FALSE),"PerfectMsg",IF(NOT(ISERROR('#_Demonstration'!D9)),IF(ISERROR(Demonstration!D9),TRUE,FALSE),FALSE),"StuErrorMsg",IF(TYPE('#_Demonstration'!D9)&lt;&gt;TYPE(Demonstration!D9),TRUE,FALSE),"WrongTypeMsg",IF(_xlfn.ISFORMULA('#_Demonstration'!D9),IF(NOT(_xlfn.ISFORMULA(Demonstration!D9)),TRUE),FALSE),"MissingFormulaMsg",IF(NOT(AND(ISNUMBER(FIND("[",_xlfn.FORMULATEXT('#_Demonstration'!D9))),ISNUMBER(FIND("!",_xlfn.FORMULATEXT('#_Demonstration'!D9))))),AND(ISNUMBER(FIND("[",_xlfn.FORMULATEXT(Demonstration!D9))),ISNUMBER(FIND("!",_xlfn.FORMULATEXT(Demonstration!D9)))),FALSE),"ExternalRefsMsg",IF(ISNUMBER('#_Demonstration'!D9),IF(ABS('#_Demonstration'!D9-Demonstration!D9)&gt;0.00001,TRUE,FALSE),IF('#_Demonstration'!D9&lt;&gt;Demonstration!D9,TRUE,FALSE)),IF(ISNUMBER('#_Demonstration'!D9),IF('#_Demonstration'!D9&gt;Demonstration!D9,"TooLow","TooHigh"),"WrongAnswer"),NOT(_xlfn.ISFORMULA('#_Demonstration'!D9)),IF(_xlfn.IFS(ISTEXT('#_Demonstration'!D9),FALSE,ISLOGICAL('#_Demonstration'!D9),FALSE,SUBSTITUTE(CELL("format",'#_Demonstration'!D9),"-","")=SUBSTITUTE(CELL("format",Demonstration!D9),"-",""),FALSE,CELL("format",'#_Demonstration'!D9)="G",FALSE,AND(CELL("format",'#_Demonstration'!D9)="F0",CELL("format",Demonstration!D9)="G"),FALSE,TRUE,IFERROR(IF(MATCH(CELL("format",'#_Demonstration'!D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9),_xlfn.FORMULATEXT(Demonstration!D9),Demonstration!D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9),_xlfn.FORMULATEXT(Demonstration!D9),Demonstration!D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9),_xlfn.FORMULATEXT('#_Demonstration'!D9),'#_Demonstration'!D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9),_xlfn.FORMULATEXT('#_Demonstration'!D9),'#_Demonstration'!D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9),_xlfn.FORMULATEXT(Demonstration!D9),Demonstration!D9))-LEN(SUBSTITUTE(IF(_xlfn.ISFORMULA(Demonstration!D9),_xlfn.FORMULATEXT(Demonstration!D9),Demonstration!D9),"""",""))&gt;LEN(IF(_xlfn.ISFORMULA('#_Demonstration'!D9),_xlfn.FORMULATEXT('#_Demonstration'!D9),'#_Demonstration'!D9))-LEN(SUBSTITUTE(IF(_xlfn.ISFORMULA('#_Demonstration'!D9),_xlfn.FORMULATEXT('#_Demonstration'!D9),'#_Demonstration'!D9),"""","")),TRUE,FALSE),"HardQuoteMsg",IF(LEN(IF(_xlfn.ISFORMULA(Demonstration!D9),_xlfn.FORMULATEXT(Demonstration!D9),Demonstration!D9))-LEN(SUBSTITUTE(IF(_xlfn.ISFORMULA(Demonstration!D9),_xlfn.FORMULATEXT(Demonstration!D9),Demonstration!D9),"$",""))&lt;LEN(IF(_xlfn.ISFORMULA('#_Demonstration'!D9),_xlfn.FORMULATEXT('#_Demonstration'!D9),'#_Demonstration'!D9))-LEN(SUBSTITUTE(IF(_xlfn.ISFORMULA('#_Demonstration'!D9),_xlfn.FORMULATEXT('#_Demonstration'!D9),'#_Demonstration'!D9),"$","")),TRUE,FALSE),"MissingAbsMsg",_xlfn.IFS(ISTEXT('#_Demonstration'!D9),FALSE,ISLOGICAL('#_Demonstration'!D9),FALSE,SUBSTITUTE(CELL("format",'#_Demonstration'!D9),"-","")=SUBSTITUTE(CELL("format",Demonstration!D9),"-",""),FALSE,CELL("format",'#_Demonstration'!D9)="G",FALSE,AND(CELL("format",'#_Demonstration'!D9)="F0",CELL("format",Demonstration!D9)="G"),FALSE,TRUE,IFERROR(IF(MATCH(CELL("format",'#_Demonstration'!D9),FormatCodes_SFX!$A$4:$A$53,0)&gt;0,TRUE),FALSE),TRUE,TRUE),"FormatMsg",TRUE,"PerfectMsg")</f>
        <v>PerfectMsg</v>
      </c>
      <c r="E9" s="82" t="str">
        <f ca="1">_xlfn.IFS(ISBLANK(Demonstration!E9),"",IF(NOT(ISNA('#_Demonstration'!E9)),IF(ISNA(Demonstration!E9),TRUE,FALSE),FALSE),"StuNAMsg",IF(AND(ISNA('#_Demonstration'!E9),ISNA(Demonstration!E9)),TRUE,FALSE),"PerfectMsg",IF(NOT(ISERROR('#_Demonstration'!E9)),IF(ISERROR(Demonstration!E9),TRUE,FALSE),FALSE),"StuErrorMsg",IF(TYPE('#_Demonstration'!E9)&lt;&gt;TYPE(Demonstration!E9),TRUE,FALSE),"WrongTypeMsg",IF(_xlfn.ISFORMULA('#_Demonstration'!E9),IF(NOT(_xlfn.ISFORMULA(Demonstration!E9)),TRUE),FALSE),"MissingFormulaMsg",IF(NOT(AND(ISNUMBER(FIND("[",_xlfn.FORMULATEXT('#_Demonstration'!E9))),ISNUMBER(FIND("!",_xlfn.FORMULATEXT('#_Demonstration'!E9))))),AND(ISNUMBER(FIND("[",_xlfn.FORMULATEXT(Demonstration!E9))),ISNUMBER(FIND("!",_xlfn.FORMULATEXT(Demonstration!E9)))),FALSE),"ExternalRefsMsg",IF(ISNUMBER('#_Demonstration'!E9),IF(ABS('#_Demonstration'!E9-Demonstration!E9)&gt;0.00001,TRUE,FALSE),IF('#_Demonstration'!E9&lt;&gt;Demonstration!E9,TRUE,FALSE)),IF(ISNUMBER('#_Demonstration'!E9),IF('#_Demonstration'!E9&gt;Demonstration!E9,"TooLow","TooHigh"),"WrongAnswer"),NOT(_xlfn.ISFORMULA('#_Demonstration'!E9)),IF(_xlfn.IFS(ISTEXT('#_Demonstration'!E9),FALSE,ISLOGICAL('#_Demonstration'!E9),FALSE,SUBSTITUTE(CELL("format",'#_Demonstration'!E9),"-","")=SUBSTITUTE(CELL("format",Demonstration!E9),"-",""),FALSE,CELL("format",'#_Demonstration'!E9)="G",FALSE,AND(CELL("format",'#_Demonstration'!E9)="F0",CELL("format",Demonstration!E9)="G"),FALSE,TRUE,IFERROR(IF(MATCH(CELL("format",'#_Demonstration'!E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9),_xlfn.FORMULATEXT(Demonstration!E9),Demonstration!E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9),_xlfn.FORMULATEXT(Demonstration!E9),Demonstration!E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9),_xlfn.FORMULATEXT('#_Demonstration'!E9),'#_Demonstration'!E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9),_xlfn.FORMULATEXT('#_Demonstration'!E9),'#_Demonstration'!E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9),_xlfn.FORMULATEXT(Demonstration!E9),Demonstration!E9))-LEN(SUBSTITUTE(IF(_xlfn.ISFORMULA(Demonstration!E9),_xlfn.FORMULATEXT(Demonstration!E9),Demonstration!E9),"""",""))&gt;LEN(IF(_xlfn.ISFORMULA('#_Demonstration'!E9),_xlfn.FORMULATEXT('#_Demonstration'!E9),'#_Demonstration'!E9))-LEN(SUBSTITUTE(IF(_xlfn.ISFORMULA('#_Demonstration'!E9),_xlfn.FORMULATEXT('#_Demonstration'!E9),'#_Demonstration'!E9),"""","")),TRUE,FALSE),"HardQuoteMsg",IF(LEN(IF(_xlfn.ISFORMULA(Demonstration!E9),_xlfn.FORMULATEXT(Demonstration!E9),Demonstration!E9))-LEN(SUBSTITUTE(IF(_xlfn.ISFORMULA(Demonstration!E9),_xlfn.FORMULATEXT(Demonstration!E9),Demonstration!E9),"$",""))&lt;LEN(IF(_xlfn.ISFORMULA('#_Demonstration'!E9),_xlfn.FORMULATEXT('#_Demonstration'!E9),'#_Demonstration'!E9))-LEN(SUBSTITUTE(IF(_xlfn.ISFORMULA('#_Demonstration'!E9),_xlfn.FORMULATEXT('#_Demonstration'!E9),'#_Demonstration'!E9),"$","")),TRUE,FALSE),"MissingAbsMsg",_xlfn.IFS(ISTEXT('#_Demonstration'!E9),FALSE,ISLOGICAL('#_Demonstration'!E9),FALSE,SUBSTITUTE(CELL("format",'#_Demonstration'!E9),"-","")=SUBSTITUTE(CELL("format",Demonstration!E9),"-",""),FALSE,CELL("format",'#_Demonstration'!E9)="G",FALSE,AND(CELL("format",'#_Demonstration'!E9)="F0",CELL("format",Demonstration!E9)="G"),FALSE,TRUE,IFERROR(IF(MATCH(CELL("format",'#_Demonstration'!E9),FormatCodes_SFX!$A$4:$A$53,0)&gt;0,TRUE),FALSE),TRUE,TRUE),"FormatMsg",TRUE,"PerfectMsg")</f>
        <v>PerfectMsg</v>
      </c>
    </row>
    <row r="10" spans="1:13" x14ac:dyDescent="0.15">
      <c r="A10" s="76">
        <v>0</v>
      </c>
      <c r="B10" s="82" t="str">
        <f ca="1">_xlfn.IFS(ISBLANK(Demonstration!B10),"",IF(NOT(ISNA('#_Demonstration'!B10)),IF(ISNA(Demonstration!B10),TRUE,FALSE),FALSE),"StuNAMsg",IF(AND(ISNA('#_Demonstration'!B10),ISNA(Demonstration!B10)),TRUE,FALSE),"PerfectMsg",IF(NOT(ISERROR('#_Demonstration'!B10)),IF(ISERROR(Demonstration!B10),TRUE,FALSE),FALSE),"StuErrorMsg",IF(TYPE('#_Demonstration'!B10)&lt;&gt;TYPE(Demonstration!B10),TRUE,FALSE),"WrongTypeMsg",IF(_xlfn.ISFORMULA('#_Demonstration'!B10),IF(NOT(_xlfn.ISFORMULA(Demonstration!B10)),TRUE),FALSE),"MissingFormulaMsg",IF(NOT(AND(ISNUMBER(FIND("[",_xlfn.FORMULATEXT('#_Demonstration'!B10))),ISNUMBER(FIND("!",_xlfn.FORMULATEXT('#_Demonstration'!B10))))),AND(ISNUMBER(FIND("[",_xlfn.FORMULATEXT(Demonstration!B10))),ISNUMBER(FIND("!",_xlfn.FORMULATEXT(Demonstration!B10)))),FALSE),"ExternalRefsMsg",IF(ISNUMBER('#_Demonstration'!B10),IF(ABS('#_Demonstration'!B10-Demonstration!B10)&gt;0.00001,TRUE,FALSE),IF('#_Demonstration'!B10&lt;&gt;Demonstration!B10,TRUE,FALSE)),IF(ISNUMBER('#_Demonstration'!B10),IF('#_Demonstration'!B10&gt;Demonstration!B10,"TooLow","TooHigh"),"WrongAnswer"),NOT(_xlfn.ISFORMULA('#_Demonstration'!B10)),IF(_xlfn.IFS(ISTEXT('#_Demonstration'!B10),FALSE,ISLOGICAL('#_Demonstration'!B10),FALSE,SUBSTITUTE(CELL("format",'#_Demonstration'!B10),"-","")=SUBSTITUTE(CELL("format",Demonstration!B10),"-",""),FALSE,CELL("format",'#_Demonstration'!B10)="G",FALSE,AND(CELL("format",'#_Demonstration'!B10)="F0",CELL("format",Demonstration!B10)="G"),FALSE,TRUE,IFERROR(IF(MATCH(CELL("format",'#_Demonstration'!B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10),_xlfn.FORMULATEXT(Demonstration!B10),Demonstration!B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10),_xlfn.FORMULATEXT(Demonstration!B10),Demonstration!B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10),_xlfn.FORMULATEXT('#_Demonstration'!B10),'#_Demonstration'!B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10),_xlfn.FORMULATEXT('#_Demonstration'!B10),'#_Demonstration'!B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10),_xlfn.FORMULATEXT(Demonstration!B10),Demonstration!B10))-LEN(SUBSTITUTE(IF(_xlfn.ISFORMULA(Demonstration!B10),_xlfn.FORMULATEXT(Demonstration!B10),Demonstration!B10),"""",""))&gt;LEN(IF(_xlfn.ISFORMULA('#_Demonstration'!B10),_xlfn.FORMULATEXT('#_Demonstration'!B10),'#_Demonstration'!B10))-LEN(SUBSTITUTE(IF(_xlfn.ISFORMULA('#_Demonstration'!B10),_xlfn.FORMULATEXT('#_Demonstration'!B10),'#_Demonstration'!B10),"""","")),TRUE,FALSE),"HardQuoteMsg",IF(LEN(IF(_xlfn.ISFORMULA(Demonstration!B10),_xlfn.FORMULATEXT(Demonstration!B10),Demonstration!B10))-LEN(SUBSTITUTE(IF(_xlfn.ISFORMULA(Demonstration!B10),_xlfn.FORMULATEXT(Demonstration!B10),Demonstration!B10),"$",""))&lt;LEN(IF(_xlfn.ISFORMULA('#_Demonstration'!B10),_xlfn.FORMULATEXT('#_Demonstration'!B10),'#_Demonstration'!B10))-LEN(SUBSTITUTE(IF(_xlfn.ISFORMULA('#_Demonstration'!B10),_xlfn.FORMULATEXT('#_Demonstration'!B10),'#_Demonstration'!B10),"$","")),TRUE,FALSE),"MissingAbsMsg",_xlfn.IFS(ISTEXT('#_Demonstration'!B10),FALSE,ISLOGICAL('#_Demonstration'!B10),FALSE,SUBSTITUTE(CELL("format",'#_Demonstration'!B10),"-","")=SUBSTITUTE(CELL("format",Demonstration!B10),"-",""),FALSE,CELL("format",'#_Demonstration'!B10)="G",FALSE,AND(CELL("format",'#_Demonstration'!B10)="F0",CELL("format",Demonstration!B10)="G"),FALSE,TRUE,IFERROR(IF(MATCH(CELL("format",'#_Demonstration'!B10),FormatCodes_SFX!$A$4:$A$53,0)&gt;0,TRUE),FALSE),TRUE,TRUE),"FormatMsg",TRUE,"PerfectMsg")</f>
        <v>PerfectMsg</v>
      </c>
      <c r="C10" s="82" t="str">
        <f ca="1">_xlfn.IFS(ISBLANK(Demonstration!C10),"",IF(NOT(ISNA('#_Demonstration'!C10)),IF(ISNA(Demonstration!C10),TRUE,FALSE),FALSE),"StuNAMsg",IF(AND(ISNA('#_Demonstration'!C10),ISNA(Demonstration!C10)),TRUE,FALSE),"PerfectMsg",IF(NOT(ISERROR('#_Demonstration'!C10)),IF(ISERROR(Demonstration!C10),TRUE,FALSE),FALSE),"StuErrorMsg",IF(TYPE('#_Demonstration'!C10)&lt;&gt;TYPE(Demonstration!C10),TRUE,FALSE),"WrongTypeMsg",IF(_xlfn.ISFORMULA('#_Demonstration'!C10),IF(NOT(_xlfn.ISFORMULA(Demonstration!C10)),TRUE),FALSE),"MissingFormulaMsg",IF(NOT(AND(ISNUMBER(FIND("[",_xlfn.FORMULATEXT('#_Demonstration'!C10))),ISNUMBER(FIND("!",_xlfn.FORMULATEXT('#_Demonstration'!C10))))),AND(ISNUMBER(FIND("[",_xlfn.FORMULATEXT(Demonstration!C10))),ISNUMBER(FIND("!",_xlfn.FORMULATEXT(Demonstration!C10)))),FALSE),"ExternalRefsMsg",IF(ISNUMBER('#_Demonstration'!C10),IF(ABS('#_Demonstration'!C10-Demonstration!C10)&gt;0.00001,TRUE,FALSE),IF('#_Demonstration'!C10&lt;&gt;Demonstration!C10,TRUE,FALSE)),IF(ISNUMBER('#_Demonstration'!C10),IF('#_Demonstration'!C10&gt;Demonstration!C10,"TooLow","TooHigh"),"WrongAnswer"),NOT(_xlfn.ISFORMULA('#_Demonstration'!C10)),IF(_xlfn.IFS(ISTEXT('#_Demonstration'!C10),FALSE,ISLOGICAL('#_Demonstration'!C10),FALSE,SUBSTITUTE(CELL("format",'#_Demonstration'!C10),"-","")=SUBSTITUTE(CELL("format",Demonstration!C10),"-",""),FALSE,CELL("format",'#_Demonstration'!C10)="G",FALSE,AND(CELL("format",'#_Demonstration'!C10)="F0",CELL("format",Demonstration!C10)="G"),FALSE,TRUE,IFERROR(IF(MATCH(CELL("format",'#_Demonstration'!C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10),_xlfn.FORMULATEXT(Demonstration!C10),Demonstration!C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10),_xlfn.FORMULATEXT(Demonstration!C10),Demonstration!C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10),_xlfn.FORMULATEXT('#_Demonstration'!C10),'#_Demonstration'!C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10),_xlfn.FORMULATEXT('#_Demonstration'!C10),'#_Demonstration'!C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10),_xlfn.FORMULATEXT(Demonstration!C10),Demonstration!C10))-LEN(SUBSTITUTE(IF(_xlfn.ISFORMULA(Demonstration!C10),_xlfn.FORMULATEXT(Demonstration!C10),Demonstration!C10),"""",""))&gt;LEN(IF(_xlfn.ISFORMULA('#_Demonstration'!C10),_xlfn.FORMULATEXT('#_Demonstration'!C10),'#_Demonstration'!C10))-LEN(SUBSTITUTE(IF(_xlfn.ISFORMULA('#_Demonstration'!C10),_xlfn.FORMULATEXT('#_Demonstration'!C10),'#_Demonstration'!C10),"""","")),TRUE,FALSE),"HardQuoteMsg",IF(LEN(IF(_xlfn.ISFORMULA(Demonstration!C10),_xlfn.FORMULATEXT(Demonstration!C10),Demonstration!C10))-LEN(SUBSTITUTE(IF(_xlfn.ISFORMULA(Demonstration!C10),_xlfn.FORMULATEXT(Demonstration!C10),Demonstration!C10),"$",""))&lt;LEN(IF(_xlfn.ISFORMULA('#_Demonstration'!C10),_xlfn.FORMULATEXT('#_Demonstration'!C10),'#_Demonstration'!C10))-LEN(SUBSTITUTE(IF(_xlfn.ISFORMULA('#_Demonstration'!C10),_xlfn.FORMULATEXT('#_Demonstration'!C10),'#_Demonstration'!C10),"$","")),TRUE,FALSE),"MissingAbsMsg",_xlfn.IFS(ISTEXT('#_Demonstration'!C10),FALSE,ISLOGICAL('#_Demonstration'!C10),FALSE,SUBSTITUTE(CELL("format",'#_Demonstration'!C10),"-","")=SUBSTITUTE(CELL("format",Demonstration!C10),"-",""),FALSE,CELL("format",'#_Demonstration'!C10)="G",FALSE,AND(CELL("format",'#_Demonstration'!C10)="F0",CELL("format",Demonstration!C10)="G"),FALSE,TRUE,IFERROR(IF(MATCH(CELL("format",'#_Demonstration'!C10),FormatCodes_SFX!$A$4:$A$53,0)&gt;0,TRUE),FALSE),TRUE,TRUE),"FormatMsg",TRUE,"PerfectMsg")</f>
        <v>PerfectMsg</v>
      </c>
      <c r="D10" s="82" t="str">
        <f ca="1">_xlfn.IFS(ISBLANK(Demonstration!D10),"",IF(NOT(ISNA('#_Demonstration'!D10)),IF(ISNA(Demonstration!D10),TRUE,FALSE),FALSE),"StuNAMsg",IF(AND(ISNA('#_Demonstration'!D10),ISNA(Demonstration!D10)),TRUE,FALSE),"PerfectMsg",IF(NOT(ISERROR('#_Demonstration'!D10)),IF(ISERROR(Demonstration!D10),TRUE,FALSE),FALSE),"StuErrorMsg",IF(TYPE('#_Demonstration'!D10)&lt;&gt;TYPE(Demonstration!D10),TRUE,FALSE),"WrongTypeMsg",IF(_xlfn.ISFORMULA('#_Demonstration'!D10),IF(NOT(_xlfn.ISFORMULA(Demonstration!D10)),TRUE),FALSE),"MissingFormulaMsg",IF(NOT(AND(ISNUMBER(FIND("[",_xlfn.FORMULATEXT('#_Demonstration'!D10))),ISNUMBER(FIND("!",_xlfn.FORMULATEXT('#_Demonstration'!D10))))),AND(ISNUMBER(FIND("[",_xlfn.FORMULATEXT(Demonstration!D10))),ISNUMBER(FIND("!",_xlfn.FORMULATEXT(Demonstration!D10)))),FALSE),"ExternalRefsMsg",IF(ISNUMBER('#_Demonstration'!D10),IF(ABS('#_Demonstration'!D10-Demonstration!D10)&gt;0.00001,TRUE,FALSE),IF('#_Demonstration'!D10&lt;&gt;Demonstration!D10,TRUE,FALSE)),IF(ISNUMBER('#_Demonstration'!D10),IF('#_Demonstration'!D10&gt;Demonstration!D10,"TooLow","TooHigh"),"WrongAnswer"),NOT(_xlfn.ISFORMULA('#_Demonstration'!D10)),IF(_xlfn.IFS(ISTEXT('#_Demonstration'!D10),FALSE,ISLOGICAL('#_Demonstration'!D10),FALSE,SUBSTITUTE(CELL("format",'#_Demonstration'!D10),"-","")=SUBSTITUTE(CELL("format",Demonstration!D10),"-",""),FALSE,CELL("format",'#_Demonstration'!D10)="G",FALSE,AND(CELL("format",'#_Demonstration'!D10)="F0",CELL("format",Demonstration!D10)="G"),FALSE,TRUE,IFERROR(IF(MATCH(CELL("format",'#_Demonstration'!D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10),_xlfn.FORMULATEXT(Demonstration!D10),Demonstration!D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10),_xlfn.FORMULATEXT(Demonstration!D10),Demonstration!D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10),_xlfn.FORMULATEXT('#_Demonstration'!D10),'#_Demonstration'!D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10),_xlfn.FORMULATEXT('#_Demonstration'!D10),'#_Demonstration'!D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10),_xlfn.FORMULATEXT(Demonstration!D10),Demonstration!D10))-LEN(SUBSTITUTE(IF(_xlfn.ISFORMULA(Demonstration!D10),_xlfn.FORMULATEXT(Demonstration!D10),Demonstration!D10),"""",""))&gt;LEN(IF(_xlfn.ISFORMULA('#_Demonstration'!D10),_xlfn.FORMULATEXT('#_Demonstration'!D10),'#_Demonstration'!D10))-LEN(SUBSTITUTE(IF(_xlfn.ISFORMULA('#_Demonstration'!D10),_xlfn.FORMULATEXT('#_Demonstration'!D10),'#_Demonstration'!D10),"""","")),TRUE,FALSE),"HardQuoteMsg",IF(LEN(IF(_xlfn.ISFORMULA(Demonstration!D10),_xlfn.FORMULATEXT(Demonstration!D10),Demonstration!D10))-LEN(SUBSTITUTE(IF(_xlfn.ISFORMULA(Demonstration!D10),_xlfn.FORMULATEXT(Demonstration!D10),Demonstration!D10),"$",""))&lt;LEN(IF(_xlfn.ISFORMULA('#_Demonstration'!D10),_xlfn.FORMULATEXT('#_Demonstration'!D10),'#_Demonstration'!D10))-LEN(SUBSTITUTE(IF(_xlfn.ISFORMULA('#_Demonstration'!D10),_xlfn.FORMULATEXT('#_Demonstration'!D10),'#_Demonstration'!D10),"$","")),TRUE,FALSE),"MissingAbsMsg",_xlfn.IFS(ISTEXT('#_Demonstration'!D10),FALSE,ISLOGICAL('#_Demonstration'!D10),FALSE,SUBSTITUTE(CELL("format",'#_Demonstration'!D10),"-","")=SUBSTITUTE(CELL("format",Demonstration!D10),"-",""),FALSE,CELL("format",'#_Demonstration'!D10)="G",FALSE,AND(CELL("format",'#_Demonstration'!D10)="F0",CELL("format",Demonstration!D10)="G"),FALSE,TRUE,IFERROR(IF(MATCH(CELL("format",'#_Demonstration'!D10),FormatCodes_SFX!$A$4:$A$53,0)&gt;0,TRUE),FALSE),TRUE,TRUE),"FormatMsg",TRUE,"PerfectMsg")</f>
        <v>PerfectMsg</v>
      </c>
      <c r="E10" s="82" t="str">
        <f ca="1">_xlfn.IFS(ISBLANK(Demonstration!E10),"",IF(NOT(ISNA('#_Demonstration'!E10)),IF(ISNA(Demonstration!E10),TRUE,FALSE),FALSE),"StuNAMsg",IF(AND(ISNA('#_Demonstration'!E10),ISNA(Demonstration!E10)),TRUE,FALSE),"PerfectMsg",IF(NOT(ISERROR('#_Demonstration'!E10)),IF(ISERROR(Demonstration!E10),TRUE,FALSE),FALSE),"StuErrorMsg",IF(TYPE('#_Demonstration'!E10)&lt;&gt;TYPE(Demonstration!E10),TRUE,FALSE),"WrongTypeMsg",IF(_xlfn.ISFORMULA('#_Demonstration'!E10),IF(NOT(_xlfn.ISFORMULA(Demonstration!E10)),TRUE),FALSE),"MissingFormulaMsg",IF(NOT(AND(ISNUMBER(FIND("[",_xlfn.FORMULATEXT('#_Demonstration'!E10))),ISNUMBER(FIND("!",_xlfn.FORMULATEXT('#_Demonstration'!E10))))),AND(ISNUMBER(FIND("[",_xlfn.FORMULATEXT(Demonstration!E10))),ISNUMBER(FIND("!",_xlfn.FORMULATEXT(Demonstration!E10)))),FALSE),"ExternalRefsMsg",IF(ISNUMBER('#_Demonstration'!E10),IF(ABS('#_Demonstration'!E10-Demonstration!E10)&gt;0.00001,TRUE,FALSE),IF('#_Demonstration'!E10&lt;&gt;Demonstration!E10,TRUE,FALSE)),IF(ISNUMBER('#_Demonstration'!E10),IF('#_Demonstration'!E10&gt;Demonstration!E10,"TooLow","TooHigh"),"WrongAnswer"),NOT(_xlfn.ISFORMULA('#_Demonstration'!E10)),IF(_xlfn.IFS(ISTEXT('#_Demonstration'!E10),FALSE,ISLOGICAL('#_Demonstration'!E10),FALSE,SUBSTITUTE(CELL("format",'#_Demonstration'!E10),"-","")=SUBSTITUTE(CELL("format",Demonstration!E10),"-",""),FALSE,CELL("format",'#_Demonstration'!E10)="G",FALSE,AND(CELL("format",'#_Demonstration'!E10)="F0",CELL("format",Demonstration!E10)="G"),FALSE,TRUE,IFERROR(IF(MATCH(CELL("format",'#_Demonstration'!E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10),_xlfn.FORMULATEXT(Demonstration!E10),Demonstration!E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10),_xlfn.FORMULATEXT(Demonstration!E10),Demonstration!E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10),_xlfn.FORMULATEXT('#_Demonstration'!E10),'#_Demonstration'!E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10),_xlfn.FORMULATEXT('#_Demonstration'!E10),'#_Demonstration'!E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10),_xlfn.FORMULATEXT(Demonstration!E10),Demonstration!E10))-LEN(SUBSTITUTE(IF(_xlfn.ISFORMULA(Demonstration!E10),_xlfn.FORMULATEXT(Demonstration!E10),Demonstration!E10),"""",""))&gt;LEN(IF(_xlfn.ISFORMULA('#_Demonstration'!E10),_xlfn.FORMULATEXT('#_Demonstration'!E10),'#_Demonstration'!E10))-LEN(SUBSTITUTE(IF(_xlfn.ISFORMULA('#_Demonstration'!E10),_xlfn.FORMULATEXT('#_Demonstration'!E10),'#_Demonstration'!E10),"""","")),TRUE,FALSE),"HardQuoteMsg",IF(LEN(IF(_xlfn.ISFORMULA(Demonstration!E10),_xlfn.FORMULATEXT(Demonstration!E10),Demonstration!E10))-LEN(SUBSTITUTE(IF(_xlfn.ISFORMULA(Demonstration!E10),_xlfn.FORMULATEXT(Demonstration!E10),Demonstration!E10),"$",""))&lt;LEN(IF(_xlfn.ISFORMULA('#_Demonstration'!E10),_xlfn.FORMULATEXT('#_Demonstration'!E10),'#_Demonstration'!E10))-LEN(SUBSTITUTE(IF(_xlfn.ISFORMULA('#_Demonstration'!E10),_xlfn.FORMULATEXT('#_Demonstration'!E10),'#_Demonstration'!E10),"$","")),TRUE,FALSE),"MissingAbsMsg",_xlfn.IFS(ISTEXT('#_Demonstration'!E10),FALSE,ISLOGICAL('#_Demonstration'!E10),FALSE,SUBSTITUTE(CELL("format",'#_Demonstration'!E10),"-","")=SUBSTITUTE(CELL("format",Demonstration!E10),"-",""),FALSE,CELL("format",'#_Demonstration'!E10)="G",FALSE,AND(CELL("format",'#_Demonstration'!E10)="F0",CELL("format",Demonstration!E10)="G"),FALSE,TRUE,IFERROR(IF(MATCH(CELL("format",'#_Demonstration'!E10),FormatCodes_SFX!$A$4:$A$53,0)&gt;0,TRUE),FALSE),TRUE,TRUE),"FormatMsg",TRUE,"PerfectMsg")</f>
        <v>PerfectMsg</v>
      </c>
      <c r="K10" s="74">
        <v>0</v>
      </c>
    </row>
    <row r="11" spans="1:13" x14ac:dyDescent="0.15">
      <c r="K11" s="71">
        <v>0</v>
      </c>
    </row>
    <row r="12" spans="1:13" x14ac:dyDescent="0.15">
      <c r="K12" s="71">
        <v>0</v>
      </c>
    </row>
    <row r="13" spans="1:13" x14ac:dyDescent="0.15">
      <c r="A13" s="76">
        <v>0</v>
      </c>
      <c r="B13" s="76">
        <v>0</v>
      </c>
      <c r="C13" s="76">
        <v>0</v>
      </c>
      <c r="D13" s="76">
        <v>0</v>
      </c>
      <c r="E13" s="76">
        <v>0</v>
      </c>
      <c r="F13" s="76">
        <v>0</v>
      </c>
      <c r="G13" s="76">
        <v>0</v>
      </c>
    </row>
    <row r="14" spans="1:13" x14ac:dyDescent="0.15">
      <c r="A14" s="71">
        <v>0</v>
      </c>
      <c r="B14" s="83">
        <v>0</v>
      </c>
      <c r="C14" s="83">
        <v>0</v>
      </c>
      <c r="D14" s="83">
        <v>0</v>
      </c>
      <c r="E14" s="83">
        <v>0</v>
      </c>
      <c r="F14" s="84" t="str">
        <f ca="1">_xlfn.IFS(ISBLANK(Demonstration!F14),"",IF(NOT(ISNA('#_Demonstration'!F14)),IF(ISNA(Demonstration!F14),TRUE,FALSE),FALSE),"StuNAMsg",IF(AND(ISNA('#_Demonstration'!F14),ISNA(Demonstration!F14)),TRUE,FALSE),"PerfectMsg",IF(NOT(ISERROR('#_Demonstration'!F14)),IF(ISERROR(Demonstration!F14),TRUE,FALSE),FALSE),"StuErrorMsg",IF(TYPE('#_Demonstration'!F14)&lt;&gt;TYPE(Demonstration!F14),TRUE,FALSE),"WrongTypeMsg",IF(_xlfn.ISFORMULA('#_Demonstration'!F14),IF(NOT(_xlfn.ISFORMULA(Demonstration!F14)),TRUE),FALSE),"MissingFormulaMsg",IF(NOT(AND(ISNUMBER(FIND("[",_xlfn.FORMULATEXT('#_Demonstration'!F14))),ISNUMBER(FIND("!",_xlfn.FORMULATEXT('#_Demonstration'!F14))))),AND(ISNUMBER(FIND("[",_xlfn.FORMULATEXT(Demonstration!F14))),ISNUMBER(FIND("!",_xlfn.FORMULATEXT(Demonstration!F14)))),FALSE),"ExternalRefsMsg",IF(ISNUMBER('#_Demonstration'!F14),IF(ABS('#_Demonstration'!F14-Demonstration!F14)&gt;0.00001,TRUE,FALSE),IF('#_Demonstration'!F14&lt;&gt;Demonstration!F14,TRUE,FALSE)),IF(ISNUMBER('#_Demonstration'!F14),IF('#_Demonstration'!F14&gt;Demonstration!F14,"TooLow","TooHigh"),"WrongAnswer"),NOT(_xlfn.ISFORMULA('#_Demonstration'!F14)),IF(_xlfn.IFS(ISTEXT('#_Demonstration'!F14),FALSE,ISLOGICAL('#_Demonstration'!F14),FALSE,SUBSTITUTE(CELL("format",'#_Demonstration'!F14),"-","")=SUBSTITUTE(CELL("format",Demonstration!F14),"-",""),FALSE,CELL("format",'#_Demonstration'!F14)="G",FALSE,AND(CELL("format",'#_Demonstration'!F14)="F0",CELL("format",Demonstration!F14)="G"),FALSE,TRUE,IFERROR(IF(MATCH(CELL("format",'#_Demonstration'!F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14),_xlfn.FORMULATEXT(Demonstration!F14),Demonstration!F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14),_xlfn.FORMULATEXT(Demonstration!F14),Demonstration!F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14),_xlfn.FORMULATEXT('#_Demonstration'!F14),'#_Demonstration'!F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14),_xlfn.FORMULATEXT('#_Demonstration'!F14),'#_Demonstration'!F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F14),_xlfn.FORMULATEXT(Demonstration!F14),Demonstration!F14))-LEN(SUBSTITUTE(IF(_xlfn.ISFORMULA(Demonstration!F14),_xlfn.FORMULATEXT(Demonstration!F14),Demonstration!F14),"""",""))&gt;LEN(IF(_xlfn.ISFORMULA('#_Demonstration'!F14),_xlfn.FORMULATEXT('#_Demonstration'!F14),'#_Demonstration'!F14))-LEN(SUBSTITUTE(IF(_xlfn.ISFORMULA('#_Demonstration'!F14),_xlfn.FORMULATEXT('#_Demonstration'!F14),'#_Demonstration'!F14),"""","")),TRUE,FALSE),"HardQuoteMsg",IF(LEN(IF(_xlfn.ISFORMULA(Demonstration!F14),_xlfn.FORMULATEXT(Demonstration!F14),Demonstration!F14))-LEN(SUBSTITUTE(IF(_xlfn.ISFORMULA(Demonstration!F14),_xlfn.FORMULATEXT(Demonstration!F14),Demonstration!F14),"$",""))&lt;LEN(IF(_xlfn.ISFORMULA('#_Demonstration'!F14),_xlfn.FORMULATEXT('#_Demonstration'!F14),'#_Demonstration'!F14))-LEN(SUBSTITUTE(IF(_xlfn.ISFORMULA('#_Demonstration'!F14),_xlfn.FORMULATEXT('#_Demonstration'!F14),'#_Demonstration'!F14),"$","")),TRUE,FALSE),"MissingAbsMsg",_xlfn.IFS(ISTEXT('#_Demonstration'!F14),FALSE,ISLOGICAL('#_Demonstration'!F14),FALSE,SUBSTITUTE(CELL("format",'#_Demonstration'!F14),"-","")=SUBSTITUTE(CELL("format",Demonstration!F14),"-",""),FALSE,CELL("format",'#_Demonstration'!F14)="G",FALSE,AND(CELL("format",'#_Demonstration'!F14)="F0",CELL("format",Demonstration!F14)="G"),FALSE,TRUE,IFERROR(IF(MATCH(CELL("format",'#_Demonstration'!F14),FormatCodes_SFX!$A$4:$A$53,0)&gt;0,TRUE),FALSE),TRUE,TRUE),"FormatMsg",TRUE,"PerfectMsg")</f>
        <v>PerfectMsg</v>
      </c>
      <c r="G14" s="85" t="str">
        <f ca="1">_xlfn.IFS(ISBLANK(Demonstration!G14),"",IF(NOT(ISNA('#_Demonstration'!G14)),IF(ISNA(Demonstration!G14),TRUE,FALSE),FALSE),"StuNAMsg",IF(AND(ISNA('#_Demonstration'!G14),ISNA(Demonstration!G14)),TRUE,FALSE),"PerfectMsg",IF(NOT(ISERROR('#_Demonstration'!G14)),IF(ISERROR(Demonstration!G14),TRUE,FALSE),FALSE),"StuErrorMsg",IF(TYPE('#_Demonstration'!G14)&lt;&gt;TYPE(Demonstration!G14),TRUE,FALSE),"WrongTypeMsg",IF(_xlfn.ISFORMULA('#_Demonstration'!G14),IF(NOT(_xlfn.ISFORMULA(Demonstration!G14)),TRUE),FALSE),"MissingFormulaMsg",IF(NOT(AND(ISNUMBER(FIND("[",_xlfn.FORMULATEXT('#_Demonstration'!G14))),ISNUMBER(FIND("!",_xlfn.FORMULATEXT('#_Demonstration'!G14))))),AND(ISNUMBER(FIND("[",_xlfn.FORMULATEXT(Demonstration!G14))),ISNUMBER(FIND("!",_xlfn.FORMULATEXT(Demonstration!G14)))),FALSE),"ExternalRefsMsg",IF(ISNUMBER('#_Demonstration'!G14),IF(ABS('#_Demonstration'!G14-Demonstration!G14)&gt;0.00001,TRUE,FALSE),IF('#_Demonstration'!G14&lt;&gt;Demonstration!G14,TRUE,FALSE)),IF(ISNUMBER('#_Demonstration'!G14),IF('#_Demonstration'!G14&gt;Demonstration!G14,"TooLow","TooHigh"),"WrongAnswer"),NOT(_xlfn.ISFORMULA('#_Demonstration'!G14)),IF(_xlfn.IFS(ISTEXT('#_Demonstration'!G14),FALSE,ISLOGICAL('#_Demonstration'!G14),FALSE,SUBSTITUTE(CELL("format",'#_Demonstration'!G14),"-","")=SUBSTITUTE(CELL("format",Demonstration!G14),"-",""),FALSE,CELL("format",'#_Demonstration'!G14)="G",FALSE,AND(CELL("format",'#_Demonstration'!G14)="F0",CELL("format",Demonstration!G14)="G"),FALSE,TRUE,IFERROR(IF(MATCH(CELL("format",'#_Demonstration'!G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14),_xlfn.FORMULATEXT(Demonstration!G14),Demonstration!G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14),_xlfn.FORMULATEXT(Demonstration!G14),Demonstration!G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14),_xlfn.FORMULATEXT('#_Demonstration'!G14),'#_Demonstration'!G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14),_xlfn.FORMULATEXT('#_Demonstration'!G14),'#_Demonstration'!G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G14),_xlfn.FORMULATEXT(Demonstration!G14),Demonstration!G14))-LEN(SUBSTITUTE(IF(_xlfn.ISFORMULA(Demonstration!G14),_xlfn.FORMULATEXT(Demonstration!G14),Demonstration!G14),"""",""))&gt;LEN(IF(_xlfn.ISFORMULA('#_Demonstration'!G14),_xlfn.FORMULATEXT('#_Demonstration'!G14),'#_Demonstration'!G14))-LEN(SUBSTITUTE(IF(_xlfn.ISFORMULA('#_Demonstration'!G14),_xlfn.FORMULATEXT('#_Demonstration'!G14),'#_Demonstration'!G14),"""","")),TRUE,FALSE),"HardQuoteMsg",IF(LEN(IF(_xlfn.ISFORMULA(Demonstration!G14),_xlfn.FORMULATEXT(Demonstration!G14),Demonstration!G14))-LEN(SUBSTITUTE(IF(_xlfn.ISFORMULA(Demonstration!G14),_xlfn.FORMULATEXT(Demonstration!G14),Demonstration!G14),"$",""))&lt;LEN(IF(_xlfn.ISFORMULA('#_Demonstration'!G14),_xlfn.FORMULATEXT('#_Demonstration'!G14),'#_Demonstration'!G14))-LEN(SUBSTITUTE(IF(_xlfn.ISFORMULA('#_Demonstration'!G14),_xlfn.FORMULATEXT('#_Demonstration'!G14),'#_Demonstration'!G14),"$","")),TRUE,FALSE),"MissingAbsMsg",_xlfn.IFS(ISTEXT('#_Demonstration'!G14),FALSE,ISLOGICAL('#_Demonstration'!G14),FALSE,SUBSTITUTE(CELL("format",'#_Demonstration'!G14),"-","")=SUBSTITUTE(CELL("format",Demonstration!G14),"-",""),FALSE,CELL("format",'#_Demonstration'!G14)="G",FALSE,AND(CELL("format",'#_Demonstration'!G14)="F0",CELL("format",Demonstration!G14)="G"),FALSE,TRUE,IFERROR(IF(MATCH(CELL("format",'#_Demonstration'!G14),FormatCodes_SFX!$A$4:$A$53,0)&gt;0,TRUE),FALSE),TRUE,TRUE),"FormatMsg",TRUE,"PerfectMsg")</f>
        <v>PerfectMsg</v>
      </c>
      <c r="K14" s="74">
        <v>0</v>
      </c>
    </row>
    <row r="15" spans="1:13" x14ac:dyDescent="0.15">
      <c r="A15" s="71">
        <v>0</v>
      </c>
      <c r="B15" s="83">
        <v>0</v>
      </c>
      <c r="C15" s="83">
        <v>0</v>
      </c>
      <c r="D15" s="83">
        <v>0</v>
      </c>
      <c r="E15" s="83">
        <v>0</v>
      </c>
      <c r="F15" s="84" t="str">
        <f ca="1">_xlfn.IFS(ISBLANK(Demonstration!F15),"",IF(NOT(ISNA('#_Demonstration'!F15)),IF(ISNA(Demonstration!F15),TRUE,FALSE),FALSE),"StuNAMsg",IF(AND(ISNA('#_Demonstration'!F15),ISNA(Demonstration!F15)),TRUE,FALSE),"PerfectMsg",IF(NOT(ISERROR('#_Demonstration'!F15)),IF(ISERROR(Demonstration!F15),TRUE,FALSE),FALSE),"StuErrorMsg",IF(TYPE('#_Demonstration'!F15)&lt;&gt;TYPE(Demonstration!F15),TRUE,FALSE),"WrongTypeMsg",IF(_xlfn.ISFORMULA('#_Demonstration'!F15),IF(NOT(_xlfn.ISFORMULA(Demonstration!F15)),TRUE),FALSE),"MissingFormulaMsg",IF(NOT(AND(ISNUMBER(FIND("[",_xlfn.FORMULATEXT('#_Demonstration'!F15))),ISNUMBER(FIND("!",_xlfn.FORMULATEXT('#_Demonstration'!F15))))),AND(ISNUMBER(FIND("[",_xlfn.FORMULATEXT(Demonstration!F15))),ISNUMBER(FIND("!",_xlfn.FORMULATEXT(Demonstration!F15)))),FALSE),"ExternalRefsMsg",IF(ISNUMBER('#_Demonstration'!F15),IF(ABS('#_Demonstration'!F15-Demonstration!F15)&gt;0.00001,TRUE,FALSE),IF('#_Demonstration'!F15&lt;&gt;Demonstration!F15,TRUE,FALSE)),IF(ISNUMBER('#_Demonstration'!F15),IF('#_Demonstration'!F15&gt;Demonstration!F15,"TooLow","TooHigh"),"WrongAnswer"),NOT(_xlfn.ISFORMULA('#_Demonstration'!F15)),IF(_xlfn.IFS(ISTEXT('#_Demonstration'!F15),FALSE,ISLOGICAL('#_Demonstration'!F15),FALSE,SUBSTITUTE(CELL("format",'#_Demonstration'!F15),"-","")=SUBSTITUTE(CELL("format",Demonstration!F15),"-",""),FALSE,CELL("format",'#_Demonstration'!F15)="G",FALSE,AND(CELL("format",'#_Demonstration'!F15)="F0",CELL("format",Demonstration!F15)="G"),FALSE,TRUE,IFERROR(IF(MATCH(CELL("format",'#_Demonstration'!F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15),_xlfn.FORMULATEXT(Demonstration!F15),Demonstration!F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15),_xlfn.FORMULATEXT(Demonstration!F15),Demonstration!F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15),_xlfn.FORMULATEXT('#_Demonstration'!F15),'#_Demonstration'!F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15),_xlfn.FORMULATEXT('#_Demonstration'!F15),'#_Demonstration'!F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F15),_xlfn.FORMULATEXT(Demonstration!F15),Demonstration!F15))-LEN(SUBSTITUTE(IF(_xlfn.ISFORMULA(Demonstration!F15),_xlfn.FORMULATEXT(Demonstration!F15),Demonstration!F15),"""",""))&gt;LEN(IF(_xlfn.ISFORMULA('#_Demonstration'!F15),_xlfn.FORMULATEXT('#_Demonstration'!F15),'#_Demonstration'!F15))-LEN(SUBSTITUTE(IF(_xlfn.ISFORMULA('#_Demonstration'!F15),_xlfn.FORMULATEXT('#_Demonstration'!F15),'#_Demonstration'!F15),"""","")),TRUE,FALSE),"HardQuoteMsg",IF(LEN(IF(_xlfn.ISFORMULA(Demonstration!F15),_xlfn.FORMULATEXT(Demonstration!F15),Demonstration!F15))-LEN(SUBSTITUTE(IF(_xlfn.ISFORMULA(Demonstration!F15),_xlfn.FORMULATEXT(Demonstration!F15),Demonstration!F15),"$",""))&lt;LEN(IF(_xlfn.ISFORMULA('#_Demonstration'!F15),_xlfn.FORMULATEXT('#_Demonstration'!F15),'#_Demonstration'!F15))-LEN(SUBSTITUTE(IF(_xlfn.ISFORMULA('#_Demonstration'!F15),_xlfn.FORMULATEXT('#_Demonstration'!F15),'#_Demonstration'!F15),"$","")),TRUE,FALSE),"MissingAbsMsg",_xlfn.IFS(ISTEXT('#_Demonstration'!F15),FALSE,ISLOGICAL('#_Demonstration'!F15),FALSE,SUBSTITUTE(CELL("format",'#_Demonstration'!F15),"-","")=SUBSTITUTE(CELL("format",Demonstration!F15),"-",""),FALSE,CELL("format",'#_Demonstration'!F15)="G",FALSE,AND(CELL("format",'#_Demonstration'!F15)="F0",CELL("format",Demonstration!F15)="G"),FALSE,TRUE,IFERROR(IF(MATCH(CELL("format",'#_Demonstration'!F15),FormatCodes_SFX!$A$4:$A$53,0)&gt;0,TRUE),FALSE),TRUE,TRUE),"FormatMsg",TRUE,"PerfectMsg")</f>
        <v>PerfectMsg</v>
      </c>
      <c r="G15" s="85" t="str">
        <f ca="1">_xlfn.IFS(ISBLANK(Demonstration!G15),"",IF(NOT(ISNA('#_Demonstration'!G15)),IF(ISNA(Demonstration!G15),TRUE,FALSE),FALSE),"StuNAMsg",IF(AND(ISNA('#_Demonstration'!G15),ISNA(Demonstration!G15)),TRUE,FALSE),"PerfectMsg",IF(NOT(ISERROR('#_Demonstration'!G15)),IF(ISERROR(Demonstration!G15),TRUE,FALSE),FALSE),"StuErrorMsg",IF(TYPE('#_Demonstration'!G15)&lt;&gt;TYPE(Demonstration!G15),TRUE,FALSE),"WrongTypeMsg",IF(_xlfn.ISFORMULA('#_Demonstration'!G15),IF(NOT(_xlfn.ISFORMULA(Demonstration!G15)),TRUE),FALSE),"MissingFormulaMsg",IF(NOT(AND(ISNUMBER(FIND("[",_xlfn.FORMULATEXT('#_Demonstration'!G15))),ISNUMBER(FIND("!",_xlfn.FORMULATEXT('#_Demonstration'!G15))))),AND(ISNUMBER(FIND("[",_xlfn.FORMULATEXT(Demonstration!G15))),ISNUMBER(FIND("!",_xlfn.FORMULATEXT(Demonstration!G15)))),FALSE),"ExternalRefsMsg",IF(ISNUMBER('#_Demonstration'!G15),IF(ABS('#_Demonstration'!G15-Demonstration!G15)&gt;0.00001,TRUE,FALSE),IF('#_Demonstration'!G15&lt;&gt;Demonstration!G15,TRUE,FALSE)),IF(ISNUMBER('#_Demonstration'!G15),IF('#_Demonstration'!G15&gt;Demonstration!G15,"TooLow","TooHigh"),"WrongAnswer"),NOT(_xlfn.ISFORMULA('#_Demonstration'!G15)),IF(_xlfn.IFS(ISTEXT('#_Demonstration'!G15),FALSE,ISLOGICAL('#_Demonstration'!G15),FALSE,SUBSTITUTE(CELL("format",'#_Demonstration'!G15),"-","")=SUBSTITUTE(CELL("format",Demonstration!G15),"-",""),FALSE,CELL("format",'#_Demonstration'!G15)="G",FALSE,AND(CELL("format",'#_Demonstration'!G15)="F0",CELL("format",Demonstration!G15)="G"),FALSE,TRUE,IFERROR(IF(MATCH(CELL("format",'#_Demonstration'!G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15),_xlfn.FORMULATEXT(Demonstration!G15),Demonstration!G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15),_xlfn.FORMULATEXT(Demonstration!G15),Demonstration!G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15),_xlfn.FORMULATEXT('#_Demonstration'!G15),'#_Demonstration'!G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15),_xlfn.FORMULATEXT('#_Demonstration'!G15),'#_Demonstration'!G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G15),_xlfn.FORMULATEXT(Demonstration!G15),Demonstration!G15))-LEN(SUBSTITUTE(IF(_xlfn.ISFORMULA(Demonstration!G15),_xlfn.FORMULATEXT(Demonstration!G15),Demonstration!G15),"""",""))&gt;LEN(IF(_xlfn.ISFORMULA('#_Demonstration'!G15),_xlfn.FORMULATEXT('#_Demonstration'!G15),'#_Demonstration'!G15))-LEN(SUBSTITUTE(IF(_xlfn.ISFORMULA('#_Demonstration'!G15),_xlfn.FORMULATEXT('#_Demonstration'!G15),'#_Demonstration'!G15),"""","")),TRUE,FALSE),"HardQuoteMsg",IF(LEN(IF(_xlfn.ISFORMULA(Demonstration!G15),_xlfn.FORMULATEXT(Demonstration!G15),Demonstration!G15))-LEN(SUBSTITUTE(IF(_xlfn.ISFORMULA(Demonstration!G15),_xlfn.FORMULATEXT(Demonstration!G15),Demonstration!G15),"$",""))&lt;LEN(IF(_xlfn.ISFORMULA('#_Demonstration'!G15),_xlfn.FORMULATEXT('#_Demonstration'!G15),'#_Demonstration'!G15))-LEN(SUBSTITUTE(IF(_xlfn.ISFORMULA('#_Demonstration'!G15),_xlfn.FORMULATEXT('#_Demonstration'!G15),'#_Demonstration'!G15),"$","")),TRUE,FALSE),"MissingAbsMsg",_xlfn.IFS(ISTEXT('#_Demonstration'!G15),FALSE,ISLOGICAL('#_Demonstration'!G15),FALSE,SUBSTITUTE(CELL("format",'#_Demonstration'!G15),"-","")=SUBSTITUTE(CELL("format",Demonstration!G15),"-",""),FALSE,CELL("format",'#_Demonstration'!G15)="G",FALSE,AND(CELL("format",'#_Demonstration'!G15)="F0",CELL("format",Demonstration!G15)="G"),FALSE,TRUE,IFERROR(IF(MATCH(CELL("format",'#_Demonstration'!G15),FormatCodes_SFX!$A$4:$A$53,0)&gt;0,TRUE),FALSE),TRUE,TRUE),"FormatMsg",TRUE,"PerfectMsg")</f>
        <v>PerfectMsg</v>
      </c>
      <c r="K15" s="71">
        <v>0</v>
      </c>
    </row>
    <row r="16" spans="1:13" x14ac:dyDescent="0.15">
      <c r="A16" s="71">
        <v>0</v>
      </c>
      <c r="B16" s="83">
        <v>0</v>
      </c>
      <c r="C16" s="83">
        <v>0</v>
      </c>
      <c r="D16" s="83">
        <v>0</v>
      </c>
      <c r="E16" s="83">
        <v>0</v>
      </c>
      <c r="F16" s="84" t="str">
        <f ca="1">_xlfn.IFS(ISBLANK(Demonstration!F16),"",IF(NOT(ISNA('#_Demonstration'!F16)),IF(ISNA(Demonstration!F16),TRUE,FALSE),FALSE),"StuNAMsg",IF(AND(ISNA('#_Demonstration'!F16),ISNA(Demonstration!F16)),TRUE,FALSE),"PerfectMsg",IF(NOT(ISERROR('#_Demonstration'!F16)),IF(ISERROR(Demonstration!F16),TRUE,FALSE),FALSE),"StuErrorMsg",IF(TYPE('#_Demonstration'!F16)&lt;&gt;TYPE(Demonstration!F16),TRUE,FALSE),"WrongTypeMsg",IF(_xlfn.ISFORMULA('#_Demonstration'!F16),IF(NOT(_xlfn.ISFORMULA(Demonstration!F16)),TRUE),FALSE),"MissingFormulaMsg",IF(NOT(AND(ISNUMBER(FIND("[",_xlfn.FORMULATEXT('#_Demonstration'!F16))),ISNUMBER(FIND("!",_xlfn.FORMULATEXT('#_Demonstration'!F16))))),AND(ISNUMBER(FIND("[",_xlfn.FORMULATEXT(Demonstration!F16))),ISNUMBER(FIND("!",_xlfn.FORMULATEXT(Demonstration!F16)))),FALSE),"ExternalRefsMsg",IF(ISNUMBER('#_Demonstration'!F16),IF(ABS('#_Demonstration'!F16-Demonstration!F16)&gt;0.00001,TRUE,FALSE),IF('#_Demonstration'!F16&lt;&gt;Demonstration!F16,TRUE,FALSE)),IF(ISNUMBER('#_Demonstration'!F16),IF('#_Demonstration'!F16&gt;Demonstration!F16,"TooLow","TooHigh"),"WrongAnswer"),NOT(_xlfn.ISFORMULA('#_Demonstration'!F16)),IF(_xlfn.IFS(ISTEXT('#_Demonstration'!F16),FALSE,ISLOGICAL('#_Demonstration'!F16),FALSE,SUBSTITUTE(CELL("format",'#_Demonstration'!F16),"-","")=SUBSTITUTE(CELL("format",Demonstration!F16),"-",""),FALSE,CELL("format",'#_Demonstration'!F16)="G",FALSE,AND(CELL("format",'#_Demonstration'!F16)="F0",CELL("format",Demonstration!F16)="G"),FALSE,TRUE,IFERROR(IF(MATCH(CELL("format",'#_Demonstration'!F16)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16),_xlfn.FORMULATEXT(Demonstration!F16),Demonstration!F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16),_xlfn.FORMULATEXT(Demonstration!F16),Demonstration!F16)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16),_xlfn.FORMULATEXT('#_Demonstration'!F16),'#_Demonstration'!F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16),_xlfn.FORMULATEXT('#_Demonstration'!F16),'#_Demonstration'!F16)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F16),_xlfn.FORMULATEXT(Demonstration!F16),Demonstration!F16))-LEN(SUBSTITUTE(IF(_xlfn.ISFORMULA(Demonstration!F16),_xlfn.FORMULATEXT(Demonstration!F16),Demonstration!F16),"""",""))&gt;LEN(IF(_xlfn.ISFORMULA('#_Demonstration'!F16),_xlfn.FORMULATEXT('#_Demonstration'!F16),'#_Demonstration'!F16))-LEN(SUBSTITUTE(IF(_xlfn.ISFORMULA('#_Demonstration'!F16),_xlfn.FORMULATEXT('#_Demonstration'!F16),'#_Demonstration'!F16),"""","")),TRUE,FALSE),"HardQuoteMsg",IF(LEN(IF(_xlfn.ISFORMULA(Demonstration!F16),_xlfn.FORMULATEXT(Demonstration!F16),Demonstration!F16))-LEN(SUBSTITUTE(IF(_xlfn.ISFORMULA(Demonstration!F16),_xlfn.FORMULATEXT(Demonstration!F16),Demonstration!F16),"$",""))&lt;LEN(IF(_xlfn.ISFORMULA('#_Demonstration'!F16),_xlfn.FORMULATEXT('#_Demonstration'!F16),'#_Demonstration'!F16))-LEN(SUBSTITUTE(IF(_xlfn.ISFORMULA('#_Demonstration'!F16),_xlfn.FORMULATEXT('#_Demonstration'!F16),'#_Demonstration'!F16),"$","")),TRUE,FALSE),"MissingAbsMsg",_xlfn.IFS(ISTEXT('#_Demonstration'!F16),FALSE,ISLOGICAL('#_Demonstration'!F16),FALSE,SUBSTITUTE(CELL("format",'#_Demonstration'!F16),"-","")=SUBSTITUTE(CELL("format",Demonstration!F16),"-",""),FALSE,CELL("format",'#_Demonstration'!F16)="G",FALSE,AND(CELL("format",'#_Demonstration'!F16)="F0",CELL("format",Demonstration!F16)="G"),FALSE,TRUE,IFERROR(IF(MATCH(CELL("format",'#_Demonstration'!F16),FormatCodes_SFX!$A$4:$A$53,0)&gt;0,TRUE),FALSE),TRUE,TRUE),"FormatMsg",TRUE,"PerfectMsg")</f>
        <v>PerfectMsg</v>
      </c>
      <c r="G16" s="85" t="str">
        <f ca="1">_xlfn.IFS(ISBLANK(Demonstration!G16),"",IF(NOT(ISNA('#_Demonstration'!G16)),IF(ISNA(Demonstration!G16),TRUE,FALSE),FALSE),"StuNAMsg",IF(AND(ISNA('#_Demonstration'!G16),ISNA(Demonstration!G16)),TRUE,FALSE),"PerfectMsg",IF(NOT(ISERROR('#_Demonstration'!G16)),IF(ISERROR(Demonstration!G16),TRUE,FALSE),FALSE),"StuErrorMsg",IF(TYPE('#_Demonstration'!G16)&lt;&gt;TYPE(Demonstration!G16),TRUE,FALSE),"WrongTypeMsg",IF(_xlfn.ISFORMULA('#_Demonstration'!G16),IF(NOT(_xlfn.ISFORMULA(Demonstration!G16)),TRUE),FALSE),"MissingFormulaMsg",IF(NOT(AND(ISNUMBER(FIND("[",_xlfn.FORMULATEXT('#_Demonstration'!G16))),ISNUMBER(FIND("!",_xlfn.FORMULATEXT('#_Demonstration'!G16))))),AND(ISNUMBER(FIND("[",_xlfn.FORMULATEXT(Demonstration!G16))),ISNUMBER(FIND("!",_xlfn.FORMULATEXT(Demonstration!G16)))),FALSE),"ExternalRefsMsg",IF(ISNUMBER('#_Demonstration'!G16),IF(ABS('#_Demonstration'!G16-Demonstration!G16)&gt;0.00001,TRUE,FALSE),IF('#_Demonstration'!G16&lt;&gt;Demonstration!G16,TRUE,FALSE)),IF(ISNUMBER('#_Demonstration'!G16),IF('#_Demonstration'!G16&gt;Demonstration!G16,"TooLow","TooHigh"),"WrongAnswer"),NOT(_xlfn.ISFORMULA('#_Demonstration'!G16)),IF(_xlfn.IFS(ISTEXT('#_Demonstration'!G16),FALSE,ISLOGICAL('#_Demonstration'!G16),FALSE,SUBSTITUTE(CELL("format",'#_Demonstration'!G16),"-","")=SUBSTITUTE(CELL("format",Demonstration!G16),"-",""),FALSE,CELL("format",'#_Demonstration'!G16)="G",FALSE,AND(CELL("format",'#_Demonstration'!G16)="F0",CELL("format",Demonstration!G16)="G"),FALSE,TRUE,IFERROR(IF(MATCH(CELL("format",'#_Demonstration'!G16)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16),_xlfn.FORMULATEXT(Demonstration!G16),Demonstration!G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16),_xlfn.FORMULATEXT(Demonstration!G16),Demonstration!G16)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16),_xlfn.FORMULATEXT('#_Demonstration'!G16),'#_Demonstration'!G16)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16),_xlfn.FORMULATEXT('#_Demonstration'!G16),'#_Demonstration'!G16)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G16),_xlfn.FORMULATEXT(Demonstration!G16),Demonstration!G16))-LEN(SUBSTITUTE(IF(_xlfn.ISFORMULA(Demonstration!G16),_xlfn.FORMULATEXT(Demonstration!G16),Demonstration!G16),"""",""))&gt;LEN(IF(_xlfn.ISFORMULA('#_Demonstration'!G16),_xlfn.FORMULATEXT('#_Demonstration'!G16),'#_Demonstration'!G16))-LEN(SUBSTITUTE(IF(_xlfn.ISFORMULA('#_Demonstration'!G16),_xlfn.FORMULATEXT('#_Demonstration'!G16),'#_Demonstration'!G16),"""","")),TRUE,FALSE),"HardQuoteMsg",IF(LEN(IF(_xlfn.ISFORMULA(Demonstration!G16),_xlfn.FORMULATEXT(Demonstration!G16),Demonstration!G16))-LEN(SUBSTITUTE(IF(_xlfn.ISFORMULA(Demonstration!G16),_xlfn.FORMULATEXT(Demonstration!G16),Demonstration!G16),"$",""))&lt;LEN(IF(_xlfn.ISFORMULA('#_Demonstration'!G16),_xlfn.FORMULATEXT('#_Demonstration'!G16),'#_Demonstration'!G16))-LEN(SUBSTITUTE(IF(_xlfn.ISFORMULA('#_Demonstration'!G16),_xlfn.FORMULATEXT('#_Demonstration'!G16),'#_Demonstration'!G16),"$","")),TRUE,FALSE),"MissingAbsMsg",_xlfn.IFS(ISTEXT('#_Demonstration'!G16),FALSE,ISLOGICAL('#_Demonstration'!G16),FALSE,SUBSTITUTE(CELL("format",'#_Demonstration'!G16),"-","")=SUBSTITUTE(CELL("format",Demonstration!G16),"-",""),FALSE,CELL("format",'#_Demonstration'!G16)="G",FALSE,AND(CELL("format",'#_Demonstration'!G16)="F0",CELL("format",Demonstration!G16)="G"),FALSE,TRUE,IFERROR(IF(MATCH(CELL("format",'#_Demonstration'!G16),FormatCodes_SFX!$A$4:$A$53,0)&gt;0,TRUE),FALSE),TRUE,TRUE),"FormatMsg",TRUE,"PerfectMsg")</f>
        <v>PerfectMsg</v>
      </c>
      <c r="K16" s="71">
        <v>0</v>
      </c>
    </row>
    <row r="17" spans="1:11" x14ac:dyDescent="0.15">
      <c r="A17" s="71">
        <v>0</v>
      </c>
      <c r="B17" s="83">
        <v>0</v>
      </c>
      <c r="C17" s="83">
        <v>0</v>
      </c>
      <c r="D17" s="83">
        <v>0</v>
      </c>
      <c r="E17" s="83">
        <v>0</v>
      </c>
      <c r="F17" s="84" t="str">
        <f ca="1">_xlfn.IFS(ISBLANK(Demonstration!F17),"",IF(NOT(ISNA('#_Demonstration'!F17)),IF(ISNA(Demonstration!F17),TRUE,FALSE),FALSE),"StuNAMsg",IF(AND(ISNA('#_Demonstration'!F17),ISNA(Demonstration!F17)),TRUE,FALSE),"PerfectMsg",IF(NOT(ISERROR('#_Demonstration'!F17)),IF(ISERROR(Demonstration!F17),TRUE,FALSE),FALSE),"StuErrorMsg",IF(TYPE('#_Demonstration'!F17)&lt;&gt;TYPE(Demonstration!F17),TRUE,FALSE),"WrongTypeMsg",IF(_xlfn.ISFORMULA('#_Demonstration'!F17),IF(NOT(_xlfn.ISFORMULA(Demonstration!F17)),TRUE),FALSE),"MissingFormulaMsg",IF(NOT(AND(ISNUMBER(FIND("[",_xlfn.FORMULATEXT('#_Demonstration'!F17))),ISNUMBER(FIND("!",_xlfn.FORMULATEXT('#_Demonstration'!F17))))),AND(ISNUMBER(FIND("[",_xlfn.FORMULATEXT(Demonstration!F17))),ISNUMBER(FIND("!",_xlfn.FORMULATEXT(Demonstration!F17)))),FALSE),"ExternalRefsMsg",IF(ISNUMBER('#_Demonstration'!F17),IF(ABS('#_Demonstration'!F17-Demonstration!F17)&gt;0.00001,TRUE,FALSE),IF('#_Demonstration'!F17&lt;&gt;Demonstration!F17,TRUE,FALSE)),IF(ISNUMBER('#_Demonstration'!F17),IF('#_Demonstration'!F17&gt;Demonstration!F17,"TooLow","TooHigh"),"WrongAnswer"),NOT(_xlfn.ISFORMULA('#_Demonstration'!F17)),IF(_xlfn.IFS(ISTEXT('#_Demonstration'!F17),FALSE,ISLOGICAL('#_Demonstration'!F17),FALSE,SUBSTITUTE(CELL("format",'#_Demonstration'!F17),"-","")=SUBSTITUTE(CELL("format",Demonstration!F17),"-",""),FALSE,CELL("format",'#_Demonstration'!F17)="G",FALSE,AND(CELL("format",'#_Demonstration'!F17)="F0",CELL("format",Demonstration!F17)="G"),FALSE,TRUE,IFERROR(IF(MATCH(CELL("format",'#_Demonstration'!F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17),_xlfn.FORMULATEXT(Demonstration!F17),Demonstration!F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17),_xlfn.FORMULATEXT(Demonstration!F17),Demonstration!F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17),_xlfn.FORMULATEXT('#_Demonstration'!F17),'#_Demonstration'!F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17),_xlfn.FORMULATEXT('#_Demonstration'!F17),'#_Demonstration'!F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F17),_xlfn.FORMULATEXT(Demonstration!F17),Demonstration!F17))-LEN(SUBSTITUTE(IF(_xlfn.ISFORMULA(Demonstration!F17),_xlfn.FORMULATEXT(Demonstration!F17),Demonstration!F17),"""",""))&gt;LEN(IF(_xlfn.ISFORMULA('#_Demonstration'!F17),_xlfn.FORMULATEXT('#_Demonstration'!F17),'#_Demonstration'!F17))-LEN(SUBSTITUTE(IF(_xlfn.ISFORMULA('#_Demonstration'!F17),_xlfn.FORMULATEXT('#_Demonstration'!F17),'#_Demonstration'!F17),"""","")),TRUE,FALSE),"HardQuoteMsg",IF(LEN(IF(_xlfn.ISFORMULA(Demonstration!F17),_xlfn.FORMULATEXT(Demonstration!F17),Demonstration!F17))-LEN(SUBSTITUTE(IF(_xlfn.ISFORMULA(Demonstration!F17),_xlfn.FORMULATEXT(Demonstration!F17),Demonstration!F17),"$",""))&lt;LEN(IF(_xlfn.ISFORMULA('#_Demonstration'!F17),_xlfn.FORMULATEXT('#_Demonstration'!F17),'#_Demonstration'!F17))-LEN(SUBSTITUTE(IF(_xlfn.ISFORMULA('#_Demonstration'!F17),_xlfn.FORMULATEXT('#_Demonstration'!F17),'#_Demonstration'!F17),"$","")),TRUE,FALSE),"MissingAbsMsg",_xlfn.IFS(ISTEXT('#_Demonstration'!F17),FALSE,ISLOGICAL('#_Demonstration'!F17),FALSE,SUBSTITUTE(CELL("format",'#_Demonstration'!F17),"-","")=SUBSTITUTE(CELL("format",Demonstration!F17),"-",""),FALSE,CELL("format",'#_Demonstration'!F17)="G",FALSE,AND(CELL("format",'#_Demonstration'!F17)="F0",CELL("format",Demonstration!F17)="G"),FALSE,TRUE,IFERROR(IF(MATCH(CELL("format",'#_Demonstration'!F17),FormatCodes_SFX!$A$4:$A$53,0)&gt;0,TRUE),FALSE),TRUE,TRUE),"FormatMsg",TRUE,"PerfectMsg")</f>
        <v>PerfectMsg</v>
      </c>
      <c r="G17" s="85" t="str">
        <f ca="1">_xlfn.IFS(ISBLANK(Demonstration!G17),"",IF(NOT(ISNA('#_Demonstration'!G17)),IF(ISNA(Demonstration!G17),TRUE,FALSE),FALSE),"StuNAMsg",IF(AND(ISNA('#_Demonstration'!G17),ISNA(Demonstration!G17)),TRUE,FALSE),"PerfectMsg",IF(NOT(ISERROR('#_Demonstration'!G17)),IF(ISERROR(Demonstration!G17),TRUE,FALSE),FALSE),"StuErrorMsg",IF(TYPE('#_Demonstration'!G17)&lt;&gt;TYPE(Demonstration!G17),TRUE,FALSE),"WrongTypeMsg",IF(_xlfn.ISFORMULA('#_Demonstration'!G17),IF(NOT(_xlfn.ISFORMULA(Demonstration!G17)),TRUE),FALSE),"MissingFormulaMsg",IF(NOT(AND(ISNUMBER(FIND("[",_xlfn.FORMULATEXT('#_Demonstration'!G17))),ISNUMBER(FIND("!",_xlfn.FORMULATEXT('#_Demonstration'!G17))))),AND(ISNUMBER(FIND("[",_xlfn.FORMULATEXT(Demonstration!G17))),ISNUMBER(FIND("!",_xlfn.FORMULATEXT(Demonstration!G17)))),FALSE),"ExternalRefsMsg",IF(ISNUMBER('#_Demonstration'!G17),IF(ABS('#_Demonstration'!G17-Demonstration!G17)&gt;0.00001,TRUE,FALSE),IF('#_Demonstration'!G17&lt;&gt;Demonstration!G17,TRUE,FALSE)),IF(ISNUMBER('#_Demonstration'!G17),IF('#_Demonstration'!G17&gt;Demonstration!G17,"TooLow","TooHigh"),"WrongAnswer"),NOT(_xlfn.ISFORMULA('#_Demonstration'!G17)),IF(_xlfn.IFS(ISTEXT('#_Demonstration'!G17),FALSE,ISLOGICAL('#_Demonstration'!G17),FALSE,SUBSTITUTE(CELL("format",'#_Demonstration'!G17),"-","")=SUBSTITUTE(CELL("format",Demonstration!G17),"-",""),FALSE,CELL("format",'#_Demonstration'!G17)="G",FALSE,AND(CELL("format",'#_Demonstration'!G17)="F0",CELL("format",Demonstration!G17)="G"),FALSE,TRUE,IFERROR(IF(MATCH(CELL("format",'#_Demonstration'!G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17),_xlfn.FORMULATEXT(Demonstration!G17),Demonstration!G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17),_xlfn.FORMULATEXT(Demonstration!G17),Demonstration!G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17),_xlfn.FORMULATEXT('#_Demonstration'!G17),'#_Demonstration'!G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17),_xlfn.FORMULATEXT('#_Demonstration'!G17),'#_Demonstration'!G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G17),_xlfn.FORMULATEXT(Demonstration!G17),Demonstration!G17))-LEN(SUBSTITUTE(IF(_xlfn.ISFORMULA(Demonstration!G17),_xlfn.FORMULATEXT(Demonstration!G17),Demonstration!G17),"""",""))&gt;LEN(IF(_xlfn.ISFORMULA('#_Demonstration'!G17),_xlfn.FORMULATEXT('#_Demonstration'!G17),'#_Demonstration'!G17))-LEN(SUBSTITUTE(IF(_xlfn.ISFORMULA('#_Demonstration'!G17),_xlfn.FORMULATEXT('#_Demonstration'!G17),'#_Demonstration'!G17),"""","")),TRUE,FALSE),"HardQuoteMsg",IF(LEN(IF(_xlfn.ISFORMULA(Demonstration!G17),_xlfn.FORMULATEXT(Demonstration!G17),Demonstration!G17))-LEN(SUBSTITUTE(IF(_xlfn.ISFORMULA(Demonstration!G17),_xlfn.FORMULATEXT(Demonstration!G17),Demonstration!G17),"$",""))&lt;LEN(IF(_xlfn.ISFORMULA('#_Demonstration'!G17),_xlfn.FORMULATEXT('#_Demonstration'!G17),'#_Demonstration'!G17))-LEN(SUBSTITUTE(IF(_xlfn.ISFORMULA('#_Demonstration'!G17),_xlfn.FORMULATEXT('#_Demonstration'!G17),'#_Demonstration'!G17),"$","")),TRUE,FALSE),"MissingAbsMsg",_xlfn.IFS(ISTEXT('#_Demonstration'!G17),FALSE,ISLOGICAL('#_Demonstration'!G17),FALSE,SUBSTITUTE(CELL("format",'#_Demonstration'!G17),"-","")=SUBSTITUTE(CELL("format",Demonstration!G17),"-",""),FALSE,CELL("format",'#_Demonstration'!G17)="G",FALSE,AND(CELL("format",'#_Demonstration'!G17)="F0",CELL("format",Demonstration!G17)="G"),FALSE,TRUE,IFERROR(IF(MATCH(CELL("format",'#_Demonstration'!G17),FormatCodes_SFX!$A$4:$A$53,0)&gt;0,TRUE),FALSE),TRUE,TRUE),"FormatMsg",TRUE,"PerfectMsg")</f>
        <v>PerfectMsg</v>
      </c>
    </row>
    <row r="18" spans="1:11" x14ac:dyDescent="0.15">
      <c r="A18" s="86">
        <v>0</v>
      </c>
      <c r="B18" s="84" t="str">
        <f ca="1">_xlfn.IFS(ISBLANK(Demonstration!B18),"",IF(NOT(ISNA('#_Demonstration'!B18)),IF(ISNA(Demonstration!B18),TRUE,FALSE),FALSE),"StuNAMsg",IF(AND(ISNA('#_Demonstration'!B18),ISNA(Demonstration!B18)),TRUE,FALSE),"PerfectMsg",IF(NOT(ISERROR('#_Demonstration'!B18)),IF(ISERROR(Demonstration!B18),TRUE,FALSE),FALSE),"StuErrorMsg",IF(TYPE('#_Demonstration'!B18)&lt;&gt;TYPE(Demonstration!B18),TRUE,FALSE),"WrongTypeMsg",IF(_xlfn.ISFORMULA('#_Demonstration'!B18),IF(NOT(_xlfn.ISFORMULA(Demonstration!B18)),TRUE),FALSE),"MissingFormulaMsg",IF(NOT(AND(ISNUMBER(FIND("[",_xlfn.FORMULATEXT('#_Demonstration'!B18))),ISNUMBER(FIND("!",_xlfn.FORMULATEXT('#_Demonstration'!B18))))),AND(ISNUMBER(FIND("[",_xlfn.FORMULATEXT(Demonstration!B18))),ISNUMBER(FIND("!",_xlfn.FORMULATEXT(Demonstration!B18)))),FALSE),"ExternalRefsMsg",IF(ISNUMBER('#_Demonstration'!B18),IF(ABS('#_Demonstration'!B18-Demonstration!B18)&gt;0.00001,TRUE,FALSE),IF('#_Demonstration'!B18&lt;&gt;Demonstration!B18,TRUE,FALSE)),IF(ISNUMBER('#_Demonstration'!B18),IF('#_Demonstration'!B18&gt;Demonstration!B18,"TooLow","TooHigh"),"WrongAnswer"),NOT(_xlfn.ISFORMULA('#_Demonstration'!B18)),IF(_xlfn.IFS(ISTEXT('#_Demonstration'!B18),FALSE,ISLOGICAL('#_Demonstration'!B18),FALSE,SUBSTITUTE(CELL("format",'#_Demonstration'!B18),"-","")=SUBSTITUTE(CELL("format",Demonstration!B18),"-",""),FALSE,CELL("format",'#_Demonstration'!B18)="G",FALSE,AND(CELL("format",'#_Demonstration'!B18)="F0",CELL("format",Demonstration!B18)="G"),FALSE,TRUE,IFERROR(IF(MATCH(CELL("format",'#_Demonstration'!B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18),_xlfn.FORMULATEXT(Demonstration!B18),Demonstration!B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18),_xlfn.FORMULATEXT(Demonstration!B18),Demonstration!B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18),_xlfn.FORMULATEXT('#_Demonstration'!B18),'#_Demonstration'!B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18),_xlfn.FORMULATEXT('#_Demonstration'!B18),'#_Demonstration'!B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18),_xlfn.FORMULATEXT(Demonstration!B18),Demonstration!B18))-LEN(SUBSTITUTE(IF(_xlfn.ISFORMULA(Demonstration!B18),_xlfn.FORMULATEXT(Demonstration!B18),Demonstration!B18),"""",""))&gt;LEN(IF(_xlfn.ISFORMULA('#_Demonstration'!B18),_xlfn.FORMULATEXT('#_Demonstration'!B18),'#_Demonstration'!B18))-LEN(SUBSTITUTE(IF(_xlfn.ISFORMULA('#_Demonstration'!B18),_xlfn.FORMULATEXT('#_Demonstration'!B18),'#_Demonstration'!B18),"""","")),TRUE,FALSE),"HardQuoteMsg",IF(LEN(IF(_xlfn.ISFORMULA(Demonstration!B18),_xlfn.FORMULATEXT(Demonstration!B18),Demonstration!B18))-LEN(SUBSTITUTE(IF(_xlfn.ISFORMULA(Demonstration!B18),_xlfn.FORMULATEXT(Demonstration!B18),Demonstration!B18),"$",""))&lt;LEN(IF(_xlfn.ISFORMULA('#_Demonstration'!B18),_xlfn.FORMULATEXT('#_Demonstration'!B18),'#_Demonstration'!B18))-LEN(SUBSTITUTE(IF(_xlfn.ISFORMULA('#_Demonstration'!B18),_xlfn.FORMULATEXT('#_Demonstration'!B18),'#_Demonstration'!B18),"$","")),TRUE,FALSE),"MissingAbsMsg",_xlfn.IFS(ISTEXT('#_Demonstration'!B18),FALSE,ISLOGICAL('#_Demonstration'!B18),FALSE,SUBSTITUTE(CELL("format",'#_Demonstration'!B18),"-","")=SUBSTITUTE(CELL("format",Demonstration!B18),"-",""),FALSE,CELL("format",'#_Demonstration'!B18)="G",FALSE,AND(CELL("format",'#_Demonstration'!B18)="F0",CELL("format",Demonstration!B18)="G"),FALSE,TRUE,IFERROR(IF(MATCH(CELL("format",'#_Demonstration'!B18),FormatCodes_SFX!$A$4:$A$53,0)&gt;0,TRUE),FALSE),TRUE,TRUE),"FormatMsg",TRUE,"PerfectMsg")</f>
        <v>PerfectMsg</v>
      </c>
      <c r="C18" s="84" t="str">
        <f ca="1">_xlfn.IFS(ISBLANK(Demonstration!C18),"",IF(NOT(ISNA('#_Demonstration'!C18)),IF(ISNA(Demonstration!C18),TRUE,FALSE),FALSE),"StuNAMsg",IF(AND(ISNA('#_Demonstration'!C18),ISNA(Demonstration!C18)),TRUE,FALSE),"PerfectMsg",IF(NOT(ISERROR('#_Demonstration'!C18)),IF(ISERROR(Demonstration!C18),TRUE,FALSE),FALSE),"StuErrorMsg",IF(TYPE('#_Demonstration'!C18)&lt;&gt;TYPE(Demonstration!C18),TRUE,FALSE),"WrongTypeMsg",IF(_xlfn.ISFORMULA('#_Demonstration'!C18),IF(NOT(_xlfn.ISFORMULA(Demonstration!C18)),TRUE),FALSE),"MissingFormulaMsg",IF(NOT(AND(ISNUMBER(FIND("[",_xlfn.FORMULATEXT('#_Demonstration'!C18))),ISNUMBER(FIND("!",_xlfn.FORMULATEXT('#_Demonstration'!C18))))),AND(ISNUMBER(FIND("[",_xlfn.FORMULATEXT(Demonstration!C18))),ISNUMBER(FIND("!",_xlfn.FORMULATEXT(Demonstration!C18)))),FALSE),"ExternalRefsMsg",IF(ISNUMBER('#_Demonstration'!C18),IF(ABS('#_Demonstration'!C18-Demonstration!C18)&gt;0.00001,TRUE,FALSE),IF('#_Demonstration'!C18&lt;&gt;Demonstration!C18,TRUE,FALSE)),IF(ISNUMBER('#_Demonstration'!C18),IF('#_Demonstration'!C18&gt;Demonstration!C18,"TooLow","TooHigh"),"WrongAnswer"),NOT(_xlfn.ISFORMULA('#_Demonstration'!C18)),IF(_xlfn.IFS(ISTEXT('#_Demonstration'!C18),FALSE,ISLOGICAL('#_Demonstration'!C18),FALSE,SUBSTITUTE(CELL("format",'#_Demonstration'!C18),"-","")=SUBSTITUTE(CELL("format",Demonstration!C18),"-",""),FALSE,CELL("format",'#_Demonstration'!C18)="G",FALSE,AND(CELL("format",'#_Demonstration'!C18)="F0",CELL("format",Demonstration!C18)="G"),FALSE,TRUE,IFERROR(IF(MATCH(CELL("format",'#_Demonstration'!C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18),_xlfn.FORMULATEXT(Demonstration!C18),Demonstration!C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18),_xlfn.FORMULATEXT(Demonstration!C18),Demonstration!C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18),_xlfn.FORMULATEXT('#_Demonstration'!C18),'#_Demonstration'!C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18),_xlfn.FORMULATEXT('#_Demonstration'!C18),'#_Demonstration'!C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18),_xlfn.FORMULATEXT(Demonstration!C18),Demonstration!C18))-LEN(SUBSTITUTE(IF(_xlfn.ISFORMULA(Demonstration!C18),_xlfn.FORMULATEXT(Demonstration!C18),Demonstration!C18),"""",""))&gt;LEN(IF(_xlfn.ISFORMULA('#_Demonstration'!C18),_xlfn.FORMULATEXT('#_Demonstration'!C18),'#_Demonstration'!C18))-LEN(SUBSTITUTE(IF(_xlfn.ISFORMULA('#_Demonstration'!C18),_xlfn.FORMULATEXT('#_Demonstration'!C18),'#_Demonstration'!C18),"""","")),TRUE,FALSE),"HardQuoteMsg",IF(LEN(IF(_xlfn.ISFORMULA(Demonstration!C18),_xlfn.FORMULATEXT(Demonstration!C18),Demonstration!C18))-LEN(SUBSTITUTE(IF(_xlfn.ISFORMULA(Demonstration!C18),_xlfn.FORMULATEXT(Demonstration!C18),Demonstration!C18),"$",""))&lt;LEN(IF(_xlfn.ISFORMULA('#_Demonstration'!C18),_xlfn.FORMULATEXT('#_Demonstration'!C18),'#_Demonstration'!C18))-LEN(SUBSTITUTE(IF(_xlfn.ISFORMULA('#_Demonstration'!C18),_xlfn.FORMULATEXT('#_Demonstration'!C18),'#_Demonstration'!C18),"$","")),TRUE,FALSE),"MissingAbsMsg",_xlfn.IFS(ISTEXT('#_Demonstration'!C18),FALSE,ISLOGICAL('#_Demonstration'!C18),FALSE,SUBSTITUTE(CELL("format",'#_Demonstration'!C18),"-","")=SUBSTITUTE(CELL("format",Demonstration!C18),"-",""),FALSE,CELL("format",'#_Demonstration'!C18)="G",FALSE,AND(CELL("format",'#_Demonstration'!C18)="F0",CELL("format",Demonstration!C18)="G"),FALSE,TRUE,IFERROR(IF(MATCH(CELL("format",'#_Demonstration'!C18),FormatCodes_SFX!$A$4:$A$53,0)&gt;0,TRUE),FALSE),TRUE,TRUE),"FormatMsg",TRUE,"PerfectMsg")</f>
        <v>PerfectMsg</v>
      </c>
      <c r="D18" s="84" t="str">
        <f ca="1">_xlfn.IFS(ISBLANK(Demonstration!D18),"",IF(NOT(ISNA('#_Demonstration'!D18)),IF(ISNA(Demonstration!D18),TRUE,FALSE),FALSE),"StuNAMsg",IF(AND(ISNA('#_Demonstration'!D18),ISNA(Demonstration!D18)),TRUE,FALSE),"PerfectMsg",IF(NOT(ISERROR('#_Demonstration'!D18)),IF(ISERROR(Demonstration!D18),TRUE,FALSE),FALSE),"StuErrorMsg",IF(TYPE('#_Demonstration'!D18)&lt;&gt;TYPE(Demonstration!D18),TRUE,FALSE),"WrongTypeMsg",IF(_xlfn.ISFORMULA('#_Demonstration'!D18),IF(NOT(_xlfn.ISFORMULA(Demonstration!D18)),TRUE),FALSE),"MissingFormulaMsg",IF(NOT(AND(ISNUMBER(FIND("[",_xlfn.FORMULATEXT('#_Demonstration'!D18))),ISNUMBER(FIND("!",_xlfn.FORMULATEXT('#_Demonstration'!D18))))),AND(ISNUMBER(FIND("[",_xlfn.FORMULATEXT(Demonstration!D18))),ISNUMBER(FIND("!",_xlfn.FORMULATEXT(Demonstration!D18)))),FALSE),"ExternalRefsMsg",IF(ISNUMBER('#_Demonstration'!D18),IF(ABS('#_Demonstration'!D18-Demonstration!D18)&gt;0.00001,TRUE,FALSE),IF('#_Demonstration'!D18&lt;&gt;Demonstration!D18,TRUE,FALSE)),IF(ISNUMBER('#_Demonstration'!D18),IF('#_Demonstration'!D18&gt;Demonstration!D18,"TooLow","TooHigh"),"WrongAnswer"),NOT(_xlfn.ISFORMULA('#_Demonstration'!D18)),IF(_xlfn.IFS(ISTEXT('#_Demonstration'!D18),FALSE,ISLOGICAL('#_Demonstration'!D18),FALSE,SUBSTITUTE(CELL("format",'#_Demonstration'!D18),"-","")=SUBSTITUTE(CELL("format",Demonstration!D18),"-",""),FALSE,CELL("format",'#_Demonstration'!D18)="G",FALSE,AND(CELL("format",'#_Demonstration'!D18)="F0",CELL("format",Demonstration!D18)="G"),FALSE,TRUE,IFERROR(IF(MATCH(CELL("format",'#_Demonstration'!D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18),_xlfn.FORMULATEXT(Demonstration!D18),Demonstration!D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18),_xlfn.FORMULATEXT(Demonstration!D18),Demonstration!D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18),_xlfn.FORMULATEXT('#_Demonstration'!D18),'#_Demonstration'!D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18),_xlfn.FORMULATEXT('#_Demonstration'!D18),'#_Demonstration'!D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18),_xlfn.FORMULATEXT(Demonstration!D18),Demonstration!D18))-LEN(SUBSTITUTE(IF(_xlfn.ISFORMULA(Demonstration!D18),_xlfn.FORMULATEXT(Demonstration!D18),Demonstration!D18),"""",""))&gt;LEN(IF(_xlfn.ISFORMULA('#_Demonstration'!D18),_xlfn.FORMULATEXT('#_Demonstration'!D18),'#_Demonstration'!D18))-LEN(SUBSTITUTE(IF(_xlfn.ISFORMULA('#_Demonstration'!D18),_xlfn.FORMULATEXT('#_Demonstration'!D18),'#_Demonstration'!D18),"""","")),TRUE,FALSE),"HardQuoteMsg",IF(LEN(IF(_xlfn.ISFORMULA(Demonstration!D18),_xlfn.FORMULATEXT(Demonstration!D18),Demonstration!D18))-LEN(SUBSTITUTE(IF(_xlfn.ISFORMULA(Demonstration!D18),_xlfn.FORMULATEXT(Demonstration!D18),Demonstration!D18),"$",""))&lt;LEN(IF(_xlfn.ISFORMULA('#_Demonstration'!D18),_xlfn.FORMULATEXT('#_Demonstration'!D18),'#_Demonstration'!D18))-LEN(SUBSTITUTE(IF(_xlfn.ISFORMULA('#_Demonstration'!D18),_xlfn.FORMULATEXT('#_Demonstration'!D18),'#_Demonstration'!D18),"$","")),TRUE,FALSE),"MissingAbsMsg",_xlfn.IFS(ISTEXT('#_Demonstration'!D18),FALSE,ISLOGICAL('#_Demonstration'!D18),FALSE,SUBSTITUTE(CELL("format",'#_Demonstration'!D18),"-","")=SUBSTITUTE(CELL("format",Demonstration!D18),"-",""),FALSE,CELL("format",'#_Demonstration'!D18)="G",FALSE,AND(CELL("format",'#_Demonstration'!D18)="F0",CELL("format",Demonstration!D18)="G"),FALSE,TRUE,IFERROR(IF(MATCH(CELL("format",'#_Demonstration'!D18),FormatCodes_SFX!$A$4:$A$53,0)&gt;0,TRUE),FALSE),TRUE,TRUE),"FormatMsg",TRUE,"PerfectMsg")</f>
        <v>PerfectMsg</v>
      </c>
      <c r="E18" s="84" t="str">
        <f ca="1">_xlfn.IFS(ISBLANK(Demonstration!E18),"",IF(NOT(ISNA('#_Demonstration'!E18)),IF(ISNA(Demonstration!E18),TRUE,FALSE),FALSE),"StuNAMsg",IF(AND(ISNA('#_Demonstration'!E18),ISNA(Demonstration!E18)),TRUE,FALSE),"PerfectMsg",IF(NOT(ISERROR('#_Demonstration'!E18)),IF(ISERROR(Demonstration!E18),TRUE,FALSE),FALSE),"StuErrorMsg",IF(TYPE('#_Demonstration'!E18)&lt;&gt;TYPE(Demonstration!E18),TRUE,FALSE),"WrongTypeMsg",IF(_xlfn.ISFORMULA('#_Demonstration'!E18),IF(NOT(_xlfn.ISFORMULA(Demonstration!E18)),TRUE),FALSE),"MissingFormulaMsg",IF(NOT(AND(ISNUMBER(FIND("[",_xlfn.FORMULATEXT('#_Demonstration'!E18))),ISNUMBER(FIND("!",_xlfn.FORMULATEXT('#_Demonstration'!E18))))),AND(ISNUMBER(FIND("[",_xlfn.FORMULATEXT(Demonstration!E18))),ISNUMBER(FIND("!",_xlfn.FORMULATEXT(Demonstration!E18)))),FALSE),"ExternalRefsMsg",IF(ISNUMBER('#_Demonstration'!E18),IF(ABS('#_Demonstration'!E18-Demonstration!E18)&gt;0.00001,TRUE,FALSE),IF('#_Demonstration'!E18&lt;&gt;Demonstration!E18,TRUE,FALSE)),IF(ISNUMBER('#_Demonstration'!E18),IF('#_Demonstration'!E18&gt;Demonstration!E18,"TooLow","TooHigh"),"WrongAnswer"),NOT(_xlfn.ISFORMULA('#_Demonstration'!E18)),IF(_xlfn.IFS(ISTEXT('#_Demonstration'!E18),FALSE,ISLOGICAL('#_Demonstration'!E18),FALSE,SUBSTITUTE(CELL("format",'#_Demonstration'!E18),"-","")=SUBSTITUTE(CELL("format",Demonstration!E18),"-",""),FALSE,CELL("format",'#_Demonstration'!E18)="G",FALSE,AND(CELL("format",'#_Demonstration'!E18)="F0",CELL("format",Demonstration!E18)="G"),FALSE,TRUE,IFERROR(IF(MATCH(CELL("format",'#_Demonstration'!E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18),_xlfn.FORMULATEXT(Demonstration!E18),Demonstration!E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18),_xlfn.FORMULATEXT(Demonstration!E18),Demonstration!E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18),_xlfn.FORMULATEXT('#_Demonstration'!E18),'#_Demonstration'!E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18),_xlfn.FORMULATEXT('#_Demonstration'!E18),'#_Demonstration'!E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18),_xlfn.FORMULATEXT(Demonstration!E18),Demonstration!E18))-LEN(SUBSTITUTE(IF(_xlfn.ISFORMULA(Demonstration!E18),_xlfn.FORMULATEXT(Demonstration!E18),Demonstration!E18),"""",""))&gt;LEN(IF(_xlfn.ISFORMULA('#_Demonstration'!E18),_xlfn.FORMULATEXT('#_Demonstration'!E18),'#_Demonstration'!E18))-LEN(SUBSTITUTE(IF(_xlfn.ISFORMULA('#_Demonstration'!E18),_xlfn.FORMULATEXT('#_Demonstration'!E18),'#_Demonstration'!E18),"""","")),TRUE,FALSE),"HardQuoteMsg",IF(LEN(IF(_xlfn.ISFORMULA(Demonstration!E18),_xlfn.FORMULATEXT(Demonstration!E18),Demonstration!E18))-LEN(SUBSTITUTE(IF(_xlfn.ISFORMULA(Demonstration!E18),_xlfn.FORMULATEXT(Demonstration!E18),Demonstration!E18),"$",""))&lt;LEN(IF(_xlfn.ISFORMULA('#_Demonstration'!E18),_xlfn.FORMULATEXT('#_Demonstration'!E18),'#_Demonstration'!E18))-LEN(SUBSTITUTE(IF(_xlfn.ISFORMULA('#_Demonstration'!E18),_xlfn.FORMULATEXT('#_Demonstration'!E18),'#_Demonstration'!E18),"$","")),TRUE,FALSE),"MissingAbsMsg",_xlfn.IFS(ISTEXT('#_Demonstration'!E18),FALSE,ISLOGICAL('#_Demonstration'!E18),FALSE,SUBSTITUTE(CELL("format",'#_Demonstration'!E18),"-","")=SUBSTITUTE(CELL("format",Demonstration!E18),"-",""),FALSE,CELL("format",'#_Demonstration'!E18)="G",FALSE,AND(CELL("format",'#_Demonstration'!E18)="F0",CELL("format",Demonstration!E18)="G"),FALSE,TRUE,IFERROR(IF(MATCH(CELL("format",'#_Demonstration'!E18),FormatCodes_SFX!$A$4:$A$53,0)&gt;0,TRUE),FALSE),TRUE,TRUE),"FormatMsg",TRUE,"PerfectMsg")</f>
        <v>PerfectMsg</v>
      </c>
      <c r="F18" s="84" t="str">
        <f ca="1">_xlfn.IFS(ISBLANK(Demonstration!F18),"",IF(NOT(ISNA('#_Demonstration'!F18)),IF(ISNA(Demonstration!F18),TRUE,FALSE),FALSE),"StuNAMsg",IF(AND(ISNA('#_Demonstration'!F18),ISNA(Demonstration!F18)),TRUE,FALSE),"PerfectMsg",IF(NOT(ISERROR('#_Demonstration'!F18)),IF(ISERROR(Demonstration!F18),TRUE,FALSE),FALSE),"StuErrorMsg",IF(TYPE('#_Demonstration'!F18)&lt;&gt;TYPE(Demonstration!F18),TRUE,FALSE),"WrongTypeMsg",IF(_xlfn.ISFORMULA('#_Demonstration'!F18),IF(NOT(_xlfn.ISFORMULA(Demonstration!F18)),TRUE),FALSE),"MissingFormulaMsg",IF(NOT(AND(ISNUMBER(FIND("[",_xlfn.FORMULATEXT('#_Demonstration'!F18))),ISNUMBER(FIND("!",_xlfn.FORMULATEXT('#_Demonstration'!F18))))),AND(ISNUMBER(FIND("[",_xlfn.FORMULATEXT(Demonstration!F18))),ISNUMBER(FIND("!",_xlfn.FORMULATEXT(Demonstration!F18)))),FALSE),"ExternalRefsMsg",IF(ISNUMBER('#_Demonstration'!F18),IF(ABS('#_Demonstration'!F18-Demonstration!F18)&gt;0.00001,TRUE,FALSE),IF('#_Demonstration'!F18&lt;&gt;Demonstration!F18,TRUE,FALSE)),IF(ISNUMBER('#_Demonstration'!F18),IF('#_Demonstration'!F18&gt;Demonstration!F18,"TooLow","TooHigh"),"WrongAnswer"),NOT(_xlfn.ISFORMULA('#_Demonstration'!F18)),IF(_xlfn.IFS(ISTEXT('#_Demonstration'!F18),FALSE,ISLOGICAL('#_Demonstration'!F18),FALSE,SUBSTITUTE(CELL("format",'#_Demonstration'!F18),"-","")=SUBSTITUTE(CELL("format",Demonstration!F18),"-",""),FALSE,CELL("format",'#_Demonstration'!F18)="G",FALSE,AND(CELL("format",'#_Demonstration'!F18)="F0",CELL("format",Demonstration!F18)="G"),FALSE,TRUE,IFERROR(IF(MATCH(CELL("format",'#_Demonstration'!F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18),_xlfn.FORMULATEXT(Demonstration!F18),Demonstration!F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18),_xlfn.FORMULATEXT(Demonstration!F18),Demonstration!F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18),_xlfn.FORMULATEXT('#_Demonstration'!F18),'#_Demonstration'!F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18),_xlfn.FORMULATEXT('#_Demonstration'!F18),'#_Demonstration'!F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F18),_xlfn.FORMULATEXT(Demonstration!F18),Demonstration!F18))-LEN(SUBSTITUTE(IF(_xlfn.ISFORMULA(Demonstration!F18),_xlfn.FORMULATEXT(Demonstration!F18),Demonstration!F18),"""",""))&gt;LEN(IF(_xlfn.ISFORMULA('#_Demonstration'!F18),_xlfn.FORMULATEXT('#_Demonstration'!F18),'#_Demonstration'!F18))-LEN(SUBSTITUTE(IF(_xlfn.ISFORMULA('#_Demonstration'!F18),_xlfn.FORMULATEXT('#_Demonstration'!F18),'#_Demonstration'!F18),"""","")),TRUE,FALSE),"HardQuoteMsg",IF(LEN(IF(_xlfn.ISFORMULA(Demonstration!F18),_xlfn.FORMULATEXT(Demonstration!F18),Demonstration!F18))-LEN(SUBSTITUTE(IF(_xlfn.ISFORMULA(Demonstration!F18),_xlfn.FORMULATEXT(Demonstration!F18),Demonstration!F18),"$",""))&lt;LEN(IF(_xlfn.ISFORMULA('#_Demonstration'!F18),_xlfn.FORMULATEXT('#_Demonstration'!F18),'#_Demonstration'!F18))-LEN(SUBSTITUTE(IF(_xlfn.ISFORMULA('#_Demonstration'!F18),_xlfn.FORMULATEXT('#_Demonstration'!F18),'#_Demonstration'!F18),"$","")),TRUE,FALSE),"MissingAbsMsg",_xlfn.IFS(ISTEXT('#_Demonstration'!F18),FALSE,ISLOGICAL('#_Demonstration'!F18),FALSE,SUBSTITUTE(CELL("format",'#_Demonstration'!F18),"-","")=SUBSTITUTE(CELL("format",Demonstration!F18),"-",""),FALSE,CELL("format",'#_Demonstration'!F18)="G",FALSE,AND(CELL("format",'#_Demonstration'!F18)="F0",CELL("format",Demonstration!F18)="G"),FALSE,TRUE,IFERROR(IF(MATCH(CELL("format",'#_Demonstration'!F18),FormatCodes_SFX!$A$4:$A$53,0)&gt;0,TRUE),FALSE),TRUE,TRUE),"FormatMsg",TRUE,"PerfectMsg")</f>
        <v>PerfectMsg</v>
      </c>
      <c r="G18" s="85" t="str">
        <f ca="1">_xlfn.IFS(ISBLANK(Demonstration!G18),"",IF(NOT(ISNA('#_Demonstration'!G18)),IF(ISNA(Demonstration!G18),TRUE,FALSE),FALSE),"StuNAMsg",IF(AND(ISNA('#_Demonstration'!G18),ISNA(Demonstration!G18)),TRUE,FALSE),"PerfectMsg",IF(NOT(ISERROR('#_Demonstration'!G18)),IF(ISERROR(Demonstration!G18),TRUE,FALSE),FALSE),"StuErrorMsg",IF(TYPE('#_Demonstration'!G18)&lt;&gt;TYPE(Demonstration!G18),TRUE,FALSE),"WrongTypeMsg",IF(_xlfn.ISFORMULA('#_Demonstration'!G18),IF(NOT(_xlfn.ISFORMULA(Demonstration!G18)),TRUE),FALSE),"MissingFormulaMsg",IF(NOT(AND(ISNUMBER(FIND("[",_xlfn.FORMULATEXT('#_Demonstration'!G18))),ISNUMBER(FIND("!",_xlfn.FORMULATEXT('#_Demonstration'!G18))))),AND(ISNUMBER(FIND("[",_xlfn.FORMULATEXT(Demonstration!G18))),ISNUMBER(FIND("!",_xlfn.FORMULATEXT(Demonstration!G18)))),FALSE),"ExternalRefsMsg",IF(ISNUMBER('#_Demonstration'!G18),IF(ABS('#_Demonstration'!G18-Demonstration!G18)&gt;0.00001,TRUE,FALSE),IF('#_Demonstration'!G18&lt;&gt;Demonstration!G18,TRUE,FALSE)),IF(ISNUMBER('#_Demonstration'!G18),IF('#_Demonstration'!G18&gt;Demonstration!G18,"TooLow","TooHigh"),"WrongAnswer"),NOT(_xlfn.ISFORMULA('#_Demonstration'!G18)),IF(_xlfn.IFS(ISTEXT('#_Demonstration'!G18),FALSE,ISLOGICAL('#_Demonstration'!G18),FALSE,SUBSTITUTE(CELL("format",'#_Demonstration'!G18),"-","")=SUBSTITUTE(CELL("format",Demonstration!G18),"-",""),FALSE,CELL("format",'#_Demonstration'!G18)="G",FALSE,AND(CELL("format",'#_Demonstration'!G18)="F0",CELL("format",Demonstration!G18)="G"),FALSE,TRUE,IFERROR(IF(MATCH(CELL("format",'#_Demonstration'!G18)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18),_xlfn.FORMULATEXT(Demonstration!G18),Demonstration!G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G18),_xlfn.FORMULATEXT(Demonstration!G18),Demonstration!G18)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18),_xlfn.FORMULATEXT('#_Demonstration'!G18),'#_Demonstration'!G18)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G18),_xlfn.FORMULATEXT('#_Demonstration'!G18),'#_Demonstration'!G18)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G18),_xlfn.FORMULATEXT(Demonstration!G18),Demonstration!G18))-LEN(SUBSTITUTE(IF(_xlfn.ISFORMULA(Demonstration!G18),_xlfn.FORMULATEXT(Demonstration!G18),Demonstration!G18),"""",""))&gt;LEN(IF(_xlfn.ISFORMULA('#_Demonstration'!G18),_xlfn.FORMULATEXT('#_Demonstration'!G18),'#_Demonstration'!G18))-LEN(SUBSTITUTE(IF(_xlfn.ISFORMULA('#_Demonstration'!G18),_xlfn.FORMULATEXT('#_Demonstration'!G18),'#_Demonstration'!G18),"""","")),TRUE,FALSE),"HardQuoteMsg",IF(LEN(IF(_xlfn.ISFORMULA(Demonstration!G18),_xlfn.FORMULATEXT(Demonstration!G18),Demonstration!G18))-LEN(SUBSTITUTE(IF(_xlfn.ISFORMULA(Demonstration!G18),_xlfn.FORMULATEXT(Demonstration!G18),Demonstration!G18),"$",""))&lt;LEN(IF(_xlfn.ISFORMULA('#_Demonstration'!G18),_xlfn.FORMULATEXT('#_Demonstration'!G18),'#_Demonstration'!G18))-LEN(SUBSTITUTE(IF(_xlfn.ISFORMULA('#_Demonstration'!G18),_xlfn.FORMULATEXT('#_Demonstration'!G18),'#_Demonstration'!G18),"$","")),TRUE,FALSE),"MissingAbsMsg",_xlfn.IFS(ISTEXT('#_Demonstration'!G18),FALSE,ISLOGICAL('#_Demonstration'!G18),FALSE,SUBSTITUTE(CELL("format",'#_Demonstration'!G18),"-","")=SUBSTITUTE(CELL("format",Demonstration!G18),"-",""),FALSE,CELL("format",'#_Demonstration'!G18)="G",FALSE,AND(CELL("format",'#_Demonstration'!G18)="F0",CELL("format",Demonstration!G18)="G"),FALSE,TRUE,IFERROR(IF(MATCH(CELL("format",'#_Demonstration'!G18),FormatCodes_SFX!$A$4:$A$53,0)&gt;0,TRUE),FALSE),TRUE,TRUE),"FormatMsg",TRUE,"PerfectMsg")</f>
        <v>PerfectMsg</v>
      </c>
      <c r="K18" s="74">
        <v>0</v>
      </c>
    </row>
    <row r="19" spans="1:11" x14ac:dyDescent="0.15">
      <c r="A19" s="86">
        <v>0</v>
      </c>
      <c r="B19" s="85" t="str">
        <f ca="1">_xlfn.IFS(ISBLANK(Demonstration!B19),"",IF(NOT(ISNA('#_Demonstration'!B19)),IF(ISNA(Demonstration!B19),TRUE,FALSE),FALSE),"StuNAMsg",IF(AND(ISNA('#_Demonstration'!B19),ISNA(Demonstration!B19)),TRUE,FALSE),"PerfectMsg",IF(NOT(ISERROR('#_Demonstration'!B19)),IF(ISERROR(Demonstration!B19),TRUE,FALSE),FALSE),"StuErrorMsg",IF(TYPE('#_Demonstration'!B19)&lt;&gt;TYPE(Demonstration!B19),TRUE,FALSE),"WrongTypeMsg",IF(_xlfn.ISFORMULA('#_Demonstration'!B19),IF(NOT(_xlfn.ISFORMULA(Demonstration!B19)),TRUE),FALSE),"MissingFormulaMsg",IF(NOT(AND(ISNUMBER(FIND("[",_xlfn.FORMULATEXT('#_Demonstration'!B19))),ISNUMBER(FIND("!",_xlfn.FORMULATEXT('#_Demonstration'!B19))))),AND(ISNUMBER(FIND("[",_xlfn.FORMULATEXT(Demonstration!B19))),ISNUMBER(FIND("!",_xlfn.FORMULATEXT(Demonstration!B19)))),FALSE),"ExternalRefsMsg",IF(ISNUMBER('#_Demonstration'!B19),IF(ABS('#_Demonstration'!B19-Demonstration!B19)&gt;0.00001,TRUE,FALSE),IF('#_Demonstration'!B19&lt;&gt;Demonstration!B19,TRUE,FALSE)),IF(ISNUMBER('#_Demonstration'!B19),IF('#_Demonstration'!B19&gt;Demonstration!B19,"TooLow","TooHigh"),"WrongAnswer"),NOT(_xlfn.ISFORMULA('#_Demonstration'!B19)),IF(_xlfn.IFS(ISTEXT('#_Demonstration'!B19),FALSE,ISLOGICAL('#_Demonstration'!B19),FALSE,SUBSTITUTE(CELL("format",'#_Demonstration'!B19),"-","")=SUBSTITUTE(CELL("format",Demonstration!B19),"-",""),FALSE,CELL("format",'#_Demonstration'!B19)="G",FALSE,AND(CELL("format",'#_Demonstration'!B19)="F0",CELL("format",Demonstration!B19)="G"),FALSE,TRUE,IFERROR(IF(MATCH(CELL("format",'#_Demonstration'!B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19),_xlfn.FORMULATEXT(Demonstration!B19),Demonstration!B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B19),_xlfn.FORMULATEXT(Demonstration!B19),Demonstration!B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19),_xlfn.FORMULATEXT('#_Demonstration'!B19),'#_Demonstration'!B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B19),_xlfn.FORMULATEXT('#_Demonstration'!B19),'#_Demonstration'!B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B19),_xlfn.FORMULATEXT(Demonstration!B19),Demonstration!B19))-LEN(SUBSTITUTE(IF(_xlfn.ISFORMULA(Demonstration!B19),_xlfn.FORMULATEXT(Demonstration!B19),Demonstration!B19),"""",""))&gt;LEN(IF(_xlfn.ISFORMULA('#_Demonstration'!B19),_xlfn.FORMULATEXT('#_Demonstration'!B19),'#_Demonstration'!B19))-LEN(SUBSTITUTE(IF(_xlfn.ISFORMULA('#_Demonstration'!B19),_xlfn.FORMULATEXT('#_Demonstration'!B19),'#_Demonstration'!B19),"""","")),TRUE,FALSE),"HardQuoteMsg",IF(LEN(IF(_xlfn.ISFORMULA(Demonstration!B19),_xlfn.FORMULATEXT(Demonstration!B19),Demonstration!B19))-LEN(SUBSTITUTE(IF(_xlfn.ISFORMULA(Demonstration!B19),_xlfn.FORMULATEXT(Demonstration!B19),Demonstration!B19),"$",""))&lt;LEN(IF(_xlfn.ISFORMULA('#_Demonstration'!B19),_xlfn.FORMULATEXT('#_Demonstration'!B19),'#_Demonstration'!B19))-LEN(SUBSTITUTE(IF(_xlfn.ISFORMULA('#_Demonstration'!B19),_xlfn.FORMULATEXT('#_Demonstration'!B19),'#_Demonstration'!B19),"$","")),TRUE,FALSE),"MissingAbsMsg",_xlfn.IFS(ISTEXT('#_Demonstration'!B19),FALSE,ISLOGICAL('#_Demonstration'!B19),FALSE,SUBSTITUTE(CELL("format",'#_Demonstration'!B19),"-","")=SUBSTITUTE(CELL("format",Demonstration!B19),"-",""),FALSE,CELL("format",'#_Demonstration'!B19)="G",FALSE,AND(CELL("format",'#_Demonstration'!B19)="F0",CELL("format",Demonstration!B19)="G"),FALSE,TRUE,IFERROR(IF(MATCH(CELL("format",'#_Demonstration'!B19),FormatCodes_SFX!$A$4:$A$53,0)&gt;0,TRUE),FALSE),TRUE,TRUE),"FormatMsg",TRUE,"PerfectMsg")</f>
        <v>PerfectMsg</v>
      </c>
      <c r="C19" s="85" t="str">
        <f ca="1">_xlfn.IFS(ISBLANK(Demonstration!C19),"",IF(NOT(ISNA('#_Demonstration'!C19)),IF(ISNA(Demonstration!C19),TRUE,FALSE),FALSE),"StuNAMsg",IF(AND(ISNA('#_Demonstration'!C19),ISNA(Demonstration!C19)),TRUE,FALSE),"PerfectMsg",IF(NOT(ISERROR('#_Demonstration'!C19)),IF(ISERROR(Demonstration!C19),TRUE,FALSE),FALSE),"StuErrorMsg",IF(TYPE('#_Demonstration'!C19)&lt;&gt;TYPE(Demonstration!C19),TRUE,FALSE),"WrongTypeMsg",IF(_xlfn.ISFORMULA('#_Demonstration'!C19),IF(NOT(_xlfn.ISFORMULA(Demonstration!C19)),TRUE),FALSE),"MissingFormulaMsg",IF(NOT(AND(ISNUMBER(FIND("[",_xlfn.FORMULATEXT('#_Demonstration'!C19))),ISNUMBER(FIND("!",_xlfn.FORMULATEXT('#_Demonstration'!C19))))),AND(ISNUMBER(FIND("[",_xlfn.FORMULATEXT(Demonstration!C19))),ISNUMBER(FIND("!",_xlfn.FORMULATEXT(Demonstration!C19)))),FALSE),"ExternalRefsMsg",IF(ISNUMBER('#_Demonstration'!C19),IF(ABS('#_Demonstration'!C19-Demonstration!C19)&gt;0.00001,TRUE,FALSE),IF('#_Demonstration'!C19&lt;&gt;Demonstration!C19,TRUE,FALSE)),IF(ISNUMBER('#_Demonstration'!C19),IF('#_Demonstration'!C19&gt;Demonstration!C19,"TooLow","TooHigh"),"WrongAnswer"),NOT(_xlfn.ISFORMULA('#_Demonstration'!C19)),IF(_xlfn.IFS(ISTEXT('#_Demonstration'!C19),FALSE,ISLOGICAL('#_Demonstration'!C19),FALSE,SUBSTITUTE(CELL("format",'#_Demonstration'!C19),"-","")=SUBSTITUTE(CELL("format",Demonstration!C19),"-",""),FALSE,CELL("format",'#_Demonstration'!C19)="G",FALSE,AND(CELL("format",'#_Demonstration'!C19)="F0",CELL("format",Demonstration!C19)="G"),FALSE,TRUE,IFERROR(IF(MATCH(CELL("format",'#_Demonstration'!C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19),_xlfn.FORMULATEXT(Demonstration!C19),Demonstration!C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C19),_xlfn.FORMULATEXT(Demonstration!C19),Demonstration!C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19),_xlfn.FORMULATEXT('#_Demonstration'!C19),'#_Demonstration'!C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C19),_xlfn.FORMULATEXT('#_Demonstration'!C19),'#_Demonstration'!C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C19),_xlfn.FORMULATEXT(Demonstration!C19),Demonstration!C19))-LEN(SUBSTITUTE(IF(_xlfn.ISFORMULA(Demonstration!C19),_xlfn.FORMULATEXT(Demonstration!C19),Demonstration!C19),"""",""))&gt;LEN(IF(_xlfn.ISFORMULA('#_Demonstration'!C19),_xlfn.FORMULATEXT('#_Demonstration'!C19),'#_Demonstration'!C19))-LEN(SUBSTITUTE(IF(_xlfn.ISFORMULA('#_Demonstration'!C19),_xlfn.FORMULATEXT('#_Demonstration'!C19),'#_Demonstration'!C19),"""","")),TRUE,FALSE),"HardQuoteMsg",IF(LEN(IF(_xlfn.ISFORMULA(Demonstration!C19),_xlfn.FORMULATEXT(Demonstration!C19),Demonstration!C19))-LEN(SUBSTITUTE(IF(_xlfn.ISFORMULA(Demonstration!C19),_xlfn.FORMULATEXT(Demonstration!C19),Demonstration!C19),"$",""))&lt;LEN(IF(_xlfn.ISFORMULA('#_Demonstration'!C19),_xlfn.FORMULATEXT('#_Demonstration'!C19),'#_Demonstration'!C19))-LEN(SUBSTITUTE(IF(_xlfn.ISFORMULA('#_Demonstration'!C19),_xlfn.FORMULATEXT('#_Demonstration'!C19),'#_Demonstration'!C19),"$","")),TRUE,FALSE),"MissingAbsMsg",_xlfn.IFS(ISTEXT('#_Demonstration'!C19),FALSE,ISLOGICAL('#_Demonstration'!C19),FALSE,SUBSTITUTE(CELL("format",'#_Demonstration'!C19),"-","")=SUBSTITUTE(CELL("format",Demonstration!C19),"-",""),FALSE,CELL("format",'#_Demonstration'!C19)="G",FALSE,AND(CELL("format",'#_Demonstration'!C19)="F0",CELL("format",Demonstration!C19)="G"),FALSE,TRUE,IFERROR(IF(MATCH(CELL("format",'#_Demonstration'!C19),FormatCodes_SFX!$A$4:$A$53,0)&gt;0,TRUE),FALSE),TRUE,TRUE),"FormatMsg",TRUE,"PerfectMsg")</f>
        <v>PerfectMsg</v>
      </c>
      <c r="D19" s="85" t="str">
        <f ca="1">_xlfn.IFS(ISBLANK(Demonstration!D19),"",IF(NOT(ISNA('#_Demonstration'!D19)),IF(ISNA(Demonstration!D19),TRUE,FALSE),FALSE),"StuNAMsg",IF(AND(ISNA('#_Demonstration'!D19),ISNA(Demonstration!D19)),TRUE,FALSE),"PerfectMsg",IF(NOT(ISERROR('#_Demonstration'!D19)),IF(ISERROR(Demonstration!D19),TRUE,FALSE),FALSE),"StuErrorMsg",IF(TYPE('#_Demonstration'!D19)&lt;&gt;TYPE(Demonstration!D19),TRUE,FALSE),"WrongTypeMsg",IF(_xlfn.ISFORMULA('#_Demonstration'!D19),IF(NOT(_xlfn.ISFORMULA(Demonstration!D19)),TRUE),FALSE),"MissingFormulaMsg",IF(NOT(AND(ISNUMBER(FIND("[",_xlfn.FORMULATEXT('#_Demonstration'!D19))),ISNUMBER(FIND("!",_xlfn.FORMULATEXT('#_Demonstration'!D19))))),AND(ISNUMBER(FIND("[",_xlfn.FORMULATEXT(Demonstration!D19))),ISNUMBER(FIND("!",_xlfn.FORMULATEXT(Demonstration!D19)))),FALSE),"ExternalRefsMsg",IF(ISNUMBER('#_Demonstration'!D19),IF(ABS('#_Demonstration'!D19-Demonstration!D19)&gt;0.00001,TRUE,FALSE),IF('#_Demonstration'!D19&lt;&gt;Demonstration!D19,TRUE,FALSE)),IF(ISNUMBER('#_Demonstration'!D19),IF('#_Demonstration'!D19&gt;Demonstration!D19,"TooLow","TooHigh"),"WrongAnswer"),NOT(_xlfn.ISFORMULA('#_Demonstration'!D19)),IF(_xlfn.IFS(ISTEXT('#_Demonstration'!D19),FALSE,ISLOGICAL('#_Demonstration'!D19),FALSE,SUBSTITUTE(CELL("format",'#_Demonstration'!D19),"-","")=SUBSTITUTE(CELL("format",Demonstration!D19),"-",""),FALSE,CELL("format",'#_Demonstration'!D19)="G",FALSE,AND(CELL("format",'#_Demonstration'!D19)="F0",CELL("format",Demonstration!D19)="G"),FALSE,TRUE,IFERROR(IF(MATCH(CELL("format",'#_Demonstration'!D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19),_xlfn.FORMULATEXT(Demonstration!D19),Demonstration!D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D19),_xlfn.FORMULATEXT(Demonstration!D19),Demonstration!D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19),_xlfn.FORMULATEXT('#_Demonstration'!D19),'#_Demonstration'!D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D19),_xlfn.FORMULATEXT('#_Demonstration'!D19),'#_Demonstration'!D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D19),_xlfn.FORMULATEXT(Demonstration!D19),Demonstration!D19))-LEN(SUBSTITUTE(IF(_xlfn.ISFORMULA(Demonstration!D19),_xlfn.FORMULATEXT(Demonstration!D19),Demonstration!D19),"""",""))&gt;LEN(IF(_xlfn.ISFORMULA('#_Demonstration'!D19),_xlfn.FORMULATEXT('#_Demonstration'!D19),'#_Demonstration'!D19))-LEN(SUBSTITUTE(IF(_xlfn.ISFORMULA('#_Demonstration'!D19),_xlfn.FORMULATEXT('#_Demonstration'!D19),'#_Demonstration'!D19),"""","")),TRUE,FALSE),"HardQuoteMsg",IF(LEN(IF(_xlfn.ISFORMULA(Demonstration!D19),_xlfn.FORMULATEXT(Demonstration!D19),Demonstration!D19))-LEN(SUBSTITUTE(IF(_xlfn.ISFORMULA(Demonstration!D19),_xlfn.FORMULATEXT(Demonstration!D19),Demonstration!D19),"$",""))&lt;LEN(IF(_xlfn.ISFORMULA('#_Demonstration'!D19),_xlfn.FORMULATEXT('#_Demonstration'!D19),'#_Demonstration'!D19))-LEN(SUBSTITUTE(IF(_xlfn.ISFORMULA('#_Demonstration'!D19),_xlfn.FORMULATEXT('#_Demonstration'!D19),'#_Demonstration'!D19),"$","")),TRUE,FALSE),"MissingAbsMsg",_xlfn.IFS(ISTEXT('#_Demonstration'!D19),FALSE,ISLOGICAL('#_Demonstration'!D19),FALSE,SUBSTITUTE(CELL("format",'#_Demonstration'!D19),"-","")=SUBSTITUTE(CELL("format",Demonstration!D19),"-",""),FALSE,CELL("format",'#_Demonstration'!D19)="G",FALSE,AND(CELL("format",'#_Demonstration'!D19)="F0",CELL("format",Demonstration!D19)="G"),FALSE,TRUE,IFERROR(IF(MATCH(CELL("format",'#_Demonstration'!D19),FormatCodes_SFX!$A$4:$A$53,0)&gt;0,TRUE),FALSE),TRUE,TRUE),"FormatMsg",TRUE,"PerfectMsg")</f>
        <v>PerfectMsg</v>
      </c>
      <c r="E19" s="85" t="str">
        <f ca="1">_xlfn.IFS(ISBLANK(Demonstration!E19),"",IF(NOT(ISNA('#_Demonstration'!E19)),IF(ISNA(Demonstration!E19),TRUE,FALSE),FALSE),"StuNAMsg",IF(AND(ISNA('#_Demonstration'!E19),ISNA(Demonstration!E19)),TRUE,FALSE),"PerfectMsg",IF(NOT(ISERROR('#_Demonstration'!E19)),IF(ISERROR(Demonstration!E19),TRUE,FALSE),FALSE),"StuErrorMsg",IF(TYPE('#_Demonstration'!E19)&lt;&gt;TYPE(Demonstration!E19),TRUE,FALSE),"WrongTypeMsg",IF(_xlfn.ISFORMULA('#_Demonstration'!E19),IF(NOT(_xlfn.ISFORMULA(Demonstration!E19)),TRUE),FALSE),"MissingFormulaMsg",IF(NOT(AND(ISNUMBER(FIND("[",_xlfn.FORMULATEXT('#_Demonstration'!E19))),ISNUMBER(FIND("!",_xlfn.FORMULATEXT('#_Demonstration'!E19))))),AND(ISNUMBER(FIND("[",_xlfn.FORMULATEXT(Demonstration!E19))),ISNUMBER(FIND("!",_xlfn.FORMULATEXT(Demonstration!E19)))),FALSE),"ExternalRefsMsg",IF(ISNUMBER('#_Demonstration'!E19),IF(ABS('#_Demonstration'!E19-Demonstration!E19)&gt;0.00001,TRUE,FALSE),IF('#_Demonstration'!E19&lt;&gt;Demonstration!E19,TRUE,FALSE)),IF(ISNUMBER('#_Demonstration'!E19),IF('#_Demonstration'!E19&gt;Demonstration!E19,"TooLow","TooHigh"),"WrongAnswer"),NOT(_xlfn.ISFORMULA('#_Demonstration'!E19)),IF(_xlfn.IFS(ISTEXT('#_Demonstration'!E19),FALSE,ISLOGICAL('#_Demonstration'!E19),FALSE,SUBSTITUTE(CELL("format",'#_Demonstration'!E19),"-","")=SUBSTITUTE(CELL("format",Demonstration!E19),"-",""),FALSE,CELL("format",'#_Demonstration'!E19)="G",FALSE,AND(CELL("format",'#_Demonstration'!E19)="F0",CELL("format",Demonstration!E19)="G"),FALSE,TRUE,IFERROR(IF(MATCH(CELL("format",'#_Demonstration'!E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19),_xlfn.FORMULATEXT(Demonstration!E19),Demonstration!E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E19),_xlfn.FORMULATEXT(Demonstration!E19),Demonstration!E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19),_xlfn.FORMULATEXT('#_Demonstration'!E19),'#_Demonstration'!E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E19),_xlfn.FORMULATEXT('#_Demonstration'!E19),'#_Demonstration'!E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E19),_xlfn.FORMULATEXT(Demonstration!E19),Demonstration!E19))-LEN(SUBSTITUTE(IF(_xlfn.ISFORMULA(Demonstration!E19),_xlfn.FORMULATEXT(Demonstration!E19),Demonstration!E19),"""",""))&gt;LEN(IF(_xlfn.ISFORMULA('#_Demonstration'!E19),_xlfn.FORMULATEXT('#_Demonstration'!E19),'#_Demonstration'!E19))-LEN(SUBSTITUTE(IF(_xlfn.ISFORMULA('#_Demonstration'!E19),_xlfn.FORMULATEXT('#_Demonstration'!E19),'#_Demonstration'!E19),"""","")),TRUE,FALSE),"HardQuoteMsg",IF(LEN(IF(_xlfn.ISFORMULA(Demonstration!E19),_xlfn.FORMULATEXT(Demonstration!E19),Demonstration!E19))-LEN(SUBSTITUTE(IF(_xlfn.ISFORMULA(Demonstration!E19),_xlfn.FORMULATEXT(Demonstration!E19),Demonstration!E19),"$",""))&lt;LEN(IF(_xlfn.ISFORMULA('#_Demonstration'!E19),_xlfn.FORMULATEXT('#_Demonstration'!E19),'#_Demonstration'!E19))-LEN(SUBSTITUTE(IF(_xlfn.ISFORMULA('#_Demonstration'!E19),_xlfn.FORMULATEXT('#_Demonstration'!E19),'#_Demonstration'!E19),"$","")),TRUE,FALSE),"MissingAbsMsg",_xlfn.IFS(ISTEXT('#_Demonstration'!E19),FALSE,ISLOGICAL('#_Demonstration'!E19),FALSE,SUBSTITUTE(CELL("format",'#_Demonstration'!E19),"-","")=SUBSTITUTE(CELL("format",Demonstration!E19),"-",""),FALSE,CELL("format",'#_Demonstration'!E19)="G",FALSE,AND(CELL("format",'#_Demonstration'!E19)="F0",CELL("format",Demonstration!E19)="G"),FALSE,TRUE,IFERROR(IF(MATCH(CELL("format",'#_Demonstration'!E19),FormatCodes_SFX!$A$4:$A$53,0)&gt;0,TRUE),FALSE),TRUE,TRUE),"FormatMsg",TRUE,"PerfectMsg")</f>
        <v>PerfectMsg</v>
      </c>
      <c r="F19" s="85" t="str">
        <f ca="1">_xlfn.IFS(ISBLANK(Demonstration!F19),"",IF(NOT(ISNA('#_Demonstration'!F19)),IF(ISNA(Demonstration!F19),TRUE,FALSE),FALSE),"StuNAMsg",IF(AND(ISNA('#_Demonstration'!F19),ISNA(Demonstration!F19)),TRUE,FALSE),"PerfectMsg",IF(NOT(ISERROR('#_Demonstration'!F19)),IF(ISERROR(Demonstration!F19),TRUE,FALSE),FALSE),"StuErrorMsg",IF(TYPE('#_Demonstration'!F19)&lt;&gt;TYPE(Demonstration!F19),TRUE,FALSE),"WrongTypeMsg",IF(_xlfn.ISFORMULA('#_Demonstration'!F19),IF(NOT(_xlfn.ISFORMULA(Demonstration!F19)),TRUE),FALSE),"MissingFormulaMsg",IF(NOT(AND(ISNUMBER(FIND("[",_xlfn.FORMULATEXT('#_Demonstration'!F19))),ISNUMBER(FIND("!",_xlfn.FORMULATEXT('#_Demonstration'!F19))))),AND(ISNUMBER(FIND("[",_xlfn.FORMULATEXT(Demonstration!F19))),ISNUMBER(FIND("!",_xlfn.FORMULATEXT(Demonstration!F19)))),FALSE),"ExternalRefsMsg",IF(ISNUMBER('#_Demonstration'!F19),IF(ABS('#_Demonstration'!F19-Demonstration!F19)&gt;0.00001,TRUE,FALSE),IF('#_Demonstration'!F19&lt;&gt;Demonstration!F19,TRUE,FALSE)),IF(ISNUMBER('#_Demonstration'!F19),IF('#_Demonstration'!F19&gt;Demonstration!F19,"TooLow","TooHigh"),"WrongAnswer"),NOT(_xlfn.ISFORMULA('#_Demonstration'!F19)),IF(_xlfn.IFS(ISTEXT('#_Demonstration'!F19),FALSE,ISLOGICAL('#_Demonstration'!F19),FALSE,SUBSTITUTE(CELL("format",'#_Demonstration'!F19),"-","")=SUBSTITUTE(CELL("format",Demonstration!F19),"-",""),FALSE,CELL("format",'#_Demonstration'!F19)="G",FALSE,AND(CELL("format",'#_Demonstration'!F19)="F0",CELL("format",Demonstration!F19)="G"),FALSE,TRUE,IFERROR(IF(MATCH(CELL("format",'#_Demonstration'!F19)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19),_xlfn.FORMULATEXT(Demonstration!F19),Demonstration!F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Demonstration!F19),_xlfn.FORMULATEXT(Demonstration!F19),Demonstration!F19)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19),_xlfn.FORMULATEXT('#_Demonstration'!F19),'#_Demonstration'!F19)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Demonstration'!F19),_xlfn.FORMULATEXT('#_Demonstration'!F19),'#_Demonstration'!F19),"9","#"),"8","#"),"7","#"),"6","#"),"5","#"),"4","#"),"3","#"),"2","#"),"1","#"),"0","#"),"$","")," ",""),",","@"),"&gt;","@"),"&lt;","@"),"=","@"),")","@"),"(","@"),"^","@"),"/","@"),"+","@"),"*","@"),"-","@"),"@#","")))/2,TRUE,FALSE),"HardCodeMsg",IF(LEN(IF(_xlfn.ISFORMULA(Demonstration!F19),_xlfn.FORMULATEXT(Demonstration!F19),Demonstration!F19))-LEN(SUBSTITUTE(IF(_xlfn.ISFORMULA(Demonstration!F19),_xlfn.FORMULATEXT(Demonstration!F19),Demonstration!F19),"""",""))&gt;LEN(IF(_xlfn.ISFORMULA('#_Demonstration'!F19),_xlfn.FORMULATEXT('#_Demonstration'!F19),'#_Demonstration'!F19))-LEN(SUBSTITUTE(IF(_xlfn.ISFORMULA('#_Demonstration'!F19),_xlfn.FORMULATEXT('#_Demonstration'!F19),'#_Demonstration'!F19),"""","")),TRUE,FALSE),"HardQuoteMsg",IF(LEN(IF(_xlfn.ISFORMULA(Demonstration!F19),_xlfn.FORMULATEXT(Demonstration!F19),Demonstration!F19))-LEN(SUBSTITUTE(IF(_xlfn.ISFORMULA(Demonstration!F19),_xlfn.FORMULATEXT(Demonstration!F19),Demonstration!F19),"$",""))&lt;LEN(IF(_xlfn.ISFORMULA('#_Demonstration'!F19),_xlfn.FORMULATEXT('#_Demonstration'!F19),'#_Demonstration'!F19))-LEN(SUBSTITUTE(IF(_xlfn.ISFORMULA('#_Demonstration'!F19),_xlfn.FORMULATEXT('#_Demonstration'!F19),'#_Demonstration'!F19),"$","")),TRUE,FALSE),"MissingAbsMsg",_xlfn.IFS(ISTEXT('#_Demonstration'!F19),FALSE,ISLOGICAL('#_Demonstration'!F19),FALSE,SUBSTITUTE(CELL("format",'#_Demonstration'!F19),"-","")=SUBSTITUTE(CELL("format",Demonstration!F19),"-",""),FALSE,CELL("format",'#_Demonstration'!F19)="G",FALSE,AND(CELL("format",'#_Demonstration'!F19)="F0",CELL("format",Demonstration!F19)="G"),FALSE,TRUE,IFERROR(IF(MATCH(CELL("format",'#_Demonstration'!F19),FormatCodes_SFX!$A$4:$A$53,0)&gt;0,TRUE),FALSE),TRUE,TRUE),"FormatMsg",TRUE,"PerfectMsg")</f>
        <v>PerfectMsg</v>
      </c>
      <c r="K19" s="71">
        <v>0</v>
      </c>
    </row>
    <row r="20" spans="1:11" x14ac:dyDescent="0.15">
      <c r="K20" s="71">
        <v>0</v>
      </c>
    </row>
    <row r="21" spans="1:11" x14ac:dyDescent="0.15">
      <c r="K21" s="71">
        <v>0</v>
      </c>
    </row>
    <row r="23" spans="1:11" x14ac:dyDescent="0.15">
      <c r="K23" s="74">
        <v>0</v>
      </c>
    </row>
    <row r="24" spans="1:11" x14ac:dyDescent="0.15">
      <c r="K24" s="71">
        <v>0</v>
      </c>
    </row>
    <row r="25" spans="1:11" x14ac:dyDescent="0.15">
      <c r="K25" s="71">
        <v>0</v>
      </c>
    </row>
    <row r="27" spans="1:11" x14ac:dyDescent="0.15">
      <c r="K27" s="74">
        <v>0</v>
      </c>
    </row>
    <row r="28" spans="1:11" x14ac:dyDescent="0.15">
      <c r="K28" s="71">
        <v>0</v>
      </c>
    </row>
    <row r="29" spans="1:11" x14ac:dyDescent="0.15">
      <c r="K29" s="71">
        <v>0</v>
      </c>
    </row>
    <row r="31" spans="1:11" x14ac:dyDescent="0.15">
      <c r="K31" s="74">
        <v>0</v>
      </c>
    </row>
    <row r="32" spans="1:11" x14ac:dyDescent="0.15">
      <c r="K32" s="71">
        <v>0</v>
      </c>
    </row>
    <row r="33" spans="11:11" x14ac:dyDescent="0.15">
      <c r="K33" s="71">
        <v>0</v>
      </c>
    </row>
    <row r="34" spans="11:11" x14ac:dyDescent="0.15">
      <c r="K34" s="74"/>
    </row>
    <row r="35" spans="11:11" x14ac:dyDescent="0.15">
      <c r="K35" s="74">
        <v>0</v>
      </c>
    </row>
    <row r="36" spans="11:11" x14ac:dyDescent="0.15">
      <c r="K36" s="71">
        <v>0</v>
      </c>
    </row>
    <row r="37" spans="11:11" x14ac:dyDescent="0.15">
      <c r="K37" s="71">
        <v>0</v>
      </c>
    </row>
  </sheetData>
  <mergeCells count="2">
    <mergeCell ref="K3:M3"/>
    <mergeCell ref="B4:E4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1610-D628-401C-A9ED-A83923990910}">
  <dimension ref="A1:AO38"/>
  <sheetViews>
    <sheetView showGridLines="0" zoomScaleNormal="100" workbookViewId="0">
      <pane ySplit="2" topLeftCell="A3" activePane="bottomLeft" state="frozen"/>
      <selection pane="bottomLeft" activeCell="D20" sqref="D20"/>
    </sheetView>
  </sheetViews>
  <sheetFormatPr defaultRowHeight="15" x14ac:dyDescent="0.25"/>
  <cols>
    <col min="1" max="1" width="9.5703125" bestFit="1" customWidth="1"/>
    <col min="2" max="6" width="10.28515625" bestFit="1" customWidth="1"/>
    <col min="11" max="11" width="19.28515625" customWidth="1"/>
    <col min="12" max="12" width="20" bestFit="1" customWidth="1"/>
    <col min="13" max="13" width="32.28515625" customWidth="1"/>
  </cols>
  <sheetData>
    <row r="1" spans="1:41" ht="22.15" customHeight="1" x14ac:dyDescent="0.25">
      <c r="A1" s="54" t="s">
        <v>401</v>
      </c>
      <c r="B1" s="54" t="s">
        <v>402</v>
      </c>
      <c r="C1" s="54" t="s">
        <v>403</v>
      </c>
      <c r="D1" s="55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54"/>
      <c r="F1" s="54"/>
      <c r="G1" s="54"/>
      <c r="H1" s="54"/>
      <c r="I1" s="55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saving",Scoreboard!$F$21&lt;&gt;"","Security compromised: Undo last action or quit without saving",TRUE=TRUE,"Connor Guarino")</f>
        <v>Connor Guarino</v>
      </c>
      <c r="J1" s="55"/>
      <c r="K1" s="55"/>
      <c r="L1" s="55" t="s">
        <v>404</v>
      </c>
      <c r="M1" s="55"/>
      <c r="N1" s="55"/>
      <c r="O1" s="55"/>
      <c r="P1" s="56" t="s">
        <v>405</v>
      </c>
      <c r="Q1" s="55"/>
      <c r="R1" s="55"/>
      <c r="S1" s="87" t="s">
        <v>411</v>
      </c>
      <c r="T1" s="58"/>
      <c r="U1" s="57"/>
      <c r="V1" s="58"/>
      <c r="W1" s="57"/>
      <c r="X1" s="54" t="str">
        <f t="shared" ref="X1:AA2" si="0">A1</f>
        <v>earned</v>
      </c>
      <c r="Y1" s="54" t="str">
        <f t="shared" si="0"/>
        <v>possible</v>
      </c>
      <c r="Z1" s="54" t="str">
        <f t="shared" si="0"/>
        <v>cell</v>
      </c>
      <c r="AA1" s="55" t="str">
        <f t="shared" ca="1" si="0"/>
        <v>error</v>
      </c>
      <c r="AB1" s="54"/>
      <c r="AC1" s="54"/>
      <c r="AD1" s="59"/>
      <c r="AE1" s="59"/>
      <c r="AF1" s="55" t="str">
        <f>I1</f>
        <v>Connor Guarino</v>
      </c>
      <c r="AG1" s="55"/>
      <c r="AH1" s="59"/>
      <c r="AI1" s="59"/>
      <c r="AJ1" s="59"/>
      <c r="AK1" s="59"/>
      <c r="AL1" s="55" t="s">
        <v>404</v>
      </c>
      <c r="AM1" s="59"/>
      <c r="AN1" s="59"/>
      <c r="AO1" s="59"/>
    </row>
    <row r="2" spans="1:41" ht="22.9" customHeight="1" thickBot="1" x14ac:dyDescent="0.55000000000000004">
      <c r="A2" s="60">
        <f ca="1">DemonstrationSC!$A$2</f>
        <v>25</v>
      </c>
      <c r="B2" s="61">
        <f>DemonstrationSC!$B$2</f>
        <v>25</v>
      </c>
      <c r="C2" s="60" t="str" cm="1">
        <f t="array" aca="1" ref="C2" ca="1">SUBSTITUTE(IF(LEN(CELL("address"))&lt;15,CELL("address"),""),"$","")</f>
        <v/>
      </c>
      <c r="D2" s="62" t="str">
        <f ca="1">IF(ISNUMBER(SEARCH("#REF!",_xlfn.FORMULATEXT(INDIRECT("'DemonstrationSC'!"&amp;C2)))),"DRAGGING CELLS IS NOT PERMITTED. PLEASE UNDO LAST ACTION!!",IF($P$1&lt;&gt;"Feedback OFF",IFERROR(HLOOKUP(INDIRECT("'DemonstrationSC'!"&amp;C2),Feedback_SFX!$B$2:$N$10,IF($P$1="Feedback ON", 2, Feedback_SFX!B1), FALSE), ""),""))</f>
        <v/>
      </c>
      <c r="E2" s="63"/>
      <c r="F2" s="63"/>
      <c r="G2" s="63"/>
      <c r="H2" s="63"/>
      <c r="I2" s="64"/>
      <c r="J2" s="63"/>
      <c r="K2" s="63"/>
      <c r="L2" s="63"/>
      <c r="M2" s="63"/>
      <c r="N2" s="63"/>
      <c r="O2" s="63"/>
      <c r="P2" s="70" t="str">
        <f ca="1">IF(Scoreboard!$E$4="Excel version: Invalid","****ERROR: Scoreboard requires Excel 365 or 2021 to run****", "")</f>
        <v/>
      </c>
      <c r="Q2" s="63"/>
      <c r="R2" s="63"/>
      <c r="S2" s="65"/>
      <c r="T2" s="66"/>
      <c r="U2" s="67"/>
      <c r="V2" s="66"/>
      <c r="W2" s="67"/>
      <c r="X2" s="68">
        <f t="shared" ca="1" si="0"/>
        <v>25</v>
      </c>
      <c r="Y2" s="68">
        <f t="shared" si="0"/>
        <v>25</v>
      </c>
      <c r="Z2" s="68" t="str">
        <f t="shared" ca="1" si="0"/>
        <v/>
      </c>
      <c r="AA2" s="62" t="str">
        <f t="shared" ca="1" si="0"/>
        <v/>
      </c>
      <c r="AB2" s="63"/>
      <c r="AC2" s="63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24" x14ac:dyDescent="0.4">
      <c r="K3" s="155" t="s">
        <v>5</v>
      </c>
      <c r="L3" s="156"/>
      <c r="M3" s="157"/>
    </row>
    <row r="4" spans="1:41" x14ac:dyDescent="0.25">
      <c r="A4" s="8"/>
      <c r="B4" s="158" t="s">
        <v>6</v>
      </c>
      <c r="C4" s="159"/>
      <c r="D4" s="159"/>
      <c r="E4" s="160"/>
      <c r="K4" s="9"/>
      <c r="L4" s="10"/>
      <c r="M4" s="11"/>
    </row>
    <row r="5" spans="1:41" x14ac:dyDescent="0.25">
      <c r="A5" s="12" t="s">
        <v>7</v>
      </c>
      <c r="B5" s="13">
        <v>4.99</v>
      </c>
      <c r="C5" s="13">
        <v>5.99</v>
      </c>
      <c r="D5" s="13">
        <v>6.99</v>
      </c>
      <c r="E5" s="14">
        <v>7.99</v>
      </c>
      <c r="K5" s="15" t="s">
        <v>8</v>
      </c>
      <c r="L5" s="10"/>
      <c r="M5" s="11"/>
    </row>
    <row r="6" spans="1:41" x14ac:dyDescent="0.25">
      <c r="A6" s="16">
        <v>1</v>
      </c>
      <c r="B6" s="163">
        <f>$A6*B$5</f>
        <v>4.99</v>
      </c>
      <c r="C6" s="163">
        <f t="shared" ref="C6:E10" si="1">$A6*C$5</f>
        <v>5.99</v>
      </c>
      <c r="D6" s="163">
        <f t="shared" si="1"/>
        <v>6.99</v>
      </c>
      <c r="E6" s="163">
        <f t="shared" si="1"/>
        <v>7.99</v>
      </c>
      <c r="K6" s="9" t="s">
        <v>9</v>
      </c>
      <c r="L6" s="10"/>
      <c r="M6" s="11"/>
    </row>
    <row r="7" spans="1:41" x14ac:dyDescent="0.25">
      <c r="A7" s="16">
        <v>2</v>
      </c>
      <c r="B7" s="163">
        <f t="shared" ref="B7:E10" si="2">$A7*B$5</f>
        <v>9.98</v>
      </c>
      <c r="C7" s="163">
        <f t="shared" si="1"/>
        <v>11.98</v>
      </c>
      <c r="D7" s="163">
        <f t="shared" si="1"/>
        <v>13.98</v>
      </c>
      <c r="E7" s="163">
        <f t="shared" si="1"/>
        <v>15.98</v>
      </c>
      <c r="K7" s="9" t="s">
        <v>10</v>
      </c>
      <c r="L7" s="10"/>
      <c r="M7" s="11"/>
    </row>
    <row r="8" spans="1:41" x14ac:dyDescent="0.25">
      <c r="A8" s="16">
        <v>3</v>
      </c>
      <c r="B8" s="163">
        <f t="shared" si="2"/>
        <v>14.97</v>
      </c>
      <c r="C8" s="163">
        <f t="shared" si="1"/>
        <v>17.97</v>
      </c>
      <c r="D8" s="163">
        <f t="shared" si="1"/>
        <v>20.97</v>
      </c>
      <c r="E8" s="163">
        <f t="shared" si="1"/>
        <v>23.97</v>
      </c>
      <c r="K8" s="17" t="s">
        <v>11</v>
      </c>
      <c r="L8" s="10"/>
      <c r="M8" s="11"/>
    </row>
    <row r="9" spans="1:41" x14ac:dyDescent="0.25">
      <c r="A9" s="16">
        <v>4</v>
      </c>
      <c r="B9" s="163">
        <f t="shared" si="2"/>
        <v>19.96</v>
      </c>
      <c r="C9" s="163">
        <f t="shared" si="1"/>
        <v>23.96</v>
      </c>
      <c r="D9" s="163">
        <f t="shared" si="1"/>
        <v>27.96</v>
      </c>
      <c r="E9" s="163">
        <f t="shared" si="1"/>
        <v>31.96</v>
      </c>
      <c r="K9" s="9"/>
      <c r="L9" s="10"/>
      <c r="M9" s="11"/>
    </row>
    <row r="10" spans="1:41" ht="15.75" thickBot="1" x14ac:dyDescent="0.3">
      <c r="A10" s="18">
        <v>5</v>
      </c>
      <c r="B10" s="163">
        <f t="shared" si="2"/>
        <v>24.950000000000003</v>
      </c>
      <c r="C10" s="163">
        <f t="shared" si="1"/>
        <v>29.950000000000003</v>
      </c>
      <c r="D10" s="163">
        <f t="shared" si="1"/>
        <v>34.950000000000003</v>
      </c>
      <c r="E10" s="163">
        <f t="shared" si="1"/>
        <v>39.950000000000003</v>
      </c>
      <c r="K10" s="15" t="s">
        <v>12</v>
      </c>
      <c r="L10" s="10"/>
      <c r="M10" s="11"/>
    </row>
    <row r="11" spans="1:41" x14ac:dyDescent="0.25">
      <c r="K11" s="9" t="s">
        <v>13</v>
      </c>
      <c r="L11" s="10"/>
      <c r="M11" s="11"/>
    </row>
    <row r="12" spans="1:41" x14ac:dyDescent="0.25">
      <c r="K12" s="9" t="s">
        <v>14</v>
      </c>
      <c r="L12" s="10"/>
      <c r="M12" s="11"/>
    </row>
    <row r="13" spans="1:41" x14ac:dyDescent="0.25">
      <c r="A13" s="19" t="s">
        <v>15</v>
      </c>
      <c r="B13" s="19" t="s">
        <v>16</v>
      </c>
      <c r="C13" s="19" t="s">
        <v>17</v>
      </c>
      <c r="D13" s="19" t="s">
        <v>18</v>
      </c>
      <c r="E13" s="19" t="s">
        <v>19</v>
      </c>
      <c r="F13" s="19" t="s">
        <v>20</v>
      </c>
      <c r="G13" s="20" t="s">
        <v>21</v>
      </c>
      <c r="K13" s="9"/>
      <c r="L13" s="10"/>
      <c r="M13" s="11"/>
    </row>
    <row r="14" spans="1:41" x14ac:dyDescent="0.25">
      <c r="A14" s="21" t="s">
        <v>22</v>
      </c>
      <c r="B14" s="22">
        <v>54852</v>
      </c>
      <c r="C14" s="22">
        <v>21495</v>
      </c>
      <c r="D14" s="22">
        <v>77154</v>
      </c>
      <c r="E14" s="22">
        <v>38522</v>
      </c>
      <c r="F14" s="164">
        <f>SUM(B14:E14)</f>
        <v>192023</v>
      </c>
      <c r="G14" s="166">
        <f>F14/$F$18</f>
        <v>0.26226451945100404</v>
      </c>
      <c r="K14" s="15" t="s">
        <v>23</v>
      </c>
      <c r="L14" s="10"/>
      <c r="M14" s="11"/>
    </row>
    <row r="15" spans="1:41" x14ac:dyDescent="0.25">
      <c r="A15" s="21" t="s">
        <v>24</v>
      </c>
      <c r="B15" s="22">
        <v>13974</v>
      </c>
      <c r="C15" s="22">
        <v>37185</v>
      </c>
      <c r="D15" s="22">
        <v>45885</v>
      </c>
      <c r="E15" s="22">
        <v>58863</v>
      </c>
      <c r="F15" s="164">
        <f t="shared" ref="F15:F17" si="3">SUM(B15:E15)</f>
        <v>155907</v>
      </c>
      <c r="G15" s="166">
        <f t="shared" ref="G15:G18" si="4">F15/$F$18</f>
        <v>0.21293737955373934</v>
      </c>
      <c r="K15" s="9" t="s">
        <v>25</v>
      </c>
      <c r="L15" s="10"/>
      <c r="M15" s="11"/>
    </row>
    <row r="16" spans="1:41" x14ac:dyDescent="0.25">
      <c r="A16" s="21" t="s">
        <v>26</v>
      </c>
      <c r="B16" s="22">
        <v>64069</v>
      </c>
      <c r="C16" s="22">
        <v>66854</v>
      </c>
      <c r="D16" s="22">
        <v>33504</v>
      </c>
      <c r="E16" s="22">
        <v>27483</v>
      </c>
      <c r="F16" s="164">
        <f t="shared" si="3"/>
        <v>191910</v>
      </c>
      <c r="G16" s="166">
        <f t="shared" si="4"/>
        <v>0.26211018434167882</v>
      </c>
      <c r="K16" s="9" t="s">
        <v>27</v>
      </c>
      <c r="L16" s="10"/>
      <c r="M16" s="11"/>
    </row>
    <row r="17" spans="1:13" x14ac:dyDescent="0.25">
      <c r="A17" s="21" t="s">
        <v>28</v>
      </c>
      <c r="B17" s="22">
        <v>14361</v>
      </c>
      <c r="C17" s="22">
        <v>47618</v>
      </c>
      <c r="D17" s="22">
        <v>36575</v>
      </c>
      <c r="E17" s="22">
        <v>93779</v>
      </c>
      <c r="F17" s="164">
        <f t="shared" si="3"/>
        <v>192333</v>
      </c>
      <c r="G17" s="166">
        <f t="shared" si="4"/>
        <v>0.26268791665357777</v>
      </c>
      <c r="K17" s="9"/>
      <c r="L17" s="10"/>
      <c r="M17" s="11"/>
    </row>
    <row r="18" spans="1:13" x14ac:dyDescent="0.25">
      <c r="A18" s="23" t="s">
        <v>20</v>
      </c>
      <c r="B18" s="164">
        <f>SUM(B14:B17)</f>
        <v>147256</v>
      </c>
      <c r="C18" s="164">
        <f>SUM(C14:C17)</f>
        <v>173152</v>
      </c>
      <c r="D18" s="164">
        <f>SUM(D14:D17)</f>
        <v>193118</v>
      </c>
      <c r="E18" s="164">
        <f>SUM(E14:E17)</f>
        <v>218647</v>
      </c>
      <c r="F18" s="164">
        <f>SUM(B18:E18)</f>
        <v>732173</v>
      </c>
      <c r="G18" s="166">
        <f t="shared" si="4"/>
        <v>1</v>
      </c>
      <c r="K18" s="15" t="s">
        <v>29</v>
      </c>
      <c r="L18" s="10"/>
      <c r="M18" s="11"/>
    </row>
    <row r="19" spans="1:13" x14ac:dyDescent="0.25">
      <c r="A19" s="23" t="s">
        <v>21</v>
      </c>
      <c r="B19" s="165">
        <f>B18/$F$18</f>
        <v>0.20112186600707757</v>
      </c>
      <c r="C19" s="165">
        <f t="shared" ref="C19:F19" si="5">C18/$F$18</f>
        <v>0.23649055619368647</v>
      </c>
      <c r="D19" s="165">
        <f t="shared" si="5"/>
        <v>0.26376006763428861</v>
      </c>
      <c r="E19" s="165">
        <f t="shared" si="5"/>
        <v>0.29862751016494737</v>
      </c>
      <c r="F19" s="165">
        <f t="shared" si="5"/>
        <v>1</v>
      </c>
      <c r="K19" s="9" t="s">
        <v>30</v>
      </c>
      <c r="L19" s="10"/>
      <c r="M19" s="11"/>
    </row>
    <row r="20" spans="1:13" x14ac:dyDescent="0.25">
      <c r="K20" s="9" t="s">
        <v>31</v>
      </c>
      <c r="L20" s="10"/>
      <c r="M20" s="11"/>
    </row>
    <row r="21" spans="1:13" x14ac:dyDescent="0.25">
      <c r="K21" s="9" t="s">
        <v>32</v>
      </c>
      <c r="L21" s="10"/>
      <c r="M21" s="11"/>
    </row>
    <row r="22" spans="1:13" x14ac:dyDescent="0.25">
      <c r="K22" s="9"/>
      <c r="L22" s="10"/>
      <c r="M22" s="11"/>
    </row>
    <row r="23" spans="1:13" x14ac:dyDescent="0.25">
      <c r="K23" s="15" t="s">
        <v>33</v>
      </c>
      <c r="L23" s="10"/>
      <c r="M23" s="11"/>
    </row>
    <row r="24" spans="1:13" x14ac:dyDescent="0.25">
      <c r="K24" s="9" t="s">
        <v>34</v>
      </c>
      <c r="L24" s="10"/>
      <c r="M24" s="11"/>
    </row>
    <row r="25" spans="1:13" x14ac:dyDescent="0.25">
      <c r="K25" s="9" t="s">
        <v>35</v>
      </c>
      <c r="L25" s="10"/>
      <c r="M25" s="11"/>
    </row>
    <row r="26" spans="1:13" x14ac:dyDescent="0.25">
      <c r="K26" s="9"/>
      <c r="L26" s="10"/>
      <c r="M26" s="11"/>
    </row>
    <row r="27" spans="1:13" x14ac:dyDescent="0.25">
      <c r="K27" s="15" t="s">
        <v>36</v>
      </c>
      <c r="L27" s="10"/>
      <c r="M27" s="11"/>
    </row>
    <row r="28" spans="1:13" x14ac:dyDescent="0.25">
      <c r="K28" s="9" t="s">
        <v>37</v>
      </c>
      <c r="L28" s="10"/>
      <c r="M28" s="11"/>
    </row>
    <row r="29" spans="1:13" x14ac:dyDescent="0.25">
      <c r="K29" s="9" t="s">
        <v>38</v>
      </c>
      <c r="L29" s="10"/>
      <c r="M29" s="11"/>
    </row>
    <row r="30" spans="1:13" x14ac:dyDescent="0.25">
      <c r="K30" s="9"/>
      <c r="L30" s="10"/>
      <c r="M30" s="11"/>
    </row>
    <row r="31" spans="1:13" x14ac:dyDescent="0.25">
      <c r="K31" s="15" t="s">
        <v>39</v>
      </c>
      <c r="L31" s="10"/>
      <c r="M31" s="11"/>
    </row>
    <row r="32" spans="1:13" x14ac:dyDescent="0.25">
      <c r="K32" s="9" t="s">
        <v>40</v>
      </c>
      <c r="L32" s="10"/>
      <c r="M32" s="11"/>
    </row>
    <row r="33" spans="11:13" x14ac:dyDescent="0.25">
      <c r="K33" s="9" t="s">
        <v>41</v>
      </c>
      <c r="L33" s="10"/>
      <c r="M33" s="11"/>
    </row>
    <row r="34" spans="11:13" x14ac:dyDescent="0.25">
      <c r="K34" s="15"/>
      <c r="L34" s="10"/>
      <c r="M34" s="11"/>
    </row>
    <row r="35" spans="11:13" x14ac:dyDescent="0.25">
      <c r="K35" s="15" t="s">
        <v>42</v>
      </c>
      <c r="L35" s="10"/>
      <c r="M35" s="11"/>
    </row>
    <row r="36" spans="11:13" x14ac:dyDescent="0.25">
      <c r="K36" s="9" t="s">
        <v>43</v>
      </c>
      <c r="L36" s="10"/>
      <c r="M36" s="11"/>
    </row>
    <row r="37" spans="11:13" x14ac:dyDescent="0.25">
      <c r="K37" s="9" t="s">
        <v>44</v>
      </c>
      <c r="L37" s="10"/>
      <c r="M37" s="11"/>
    </row>
    <row r="38" spans="11:13" ht="15.75" thickBot="1" x14ac:dyDescent="0.3">
      <c r="K38" s="24"/>
      <c r="L38" s="25"/>
      <c r="M38" s="26"/>
    </row>
  </sheetData>
  <mergeCells count="2">
    <mergeCell ref="K3:M3"/>
    <mergeCell ref="B4:E4"/>
  </mergeCells>
  <conditionalFormatting sqref="A1:A2">
    <cfRule type="expression" dxfId="204" priority="12">
      <formula>$A$2/$B$2&gt;=0.076</formula>
    </cfRule>
  </conditionalFormatting>
  <conditionalFormatting sqref="A1:O2 Q1:R1 X1:AO2 P2:R2">
    <cfRule type="expression" dxfId="203" priority="5">
      <formula>$P$1="Feedback OFF"</formula>
    </cfRule>
  </conditionalFormatting>
  <conditionalFormatting sqref="A3:AA100">
    <cfRule type="expression" dxfId="201" priority="2" stopIfTrue="1">
      <formula>$D$2="DRAGGING CELLS IS NOT PERMITTED. PLEASE UNDO LAST ACTION!!"</formula>
    </cfRule>
  </conditionalFormatting>
  <conditionalFormatting sqref="B1:B2">
    <cfRule type="expression" dxfId="196" priority="13">
      <formula>$A$2/$B$2&gt;=0.153</formula>
    </cfRule>
  </conditionalFormatting>
  <conditionalFormatting sqref="C1:C2">
    <cfRule type="expression" dxfId="195" priority="14">
      <formula>$A$2/$B$2&gt;=0.23</formula>
    </cfRule>
  </conditionalFormatting>
  <conditionalFormatting sqref="D1:D2">
    <cfRule type="expression" dxfId="194" priority="15">
      <formula>$A$2/$B$2&gt;=0.307</formula>
    </cfRule>
  </conditionalFormatting>
  <conditionalFormatting sqref="E1:E2">
    <cfRule type="expression" dxfId="193" priority="16">
      <formula>$A$2/$B$2&gt;=0.384</formula>
    </cfRule>
  </conditionalFormatting>
  <conditionalFormatting sqref="F1:F2">
    <cfRule type="expression" dxfId="192" priority="17">
      <formula>$A$2/$B$2&gt;=0.461</formula>
    </cfRule>
  </conditionalFormatting>
  <conditionalFormatting sqref="G1:G2">
    <cfRule type="expression" dxfId="191" priority="18">
      <formula>$A$2/$B$2&gt;=0.538</formula>
    </cfRule>
  </conditionalFormatting>
  <conditionalFormatting sqref="H1:H2">
    <cfRule type="expression" dxfId="190" priority="19">
      <formula>$A$2/$B$2&gt;=0.615</formula>
    </cfRule>
  </conditionalFormatting>
  <conditionalFormatting sqref="I1:P2">
    <cfRule type="expression" dxfId="188" priority="20">
      <formula>$A$2/$B$2&gt;=0.692</formula>
    </cfRule>
  </conditionalFormatting>
  <conditionalFormatting sqref="L1">
    <cfRule type="expression" dxfId="187" priority="8">
      <formula>$A$2/$B$2&gt;=0.846</formula>
    </cfRule>
  </conditionalFormatting>
  <conditionalFormatting sqref="O1">
    <cfRule type="expression" dxfId="186" priority="11">
      <formula>$A$2/$B$2&gt;=0.846</formula>
    </cfRule>
  </conditionalFormatting>
  <conditionalFormatting sqref="P1">
    <cfRule type="expression" dxfId="185" priority="6">
      <formula>$P$1&lt;&gt;""</formula>
    </cfRule>
  </conditionalFormatting>
  <conditionalFormatting sqref="Q1:R2">
    <cfRule type="expression" dxfId="184" priority="7">
      <formula>$A$2/$B$2&gt;=0.846</formula>
    </cfRule>
  </conditionalFormatting>
  <conditionalFormatting sqref="X1:AF1 AH1:AK1 AM1:AO1 X2:AO2">
    <cfRule type="expression" dxfId="183" priority="21">
      <formula>$A$2/$B$2&gt;=1</formula>
    </cfRule>
  </conditionalFormatting>
  <conditionalFormatting sqref="AG1">
    <cfRule type="expression" dxfId="182" priority="10">
      <formula>$A$2/$B$2&gt;=0.846</formula>
    </cfRule>
  </conditionalFormatting>
  <conditionalFormatting sqref="AL1">
    <cfRule type="expression" dxfId="181" priority="9">
      <formula>$A$2/$B$2&gt;=0.846</formula>
    </cfRule>
  </conditionalFormatting>
  <dataValidations disablePrompts="1" count="1">
    <dataValidation type="list" allowBlank="1" showInputMessage="1" showErrorMessage="1" sqref="P1" xr:uid="{2ECA06BB-9EFF-4A67-9780-B1C531E19FEE}">
      <formula1>"Feedback ON, Taunting ON, Feedback OFF"</formula1>
    </dataValidation>
  </dataValidations>
  <pageMargins left="0.7" right="0.7" top="0.75" bottom="0.75" header="0.3" footer="0.3"/>
  <pageSetup orientation="portrait" horizontalDpi="1200" verticalDpi="12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338F5AFD-DEBF-4BA8-8AE9-D3945DC9426A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62064C71-0AF4-4D22-9131-0D28B2EA8346}">
            <xm:f>Scoreboard!$F$21&lt;&gt;""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A3:AA100</xm:sqref>
        </x14:conditionalFormatting>
        <x14:conditionalFormatting xmlns:xm="http://schemas.microsoft.com/office/excel/2006/main">
          <x14:cfRule type="expression" priority="22" stopIfTrue="1" id="{29A154D8-4B99-4404-858B-271A599EDE0B}">
            <xm:f>AND($P$1&lt;&gt;"Feedback OFF",IF(DemonstrationSC!A3=Feedback_SFX!$C$2,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B261ECEA-9336-429F-AF71-AADA5F327666}">
            <xm:f>AND($P$1&lt;&gt;"Feedback OFF",IF(DemonstrationSC!A3=Feedback_SFX!$K$2,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3CCC8AF3-E13E-4D04-BB32-5820E4192743}">
            <xm:f>AND($P$1&lt;&gt;"Feedback OFF",AND(IF(DemonstrationSC!A3&lt;&gt;Feedback_SFX!$C$2, TRUE, FALSE),DemonstrationSC!A3&lt;&gt;"",_xlfn.ISFORMULA(DemonstrationSC!A3)))</xm:f>
            <x14:dxf>
              <fill>
                <patternFill>
                  <bgColor rgb="FFFF99CC"/>
                </patternFill>
              </fill>
            </x14:dxf>
          </x14:cfRule>
          <xm:sqref>A3:AL37</xm:sqref>
        </x14:conditionalFormatting>
        <x14:conditionalFormatting xmlns:xm="http://schemas.microsoft.com/office/excel/2006/main">
          <x14:cfRule type="expression" priority="4" stopIfTrue="1" id="{4A89AAB9-2582-4454-9301-7A756677DE10}">
            <xm:f>Scoreboard!$F$21&lt;&gt;""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1B1C-4BC8-470E-AC6B-1642B4451D03}">
  <sheetPr>
    <tabColor rgb="FF4FADEA"/>
  </sheetPr>
  <dimension ref="A1:AL37"/>
  <sheetViews>
    <sheetView zoomScale="74" workbookViewId="0">
      <pane ySplit="2" topLeftCell="A3" activePane="bottomLeft" state="frozen"/>
      <selection pane="bottomLeft" activeCell="A3" sqref="A3:XFD3"/>
    </sheetView>
  </sheetViews>
  <sheetFormatPr defaultColWidth="8.85546875" defaultRowHeight="8.25" x14ac:dyDescent="0.15"/>
  <cols>
    <col min="1" max="1" width="9.7109375" style="71" bestFit="1" customWidth="1"/>
    <col min="2" max="2" width="22.28515625" style="71" bestFit="1" customWidth="1"/>
    <col min="3" max="3" width="23.85546875" style="71" bestFit="1" customWidth="1"/>
    <col min="4" max="4" width="25.85546875" style="71" bestFit="1" customWidth="1"/>
    <col min="5" max="5" width="23.140625" style="71" bestFit="1" customWidth="1"/>
    <col min="6" max="6" width="27" style="71" bestFit="1" customWidth="1"/>
    <col min="7" max="7" width="11.28515625" style="71" bestFit="1" customWidth="1"/>
    <col min="8" max="10" width="8.85546875" style="71"/>
    <col min="11" max="11" width="19.28515625" style="71" customWidth="1"/>
    <col min="12" max="12" width="20" style="71" bestFit="1" customWidth="1"/>
    <col min="13" max="13" width="32.28515625" style="71" customWidth="1"/>
    <col min="14" max="31" width="8.85546875" style="71"/>
    <col min="32" max="32" width="9" style="71" bestFit="1" customWidth="1"/>
    <col min="33" max="16384" width="8.85546875" style="71"/>
  </cols>
  <sheetData>
    <row r="1" spans="1:38" ht="22.15" customHeight="1" x14ac:dyDescent="0.15">
      <c r="A1" s="72" t="s">
        <v>401</v>
      </c>
      <c r="B1" s="72" t="s">
        <v>402</v>
      </c>
      <c r="C1" s="72" t="s">
        <v>403</v>
      </c>
      <c r="D1" s="73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72"/>
      <c r="F1" s="72"/>
      <c r="G1" s="72"/>
      <c r="H1" s="72"/>
      <c r="I1" s="73" t="str">
        <f>DemonstrationSC!$I$1</f>
        <v>Connor Guarino</v>
      </c>
      <c r="J1" s="73"/>
      <c r="K1" s="73"/>
      <c r="L1" s="73" t="s">
        <v>404</v>
      </c>
      <c r="M1" s="73"/>
      <c r="N1" s="73"/>
      <c r="O1" s="73"/>
      <c r="P1" s="73" t="s">
        <v>405</v>
      </c>
      <c r="Q1" s="73"/>
      <c r="R1" s="73"/>
      <c r="X1" s="72" t="str">
        <f t="shared" ref="X1:AA2" si="0">A1</f>
        <v>earned</v>
      </c>
      <c r="Y1" s="72" t="str">
        <f t="shared" si="0"/>
        <v>possible</v>
      </c>
      <c r="Z1" s="72" t="str">
        <f t="shared" si="0"/>
        <v>cell</v>
      </c>
      <c r="AA1" s="73" t="str">
        <f t="shared" ca="1" si="0"/>
        <v>error</v>
      </c>
      <c r="AB1" s="72"/>
      <c r="AC1" s="72"/>
      <c r="AF1" s="73" t="str">
        <f>I1</f>
        <v>Connor Guarino</v>
      </c>
      <c r="AG1" s="73"/>
      <c r="AL1" s="73" t="s">
        <v>404</v>
      </c>
    </row>
    <row r="2" spans="1:38" ht="22.9" customHeight="1" x14ac:dyDescent="0.15">
      <c r="A2" s="72">
        <f ca="1">DemonstrationSC!$A$2</f>
        <v>25</v>
      </c>
      <c r="B2" s="77">
        <f>DemonstrationSC!$B$2</f>
        <v>25</v>
      </c>
      <c r="C2" s="72" t="str" cm="1">
        <f t="array" aca="1" ref="C2" ca="1">SUBSTITUTE(IF(LEN(CELL("address"))&lt;15,CELL("address"),""),"$","")</f>
        <v/>
      </c>
      <c r="D2" s="73" t="str">
        <f ca="1">IF(ISNUMBER(SEARCH("#REF!",_xlfn.FORMULATEXT(INDIRECT("'DemonstrationSC'!"&amp;C2)))),"DRAGGING CELLS IS NOT PERMITTED. PLEASE UNDO LAST ACTION!!",IF($P$1&lt;&gt;"Feedback OFF",IFERROR(HLOOKUP(INDIRECT("'DemonstrationSC'!"&amp;C2),Feedback_SFX!$B$2:$N$10,IF($P$1="Feedback ON", 2, Feedback_SFX!B1), FALSE), ""),""))</f>
        <v/>
      </c>
      <c r="E2" s="72"/>
      <c r="F2" s="72"/>
      <c r="G2" s="72"/>
      <c r="H2" s="72"/>
      <c r="I2" s="76"/>
      <c r="J2" s="72"/>
      <c r="K2" s="72"/>
      <c r="L2" s="72"/>
      <c r="M2" s="72"/>
      <c r="N2" s="72"/>
      <c r="O2" s="72"/>
      <c r="P2" s="72"/>
      <c r="Q2" s="72"/>
      <c r="R2" s="72"/>
      <c r="X2" s="78">
        <f t="shared" ca="1" si="0"/>
        <v>25</v>
      </c>
      <c r="Y2" s="78">
        <f t="shared" si="0"/>
        <v>25</v>
      </c>
      <c r="Z2" s="78" t="str">
        <f t="shared" ca="1" si="0"/>
        <v/>
      </c>
      <c r="AA2" s="73" t="str">
        <f t="shared" ca="1" si="0"/>
        <v/>
      </c>
      <c r="AB2" s="72"/>
      <c r="AC2" s="72"/>
    </row>
    <row r="3" spans="1:38" x14ac:dyDescent="0.15">
      <c r="K3" s="153" t="s">
        <v>5</v>
      </c>
      <c r="L3" s="153"/>
      <c r="M3" s="153"/>
    </row>
    <row r="4" spans="1:38" x14ac:dyDescent="0.15">
      <c r="A4" s="79"/>
      <c r="B4" s="154" t="s">
        <v>6</v>
      </c>
      <c r="C4" s="154"/>
      <c r="D4" s="154"/>
      <c r="E4" s="154"/>
    </row>
    <row r="5" spans="1:38" x14ac:dyDescent="0.15">
      <c r="A5" s="80" t="s">
        <v>7</v>
      </c>
      <c r="B5" s="81">
        <v>4.99</v>
      </c>
      <c r="C5" s="81">
        <v>5.99</v>
      </c>
      <c r="D5" s="81">
        <v>6.99</v>
      </c>
      <c r="E5" s="81">
        <v>7.99</v>
      </c>
      <c r="K5" s="74" t="s">
        <v>8</v>
      </c>
    </row>
    <row r="6" spans="1:38" x14ac:dyDescent="0.15">
      <c r="A6" s="76">
        <v>1</v>
      </c>
      <c r="B6" s="82">
        <f>$A6*B$5</f>
        <v>4.99</v>
      </c>
      <c r="C6" s="82">
        <f t="shared" ref="C6:E6" si="1">$A6*C$5</f>
        <v>5.99</v>
      </c>
      <c r="D6" s="82">
        <f t="shared" si="1"/>
        <v>6.99</v>
      </c>
      <c r="E6" s="82">
        <f t="shared" si="1"/>
        <v>7.99</v>
      </c>
      <c r="K6" s="71" t="s">
        <v>9</v>
      </c>
    </row>
    <row r="7" spans="1:38" x14ac:dyDescent="0.15">
      <c r="A7" s="76">
        <v>2</v>
      </c>
      <c r="B7" s="82">
        <f t="shared" ref="B7:E10" si="2">$A7*B$5</f>
        <v>9.98</v>
      </c>
      <c r="C7" s="82">
        <f t="shared" si="2"/>
        <v>11.98</v>
      </c>
      <c r="D7" s="82">
        <f t="shared" si="2"/>
        <v>13.98</v>
      </c>
      <c r="E7" s="82">
        <f t="shared" si="2"/>
        <v>15.98</v>
      </c>
      <c r="K7" s="71" t="s">
        <v>10</v>
      </c>
    </row>
    <row r="8" spans="1:38" x14ac:dyDescent="0.15">
      <c r="A8" s="76">
        <v>3</v>
      </c>
      <c r="B8" s="82">
        <f t="shared" si="2"/>
        <v>14.97</v>
      </c>
      <c r="C8" s="82">
        <f t="shared" si="2"/>
        <v>17.97</v>
      </c>
      <c r="D8" s="82">
        <f t="shared" si="2"/>
        <v>20.97</v>
      </c>
      <c r="E8" s="82">
        <f t="shared" si="2"/>
        <v>23.97</v>
      </c>
      <c r="K8" s="75" t="s">
        <v>11</v>
      </c>
    </row>
    <row r="9" spans="1:38" x14ac:dyDescent="0.15">
      <c r="A9" s="76">
        <v>4</v>
      </c>
      <c r="B9" s="82">
        <f t="shared" si="2"/>
        <v>19.96</v>
      </c>
      <c r="C9" s="82">
        <f t="shared" si="2"/>
        <v>23.96</v>
      </c>
      <c r="D9" s="82">
        <f t="shared" si="2"/>
        <v>27.96</v>
      </c>
      <c r="E9" s="82">
        <f t="shared" si="2"/>
        <v>31.96</v>
      </c>
    </row>
    <row r="10" spans="1:38" x14ac:dyDescent="0.15">
      <c r="A10" s="76">
        <v>5</v>
      </c>
      <c r="B10" s="82">
        <f t="shared" si="2"/>
        <v>24.950000000000003</v>
      </c>
      <c r="C10" s="82">
        <f t="shared" si="2"/>
        <v>29.950000000000003</v>
      </c>
      <c r="D10" s="82">
        <f t="shared" si="2"/>
        <v>34.950000000000003</v>
      </c>
      <c r="E10" s="82">
        <f t="shared" si="2"/>
        <v>39.950000000000003</v>
      </c>
      <c r="K10" s="74" t="s">
        <v>12</v>
      </c>
    </row>
    <row r="11" spans="1:38" x14ac:dyDescent="0.15">
      <c r="K11" s="71" t="s">
        <v>13</v>
      </c>
    </row>
    <row r="12" spans="1:38" x14ac:dyDescent="0.15">
      <c r="K12" s="71" t="s">
        <v>14</v>
      </c>
    </row>
    <row r="13" spans="1:38" x14ac:dyDescent="0.15">
      <c r="A13" s="76" t="s">
        <v>15</v>
      </c>
      <c r="B13" s="76" t="s">
        <v>16</v>
      </c>
      <c r="C13" s="76" t="s">
        <v>17</v>
      </c>
      <c r="D13" s="76" t="s">
        <v>18</v>
      </c>
      <c r="E13" s="76" t="s">
        <v>19</v>
      </c>
      <c r="F13" s="76" t="s">
        <v>20</v>
      </c>
      <c r="G13" s="76" t="s">
        <v>21</v>
      </c>
    </row>
    <row r="14" spans="1:38" x14ac:dyDescent="0.15">
      <c r="A14" s="71" t="s">
        <v>22</v>
      </c>
      <c r="B14" s="83">
        <v>54852</v>
      </c>
      <c r="C14" s="83">
        <v>21495</v>
      </c>
      <c r="D14" s="83">
        <v>77154</v>
      </c>
      <c r="E14" s="83">
        <v>38522</v>
      </c>
      <c r="F14" s="84">
        <f>SUM(B14:E14)</f>
        <v>192023</v>
      </c>
      <c r="G14" s="85">
        <f>F14/F$18</f>
        <v>0.26226451945100404</v>
      </c>
      <c r="K14" s="74" t="s">
        <v>23</v>
      </c>
    </row>
    <row r="15" spans="1:38" x14ac:dyDescent="0.15">
      <c r="A15" s="71" t="s">
        <v>24</v>
      </c>
      <c r="B15" s="83">
        <v>13974</v>
      </c>
      <c r="C15" s="83">
        <v>37185</v>
      </c>
      <c r="D15" s="83">
        <v>45885</v>
      </c>
      <c r="E15" s="83">
        <v>58863</v>
      </c>
      <c r="F15" s="84">
        <f t="shared" ref="F15:F18" si="3">SUM(B15:E15)</f>
        <v>155907</v>
      </c>
      <c r="G15" s="85">
        <f t="shared" ref="G15:G18" si="4">F15/F$18</f>
        <v>0.21293737955373934</v>
      </c>
      <c r="K15" s="71" t="s">
        <v>25</v>
      </c>
    </row>
    <row r="16" spans="1:38" x14ac:dyDescent="0.15">
      <c r="A16" s="71" t="s">
        <v>26</v>
      </c>
      <c r="B16" s="83">
        <v>64069</v>
      </c>
      <c r="C16" s="83">
        <v>66854</v>
      </c>
      <c r="D16" s="83">
        <v>33504</v>
      </c>
      <c r="E16" s="83">
        <v>27483</v>
      </c>
      <c r="F16" s="84">
        <f t="shared" si="3"/>
        <v>191910</v>
      </c>
      <c r="G16" s="85">
        <f t="shared" si="4"/>
        <v>0.26211018434167882</v>
      </c>
      <c r="K16" s="71" t="s">
        <v>27</v>
      </c>
    </row>
    <row r="17" spans="1:11" x14ac:dyDescent="0.15">
      <c r="A17" s="71" t="s">
        <v>28</v>
      </c>
      <c r="B17" s="83">
        <v>14361</v>
      </c>
      <c r="C17" s="83">
        <v>47618</v>
      </c>
      <c r="D17" s="83">
        <v>36575</v>
      </c>
      <c r="E17" s="83">
        <v>93779</v>
      </c>
      <c r="F17" s="84">
        <f t="shared" si="3"/>
        <v>192333</v>
      </c>
      <c r="G17" s="85">
        <f t="shared" si="4"/>
        <v>0.26268791665357777</v>
      </c>
    </row>
    <row r="18" spans="1:11" x14ac:dyDescent="0.15">
      <c r="A18" s="86" t="s">
        <v>20</v>
      </c>
      <c r="B18" s="84">
        <f>SUM(B14:B17)</f>
        <v>147256</v>
      </c>
      <c r="C18" s="84">
        <f t="shared" ref="C18:E18" si="5">SUM(C14:C17)</f>
        <v>173152</v>
      </c>
      <c r="D18" s="84">
        <f t="shared" si="5"/>
        <v>193118</v>
      </c>
      <c r="E18" s="84">
        <f t="shared" si="5"/>
        <v>218647</v>
      </c>
      <c r="F18" s="84">
        <f t="shared" si="3"/>
        <v>732173</v>
      </c>
      <c r="G18" s="85">
        <f t="shared" si="4"/>
        <v>1</v>
      </c>
      <c r="K18" s="74" t="s">
        <v>29</v>
      </c>
    </row>
    <row r="19" spans="1:11" x14ac:dyDescent="0.15">
      <c r="A19" s="86" t="s">
        <v>21</v>
      </c>
      <c r="B19" s="85">
        <f>B18/$F18</f>
        <v>0.20112186600707757</v>
      </c>
      <c r="C19" s="85">
        <f t="shared" ref="C19:F19" si="6">C18/$F18</f>
        <v>0.23649055619368647</v>
      </c>
      <c r="D19" s="85">
        <f t="shared" si="6"/>
        <v>0.26376006763428861</v>
      </c>
      <c r="E19" s="85">
        <f t="shared" si="6"/>
        <v>0.29862751016494737</v>
      </c>
      <c r="F19" s="85">
        <f t="shared" si="6"/>
        <v>1</v>
      </c>
      <c r="K19" s="71" t="s">
        <v>408</v>
      </c>
    </row>
    <row r="20" spans="1:11" x14ac:dyDescent="0.15">
      <c r="K20" s="71" t="s">
        <v>409</v>
      </c>
    </row>
    <row r="21" spans="1:11" x14ac:dyDescent="0.15">
      <c r="K21" s="71" t="s">
        <v>410</v>
      </c>
    </row>
    <row r="23" spans="1:11" x14ac:dyDescent="0.15">
      <c r="K23" s="74" t="s">
        <v>33</v>
      </c>
    </row>
    <row r="24" spans="1:11" x14ac:dyDescent="0.15">
      <c r="K24" s="71" t="s">
        <v>34</v>
      </c>
    </row>
    <row r="25" spans="1:11" x14ac:dyDescent="0.15">
      <c r="K25" s="71" t="s">
        <v>35</v>
      </c>
    </row>
    <row r="27" spans="1:11" x14ac:dyDescent="0.15">
      <c r="K27" s="74" t="s">
        <v>36</v>
      </c>
    </row>
    <row r="28" spans="1:11" x14ac:dyDescent="0.15">
      <c r="K28" s="71" t="s">
        <v>37</v>
      </c>
    </row>
    <row r="29" spans="1:11" x14ac:dyDescent="0.15">
      <c r="K29" s="71" t="s">
        <v>38</v>
      </c>
    </row>
    <row r="31" spans="1:11" x14ac:dyDescent="0.15">
      <c r="K31" s="74" t="s">
        <v>39</v>
      </c>
    </row>
    <row r="32" spans="1:11" x14ac:dyDescent="0.15">
      <c r="K32" s="71" t="s">
        <v>40</v>
      </c>
    </row>
    <row r="33" spans="11:11" x14ac:dyDescent="0.15">
      <c r="K33" s="71" t="s">
        <v>41</v>
      </c>
    </row>
    <row r="34" spans="11:11" x14ac:dyDescent="0.15">
      <c r="K34" s="74"/>
    </row>
    <row r="35" spans="11:11" x14ac:dyDescent="0.15">
      <c r="K35" s="74" t="s">
        <v>42</v>
      </c>
    </row>
    <row r="36" spans="11:11" x14ac:dyDescent="0.15">
      <c r="K36" s="71" t="s">
        <v>43</v>
      </c>
    </row>
    <row r="37" spans="11:11" x14ac:dyDescent="0.15">
      <c r="K37" s="71" t="s">
        <v>44</v>
      </c>
    </row>
  </sheetData>
  <mergeCells count="2">
    <mergeCell ref="K3:M3"/>
    <mergeCell ref="B4:E4"/>
  </mergeCells>
  <conditionalFormatting sqref="A1:A2">
    <cfRule type="expression" dxfId="180" priority="8">
      <formula>$A$2/$B$2&gt;=0.076</formula>
    </cfRule>
  </conditionalFormatting>
  <conditionalFormatting sqref="B1:B2">
    <cfRule type="expression" dxfId="179" priority="9">
      <formula>$A$2/$B$2&gt;=0.153</formula>
    </cfRule>
  </conditionalFormatting>
  <conditionalFormatting sqref="C1:C2">
    <cfRule type="expression" dxfId="178" priority="10">
      <formula>$A$2/$B$2&gt;=0.23</formula>
    </cfRule>
  </conditionalFormatting>
  <conditionalFormatting sqref="D1:D2">
    <cfRule type="expression" dxfId="177" priority="11">
      <formula>$A$2/$B$2&gt;=0.307</formula>
    </cfRule>
  </conditionalFormatting>
  <conditionalFormatting sqref="E1:E2">
    <cfRule type="expression" dxfId="176" priority="12">
      <formula>$A$2/$B$2&gt;=0.384</formula>
    </cfRule>
  </conditionalFormatting>
  <conditionalFormatting sqref="F1:F2">
    <cfRule type="expression" dxfId="175" priority="13">
      <formula>$A$2/$B$2&gt;=0.461</formula>
    </cfRule>
  </conditionalFormatting>
  <conditionalFormatting sqref="G1:G2">
    <cfRule type="expression" dxfId="174" priority="14">
      <formula>$A$2/$B$2&gt;=0.538</formula>
    </cfRule>
  </conditionalFormatting>
  <conditionalFormatting sqref="H1:H2">
    <cfRule type="expression" dxfId="173" priority="15">
      <formula>$A$2/$B$2&gt;=0.615</formula>
    </cfRule>
  </conditionalFormatting>
  <conditionalFormatting sqref="I1:P2">
    <cfRule type="expression" dxfId="172" priority="16">
      <formula>$A$2/$B$2&gt;=0.692</formula>
    </cfRule>
  </conditionalFormatting>
  <conditionalFormatting sqref="L1">
    <cfRule type="expression" dxfId="171" priority="4">
      <formula>$A$2/$B$2&gt;=0.846</formula>
    </cfRule>
  </conditionalFormatting>
  <conditionalFormatting sqref="O1">
    <cfRule type="expression" dxfId="170" priority="7">
      <formula>$A$2/$B$2&gt;=0.846</formula>
    </cfRule>
  </conditionalFormatting>
  <conditionalFormatting sqref="P1">
    <cfRule type="expression" dxfId="169" priority="2">
      <formula>$P$1&lt;&gt;""</formula>
    </cfRule>
  </conditionalFormatting>
  <conditionalFormatting sqref="Q1:R1 A1:O2 X1:AO2 P2:R2">
    <cfRule type="expression" dxfId="168" priority="1">
      <formula>$P$1="Feedback OFF"</formula>
    </cfRule>
  </conditionalFormatting>
  <conditionalFormatting sqref="Q1:R2">
    <cfRule type="expression" dxfId="167" priority="3">
      <formula>$A$2/$B$2&gt;=0.846</formula>
    </cfRule>
  </conditionalFormatting>
  <conditionalFormatting sqref="X1:AF1 AH1:AK1 AM1:AO1 X2:AO2">
    <cfRule type="expression" dxfId="166" priority="17">
      <formula>$A$2/$B$2&gt;=1</formula>
    </cfRule>
  </conditionalFormatting>
  <conditionalFormatting sqref="AG1">
    <cfRule type="expression" dxfId="165" priority="6">
      <formula>$A$2/$B$2&gt;=0.846</formula>
    </cfRule>
  </conditionalFormatting>
  <conditionalFormatting sqref="AL1">
    <cfRule type="expression" dxfId="164" priority="5">
      <formula>$A$2/$B$2&gt;=0.846</formula>
    </cfRule>
  </conditionalFormatting>
  <dataValidations count="1">
    <dataValidation type="list" allowBlank="1" showInputMessage="1" showErrorMessage="1" sqref="P1" xr:uid="{F6ACA700-FCA8-4A40-B580-91E077982F27}">
      <formula1>"Feedback ON, Taunting ON, Feedback OFF"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8212-FFC4-4F35-907D-55B6230C1D51}">
  <sheetPr>
    <tabColor rgb="FF4FADEA"/>
  </sheetPr>
  <dimension ref="A4:AN104"/>
  <sheetViews>
    <sheetView topLeftCell="A7" zoomScale="66" zoomScaleNormal="40" workbookViewId="0">
      <selection activeCell="H21" sqref="H21:J26"/>
    </sheetView>
  </sheetViews>
  <sheetFormatPr defaultColWidth="8.85546875" defaultRowHeight="8.25" x14ac:dyDescent="0.15"/>
  <cols>
    <col min="1" max="1" width="8.85546875" style="71"/>
    <col min="2" max="2" width="10.5703125" style="71" bestFit="1" customWidth="1"/>
    <col min="3" max="3" width="53.7109375" style="71" bestFit="1" customWidth="1"/>
    <col min="4" max="4" width="15.140625" style="71" bestFit="1" customWidth="1"/>
    <col min="5" max="5" width="23.7109375" style="71" customWidth="1"/>
    <col min="6" max="6" width="36.28515625" style="71" bestFit="1" customWidth="1"/>
    <col min="7" max="7" width="8.85546875" style="71"/>
    <col min="8" max="8" width="15.42578125" style="71" bestFit="1" customWidth="1"/>
    <col min="9" max="9" width="9.7109375" style="71" bestFit="1" customWidth="1"/>
    <col min="10" max="10" width="10.42578125" style="71" bestFit="1" customWidth="1"/>
    <col min="11" max="16384" width="8.85546875" style="71"/>
  </cols>
  <sheetData>
    <row r="4" spans="1:10" x14ac:dyDescent="0.15">
      <c r="A4" s="92">
        <v>0</v>
      </c>
      <c r="B4" s="92">
        <v>0</v>
      </c>
      <c r="C4" s="92">
        <v>0</v>
      </c>
      <c r="D4" s="92">
        <v>0</v>
      </c>
      <c r="E4" s="92">
        <v>0</v>
      </c>
      <c r="F4" s="92">
        <v>0</v>
      </c>
    </row>
    <row r="5" spans="1:10" x14ac:dyDescent="0.15">
      <c r="A5" s="94">
        <v>0</v>
      </c>
      <c r="B5" s="72">
        <v>0</v>
      </c>
      <c r="C5" s="73">
        <v>0</v>
      </c>
      <c r="D5" s="72">
        <v>0</v>
      </c>
      <c r="E5" s="73">
        <v>0</v>
      </c>
      <c r="F5" s="95">
        <v>0</v>
      </c>
    </row>
    <row r="6" spans="1:10" x14ac:dyDescent="0.15">
      <c r="A6" s="94">
        <v>0</v>
      </c>
      <c r="B6" s="72">
        <v>0</v>
      </c>
      <c r="C6" s="73">
        <v>0</v>
      </c>
      <c r="D6" s="72">
        <v>0</v>
      </c>
      <c r="E6" s="73">
        <v>0</v>
      </c>
      <c r="F6" s="95">
        <v>0</v>
      </c>
      <c r="H6" s="92">
        <v>0</v>
      </c>
      <c r="I6" s="92">
        <v>0</v>
      </c>
      <c r="J6" s="92">
        <v>0</v>
      </c>
    </row>
    <row r="7" spans="1:10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  <c r="H7" s="71">
        <v>0</v>
      </c>
      <c r="I7" s="71">
        <v>1</v>
      </c>
      <c r="J7" s="96">
        <v>1</v>
      </c>
    </row>
    <row r="8" spans="1:10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  <c r="H8" s="71">
        <v>0</v>
      </c>
      <c r="I8" s="71">
        <v>1</v>
      </c>
      <c r="J8" s="96">
        <v>1</v>
      </c>
    </row>
    <row r="9" spans="1:10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1">
        <v>0</v>
      </c>
      <c r="I9" s="71">
        <v>0</v>
      </c>
      <c r="J9" s="96">
        <v>0</v>
      </c>
    </row>
    <row r="10" spans="1:10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1">
        <v>0</v>
      </c>
      <c r="I10" s="71">
        <v>0</v>
      </c>
      <c r="J10" s="96">
        <v>1</v>
      </c>
    </row>
    <row r="11" spans="1:10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  <c r="H11" s="86">
        <v>0</v>
      </c>
      <c r="I11" s="71">
        <v>1</v>
      </c>
    </row>
    <row r="12" spans="1:10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</row>
    <row r="13" spans="1:10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</row>
    <row r="14" spans="1:10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</row>
    <row r="15" spans="1:10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  <c r="H15" s="73"/>
      <c r="I15" s="73"/>
      <c r="J15" s="73"/>
    </row>
    <row r="16" spans="1:10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  <c r="H16" s="73"/>
      <c r="I16" s="73"/>
      <c r="J16" s="73"/>
    </row>
    <row r="17" spans="1:40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  <c r="H17" s="73"/>
      <c r="I17" s="73"/>
      <c r="J17" s="73"/>
    </row>
    <row r="18" spans="1:40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  <c r="H18" s="73">
        <v>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</row>
    <row r="19" spans="1:40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</row>
    <row r="20" spans="1:40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40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  <c r="H21" s="71">
        <v>0</v>
      </c>
      <c r="I21" s="71">
        <v>0</v>
      </c>
      <c r="J21" s="71">
        <v>0</v>
      </c>
      <c r="M21" s="71">
        <v>0</v>
      </c>
      <c r="N21" s="71">
        <v>0</v>
      </c>
      <c r="O21" s="71">
        <v>0</v>
      </c>
    </row>
    <row r="22" spans="1:40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  <c r="H22" s="71">
        <v>0</v>
      </c>
      <c r="I22" s="71">
        <v>0</v>
      </c>
      <c r="J22" s="93">
        <v>0</v>
      </c>
      <c r="M22" s="71">
        <v>0</v>
      </c>
      <c r="N22" s="71">
        <v>1</v>
      </c>
      <c r="O22" s="71">
        <v>1</v>
      </c>
    </row>
    <row r="23" spans="1:40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  <c r="H23" s="71">
        <v>0</v>
      </c>
      <c r="I23" s="71">
        <v>0</v>
      </c>
      <c r="J23" s="93">
        <v>0</v>
      </c>
      <c r="M23" s="71">
        <v>0</v>
      </c>
      <c r="N23" s="71">
        <v>1</v>
      </c>
      <c r="O23" s="71">
        <v>1</v>
      </c>
    </row>
    <row r="24" spans="1:40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  <c r="H24" s="71">
        <v>0</v>
      </c>
      <c r="I24" s="71">
        <v>0</v>
      </c>
      <c r="J24" s="93">
        <v>0</v>
      </c>
      <c r="M24" s="71">
        <v>0</v>
      </c>
      <c r="N24" s="71">
        <v>0</v>
      </c>
      <c r="O24" s="71">
        <v>0</v>
      </c>
    </row>
    <row r="25" spans="1:40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  <c r="H25" s="71">
        <v>0</v>
      </c>
      <c r="I25" s="71">
        <v>0</v>
      </c>
      <c r="J25" s="93">
        <v>0</v>
      </c>
      <c r="M25" s="71">
        <v>0</v>
      </c>
      <c r="N25" s="71">
        <v>0</v>
      </c>
      <c r="O25" s="71">
        <v>0</v>
      </c>
    </row>
    <row r="26" spans="1:40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  <c r="H26" s="71">
        <v>0</v>
      </c>
      <c r="I26" s="71">
        <v>0</v>
      </c>
      <c r="J26" s="93">
        <v>0</v>
      </c>
      <c r="M26" s="71">
        <v>0</v>
      </c>
      <c r="N26" s="71">
        <v>1</v>
      </c>
      <c r="O26" s="71">
        <v>1</v>
      </c>
    </row>
    <row r="27" spans="1:40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40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40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40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40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40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6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6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</row>
    <row r="51" spans="1:6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</row>
    <row r="52" spans="1:6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</row>
    <row r="53" spans="1:6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</row>
    <row r="54" spans="1:6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</row>
    <row r="55" spans="1:6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6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</row>
    <row r="57" spans="1:6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</row>
    <row r="58" spans="1:6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</row>
    <row r="59" spans="1:6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</row>
    <row r="60" spans="1:6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</row>
    <row r="61" spans="1:6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</row>
    <row r="62" spans="1:6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</row>
    <row r="63" spans="1:6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</row>
    <row r="64" spans="1:6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</row>
    <row r="65" spans="1:6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</row>
    <row r="66" spans="1:6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6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6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6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6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6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6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6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6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6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6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6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6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6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6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72">
        <v>0</v>
      </c>
      <c r="B104" s="72">
        <v>0</v>
      </c>
      <c r="C104" s="73">
        <v>0</v>
      </c>
      <c r="D104" s="72">
        <v>0</v>
      </c>
      <c r="E104" s="71">
        <v>0</v>
      </c>
      <c r="F104" s="99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08D-64A9-4B35-8E1F-A56CB0536AE0}">
  <sheetPr>
    <tabColor rgb="FF4FADEA"/>
  </sheetPr>
  <dimension ref="A1:AN104"/>
  <sheetViews>
    <sheetView topLeftCell="A7" zoomScale="66" zoomScaleNormal="40" workbookViewId="0">
      <selection activeCell="I7" sqref="I7"/>
    </sheetView>
  </sheetViews>
  <sheetFormatPr defaultColWidth="8.85546875" defaultRowHeight="8.25" x14ac:dyDescent="0.15"/>
  <cols>
    <col min="1" max="1" width="8.85546875" style="71"/>
    <col min="2" max="2" width="10.5703125" style="71" bestFit="1" customWidth="1"/>
    <col min="3" max="3" width="53.7109375" style="71" bestFit="1" customWidth="1"/>
    <col min="4" max="4" width="15.140625" style="71" bestFit="1" customWidth="1"/>
    <col min="5" max="5" width="23.7109375" style="71" customWidth="1"/>
    <col min="6" max="6" width="36.28515625" style="71" bestFit="1" customWidth="1"/>
    <col min="7" max="7" width="8.85546875" style="71"/>
    <col min="8" max="8" width="15.42578125" style="71" bestFit="1" customWidth="1"/>
    <col min="9" max="9" width="9.7109375" style="71" bestFit="1" customWidth="1"/>
    <col min="10" max="10" width="10.42578125" style="71" bestFit="1" customWidth="1"/>
    <col min="11" max="16384" width="8.85546875" style="71"/>
  </cols>
  <sheetData>
    <row r="1" spans="1:10" x14ac:dyDescent="0.15">
      <c r="I1" s="71" t="s">
        <v>406</v>
      </c>
    </row>
    <row r="2" spans="1:10" x14ac:dyDescent="0.15">
      <c r="A2" s="71">
        <f ca="1">IF(MPAA!$D$2="DRAGGING CELLS IS NOT PERMITTED. PLEASE UNDO LAST ACTION!!",0,IF(MPAA!$P$1&lt;&gt;"Feedback OFF",IF(Scoreboard!$F$22="",SUMIFS(MPAAPT!A3:$AL$104, MPAAPT!A3:$AL$104, "&gt;0", MPAASC!A3:$AL$104, "PerfectMsg")+ABS(SUMIFS(MPAAPT!A3:$AL$104, MPAAPT!A3:$AL$104, "&lt;0", MPAASC!A3:$AL$104, "PerfectMsg")),0),0))</f>
        <v>12</v>
      </c>
      <c r="B2" s="71">
        <f>SUMIF(MPAAPT!A3:$AL$104,"&gt;0")</f>
        <v>12</v>
      </c>
    </row>
    <row r="4" spans="1:10" x14ac:dyDescent="0.15">
      <c r="A4" s="92">
        <v>0</v>
      </c>
      <c r="B4" s="92">
        <v>0</v>
      </c>
      <c r="C4" s="92">
        <v>0</v>
      </c>
      <c r="D4" s="92">
        <v>0</v>
      </c>
      <c r="E4" s="92">
        <v>0</v>
      </c>
      <c r="F4" s="92">
        <v>0</v>
      </c>
    </row>
    <row r="5" spans="1:10" x14ac:dyDescent="0.15">
      <c r="A5" s="94">
        <v>0</v>
      </c>
      <c r="B5" s="72">
        <v>0</v>
      </c>
      <c r="C5" s="73">
        <v>0</v>
      </c>
      <c r="D5" s="72">
        <v>0</v>
      </c>
      <c r="E5" s="73">
        <v>0</v>
      </c>
      <c r="F5" s="95">
        <v>0</v>
      </c>
    </row>
    <row r="6" spans="1:10" x14ac:dyDescent="0.15">
      <c r="A6" s="94">
        <v>0</v>
      </c>
      <c r="B6" s="72">
        <v>0</v>
      </c>
      <c r="C6" s="73">
        <v>0</v>
      </c>
      <c r="D6" s="72">
        <v>0</v>
      </c>
      <c r="E6" s="73">
        <v>0</v>
      </c>
      <c r="F6" s="95">
        <v>0</v>
      </c>
      <c r="H6" s="92">
        <v>0</v>
      </c>
      <c r="I6" s="92">
        <v>0</v>
      </c>
      <c r="J6" s="92">
        <v>0</v>
      </c>
    </row>
    <row r="7" spans="1:10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  <c r="H7" s="71">
        <v>0</v>
      </c>
      <c r="I7" s="71" t="str">
        <f ca="1">_xlfn.IFS(ISBLANK(MPAA!I7),"",IF(NOT(ISNA('#_MPAA'!I7)),IF(ISNA(MPAA!I7),TRUE,FALSE),FALSE),"StuNAMsg",IF(AND(ISNA('#_MPAA'!I7),ISNA(MPAA!I7)),TRUE,FALSE),"PerfectMsg",IF(NOT(ISERROR('#_MPAA'!I7)),IF(ISERROR(MPAA!I7),TRUE,FALSE),FALSE),"StuErrorMsg",IF(TYPE('#_MPAA'!I7)&lt;&gt;TYPE(MPAA!I7),TRUE,FALSE),"WrongTypeMsg",IF(_xlfn.ISFORMULA('#_MPAA'!I7),IF(NOT(_xlfn.ISFORMULA(MPAA!I7)),TRUE),FALSE),"MissingFormulaMsg",IF(NOT(AND(ISNUMBER(FIND("[",_xlfn.FORMULATEXT('#_MPAA'!I7))),ISNUMBER(FIND("!",_xlfn.FORMULATEXT('#_MPAA'!I7))))),AND(ISNUMBER(FIND("[",_xlfn.FORMULATEXT(MPAA!I7))),ISNUMBER(FIND("!",_xlfn.FORMULATEXT(MPAA!I7)))),FALSE),"ExternalRefsMsg",IF(ISNUMBER('#_MPAA'!I7),IF(ABS('#_MPAA'!I7-MPAA!I7)&gt;0.00001,TRUE,FALSE),IF('#_MPAA'!I7&lt;&gt;MPAA!I7,TRUE,FALSE)),IF(ISNUMBER('#_MPAA'!I7),IF('#_MPAA'!I7&gt;MPAA!I7,"TooLow","TooHigh"),"WrongAnswer"),NOT(_xlfn.ISFORMULA('#_MPAA'!I7)),IF(_xlfn.IFS(ISTEXT('#_MPAA'!I7),FALSE,ISLOGICAL('#_MPAA'!I7),FALSE,SUBSTITUTE(CELL("format",'#_MPAA'!I7),"-","")=SUBSTITUTE(CELL("format",MPAA!I7),"-",""),FALSE,CELL("format",'#_MPAA'!I7)="G",FALSE,AND(CELL("format",'#_MPAA'!I7)="F0",CELL("format",MPAA!I7)="G"),FALSE,TRUE,IFERROR(IF(MATCH(CELL("format",'#_MPAA'!I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I7),_xlfn.FORMULATEXT(MPAA!I7),MPAA!I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I7),_xlfn.FORMULATEXT(MPAA!I7),MPAA!I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7),_xlfn.FORMULATEXT('#_MPAA'!I7),'#_MPAA'!I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7),_xlfn.FORMULATEXT('#_MPAA'!I7),'#_MPAA'!I7)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I7),_xlfn.FORMULATEXT(MPAA!I7),MPAA!I7))-LEN(SUBSTITUTE(IF(_xlfn.ISFORMULA(MPAA!I7),_xlfn.FORMULATEXT(MPAA!I7),MPAA!I7),"""",""))&gt;LEN(IF(_xlfn.ISFORMULA('#_MPAA'!I7),_xlfn.FORMULATEXT('#_MPAA'!I7),'#_MPAA'!I7))-LEN(SUBSTITUTE(IF(_xlfn.ISFORMULA('#_MPAA'!I7),_xlfn.FORMULATEXT('#_MPAA'!I7),'#_MPAA'!I7),"""","")),TRUE,FALSE),"HardQuoteMsg",IF(LEN(IF(_xlfn.ISFORMULA(MPAA!I7),_xlfn.FORMULATEXT(MPAA!I7),MPAA!I7))-LEN(SUBSTITUTE(IF(_xlfn.ISFORMULA(MPAA!I7),_xlfn.FORMULATEXT(MPAA!I7),MPAA!I7),"$",""))&lt;LEN(IF(_xlfn.ISFORMULA('#_MPAA'!I7),_xlfn.FORMULATEXT('#_MPAA'!I7),'#_MPAA'!I7))-LEN(SUBSTITUTE(IF(_xlfn.ISFORMULA('#_MPAA'!I7),_xlfn.FORMULATEXT('#_MPAA'!I7),'#_MPAA'!I7),"$","")),TRUE,FALSE),"MissingAbsMsg",_xlfn.IFS(ISTEXT('#_MPAA'!I7),FALSE,ISLOGICAL('#_MPAA'!I7),FALSE,SUBSTITUTE(CELL("format",'#_MPAA'!I7),"-","")=SUBSTITUTE(CELL("format",MPAA!I7),"-",""),FALSE,CELL("format",'#_MPAA'!I7)="G",FALSE,AND(CELL("format",'#_MPAA'!I7)="F0",CELL("format",MPAA!I7)="G"),FALSE,TRUE,IFERROR(IF(MATCH(CELL("format",'#_MPAA'!I7),FormatCodes_SFX!$A$4:$A$53,0)&gt;0,TRUE),FALSE),TRUE,TRUE),"FormatMsg",TRUE,"PerfectMsg")</f>
        <v>PerfectMsg</v>
      </c>
      <c r="J7" s="96" t="str">
        <f ca="1">_xlfn.IFS(ISBLANK(MPAA!J7),"",IF(NOT(ISNA('#_MPAA'!J7)),IF(ISNA(MPAA!J7),TRUE,FALSE),FALSE),"StuNAMsg",IF(AND(ISNA('#_MPAA'!J7),ISNA(MPAA!J7)),TRUE,FALSE),"PerfectMsg",IF(NOT(ISERROR('#_MPAA'!J7)),IF(ISERROR(MPAA!J7),TRUE,FALSE),FALSE),"StuErrorMsg",IF(TYPE('#_MPAA'!J7)&lt;&gt;TYPE(MPAA!J7),TRUE,FALSE),"WrongTypeMsg",IF(_xlfn.ISFORMULA('#_MPAA'!J7),IF(NOT(_xlfn.ISFORMULA(MPAA!J7)),TRUE),FALSE),"MissingFormulaMsg",IF(NOT(AND(ISNUMBER(FIND("[",_xlfn.FORMULATEXT('#_MPAA'!J7))),ISNUMBER(FIND("!",_xlfn.FORMULATEXT('#_MPAA'!J7))))),AND(ISNUMBER(FIND("[",_xlfn.FORMULATEXT(MPAA!J7))),ISNUMBER(FIND("!",_xlfn.FORMULATEXT(MPAA!J7)))),FALSE),"ExternalRefsMsg",IF(ISNUMBER('#_MPAA'!J7),IF(ABS('#_MPAA'!J7-MPAA!J7)&gt;0.00001,TRUE,FALSE),IF('#_MPAA'!J7&lt;&gt;MPAA!J7,TRUE,FALSE)),IF(ISNUMBER('#_MPAA'!J7),IF('#_MPAA'!J7&gt;MPAA!J7,"TooLow","TooHigh"),"WrongAnswer"),NOT(_xlfn.ISFORMULA('#_MPAA'!J7)),IF(_xlfn.IFS(ISTEXT('#_MPAA'!J7),FALSE,ISLOGICAL('#_MPAA'!J7),FALSE,SUBSTITUTE(CELL("format",'#_MPAA'!J7),"-","")=SUBSTITUTE(CELL("format",MPAA!J7),"-",""),FALSE,CELL("format",'#_MPAA'!J7)="G",FALSE,AND(CELL("format",'#_MPAA'!J7)="F0",CELL("format",MPAA!J7)="G"),FALSE,TRUE,IFERROR(IF(MATCH(CELL("format",'#_MPAA'!J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J7),_xlfn.FORMULATEXT(MPAA!J7),MPAA!J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J7),_xlfn.FORMULATEXT(MPAA!J7),MPAA!J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7),_xlfn.FORMULATEXT('#_MPAA'!J7),'#_MPAA'!J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7),_xlfn.FORMULATEXT('#_MPAA'!J7),'#_MPAA'!J7)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J7),_xlfn.FORMULATEXT(MPAA!J7),MPAA!J7))-LEN(SUBSTITUTE(IF(_xlfn.ISFORMULA(MPAA!J7),_xlfn.FORMULATEXT(MPAA!J7),MPAA!J7),"""",""))&gt;LEN(IF(_xlfn.ISFORMULA('#_MPAA'!J7),_xlfn.FORMULATEXT('#_MPAA'!J7),'#_MPAA'!J7))-LEN(SUBSTITUTE(IF(_xlfn.ISFORMULA('#_MPAA'!J7),_xlfn.FORMULATEXT('#_MPAA'!J7),'#_MPAA'!J7),"""","")),TRUE,FALSE),"HardQuoteMsg",IF(LEN(IF(_xlfn.ISFORMULA(MPAA!J7),_xlfn.FORMULATEXT(MPAA!J7),MPAA!J7))-LEN(SUBSTITUTE(IF(_xlfn.ISFORMULA(MPAA!J7),_xlfn.FORMULATEXT(MPAA!J7),MPAA!J7),"$",""))&lt;LEN(IF(_xlfn.ISFORMULA('#_MPAA'!J7),_xlfn.FORMULATEXT('#_MPAA'!J7),'#_MPAA'!J7))-LEN(SUBSTITUTE(IF(_xlfn.ISFORMULA('#_MPAA'!J7),_xlfn.FORMULATEXT('#_MPAA'!J7),'#_MPAA'!J7),"$","")),TRUE,FALSE),"MissingAbsMsg",_xlfn.IFS(ISTEXT('#_MPAA'!J7),FALSE,ISLOGICAL('#_MPAA'!J7),FALSE,SUBSTITUTE(CELL("format",'#_MPAA'!J7),"-","")=SUBSTITUTE(CELL("format",MPAA!J7),"-",""),FALSE,CELL("format",'#_MPAA'!J7)="G",FALSE,AND(CELL("format",'#_MPAA'!J7)="F0",CELL("format",MPAA!J7)="G"),FALSE,TRUE,IFERROR(IF(MATCH(CELL("format",'#_MPAA'!J7),FormatCodes_SFX!$A$4:$A$53,0)&gt;0,TRUE),FALSE),TRUE,TRUE),"FormatMsg",TRUE,"PerfectMsg")</f>
        <v>PerfectMsg</v>
      </c>
    </row>
    <row r="8" spans="1:10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  <c r="H8" s="71">
        <v>0</v>
      </c>
      <c r="I8" s="71" t="str">
        <f ca="1">_xlfn.IFS(ISBLANK(MPAA!I8),"",IF(NOT(ISNA('#_MPAA'!I8)),IF(ISNA(MPAA!I8),TRUE,FALSE),FALSE),"StuNAMsg",IF(AND(ISNA('#_MPAA'!I8),ISNA(MPAA!I8)),TRUE,FALSE),"PerfectMsg",IF(NOT(ISERROR('#_MPAA'!I8)),IF(ISERROR(MPAA!I8),TRUE,FALSE),FALSE),"StuErrorMsg",IF(TYPE('#_MPAA'!I8)&lt;&gt;TYPE(MPAA!I8),TRUE,FALSE),"WrongTypeMsg",IF(_xlfn.ISFORMULA('#_MPAA'!I8),IF(NOT(_xlfn.ISFORMULA(MPAA!I8)),TRUE),FALSE),"MissingFormulaMsg",IF(NOT(AND(ISNUMBER(FIND("[",_xlfn.FORMULATEXT('#_MPAA'!I8))),ISNUMBER(FIND("!",_xlfn.FORMULATEXT('#_MPAA'!I8))))),AND(ISNUMBER(FIND("[",_xlfn.FORMULATEXT(MPAA!I8))),ISNUMBER(FIND("!",_xlfn.FORMULATEXT(MPAA!I8)))),FALSE),"ExternalRefsMsg",IF(ISNUMBER('#_MPAA'!I8),IF(ABS('#_MPAA'!I8-MPAA!I8)&gt;0.00001,TRUE,FALSE),IF('#_MPAA'!I8&lt;&gt;MPAA!I8,TRUE,FALSE)),IF(ISNUMBER('#_MPAA'!I8),IF('#_MPAA'!I8&gt;MPAA!I8,"TooLow","TooHigh"),"WrongAnswer"),NOT(_xlfn.ISFORMULA('#_MPAA'!I8)),IF(_xlfn.IFS(ISTEXT('#_MPAA'!I8),FALSE,ISLOGICAL('#_MPAA'!I8),FALSE,SUBSTITUTE(CELL("format",'#_MPAA'!I8),"-","")=SUBSTITUTE(CELL("format",MPAA!I8),"-",""),FALSE,CELL("format",'#_MPAA'!I8)="G",FALSE,AND(CELL("format",'#_MPAA'!I8)="F0",CELL("format",MPAA!I8)="G"),FALSE,TRUE,IFERROR(IF(MATCH(CELL("format",'#_MPAA'!I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I8),_xlfn.FORMULATEXT(MPAA!I8),MPAA!I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I8),_xlfn.FORMULATEXT(MPAA!I8),MPAA!I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8),_xlfn.FORMULATEXT('#_MPAA'!I8),'#_MPAA'!I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8),_xlfn.FORMULATEXT('#_MPAA'!I8),'#_MPAA'!I8)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I8),_xlfn.FORMULATEXT(MPAA!I8),MPAA!I8))-LEN(SUBSTITUTE(IF(_xlfn.ISFORMULA(MPAA!I8),_xlfn.FORMULATEXT(MPAA!I8),MPAA!I8),"""",""))&gt;LEN(IF(_xlfn.ISFORMULA('#_MPAA'!I8),_xlfn.FORMULATEXT('#_MPAA'!I8),'#_MPAA'!I8))-LEN(SUBSTITUTE(IF(_xlfn.ISFORMULA('#_MPAA'!I8),_xlfn.FORMULATEXT('#_MPAA'!I8),'#_MPAA'!I8),"""","")),TRUE,FALSE),"HardQuoteMsg",IF(LEN(IF(_xlfn.ISFORMULA(MPAA!I8),_xlfn.FORMULATEXT(MPAA!I8),MPAA!I8))-LEN(SUBSTITUTE(IF(_xlfn.ISFORMULA(MPAA!I8),_xlfn.FORMULATEXT(MPAA!I8),MPAA!I8),"$",""))&lt;LEN(IF(_xlfn.ISFORMULA('#_MPAA'!I8),_xlfn.FORMULATEXT('#_MPAA'!I8),'#_MPAA'!I8))-LEN(SUBSTITUTE(IF(_xlfn.ISFORMULA('#_MPAA'!I8),_xlfn.FORMULATEXT('#_MPAA'!I8),'#_MPAA'!I8),"$","")),TRUE,FALSE),"MissingAbsMsg",_xlfn.IFS(ISTEXT('#_MPAA'!I8),FALSE,ISLOGICAL('#_MPAA'!I8),FALSE,SUBSTITUTE(CELL("format",'#_MPAA'!I8),"-","")=SUBSTITUTE(CELL("format",MPAA!I8),"-",""),FALSE,CELL("format",'#_MPAA'!I8)="G",FALSE,AND(CELL("format",'#_MPAA'!I8)="F0",CELL("format",MPAA!I8)="G"),FALSE,TRUE,IFERROR(IF(MATCH(CELL("format",'#_MPAA'!I8),FormatCodes_SFX!$A$4:$A$53,0)&gt;0,TRUE),FALSE),TRUE,TRUE),"FormatMsg",TRUE,"PerfectMsg")</f>
        <v>PerfectMsg</v>
      </c>
      <c r="J8" s="96" t="str">
        <f ca="1">_xlfn.IFS(ISBLANK(MPAA!J8),"",IF(NOT(ISNA('#_MPAA'!J8)),IF(ISNA(MPAA!J8),TRUE,FALSE),FALSE),"StuNAMsg",IF(AND(ISNA('#_MPAA'!J8),ISNA(MPAA!J8)),TRUE,FALSE),"PerfectMsg",IF(NOT(ISERROR('#_MPAA'!J8)),IF(ISERROR(MPAA!J8),TRUE,FALSE),FALSE),"StuErrorMsg",IF(TYPE('#_MPAA'!J8)&lt;&gt;TYPE(MPAA!J8),TRUE,FALSE),"WrongTypeMsg",IF(_xlfn.ISFORMULA('#_MPAA'!J8),IF(NOT(_xlfn.ISFORMULA(MPAA!J8)),TRUE),FALSE),"MissingFormulaMsg",IF(NOT(AND(ISNUMBER(FIND("[",_xlfn.FORMULATEXT('#_MPAA'!J8))),ISNUMBER(FIND("!",_xlfn.FORMULATEXT('#_MPAA'!J8))))),AND(ISNUMBER(FIND("[",_xlfn.FORMULATEXT(MPAA!J8))),ISNUMBER(FIND("!",_xlfn.FORMULATEXT(MPAA!J8)))),FALSE),"ExternalRefsMsg",IF(ISNUMBER('#_MPAA'!J8),IF(ABS('#_MPAA'!J8-MPAA!J8)&gt;0.00001,TRUE,FALSE),IF('#_MPAA'!J8&lt;&gt;MPAA!J8,TRUE,FALSE)),IF(ISNUMBER('#_MPAA'!J8),IF('#_MPAA'!J8&gt;MPAA!J8,"TooLow","TooHigh"),"WrongAnswer"),NOT(_xlfn.ISFORMULA('#_MPAA'!J8)),IF(_xlfn.IFS(ISTEXT('#_MPAA'!J8),FALSE,ISLOGICAL('#_MPAA'!J8),FALSE,SUBSTITUTE(CELL("format",'#_MPAA'!J8),"-","")=SUBSTITUTE(CELL("format",MPAA!J8),"-",""),FALSE,CELL("format",'#_MPAA'!J8)="G",FALSE,AND(CELL("format",'#_MPAA'!J8)="F0",CELL("format",MPAA!J8)="G"),FALSE,TRUE,IFERROR(IF(MATCH(CELL("format",'#_MPAA'!J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J8),_xlfn.FORMULATEXT(MPAA!J8),MPAA!J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J8),_xlfn.FORMULATEXT(MPAA!J8),MPAA!J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8),_xlfn.FORMULATEXT('#_MPAA'!J8),'#_MPAA'!J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8),_xlfn.FORMULATEXT('#_MPAA'!J8),'#_MPAA'!J8)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J8),_xlfn.FORMULATEXT(MPAA!J8),MPAA!J8))-LEN(SUBSTITUTE(IF(_xlfn.ISFORMULA(MPAA!J8),_xlfn.FORMULATEXT(MPAA!J8),MPAA!J8),"""",""))&gt;LEN(IF(_xlfn.ISFORMULA('#_MPAA'!J8),_xlfn.FORMULATEXT('#_MPAA'!J8),'#_MPAA'!J8))-LEN(SUBSTITUTE(IF(_xlfn.ISFORMULA('#_MPAA'!J8),_xlfn.FORMULATEXT('#_MPAA'!J8),'#_MPAA'!J8),"""","")),TRUE,FALSE),"HardQuoteMsg",IF(LEN(IF(_xlfn.ISFORMULA(MPAA!J8),_xlfn.FORMULATEXT(MPAA!J8),MPAA!J8))-LEN(SUBSTITUTE(IF(_xlfn.ISFORMULA(MPAA!J8),_xlfn.FORMULATEXT(MPAA!J8),MPAA!J8),"$",""))&lt;LEN(IF(_xlfn.ISFORMULA('#_MPAA'!J8),_xlfn.FORMULATEXT('#_MPAA'!J8),'#_MPAA'!J8))-LEN(SUBSTITUTE(IF(_xlfn.ISFORMULA('#_MPAA'!J8),_xlfn.FORMULATEXT('#_MPAA'!J8),'#_MPAA'!J8),"$","")),TRUE,FALSE),"MissingAbsMsg",_xlfn.IFS(ISTEXT('#_MPAA'!J8),FALSE,ISLOGICAL('#_MPAA'!J8),FALSE,SUBSTITUTE(CELL("format",'#_MPAA'!J8),"-","")=SUBSTITUTE(CELL("format",MPAA!J8),"-",""),FALSE,CELL("format",'#_MPAA'!J8)="G",FALSE,AND(CELL("format",'#_MPAA'!J8)="F0",CELL("format",MPAA!J8)="G"),FALSE,TRUE,IFERROR(IF(MATCH(CELL("format",'#_MPAA'!J8),FormatCodes_SFX!$A$4:$A$53,0)&gt;0,TRUE),FALSE),TRUE,TRUE),"FormatMsg",TRUE,"PerfectMsg")</f>
        <v>PerfectMsg</v>
      </c>
    </row>
    <row r="9" spans="1:10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1">
        <v>0</v>
      </c>
      <c r="I9" s="71" t="str">
        <f ca="1">_xlfn.IFS(ISBLANK(MPAA!I9),"",IF(NOT(ISNA('#_MPAA'!I9)),IF(ISNA(MPAA!I9),TRUE,FALSE),FALSE),"StuNAMsg",IF(AND(ISNA('#_MPAA'!I9),ISNA(MPAA!I9)),TRUE,FALSE),"PerfectMsg",IF(NOT(ISERROR('#_MPAA'!I9)),IF(ISERROR(MPAA!I9),TRUE,FALSE),FALSE),"StuErrorMsg",IF(TYPE('#_MPAA'!I9)&lt;&gt;TYPE(MPAA!I9),TRUE,FALSE),"WrongTypeMsg",IF(_xlfn.ISFORMULA('#_MPAA'!I9),IF(NOT(_xlfn.ISFORMULA(MPAA!I9)),TRUE),FALSE),"MissingFormulaMsg",IF(NOT(AND(ISNUMBER(FIND("[",_xlfn.FORMULATEXT('#_MPAA'!I9))),ISNUMBER(FIND("!",_xlfn.FORMULATEXT('#_MPAA'!I9))))),AND(ISNUMBER(FIND("[",_xlfn.FORMULATEXT(MPAA!I9))),ISNUMBER(FIND("!",_xlfn.FORMULATEXT(MPAA!I9)))),FALSE),"ExternalRefsMsg",IF(ISNUMBER('#_MPAA'!I9),IF(ABS('#_MPAA'!I9-MPAA!I9)&gt;0.00001,TRUE,FALSE),IF('#_MPAA'!I9&lt;&gt;MPAA!I9,TRUE,FALSE)),IF(ISNUMBER('#_MPAA'!I9),IF('#_MPAA'!I9&gt;MPAA!I9,"TooLow","TooHigh"),"WrongAnswer"),NOT(_xlfn.ISFORMULA('#_MPAA'!I9)),IF(_xlfn.IFS(ISTEXT('#_MPAA'!I9),FALSE,ISLOGICAL('#_MPAA'!I9),FALSE,SUBSTITUTE(CELL("format",'#_MPAA'!I9),"-","")=SUBSTITUTE(CELL("format",MPAA!I9),"-",""),FALSE,CELL("format",'#_MPAA'!I9)="G",FALSE,AND(CELL("format",'#_MPAA'!I9)="F0",CELL("format",MPAA!I9)="G"),FALSE,TRUE,IFERROR(IF(MATCH(CELL("format",'#_MPAA'!I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I9),_xlfn.FORMULATEXT(MPAA!I9),MPAA!I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I9),_xlfn.FORMULATEXT(MPAA!I9),MPAA!I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9),_xlfn.FORMULATEXT('#_MPAA'!I9),'#_MPAA'!I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9),_xlfn.FORMULATEXT('#_MPAA'!I9),'#_MPAA'!I9)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I9),_xlfn.FORMULATEXT(MPAA!I9),MPAA!I9))-LEN(SUBSTITUTE(IF(_xlfn.ISFORMULA(MPAA!I9),_xlfn.FORMULATEXT(MPAA!I9),MPAA!I9),"""",""))&gt;LEN(IF(_xlfn.ISFORMULA('#_MPAA'!I9),_xlfn.FORMULATEXT('#_MPAA'!I9),'#_MPAA'!I9))-LEN(SUBSTITUTE(IF(_xlfn.ISFORMULA('#_MPAA'!I9),_xlfn.FORMULATEXT('#_MPAA'!I9),'#_MPAA'!I9),"""","")),TRUE,FALSE),"HardQuoteMsg",IF(LEN(IF(_xlfn.ISFORMULA(MPAA!I9),_xlfn.FORMULATEXT(MPAA!I9),MPAA!I9))-LEN(SUBSTITUTE(IF(_xlfn.ISFORMULA(MPAA!I9),_xlfn.FORMULATEXT(MPAA!I9),MPAA!I9),"$",""))&lt;LEN(IF(_xlfn.ISFORMULA('#_MPAA'!I9),_xlfn.FORMULATEXT('#_MPAA'!I9),'#_MPAA'!I9))-LEN(SUBSTITUTE(IF(_xlfn.ISFORMULA('#_MPAA'!I9),_xlfn.FORMULATEXT('#_MPAA'!I9),'#_MPAA'!I9),"$","")),TRUE,FALSE),"MissingAbsMsg",_xlfn.IFS(ISTEXT('#_MPAA'!I9),FALSE,ISLOGICAL('#_MPAA'!I9),FALSE,SUBSTITUTE(CELL("format",'#_MPAA'!I9),"-","")=SUBSTITUTE(CELL("format",MPAA!I9),"-",""),FALSE,CELL("format",'#_MPAA'!I9)="G",FALSE,AND(CELL("format",'#_MPAA'!I9)="F0",CELL("format",MPAA!I9)="G"),FALSE,TRUE,IFERROR(IF(MATCH(CELL("format",'#_MPAA'!I9),FormatCodes_SFX!$A$4:$A$53,0)&gt;0,TRUE),FALSE),TRUE,TRUE),"FormatMsg",TRUE,"PerfectMsg")</f>
        <v>PerfectMsg</v>
      </c>
      <c r="J9" s="96" t="str">
        <f ca="1">_xlfn.IFS(ISBLANK(MPAA!J9),"",IF(NOT(ISNA('#_MPAA'!J9)),IF(ISNA(MPAA!J9),TRUE,FALSE),FALSE),"StuNAMsg",IF(AND(ISNA('#_MPAA'!J9),ISNA(MPAA!J9)),TRUE,FALSE),"PerfectMsg",IF(NOT(ISERROR('#_MPAA'!J9)),IF(ISERROR(MPAA!J9),TRUE,FALSE),FALSE),"StuErrorMsg",IF(TYPE('#_MPAA'!J9)&lt;&gt;TYPE(MPAA!J9),TRUE,FALSE),"WrongTypeMsg",IF(_xlfn.ISFORMULA('#_MPAA'!J9),IF(NOT(_xlfn.ISFORMULA(MPAA!J9)),TRUE),FALSE),"MissingFormulaMsg",IF(NOT(AND(ISNUMBER(FIND("[",_xlfn.FORMULATEXT('#_MPAA'!J9))),ISNUMBER(FIND("!",_xlfn.FORMULATEXT('#_MPAA'!J9))))),AND(ISNUMBER(FIND("[",_xlfn.FORMULATEXT(MPAA!J9))),ISNUMBER(FIND("!",_xlfn.FORMULATEXT(MPAA!J9)))),FALSE),"ExternalRefsMsg",IF(ISNUMBER('#_MPAA'!J9),IF(ABS('#_MPAA'!J9-MPAA!J9)&gt;0.00001,TRUE,FALSE),IF('#_MPAA'!J9&lt;&gt;MPAA!J9,TRUE,FALSE)),IF(ISNUMBER('#_MPAA'!J9),IF('#_MPAA'!J9&gt;MPAA!J9,"TooLow","TooHigh"),"WrongAnswer"),NOT(_xlfn.ISFORMULA('#_MPAA'!J9)),IF(_xlfn.IFS(ISTEXT('#_MPAA'!J9),FALSE,ISLOGICAL('#_MPAA'!J9),FALSE,SUBSTITUTE(CELL("format",'#_MPAA'!J9),"-","")=SUBSTITUTE(CELL("format",MPAA!J9),"-",""),FALSE,CELL("format",'#_MPAA'!J9)="G",FALSE,AND(CELL("format",'#_MPAA'!J9)="F0",CELL("format",MPAA!J9)="G"),FALSE,TRUE,IFERROR(IF(MATCH(CELL("format",'#_MPAA'!J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J9),_xlfn.FORMULATEXT(MPAA!J9),MPAA!J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J9),_xlfn.FORMULATEXT(MPAA!J9),MPAA!J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9),_xlfn.FORMULATEXT('#_MPAA'!J9),'#_MPAA'!J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9),_xlfn.FORMULATEXT('#_MPAA'!J9),'#_MPAA'!J9)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J9),_xlfn.FORMULATEXT(MPAA!J9),MPAA!J9))-LEN(SUBSTITUTE(IF(_xlfn.ISFORMULA(MPAA!J9),_xlfn.FORMULATEXT(MPAA!J9),MPAA!J9),"""",""))&gt;LEN(IF(_xlfn.ISFORMULA('#_MPAA'!J9),_xlfn.FORMULATEXT('#_MPAA'!J9),'#_MPAA'!J9))-LEN(SUBSTITUTE(IF(_xlfn.ISFORMULA('#_MPAA'!J9),_xlfn.FORMULATEXT('#_MPAA'!J9),'#_MPAA'!J9),"""","")),TRUE,FALSE),"HardQuoteMsg",IF(LEN(IF(_xlfn.ISFORMULA(MPAA!J9),_xlfn.FORMULATEXT(MPAA!J9),MPAA!J9))-LEN(SUBSTITUTE(IF(_xlfn.ISFORMULA(MPAA!J9),_xlfn.FORMULATEXT(MPAA!J9),MPAA!J9),"$",""))&lt;LEN(IF(_xlfn.ISFORMULA('#_MPAA'!J9),_xlfn.FORMULATEXT('#_MPAA'!J9),'#_MPAA'!J9))-LEN(SUBSTITUTE(IF(_xlfn.ISFORMULA('#_MPAA'!J9),_xlfn.FORMULATEXT('#_MPAA'!J9),'#_MPAA'!J9),"$","")),TRUE,FALSE),"MissingAbsMsg",_xlfn.IFS(ISTEXT('#_MPAA'!J9),FALSE,ISLOGICAL('#_MPAA'!J9),FALSE,SUBSTITUTE(CELL("format",'#_MPAA'!J9),"-","")=SUBSTITUTE(CELL("format",MPAA!J9),"-",""),FALSE,CELL("format",'#_MPAA'!J9)="G",FALSE,AND(CELL("format",'#_MPAA'!J9)="F0",CELL("format",MPAA!J9)="G"),FALSE,TRUE,IFERROR(IF(MATCH(CELL("format",'#_MPAA'!J9),FormatCodes_SFX!$A$4:$A$53,0)&gt;0,TRUE),FALSE),TRUE,TRUE),"FormatMsg",TRUE,"PerfectMsg")</f>
        <v>PerfectMsg</v>
      </c>
    </row>
    <row r="10" spans="1:10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1">
        <v>0</v>
      </c>
      <c r="I10" s="71" t="str">
        <f ca="1">_xlfn.IFS(ISBLANK(MPAA!I10),"",IF(NOT(ISNA('#_MPAA'!I10)),IF(ISNA(MPAA!I10),TRUE,FALSE),FALSE),"StuNAMsg",IF(AND(ISNA('#_MPAA'!I10),ISNA(MPAA!I10)),TRUE,FALSE),"PerfectMsg",IF(NOT(ISERROR('#_MPAA'!I10)),IF(ISERROR(MPAA!I10),TRUE,FALSE),FALSE),"StuErrorMsg",IF(TYPE('#_MPAA'!I10)&lt;&gt;TYPE(MPAA!I10),TRUE,FALSE),"WrongTypeMsg",IF(_xlfn.ISFORMULA('#_MPAA'!I10),IF(NOT(_xlfn.ISFORMULA(MPAA!I10)),TRUE),FALSE),"MissingFormulaMsg",IF(NOT(AND(ISNUMBER(FIND("[",_xlfn.FORMULATEXT('#_MPAA'!I10))),ISNUMBER(FIND("!",_xlfn.FORMULATEXT('#_MPAA'!I10))))),AND(ISNUMBER(FIND("[",_xlfn.FORMULATEXT(MPAA!I10))),ISNUMBER(FIND("!",_xlfn.FORMULATEXT(MPAA!I10)))),FALSE),"ExternalRefsMsg",IF(ISNUMBER('#_MPAA'!I10),IF(ABS('#_MPAA'!I10-MPAA!I10)&gt;0.00001,TRUE,FALSE),IF('#_MPAA'!I10&lt;&gt;MPAA!I10,TRUE,FALSE)),IF(ISNUMBER('#_MPAA'!I10),IF('#_MPAA'!I10&gt;MPAA!I10,"TooLow","TooHigh"),"WrongAnswer"),NOT(_xlfn.ISFORMULA('#_MPAA'!I10)),IF(_xlfn.IFS(ISTEXT('#_MPAA'!I10),FALSE,ISLOGICAL('#_MPAA'!I10),FALSE,SUBSTITUTE(CELL("format",'#_MPAA'!I10),"-","")=SUBSTITUTE(CELL("format",MPAA!I10),"-",""),FALSE,CELL("format",'#_MPAA'!I10)="G",FALSE,AND(CELL("format",'#_MPAA'!I10)="F0",CELL("format",MPAA!I10)="G"),FALSE,TRUE,IFERROR(IF(MATCH(CELL("format",'#_MPAA'!I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I10),_xlfn.FORMULATEXT(MPAA!I10),MPAA!I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I10),_xlfn.FORMULATEXT(MPAA!I10),MPAA!I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10),_xlfn.FORMULATEXT('#_MPAA'!I10),'#_MPAA'!I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10),_xlfn.FORMULATEXT('#_MPAA'!I10),'#_MPAA'!I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I10),_xlfn.FORMULATEXT(MPAA!I10),MPAA!I10))-LEN(SUBSTITUTE(IF(_xlfn.ISFORMULA(MPAA!I10),_xlfn.FORMULATEXT(MPAA!I10),MPAA!I10),"""",""))&gt;LEN(IF(_xlfn.ISFORMULA('#_MPAA'!I10),_xlfn.FORMULATEXT('#_MPAA'!I10),'#_MPAA'!I10))-LEN(SUBSTITUTE(IF(_xlfn.ISFORMULA('#_MPAA'!I10),_xlfn.FORMULATEXT('#_MPAA'!I10),'#_MPAA'!I10),"""","")),TRUE,FALSE),"HardQuoteMsg",IF(LEN(IF(_xlfn.ISFORMULA(MPAA!I10),_xlfn.FORMULATEXT(MPAA!I10),MPAA!I10))-LEN(SUBSTITUTE(IF(_xlfn.ISFORMULA(MPAA!I10),_xlfn.FORMULATEXT(MPAA!I10),MPAA!I10),"$",""))&lt;LEN(IF(_xlfn.ISFORMULA('#_MPAA'!I10),_xlfn.FORMULATEXT('#_MPAA'!I10),'#_MPAA'!I10))-LEN(SUBSTITUTE(IF(_xlfn.ISFORMULA('#_MPAA'!I10),_xlfn.FORMULATEXT('#_MPAA'!I10),'#_MPAA'!I10),"$","")),TRUE,FALSE),"MissingAbsMsg",_xlfn.IFS(ISTEXT('#_MPAA'!I10),FALSE,ISLOGICAL('#_MPAA'!I10),FALSE,SUBSTITUTE(CELL("format",'#_MPAA'!I10),"-","")=SUBSTITUTE(CELL("format",MPAA!I10),"-",""),FALSE,CELL("format",'#_MPAA'!I10)="G",FALSE,AND(CELL("format",'#_MPAA'!I10)="F0",CELL("format",MPAA!I10)="G"),FALSE,TRUE,IFERROR(IF(MATCH(CELL("format",'#_MPAA'!I10),FormatCodes_SFX!$A$4:$A$53,0)&gt;0,TRUE),FALSE),TRUE,TRUE),"FormatMsg",TRUE,"PerfectMsg")</f>
        <v>PerfectMsg</v>
      </c>
      <c r="J10" s="96" t="str">
        <f ca="1">_xlfn.IFS(ISBLANK(MPAA!J10),"",IF(NOT(ISNA('#_MPAA'!J10)),IF(ISNA(MPAA!J10),TRUE,FALSE),FALSE),"StuNAMsg",IF(AND(ISNA('#_MPAA'!J10),ISNA(MPAA!J10)),TRUE,FALSE),"PerfectMsg",IF(NOT(ISERROR('#_MPAA'!J10)),IF(ISERROR(MPAA!J10),TRUE,FALSE),FALSE),"StuErrorMsg",IF(TYPE('#_MPAA'!J10)&lt;&gt;TYPE(MPAA!J10),TRUE,FALSE),"WrongTypeMsg",IF(_xlfn.ISFORMULA('#_MPAA'!J10),IF(NOT(_xlfn.ISFORMULA(MPAA!J10)),TRUE),FALSE),"MissingFormulaMsg",IF(NOT(AND(ISNUMBER(FIND("[",_xlfn.FORMULATEXT('#_MPAA'!J10))),ISNUMBER(FIND("!",_xlfn.FORMULATEXT('#_MPAA'!J10))))),AND(ISNUMBER(FIND("[",_xlfn.FORMULATEXT(MPAA!J10))),ISNUMBER(FIND("!",_xlfn.FORMULATEXT(MPAA!J10)))),FALSE),"ExternalRefsMsg",IF(ISNUMBER('#_MPAA'!J10),IF(ABS('#_MPAA'!J10-MPAA!J10)&gt;0.00001,TRUE,FALSE),IF('#_MPAA'!J10&lt;&gt;MPAA!J10,TRUE,FALSE)),IF(ISNUMBER('#_MPAA'!J10),IF('#_MPAA'!J10&gt;MPAA!J10,"TooLow","TooHigh"),"WrongAnswer"),NOT(_xlfn.ISFORMULA('#_MPAA'!J10)),IF(_xlfn.IFS(ISTEXT('#_MPAA'!J10),FALSE,ISLOGICAL('#_MPAA'!J10),FALSE,SUBSTITUTE(CELL("format",'#_MPAA'!J10),"-","")=SUBSTITUTE(CELL("format",MPAA!J10),"-",""),FALSE,CELL("format",'#_MPAA'!J10)="G",FALSE,AND(CELL("format",'#_MPAA'!J10)="F0",CELL("format",MPAA!J10)="G"),FALSE,TRUE,IFERROR(IF(MATCH(CELL("format",'#_MPAA'!J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J10),_xlfn.FORMULATEXT(MPAA!J10),MPAA!J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J10),_xlfn.FORMULATEXT(MPAA!J10),MPAA!J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10),_xlfn.FORMULATEXT('#_MPAA'!J10),'#_MPAA'!J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J10),_xlfn.FORMULATEXT('#_MPAA'!J10),'#_MPAA'!J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J10),_xlfn.FORMULATEXT(MPAA!J10),MPAA!J10))-LEN(SUBSTITUTE(IF(_xlfn.ISFORMULA(MPAA!J10),_xlfn.FORMULATEXT(MPAA!J10),MPAA!J10),"""",""))&gt;LEN(IF(_xlfn.ISFORMULA('#_MPAA'!J10),_xlfn.FORMULATEXT('#_MPAA'!J10),'#_MPAA'!J10))-LEN(SUBSTITUTE(IF(_xlfn.ISFORMULA('#_MPAA'!J10),_xlfn.FORMULATEXT('#_MPAA'!J10),'#_MPAA'!J10),"""","")),TRUE,FALSE),"HardQuoteMsg",IF(LEN(IF(_xlfn.ISFORMULA(MPAA!J10),_xlfn.FORMULATEXT(MPAA!J10),MPAA!J10))-LEN(SUBSTITUTE(IF(_xlfn.ISFORMULA(MPAA!J10),_xlfn.FORMULATEXT(MPAA!J10),MPAA!J10),"$",""))&lt;LEN(IF(_xlfn.ISFORMULA('#_MPAA'!J10),_xlfn.FORMULATEXT('#_MPAA'!J10),'#_MPAA'!J10))-LEN(SUBSTITUTE(IF(_xlfn.ISFORMULA('#_MPAA'!J10),_xlfn.FORMULATEXT('#_MPAA'!J10),'#_MPAA'!J10),"$","")),TRUE,FALSE),"MissingAbsMsg",_xlfn.IFS(ISTEXT('#_MPAA'!J10),FALSE,ISLOGICAL('#_MPAA'!J10),FALSE,SUBSTITUTE(CELL("format",'#_MPAA'!J10),"-","")=SUBSTITUTE(CELL("format",MPAA!J10),"-",""),FALSE,CELL("format",'#_MPAA'!J10)="G",FALSE,AND(CELL("format",'#_MPAA'!J10)="F0",CELL("format",MPAA!J10)="G"),FALSE,TRUE,IFERROR(IF(MATCH(CELL("format",'#_MPAA'!J10),FormatCodes_SFX!$A$4:$A$53,0)&gt;0,TRUE),FALSE),TRUE,TRUE),"FormatMsg",TRUE,"PerfectMsg")</f>
        <v>PerfectMsg</v>
      </c>
    </row>
    <row r="11" spans="1:10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  <c r="H11" s="86">
        <v>0</v>
      </c>
      <c r="I11" s="71" t="str">
        <f ca="1">_xlfn.IFS(ISBLANK(MPAA!I11),"",IF(NOT(ISNA('#_MPAA'!I11)),IF(ISNA(MPAA!I11),TRUE,FALSE),FALSE),"StuNAMsg",IF(AND(ISNA('#_MPAA'!I11),ISNA(MPAA!I11)),TRUE,FALSE),"PerfectMsg",IF(NOT(ISERROR('#_MPAA'!I11)),IF(ISERROR(MPAA!I11),TRUE,FALSE),FALSE),"StuErrorMsg",IF(TYPE('#_MPAA'!I11)&lt;&gt;TYPE(MPAA!I11),TRUE,FALSE),"WrongTypeMsg",IF(_xlfn.ISFORMULA('#_MPAA'!I11),IF(NOT(_xlfn.ISFORMULA(MPAA!I11)),TRUE),FALSE),"MissingFormulaMsg",IF(NOT(AND(ISNUMBER(FIND("[",_xlfn.FORMULATEXT('#_MPAA'!I11))),ISNUMBER(FIND("!",_xlfn.FORMULATEXT('#_MPAA'!I11))))),AND(ISNUMBER(FIND("[",_xlfn.FORMULATEXT(MPAA!I11))),ISNUMBER(FIND("!",_xlfn.FORMULATEXT(MPAA!I11)))),FALSE),"ExternalRefsMsg",IF(ISNUMBER('#_MPAA'!I11),IF(ABS('#_MPAA'!I11-MPAA!I11)&gt;0.00001,TRUE,FALSE),IF('#_MPAA'!I11&lt;&gt;MPAA!I11,TRUE,FALSE)),IF(ISNUMBER('#_MPAA'!I11),IF('#_MPAA'!I11&gt;MPAA!I11,"TooLow","TooHigh"),"WrongAnswer"),NOT(_xlfn.ISFORMULA('#_MPAA'!I11)),IF(_xlfn.IFS(ISTEXT('#_MPAA'!I11),FALSE,ISLOGICAL('#_MPAA'!I11),FALSE,SUBSTITUTE(CELL("format",'#_MPAA'!I11),"-","")=SUBSTITUTE(CELL("format",MPAA!I11),"-",""),FALSE,CELL("format",'#_MPAA'!I11)="G",FALSE,AND(CELL("format",'#_MPAA'!I11)="F0",CELL("format",MPAA!I11)="G"),FALSE,TRUE,IFERROR(IF(MATCH(CELL("format",'#_MPAA'!I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I11),_xlfn.FORMULATEXT(MPAA!I11),MPAA!I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I11),_xlfn.FORMULATEXT(MPAA!I11),MPAA!I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11),_xlfn.FORMULATEXT('#_MPAA'!I11),'#_MPAA'!I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I11),_xlfn.FORMULATEXT('#_MPAA'!I11),'#_MPAA'!I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I11),_xlfn.FORMULATEXT(MPAA!I11),MPAA!I11))-LEN(SUBSTITUTE(IF(_xlfn.ISFORMULA(MPAA!I11),_xlfn.FORMULATEXT(MPAA!I11),MPAA!I11),"""",""))&gt;LEN(IF(_xlfn.ISFORMULA('#_MPAA'!I11),_xlfn.FORMULATEXT('#_MPAA'!I11),'#_MPAA'!I11))-LEN(SUBSTITUTE(IF(_xlfn.ISFORMULA('#_MPAA'!I11),_xlfn.FORMULATEXT('#_MPAA'!I11),'#_MPAA'!I11),"""","")),TRUE,FALSE),"HardQuoteMsg",IF(LEN(IF(_xlfn.ISFORMULA(MPAA!I11),_xlfn.FORMULATEXT(MPAA!I11),MPAA!I11))-LEN(SUBSTITUTE(IF(_xlfn.ISFORMULA(MPAA!I11),_xlfn.FORMULATEXT(MPAA!I11),MPAA!I11),"$",""))&lt;LEN(IF(_xlfn.ISFORMULA('#_MPAA'!I11),_xlfn.FORMULATEXT('#_MPAA'!I11),'#_MPAA'!I11))-LEN(SUBSTITUTE(IF(_xlfn.ISFORMULA('#_MPAA'!I11),_xlfn.FORMULATEXT('#_MPAA'!I11),'#_MPAA'!I11),"$","")),TRUE,FALSE),"MissingAbsMsg",_xlfn.IFS(ISTEXT('#_MPAA'!I11),FALSE,ISLOGICAL('#_MPAA'!I11),FALSE,SUBSTITUTE(CELL("format",'#_MPAA'!I11),"-","")=SUBSTITUTE(CELL("format",MPAA!I11),"-",""),FALSE,CELL("format",'#_MPAA'!I11)="G",FALSE,AND(CELL("format",'#_MPAA'!I11)="F0",CELL("format",MPAA!I11)="G"),FALSE,TRUE,IFERROR(IF(MATCH(CELL("format",'#_MPAA'!I11),FormatCodes_SFX!$A$4:$A$53,0)&gt;0,TRUE),FALSE),TRUE,TRUE),"FormatMsg",TRUE,"PerfectMsg")</f>
        <v>PerfectMsg</v>
      </c>
    </row>
    <row r="12" spans="1:10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</row>
    <row r="13" spans="1:10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</row>
    <row r="14" spans="1:10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</row>
    <row r="15" spans="1:10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  <c r="H15" s="73"/>
      <c r="I15" s="73"/>
      <c r="J15" s="73"/>
    </row>
    <row r="16" spans="1:10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  <c r="H16" s="73"/>
      <c r="I16" s="73"/>
      <c r="J16" s="73"/>
    </row>
    <row r="17" spans="1:40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  <c r="H17" s="73"/>
      <c r="I17" s="73"/>
      <c r="J17" s="73"/>
    </row>
    <row r="18" spans="1:40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  <c r="H18" s="73">
        <v>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</row>
    <row r="19" spans="1:40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</row>
    <row r="20" spans="1:40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40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  <c r="H21" s="71">
        <v>0</v>
      </c>
      <c r="I21" s="71">
        <v>0</v>
      </c>
      <c r="J21" s="71">
        <v>0</v>
      </c>
      <c r="M21" s="71">
        <v>0</v>
      </c>
      <c r="N21" s="71">
        <v>0</v>
      </c>
      <c r="O21" s="71">
        <v>0</v>
      </c>
    </row>
    <row r="22" spans="1:40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  <c r="H22" s="71">
        <v>0</v>
      </c>
      <c r="I22" s="71">
        <v>0</v>
      </c>
      <c r="J22" s="93">
        <v>0</v>
      </c>
      <c r="M22" s="71">
        <v>0</v>
      </c>
      <c r="N22" s="71" t="str">
        <f ca="1">_xlfn.IFS(ISBLANK(MPAA!N22),"",IF(NOT(ISNA('#_MPAA'!N22)),IF(ISNA(MPAA!N22),TRUE,FALSE),FALSE),"StuNAMsg",IF(AND(ISNA('#_MPAA'!N22),ISNA(MPAA!N22)),TRUE,FALSE),"PerfectMsg",IF(NOT(ISERROR('#_MPAA'!N22)),IF(ISERROR(MPAA!N22),TRUE,FALSE),FALSE),"StuErrorMsg",IF(TYPE('#_MPAA'!N22)&lt;&gt;TYPE(MPAA!N22),TRUE,FALSE),"WrongTypeMsg",IF(_xlfn.ISFORMULA('#_MPAA'!N22),IF(NOT(_xlfn.ISFORMULA(MPAA!N22)),TRUE),FALSE),"MissingFormulaMsg",IF(NOT(AND(ISNUMBER(FIND("[",_xlfn.FORMULATEXT('#_MPAA'!N22))),ISNUMBER(FIND("!",_xlfn.FORMULATEXT('#_MPAA'!N22))))),AND(ISNUMBER(FIND("[",_xlfn.FORMULATEXT(MPAA!N22))),ISNUMBER(FIND("!",_xlfn.FORMULATEXT(MPAA!N22)))),FALSE),"ExternalRefsMsg",IF(ISNUMBER('#_MPAA'!N22),IF(ABS('#_MPAA'!N22-MPAA!N22)&gt;0.00001,TRUE,FALSE),IF('#_MPAA'!N22&lt;&gt;MPAA!N22,TRUE,FALSE)),IF(ISNUMBER('#_MPAA'!N22),IF('#_MPAA'!N22&gt;MPAA!N22,"TooLow","TooHigh"),"WrongAnswer"),NOT(_xlfn.ISFORMULA('#_MPAA'!N22)),IF(_xlfn.IFS(ISTEXT('#_MPAA'!N22),FALSE,ISLOGICAL('#_MPAA'!N22),FALSE,SUBSTITUTE(CELL("format",'#_MPAA'!N22),"-","")=SUBSTITUTE(CELL("format",MPAA!N22),"-",""),FALSE,CELL("format",'#_MPAA'!N22)="G",FALSE,AND(CELL("format",'#_MPAA'!N22)="F0",CELL("format",MPAA!N22)="G"),FALSE,TRUE,IFERROR(IF(MATCH(CELL("format",'#_MPAA'!N22)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N22),_xlfn.FORMULATEXT(MPAA!N22),MPAA!N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N22),_xlfn.FORMULATEXT(MPAA!N22),MPAA!N22)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N22),_xlfn.FORMULATEXT('#_MPAA'!N22),'#_MPAA'!N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N22),_xlfn.FORMULATEXT('#_MPAA'!N22),'#_MPAA'!N22)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N22),_xlfn.FORMULATEXT(MPAA!N22),MPAA!N22))-LEN(SUBSTITUTE(IF(_xlfn.ISFORMULA(MPAA!N22),_xlfn.FORMULATEXT(MPAA!N22),MPAA!N22),"""",""))&gt;LEN(IF(_xlfn.ISFORMULA('#_MPAA'!N22),_xlfn.FORMULATEXT('#_MPAA'!N22),'#_MPAA'!N22))-LEN(SUBSTITUTE(IF(_xlfn.ISFORMULA('#_MPAA'!N22),_xlfn.FORMULATEXT('#_MPAA'!N22),'#_MPAA'!N22),"""","")),TRUE,FALSE),"HardQuoteMsg",IF(LEN(IF(_xlfn.ISFORMULA(MPAA!N22),_xlfn.FORMULATEXT(MPAA!N22),MPAA!N22))-LEN(SUBSTITUTE(IF(_xlfn.ISFORMULA(MPAA!N22),_xlfn.FORMULATEXT(MPAA!N22),MPAA!N22),"$",""))&lt;LEN(IF(_xlfn.ISFORMULA('#_MPAA'!N22),_xlfn.FORMULATEXT('#_MPAA'!N22),'#_MPAA'!N22))-LEN(SUBSTITUTE(IF(_xlfn.ISFORMULA('#_MPAA'!N22),_xlfn.FORMULATEXT('#_MPAA'!N22),'#_MPAA'!N22),"$","")),TRUE,FALSE),"MissingAbsMsg",_xlfn.IFS(ISTEXT('#_MPAA'!N22),FALSE,ISLOGICAL('#_MPAA'!N22),FALSE,SUBSTITUTE(CELL("format",'#_MPAA'!N22),"-","")=SUBSTITUTE(CELL("format",MPAA!N22),"-",""),FALSE,CELL("format",'#_MPAA'!N22)="G",FALSE,AND(CELL("format",'#_MPAA'!N22)="F0",CELL("format",MPAA!N22)="G"),FALSE,TRUE,IFERROR(IF(MATCH(CELL("format",'#_MPAA'!N22),FormatCodes_SFX!$A$4:$A$53,0)&gt;0,TRUE),FALSE),TRUE,TRUE),"FormatMsg",TRUE,"PerfectMsg")</f>
        <v>PerfectMsg</v>
      </c>
      <c r="O22" s="71" t="str">
        <f ca="1">_xlfn.IFS(ISBLANK(MPAA!O22),"",IF(NOT(ISNA('#_MPAA'!O22)),IF(ISNA(MPAA!O22),TRUE,FALSE),FALSE),"StuNAMsg",IF(AND(ISNA('#_MPAA'!O22),ISNA(MPAA!O22)),TRUE,FALSE),"PerfectMsg",IF(NOT(ISERROR('#_MPAA'!O22)),IF(ISERROR(MPAA!O22),TRUE,FALSE),FALSE),"StuErrorMsg",IF(TYPE('#_MPAA'!O22)&lt;&gt;TYPE(MPAA!O22),TRUE,FALSE),"WrongTypeMsg",IF(_xlfn.ISFORMULA('#_MPAA'!O22),IF(NOT(_xlfn.ISFORMULA(MPAA!O22)),TRUE),FALSE),"MissingFormulaMsg",IF(NOT(AND(ISNUMBER(FIND("[",_xlfn.FORMULATEXT('#_MPAA'!O22))),ISNUMBER(FIND("!",_xlfn.FORMULATEXT('#_MPAA'!O22))))),AND(ISNUMBER(FIND("[",_xlfn.FORMULATEXT(MPAA!O22))),ISNUMBER(FIND("!",_xlfn.FORMULATEXT(MPAA!O22)))),FALSE),"ExternalRefsMsg",IF(ISNUMBER('#_MPAA'!O22),IF(ABS('#_MPAA'!O22-MPAA!O22)&gt;0.00001,TRUE,FALSE),IF('#_MPAA'!O22&lt;&gt;MPAA!O22,TRUE,FALSE)),IF(ISNUMBER('#_MPAA'!O22),IF('#_MPAA'!O22&gt;MPAA!O22,"TooLow","TooHigh"),"WrongAnswer"),NOT(_xlfn.ISFORMULA('#_MPAA'!O22)),IF(_xlfn.IFS(ISTEXT('#_MPAA'!O22),FALSE,ISLOGICAL('#_MPAA'!O22),FALSE,SUBSTITUTE(CELL("format",'#_MPAA'!O22),"-","")=SUBSTITUTE(CELL("format",MPAA!O22),"-",""),FALSE,CELL("format",'#_MPAA'!O22)="G",FALSE,AND(CELL("format",'#_MPAA'!O22)="F0",CELL("format",MPAA!O22)="G"),FALSE,TRUE,IFERROR(IF(MATCH(CELL("format",'#_MPAA'!O22)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O22),_xlfn.FORMULATEXT(MPAA!O22),MPAA!O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O22),_xlfn.FORMULATEXT(MPAA!O22),MPAA!O22)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O22),_xlfn.FORMULATEXT('#_MPAA'!O22),'#_MPAA'!O22)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O22),_xlfn.FORMULATEXT('#_MPAA'!O22),'#_MPAA'!O22)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O22),_xlfn.FORMULATEXT(MPAA!O22),MPAA!O22))-LEN(SUBSTITUTE(IF(_xlfn.ISFORMULA(MPAA!O22),_xlfn.FORMULATEXT(MPAA!O22),MPAA!O22),"""",""))&gt;LEN(IF(_xlfn.ISFORMULA('#_MPAA'!O22),_xlfn.FORMULATEXT('#_MPAA'!O22),'#_MPAA'!O22))-LEN(SUBSTITUTE(IF(_xlfn.ISFORMULA('#_MPAA'!O22),_xlfn.FORMULATEXT('#_MPAA'!O22),'#_MPAA'!O22),"""","")),TRUE,FALSE),"HardQuoteMsg",IF(LEN(IF(_xlfn.ISFORMULA(MPAA!O22),_xlfn.FORMULATEXT(MPAA!O22),MPAA!O22))-LEN(SUBSTITUTE(IF(_xlfn.ISFORMULA(MPAA!O22),_xlfn.FORMULATEXT(MPAA!O22),MPAA!O22),"$",""))&lt;LEN(IF(_xlfn.ISFORMULA('#_MPAA'!O22),_xlfn.FORMULATEXT('#_MPAA'!O22),'#_MPAA'!O22))-LEN(SUBSTITUTE(IF(_xlfn.ISFORMULA('#_MPAA'!O22),_xlfn.FORMULATEXT('#_MPAA'!O22),'#_MPAA'!O22),"$","")),TRUE,FALSE),"MissingAbsMsg",_xlfn.IFS(ISTEXT('#_MPAA'!O22),FALSE,ISLOGICAL('#_MPAA'!O22),FALSE,SUBSTITUTE(CELL("format",'#_MPAA'!O22),"-","")=SUBSTITUTE(CELL("format",MPAA!O22),"-",""),FALSE,CELL("format",'#_MPAA'!O22)="G",FALSE,AND(CELL("format",'#_MPAA'!O22)="F0",CELL("format",MPAA!O22)="G"),FALSE,TRUE,IFERROR(IF(MATCH(CELL("format",'#_MPAA'!O22),FormatCodes_SFX!$A$4:$A$53,0)&gt;0,TRUE),FALSE),TRUE,TRUE),"FormatMsg",TRUE,"PerfectMsg")</f>
        <v>PerfectMsg</v>
      </c>
    </row>
    <row r="23" spans="1:40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  <c r="H23" s="71">
        <v>0</v>
      </c>
      <c r="I23" s="71">
        <v>0</v>
      </c>
      <c r="J23" s="93">
        <v>0</v>
      </c>
      <c r="M23" s="71">
        <v>0</v>
      </c>
      <c r="N23" s="71" t="str">
        <f ca="1">_xlfn.IFS(ISBLANK(MPAA!N23),"",IF(NOT(ISNA('#_MPAA'!N23)),IF(ISNA(MPAA!N23),TRUE,FALSE),FALSE),"StuNAMsg",IF(AND(ISNA('#_MPAA'!N23),ISNA(MPAA!N23)),TRUE,FALSE),"PerfectMsg",IF(NOT(ISERROR('#_MPAA'!N23)),IF(ISERROR(MPAA!N23),TRUE,FALSE),FALSE),"StuErrorMsg",IF(TYPE('#_MPAA'!N23)&lt;&gt;TYPE(MPAA!N23),TRUE,FALSE),"WrongTypeMsg",IF(_xlfn.ISFORMULA('#_MPAA'!N23),IF(NOT(_xlfn.ISFORMULA(MPAA!N23)),TRUE),FALSE),"MissingFormulaMsg",IF(NOT(AND(ISNUMBER(FIND("[",_xlfn.FORMULATEXT('#_MPAA'!N23))),ISNUMBER(FIND("!",_xlfn.FORMULATEXT('#_MPAA'!N23))))),AND(ISNUMBER(FIND("[",_xlfn.FORMULATEXT(MPAA!N23))),ISNUMBER(FIND("!",_xlfn.FORMULATEXT(MPAA!N23)))),FALSE),"ExternalRefsMsg",IF(ISNUMBER('#_MPAA'!N23),IF(ABS('#_MPAA'!N23-MPAA!N23)&gt;0.00001,TRUE,FALSE),IF('#_MPAA'!N23&lt;&gt;MPAA!N23,TRUE,FALSE)),IF(ISNUMBER('#_MPAA'!N23),IF('#_MPAA'!N23&gt;MPAA!N23,"TooLow","TooHigh"),"WrongAnswer"),NOT(_xlfn.ISFORMULA('#_MPAA'!N23)),IF(_xlfn.IFS(ISTEXT('#_MPAA'!N23),FALSE,ISLOGICAL('#_MPAA'!N23),FALSE,SUBSTITUTE(CELL("format",'#_MPAA'!N23),"-","")=SUBSTITUTE(CELL("format",MPAA!N23),"-",""),FALSE,CELL("format",'#_MPAA'!N23)="G",FALSE,AND(CELL("format",'#_MPAA'!N23)="F0",CELL("format",MPAA!N23)="G"),FALSE,TRUE,IFERROR(IF(MATCH(CELL("format",'#_MPAA'!N23)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N23),_xlfn.FORMULATEXT(MPAA!N23),MPAA!N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N23),_xlfn.FORMULATEXT(MPAA!N23),MPAA!N23)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N23),_xlfn.FORMULATEXT('#_MPAA'!N23),'#_MPAA'!N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N23),_xlfn.FORMULATEXT('#_MPAA'!N23),'#_MPAA'!N23)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N23),_xlfn.FORMULATEXT(MPAA!N23),MPAA!N23))-LEN(SUBSTITUTE(IF(_xlfn.ISFORMULA(MPAA!N23),_xlfn.FORMULATEXT(MPAA!N23),MPAA!N23),"""",""))&gt;LEN(IF(_xlfn.ISFORMULA('#_MPAA'!N23),_xlfn.FORMULATEXT('#_MPAA'!N23),'#_MPAA'!N23))-LEN(SUBSTITUTE(IF(_xlfn.ISFORMULA('#_MPAA'!N23),_xlfn.FORMULATEXT('#_MPAA'!N23),'#_MPAA'!N23),"""","")),TRUE,FALSE),"HardQuoteMsg",IF(LEN(IF(_xlfn.ISFORMULA(MPAA!N23),_xlfn.FORMULATEXT(MPAA!N23),MPAA!N23))-LEN(SUBSTITUTE(IF(_xlfn.ISFORMULA(MPAA!N23),_xlfn.FORMULATEXT(MPAA!N23),MPAA!N23),"$",""))&lt;LEN(IF(_xlfn.ISFORMULA('#_MPAA'!N23),_xlfn.FORMULATEXT('#_MPAA'!N23),'#_MPAA'!N23))-LEN(SUBSTITUTE(IF(_xlfn.ISFORMULA('#_MPAA'!N23),_xlfn.FORMULATEXT('#_MPAA'!N23),'#_MPAA'!N23),"$","")),TRUE,FALSE),"MissingAbsMsg",_xlfn.IFS(ISTEXT('#_MPAA'!N23),FALSE,ISLOGICAL('#_MPAA'!N23),FALSE,SUBSTITUTE(CELL("format",'#_MPAA'!N23),"-","")=SUBSTITUTE(CELL("format",MPAA!N23),"-",""),FALSE,CELL("format",'#_MPAA'!N23)="G",FALSE,AND(CELL("format",'#_MPAA'!N23)="F0",CELL("format",MPAA!N23)="G"),FALSE,TRUE,IFERROR(IF(MATCH(CELL("format",'#_MPAA'!N23),FormatCodes_SFX!$A$4:$A$53,0)&gt;0,TRUE),FALSE),TRUE,TRUE),"FormatMsg",TRUE,"PerfectMsg")</f>
        <v>PerfectMsg</v>
      </c>
      <c r="O23" s="71" t="str">
        <f ca="1">_xlfn.IFS(ISBLANK(MPAA!O23),"",IF(NOT(ISNA('#_MPAA'!O23)),IF(ISNA(MPAA!O23),TRUE,FALSE),FALSE),"StuNAMsg",IF(AND(ISNA('#_MPAA'!O23),ISNA(MPAA!O23)),TRUE,FALSE),"PerfectMsg",IF(NOT(ISERROR('#_MPAA'!O23)),IF(ISERROR(MPAA!O23),TRUE,FALSE),FALSE),"StuErrorMsg",IF(TYPE('#_MPAA'!O23)&lt;&gt;TYPE(MPAA!O23),TRUE,FALSE),"WrongTypeMsg",IF(_xlfn.ISFORMULA('#_MPAA'!O23),IF(NOT(_xlfn.ISFORMULA(MPAA!O23)),TRUE),FALSE),"MissingFormulaMsg",IF(NOT(AND(ISNUMBER(FIND("[",_xlfn.FORMULATEXT('#_MPAA'!O23))),ISNUMBER(FIND("!",_xlfn.FORMULATEXT('#_MPAA'!O23))))),AND(ISNUMBER(FIND("[",_xlfn.FORMULATEXT(MPAA!O23))),ISNUMBER(FIND("!",_xlfn.FORMULATEXT(MPAA!O23)))),FALSE),"ExternalRefsMsg",IF(ISNUMBER('#_MPAA'!O23),IF(ABS('#_MPAA'!O23-MPAA!O23)&gt;0.00001,TRUE,FALSE),IF('#_MPAA'!O23&lt;&gt;MPAA!O23,TRUE,FALSE)),IF(ISNUMBER('#_MPAA'!O23),IF('#_MPAA'!O23&gt;MPAA!O23,"TooLow","TooHigh"),"WrongAnswer"),NOT(_xlfn.ISFORMULA('#_MPAA'!O23)),IF(_xlfn.IFS(ISTEXT('#_MPAA'!O23),FALSE,ISLOGICAL('#_MPAA'!O23),FALSE,SUBSTITUTE(CELL("format",'#_MPAA'!O23),"-","")=SUBSTITUTE(CELL("format",MPAA!O23),"-",""),FALSE,CELL("format",'#_MPAA'!O23)="G",FALSE,AND(CELL("format",'#_MPAA'!O23)="F0",CELL("format",MPAA!O23)="G"),FALSE,TRUE,IFERROR(IF(MATCH(CELL("format",'#_MPAA'!O23)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O23),_xlfn.FORMULATEXT(MPAA!O23),MPAA!O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O23),_xlfn.FORMULATEXT(MPAA!O23),MPAA!O23)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O23),_xlfn.FORMULATEXT('#_MPAA'!O23),'#_MPAA'!O23)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O23),_xlfn.FORMULATEXT('#_MPAA'!O23),'#_MPAA'!O23)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O23),_xlfn.FORMULATEXT(MPAA!O23),MPAA!O23))-LEN(SUBSTITUTE(IF(_xlfn.ISFORMULA(MPAA!O23),_xlfn.FORMULATEXT(MPAA!O23),MPAA!O23),"""",""))&gt;LEN(IF(_xlfn.ISFORMULA('#_MPAA'!O23),_xlfn.FORMULATEXT('#_MPAA'!O23),'#_MPAA'!O23))-LEN(SUBSTITUTE(IF(_xlfn.ISFORMULA('#_MPAA'!O23),_xlfn.FORMULATEXT('#_MPAA'!O23),'#_MPAA'!O23),"""","")),TRUE,FALSE),"HardQuoteMsg",IF(LEN(IF(_xlfn.ISFORMULA(MPAA!O23),_xlfn.FORMULATEXT(MPAA!O23),MPAA!O23))-LEN(SUBSTITUTE(IF(_xlfn.ISFORMULA(MPAA!O23),_xlfn.FORMULATEXT(MPAA!O23),MPAA!O23),"$",""))&lt;LEN(IF(_xlfn.ISFORMULA('#_MPAA'!O23),_xlfn.FORMULATEXT('#_MPAA'!O23),'#_MPAA'!O23))-LEN(SUBSTITUTE(IF(_xlfn.ISFORMULA('#_MPAA'!O23),_xlfn.FORMULATEXT('#_MPAA'!O23),'#_MPAA'!O23),"$","")),TRUE,FALSE),"MissingAbsMsg",_xlfn.IFS(ISTEXT('#_MPAA'!O23),FALSE,ISLOGICAL('#_MPAA'!O23),FALSE,SUBSTITUTE(CELL("format",'#_MPAA'!O23),"-","")=SUBSTITUTE(CELL("format",MPAA!O23),"-",""),FALSE,CELL("format",'#_MPAA'!O23)="G",FALSE,AND(CELL("format",'#_MPAA'!O23)="F0",CELL("format",MPAA!O23)="G"),FALSE,TRUE,IFERROR(IF(MATCH(CELL("format",'#_MPAA'!O23),FormatCodes_SFX!$A$4:$A$53,0)&gt;0,TRUE),FALSE),TRUE,TRUE),"FormatMsg",TRUE,"PerfectMsg")</f>
        <v>PerfectMsg</v>
      </c>
    </row>
    <row r="24" spans="1:40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  <c r="H24" s="71">
        <v>0</v>
      </c>
      <c r="I24" s="71">
        <v>0</v>
      </c>
      <c r="J24" s="93">
        <v>0</v>
      </c>
      <c r="M24" s="71">
        <v>0</v>
      </c>
      <c r="N24" s="71">
        <v>0</v>
      </c>
      <c r="O24" s="71">
        <v>0</v>
      </c>
    </row>
    <row r="25" spans="1:40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  <c r="H25" s="71">
        <v>0</v>
      </c>
      <c r="I25" s="71">
        <v>0</v>
      </c>
      <c r="J25" s="93">
        <v>0</v>
      </c>
      <c r="M25" s="71">
        <v>0</v>
      </c>
      <c r="N25" s="71">
        <v>0</v>
      </c>
      <c r="O25" s="71">
        <v>0</v>
      </c>
    </row>
    <row r="26" spans="1:40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  <c r="H26" s="71">
        <v>0</v>
      </c>
      <c r="I26" s="71">
        <v>0</v>
      </c>
      <c r="J26" s="93">
        <v>0</v>
      </c>
      <c r="M26" s="71">
        <v>0</v>
      </c>
      <c r="N26" s="71" t="str">
        <f ca="1">_xlfn.IFS(ISBLANK(MPAA!N26),"",IF(NOT(ISNA('#_MPAA'!N26)),IF(ISNA(MPAA!N26),TRUE,FALSE),FALSE),"StuNAMsg",IF(AND(ISNA('#_MPAA'!N26),ISNA(MPAA!N26)),TRUE,FALSE),"PerfectMsg",IF(NOT(ISERROR('#_MPAA'!N26)),IF(ISERROR(MPAA!N26),TRUE,FALSE),FALSE),"StuErrorMsg",IF(TYPE('#_MPAA'!N26)&lt;&gt;TYPE(MPAA!N26),TRUE,FALSE),"WrongTypeMsg",IF(_xlfn.ISFORMULA('#_MPAA'!N26),IF(NOT(_xlfn.ISFORMULA(MPAA!N26)),TRUE),FALSE),"MissingFormulaMsg",IF(NOT(AND(ISNUMBER(FIND("[",_xlfn.FORMULATEXT('#_MPAA'!N26))),ISNUMBER(FIND("!",_xlfn.FORMULATEXT('#_MPAA'!N26))))),AND(ISNUMBER(FIND("[",_xlfn.FORMULATEXT(MPAA!N26))),ISNUMBER(FIND("!",_xlfn.FORMULATEXT(MPAA!N26)))),FALSE),"ExternalRefsMsg",IF(ISNUMBER('#_MPAA'!N26),IF(ABS('#_MPAA'!N26-MPAA!N26)&gt;0.00001,TRUE,FALSE),IF('#_MPAA'!N26&lt;&gt;MPAA!N26,TRUE,FALSE)),IF(ISNUMBER('#_MPAA'!N26),IF('#_MPAA'!N26&gt;MPAA!N26,"TooLow","TooHigh"),"WrongAnswer"),NOT(_xlfn.ISFORMULA('#_MPAA'!N26)),IF(_xlfn.IFS(ISTEXT('#_MPAA'!N26),FALSE,ISLOGICAL('#_MPAA'!N26),FALSE,SUBSTITUTE(CELL("format",'#_MPAA'!N26),"-","")=SUBSTITUTE(CELL("format",MPAA!N26),"-",""),FALSE,CELL("format",'#_MPAA'!N26)="G",FALSE,AND(CELL("format",'#_MPAA'!N26)="F0",CELL("format",MPAA!N26)="G"),FALSE,TRUE,IFERROR(IF(MATCH(CELL("format",'#_MPAA'!N26)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N26),_xlfn.FORMULATEXT(MPAA!N26),MPAA!N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N26),_xlfn.FORMULATEXT(MPAA!N26),MPAA!N26)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N26),_xlfn.FORMULATEXT('#_MPAA'!N26),'#_MPAA'!N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N26),_xlfn.FORMULATEXT('#_MPAA'!N26),'#_MPAA'!N26)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N26),_xlfn.FORMULATEXT(MPAA!N26),MPAA!N26))-LEN(SUBSTITUTE(IF(_xlfn.ISFORMULA(MPAA!N26),_xlfn.FORMULATEXT(MPAA!N26),MPAA!N26),"""",""))&gt;LEN(IF(_xlfn.ISFORMULA('#_MPAA'!N26),_xlfn.FORMULATEXT('#_MPAA'!N26),'#_MPAA'!N26))-LEN(SUBSTITUTE(IF(_xlfn.ISFORMULA('#_MPAA'!N26),_xlfn.FORMULATEXT('#_MPAA'!N26),'#_MPAA'!N26),"""","")),TRUE,FALSE),"HardQuoteMsg",IF(LEN(IF(_xlfn.ISFORMULA(MPAA!N26),_xlfn.FORMULATEXT(MPAA!N26),MPAA!N26))-LEN(SUBSTITUTE(IF(_xlfn.ISFORMULA(MPAA!N26),_xlfn.FORMULATEXT(MPAA!N26),MPAA!N26),"$",""))&lt;LEN(IF(_xlfn.ISFORMULA('#_MPAA'!N26),_xlfn.FORMULATEXT('#_MPAA'!N26),'#_MPAA'!N26))-LEN(SUBSTITUTE(IF(_xlfn.ISFORMULA('#_MPAA'!N26),_xlfn.FORMULATEXT('#_MPAA'!N26),'#_MPAA'!N26),"$","")),TRUE,FALSE),"MissingAbsMsg",_xlfn.IFS(ISTEXT('#_MPAA'!N26),FALSE,ISLOGICAL('#_MPAA'!N26),FALSE,SUBSTITUTE(CELL("format",'#_MPAA'!N26),"-","")=SUBSTITUTE(CELL("format",MPAA!N26),"-",""),FALSE,CELL("format",'#_MPAA'!N26)="G",FALSE,AND(CELL("format",'#_MPAA'!N26)="F0",CELL("format",MPAA!N26)="G"),FALSE,TRUE,IFERROR(IF(MATCH(CELL("format",'#_MPAA'!N26),FormatCodes_SFX!$A$4:$A$53,0)&gt;0,TRUE),FALSE),TRUE,TRUE),"FormatMsg",TRUE,"PerfectMsg")</f>
        <v>PerfectMsg</v>
      </c>
      <c r="O26" s="71" t="str">
        <f ca="1">_xlfn.IFS(ISBLANK(MPAA!O26),"",IF(NOT(ISNA('#_MPAA'!O26)),IF(ISNA(MPAA!O26),TRUE,FALSE),FALSE),"StuNAMsg",IF(AND(ISNA('#_MPAA'!O26),ISNA(MPAA!O26)),TRUE,FALSE),"PerfectMsg",IF(NOT(ISERROR('#_MPAA'!O26)),IF(ISERROR(MPAA!O26),TRUE,FALSE),FALSE),"StuErrorMsg",IF(TYPE('#_MPAA'!O26)&lt;&gt;TYPE(MPAA!O26),TRUE,FALSE),"WrongTypeMsg",IF(_xlfn.ISFORMULA('#_MPAA'!O26),IF(NOT(_xlfn.ISFORMULA(MPAA!O26)),TRUE),FALSE),"MissingFormulaMsg",IF(NOT(AND(ISNUMBER(FIND("[",_xlfn.FORMULATEXT('#_MPAA'!O26))),ISNUMBER(FIND("!",_xlfn.FORMULATEXT('#_MPAA'!O26))))),AND(ISNUMBER(FIND("[",_xlfn.FORMULATEXT(MPAA!O26))),ISNUMBER(FIND("!",_xlfn.FORMULATEXT(MPAA!O26)))),FALSE),"ExternalRefsMsg",IF(ISNUMBER('#_MPAA'!O26),IF(ABS('#_MPAA'!O26-MPAA!O26)&gt;0.00001,TRUE,FALSE),IF('#_MPAA'!O26&lt;&gt;MPAA!O26,TRUE,FALSE)),IF(ISNUMBER('#_MPAA'!O26),IF('#_MPAA'!O26&gt;MPAA!O26,"TooLow","TooHigh"),"WrongAnswer"),NOT(_xlfn.ISFORMULA('#_MPAA'!O26)),IF(_xlfn.IFS(ISTEXT('#_MPAA'!O26),FALSE,ISLOGICAL('#_MPAA'!O26),FALSE,SUBSTITUTE(CELL("format",'#_MPAA'!O26),"-","")=SUBSTITUTE(CELL("format",MPAA!O26),"-",""),FALSE,CELL("format",'#_MPAA'!O26)="G",FALSE,AND(CELL("format",'#_MPAA'!O26)="F0",CELL("format",MPAA!O26)="G"),FALSE,TRUE,IFERROR(IF(MATCH(CELL("format",'#_MPAA'!O26)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MPAA!O26),_xlfn.FORMULATEXT(MPAA!O26),MPAA!O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MPAA!O26),_xlfn.FORMULATEXT(MPAA!O26),MPAA!O26)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O26),_xlfn.FORMULATEXT('#_MPAA'!O26),'#_MPAA'!O26)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PAA'!O26),_xlfn.FORMULATEXT('#_MPAA'!O26),'#_MPAA'!O26),"9","#"),"8","#"),"7","#"),"6","#"),"5","#"),"4","#"),"3","#"),"2","#"),"1","#"),"0","#"),"$","")," ",""),",","@"),"&gt;","@"),"&lt;","@"),"=","@"),")","@"),"(","@"),"^","@"),"/","@"),"+","@"),"*","@"),"-","@"),"@#","")))/2,TRUE,FALSE),"HardCodeMsg",IF(LEN(IF(_xlfn.ISFORMULA(MPAA!O26),_xlfn.FORMULATEXT(MPAA!O26),MPAA!O26))-LEN(SUBSTITUTE(IF(_xlfn.ISFORMULA(MPAA!O26),_xlfn.FORMULATEXT(MPAA!O26),MPAA!O26),"""",""))&gt;LEN(IF(_xlfn.ISFORMULA('#_MPAA'!O26),_xlfn.FORMULATEXT('#_MPAA'!O26),'#_MPAA'!O26))-LEN(SUBSTITUTE(IF(_xlfn.ISFORMULA('#_MPAA'!O26),_xlfn.FORMULATEXT('#_MPAA'!O26),'#_MPAA'!O26),"""","")),TRUE,FALSE),"HardQuoteMsg",IF(LEN(IF(_xlfn.ISFORMULA(MPAA!O26),_xlfn.FORMULATEXT(MPAA!O26),MPAA!O26))-LEN(SUBSTITUTE(IF(_xlfn.ISFORMULA(MPAA!O26),_xlfn.FORMULATEXT(MPAA!O26),MPAA!O26),"$",""))&lt;LEN(IF(_xlfn.ISFORMULA('#_MPAA'!O26),_xlfn.FORMULATEXT('#_MPAA'!O26),'#_MPAA'!O26))-LEN(SUBSTITUTE(IF(_xlfn.ISFORMULA('#_MPAA'!O26),_xlfn.FORMULATEXT('#_MPAA'!O26),'#_MPAA'!O26),"$","")),TRUE,FALSE),"MissingAbsMsg",_xlfn.IFS(ISTEXT('#_MPAA'!O26),FALSE,ISLOGICAL('#_MPAA'!O26),FALSE,SUBSTITUTE(CELL("format",'#_MPAA'!O26),"-","")=SUBSTITUTE(CELL("format",MPAA!O26),"-",""),FALSE,CELL("format",'#_MPAA'!O26)="G",FALSE,AND(CELL("format",'#_MPAA'!O26)="F0",CELL("format",MPAA!O26)="G"),FALSE,TRUE,IFERROR(IF(MATCH(CELL("format",'#_MPAA'!O26),FormatCodes_SFX!$A$4:$A$53,0)&gt;0,TRUE),FALSE),TRUE,TRUE),"FormatMsg",TRUE,"PerfectMsg")</f>
        <v>PerfectMsg</v>
      </c>
    </row>
    <row r="27" spans="1:40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40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40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40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40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40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6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6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</row>
    <row r="51" spans="1:6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</row>
    <row r="52" spans="1:6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</row>
    <row r="53" spans="1:6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</row>
    <row r="54" spans="1:6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</row>
    <row r="55" spans="1:6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6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</row>
    <row r="57" spans="1:6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</row>
    <row r="58" spans="1:6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</row>
    <row r="59" spans="1:6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</row>
    <row r="60" spans="1:6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</row>
    <row r="61" spans="1:6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</row>
    <row r="62" spans="1:6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</row>
    <row r="63" spans="1:6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</row>
    <row r="64" spans="1:6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</row>
    <row r="65" spans="1:6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</row>
    <row r="66" spans="1:6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6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6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6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6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6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6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6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6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6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6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6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6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6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6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72">
        <v>0</v>
      </c>
      <c r="B104" s="72">
        <v>0</v>
      </c>
      <c r="C104" s="73">
        <v>0</v>
      </c>
      <c r="D104" s="72">
        <v>0</v>
      </c>
      <c r="E104" s="71">
        <v>0</v>
      </c>
      <c r="F104" s="99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028F-5B3B-45A8-A292-0EDA52332F05}">
  <dimension ref="A1:AO104"/>
  <sheetViews>
    <sheetView showGridLines="0" topLeftCell="G1" zoomScaleNormal="100" workbookViewId="0">
      <pane ySplit="2" topLeftCell="A3" activePane="bottomLeft" state="frozen"/>
      <selection pane="bottomLeft" activeCell="O22" sqref="O22"/>
    </sheetView>
  </sheetViews>
  <sheetFormatPr defaultRowHeight="15" x14ac:dyDescent="0.25"/>
  <cols>
    <col min="2" max="2" width="10.5703125" bestFit="1" customWidth="1"/>
    <col min="3" max="3" width="53.7109375" bestFit="1" customWidth="1"/>
    <col min="4" max="4" width="15.140625" bestFit="1" customWidth="1"/>
    <col min="5" max="5" width="23.7109375" customWidth="1"/>
    <col min="6" max="6" width="36.28515625" bestFit="1" customWidth="1"/>
    <col min="8" max="8" width="15.42578125" bestFit="1" customWidth="1"/>
    <col min="9" max="9" width="9.7109375" bestFit="1" customWidth="1"/>
    <col min="10" max="10" width="10.42578125" bestFit="1" customWidth="1"/>
    <col min="13" max="13" width="13.42578125" bestFit="1" customWidth="1"/>
    <col min="14" max="14" width="20.7109375" bestFit="1" customWidth="1"/>
    <col min="15" max="15" width="21.85546875" bestFit="1" customWidth="1"/>
  </cols>
  <sheetData>
    <row r="1" spans="1:41" ht="22.15" customHeight="1" x14ac:dyDescent="0.25">
      <c r="A1" s="54" t="s">
        <v>401</v>
      </c>
      <c r="B1" s="54" t="s">
        <v>402</v>
      </c>
      <c r="C1" s="54" t="s">
        <v>403</v>
      </c>
      <c r="D1" s="55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54"/>
      <c r="F1" s="54"/>
      <c r="G1" s="54"/>
      <c r="H1" s="54"/>
      <c r="I1" s="55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saving",Scoreboard!$F$22&lt;&gt;"","Security compromised: Undo last action or quit without saving",TRUE=TRUE,"Connor Guarino")</f>
        <v>Connor Guarino</v>
      </c>
      <c r="J1" s="55"/>
      <c r="K1" s="55"/>
      <c r="L1" s="55" t="s">
        <v>404</v>
      </c>
      <c r="M1" s="55"/>
      <c r="N1" s="55"/>
      <c r="O1" s="55"/>
      <c r="P1" s="56" t="s">
        <v>405</v>
      </c>
      <c r="Q1" s="55"/>
      <c r="R1" s="55"/>
      <c r="S1" s="87" t="s">
        <v>411</v>
      </c>
      <c r="T1" s="58"/>
      <c r="U1" s="57"/>
      <c r="V1" s="58"/>
      <c r="W1" s="57"/>
      <c r="X1" s="54" t="str">
        <f t="shared" ref="X1:AA2" si="0">A1</f>
        <v>earned</v>
      </c>
      <c r="Y1" s="54" t="str">
        <f t="shared" si="0"/>
        <v>possible</v>
      </c>
      <c r="Z1" s="54" t="str">
        <f t="shared" si="0"/>
        <v>cell</v>
      </c>
      <c r="AA1" s="55" t="str">
        <f t="shared" ca="1" si="0"/>
        <v>error</v>
      </c>
      <c r="AB1" s="54"/>
      <c r="AC1" s="54"/>
      <c r="AD1" s="59"/>
      <c r="AE1" s="59"/>
      <c r="AF1" s="55" t="str">
        <f>I1</f>
        <v>Connor Guarino</v>
      </c>
      <c r="AG1" s="55"/>
      <c r="AH1" s="59"/>
      <c r="AI1" s="59"/>
      <c r="AJ1" s="59"/>
      <c r="AK1" s="59"/>
      <c r="AL1" s="55" t="s">
        <v>404</v>
      </c>
      <c r="AM1" s="59"/>
      <c r="AN1" s="59"/>
      <c r="AO1" s="59"/>
    </row>
    <row r="2" spans="1:41" ht="22.9" customHeight="1" thickBot="1" x14ac:dyDescent="0.55000000000000004">
      <c r="A2" s="60">
        <f ca="1">MPAASC!$A$2</f>
        <v>12</v>
      </c>
      <c r="B2" s="61">
        <f>MPAASC!$B$2</f>
        <v>12</v>
      </c>
      <c r="C2" s="60" t="str" cm="1">
        <f t="array" aca="1" ref="C2" ca="1">SUBSTITUTE(IF(LEN(CELL("address"))&lt;15,CELL("address"),""),"$","")</f>
        <v/>
      </c>
      <c r="D2" s="62" t="str">
        <f ca="1">IF(ISNUMBER(SEARCH("#REF!",_xlfn.FORMULATEXT(INDIRECT("'MPAASC'!"&amp;C2)))),"DRAGGING CELLS IS NOT PERMITTED. PLEASE UNDO LAST ACTION!!",IF($P$1&lt;&gt;"Feedback OFF",IFERROR(HLOOKUP(INDIRECT("'MPAASC'!"&amp;C2),Feedback_SFX!$B$2:$N$10,IF($P$1="Feedback ON", 2, Feedback_SFX!B1), FALSE), ""),""))</f>
        <v/>
      </c>
      <c r="E2" s="63"/>
      <c r="F2" s="63"/>
      <c r="G2" s="63"/>
      <c r="H2" s="63"/>
      <c r="I2" s="64"/>
      <c r="J2" s="63"/>
      <c r="K2" s="63"/>
      <c r="L2" s="63"/>
      <c r="M2" s="63"/>
      <c r="N2" s="63"/>
      <c r="O2" s="63"/>
      <c r="P2" s="70" t="str">
        <f ca="1">IF(Scoreboard!$E$4="Excel version: Invalid","****ERROR: Scoreboard requires Excel 365 or 2021 to run****", "")</f>
        <v/>
      </c>
      <c r="Q2" s="63"/>
      <c r="R2" s="63"/>
      <c r="S2" s="65"/>
      <c r="T2" s="66"/>
      <c r="U2" s="67"/>
      <c r="V2" s="66"/>
      <c r="W2" s="67"/>
      <c r="X2" s="68">
        <f t="shared" ca="1" si="0"/>
        <v>12</v>
      </c>
      <c r="Y2" s="68">
        <f t="shared" si="0"/>
        <v>12</v>
      </c>
      <c r="Z2" s="68" t="str">
        <f t="shared" ca="1" si="0"/>
        <v/>
      </c>
      <c r="AA2" s="62" t="str">
        <f t="shared" ca="1" si="0"/>
        <v/>
      </c>
      <c r="AB2" s="63"/>
      <c r="AC2" s="63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4" spans="1:41" ht="18.75" x14ac:dyDescent="0.25">
      <c r="A4" s="27" t="s">
        <v>45</v>
      </c>
      <c r="B4" s="27" t="s">
        <v>46</v>
      </c>
      <c r="C4" s="27" t="s">
        <v>47</v>
      </c>
      <c r="D4" s="27" t="s">
        <v>48</v>
      </c>
      <c r="E4" s="27" t="s">
        <v>49</v>
      </c>
      <c r="F4" s="28" t="s">
        <v>50</v>
      </c>
    </row>
    <row r="5" spans="1:41" ht="18.75" x14ac:dyDescent="0.3">
      <c r="A5" s="29">
        <v>1</v>
      </c>
      <c r="B5" s="30">
        <v>1977</v>
      </c>
      <c r="C5" s="31" t="s">
        <v>51</v>
      </c>
      <c r="D5" s="30" t="s">
        <v>52</v>
      </c>
      <c r="E5" s="31" t="s">
        <v>53</v>
      </c>
      <c r="F5" s="32">
        <v>1462.547636</v>
      </c>
    </row>
    <row r="6" spans="1:41" ht="18.75" x14ac:dyDescent="0.3">
      <c r="A6" s="29">
        <v>2</v>
      </c>
      <c r="B6" s="30">
        <v>1997</v>
      </c>
      <c r="C6" s="31" t="s">
        <v>54</v>
      </c>
      <c r="D6" s="30" t="s">
        <v>55</v>
      </c>
      <c r="E6" s="31" t="s">
        <v>56</v>
      </c>
      <c r="F6" s="33">
        <v>1211.3174739999999</v>
      </c>
      <c r="H6" s="27" t="s">
        <v>48</v>
      </c>
      <c r="I6" s="27" t="s">
        <v>57</v>
      </c>
      <c r="J6" s="27" t="s">
        <v>21</v>
      </c>
    </row>
    <row r="7" spans="1:41" ht="18.75" x14ac:dyDescent="0.3">
      <c r="A7" s="29">
        <v>3</v>
      </c>
      <c r="B7" s="30">
        <v>1982</v>
      </c>
      <c r="C7" s="31" t="s">
        <v>58</v>
      </c>
      <c r="D7" s="30" t="s">
        <v>52</v>
      </c>
      <c r="E7" s="31" t="s">
        <v>59</v>
      </c>
      <c r="F7" s="33">
        <v>1196.354118</v>
      </c>
      <c r="H7" s="21" t="s">
        <v>60</v>
      </c>
      <c r="I7" s="53">
        <f>COUNTIFS($D$5:$D$104,H7)</f>
        <v>9</v>
      </c>
      <c r="J7" s="165">
        <f>I7/$I$11</f>
        <v>0.09</v>
      </c>
    </row>
    <row r="8" spans="1:41" ht="18.75" x14ac:dyDescent="0.3">
      <c r="A8" s="29">
        <v>4</v>
      </c>
      <c r="B8" s="30">
        <v>2015</v>
      </c>
      <c r="C8" s="31" t="s">
        <v>61</v>
      </c>
      <c r="D8" s="30" t="s">
        <v>55</v>
      </c>
      <c r="E8" s="31" t="s">
        <v>53</v>
      </c>
      <c r="F8" s="33">
        <v>991.39949999999999</v>
      </c>
      <c r="H8" s="21" t="s">
        <v>52</v>
      </c>
      <c r="I8" s="53">
        <f t="shared" ref="I8:I10" si="1">COUNTIFS($D$5:$D$104,H8)</f>
        <v>34</v>
      </c>
      <c r="J8" s="165">
        <f t="shared" ref="J8:J10" si="2">I8/$I$11</f>
        <v>0.34</v>
      </c>
    </row>
    <row r="9" spans="1:41" ht="18.75" x14ac:dyDescent="0.3">
      <c r="A9" s="29">
        <v>5</v>
      </c>
      <c r="B9" s="30">
        <v>2009</v>
      </c>
      <c r="C9" s="31" t="s">
        <v>62</v>
      </c>
      <c r="D9" s="30" t="s">
        <v>55</v>
      </c>
      <c r="E9" s="31" t="s">
        <v>63</v>
      </c>
      <c r="F9" s="33">
        <v>878.51414999999997</v>
      </c>
      <c r="H9" s="21" t="s">
        <v>55</v>
      </c>
      <c r="I9" s="53">
        <f t="shared" si="1"/>
        <v>48</v>
      </c>
      <c r="J9" s="165">
        <f t="shared" si="2"/>
        <v>0.48</v>
      </c>
    </row>
    <row r="10" spans="1:41" ht="18.75" x14ac:dyDescent="0.3">
      <c r="A10" s="29">
        <v>6</v>
      </c>
      <c r="B10" s="30">
        <v>1980</v>
      </c>
      <c r="C10" s="31" t="s">
        <v>64</v>
      </c>
      <c r="D10" s="30" t="s">
        <v>52</v>
      </c>
      <c r="E10" s="31" t="s">
        <v>53</v>
      </c>
      <c r="F10" s="33">
        <v>859.72019799999998</v>
      </c>
      <c r="H10" s="21" t="s">
        <v>65</v>
      </c>
      <c r="I10" s="53">
        <f t="shared" si="1"/>
        <v>9</v>
      </c>
      <c r="J10" s="165">
        <f t="shared" si="2"/>
        <v>0.09</v>
      </c>
    </row>
    <row r="11" spans="1:41" ht="18.75" x14ac:dyDescent="0.3">
      <c r="A11" s="29">
        <v>7</v>
      </c>
      <c r="B11" s="30">
        <v>1983</v>
      </c>
      <c r="C11" s="31" t="s">
        <v>66</v>
      </c>
      <c r="D11" s="30" t="s">
        <v>52</v>
      </c>
      <c r="E11" s="31" t="s">
        <v>53</v>
      </c>
      <c r="F11" s="33">
        <v>827.71771100000001</v>
      </c>
      <c r="H11" s="34" t="s">
        <v>20</v>
      </c>
      <c r="I11" s="53">
        <f>SUM(I7:I10)</f>
        <v>100</v>
      </c>
      <c r="J11" s="21"/>
    </row>
    <row r="12" spans="1:41" ht="18.75" x14ac:dyDescent="0.3">
      <c r="A12" s="29">
        <v>8</v>
      </c>
      <c r="B12" s="30">
        <v>1994</v>
      </c>
      <c r="C12" s="31" t="s">
        <v>67</v>
      </c>
      <c r="D12" s="30" t="s">
        <v>60</v>
      </c>
      <c r="E12" s="31" t="s">
        <v>53</v>
      </c>
      <c r="F12" s="33">
        <v>804.10486300000002</v>
      </c>
    </row>
    <row r="13" spans="1:41" ht="18.75" x14ac:dyDescent="0.3">
      <c r="A13" s="29">
        <v>9</v>
      </c>
      <c r="B13" s="30">
        <v>1999</v>
      </c>
      <c r="C13" s="31" t="s">
        <v>68</v>
      </c>
      <c r="D13" s="30" t="s">
        <v>52</v>
      </c>
      <c r="E13" s="31" t="s">
        <v>53</v>
      </c>
      <c r="F13" s="33">
        <v>803.77627500000006</v>
      </c>
    </row>
    <row r="14" spans="1:41" ht="18.75" x14ac:dyDescent="0.3">
      <c r="A14" s="29">
        <v>10</v>
      </c>
      <c r="B14" s="30">
        <v>1993</v>
      </c>
      <c r="C14" s="31" t="s">
        <v>69</v>
      </c>
      <c r="D14" s="30" t="s">
        <v>55</v>
      </c>
      <c r="E14" s="31" t="s">
        <v>63</v>
      </c>
      <c r="F14" s="33">
        <v>803.21986500000003</v>
      </c>
    </row>
    <row r="15" spans="1:41" ht="18.75" x14ac:dyDescent="0.3">
      <c r="A15" s="29">
        <v>11</v>
      </c>
      <c r="B15" s="30">
        <v>1981</v>
      </c>
      <c r="C15" s="31" t="s">
        <v>70</v>
      </c>
      <c r="D15" s="30" t="s">
        <v>52</v>
      </c>
      <c r="E15" s="31" t="s">
        <v>53</v>
      </c>
      <c r="F15" s="33">
        <v>747.88914299999999</v>
      </c>
      <c r="H15" s="35"/>
      <c r="I15" s="35"/>
      <c r="J15" s="35"/>
    </row>
    <row r="16" spans="1:41" ht="18.75" x14ac:dyDescent="0.3">
      <c r="A16" s="29">
        <v>12</v>
      </c>
      <c r="B16" s="30">
        <v>1994</v>
      </c>
      <c r="C16" s="31" t="s">
        <v>71</v>
      </c>
      <c r="D16" s="30" t="s">
        <v>55</v>
      </c>
      <c r="E16" s="31" t="s">
        <v>59</v>
      </c>
      <c r="F16" s="33">
        <v>715.38474099999996</v>
      </c>
      <c r="H16" s="35"/>
      <c r="I16" s="35"/>
      <c r="J16" s="35"/>
    </row>
    <row r="17" spans="1:40" ht="18.75" x14ac:dyDescent="0.3">
      <c r="A17" s="29">
        <v>13</v>
      </c>
      <c r="B17" s="30">
        <v>2012</v>
      </c>
      <c r="C17" s="31" t="s">
        <v>72</v>
      </c>
      <c r="D17" s="30" t="s">
        <v>55</v>
      </c>
      <c r="E17" s="31" t="s">
        <v>63</v>
      </c>
      <c r="F17" s="33">
        <v>696.88290500000005</v>
      </c>
      <c r="H17" s="35"/>
      <c r="I17" s="35"/>
      <c r="J17" s="35"/>
    </row>
    <row r="18" spans="1:40" ht="18.75" x14ac:dyDescent="0.3">
      <c r="A18" s="29">
        <v>14</v>
      </c>
      <c r="B18" s="30">
        <v>2015</v>
      </c>
      <c r="C18" s="31" t="s">
        <v>73</v>
      </c>
      <c r="D18" s="30" t="s">
        <v>55</v>
      </c>
      <c r="E18" s="31" t="s">
        <v>63</v>
      </c>
      <c r="F18" s="33">
        <v>688.56016799999998</v>
      </c>
      <c r="H18" s="35" t="s">
        <v>74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</row>
    <row r="19" spans="1:40" ht="18.75" x14ac:dyDescent="0.3">
      <c r="A19" s="29">
        <v>15</v>
      </c>
      <c r="B19" s="30">
        <v>1977</v>
      </c>
      <c r="C19" s="31" t="s">
        <v>75</v>
      </c>
      <c r="D19" s="30" t="s">
        <v>52</v>
      </c>
      <c r="E19" s="31" t="s">
        <v>53</v>
      </c>
      <c r="F19" s="33">
        <v>665.61167799999998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</row>
    <row r="20" spans="1:40" ht="18.75" x14ac:dyDescent="0.3">
      <c r="A20" s="29">
        <v>16</v>
      </c>
      <c r="B20" s="30">
        <v>2008</v>
      </c>
      <c r="C20" s="31" t="s">
        <v>76</v>
      </c>
      <c r="D20" s="30" t="s">
        <v>55</v>
      </c>
      <c r="E20" s="31" t="s">
        <v>63</v>
      </c>
      <c r="F20" s="33">
        <v>660.98658799999998</v>
      </c>
    </row>
    <row r="21" spans="1:40" ht="18.75" x14ac:dyDescent="0.3">
      <c r="A21" s="29">
        <v>17</v>
      </c>
      <c r="B21" s="30">
        <v>1978</v>
      </c>
      <c r="C21" s="31" t="s">
        <v>77</v>
      </c>
      <c r="D21" s="30" t="s">
        <v>52</v>
      </c>
      <c r="E21" s="31" t="s">
        <v>78</v>
      </c>
      <c r="F21" s="33">
        <v>636.50591899999995</v>
      </c>
      <c r="H21" s="34" t="s">
        <v>48</v>
      </c>
      <c r="I21" s="34" t="s">
        <v>57</v>
      </c>
      <c r="J21" s="34" t="s">
        <v>79</v>
      </c>
      <c r="M21" s="167" t="s">
        <v>48</v>
      </c>
      <c r="N21" t="s">
        <v>57</v>
      </c>
      <c r="O21" t="s">
        <v>79</v>
      </c>
    </row>
    <row r="22" spans="1:40" ht="18.75" x14ac:dyDescent="0.3">
      <c r="A22" s="29">
        <v>18</v>
      </c>
      <c r="B22" s="30">
        <v>2004</v>
      </c>
      <c r="C22" s="31" t="s">
        <v>80</v>
      </c>
      <c r="D22" s="30" t="s">
        <v>52</v>
      </c>
      <c r="E22" s="31" t="s">
        <v>53</v>
      </c>
      <c r="F22" s="33">
        <v>632.35323300000005</v>
      </c>
      <c r="H22" s="34" t="s">
        <v>60</v>
      </c>
      <c r="I22" s="34">
        <v>9</v>
      </c>
      <c r="J22" s="88">
        <v>0.09</v>
      </c>
      <c r="M22" s="168" t="s">
        <v>60</v>
      </c>
      <c r="N22" s="169">
        <v>9</v>
      </c>
      <c r="O22" s="170">
        <v>0.09</v>
      </c>
    </row>
    <row r="23" spans="1:40" ht="18.75" x14ac:dyDescent="0.3">
      <c r="A23" s="29">
        <v>19</v>
      </c>
      <c r="B23" s="30">
        <v>2002</v>
      </c>
      <c r="C23" s="31" t="s">
        <v>81</v>
      </c>
      <c r="D23" s="30" t="s">
        <v>55</v>
      </c>
      <c r="E23" s="31" t="s">
        <v>53</v>
      </c>
      <c r="F23" s="33">
        <v>618.41423899999995</v>
      </c>
      <c r="H23" s="34" t="s">
        <v>52</v>
      </c>
      <c r="I23" s="90" t="s">
        <v>412</v>
      </c>
      <c r="J23" s="91" t="s">
        <v>412</v>
      </c>
      <c r="M23" s="168" t="s">
        <v>52</v>
      </c>
      <c r="N23" s="169">
        <v>34</v>
      </c>
      <c r="O23" s="170">
        <v>0.34</v>
      </c>
    </row>
    <row r="24" spans="1:40" ht="18.75" x14ac:dyDescent="0.3">
      <c r="A24" s="29">
        <v>20</v>
      </c>
      <c r="B24" s="30">
        <v>1996</v>
      </c>
      <c r="C24" s="31" t="s">
        <v>82</v>
      </c>
      <c r="D24" s="30" t="s">
        <v>55</v>
      </c>
      <c r="E24" s="31" t="s">
        <v>53</v>
      </c>
      <c r="F24" s="33">
        <v>616.49465199999997</v>
      </c>
      <c r="H24" s="34" t="s">
        <v>55</v>
      </c>
      <c r="I24" s="90" t="s">
        <v>412</v>
      </c>
      <c r="J24" s="91" t="s">
        <v>412</v>
      </c>
      <c r="M24" s="168" t="s">
        <v>55</v>
      </c>
      <c r="N24" s="169">
        <v>48</v>
      </c>
      <c r="O24" s="170">
        <v>0.48</v>
      </c>
    </row>
    <row r="25" spans="1:40" ht="18.75" x14ac:dyDescent="0.3">
      <c r="A25" s="29">
        <v>21</v>
      </c>
      <c r="B25" s="30">
        <v>2017</v>
      </c>
      <c r="C25" s="31" t="s">
        <v>83</v>
      </c>
      <c r="D25" s="30" t="s">
        <v>55</v>
      </c>
      <c r="E25" s="31" t="s">
        <v>63</v>
      </c>
      <c r="F25" s="33">
        <v>615.20274400000005</v>
      </c>
      <c r="H25" s="34" t="s">
        <v>65</v>
      </c>
      <c r="I25" s="90" t="s">
        <v>412</v>
      </c>
      <c r="J25" s="91" t="s">
        <v>412</v>
      </c>
      <c r="M25" s="168" t="s">
        <v>65</v>
      </c>
      <c r="N25" s="169">
        <v>9</v>
      </c>
      <c r="O25" s="170">
        <v>0.09</v>
      </c>
    </row>
    <row r="26" spans="1:40" ht="18.75" x14ac:dyDescent="0.3">
      <c r="A26" s="29">
        <v>22</v>
      </c>
      <c r="B26" s="30">
        <v>1984</v>
      </c>
      <c r="C26" s="31" t="s">
        <v>84</v>
      </c>
      <c r="D26" s="30" t="s">
        <v>52</v>
      </c>
      <c r="E26" s="31" t="s">
        <v>53</v>
      </c>
      <c r="F26" s="33">
        <v>608.26937899999996</v>
      </c>
      <c r="H26" s="34" t="s">
        <v>85</v>
      </c>
      <c r="I26" s="90" t="s">
        <v>412</v>
      </c>
      <c r="J26" s="91" t="s">
        <v>412</v>
      </c>
      <c r="M26" s="168" t="s">
        <v>85</v>
      </c>
      <c r="N26" s="169">
        <v>100</v>
      </c>
      <c r="O26" s="170">
        <v>1</v>
      </c>
    </row>
    <row r="27" spans="1:40" ht="18.75" x14ac:dyDescent="0.3">
      <c r="A27" s="29">
        <v>23</v>
      </c>
      <c r="B27" s="30">
        <v>1984</v>
      </c>
      <c r="C27" s="31" t="s">
        <v>86</v>
      </c>
      <c r="D27" s="30" t="s">
        <v>65</v>
      </c>
      <c r="E27" s="31" t="s">
        <v>63</v>
      </c>
      <c r="F27" s="33">
        <v>603.280261</v>
      </c>
    </row>
    <row r="28" spans="1:40" ht="18.75" x14ac:dyDescent="0.3">
      <c r="A28" s="29">
        <v>24</v>
      </c>
      <c r="B28" s="30">
        <v>1990</v>
      </c>
      <c r="C28" s="31" t="s">
        <v>87</v>
      </c>
      <c r="D28" s="30" t="s">
        <v>52</v>
      </c>
      <c r="E28" s="31" t="s">
        <v>88</v>
      </c>
      <c r="F28" s="33">
        <v>603.21686599999998</v>
      </c>
    </row>
    <row r="29" spans="1:40" ht="18.75" x14ac:dyDescent="0.3">
      <c r="A29" s="29">
        <v>25</v>
      </c>
      <c r="B29" s="30">
        <v>2006</v>
      </c>
      <c r="C29" s="31" t="s">
        <v>89</v>
      </c>
      <c r="D29" s="30" t="s">
        <v>55</v>
      </c>
      <c r="E29" s="31" t="s">
        <v>53</v>
      </c>
      <c r="F29" s="33">
        <v>575.19247499999994</v>
      </c>
    </row>
    <row r="30" spans="1:40" ht="18.75" x14ac:dyDescent="0.3">
      <c r="A30" s="29">
        <v>26</v>
      </c>
      <c r="B30" s="30">
        <v>1989</v>
      </c>
      <c r="C30" s="31" t="s">
        <v>90</v>
      </c>
      <c r="D30" s="30" t="s">
        <v>55</v>
      </c>
      <c r="E30" s="31" t="s">
        <v>63</v>
      </c>
      <c r="F30" s="33">
        <v>560.29609100000005</v>
      </c>
    </row>
    <row r="31" spans="1:40" ht="18.75" x14ac:dyDescent="0.3">
      <c r="A31" s="29">
        <v>27</v>
      </c>
      <c r="B31" s="30">
        <v>2003</v>
      </c>
      <c r="C31" s="31" t="s">
        <v>91</v>
      </c>
      <c r="D31" s="30" t="s">
        <v>55</v>
      </c>
      <c r="E31" s="31" t="s">
        <v>53</v>
      </c>
      <c r="F31" s="33">
        <v>553.68858</v>
      </c>
    </row>
    <row r="32" spans="1:40" ht="18.75" x14ac:dyDescent="0.3">
      <c r="A32" s="29">
        <v>28</v>
      </c>
      <c r="B32" s="30">
        <v>2016</v>
      </c>
      <c r="C32" s="31" t="s">
        <v>92</v>
      </c>
      <c r="D32" s="30" t="s">
        <v>55</v>
      </c>
      <c r="E32" s="31" t="s">
        <v>53</v>
      </c>
      <c r="F32" s="33">
        <v>547.899405</v>
      </c>
    </row>
    <row r="33" spans="1:17" ht="18.75" x14ac:dyDescent="0.3">
      <c r="A33" s="29">
        <v>29</v>
      </c>
      <c r="B33" s="30">
        <v>1977</v>
      </c>
      <c r="C33" s="31" t="s">
        <v>93</v>
      </c>
      <c r="D33" s="30" t="s">
        <v>65</v>
      </c>
      <c r="E33" s="31" t="s">
        <v>59</v>
      </c>
      <c r="F33" s="33">
        <v>547.74645899999996</v>
      </c>
    </row>
    <row r="34" spans="1:17" ht="18.75" x14ac:dyDescent="0.3">
      <c r="A34" s="29">
        <v>30</v>
      </c>
      <c r="B34" s="30">
        <v>2003</v>
      </c>
      <c r="C34" s="31" t="s">
        <v>94</v>
      </c>
      <c r="D34" s="30" t="s">
        <v>60</v>
      </c>
      <c r="E34" s="31" t="s">
        <v>53</v>
      </c>
      <c r="F34" s="33">
        <v>547.03703199999995</v>
      </c>
    </row>
    <row r="35" spans="1:17" ht="18.75" x14ac:dyDescent="0.3">
      <c r="A35" s="29">
        <v>31</v>
      </c>
      <c r="B35" s="30">
        <v>2004</v>
      </c>
      <c r="C35" s="31" t="s">
        <v>95</v>
      </c>
      <c r="D35" s="30" t="s">
        <v>60</v>
      </c>
      <c r="E35" s="31" t="s">
        <v>53</v>
      </c>
      <c r="F35" s="33">
        <v>540.40934100000004</v>
      </c>
    </row>
    <row r="36" spans="1:17" ht="18.75" x14ac:dyDescent="0.3">
      <c r="A36" s="29">
        <v>32</v>
      </c>
      <c r="B36" s="30">
        <v>1978</v>
      </c>
      <c r="C36" s="31" t="s">
        <v>96</v>
      </c>
      <c r="D36" s="30" t="s">
        <v>65</v>
      </c>
      <c r="E36" s="31" t="s">
        <v>88</v>
      </c>
      <c r="F36" s="33">
        <v>538.56409799999994</v>
      </c>
    </row>
    <row r="37" spans="1:17" ht="19.5" thickBot="1" x14ac:dyDescent="0.35">
      <c r="A37" s="29">
        <v>33</v>
      </c>
      <c r="B37" s="30">
        <v>2004</v>
      </c>
      <c r="C37" s="31" t="s">
        <v>97</v>
      </c>
      <c r="D37" s="30" t="s">
        <v>55</v>
      </c>
      <c r="E37" s="31" t="s">
        <v>53</v>
      </c>
      <c r="F37" s="33">
        <v>535.32494299999996</v>
      </c>
    </row>
    <row r="38" spans="1:17" ht="45.75" x14ac:dyDescent="0.3">
      <c r="A38" s="29">
        <v>34</v>
      </c>
      <c r="B38" s="30">
        <v>2004</v>
      </c>
      <c r="C38" s="31" t="s">
        <v>98</v>
      </c>
      <c r="D38" s="30" t="s">
        <v>65</v>
      </c>
      <c r="E38" s="31" t="s">
        <v>59</v>
      </c>
      <c r="F38" s="33">
        <v>531.37309400000004</v>
      </c>
      <c r="Q38" s="89" t="s">
        <v>413</v>
      </c>
    </row>
    <row r="39" spans="1:17" ht="18.75" x14ac:dyDescent="0.3">
      <c r="A39" s="29">
        <v>35</v>
      </c>
      <c r="B39" s="30">
        <v>2005</v>
      </c>
      <c r="C39" s="31" t="s">
        <v>99</v>
      </c>
      <c r="D39" s="30" t="s">
        <v>55</v>
      </c>
      <c r="E39" s="31" t="s">
        <v>53</v>
      </c>
      <c r="F39" s="33">
        <v>527.98878000000002</v>
      </c>
    </row>
    <row r="40" spans="1:17" ht="18.75" x14ac:dyDescent="0.3">
      <c r="A40" s="29">
        <v>36</v>
      </c>
      <c r="B40" s="30">
        <v>2002</v>
      </c>
      <c r="C40" s="31" t="s">
        <v>100</v>
      </c>
      <c r="D40" s="30" t="s">
        <v>55</v>
      </c>
      <c r="E40" s="31" t="s">
        <v>53</v>
      </c>
      <c r="F40" s="33">
        <v>519.97548700000004</v>
      </c>
    </row>
    <row r="41" spans="1:17" ht="18.75" x14ac:dyDescent="0.3">
      <c r="A41" s="29">
        <v>37</v>
      </c>
      <c r="B41" s="30">
        <v>1985</v>
      </c>
      <c r="C41" s="31" t="s">
        <v>101</v>
      </c>
      <c r="D41" s="30" t="s">
        <v>52</v>
      </c>
      <c r="E41" s="31" t="s">
        <v>53</v>
      </c>
      <c r="F41" s="33">
        <v>513.78859</v>
      </c>
    </row>
    <row r="42" spans="1:17" ht="18.75" x14ac:dyDescent="0.3">
      <c r="A42" s="29">
        <v>38</v>
      </c>
      <c r="B42" s="30">
        <v>1999</v>
      </c>
      <c r="C42" s="31" t="s">
        <v>102</v>
      </c>
      <c r="D42" s="30" t="s">
        <v>55</v>
      </c>
      <c r="E42" s="31" t="s">
        <v>56</v>
      </c>
      <c r="F42" s="33">
        <v>512.48873600000002</v>
      </c>
    </row>
    <row r="43" spans="1:17" ht="18.75" x14ac:dyDescent="0.3">
      <c r="A43" s="29">
        <v>39</v>
      </c>
      <c r="B43" s="30">
        <v>1982</v>
      </c>
      <c r="C43" s="31" t="s">
        <v>103</v>
      </c>
      <c r="D43" s="30" t="s">
        <v>52</v>
      </c>
      <c r="E43" s="31" t="s">
        <v>88</v>
      </c>
      <c r="F43" s="33">
        <v>508.91405099999997</v>
      </c>
    </row>
    <row r="44" spans="1:17" ht="18.75" x14ac:dyDescent="0.3">
      <c r="A44" s="29">
        <v>40</v>
      </c>
      <c r="B44" s="30">
        <v>1977</v>
      </c>
      <c r="C44" s="31" t="s">
        <v>104</v>
      </c>
      <c r="D44" s="30" t="s">
        <v>52</v>
      </c>
      <c r="E44" s="31" t="s">
        <v>88</v>
      </c>
      <c r="F44" s="33">
        <v>505.81304999999998</v>
      </c>
    </row>
    <row r="45" spans="1:17" ht="18.75" x14ac:dyDescent="0.3">
      <c r="A45" s="29">
        <v>41</v>
      </c>
      <c r="B45" s="30">
        <v>2016</v>
      </c>
      <c r="C45" s="31" t="s">
        <v>105</v>
      </c>
      <c r="D45" s="30" t="s">
        <v>52</v>
      </c>
      <c r="E45" s="31" t="s">
        <v>53</v>
      </c>
      <c r="F45" s="33">
        <v>504.285686</v>
      </c>
    </row>
    <row r="46" spans="1:17" ht="18.75" x14ac:dyDescent="0.3">
      <c r="A46" s="29">
        <v>42</v>
      </c>
      <c r="B46" s="30">
        <v>2017</v>
      </c>
      <c r="C46" s="31" t="s">
        <v>106</v>
      </c>
      <c r="D46" s="30" t="s">
        <v>52</v>
      </c>
      <c r="E46" s="31" t="s">
        <v>78</v>
      </c>
      <c r="F46" s="33">
        <v>504.01416499999999</v>
      </c>
    </row>
    <row r="47" spans="1:17" ht="18.75" x14ac:dyDescent="0.3">
      <c r="A47" s="29">
        <v>43</v>
      </c>
      <c r="B47" s="30">
        <v>2012</v>
      </c>
      <c r="C47" s="31" t="s">
        <v>107</v>
      </c>
      <c r="D47" s="30" t="s">
        <v>55</v>
      </c>
      <c r="E47" s="31" t="s">
        <v>63</v>
      </c>
      <c r="F47" s="33">
        <v>501.06004100000001</v>
      </c>
    </row>
    <row r="48" spans="1:17" ht="18.75" x14ac:dyDescent="0.3">
      <c r="A48" s="29">
        <v>44</v>
      </c>
      <c r="B48" s="30">
        <v>2001</v>
      </c>
      <c r="C48" s="31" t="s">
        <v>108</v>
      </c>
      <c r="D48" s="30" t="s">
        <v>52</v>
      </c>
      <c r="E48" s="31" t="s">
        <v>53</v>
      </c>
      <c r="F48" s="33">
        <v>498.670818</v>
      </c>
    </row>
    <row r="49" spans="1:6" ht="18.75" x14ac:dyDescent="0.3">
      <c r="A49" s="29">
        <v>45</v>
      </c>
      <c r="B49" s="30">
        <v>2001</v>
      </c>
      <c r="C49" s="31" t="s">
        <v>109</v>
      </c>
      <c r="D49" s="30" t="s">
        <v>55</v>
      </c>
      <c r="E49" s="31" t="s">
        <v>53</v>
      </c>
      <c r="F49" s="33">
        <v>491.40445799999998</v>
      </c>
    </row>
    <row r="50" spans="1:6" ht="18.75" x14ac:dyDescent="0.3">
      <c r="A50" s="29">
        <v>46</v>
      </c>
      <c r="B50" s="30">
        <v>2015</v>
      </c>
      <c r="C50" s="31" t="s">
        <v>110</v>
      </c>
      <c r="D50" s="30" t="s">
        <v>55</v>
      </c>
      <c r="E50" s="31" t="s">
        <v>63</v>
      </c>
      <c r="F50" s="33">
        <v>488.40837299999998</v>
      </c>
    </row>
    <row r="51" spans="1:6" ht="18.75" x14ac:dyDescent="0.3">
      <c r="A51" s="29">
        <v>47</v>
      </c>
      <c r="B51" s="30">
        <v>1996</v>
      </c>
      <c r="C51" s="31" t="s">
        <v>111</v>
      </c>
      <c r="D51" s="30" t="s">
        <v>55</v>
      </c>
      <c r="E51" s="31" t="s">
        <v>63</v>
      </c>
      <c r="F51" s="33">
        <v>486.65760699999998</v>
      </c>
    </row>
    <row r="52" spans="1:6" ht="18.75" x14ac:dyDescent="0.3">
      <c r="A52" s="29">
        <v>48</v>
      </c>
      <c r="B52" s="30">
        <v>1978</v>
      </c>
      <c r="C52" s="31" t="s">
        <v>112</v>
      </c>
      <c r="D52" s="30" t="s">
        <v>52</v>
      </c>
      <c r="E52" s="31" t="s">
        <v>53</v>
      </c>
      <c r="F52" s="33">
        <v>486.454927</v>
      </c>
    </row>
    <row r="53" spans="1:6" ht="18.75" x14ac:dyDescent="0.3">
      <c r="A53" s="29">
        <v>49</v>
      </c>
      <c r="B53" s="30">
        <v>1997</v>
      </c>
      <c r="C53" s="31" t="s">
        <v>113</v>
      </c>
      <c r="D53" s="30" t="s">
        <v>55</v>
      </c>
      <c r="E53" s="31" t="s">
        <v>53</v>
      </c>
      <c r="F53" s="33">
        <v>486.086725</v>
      </c>
    </row>
    <row r="54" spans="1:6" ht="18.75" x14ac:dyDescent="0.3">
      <c r="A54" s="29">
        <v>50</v>
      </c>
      <c r="B54" s="30">
        <v>2009</v>
      </c>
      <c r="C54" s="31" t="s">
        <v>114</v>
      </c>
      <c r="D54" s="30" t="s">
        <v>55</v>
      </c>
      <c r="E54" s="31" t="s">
        <v>63</v>
      </c>
      <c r="F54" s="33">
        <v>477.172752</v>
      </c>
    </row>
    <row r="55" spans="1:6" ht="18.75" x14ac:dyDescent="0.3">
      <c r="A55" s="29">
        <v>51</v>
      </c>
      <c r="B55" s="30">
        <v>1984</v>
      </c>
      <c r="C55" s="31" t="s">
        <v>115</v>
      </c>
      <c r="D55" s="30" t="s">
        <v>52</v>
      </c>
      <c r="E55" s="31" t="s">
        <v>53</v>
      </c>
      <c r="F55" s="33">
        <v>476.46856700000001</v>
      </c>
    </row>
    <row r="56" spans="1:6" ht="18.75" x14ac:dyDescent="0.3">
      <c r="A56" s="29">
        <v>52</v>
      </c>
      <c r="B56" s="30">
        <v>2002</v>
      </c>
      <c r="C56" s="31" t="s">
        <v>116</v>
      </c>
      <c r="D56" s="30" t="s">
        <v>52</v>
      </c>
      <c r="E56" s="31" t="s">
        <v>53</v>
      </c>
      <c r="F56" s="33">
        <v>475.90756399999998</v>
      </c>
    </row>
    <row r="57" spans="1:6" ht="18.75" x14ac:dyDescent="0.3">
      <c r="A57" s="29">
        <v>53</v>
      </c>
      <c r="B57" s="30">
        <v>1993</v>
      </c>
      <c r="C57" s="31" t="s">
        <v>117</v>
      </c>
      <c r="D57" s="30" t="s">
        <v>55</v>
      </c>
      <c r="E57" s="31" t="s">
        <v>88</v>
      </c>
      <c r="F57" s="33">
        <v>474.26494400000001</v>
      </c>
    </row>
    <row r="58" spans="1:6" ht="18.75" x14ac:dyDescent="0.3">
      <c r="A58" s="29">
        <v>54</v>
      </c>
      <c r="B58" s="30">
        <v>2010</v>
      </c>
      <c r="C58" s="31" t="s">
        <v>118</v>
      </c>
      <c r="D58" s="30" t="s">
        <v>60</v>
      </c>
      <c r="E58" s="31" t="s">
        <v>53</v>
      </c>
      <c r="F58" s="33">
        <v>468.12971199999998</v>
      </c>
    </row>
    <row r="59" spans="1:6" ht="18.75" x14ac:dyDescent="0.3">
      <c r="A59" s="29">
        <v>55</v>
      </c>
      <c r="B59" s="30">
        <v>1992</v>
      </c>
      <c r="C59" s="31" t="s">
        <v>119</v>
      </c>
      <c r="D59" s="30" t="s">
        <v>60</v>
      </c>
      <c r="E59" s="31" t="s">
        <v>53</v>
      </c>
      <c r="F59" s="33">
        <v>466.61040200000002</v>
      </c>
    </row>
    <row r="60" spans="1:6" ht="18.75" x14ac:dyDescent="0.3">
      <c r="A60" s="29">
        <v>56</v>
      </c>
      <c r="B60" s="30">
        <v>2013</v>
      </c>
      <c r="C60" s="31" t="s">
        <v>120</v>
      </c>
      <c r="D60" s="30" t="s">
        <v>55</v>
      </c>
      <c r="E60" s="31" t="s">
        <v>53</v>
      </c>
      <c r="F60" s="33">
        <v>464.794802</v>
      </c>
    </row>
    <row r="61" spans="1:6" ht="18.75" x14ac:dyDescent="0.3">
      <c r="A61" s="29">
        <v>57</v>
      </c>
      <c r="B61" s="30">
        <v>1990</v>
      </c>
      <c r="C61" s="31" t="s">
        <v>121</v>
      </c>
      <c r="D61" s="30" t="s">
        <v>55</v>
      </c>
      <c r="E61" s="31" t="s">
        <v>59</v>
      </c>
      <c r="F61" s="33">
        <v>458.98545100000001</v>
      </c>
    </row>
    <row r="62" spans="1:6" ht="18.75" x14ac:dyDescent="0.3">
      <c r="A62" s="29">
        <v>58</v>
      </c>
      <c r="B62" s="30">
        <v>2012</v>
      </c>
      <c r="C62" s="31" t="s">
        <v>122</v>
      </c>
      <c r="D62" s="30" t="s">
        <v>55</v>
      </c>
      <c r="E62" s="31" t="s">
        <v>56</v>
      </c>
      <c r="F62" s="33">
        <v>456.19285400000001</v>
      </c>
    </row>
    <row r="63" spans="1:6" ht="18.75" x14ac:dyDescent="0.3">
      <c r="A63" s="29">
        <v>59</v>
      </c>
      <c r="B63" s="30">
        <v>2003</v>
      </c>
      <c r="C63" s="31" t="s">
        <v>123</v>
      </c>
      <c r="D63" s="30" t="s">
        <v>55</v>
      </c>
      <c r="E63" s="31" t="s">
        <v>53</v>
      </c>
      <c r="F63" s="33">
        <v>450.77278000000001</v>
      </c>
    </row>
    <row r="64" spans="1:6" ht="18.75" x14ac:dyDescent="0.3">
      <c r="A64" s="29">
        <v>60</v>
      </c>
      <c r="B64" s="30">
        <v>2013</v>
      </c>
      <c r="C64" s="31" t="s">
        <v>124</v>
      </c>
      <c r="D64" s="30" t="s">
        <v>55</v>
      </c>
      <c r="E64" s="31" t="s">
        <v>63</v>
      </c>
      <c r="F64" s="33">
        <v>447.72831300000001</v>
      </c>
    </row>
    <row r="65" spans="1:6" ht="18.75" x14ac:dyDescent="0.3">
      <c r="A65" s="29">
        <v>61</v>
      </c>
      <c r="B65" s="30">
        <v>1997</v>
      </c>
      <c r="C65" s="31" t="s">
        <v>125</v>
      </c>
      <c r="D65" s="30" t="s">
        <v>55</v>
      </c>
      <c r="E65" s="31" t="s">
        <v>63</v>
      </c>
      <c r="F65" s="33">
        <v>444.19856399999998</v>
      </c>
    </row>
    <row r="66" spans="1:6" ht="18.75" x14ac:dyDescent="0.3">
      <c r="A66" s="29">
        <v>62</v>
      </c>
      <c r="B66" s="30">
        <v>1989</v>
      </c>
      <c r="C66" s="31" t="s">
        <v>126</v>
      </c>
      <c r="D66" s="30" t="s">
        <v>55</v>
      </c>
      <c r="E66" s="31" t="s">
        <v>53</v>
      </c>
      <c r="F66" s="33">
        <v>439.80677900000001</v>
      </c>
    </row>
    <row r="67" spans="1:6" ht="18.75" x14ac:dyDescent="0.3">
      <c r="A67" s="29">
        <v>63</v>
      </c>
      <c r="B67" s="30">
        <v>2001</v>
      </c>
      <c r="C67" s="31" t="s">
        <v>127</v>
      </c>
      <c r="D67" s="30" t="s">
        <v>60</v>
      </c>
      <c r="E67" s="31" t="s">
        <v>53</v>
      </c>
      <c r="F67" s="33">
        <v>439.27061600000002</v>
      </c>
    </row>
    <row r="68" spans="1:6" ht="18.75" x14ac:dyDescent="0.3">
      <c r="A68" s="29">
        <v>64</v>
      </c>
      <c r="B68" s="30">
        <v>2013</v>
      </c>
      <c r="C68" s="31" t="s">
        <v>128</v>
      </c>
      <c r="D68" s="30" t="s">
        <v>52</v>
      </c>
      <c r="E68" s="31" t="s">
        <v>78</v>
      </c>
      <c r="F68" s="33">
        <v>438.13461999999998</v>
      </c>
    </row>
    <row r="69" spans="1:6" ht="18.75" x14ac:dyDescent="0.3">
      <c r="A69" s="29">
        <v>65</v>
      </c>
      <c r="B69" s="30">
        <v>2007</v>
      </c>
      <c r="C69" s="31" t="s">
        <v>129</v>
      </c>
      <c r="D69" s="30" t="s">
        <v>52</v>
      </c>
      <c r="E69" s="31" t="s">
        <v>53</v>
      </c>
      <c r="F69" s="33">
        <v>435.33716299999998</v>
      </c>
    </row>
    <row r="70" spans="1:6" ht="18.75" x14ac:dyDescent="0.3">
      <c r="A70" s="29">
        <v>66</v>
      </c>
      <c r="B70" s="30">
        <v>2000</v>
      </c>
      <c r="C70" s="31" t="s">
        <v>130</v>
      </c>
      <c r="D70" s="30" t="s">
        <v>52</v>
      </c>
      <c r="E70" s="31" t="s">
        <v>53</v>
      </c>
      <c r="F70" s="33">
        <v>428.86158599999999</v>
      </c>
    </row>
    <row r="71" spans="1:6" ht="18.75" x14ac:dyDescent="0.3">
      <c r="A71" s="29">
        <v>67</v>
      </c>
      <c r="B71" s="30">
        <v>1991</v>
      </c>
      <c r="C71" s="31" t="s">
        <v>131</v>
      </c>
      <c r="D71" s="30" t="s">
        <v>65</v>
      </c>
      <c r="E71" s="31" t="s">
        <v>63</v>
      </c>
      <c r="F71" s="33">
        <v>428.33761600000003</v>
      </c>
    </row>
    <row r="72" spans="1:6" ht="18.75" x14ac:dyDescent="0.3">
      <c r="A72" s="29">
        <v>68</v>
      </c>
      <c r="B72" s="30">
        <v>2011</v>
      </c>
      <c r="C72" s="31" t="s">
        <v>132</v>
      </c>
      <c r="D72" s="30" t="s">
        <v>55</v>
      </c>
      <c r="E72" s="31" t="s">
        <v>53</v>
      </c>
      <c r="F72" s="33">
        <v>427.61662699999999</v>
      </c>
    </row>
    <row r="73" spans="1:6" ht="18.75" x14ac:dyDescent="0.3">
      <c r="A73" s="29">
        <v>69</v>
      </c>
      <c r="B73" s="30">
        <v>1999</v>
      </c>
      <c r="C73" s="31" t="s">
        <v>133</v>
      </c>
      <c r="D73" s="30" t="s">
        <v>60</v>
      </c>
      <c r="E73" s="31" t="s">
        <v>53</v>
      </c>
      <c r="F73" s="33">
        <v>426.99985700000002</v>
      </c>
    </row>
    <row r="74" spans="1:6" ht="18.75" x14ac:dyDescent="0.3">
      <c r="A74" s="29">
        <v>70</v>
      </c>
      <c r="B74" s="30">
        <v>2016</v>
      </c>
      <c r="C74" s="31" t="s">
        <v>134</v>
      </c>
      <c r="D74" s="30" t="s">
        <v>55</v>
      </c>
      <c r="E74" s="31" t="s">
        <v>63</v>
      </c>
      <c r="F74" s="33">
        <v>423.18110799999999</v>
      </c>
    </row>
    <row r="75" spans="1:6" ht="18.75" x14ac:dyDescent="0.3">
      <c r="A75" s="29">
        <v>71</v>
      </c>
      <c r="B75" s="30">
        <v>2001</v>
      </c>
      <c r="C75" s="31" t="s">
        <v>135</v>
      </c>
      <c r="D75" s="30" t="s">
        <v>52</v>
      </c>
      <c r="E75" s="31" t="s">
        <v>53</v>
      </c>
      <c r="F75" s="33">
        <v>420.87095199999999</v>
      </c>
    </row>
    <row r="76" spans="1:6" ht="18.75" x14ac:dyDescent="0.3">
      <c r="A76" s="29">
        <v>72</v>
      </c>
      <c r="B76" s="30">
        <v>2007</v>
      </c>
      <c r="C76" s="31" t="s">
        <v>136</v>
      </c>
      <c r="D76" s="30" t="s">
        <v>52</v>
      </c>
      <c r="E76" s="31" t="s">
        <v>53</v>
      </c>
      <c r="F76" s="33">
        <v>417.472015</v>
      </c>
    </row>
    <row r="77" spans="1:6" ht="18.75" x14ac:dyDescent="0.3">
      <c r="A77" s="29">
        <v>73</v>
      </c>
      <c r="B77" s="30">
        <v>1986</v>
      </c>
      <c r="C77" s="31" t="s">
        <v>137</v>
      </c>
      <c r="D77" s="30" t="s">
        <v>52</v>
      </c>
      <c r="E77" s="31" t="s">
        <v>63</v>
      </c>
      <c r="F77" s="33">
        <v>416.53443600000003</v>
      </c>
    </row>
    <row r="78" spans="1:6" ht="18.75" x14ac:dyDescent="0.3">
      <c r="A78" s="29">
        <v>74</v>
      </c>
      <c r="B78" s="30">
        <v>2003</v>
      </c>
      <c r="C78" s="31" t="s">
        <v>138</v>
      </c>
      <c r="D78" s="30" t="s">
        <v>65</v>
      </c>
      <c r="E78" s="31" t="s">
        <v>63</v>
      </c>
      <c r="F78" s="33">
        <v>415.56017100000003</v>
      </c>
    </row>
    <row r="79" spans="1:6" ht="18.75" x14ac:dyDescent="0.3">
      <c r="A79" s="29">
        <v>75</v>
      </c>
      <c r="B79" s="30">
        <v>1986</v>
      </c>
      <c r="C79" s="31" t="s">
        <v>139</v>
      </c>
      <c r="D79" s="30" t="s">
        <v>55</v>
      </c>
      <c r="E79" s="31" t="s">
        <v>88</v>
      </c>
      <c r="F79" s="33">
        <v>413.79182100000003</v>
      </c>
    </row>
    <row r="80" spans="1:6" ht="18.75" x14ac:dyDescent="0.3">
      <c r="A80" s="29">
        <v>76</v>
      </c>
      <c r="B80" s="30">
        <v>2007</v>
      </c>
      <c r="C80" s="31" t="s">
        <v>140</v>
      </c>
      <c r="D80" s="30" t="s">
        <v>55</v>
      </c>
      <c r="E80" s="31" t="s">
        <v>63</v>
      </c>
      <c r="F80" s="33">
        <v>412.97835199999997</v>
      </c>
    </row>
    <row r="81" spans="1:6" ht="18.75" x14ac:dyDescent="0.3">
      <c r="A81" s="29">
        <v>77</v>
      </c>
      <c r="B81" s="30">
        <v>2017</v>
      </c>
      <c r="C81" s="31" t="s">
        <v>141</v>
      </c>
      <c r="D81" s="30" t="s">
        <v>55</v>
      </c>
      <c r="E81" s="31" t="s">
        <v>63</v>
      </c>
      <c r="F81" s="33">
        <v>412.56340799999998</v>
      </c>
    </row>
    <row r="82" spans="1:6" ht="18.75" x14ac:dyDescent="0.3">
      <c r="A82" s="29">
        <v>78</v>
      </c>
      <c r="B82" s="30">
        <v>1998</v>
      </c>
      <c r="C82" s="31" t="s">
        <v>142</v>
      </c>
      <c r="D82" s="30" t="s">
        <v>65</v>
      </c>
      <c r="E82" s="31" t="s">
        <v>59</v>
      </c>
      <c r="F82" s="33">
        <v>406.77838000000003</v>
      </c>
    </row>
    <row r="83" spans="1:6" ht="18.75" x14ac:dyDescent="0.3">
      <c r="A83" s="29">
        <v>79</v>
      </c>
      <c r="B83" s="30">
        <v>2013</v>
      </c>
      <c r="C83" s="31" t="s">
        <v>143</v>
      </c>
      <c r="D83" s="30" t="s">
        <v>52</v>
      </c>
      <c r="E83" s="31" t="s">
        <v>53</v>
      </c>
      <c r="F83" s="33">
        <v>402.92460899999998</v>
      </c>
    </row>
    <row r="84" spans="1:6" ht="18.75" x14ac:dyDescent="0.3">
      <c r="A84" s="29">
        <v>80</v>
      </c>
      <c r="B84" s="30">
        <v>2005</v>
      </c>
      <c r="C84" s="31" t="s">
        <v>144</v>
      </c>
      <c r="D84" s="30" t="s">
        <v>52</v>
      </c>
      <c r="E84" s="31" t="s">
        <v>53</v>
      </c>
      <c r="F84" s="33">
        <v>402.83061600000002</v>
      </c>
    </row>
    <row r="85" spans="1:6" ht="18.75" x14ac:dyDescent="0.3">
      <c r="A85" s="29">
        <v>81</v>
      </c>
      <c r="B85" s="30">
        <v>2005</v>
      </c>
      <c r="C85" s="31" t="s">
        <v>145</v>
      </c>
      <c r="D85" s="30" t="s">
        <v>55</v>
      </c>
      <c r="E85" s="31" t="s">
        <v>53</v>
      </c>
      <c r="F85" s="33">
        <v>402.22859399999999</v>
      </c>
    </row>
    <row r="86" spans="1:6" ht="18.75" x14ac:dyDescent="0.3">
      <c r="A86" s="29">
        <v>82</v>
      </c>
      <c r="B86" s="30">
        <v>2002</v>
      </c>
      <c r="C86" s="31" t="s">
        <v>146</v>
      </c>
      <c r="D86" s="30" t="s">
        <v>52</v>
      </c>
      <c r="E86" s="31" t="s">
        <v>53</v>
      </c>
      <c r="F86" s="33">
        <v>400.77120100000002</v>
      </c>
    </row>
    <row r="87" spans="1:6" ht="18.75" x14ac:dyDescent="0.3">
      <c r="A87" s="29">
        <v>83</v>
      </c>
      <c r="B87" s="30">
        <v>2007</v>
      </c>
      <c r="C87" s="31" t="s">
        <v>147</v>
      </c>
      <c r="D87" s="30" t="s">
        <v>55</v>
      </c>
      <c r="E87" s="31" t="s">
        <v>53</v>
      </c>
      <c r="F87" s="33">
        <v>400.26769200000001</v>
      </c>
    </row>
    <row r="88" spans="1:6" ht="18.75" x14ac:dyDescent="0.3">
      <c r="A88" s="29">
        <v>84</v>
      </c>
      <c r="B88" s="30">
        <v>2011</v>
      </c>
      <c r="C88" s="31" t="s">
        <v>148</v>
      </c>
      <c r="D88" s="30" t="s">
        <v>55</v>
      </c>
      <c r="E88" s="31" t="s">
        <v>63</v>
      </c>
      <c r="F88" s="33">
        <v>395.49505799999997</v>
      </c>
    </row>
    <row r="89" spans="1:6" ht="18.75" x14ac:dyDescent="0.3">
      <c r="A89" s="29">
        <v>85</v>
      </c>
      <c r="B89" s="30">
        <v>1993</v>
      </c>
      <c r="C89" s="31" t="s">
        <v>149</v>
      </c>
      <c r="D89" s="30" t="s">
        <v>55</v>
      </c>
      <c r="E89" s="31" t="s">
        <v>56</v>
      </c>
      <c r="F89" s="33">
        <v>395.28846299999998</v>
      </c>
    </row>
    <row r="90" spans="1:6" ht="18.75" x14ac:dyDescent="0.3">
      <c r="A90" s="29">
        <v>86</v>
      </c>
      <c r="B90" s="30">
        <v>2008</v>
      </c>
      <c r="C90" s="31" t="s">
        <v>150</v>
      </c>
      <c r="D90" s="30" t="s">
        <v>55</v>
      </c>
      <c r="E90" s="31" t="s">
        <v>63</v>
      </c>
      <c r="F90" s="33">
        <v>394.90570000000002</v>
      </c>
    </row>
    <row r="91" spans="1:6" ht="18.75" x14ac:dyDescent="0.3">
      <c r="A91" s="29">
        <v>87</v>
      </c>
      <c r="B91" s="30">
        <v>2004</v>
      </c>
      <c r="C91" s="31" t="s">
        <v>151</v>
      </c>
      <c r="D91" s="30" t="s">
        <v>55</v>
      </c>
      <c r="E91" s="31" t="s">
        <v>88</v>
      </c>
      <c r="F91" s="33">
        <v>394.876508</v>
      </c>
    </row>
    <row r="92" spans="1:6" ht="18.75" x14ac:dyDescent="0.3">
      <c r="A92" s="29">
        <v>88</v>
      </c>
      <c r="B92" s="30">
        <v>2008</v>
      </c>
      <c r="C92" s="31" t="s">
        <v>152</v>
      </c>
      <c r="D92" s="30" t="s">
        <v>55</v>
      </c>
      <c r="E92" s="31" t="s">
        <v>53</v>
      </c>
      <c r="F92" s="33">
        <v>393.06405899999999</v>
      </c>
    </row>
    <row r="93" spans="1:6" ht="18.75" x14ac:dyDescent="0.3">
      <c r="A93" s="29">
        <v>89</v>
      </c>
      <c r="B93" s="30">
        <v>1984</v>
      </c>
      <c r="C93" s="31" t="s">
        <v>153</v>
      </c>
      <c r="D93" s="30" t="s">
        <v>52</v>
      </c>
      <c r="E93" s="31" t="s">
        <v>88</v>
      </c>
      <c r="F93" s="33">
        <v>392.47001999999998</v>
      </c>
    </row>
    <row r="94" spans="1:6" ht="18.75" x14ac:dyDescent="0.3">
      <c r="A94" s="29">
        <v>90</v>
      </c>
      <c r="B94" s="30">
        <v>1978</v>
      </c>
      <c r="C94" s="31" t="s">
        <v>154</v>
      </c>
      <c r="D94" s="30" t="s">
        <v>52</v>
      </c>
      <c r="E94" s="31" t="s">
        <v>155</v>
      </c>
      <c r="F94" s="33">
        <v>391.45689700000003</v>
      </c>
    </row>
    <row r="95" spans="1:6" ht="18.75" x14ac:dyDescent="0.3">
      <c r="A95" s="29">
        <v>91</v>
      </c>
      <c r="B95" s="30">
        <v>1995</v>
      </c>
      <c r="C95" s="31" t="s">
        <v>156</v>
      </c>
      <c r="D95" s="30" t="s">
        <v>60</v>
      </c>
      <c r="E95" s="31" t="s">
        <v>53</v>
      </c>
      <c r="F95" s="33">
        <v>391.06117599999999</v>
      </c>
    </row>
    <row r="96" spans="1:6" ht="18.75" x14ac:dyDescent="0.3">
      <c r="A96" s="29">
        <v>92</v>
      </c>
      <c r="B96" s="30">
        <v>1978</v>
      </c>
      <c r="C96" s="31" t="s">
        <v>157</v>
      </c>
      <c r="D96" s="30" t="s">
        <v>52</v>
      </c>
      <c r="E96" s="31" t="s">
        <v>88</v>
      </c>
      <c r="F96" s="33">
        <v>391.01435300000003</v>
      </c>
    </row>
    <row r="97" spans="1:6" ht="18.75" x14ac:dyDescent="0.3">
      <c r="A97" s="29">
        <v>93</v>
      </c>
      <c r="B97" s="30">
        <v>2017</v>
      </c>
      <c r="C97" s="31" t="s">
        <v>158</v>
      </c>
      <c r="D97" s="30" t="s">
        <v>55</v>
      </c>
      <c r="E97" s="31" t="s">
        <v>63</v>
      </c>
      <c r="F97" s="33">
        <v>389.81310100000002</v>
      </c>
    </row>
    <row r="98" spans="1:6" ht="18.75" x14ac:dyDescent="0.3">
      <c r="A98" s="29">
        <v>94</v>
      </c>
      <c r="B98" s="30">
        <v>1982</v>
      </c>
      <c r="C98" s="31" t="s">
        <v>159</v>
      </c>
      <c r="D98" s="30" t="s">
        <v>65</v>
      </c>
      <c r="E98" s="31" t="s">
        <v>59</v>
      </c>
      <c r="F98" s="33">
        <v>389.30843700000003</v>
      </c>
    </row>
    <row r="99" spans="1:6" ht="18.75" x14ac:dyDescent="0.3">
      <c r="A99" s="29">
        <v>95</v>
      </c>
      <c r="B99" s="30">
        <v>1990</v>
      </c>
      <c r="C99" s="31" t="s">
        <v>160</v>
      </c>
      <c r="D99" s="30" t="s">
        <v>55</v>
      </c>
      <c r="E99" s="31" t="s">
        <v>161</v>
      </c>
      <c r="F99" s="33">
        <v>389.01853699999998</v>
      </c>
    </row>
    <row r="100" spans="1:6" ht="18.75" x14ac:dyDescent="0.3">
      <c r="A100" s="29">
        <v>96</v>
      </c>
      <c r="B100" s="30">
        <v>1991</v>
      </c>
      <c r="C100" s="31" t="s">
        <v>162</v>
      </c>
      <c r="D100" s="30" t="s">
        <v>60</v>
      </c>
      <c r="E100" s="31" t="s">
        <v>78</v>
      </c>
      <c r="F100" s="33">
        <v>383.25708700000001</v>
      </c>
    </row>
    <row r="101" spans="1:6" ht="18.75" x14ac:dyDescent="0.3">
      <c r="A101" s="29">
        <v>97</v>
      </c>
      <c r="B101" s="30">
        <v>1998</v>
      </c>
      <c r="C101" s="31" t="s">
        <v>163</v>
      </c>
      <c r="D101" s="30" t="s">
        <v>55</v>
      </c>
      <c r="E101" s="31" t="s">
        <v>53</v>
      </c>
      <c r="F101" s="33">
        <v>382.525756</v>
      </c>
    </row>
    <row r="102" spans="1:6" ht="18.75" x14ac:dyDescent="0.3">
      <c r="A102" s="29">
        <v>98</v>
      </c>
      <c r="B102" s="30">
        <v>1988</v>
      </c>
      <c r="C102" s="31" t="s">
        <v>164</v>
      </c>
      <c r="D102" s="30" t="s">
        <v>65</v>
      </c>
      <c r="E102" s="31" t="s">
        <v>88</v>
      </c>
      <c r="F102" s="33">
        <v>382.42794500000002</v>
      </c>
    </row>
    <row r="103" spans="1:6" ht="18.75" x14ac:dyDescent="0.3">
      <c r="A103" s="29">
        <v>99</v>
      </c>
      <c r="B103" s="30">
        <v>2016</v>
      </c>
      <c r="C103" s="31" t="s">
        <v>165</v>
      </c>
      <c r="D103" s="30" t="s">
        <v>52</v>
      </c>
      <c r="E103" s="31" t="s">
        <v>53</v>
      </c>
      <c r="F103" s="33">
        <v>382.01241399999998</v>
      </c>
    </row>
    <row r="104" spans="1:6" ht="18.75" x14ac:dyDescent="0.3">
      <c r="A104" s="30">
        <v>100</v>
      </c>
      <c r="B104" s="30">
        <v>2015</v>
      </c>
      <c r="C104" s="31" t="s">
        <v>166</v>
      </c>
      <c r="D104" s="30" t="s">
        <v>52</v>
      </c>
      <c r="E104" s="36" t="s">
        <v>53</v>
      </c>
      <c r="F104" s="37">
        <v>379.29555299999998</v>
      </c>
    </row>
  </sheetData>
  <conditionalFormatting sqref="A1:A2">
    <cfRule type="expression" dxfId="163" priority="12">
      <formula>$A$2/$B$2&gt;=0.076</formula>
    </cfRule>
  </conditionalFormatting>
  <conditionalFormatting sqref="A1:O2 Q1:R1 X1:AO2 P2:R2">
    <cfRule type="expression" dxfId="162" priority="5">
      <formula>$P$1="Feedback OFF"</formula>
    </cfRule>
  </conditionalFormatting>
  <conditionalFormatting sqref="A3:AA21 A39:AA100 A22:L38 P22:AA38">
    <cfRule type="expression" dxfId="160" priority="2" stopIfTrue="1">
      <formula>$D$2="DRAGGING CELLS IS NOT PERMITTED. PLEASE UNDO LAST ACTION!!"</formula>
    </cfRule>
  </conditionalFormatting>
  <conditionalFormatting sqref="B1:B2">
    <cfRule type="expression" dxfId="155" priority="13">
      <formula>$A$2/$B$2&gt;=0.153</formula>
    </cfRule>
  </conditionalFormatting>
  <conditionalFormatting sqref="C1:C2">
    <cfRule type="expression" dxfId="154" priority="14">
      <formula>$A$2/$B$2&gt;=0.23</formula>
    </cfRule>
  </conditionalFormatting>
  <conditionalFormatting sqref="D1:D2">
    <cfRule type="expression" dxfId="153" priority="15">
      <formula>$A$2/$B$2&gt;=0.307</formula>
    </cfRule>
  </conditionalFormatting>
  <conditionalFormatting sqref="E1:E2">
    <cfRule type="expression" dxfId="152" priority="16">
      <formula>$A$2/$B$2&gt;=0.384</formula>
    </cfRule>
  </conditionalFormatting>
  <conditionalFormatting sqref="F1:F2">
    <cfRule type="expression" dxfId="151" priority="17">
      <formula>$A$2/$B$2&gt;=0.461</formula>
    </cfRule>
  </conditionalFormatting>
  <conditionalFormatting sqref="G1:G2">
    <cfRule type="expression" dxfId="150" priority="18">
      <formula>$A$2/$B$2&gt;=0.538</formula>
    </cfRule>
  </conditionalFormatting>
  <conditionalFormatting sqref="H1:H2">
    <cfRule type="expression" dxfId="149" priority="19">
      <formula>$A$2/$B$2&gt;=0.615</formula>
    </cfRule>
  </conditionalFormatting>
  <conditionalFormatting sqref="I1:P2">
    <cfRule type="expression" dxfId="147" priority="20">
      <formula>$A$2/$B$2&gt;=0.692</formula>
    </cfRule>
  </conditionalFormatting>
  <conditionalFormatting sqref="L1">
    <cfRule type="expression" dxfId="146" priority="8">
      <formula>$A$2/$B$2&gt;=0.846</formula>
    </cfRule>
  </conditionalFormatting>
  <conditionalFormatting sqref="O1">
    <cfRule type="expression" dxfId="145" priority="11">
      <formula>$A$2/$B$2&gt;=0.846</formula>
    </cfRule>
  </conditionalFormatting>
  <conditionalFormatting sqref="P1">
    <cfRule type="expression" dxfId="144" priority="6">
      <formula>$P$1&lt;&gt;""</formula>
    </cfRule>
  </conditionalFormatting>
  <conditionalFormatting sqref="Q1:R2">
    <cfRule type="expression" dxfId="143" priority="7">
      <formula>$A$2/$B$2&gt;=0.846</formula>
    </cfRule>
  </conditionalFormatting>
  <conditionalFormatting sqref="X1:AF1 AH1:AK1 AM1:AO1 X2:AO2">
    <cfRule type="expression" dxfId="142" priority="21">
      <formula>$A$2/$B$2&gt;=1</formula>
    </cfRule>
  </conditionalFormatting>
  <conditionalFormatting sqref="AG1">
    <cfRule type="expression" dxfId="141" priority="10">
      <formula>$A$2/$B$2&gt;=0.846</formula>
    </cfRule>
  </conditionalFormatting>
  <conditionalFormatting sqref="AL1">
    <cfRule type="expression" dxfId="140" priority="9">
      <formula>$A$2/$B$2&gt;=0.846</formula>
    </cfRule>
  </conditionalFormatting>
  <dataValidations count="1">
    <dataValidation type="list" allowBlank="1" showInputMessage="1" showErrorMessage="1" sqref="P1" xr:uid="{66D62DC1-452A-4E2A-B829-51C21705E2A9}">
      <formula1>"Feedback ON, Taunting ON, Feedback OFF"</formula1>
    </dataValidation>
  </dataValidations>
  <pageMargins left="0.7" right="0.7" top="0.75" bottom="0.75" header="0.3" footer="0.3"/>
  <pageSetup orientation="portrait" horizontalDpi="1200" verticalDpi="1200" r:id="rId2"/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C5394932-3220-4CEC-92A4-367522045913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6F45A521-9FA1-4C22-80A0-3B362BD8CABA}">
            <xm:f>Scoreboard!$F$22&lt;&gt;""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A3:AA21 A39:AA100 A22:L38 P22:AA38</xm:sqref>
        </x14:conditionalFormatting>
        <x14:conditionalFormatting xmlns:xm="http://schemas.microsoft.com/office/excel/2006/main">
          <x14:cfRule type="expression" priority="22" stopIfTrue="1" id="{09848E92-B3F3-42A3-A5B8-75A0870BA542}">
            <xm:f>AND($P$1&lt;&gt;"Feedback OFF",IF(MPAASC!A3=Feedback_SFX!$C$2,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D43EC879-E8D0-416E-878C-D3F3054AB168}">
            <xm:f>AND($P$1&lt;&gt;"Feedback OFF",IF(MPAASC!A3=Feedback_SFX!$K$2,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E4DABBF0-E0FE-4354-90BF-4B0F0B65349C}">
            <xm:f>AND($P$1&lt;&gt;"Feedback OFF",AND(IF(MPAASC!A3&lt;&gt;Feedback_SFX!$C$2, TRUE, FALSE),MPAASC!A3&lt;&gt;"",_xlfn.ISFORMULA(MPAASC!A3)))</xm:f>
            <x14:dxf>
              <fill>
                <patternFill>
                  <bgColor rgb="FFFF99CC"/>
                </patternFill>
              </fill>
            </x14:dxf>
          </x14:cfRule>
          <xm:sqref>A3:AL21 A39:AL104 A22:L38 P22:AL38</xm:sqref>
        </x14:conditionalFormatting>
        <x14:conditionalFormatting xmlns:xm="http://schemas.microsoft.com/office/excel/2006/main">
          <x14:cfRule type="expression" priority="4" stopIfTrue="1" id="{849C2237-2027-4A01-90E7-05E0445137DD}">
            <xm:f>Scoreboard!$F$22&lt;&gt;""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F8D4-0F97-4D6B-B3E3-9C379541424D}">
  <sheetPr>
    <tabColor rgb="FF4FADEA"/>
  </sheetPr>
  <dimension ref="A1:AN104"/>
  <sheetViews>
    <sheetView zoomScale="66" zoomScaleNormal="40" workbookViewId="0">
      <pane ySplit="2" topLeftCell="A3" activePane="bottomLeft" state="frozen"/>
      <selection pane="bottomLeft" activeCell="A3" sqref="A3:XFD3"/>
    </sheetView>
  </sheetViews>
  <sheetFormatPr defaultColWidth="8.85546875" defaultRowHeight="8.25" x14ac:dyDescent="0.15"/>
  <cols>
    <col min="1" max="1" width="12.42578125" style="71" bestFit="1" customWidth="1"/>
    <col min="2" max="2" width="16" style="71" bestFit="1" customWidth="1"/>
    <col min="3" max="3" width="53.7109375" style="71" bestFit="1" customWidth="1"/>
    <col min="4" max="4" width="15.140625" style="71" bestFit="1" customWidth="1"/>
    <col min="5" max="5" width="23.7109375" style="71" customWidth="1"/>
    <col min="6" max="6" width="36.42578125" style="71" bestFit="1" customWidth="1"/>
    <col min="7" max="7" width="8.85546875" style="71"/>
    <col min="8" max="8" width="15.42578125" style="71" bestFit="1" customWidth="1"/>
    <col min="9" max="9" width="9.85546875" style="71" bestFit="1" customWidth="1"/>
    <col min="10" max="10" width="10.5703125" style="71" bestFit="1" customWidth="1"/>
    <col min="11" max="12" width="8.85546875" style="71"/>
    <col min="13" max="13" width="11.85546875" style="71" bestFit="1" customWidth="1"/>
    <col min="14" max="14" width="10.7109375" style="71" bestFit="1" customWidth="1"/>
    <col min="15" max="15" width="11.7109375" style="71" bestFit="1" customWidth="1"/>
    <col min="16" max="31" width="8.85546875" style="71"/>
    <col min="32" max="32" width="9" style="71" bestFit="1" customWidth="1"/>
    <col min="33" max="16384" width="8.85546875" style="71"/>
  </cols>
  <sheetData>
    <row r="1" spans="1:38" ht="22.15" customHeight="1" x14ac:dyDescent="0.15">
      <c r="A1" s="72" t="s">
        <v>401</v>
      </c>
      <c r="B1" s="72" t="s">
        <v>402</v>
      </c>
      <c r="C1" s="72" t="s">
        <v>403</v>
      </c>
      <c r="D1" s="73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72"/>
      <c r="F1" s="72"/>
      <c r="G1" s="72"/>
      <c r="H1" s="72"/>
      <c r="I1" s="73" t="str">
        <f>MPAASC!$I$1</f>
        <v>Connor Guarino</v>
      </c>
      <c r="J1" s="73"/>
      <c r="K1" s="73"/>
      <c r="L1" s="73" t="s">
        <v>404</v>
      </c>
      <c r="M1" s="73"/>
      <c r="N1" s="73"/>
      <c r="O1" s="73"/>
      <c r="P1" s="73" t="s">
        <v>405</v>
      </c>
      <c r="Q1" s="73"/>
      <c r="R1" s="73"/>
      <c r="X1" s="72" t="str">
        <f t="shared" ref="X1:AA2" si="0">A1</f>
        <v>earned</v>
      </c>
      <c r="Y1" s="72" t="str">
        <f t="shared" si="0"/>
        <v>possible</v>
      </c>
      <c r="Z1" s="72" t="str">
        <f t="shared" si="0"/>
        <v>cell</v>
      </c>
      <c r="AA1" s="73" t="str">
        <f t="shared" ca="1" si="0"/>
        <v>error</v>
      </c>
      <c r="AB1" s="72"/>
      <c r="AC1" s="72"/>
      <c r="AF1" s="73" t="str">
        <f>I1</f>
        <v>Connor Guarino</v>
      </c>
      <c r="AG1" s="73"/>
      <c r="AL1" s="73" t="s">
        <v>404</v>
      </c>
    </row>
    <row r="2" spans="1:38" ht="22.9" customHeight="1" x14ac:dyDescent="0.15">
      <c r="A2" s="72">
        <f ca="1">MPAASC!$A$2</f>
        <v>12</v>
      </c>
      <c r="B2" s="77">
        <f>MPAASC!$B$2</f>
        <v>12</v>
      </c>
      <c r="C2" s="72" t="str" cm="1">
        <f t="array" aca="1" ref="C2" ca="1">SUBSTITUTE(IF(LEN(CELL("address"))&lt;15,CELL("address"),""),"$","")</f>
        <v/>
      </c>
      <c r="D2" s="73" t="str">
        <f ca="1">IF(ISNUMBER(SEARCH("#REF!",_xlfn.FORMULATEXT(INDIRECT("'MPAASC'!"&amp;C2)))),"DRAGGING CELLS IS NOT PERMITTED. PLEASE UNDO LAST ACTION!!",IF($P$1&lt;&gt;"Feedback OFF",IFERROR(HLOOKUP(INDIRECT("'MPAASC'!"&amp;C2),Feedback_SFX!$B$2:$N$10,IF($P$1="Feedback ON", 2, Feedback_SFX!B1), FALSE), ""),""))</f>
        <v/>
      </c>
      <c r="E2" s="72"/>
      <c r="F2" s="72"/>
      <c r="G2" s="72"/>
      <c r="H2" s="72"/>
      <c r="I2" s="76"/>
      <c r="J2" s="72"/>
      <c r="K2" s="72"/>
      <c r="L2" s="72"/>
      <c r="M2" s="72"/>
      <c r="N2" s="72"/>
      <c r="O2" s="72"/>
      <c r="P2" s="72"/>
      <c r="Q2" s="72"/>
      <c r="R2" s="72"/>
      <c r="X2" s="78">
        <f t="shared" ca="1" si="0"/>
        <v>12</v>
      </c>
      <c r="Y2" s="78">
        <f t="shared" si="0"/>
        <v>12</v>
      </c>
      <c r="Z2" s="78" t="str">
        <f t="shared" ca="1" si="0"/>
        <v/>
      </c>
      <c r="AA2" s="73" t="str">
        <f t="shared" ca="1" si="0"/>
        <v/>
      </c>
      <c r="AB2" s="72"/>
      <c r="AC2" s="72"/>
    </row>
    <row r="4" spans="1:38" x14ac:dyDescent="0.15">
      <c r="A4" s="92" t="s">
        <v>45</v>
      </c>
      <c r="B4" s="92" t="s">
        <v>46</v>
      </c>
      <c r="C4" s="92" t="s">
        <v>47</v>
      </c>
      <c r="D4" s="92" t="s">
        <v>48</v>
      </c>
      <c r="E4" s="92" t="s">
        <v>49</v>
      </c>
      <c r="F4" s="92" t="s">
        <v>50</v>
      </c>
    </row>
    <row r="5" spans="1:38" x14ac:dyDescent="0.15">
      <c r="A5" s="94">
        <v>1</v>
      </c>
      <c r="B5" s="72">
        <v>1977</v>
      </c>
      <c r="C5" s="73" t="s">
        <v>51</v>
      </c>
      <c r="D5" s="72" t="s">
        <v>52</v>
      </c>
      <c r="E5" s="73" t="s">
        <v>53</v>
      </c>
      <c r="F5" s="95">
        <v>1462.547636</v>
      </c>
    </row>
    <row r="6" spans="1:38" x14ac:dyDescent="0.15">
      <c r="A6" s="94">
        <v>2</v>
      </c>
      <c r="B6" s="72">
        <v>1997</v>
      </c>
      <c r="C6" s="73" t="s">
        <v>54</v>
      </c>
      <c r="D6" s="72" t="s">
        <v>55</v>
      </c>
      <c r="E6" s="73" t="s">
        <v>56</v>
      </c>
      <c r="F6" s="95">
        <v>1211.3174739999999</v>
      </c>
      <c r="H6" s="92" t="s">
        <v>48</v>
      </c>
      <c r="I6" s="92" t="s">
        <v>57</v>
      </c>
      <c r="J6" s="92" t="s">
        <v>21</v>
      </c>
    </row>
    <row r="7" spans="1:38" x14ac:dyDescent="0.15">
      <c r="A7" s="94">
        <v>3</v>
      </c>
      <c r="B7" s="72">
        <v>1982</v>
      </c>
      <c r="C7" s="73" t="s">
        <v>58</v>
      </c>
      <c r="D7" s="72" t="s">
        <v>52</v>
      </c>
      <c r="E7" s="73" t="s">
        <v>59</v>
      </c>
      <c r="F7" s="95">
        <v>1196.354118</v>
      </c>
      <c r="H7" s="71" t="s">
        <v>60</v>
      </c>
      <c r="I7" s="71">
        <f>COUNTIFS(D$5:D$104, H7)</f>
        <v>9</v>
      </c>
      <c r="J7" s="96">
        <f>I7/I$11</f>
        <v>0.09</v>
      </c>
    </row>
    <row r="8" spans="1:38" x14ac:dyDescent="0.15">
      <c r="A8" s="94">
        <v>4</v>
      </c>
      <c r="B8" s="72">
        <v>2015</v>
      </c>
      <c r="C8" s="73" t="s">
        <v>61</v>
      </c>
      <c r="D8" s="72" t="s">
        <v>55</v>
      </c>
      <c r="E8" s="73" t="s">
        <v>53</v>
      </c>
      <c r="F8" s="95">
        <v>991.39949999999999</v>
      </c>
      <c r="H8" s="71" t="s">
        <v>52</v>
      </c>
      <c r="I8" s="71">
        <f t="shared" ref="I8:I10" si="1">COUNTIFS(D$5:D$104, H8)</f>
        <v>34</v>
      </c>
      <c r="J8" s="96">
        <f t="shared" ref="J8:J10" si="2">I8/I$11</f>
        <v>0.34</v>
      </c>
    </row>
    <row r="9" spans="1:38" x14ac:dyDescent="0.15">
      <c r="A9" s="94">
        <v>5</v>
      </c>
      <c r="B9" s="72">
        <v>2009</v>
      </c>
      <c r="C9" s="73" t="s">
        <v>62</v>
      </c>
      <c r="D9" s="72" t="s">
        <v>55</v>
      </c>
      <c r="E9" s="73" t="s">
        <v>63</v>
      </c>
      <c r="F9" s="95">
        <v>878.51414999999997</v>
      </c>
      <c r="H9" s="71" t="s">
        <v>55</v>
      </c>
      <c r="I9" s="71">
        <f t="shared" si="1"/>
        <v>48</v>
      </c>
      <c r="J9" s="96">
        <f t="shared" si="2"/>
        <v>0.48</v>
      </c>
    </row>
    <row r="10" spans="1:38" x14ac:dyDescent="0.15">
      <c r="A10" s="94">
        <v>6</v>
      </c>
      <c r="B10" s="72">
        <v>1980</v>
      </c>
      <c r="C10" s="73" t="s">
        <v>64</v>
      </c>
      <c r="D10" s="72" t="s">
        <v>52</v>
      </c>
      <c r="E10" s="73" t="s">
        <v>53</v>
      </c>
      <c r="F10" s="95">
        <v>859.72019799999998</v>
      </c>
      <c r="H10" s="71" t="s">
        <v>65</v>
      </c>
      <c r="I10" s="71">
        <f t="shared" si="1"/>
        <v>9</v>
      </c>
      <c r="J10" s="96">
        <f t="shared" si="2"/>
        <v>0.09</v>
      </c>
    </row>
    <row r="11" spans="1:38" x14ac:dyDescent="0.15">
      <c r="A11" s="94">
        <v>7</v>
      </c>
      <c r="B11" s="72">
        <v>1983</v>
      </c>
      <c r="C11" s="73" t="s">
        <v>66</v>
      </c>
      <c r="D11" s="72" t="s">
        <v>52</v>
      </c>
      <c r="E11" s="73" t="s">
        <v>53</v>
      </c>
      <c r="F11" s="95">
        <v>827.71771100000001</v>
      </c>
      <c r="H11" s="86" t="s">
        <v>20</v>
      </c>
      <c r="I11" s="71">
        <f>SUM(I7:I10)</f>
        <v>100</v>
      </c>
    </row>
    <row r="12" spans="1:38" x14ac:dyDescent="0.15">
      <c r="A12" s="94">
        <v>8</v>
      </c>
      <c r="B12" s="72">
        <v>1994</v>
      </c>
      <c r="C12" s="73" t="s">
        <v>67</v>
      </c>
      <c r="D12" s="72" t="s">
        <v>60</v>
      </c>
      <c r="E12" s="73" t="s">
        <v>53</v>
      </c>
      <c r="F12" s="95">
        <v>804.10486300000002</v>
      </c>
    </row>
    <row r="13" spans="1:38" x14ac:dyDescent="0.15">
      <c r="A13" s="94">
        <v>9</v>
      </c>
      <c r="B13" s="72">
        <v>1999</v>
      </c>
      <c r="C13" s="73" t="s">
        <v>68</v>
      </c>
      <c r="D13" s="72" t="s">
        <v>52</v>
      </c>
      <c r="E13" s="73" t="s">
        <v>53</v>
      </c>
      <c r="F13" s="95">
        <v>803.77627500000006</v>
      </c>
    </row>
    <row r="14" spans="1:38" x14ac:dyDescent="0.15">
      <c r="A14" s="94">
        <v>10</v>
      </c>
      <c r="B14" s="72">
        <v>1993</v>
      </c>
      <c r="C14" s="73" t="s">
        <v>69</v>
      </c>
      <c r="D14" s="72" t="s">
        <v>55</v>
      </c>
      <c r="E14" s="73" t="s">
        <v>63</v>
      </c>
      <c r="F14" s="95">
        <v>803.21986500000003</v>
      </c>
    </row>
    <row r="15" spans="1:38" x14ac:dyDescent="0.15">
      <c r="A15" s="94">
        <v>11</v>
      </c>
      <c r="B15" s="72">
        <v>1981</v>
      </c>
      <c r="C15" s="73" t="s">
        <v>70</v>
      </c>
      <c r="D15" s="72" t="s">
        <v>52</v>
      </c>
      <c r="E15" s="73" t="s">
        <v>53</v>
      </c>
      <c r="F15" s="95">
        <v>747.88914299999999</v>
      </c>
      <c r="H15" s="73"/>
      <c r="I15" s="73"/>
      <c r="J15" s="73"/>
    </row>
    <row r="16" spans="1:38" x14ac:dyDescent="0.15">
      <c r="A16" s="94">
        <v>12</v>
      </c>
      <c r="B16" s="72">
        <v>1994</v>
      </c>
      <c r="C16" s="73" t="s">
        <v>71</v>
      </c>
      <c r="D16" s="72" t="s">
        <v>55</v>
      </c>
      <c r="E16" s="73" t="s">
        <v>59</v>
      </c>
      <c r="F16" s="95">
        <v>715.38474099999996</v>
      </c>
      <c r="H16" s="73"/>
      <c r="I16" s="73"/>
      <c r="J16" s="73"/>
    </row>
    <row r="17" spans="1:40" x14ac:dyDescent="0.15">
      <c r="A17" s="94">
        <v>13</v>
      </c>
      <c r="B17" s="72">
        <v>2012</v>
      </c>
      <c r="C17" s="73" t="s">
        <v>72</v>
      </c>
      <c r="D17" s="72" t="s">
        <v>55</v>
      </c>
      <c r="E17" s="73" t="s">
        <v>63</v>
      </c>
      <c r="F17" s="95">
        <v>696.88290500000005</v>
      </c>
      <c r="H17" s="73"/>
      <c r="I17" s="73"/>
      <c r="J17" s="73"/>
    </row>
    <row r="18" spans="1:40" x14ac:dyDescent="0.15">
      <c r="A18" s="94">
        <v>14</v>
      </c>
      <c r="B18" s="72">
        <v>2015</v>
      </c>
      <c r="C18" s="73" t="s">
        <v>73</v>
      </c>
      <c r="D18" s="72" t="s">
        <v>55</v>
      </c>
      <c r="E18" s="73" t="s">
        <v>63</v>
      </c>
      <c r="F18" s="95">
        <v>688.56016799999998</v>
      </c>
      <c r="H18" s="73" t="s">
        <v>74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</row>
    <row r="19" spans="1:40" x14ac:dyDescent="0.15">
      <c r="A19" s="94">
        <v>15</v>
      </c>
      <c r="B19" s="72">
        <v>1977</v>
      </c>
      <c r="C19" s="73" t="s">
        <v>75</v>
      </c>
      <c r="D19" s="72" t="s">
        <v>52</v>
      </c>
      <c r="E19" s="73" t="s">
        <v>53</v>
      </c>
      <c r="F19" s="95">
        <v>665.61167799999998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</row>
    <row r="20" spans="1:40" x14ac:dyDescent="0.15">
      <c r="A20" s="94">
        <v>16</v>
      </c>
      <c r="B20" s="72">
        <v>2008</v>
      </c>
      <c r="C20" s="73" t="s">
        <v>76</v>
      </c>
      <c r="D20" s="72" t="s">
        <v>55</v>
      </c>
      <c r="E20" s="73" t="s">
        <v>63</v>
      </c>
      <c r="F20" s="95">
        <v>660.98658799999998</v>
      </c>
    </row>
    <row r="21" spans="1:40" x14ac:dyDescent="0.15">
      <c r="A21" s="94">
        <v>17</v>
      </c>
      <c r="B21" s="72">
        <v>1978</v>
      </c>
      <c r="C21" s="73" t="s">
        <v>77</v>
      </c>
      <c r="D21" s="72" t="s">
        <v>52</v>
      </c>
      <c r="E21" s="73" t="s">
        <v>78</v>
      </c>
      <c r="F21" s="95">
        <v>636.50591899999995</v>
      </c>
      <c r="H21" s="71" t="s">
        <v>48</v>
      </c>
      <c r="I21" s="71" t="s">
        <v>57</v>
      </c>
      <c r="J21" s="71" t="s">
        <v>79</v>
      </c>
      <c r="M21" s="86" t="s">
        <v>48</v>
      </c>
      <c r="N21" s="86" t="s">
        <v>57</v>
      </c>
      <c r="O21" s="86" t="s">
        <v>79</v>
      </c>
    </row>
    <row r="22" spans="1:40" x14ac:dyDescent="0.15">
      <c r="A22" s="94">
        <v>18</v>
      </c>
      <c r="B22" s="72">
        <v>2004</v>
      </c>
      <c r="C22" s="73" t="s">
        <v>80</v>
      </c>
      <c r="D22" s="72" t="s">
        <v>52</v>
      </c>
      <c r="E22" s="73" t="s">
        <v>53</v>
      </c>
      <c r="F22" s="95">
        <v>632.35323300000005</v>
      </c>
      <c r="H22" s="71" t="s">
        <v>60</v>
      </c>
      <c r="I22" s="71">
        <v>9</v>
      </c>
      <c r="J22" s="71">
        <v>0.09</v>
      </c>
      <c r="M22" s="73" t="s">
        <v>60</v>
      </c>
      <c r="N22" s="71">
        <v>9</v>
      </c>
      <c r="O22" s="93">
        <v>0.09</v>
      </c>
    </row>
    <row r="23" spans="1:40" x14ac:dyDescent="0.15">
      <c r="A23" s="94">
        <v>19</v>
      </c>
      <c r="B23" s="72">
        <v>2002</v>
      </c>
      <c r="C23" s="73" t="s">
        <v>81</v>
      </c>
      <c r="D23" s="72" t="s">
        <v>55</v>
      </c>
      <c r="E23" s="73" t="s">
        <v>53</v>
      </c>
      <c r="F23" s="95">
        <v>618.41423899999995</v>
      </c>
      <c r="H23" s="71" t="s">
        <v>52</v>
      </c>
      <c r="I23" s="71">
        <v>34</v>
      </c>
      <c r="J23" s="71">
        <v>0.34</v>
      </c>
      <c r="M23" s="73" t="s">
        <v>52</v>
      </c>
      <c r="N23" s="71">
        <v>34</v>
      </c>
      <c r="O23" s="93">
        <v>0.34</v>
      </c>
    </row>
    <row r="24" spans="1:40" x14ac:dyDescent="0.15">
      <c r="A24" s="94">
        <v>20</v>
      </c>
      <c r="B24" s="72">
        <v>1996</v>
      </c>
      <c r="C24" s="73" t="s">
        <v>82</v>
      </c>
      <c r="D24" s="72" t="s">
        <v>55</v>
      </c>
      <c r="E24" s="73" t="s">
        <v>53</v>
      </c>
      <c r="F24" s="95">
        <v>616.49465199999997</v>
      </c>
      <c r="H24" s="71" t="s">
        <v>55</v>
      </c>
      <c r="I24" s="71">
        <v>48</v>
      </c>
      <c r="J24" s="71">
        <v>0.48</v>
      </c>
      <c r="M24" s="73" t="s">
        <v>55</v>
      </c>
      <c r="N24" s="71">
        <v>48</v>
      </c>
      <c r="O24" s="93">
        <v>0.48</v>
      </c>
    </row>
    <row r="25" spans="1:40" x14ac:dyDescent="0.15">
      <c r="A25" s="94">
        <v>21</v>
      </c>
      <c r="B25" s="72">
        <v>2017</v>
      </c>
      <c r="C25" s="73" t="s">
        <v>83</v>
      </c>
      <c r="D25" s="72" t="s">
        <v>55</v>
      </c>
      <c r="E25" s="73" t="s">
        <v>63</v>
      </c>
      <c r="F25" s="95">
        <v>615.20274400000005</v>
      </c>
      <c r="H25" s="71" t="s">
        <v>65</v>
      </c>
      <c r="I25" s="71">
        <v>9</v>
      </c>
      <c r="J25" s="71">
        <v>0.09</v>
      </c>
      <c r="M25" s="73" t="s">
        <v>65</v>
      </c>
      <c r="N25" s="71">
        <v>9</v>
      </c>
      <c r="O25" s="93">
        <v>0.09</v>
      </c>
    </row>
    <row r="26" spans="1:40" x14ac:dyDescent="0.15">
      <c r="A26" s="94">
        <v>22</v>
      </c>
      <c r="B26" s="72">
        <v>1984</v>
      </c>
      <c r="C26" s="73" t="s">
        <v>84</v>
      </c>
      <c r="D26" s="72" t="s">
        <v>52</v>
      </c>
      <c r="E26" s="73" t="s">
        <v>53</v>
      </c>
      <c r="F26" s="95">
        <v>608.26937899999996</v>
      </c>
      <c r="H26" s="71" t="s">
        <v>85</v>
      </c>
      <c r="I26" s="71">
        <v>100</v>
      </c>
      <c r="J26" s="71">
        <v>1</v>
      </c>
      <c r="M26" s="97" t="s">
        <v>85</v>
      </c>
      <c r="N26" s="86">
        <v>100</v>
      </c>
      <c r="O26" s="98">
        <v>1</v>
      </c>
    </row>
    <row r="27" spans="1:40" x14ac:dyDescent="0.15">
      <c r="A27" s="94">
        <v>23</v>
      </c>
      <c r="B27" s="72">
        <v>1984</v>
      </c>
      <c r="C27" s="73" t="s">
        <v>86</v>
      </c>
      <c r="D27" s="72" t="s">
        <v>65</v>
      </c>
      <c r="E27" s="73" t="s">
        <v>63</v>
      </c>
      <c r="F27" s="95">
        <v>603.280261</v>
      </c>
    </row>
    <row r="28" spans="1:40" x14ac:dyDescent="0.15">
      <c r="A28" s="94">
        <v>24</v>
      </c>
      <c r="B28" s="72">
        <v>1990</v>
      </c>
      <c r="C28" s="73" t="s">
        <v>87</v>
      </c>
      <c r="D28" s="72" t="s">
        <v>52</v>
      </c>
      <c r="E28" s="73" t="s">
        <v>88</v>
      </c>
      <c r="F28" s="95">
        <v>603.21686599999998</v>
      </c>
    </row>
    <row r="29" spans="1:40" x14ac:dyDescent="0.15">
      <c r="A29" s="94">
        <v>25</v>
      </c>
      <c r="B29" s="72">
        <v>2006</v>
      </c>
      <c r="C29" s="73" t="s">
        <v>89</v>
      </c>
      <c r="D29" s="72" t="s">
        <v>55</v>
      </c>
      <c r="E29" s="73" t="s">
        <v>53</v>
      </c>
      <c r="F29" s="95">
        <v>575.19247499999994</v>
      </c>
    </row>
    <row r="30" spans="1:40" x14ac:dyDescent="0.15">
      <c r="A30" s="94">
        <v>26</v>
      </c>
      <c r="B30" s="72">
        <v>1989</v>
      </c>
      <c r="C30" s="73" t="s">
        <v>90</v>
      </c>
      <c r="D30" s="72" t="s">
        <v>55</v>
      </c>
      <c r="E30" s="73" t="s">
        <v>63</v>
      </c>
      <c r="F30" s="95">
        <v>560.29609100000005</v>
      </c>
    </row>
    <row r="31" spans="1:40" x14ac:dyDescent="0.15">
      <c r="A31" s="94">
        <v>27</v>
      </c>
      <c r="B31" s="72">
        <v>2003</v>
      </c>
      <c r="C31" s="73" t="s">
        <v>91</v>
      </c>
      <c r="D31" s="72" t="s">
        <v>55</v>
      </c>
      <c r="E31" s="73" t="s">
        <v>53</v>
      </c>
      <c r="F31" s="95">
        <v>553.68858</v>
      </c>
    </row>
    <row r="32" spans="1:40" x14ac:dyDescent="0.15">
      <c r="A32" s="94">
        <v>28</v>
      </c>
      <c r="B32" s="72">
        <v>2016</v>
      </c>
      <c r="C32" s="73" t="s">
        <v>92</v>
      </c>
      <c r="D32" s="72" t="s">
        <v>55</v>
      </c>
      <c r="E32" s="73" t="s">
        <v>53</v>
      </c>
      <c r="F32" s="95">
        <v>547.899405</v>
      </c>
    </row>
    <row r="33" spans="1:6" x14ac:dyDescent="0.15">
      <c r="A33" s="94">
        <v>29</v>
      </c>
      <c r="B33" s="72">
        <v>1977</v>
      </c>
      <c r="C33" s="73" t="s">
        <v>93</v>
      </c>
      <c r="D33" s="72" t="s">
        <v>65</v>
      </c>
      <c r="E33" s="73" t="s">
        <v>59</v>
      </c>
      <c r="F33" s="95">
        <v>547.74645899999996</v>
      </c>
    </row>
    <row r="34" spans="1:6" x14ac:dyDescent="0.15">
      <c r="A34" s="94">
        <v>30</v>
      </c>
      <c r="B34" s="72">
        <v>2003</v>
      </c>
      <c r="C34" s="73" t="s">
        <v>94</v>
      </c>
      <c r="D34" s="72" t="s">
        <v>60</v>
      </c>
      <c r="E34" s="73" t="s">
        <v>53</v>
      </c>
      <c r="F34" s="95">
        <v>547.03703199999995</v>
      </c>
    </row>
    <row r="35" spans="1:6" x14ac:dyDescent="0.15">
      <c r="A35" s="94">
        <v>31</v>
      </c>
      <c r="B35" s="72">
        <v>2004</v>
      </c>
      <c r="C35" s="73" t="s">
        <v>95</v>
      </c>
      <c r="D35" s="72" t="s">
        <v>60</v>
      </c>
      <c r="E35" s="73" t="s">
        <v>53</v>
      </c>
      <c r="F35" s="95">
        <v>540.40934100000004</v>
      </c>
    </row>
    <row r="36" spans="1:6" x14ac:dyDescent="0.15">
      <c r="A36" s="94">
        <v>32</v>
      </c>
      <c r="B36" s="72">
        <v>1978</v>
      </c>
      <c r="C36" s="73" t="s">
        <v>96</v>
      </c>
      <c r="D36" s="72" t="s">
        <v>65</v>
      </c>
      <c r="E36" s="73" t="s">
        <v>88</v>
      </c>
      <c r="F36" s="95">
        <v>538.56409799999994</v>
      </c>
    </row>
    <row r="37" spans="1:6" x14ac:dyDescent="0.15">
      <c r="A37" s="94">
        <v>33</v>
      </c>
      <c r="B37" s="72">
        <v>2004</v>
      </c>
      <c r="C37" s="73" t="s">
        <v>97</v>
      </c>
      <c r="D37" s="72" t="s">
        <v>55</v>
      </c>
      <c r="E37" s="73" t="s">
        <v>53</v>
      </c>
      <c r="F37" s="95">
        <v>535.32494299999996</v>
      </c>
    </row>
    <row r="38" spans="1:6" x14ac:dyDescent="0.15">
      <c r="A38" s="94">
        <v>34</v>
      </c>
      <c r="B38" s="72">
        <v>2004</v>
      </c>
      <c r="C38" s="73" t="s">
        <v>98</v>
      </c>
      <c r="D38" s="72" t="s">
        <v>65</v>
      </c>
      <c r="E38" s="73" t="s">
        <v>59</v>
      </c>
      <c r="F38" s="95">
        <v>531.37309400000004</v>
      </c>
    </row>
    <row r="39" spans="1:6" x14ac:dyDescent="0.15">
      <c r="A39" s="94">
        <v>35</v>
      </c>
      <c r="B39" s="72">
        <v>2005</v>
      </c>
      <c r="C39" s="73" t="s">
        <v>99</v>
      </c>
      <c r="D39" s="72" t="s">
        <v>55</v>
      </c>
      <c r="E39" s="73" t="s">
        <v>53</v>
      </c>
      <c r="F39" s="95">
        <v>527.98878000000002</v>
      </c>
    </row>
    <row r="40" spans="1:6" x14ac:dyDescent="0.15">
      <c r="A40" s="94">
        <v>36</v>
      </c>
      <c r="B40" s="72">
        <v>2002</v>
      </c>
      <c r="C40" s="73" t="s">
        <v>100</v>
      </c>
      <c r="D40" s="72" t="s">
        <v>55</v>
      </c>
      <c r="E40" s="73" t="s">
        <v>53</v>
      </c>
      <c r="F40" s="95">
        <v>519.97548700000004</v>
      </c>
    </row>
    <row r="41" spans="1:6" x14ac:dyDescent="0.15">
      <c r="A41" s="94">
        <v>37</v>
      </c>
      <c r="B41" s="72">
        <v>1985</v>
      </c>
      <c r="C41" s="73" t="s">
        <v>101</v>
      </c>
      <c r="D41" s="72" t="s">
        <v>52</v>
      </c>
      <c r="E41" s="73" t="s">
        <v>53</v>
      </c>
      <c r="F41" s="95">
        <v>513.78859</v>
      </c>
    </row>
    <row r="42" spans="1:6" x14ac:dyDescent="0.15">
      <c r="A42" s="94">
        <v>38</v>
      </c>
      <c r="B42" s="72">
        <v>1999</v>
      </c>
      <c r="C42" s="73" t="s">
        <v>102</v>
      </c>
      <c r="D42" s="72" t="s">
        <v>55</v>
      </c>
      <c r="E42" s="73" t="s">
        <v>56</v>
      </c>
      <c r="F42" s="95">
        <v>512.48873600000002</v>
      </c>
    </row>
    <row r="43" spans="1:6" x14ac:dyDescent="0.15">
      <c r="A43" s="94">
        <v>39</v>
      </c>
      <c r="B43" s="72">
        <v>1982</v>
      </c>
      <c r="C43" s="73" t="s">
        <v>103</v>
      </c>
      <c r="D43" s="72" t="s">
        <v>52</v>
      </c>
      <c r="E43" s="73" t="s">
        <v>88</v>
      </c>
      <c r="F43" s="95">
        <v>508.91405099999997</v>
      </c>
    </row>
    <row r="44" spans="1:6" x14ac:dyDescent="0.15">
      <c r="A44" s="94">
        <v>40</v>
      </c>
      <c r="B44" s="72">
        <v>1977</v>
      </c>
      <c r="C44" s="73" t="s">
        <v>104</v>
      </c>
      <c r="D44" s="72" t="s">
        <v>52</v>
      </c>
      <c r="E44" s="73" t="s">
        <v>88</v>
      </c>
      <c r="F44" s="95">
        <v>505.81304999999998</v>
      </c>
    </row>
    <row r="45" spans="1:6" x14ac:dyDescent="0.15">
      <c r="A45" s="94">
        <v>41</v>
      </c>
      <c r="B45" s="72">
        <v>2016</v>
      </c>
      <c r="C45" s="73" t="s">
        <v>105</v>
      </c>
      <c r="D45" s="72" t="s">
        <v>52</v>
      </c>
      <c r="E45" s="73" t="s">
        <v>53</v>
      </c>
      <c r="F45" s="95">
        <v>504.285686</v>
      </c>
    </row>
    <row r="46" spans="1:6" x14ac:dyDescent="0.15">
      <c r="A46" s="94">
        <v>42</v>
      </c>
      <c r="B46" s="72">
        <v>2017</v>
      </c>
      <c r="C46" s="73" t="s">
        <v>106</v>
      </c>
      <c r="D46" s="72" t="s">
        <v>52</v>
      </c>
      <c r="E46" s="73" t="s">
        <v>78</v>
      </c>
      <c r="F46" s="95">
        <v>504.01416499999999</v>
      </c>
    </row>
    <row r="47" spans="1:6" x14ac:dyDescent="0.15">
      <c r="A47" s="94">
        <v>43</v>
      </c>
      <c r="B47" s="72">
        <v>2012</v>
      </c>
      <c r="C47" s="73" t="s">
        <v>107</v>
      </c>
      <c r="D47" s="72" t="s">
        <v>55</v>
      </c>
      <c r="E47" s="73" t="s">
        <v>63</v>
      </c>
      <c r="F47" s="95">
        <v>501.06004100000001</v>
      </c>
    </row>
    <row r="48" spans="1:6" x14ac:dyDescent="0.15">
      <c r="A48" s="94">
        <v>44</v>
      </c>
      <c r="B48" s="72">
        <v>2001</v>
      </c>
      <c r="C48" s="73" t="s">
        <v>108</v>
      </c>
      <c r="D48" s="72" t="s">
        <v>52</v>
      </c>
      <c r="E48" s="73" t="s">
        <v>53</v>
      </c>
      <c r="F48" s="95">
        <v>498.670818</v>
      </c>
    </row>
    <row r="49" spans="1:6" x14ac:dyDescent="0.15">
      <c r="A49" s="94">
        <v>45</v>
      </c>
      <c r="B49" s="72">
        <v>2001</v>
      </c>
      <c r="C49" s="73" t="s">
        <v>109</v>
      </c>
      <c r="D49" s="72" t="s">
        <v>55</v>
      </c>
      <c r="E49" s="73" t="s">
        <v>53</v>
      </c>
      <c r="F49" s="95">
        <v>491.40445799999998</v>
      </c>
    </row>
    <row r="50" spans="1:6" x14ac:dyDescent="0.15">
      <c r="A50" s="94">
        <v>46</v>
      </c>
      <c r="B50" s="72">
        <v>2015</v>
      </c>
      <c r="C50" s="73" t="s">
        <v>110</v>
      </c>
      <c r="D50" s="72" t="s">
        <v>55</v>
      </c>
      <c r="E50" s="73" t="s">
        <v>63</v>
      </c>
      <c r="F50" s="95">
        <v>488.40837299999998</v>
      </c>
    </row>
    <row r="51" spans="1:6" x14ac:dyDescent="0.15">
      <c r="A51" s="94">
        <v>47</v>
      </c>
      <c r="B51" s="72">
        <v>1996</v>
      </c>
      <c r="C51" s="73" t="s">
        <v>111</v>
      </c>
      <c r="D51" s="72" t="s">
        <v>55</v>
      </c>
      <c r="E51" s="73" t="s">
        <v>63</v>
      </c>
      <c r="F51" s="95">
        <v>486.65760699999998</v>
      </c>
    </row>
    <row r="52" spans="1:6" x14ac:dyDescent="0.15">
      <c r="A52" s="94">
        <v>48</v>
      </c>
      <c r="B52" s="72">
        <v>1978</v>
      </c>
      <c r="C52" s="73" t="s">
        <v>112</v>
      </c>
      <c r="D52" s="72" t="s">
        <v>52</v>
      </c>
      <c r="E52" s="73" t="s">
        <v>53</v>
      </c>
      <c r="F52" s="95">
        <v>486.454927</v>
      </c>
    </row>
    <row r="53" spans="1:6" x14ac:dyDescent="0.15">
      <c r="A53" s="94">
        <v>49</v>
      </c>
      <c r="B53" s="72">
        <v>1997</v>
      </c>
      <c r="C53" s="73" t="s">
        <v>113</v>
      </c>
      <c r="D53" s="72" t="s">
        <v>55</v>
      </c>
      <c r="E53" s="73" t="s">
        <v>53</v>
      </c>
      <c r="F53" s="95">
        <v>486.086725</v>
      </c>
    </row>
    <row r="54" spans="1:6" x14ac:dyDescent="0.15">
      <c r="A54" s="94">
        <v>50</v>
      </c>
      <c r="B54" s="72">
        <v>2009</v>
      </c>
      <c r="C54" s="73" t="s">
        <v>114</v>
      </c>
      <c r="D54" s="72" t="s">
        <v>55</v>
      </c>
      <c r="E54" s="73" t="s">
        <v>63</v>
      </c>
      <c r="F54" s="95">
        <v>477.172752</v>
      </c>
    </row>
    <row r="55" spans="1:6" x14ac:dyDescent="0.15">
      <c r="A55" s="94">
        <v>51</v>
      </c>
      <c r="B55" s="72">
        <v>1984</v>
      </c>
      <c r="C55" s="73" t="s">
        <v>115</v>
      </c>
      <c r="D55" s="72" t="s">
        <v>52</v>
      </c>
      <c r="E55" s="73" t="s">
        <v>53</v>
      </c>
      <c r="F55" s="95">
        <v>476.46856700000001</v>
      </c>
    </row>
    <row r="56" spans="1:6" x14ac:dyDescent="0.15">
      <c r="A56" s="94">
        <v>52</v>
      </c>
      <c r="B56" s="72">
        <v>2002</v>
      </c>
      <c r="C56" s="73" t="s">
        <v>116</v>
      </c>
      <c r="D56" s="72" t="s">
        <v>52</v>
      </c>
      <c r="E56" s="73" t="s">
        <v>53</v>
      </c>
      <c r="F56" s="95">
        <v>475.90756399999998</v>
      </c>
    </row>
    <row r="57" spans="1:6" x14ac:dyDescent="0.15">
      <c r="A57" s="94">
        <v>53</v>
      </c>
      <c r="B57" s="72">
        <v>1993</v>
      </c>
      <c r="C57" s="73" t="s">
        <v>117</v>
      </c>
      <c r="D57" s="72" t="s">
        <v>55</v>
      </c>
      <c r="E57" s="73" t="s">
        <v>88</v>
      </c>
      <c r="F57" s="95">
        <v>474.26494400000001</v>
      </c>
    </row>
    <row r="58" spans="1:6" x14ac:dyDescent="0.15">
      <c r="A58" s="94">
        <v>54</v>
      </c>
      <c r="B58" s="72">
        <v>2010</v>
      </c>
      <c r="C58" s="73" t="s">
        <v>118</v>
      </c>
      <c r="D58" s="72" t="s">
        <v>60</v>
      </c>
      <c r="E58" s="73" t="s">
        <v>53</v>
      </c>
      <c r="F58" s="95">
        <v>468.12971199999998</v>
      </c>
    </row>
    <row r="59" spans="1:6" x14ac:dyDescent="0.15">
      <c r="A59" s="94">
        <v>55</v>
      </c>
      <c r="B59" s="72">
        <v>1992</v>
      </c>
      <c r="C59" s="73" t="s">
        <v>119</v>
      </c>
      <c r="D59" s="72" t="s">
        <v>60</v>
      </c>
      <c r="E59" s="73" t="s">
        <v>53</v>
      </c>
      <c r="F59" s="95">
        <v>466.61040200000002</v>
      </c>
    </row>
    <row r="60" spans="1:6" x14ac:dyDescent="0.15">
      <c r="A60" s="94">
        <v>56</v>
      </c>
      <c r="B60" s="72">
        <v>2013</v>
      </c>
      <c r="C60" s="73" t="s">
        <v>120</v>
      </c>
      <c r="D60" s="72" t="s">
        <v>55</v>
      </c>
      <c r="E60" s="73" t="s">
        <v>53</v>
      </c>
      <c r="F60" s="95">
        <v>464.794802</v>
      </c>
    </row>
    <row r="61" spans="1:6" x14ac:dyDescent="0.15">
      <c r="A61" s="94">
        <v>57</v>
      </c>
      <c r="B61" s="72">
        <v>1990</v>
      </c>
      <c r="C61" s="73" t="s">
        <v>121</v>
      </c>
      <c r="D61" s="72" t="s">
        <v>55</v>
      </c>
      <c r="E61" s="73" t="s">
        <v>59</v>
      </c>
      <c r="F61" s="95">
        <v>458.98545100000001</v>
      </c>
    </row>
    <row r="62" spans="1:6" x14ac:dyDescent="0.15">
      <c r="A62" s="94">
        <v>58</v>
      </c>
      <c r="B62" s="72">
        <v>2012</v>
      </c>
      <c r="C62" s="73" t="s">
        <v>122</v>
      </c>
      <c r="D62" s="72" t="s">
        <v>55</v>
      </c>
      <c r="E62" s="73" t="s">
        <v>56</v>
      </c>
      <c r="F62" s="95">
        <v>456.19285400000001</v>
      </c>
    </row>
    <row r="63" spans="1:6" x14ac:dyDescent="0.15">
      <c r="A63" s="94">
        <v>59</v>
      </c>
      <c r="B63" s="72">
        <v>2003</v>
      </c>
      <c r="C63" s="73" t="s">
        <v>123</v>
      </c>
      <c r="D63" s="72" t="s">
        <v>55</v>
      </c>
      <c r="E63" s="73" t="s">
        <v>53</v>
      </c>
      <c r="F63" s="95">
        <v>450.77278000000001</v>
      </c>
    </row>
    <row r="64" spans="1:6" x14ac:dyDescent="0.15">
      <c r="A64" s="94">
        <v>60</v>
      </c>
      <c r="B64" s="72">
        <v>2013</v>
      </c>
      <c r="C64" s="73" t="s">
        <v>124</v>
      </c>
      <c r="D64" s="72" t="s">
        <v>55</v>
      </c>
      <c r="E64" s="73" t="s">
        <v>63</v>
      </c>
      <c r="F64" s="95">
        <v>447.72831300000001</v>
      </c>
    </row>
    <row r="65" spans="1:6" x14ac:dyDescent="0.15">
      <c r="A65" s="94">
        <v>61</v>
      </c>
      <c r="B65" s="72">
        <v>1997</v>
      </c>
      <c r="C65" s="73" t="s">
        <v>125</v>
      </c>
      <c r="D65" s="72" t="s">
        <v>55</v>
      </c>
      <c r="E65" s="73" t="s">
        <v>63</v>
      </c>
      <c r="F65" s="95">
        <v>444.19856399999998</v>
      </c>
    </row>
    <row r="66" spans="1:6" x14ac:dyDescent="0.15">
      <c r="A66" s="94">
        <v>62</v>
      </c>
      <c r="B66" s="72">
        <v>1989</v>
      </c>
      <c r="C66" s="73" t="s">
        <v>126</v>
      </c>
      <c r="D66" s="72" t="s">
        <v>55</v>
      </c>
      <c r="E66" s="73" t="s">
        <v>53</v>
      </c>
      <c r="F66" s="95">
        <v>439.80677900000001</v>
      </c>
    </row>
    <row r="67" spans="1:6" x14ac:dyDescent="0.15">
      <c r="A67" s="94">
        <v>63</v>
      </c>
      <c r="B67" s="72">
        <v>2001</v>
      </c>
      <c r="C67" s="73" t="s">
        <v>127</v>
      </c>
      <c r="D67" s="72" t="s">
        <v>60</v>
      </c>
      <c r="E67" s="73" t="s">
        <v>53</v>
      </c>
      <c r="F67" s="95">
        <v>439.27061600000002</v>
      </c>
    </row>
    <row r="68" spans="1:6" x14ac:dyDescent="0.15">
      <c r="A68" s="94">
        <v>64</v>
      </c>
      <c r="B68" s="72">
        <v>2013</v>
      </c>
      <c r="C68" s="73" t="s">
        <v>128</v>
      </c>
      <c r="D68" s="72" t="s">
        <v>52</v>
      </c>
      <c r="E68" s="73" t="s">
        <v>78</v>
      </c>
      <c r="F68" s="95">
        <v>438.13461999999998</v>
      </c>
    </row>
    <row r="69" spans="1:6" x14ac:dyDescent="0.15">
      <c r="A69" s="94">
        <v>65</v>
      </c>
      <c r="B69" s="72">
        <v>2007</v>
      </c>
      <c r="C69" s="73" t="s">
        <v>129</v>
      </c>
      <c r="D69" s="72" t="s">
        <v>52</v>
      </c>
      <c r="E69" s="73" t="s">
        <v>53</v>
      </c>
      <c r="F69" s="95">
        <v>435.33716299999998</v>
      </c>
    </row>
    <row r="70" spans="1:6" x14ac:dyDescent="0.15">
      <c r="A70" s="94">
        <v>66</v>
      </c>
      <c r="B70" s="72">
        <v>2000</v>
      </c>
      <c r="C70" s="73" t="s">
        <v>130</v>
      </c>
      <c r="D70" s="72" t="s">
        <v>52</v>
      </c>
      <c r="E70" s="73" t="s">
        <v>53</v>
      </c>
      <c r="F70" s="95">
        <v>428.86158599999999</v>
      </c>
    </row>
    <row r="71" spans="1:6" x14ac:dyDescent="0.15">
      <c r="A71" s="94">
        <v>67</v>
      </c>
      <c r="B71" s="72">
        <v>1991</v>
      </c>
      <c r="C71" s="73" t="s">
        <v>131</v>
      </c>
      <c r="D71" s="72" t="s">
        <v>65</v>
      </c>
      <c r="E71" s="73" t="s">
        <v>63</v>
      </c>
      <c r="F71" s="95">
        <v>428.33761600000003</v>
      </c>
    </row>
    <row r="72" spans="1:6" x14ac:dyDescent="0.15">
      <c r="A72" s="94">
        <v>68</v>
      </c>
      <c r="B72" s="72">
        <v>2011</v>
      </c>
      <c r="C72" s="73" t="s">
        <v>132</v>
      </c>
      <c r="D72" s="72" t="s">
        <v>55</v>
      </c>
      <c r="E72" s="73" t="s">
        <v>53</v>
      </c>
      <c r="F72" s="95">
        <v>427.61662699999999</v>
      </c>
    </row>
    <row r="73" spans="1:6" x14ac:dyDescent="0.15">
      <c r="A73" s="94">
        <v>69</v>
      </c>
      <c r="B73" s="72">
        <v>1999</v>
      </c>
      <c r="C73" s="73" t="s">
        <v>133</v>
      </c>
      <c r="D73" s="72" t="s">
        <v>60</v>
      </c>
      <c r="E73" s="73" t="s">
        <v>53</v>
      </c>
      <c r="F73" s="95">
        <v>426.99985700000002</v>
      </c>
    </row>
    <row r="74" spans="1:6" x14ac:dyDescent="0.15">
      <c r="A74" s="94">
        <v>70</v>
      </c>
      <c r="B74" s="72">
        <v>2016</v>
      </c>
      <c r="C74" s="73" t="s">
        <v>134</v>
      </c>
      <c r="D74" s="72" t="s">
        <v>55</v>
      </c>
      <c r="E74" s="73" t="s">
        <v>63</v>
      </c>
      <c r="F74" s="95">
        <v>423.18110799999999</v>
      </c>
    </row>
    <row r="75" spans="1:6" x14ac:dyDescent="0.15">
      <c r="A75" s="94">
        <v>71</v>
      </c>
      <c r="B75" s="72">
        <v>2001</v>
      </c>
      <c r="C75" s="73" t="s">
        <v>135</v>
      </c>
      <c r="D75" s="72" t="s">
        <v>52</v>
      </c>
      <c r="E75" s="73" t="s">
        <v>53</v>
      </c>
      <c r="F75" s="95">
        <v>420.87095199999999</v>
      </c>
    </row>
    <row r="76" spans="1:6" x14ac:dyDescent="0.15">
      <c r="A76" s="94">
        <v>72</v>
      </c>
      <c r="B76" s="72">
        <v>2007</v>
      </c>
      <c r="C76" s="73" t="s">
        <v>136</v>
      </c>
      <c r="D76" s="72" t="s">
        <v>52</v>
      </c>
      <c r="E76" s="73" t="s">
        <v>53</v>
      </c>
      <c r="F76" s="95">
        <v>417.472015</v>
      </c>
    </row>
    <row r="77" spans="1:6" x14ac:dyDescent="0.15">
      <c r="A77" s="94">
        <v>73</v>
      </c>
      <c r="B77" s="72">
        <v>1986</v>
      </c>
      <c r="C77" s="73" t="s">
        <v>137</v>
      </c>
      <c r="D77" s="72" t="s">
        <v>52</v>
      </c>
      <c r="E77" s="73" t="s">
        <v>63</v>
      </c>
      <c r="F77" s="95">
        <v>416.53443600000003</v>
      </c>
    </row>
    <row r="78" spans="1:6" x14ac:dyDescent="0.15">
      <c r="A78" s="94">
        <v>74</v>
      </c>
      <c r="B78" s="72">
        <v>2003</v>
      </c>
      <c r="C78" s="73" t="s">
        <v>138</v>
      </c>
      <c r="D78" s="72" t="s">
        <v>65</v>
      </c>
      <c r="E78" s="73" t="s">
        <v>63</v>
      </c>
      <c r="F78" s="95">
        <v>415.56017100000003</v>
      </c>
    </row>
    <row r="79" spans="1:6" x14ac:dyDescent="0.15">
      <c r="A79" s="94">
        <v>75</v>
      </c>
      <c r="B79" s="72">
        <v>1986</v>
      </c>
      <c r="C79" s="73" t="s">
        <v>139</v>
      </c>
      <c r="D79" s="72" t="s">
        <v>55</v>
      </c>
      <c r="E79" s="73" t="s">
        <v>88</v>
      </c>
      <c r="F79" s="95">
        <v>413.79182100000003</v>
      </c>
    </row>
    <row r="80" spans="1:6" x14ac:dyDescent="0.15">
      <c r="A80" s="94">
        <v>76</v>
      </c>
      <c r="B80" s="72">
        <v>2007</v>
      </c>
      <c r="C80" s="73" t="s">
        <v>140</v>
      </c>
      <c r="D80" s="72" t="s">
        <v>55</v>
      </c>
      <c r="E80" s="73" t="s">
        <v>63</v>
      </c>
      <c r="F80" s="95">
        <v>412.97835199999997</v>
      </c>
    </row>
    <row r="81" spans="1:6" x14ac:dyDescent="0.15">
      <c r="A81" s="94">
        <v>77</v>
      </c>
      <c r="B81" s="72">
        <v>2017</v>
      </c>
      <c r="C81" s="73" t="s">
        <v>141</v>
      </c>
      <c r="D81" s="72" t="s">
        <v>55</v>
      </c>
      <c r="E81" s="73" t="s">
        <v>63</v>
      </c>
      <c r="F81" s="95">
        <v>412.56340799999998</v>
      </c>
    </row>
    <row r="82" spans="1:6" x14ac:dyDescent="0.15">
      <c r="A82" s="94">
        <v>78</v>
      </c>
      <c r="B82" s="72">
        <v>1998</v>
      </c>
      <c r="C82" s="73" t="s">
        <v>142</v>
      </c>
      <c r="D82" s="72" t="s">
        <v>65</v>
      </c>
      <c r="E82" s="73" t="s">
        <v>59</v>
      </c>
      <c r="F82" s="95">
        <v>406.77838000000003</v>
      </c>
    </row>
    <row r="83" spans="1:6" x14ac:dyDescent="0.15">
      <c r="A83" s="94">
        <v>79</v>
      </c>
      <c r="B83" s="72">
        <v>2013</v>
      </c>
      <c r="C83" s="73" t="s">
        <v>143</v>
      </c>
      <c r="D83" s="72" t="s">
        <v>52</v>
      </c>
      <c r="E83" s="73" t="s">
        <v>53</v>
      </c>
      <c r="F83" s="95">
        <v>402.92460899999998</v>
      </c>
    </row>
    <row r="84" spans="1:6" x14ac:dyDescent="0.15">
      <c r="A84" s="94">
        <v>80</v>
      </c>
      <c r="B84" s="72">
        <v>2005</v>
      </c>
      <c r="C84" s="73" t="s">
        <v>144</v>
      </c>
      <c r="D84" s="72" t="s">
        <v>52</v>
      </c>
      <c r="E84" s="73" t="s">
        <v>53</v>
      </c>
      <c r="F84" s="95">
        <v>402.83061600000002</v>
      </c>
    </row>
    <row r="85" spans="1:6" x14ac:dyDescent="0.15">
      <c r="A85" s="94">
        <v>81</v>
      </c>
      <c r="B85" s="72">
        <v>2005</v>
      </c>
      <c r="C85" s="73" t="s">
        <v>145</v>
      </c>
      <c r="D85" s="72" t="s">
        <v>55</v>
      </c>
      <c r="E85" s="73" t="s">
        <v>53</v>
      </c>
      <c r="F85" s="95">
        <v>402.22859399999999</v>
      </c>
    </row>
    <row r="86" spans="1:6" x14ac:dyDescent="0.15">
      <c r="A86" s="94">
        <v>82</v>
      </c>
      <c r="B86" s="72">
        <v>2002</v>
      </c>
      <c r="C86" s="73" t="s">
        <v>146</v>
      </c>
      <c r="D86" s="72" t="s">
        <v>52</v>
      </c>
      <c r="E86" s="73" t="s">
        <v>53</v>
      </c>
      <c r="F86" s="95">
        <v>400.77120100000002</v>
      </c>
    </row>
    <row r="87" spans="1:6" x14ac:dyDescent="0.15">
      <c r="A87" s="94">
        <v>83</v>
      </c>
      <c r="B87" s="72">
        <v>2007</v>
      </c>
      <c r="C87" s="73" t="s">
        <v>147</v>
      </c>
      <c r="D87" s="72" t="s">
        <v>55</v>
      </c>
      <c r="E87" s="73" t="s">
        <v>53</v>
      </c>
      <c r="F87" s="95">
        <v>400.26769200000001</v>
      </c>
    </row>
    <row r="88" spans="1:6" x14ac:dyDescent="0.15">
      <c r="A88" s="94">
        <v>84</v>
      </c>
      <c r="B88" s="72">
        <v>2011</v>
      </c>
      <c r="C88" s="73" t="s">
        <v>148</v>
      </c>
      <c r="D88" s="72" t="s">
        <v>55</v>
      </c>
      <c r="E88" s="73" t="s">
        <v>63</v>
      </c>
      <c r="F88" s="95">
        <v>395.49505799999997</v>
      </c>
    </row>
    <row r="89" spans="1:6" x14ac:dyDescent="0.15">
      <c r="A89" s="94">
        <v>85</v>
      </c>
      <c r="B89" s="72">
        <v>1993</v>
      </c>
      <c r="C89" s="73" t="s">
        <v>149</v>
      </c>
      <c r="D89" s="72" t="s">
        <v>55</v>
      </c>
      <c r="E89" s="73" t="s">
        <v>56</v>
      </c>
      <c r="F89" s="95">
        <v>395.28846299999998</v>
      </c>
    </row>
    <row r="90" spans="1:6" x14ac:dyDescent="0.15">
      <c r="A90" s="94">
        <v>86</v>
      </c>
      <c r="B90" s="72">
        <v>2008</v>
      </c>
      <c r="C90" s="73" t="s">
        <v>150</v>
      </c>
      <c r="D90" s="72" t="s">
        <v>55</v>
      </c>
      <c r="E90" s="73" t="s">
        <v>63</v>
      </c>
      <c r="F90" s="95">
        <v>394.90570000000002</v>
      </c>
    </row>
    <row r="91" spans="1:6" x14ac:dyDescent="0.15">
      <c r="A91" s="94">
        <v>87</v>
      </c>
      <c r="B91" s="72">
        <v>2004</v>
      </c>
      <c r="C91" s="73" t="s">
        <v>151</v>
      </c>
      <c r="D91" s="72" t="s">
        <v>55</v>
      </c>
      <c r="E91" s="73" t="s">
        <v>88</v>
      </c>
      <c r="F91" s="95">
        <v>394.876508</v>
      </c>
    </row>
    <row r="92" spans="1:6" x14ac:dyDescent="0.15">
      <c r="A92" s="94">
        <v>88</v>
      </c>
      <c r="B92" s="72">
        <v>2008</v>
      </c>
      <c r="C92" s="73" t="s">
        <v>152</v>
      </c>
      <c r="D92" s="72" t="s">
        <v>55</v>
      </c>
      <c r="E92" s="73" t="s">
        <v>53</v>
      </c>
      <c r="F92" s="95">
        <v>393.06405899999999</v>
      </c>
    </row>
    <row r="93" spans="1:6" x14ac:dyDescent="0.15">
      <c r="A93" s="94">
        <v>89</v>
      </c>
      <c r="B93" s="72">
        <v>1984</v>
      </c>
      <c r="C93" s="73" t="s">
        <v>153</v>
      </c>
      <c r="D93" s="72" t="s">
        <v>52</v>
      </c>
      <c r="E93" s="73" t="s">
        <v>88</v>
      </c>
      <c r="F93" s="95">
        <v>392.47001999999998</v>
      </c>
    </row>
    <row r="94" spans="1:6" x14ac:dyDescent="0.15">
      <c r="A94" s="94">
        <v>90</v>
      </c>
      <c r="B94" s="72">
        <v>1978</v>
      </c>
      <c r="C94" s="73" t="s">
        <v>154</v>
      </c>
      <c r="D94" s="72" t="s">
        <v>52</v>
      </c>
      <c r="E94" s="73" t="s">
        <v>155</v>
      </c>
      <c r="F94" s="95">
        <v>391.45689700000003</v>
      </c>
    </row>
    <row r="95" spans="1:6" x14ac:dyDescent="0.15">
      <c r="A95" s="94">
        <v>91</v>
      </c>
      <c r="B95" s="72">
        <v>1995</v>
      </c>
      <c r="C95" s="73" t="s">
        <v>156</v>
      </c>
      <c r="D95" s="72" t="s">
        <v>60</v>
      </c>
      <c r="E95" s="73" t="s">
        <v>53</v>
      </c>
      <c r="F95" s="95">
        <v>391.06117599999999</v>
      </c>
    </row>
    <row r="96" spans="1:6" x14ac:dyDescent="0.15">
      <c r="A96" s="94">
        <v>92</v>
      </c>
      <c r="B96" s="72">
        <v>1978</v>
      </c>
      <c r="C96" s="73" t="s">
        <v>157</v>
      </c>
      <c r="D96" s="72" t="s">
        <v>52</v>
      </c>
      <c r="E96" s="73" t="s">
        <v>88</v>
      </c>
      <c r="F96" s="95">
        <v>391.01435300000003</v>
      </c>
    </row>
    <row r="97" spans="1:6" x14ac:dyDescent="0.15">
      <c r="A97" s="94">
        <v>93</v>
      </c>
      <c r="B97" s="72">
        <v>2017</v>
      </c>
      <c r="C97" s="73" t="s">
        <v>158</v>
      </c>
      <c r="D97" s="72" t="s">
        <v>55</v>
      </c>
      <c r="E97" s="73" t="s">
        <v>63</v>
      </c>
      <c r="F97" s="95">
        <v>389.81310100000002</v>
      </c>
    </row>
    <row r="98" spans="1:6" x14ac:dyDescent="0.15">
      <c r="A98" s="94">
        <v>94</v>
      </c>
      <c r="B98" s="72">
        <v>1982</v>
      </c>
      <c r="C98" s="73" t="s">
        <v>159</v>
      </c>
      <c r="D98" s="72" t="s">
        <v>65</v>
      </c>
      <c r="E98" s="73" t="s">
        <v>59</v>
      </c>
      <c r="F98" s="95">
        <v>389.30843700000003</v>
      </c>
    </row>
    <row r="99" spans="1:6" x14ac:dyDescent="0.15">
      <c r="A99" s="94">
        <v>95</v>
      </c>
      <c r="B99" s="72">
        <v>1990</v>
      </c>
      <c r="C99" s="73" t="s">
        <v>160</v>
      </c>
      <c r="D99" s="72" t="s">
        <v>55</v>
      </c>
      <c r="E99" s="73" t="s">
        <v>161</v>
      </c>
      <c r="F99" s="95">
        <v>389.01853699999998</v>
      </c>
    </row>
    <row r="100" spans="1:6" x14ac:dyDescent="0.15">
      <c r="A100" s="94">
        <v>96</v>
      </c>
      <c r="B100" s="72">
        <v>1991</v>
      </c>
      <c r="C100" s="73" t="s">
        <v>162</v>
      </c>
      <c r="D100" s="72" t="s">
        <v>60</v>
      </c>
      <c r="E100" s="73" t="s">
        <v>78</v>
      </c>
      <c r="F100" s="95">
        <v>383.25708700000001</v>
      </c>
    </row>
    <row r="101" spans="1:6" x14ac:dyDescent="0.15">
      <c r="A101" s="94">
        <v>97</v>
      </c>
      <c r="B101" s="72">
        <v>1998</v>
      </c>
      <c r="C101" s="73" t="s">
        <v>163</v>
      </c>
      <c r="D101" s="72" t="s">
        <v>55</v>
      </c>
      <c r="E101" s="73" t="s">
        <v>53</v>
      </c>
      <c r="F101" s="95">
        <v>382.525756</v>
      </c>
    </row>
    <row r="102" spans="1:6" x14ac:dyDescent="0.15">
      <c r="A102" s="94">
        <v>98</v>
      </c>
      <c r="B102" s="72">
        <v>1988</v>
      </c>
      <c r="C102" s="73" t="s">
        <v>164</v>
      </c>
      <c r="D102" s="72" t="s">
        <v>65</v>
      </c>
      <c r="E102" s="73" t="s">
        <v>88</v>
      </c>
      <c r="F102" s="95">
        <v>382.42794500000002</v>
      </c>
    </row>
    <row r="103" spans="1:6" x14ac:dyDescent="0.15">
      <c r="A103" s="94">
        <v>99</v>
      </c>
      <c r="B103" s="72">
        <v>2016</v>
      </c>
      <c r="C103" s="73" t="s">
        <v>165</v>
      </c>
      <c r="D103" s="72" t="s">
        <v>52</v>
      </c>
      <c r="E103" s="73" t="s">
        <v>53</v>
      </c>
      <c r="F103" s="95">
        <v>382.01241399999998</v>
      </c>
    </row>
    <row r="104" spans="1:6" x14ac:dyDescent="0.15">
      <c r="A104" s="72">
        <v>100</v>
      </c>
      <c r="B104" s="72">
        <v>2015</v>
      </c>
      <c r="C104" s="73" t="s">
        <v>166</v>
      </c>
      <c r="D104" s="72" t="s">
        <v>52</v>
      </c>
      <c r="E104" s="71" t="s">
        <v>53</v>
      </c>
      <c r="F104" s="99">
        <v>379.29555299999998</v>
      </c>
    </row>
  </sheetData>
  <conditionalFormatting sqref="A1:A2">
    <cfRule type="expression" dxfId="139" priority="8">
      <formula>$A$2/$B$2&gt;=0.076</formula>
    </cfRule>
  </conditionalFormatting>
  <conditionalFormatting sqref="B1:B2">
    <cfRule type="expression" dxfId="138" priority="9">
      <formula>$A$2/$B$2&gt;=0.153</formula>
    </cfRule>
  </conditionalFormatting>
  <conditionalFormatting sqref="C1:C2">
    <cfRule type="expression" dxfId="137" priority="10">
      <formula>$A$2/$B$2&gt;=0.23</formula>
    </cfRule>
  </conditionalFormatting>
  <conditionalFormatting sqref="D1:D2">
    <cfRule type="expression" dxfId="136" priority="11">
      <formula>$A$2/$B$2&gt;=0.307</formula>
    </cfRule>
  </conditionalFormatting>
  <conditionalFormatting sqref="E1:E2">
    <cfRule type="expression" dxfId="135" priority="12">
      <formula>$A$2/$B$2&gt;=0.384</formula>
    </cfRule>
  </conditionalFormatting>
  <conditionalFormatting sqref="F1:F2">
    <cfRule type="expression" dxfId="134" priority="13">
      <formula>$A$2/$B$2&gt;=0.461</formula>
    </cfRule>
  </conditionalFormatting>
  <conditionalFormatting sqref="G1:G2">
    <cfRule type="expression" dxfId="133" priority="14">
      <formula>$A$2/$B$2&gt;=0.538</formula>
    </cfRule>
  </conditionalFormatting>
  <conditionalFormatting sqref="H1:H2">
    <cfRule type="expression" dxfId="132" priority="15">
      <formula>$A$2/$B$2&gt;=0.615</formula>
    </cfRule>
  </conditionalFormatting>
  <conditionalFormatting sqref="I1:P2">
    <cfRule type="expression" dxfId="131" priority="16">
      <formula>$A$2/$B$2&gt;=0.692</formula>
    </cfRule>
  </conditionalFormatting>
  <conditionalFormatting sqref="L1">
    <cfRule type="expression" dxfId="130" priority="4">
      <formula>$A$2/$B$2&gt;=0.846</formula>
    </cfRule>
  </conditionalFormatting>
  <conditionalFormatting sqref="O1">
    <cfRule type="expression" dxfId="129" priority="7">
      <formula>$A$2/$B$2&gt;=0.846</formula>
    </cfRule>
  </conditionalFormatting>
  <conditionalFormatting sqref="P1">
    <cfRule type="expression" dxfId="128" priority="2">
      <formula>$P$1&lt;&gt;""</formula>
    </cfRule>
  </conditionalFormatting>
  <conditionalFormatting sqref="Q1:R1 A1:O2 X1:AO2 P2:R2">
    <cfRule type="expression" dxfId="127" priority="1">
      <formula>$P$1="Feedback OFF"</formula>
    </cfRule>
  </conditionalFormatting>
  <conditionalFormatting sqref="Q1:R2">
    <cfRule type="expression" dxfId="126" priority="3">
      <formula>$A$2/$B$2&gt;=0.846</formula>
    </cfRule>
  </conditionalFormatting>
  <conditionalFormatting sqref="X1:AF1 AH1:AK1 AM1:AO1 X2:AO2">
    <cfRule type="expression" dxfId="125" priority="17">
      <formula>$A$2/$B$2&gt;=1</formula>
    </cfRule>
  </conditionalFormatting>
  <conditionalFormatting sqref="AG1">
    <cfRule type="expression" dxfId="124" priority="6">
      <formula>$A$2/$B$2&gt;=0.846</formula>
    </cfRule>
  </conditionalFormatting>
  <conditionalFormatting sqref="AL1">
    <cfRule type="expression" dxfId="123" priority="5">
      <formula>$A$2/$B$2&gt;=0.846</formula>
    </cfRule>
  </conditionalFormatting>
  <dataValidations count="1">
    <dataValidation type="list" allowBlank="1" showInputMessage="1" showErrorMessage="1" sqref="P1" xr:uid="{146D86A8-8E84-4453-8592-394572CADB00}">
      <formula1>"Feedback ON, Taunting ON, Feedback OFF"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9011-9C0E-4C47-AA7E-7B6DCF471AD7}">
  <sheetPr>
    <tabColor rgb="FF4FADEA"/>
  </sheetPr>
  <dimension ref="A5:AN105"/>
  <sheetViews>
    <sheetView topLeftCell="D1" zoomScale="57" zoomScaleNormal="70" workbookViewId="0">
      <selection activeCell="H56" sqref="H56:I65"/>
    </sheetView>
  </sheetViews>
  <sheetFormatPr defaultColWidth="8.85546875" defaultRowHeight="8.25" x14ac:dyDescent="0.15"/>
  <cols>
    <col min="1" max="1" width="6.28515625" style="71" bestFit="1" customWidth="1"/>
    <col min="2" max="2" width="10.5703125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28515625" style="71" bestFit="1" customWidth="1"/>
    <col min="7" max="7" width="8.85546875" style="71"/>
    <col min="8" max="8" width="17.140625" style="71" bestFit="1" customWidth="1"/>
    <col min="9" max="9" width="11" style="71" bestFit="1" customWidth="1"/>
    <col min="10" max="10" width="14.7109375" style="71" bestFit="1" customWidth="1"/>
    <col min="11" max="16384" width="8.85546875" style="71"/>
  </cols>
  <sheetData>
    <row r="5" spans="1:9" x14ac:dyDescent="0.15">
      <c r="A5" s="92">
        <v>0</v>
      </c>
      <c r="B5" s="92">
        <v>0</v>
      </c>
      <c r="C5" s="92">
        <v>0</v>
      </c>
      <c r="D5" s="92">
        <v>0</v>
      </c>
      <c r="E5" s="92">
        <v>0</v>
      </c>
      <c r="F5" s="92">
        <v>0</v>
      </c>
      <c r="H5" s="86">
        <v>0</v>
      </c>
      <c r="I5" s="76">
        <v>0</v>
      </c>
    </row>
    <row r="6" spans="1:9" x14ac:dyDescent="0.15">
      <c r="A6" s="94">
        <v>0</v>
      </c>
      <c r="B6" s="72">
        <v>0</v>
      </c>
      <c r="C6" s="73">
        <v>0</v>
      </c>
      <c r="D6" s="72">
        <v>0</v>
      </c>
      <c r="E6" s="73">
        <v>0</v>
      </c>
      <c r="F6" s="95">
        <v>0</v>
      </c>
      <c r="H6" s="71">
        <v>0</v>
      </c>
      <c r="I6" s="71">
        <v>1</v>
      </c>
    </row>
    <row r="7" spans="1:9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  <c r="H7" s="71">
        <v>0</v>
      </c>
      <c r="I7" s="71">
        <v>1</v>
      </c>
    </row>
    <row r="8" spans="1:9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  <c r="H8" s="71">
        <v>0</v>
      </c>
      <c r="I8" s="71">
        <v>0</v>
      </c>
    </row>
    <row r="9" spans="1:9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1">
        <v>0</v>
      </c>
      <c r="I9" s="71">
        <v>0</v>
      </c>
    </row>
    <row r="10" spans="1:9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1">
        <v>0</v>
      </c>
      <c r="I10" s="71">
        <v>0</v>
      </c>
    </row>
    <row r="11" spans="1:9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  <c r="H11" s="71">
        <v>0</v>
      </c>
      <c r="I11" s="71">
        <v>0</v>
      </c>
    </row>
    <row r="12" spans="1:9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  <c r="H12" s="71">
        <v>0</v>
      </c>
      <c r="I12" s="71">
        <v>0</v>
      </c>
    </row>
    <row r="13" spans="1:9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  <c r="H13" s="71">
        <v>0</v>
      </c>
      <c r="I13" s="71">
        <v>0</v>
      </c>
    </row>
    <row r="14" spans="1:9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  <c r="H14" s="86">
        <v>0</v>
      </c>
      <c r="I14" s="86">
        <v>1</v>
      </c>
    </row>
    <row r="15" spans="1:9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</row>
    <row r="16" spans="1:9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</row>
    <row r="17" spans="1:6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</row>
    <row r="18" spans="1:6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</row>
    <row r="19" spans="1:6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</row>
    <row r="20" spans="1:6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6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</row>
    <row r="22" spans="1:6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</row>
    <row r="23" spans="1:6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</row>
    <row r="24" spans="1:6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</row>
    <row r="25" spans="1:6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</row>
    <row r="26" spans="1:6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</row>
    <row r="27" spans="1:6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6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6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6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6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6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40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40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  <c r="H50" s="73"/>
      <c r="I50" s="73"/>
    </row>
    <row r="51" spans="1:40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  <c r="H51" s="73"/>
      <c r="I51" s="73"/>
    </row>
    <row r="52" spans="1:40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  <c r="H52" s="73"/>
      <c r="I52" s="73"/>
    </row>
    <row r="53" spans="1:40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  <c r="H53" s="73">
        <v>0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</row>
    <row r="54" spans="1:40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  <c r="H54" s="73">
        <v>0</v>
      </c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</row>
    <row r="55" spans="1:40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40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  <c r="H56" s="71">
        <v>0</v>
      </c>
      <c r="I56" s="71">
        <v>0</v>
      </c>
      <c r="L56" s="71">
        <v>0</v>
      </c>
      <c r="M56" s="71">
        <v>0</v>
      </c>
    </row>
    <row r="57" spans="1:40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  <c r="H57" s="71">
        <v>0</v>
      </c>
      <c r="I57" s="71">
        <v>0</v>
      </c>
      <c r="L57" s="71">
        <v>0</v>
      </c>
      <c r="M57" s="71">
        <v>1</v>
      </c>
    </row>
    <row r="58" spans="1:40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  <c r="H58" s="71">
        <v>0</v>
      </c>
      <c r="I58" s="71">
        <v>0</v>
      </c>
      <c r="L58" s="71">
        <v>0</v>
      </c>
      <c r="M58" s="71">
        <v>1</v>
      </c>
    </row>
    <row r="59" spans="1:40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  <c r="H59" s="71">
        <v>0</v>
      </c>
      <c r="I59" s="71">
        <v>0</v>
      </c>
      <c r="L59" s="71">
        <v>0</v>
      </c>
      <c r="M59" s="71">
        <v>0</v>
      </c>
    </row>
    <row r="60" spans="1:40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  <c r="H60" s="71">
        <v>0</v>
      </c>
      <c r="I60" s="71">
        <v>0</v>
      </c>
      <c r="L60" s="71">
        <v>0</v>
      </c>
      <c r="M60" s="71">
        <v>0</v>
      </c>
    </row>
    <row r="61" spans="1:40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  <c r="H61" s="71">
        <v>0</v>
      </c>
      <c r="I61" s="71">
        <v>0</v>
      </c>
      <c r="L61" s="71">
        <v>0</v>
      </c>
      <c r="M61" s="71">
        <v>0</v>
      </c>
    </row>
    <row r="62" spans="1:40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  <c r="H62" s="71">
        <v>0</v>
      </c>
      <c r="I62" s="71">
        <v>0</v>
      </c>
      <c r="L62" s="71">
        <v>0</v>
      </c>
      <c r="M62" s="71">
        <v>0</v>
      </c>
    </row>
    <row r="63" spans="1:40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  <c r="H63" s="71">
        <v>0</v>
      </c>
      <c r="I63" s="71">
        <v>0</v>
      </c>
      <c r="L63" s="71">
        <v>0</v>
      </c>
      <c r="M63" s="71">
        <v>0</v>
      </c>
    </row>
    <row r="64" spans="1:40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  <c r="H64" s="71">
        <v>0</v>
      </c>
      <c r="I64" s="71">
        <v>0</v>
      </c>
      <c r="L64" s="71">
        <v>0</v>
      </c>
      <c r="M64" s="71">
        <v>0</v>
      </c>
    </row>
    <row r="65" spans="1:13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  <c r="H65" s="71">
        <v>0</v>
      </c>
      <c r="I65" s="71">
        <v>0</v>
      </c>
      <c r="L65" s="71">
        <v>0</v>
      </c>
      <c r="M65" s="71">
        <v>1</v>
      </c>
    </row>
    <row r="66" spans="1:13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13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13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13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13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13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13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13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13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13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13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13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13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13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13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94">
        <v>0</v>
      </c>
      <c r="B104" s="72">
        <v>0</v>
      </c>
      <c r="C104" s="73">
        <v>0</v>
      </c>
      <c r="D104" s="72">
        <v>0</v>
      </c>
      <c r="E104" s="73">
        <v>0</v>
      </c>
      <c r="F104" s="95">
        <v>0</v>
      </c>
    </row>
    <row r="105" spans="1:6" x14ac:dyDescent="0.15">
      <c r="A105" s="72">
        <v>0</v>
      </c>
      <c r="B105" s="72">
        <v>0</v>
      </c>
      <c r="C105" s="73">
        <v>0</v>
      </c>
      <c r="D105" s="72">
        <v>0</v>
      </c>
      <c r="E105" s="71">
        <v>0</v>
      </c>
      <c r="F105" s="99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B022-A90F-4704-BE61-65DCDDD49AE0}">
  <sheetPr>
    <tabColor rgb="FF4FADEA"/>
  </sheetPr>
  <dimension ref="A1:AN105"/>
  <sheetViews>
    <sheetView topLeftCell="D1" zoomScale="57" zoomScaleNormal="70" workbookViewId="0">
      <selection activeCell="I6" sqref="I6"/>
    </sheetView>
  </sheetViews>
  <sheetFormatPr defaultColWidth="8.85546875" defaultRowHeight="8.25" x14ac:dyDescent="0.15"/>
  <cols>
    <col min="1" max="1" width="6.28515625" style="71" bestFit="1" customWidth="1"/>
    <col min="2" max="2" width="10.5703125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28515625" style="71" bestFit="1" customWidth="1"/>
    <col min="7" max="7" width="8.85546875" style="71"/>
    <col min="8" max="8" width="17.140625" style="71" bestFit="1" customWidth="1"/>
    <col min="9" max="9" width="11" style="71" bestFit="1" customWidth="1"/>
    <col min="10" max="10" width="14.7109375" style="71" bestFit="1" customWidth="1"/>
    <col min="11" max="16384" width="8.85546875" style="71"/>
  </cols>
  <sheetData>
    <row r="1" spans="1:9" x14ac:dyDescent="0.15">
      <c r="I1" s="71" t="s">
        <v>406</v>
      </c>
    </row>
    <row r="2" spans="1:9" x14ac:dyDescent="0.15">
      <c r="A2" s="71">
        <f ca="1">IF(Genre!$D$2="DRAGGING CELLS IS NOT PERMITTED. PLEASE UNDO LAST ACTION!!",0,IF(Genre!$P$1&lt;&gt;"Feedback OFF",IF(Scoreboard!$F$23="",SUMIFS(GenrePT!A3:$AL$105, GenrePT!A3:$AL$105, "&gt;0", GenreSC!A3:$AL$105, "PerfectMsg")+ABS(SUMIFS(GenrePT!A3:$AL$105, GenrePT!A3:$AL$105, "&lt;0", GenreSC!A3:$AL$105, "PerfectMsg")),0),0))</f>
        <v>6</v>
      </c>
      <c r="B2" s="71">
        <f>SUMIF(GenrePT!A3:$AL$105,"&gt;0")</f>
        <v>6</v>
      </c>
    </row>
    <row r="5" spans="1:9" x14ac:dyDescent="0.15">
      <c r="A5" s="92">
        <v>0</v>
      </c>
      <c r="B5" s="92">
        <v>0</v>
      </c>
      <c r="C5" s="92">
        <v>0</v>
      </c>
      <c r="D5" s="92">
        <v>0</v>
      </c>
      <c r="E5" s="92">
        <v>0</v>
      </c>
      <c r="F5" s="92">
        <v>0</v>
      </c>
      <c r="H5" s="86">
        <v>0</v>
      </c>
      <c r="I5" s="76">
        <v>0</v>
      </c>
    </row>
    <row r="6" spans="1:9" x14ac:dyDescent="0.15">
      <c r="A6" s="94">
        <v>0</v>
      </c>
      <c r="B6" s="72">
        <v>0</v>
      </c>
      <c r="C6" s="73">
        <v>0</v>
      </c>
      <c r="D6" s="72">
        <v>0</v>
      </c>
      <c r="E6" s="73">
        <v>0</v>
      </c>
      <c r="F6" s="95">
        <v>0</v>
      </c>
      <c r="H6" s="71">
        <v>0</v>
      </c>
      <c r="I6" s="71" t="str">
        <f ca="1">_xlfn.IFS(ISBLANK(Genre!I6),"",IF(NOT(ISNA('#_Genre'!I6)),IF(ISNA(Genre!I6),TRUE,FALSE),FALSE),"StuNAMsg",IF(AND(ISNA('#_Genre'!I6),ISNA(Genre!I6)),TRUE,FALSE),"PerfectMsg",IF(NOT(ISERROR('#_Genre'!I6)),IF(ISERROR(Genre!I6),TRUE,FALSE),FALSE),"StuErrorMsg",IF(TYPE('#_Genre'!I6)&lt;&gt;TYPE(Genre!I6),TRUE,FALSE),"WrongTypeMsg",IF(_xlfn.ISFORMULA('#_Genre'!I6),IF(NOT(_xlfn.ISFORMULA(Genre!I6)),TRUE),FALSE),"MissingFormulaMsg",IF(NOT(AND(ISNUMBER(FIND("[",_xlfn.FORMULATEXT('#_Genre'!I6))),ISNUMBER(FIND("!",_xlfn.FORMULATEXT('#_Genre'!I6))))),AND(ISNUMBER(FIND("[",_xlfn.FORMULATEXT(Genre!I6))),ISNUMBER(FIND("!",_xlfn.FORMULATEXT(Genre!I6)))),FALSE),"ExternalRefsMsg",IF(ISNUMBER('#_Genre'!I6),IF(ABS('#_Genre'!I6-Genre!I6)&gt;0.00001,TRUE,FALSE),IF('#_Genre'!I6&lt;&gt;Genre!I6,TRUE,FALSE)),IF(ISNUMBER('#_Genre'!I6),IF('#_Genre'!I6&gt;Genre!I6,"TooLow","TooHigh"),"WrongAnswer"),NOT(_xlfn.ISFORMULA('#_Genre'!I6)),IF(_xlfn.IFS(ISTEXT('#_Genre'!I6),FALSE,ISLOGICAL('#_Genre'!I6),FALSE,SUBSTITUTE(CELL("format",'#_Genre'!I6),"-","")=SUBSTITUTE(CELL("format",Genre!I6),"-",""),FALSE,CELL("format",'#_Genre'!I6)="G",FALSE,AND(CELL("format",'#_Genre'!I6)="F0",CELL("format",Genre!I6)="G"),FALSE,TRUE,IFERROR(IF(MATCH(CELL("format",'#_Genre'!I6)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6),_xlfn.FORMULATEXT(Genre!I6),Genre!I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6),_xlfn.FORMULATEXT(Genre!I6),Genre!I6)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6),_xlfn.FORMULATEXT('#_Genre'!I6),'#_Genre'!I6)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6),_xlfn.FORMULATEXT('#_Genre'!I6),'#_Genre'!I6)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6),_xlfn.FORMULATEXT(Genre!I6),Genre!I6))-LEN(SUBSTITUTE(IF(_xlfn.ISFORMULA(Genre!I6),_xlfn.FORMULATEXT(Genre!I6),Genre!I6),"""",""))&gt;LEN(IF(_xlfn.ISFORMULA('#_Genre'!I6),_xlfn.FORMULATEXT('#_Genre'!I6),'#_Genre'!I6))-LEN(SUBSTITUTE(IF(_xlfn.ISFORMULA('#_Genre'!I6),_xlfn.FORMULATEXT('#_Genre'!I6),'#_Genre'!I6),"""","")),TRUE,FALSE),"HardQuoteMsg",IF(LEN(IF(_xlfn.ISFORMULA(Genre!I6),_xlfn.FORMULATEXT(Genre!I6),Genre!I6))-LEN(SUBSTITUTE(IF(_xlfn.ISFORMULA(Genre!I6),_xlfn.FORMULATEXT(Genre!I6),Genre!I6),"$",""))&lt;LEN(IF(_xlfn.ISFORMULA('#_Genre'!I6),_xlfn.FORMULATEXT('#_Genre'!I6),'#_Genre'!I6))-LEN(SUBSTITUTE(IF(_xlfn.ISFORMULA('#_Genre'!I6),_xlfn.FORMULATEXT('#_Genre'!I6),'#_Genre'!I6),"$","")),TRUE,FALSE),"MissingAbsMsg",_xlfn.IFS(ISTEXT('#_Genre'!I6),FALSE,ISLOGICAL('#_Genre'!I6),FALSE,SUBSTITUTE(CELL("format",'#_Genre'!I6),"-","")=SUBSTITUTE(CELL("format",Genre!I6),"-",""),FALSE,CELL("format",'#_Genre'!I6)="G",FALSE,AND(CELL("format",'#_Genre'!I6)="F0",CELL("format",Genre!I6)="G"),FALSE,TRUE,IFERROR(IF(MATCH(CELL("format",'#_Genre'!I6),FormatCodes_SFX!$A$4:$A$53,0)&gt;0,TRUE),FALSE),TRUE,TRUE),"FormatMsg",TRUE,"PerfectMsg")</f>
        <v>PerfectMsg</v>
      </c>
    </row>
    <row r="7" spans="1:9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  <c r="H7" s="71">
        <v>0</v>
      </c>
      <c r="I7" s="71" t="str">
        <f ca="1">_xlfn.IFS(ISBLANK(Genre!I7),"",IF(NOT(ISNA('#_Genre'!I7)),IF(ISNA(Genre!I7),TRUE,FALSE),FALSE),"StuNAMsg",IF(AND(ISNA('#_Genre'!I7),ISNA(Genre!I7)),TRUE,FALSE),"PerfectMsg",IF(NOT(ISERROR('#_Genre'!I7)),IF(ISERROR(Genre!I7),TRUE,FALSE),FALSE),"StuErrorMsg",IF(TYPE('#_Genre'!I7)&lt;&gt;TYPE(Genre!I7),TRUE,FALSE),"WrongTypeMsg",IF(_xlfn.ISFORMULA('#_Genre'!I7),IF(NOT(_xlfn.ISFORMULA(Genre!I7)),TRUE),FALSE),"MissingFormulaMsg",IF(NOT(AND(ISNUMBER(FIND("[",_xlfn.FORMULATEXT('#_Genre'!I7))),ISNUMBER(FIND("!",_xlfn.FORMULATEXT('#_Genre'!I7))))),AND(ISNUMBER(FIND("[",_xlfn.FORMULATEXT(Genre!I7))),ISNUMBER(FIND("!",_xlfn.FORMULATEXT(Genre!I7)))),FALSE),"ExternalRefsMsg",IF(ISNUMBER('#_Genre'!I7),IF(ABS('#_Genre'!I7-Genre!I7)&gt;0.00001,TRUE,FALSE),IF('#_Genre'!I7&lt;&gt;Genre!I7,TRUE,FALSE)),IF(ISNUMBER('#_Genre'!I7),IF('#_Genre'!I7&gt;Genre!I7,"TooLow","TooHigh"),"WrongAnswer"),NOT(_xlfn.ISFORMULA('#_Genre'!I7)),IF(_xlfn.IFS(ISTEXT('#_Genre'!I7),FALSE,ISLOGICAL('#_Genre'!I7),FALSE,SUBSTITUTE(CELL("format",'#_Genre'!I7),"-","")=SUBSTITUTE(CELL("format",Genre!I7),"-",""),FALSE,CELL("format",'#_Genre'!I7)="G",FALSE,AND(CELL("format",'#_Genre'!I7)="F0",CELL("format",Genre!I7)="G"),FALSE,TRUE,IFERROR(IF(MATCH(CELL("format",'#_Genre'!I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7),_xlfn.FORMULATEXT(Genre!I7),Genre!I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7),_xlfn.FORMULATEXT(Genre!I7),Genre!I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7),_xlfn.FORMULATEXT('#_Genre'!I7),'#_Genre'!I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7),_xlfn.FORMULATEXT('#_Genre'!I7),'#_Genre'!I7)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7),_xlfn.FORMULATEXT(Genre!I7),Genre!I7))-LEN(SUBSTITUTE(IF(_xlfn.ISFORMULA(Genre!I7),_xlfn.FORMULATEXT(Genre!I7),Genre!I7),"""",""))&gt;LEN(IF(_xlfn.ISFORMULA('#_Genre'!I7),_xlfn.FORMULATEXT('#_Genre'!I7),'#_Genre'!I7))-LEN(SUBSTITUTE(IF(_xlfn.ISFORMULA('#_Genre'!I7),_xlfn.FORMULATEXT('#_Genre'!I7),'#_Genre'!I7),"""","")),TRUE,FALSE),"HardQuoteMsg",IF(LEN(IF(_xlfn.ISFORMULA(Genre!I7),_xlfn.FORMULATEXT(Genre!I7),Genre!I7))-LEN(SUBSTITUTE(IF(_xlfn.ISFORMULA(Genre!I7),_xlfn.FORMULATEXT(Genre!I7),Genre!I7),"$",""))&lt;LEN(IF(_xlfn.ISFORMULA('#_Genre'!I7),_xlfn.FORMULATEXT('#_Genre'!I7),'#_Genre'!I7))-LEN(SUBSTITUTE(IF(_xlfn.ISFORMULA('#_Genre'!I7),_xlfn.FORMULATEXT('#_Genre'!I7),'#_Genre'!I7),"$","")),TRUE,FALSE),"MissingAbsMsg",_xlfn.IFS(ISTEXT('#_Genre'!I7),FALSE,ISLOGICAL('#_Genre'!I7),FALSE,SUBSTITUTE(CELL("format",'#_Genre'!I7),"-","")=SUBSTITUTE(CELL("format",Genre!I7),"-",""),FALSE,CELL("format",'#_Genre'!I7)="G",FALSE,AND(CELL("format",'#_Genre'!I7)="F0",CELL("format",Genre!I7)="G"),FALSE,TRUE,IFERROR(IF(MATCH(CELL("format",'#_Genre'!I7),FormatCodes_SFX!$A$4:$A$53,0)&gt;0,TRUE),FALSE),TRUE,TRUE),"FormatMsg",TRUE,"PerfectMsg")</f>
        <v>PerfectMsg</v>
      </c>
    </row>
    <row r="8" spans="1:9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  <c r="H8" s="71">
        <v>0</v>
      </c>
      <c r="I8" s="71" t="str">
        <f ca="1">_xlfn.IFS(ISBLANK(Genre!I8),"",IF(NOT(ISNA('#_Genre'!I8)),IF(ISNA(Genre!I8),TRUE,FALSE),FALSE),"StuNAMsg",IF(AND(ISNA('#_Genre'!I8),ISNA(Genre!I8)),TRUE,FALSE),"PerfectMsg",IF(NOT(ISERROR('#_Genre'!I8)),IF(ISERROR(Genre!I8),TRUE,FALSE),FALSE),"StuErrorMsg",IF(TYPE('#_Genre'!I8)&lt;&gt;TYPE(Genre!I8),TRUE,FALSE),"WrongTypeMsg",IF(_xlfn.ISFORMULA('#_Genre'!I8),IF(NOT(_xlfn.ISFORMULA(Genre!I8)),TRUE),FALSE),"MissingFormulaMsg",IF(NOT(AND(ISNUMBER(FIND("[",_xlfn.FORMULATEXT('#_Genre'!I8))),ISNUMBER(FIND("!",_xlfn.FORMULATEXT('#_Genre'!I8))))),AND(ISNUMBER(FIND("[",_xlfn.FORMULATEXT(Genre!I8))),ISNUMBER(FIND("!",_xlfn.FORMULATEXT(Genre!I8)))),FALSE),"ExternalRefsMsg",IF(ISNUMBER('#_Genre'!I8),IF(ABS('#_Genre'!I8-Genre!I8)&gt;0.00001,TRUE,FALSE),IF('#_Genre'!I8&lt;&gt;Genre!I8,TRUE,FALSE)),IF(ISNUMBER('#_Genre'!I8),IF('#_Genre'!I8&gt;Genre!I8,"TooLow","TooHigh"),"WrongAnswer"),NOT(_xlfn.ISFORMULA('#_Genre'!I8)),IF(_xlfn.IFS(ISTEXT('#_Genre'!I8),FALSE,ISLOGICAL('#_Genre'!I8),FALSE,SUBSTITUTE(CELL("format",'#_Genre'!I8),"-","")=SUBSTITUTE(CELL("format",Genre!I8),"-",""),FALSE,CELL("format",'#_Genre'!I8)="G",FALSE,AND(CELL("format",'#_Genre'!I8)="F0",CELL("format",Genre!I8)="G"),FALSE,TRUE,IFERROR(IF(MATCH(CELL("format",'#_Genre'!I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8),_xlfn.FORMULATEXT(Genre!I8),Genre!I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8),_xlfn.FORMULATEXT(Genre!I8),Genre!I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8),_xlfn.FORMULATEXT('#_Genre'!I8),'#_Genre'!I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8),_xlfn.FORMULATEXT('#_Genre'!I8),'#_Genre'!I8)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8),_xlfn.FORMULATEXT(Genre!I8),Genre!I8))-LEN(SUBSTITUTE(IF(_xlfn.ISFORMULA(Genre!I8),_xlfn.FORMULATEXT(Genre!I8),Genre!I8),"""",""))&gt;LEN(IF(_xlfn.ISFORMULA('#_Genre'!I8),_xlfn.FORMULATEXT('#_Genre'!I8),'#_Genre'!I8))-LEN(SUBSTITUTE(IF(_xlfn.ISFORMULA('#_Genre'!I8),_xlfn.FORMULATEXT('#_Genre'!I8),'#_Genre'!I8),"""","")),TRUE,FALSE),"HardQuoteMsg",IF(LEN(IF(_xlfn.ISFORMULA(Genre!I8),_xlfn.FORMULATEXT(Genre!I8),Genre!I8))-LEN(SUBSTITUTE(IF(_xlfn.ISFORMULA(Genre!I8),_xlfn.FORMULATEXT(Genre!I8),Genre!I8),"$",""))&lt;LEN(IF(_xlfn.ISFORMULA('#_Genre'!I8),_xlfn.FORMULATEXT('#_Genre'!I8),'#_Genre'!I8))-LEN(SUBSTITUTE(IF(_xlfn.ISFORMULA('#_Genre'!I8),_xlfn.FORMULATEXT('#_Genre'!I8),'#_Genre'!I8),"$","")),TRUE,FALSE),"MissingAbsMsg",_xlfn.IFS(ISTEXT('#_Genre'!I8),FALSE,ISLOGICAL('#_Genre'!I8),FALSE,SUBSTITUTE(CELL("format",'#_Genre'!I8),"-","")=SUBSTITUTE(CELL("format",Genre!I8),"-",""),FALSE,CELL("format",'#_Genre'!I8)="G",FALSE,AND(CELL("format",'#_Genre'!I8)="F0",CELL("format",Genre!I8)="G"),FALSE,TRUE,IFERROR(IF(MATCH(CELL("format",'#_Genre'!I8),FormatCodes_SFX!$A$4:$A$53,0)&gt;0,TRUE),FALSE),TRUE,TRUE),"FormatMsg",TRUE,"PerfectMsg")</f>
        <v>PerfectMsg</v>
      </c>
    </row>
    <row r="9" spans="1:9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1">
        <v>0</v>
      </c>
      <c r="I9" s="71" t="str">
        <f ca="1">_xlfn.IFS(ISBLANK(Genre!I9),"",IF(NOT(ISNA('#_Genre'!I9)),IF(ISNA(Genre!I9),TRUE,FALSE),FALSE),"StuNAMsg",IF(AND(ISNA('#_Genre'!I9),ISNA(Genre!I9)),TRUE,FALSE),"PerfectMsg",IF(NOT(ISERROR('#_Genre'!I9)),IF(ISERROR(Genre!I9),TRUE,FALSE),FALSE),"StuErrorMsg",IF(TYPE('#_Genre'!I9)&lt;&gt;TYPE(Genre!I9),TRUE,FALSE),"WrongTypeMsg",IF(_xlfn.ISFORMULA('#_Genre'!I9),IF(NOT(_xlfn.ISFORMULA(Genre!I9)),TRUE),FALSE),"MissingFormulaMsg",IF(NOT(AND(ISNUMBER(FIND("[",_xlfn.FORMULATEXT('#_Genre'!I9))),ISNUMBER(FIND("!",_xlfn.FORMULATEXT('#_Genre'!I9))))),AND(ISNUMBER(FIND("[",_xlfn.FORMULATEXT(Genre!I9))),ISNUMBER(FIND("!",_xlfn.FORMULATEXT(Genre!I9)))),FALSE),"ExternalRefsMsg",IF(ISNUMBER('#_Genre'!I9),IF(ABS('#_Genre'!I9-Genre!I9)&gt;0.00001,TRUE,FALSE),IF('#_Genre'!I9&lt;&gt;Genre!I9,TRUE,FALSE)),IF(ISNUMBER('#_Genre'!I9),IF('#_Genre'!I9&gt;Genre!I9,"TooLow","TooHigh"),"WrongAnswer"),NOT(_xlfn.ISFORMULA('#_Genre'!I9)),IF(_xlfn.IFS(ISTEXT('#_Genre'!I9),FALSE,ISLOGICAL('#_Genre'!I9),FALSE,SUBSTITUTE(CELL("format",'#_Genre'!I9),"-","")=SUBSTITUTE(CELL("format",Genre!I9),"-",""),FALSE,CELL("format",'#_Genre'!I9)="G",FALSE,AND(CELL("format",'#_Genre'!I9)="F0",CELL("format",Genre!I9)="G"),FALSE,TRUE,IFERROR(IF(MATCH(CELL("format",'#_Genre'!I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9),_xlfn.FORMULATEXT(Genre!I9),Genre!I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9),_xlfn.FORMULATEXT(Genre!I9),Genre!I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9),_xlfn.FORMULATEXT('#_Genre'!I9),'#_Genre'!I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9),_xlfn.FORMULATEXT('#_Genre'!I9),'#_Genre'!I9)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9),_xlfn.FORMULATEXT(Genre!I9),Genre!I9))-LEN(SUBSTITUTE(IF(_xlfn.ISFORMULA(Genre!I9),_xlfn.FORMULATEXT(Genre!I9),Genre!I9),"""",""))&gt;LEN(IF(_xlfn.ISFORMULA('#_Genre'!I9),_xlfn.FORMULATEXT('#_Genre'!I9),'#_Genre'!I9))-LEN(SUBSTITUTE(IF(_xlfn.ISFORMULA('#_Genre'!I9),_xlfn.FORMULATEXT('#_Genre'!I9),'#_Genre'!I9),"""","")),TRUE,FALSE),"HardQuoteMsg",IF(LEN(IF(_xlfn.ISFORMULA(Genre!I9),_xlfn.FORMULATEXT(Genre!I9),Genre!I9))-LEN(SUBSTITUTE(IF(_xlfn.ISFORMULA(Genre!I9),_xlfn.FORMULATEXT(Genre!I9),Genre!I9),"$",""))&lt;LEN(IF(_xlfn.ISFORMULA('#_Genre'!I9),_xlfn.FORMULATEXT('#_Genre'!I9),'#_Genre'!I9))-LEN(SUBSTITUTE(IF(_xlfn.ISFORMULA('#_Genre'!I9),_xlfn.FORMULATEXT('#_Genre'!I9),'#_Genre'!I9),"$","")),TRUE,FALSE),"MissingAbsMsg",_xlfn.IFS(ISTEXT('#_Genre'!I9),FALSE,ISLOGICAL('#_Genre'!I9),FALSE,SUBSTITUTE(CELL("format",'#_Genre'!I9),"-","")=SUBSTITUTE(CELL("format",Genre!I9),"-",""),FALSE,CELL("format",'#_Genre'!I9)="G",FALSE,AND(CELL("format",'#_Genre'!I9)="F0",CELL("format",Genre!I9)="G"),FALSE,TRUE,IFERROR(IF(MATCH(CELL("format",'#_Genre'!I9),FormatCodes_SFX!$A$4:$A$53,0)&gt;0,TRUE),FALSE),TRUE,TRUE),"FormatMsg",TRUE,"PerfectMsg")</f>
        <v>PerfectMsg</v>
      </c>
    </row>
    <row r="10" spans="1:9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1">
        <v>0</v>
      </c>
      <c r="I10" s="71" t="str">
        <f ca="1">_xlfn.IFS(ISBLANK(Genre!I10),"",IF(NOT(ISNA('#_Genre'!I10)),IF(ISNA(Genre!I10),TRUE,FALSE),FALSE),"StuNAMsg",IF(AND(ISNA('#_Genre'!I10),ISNA(Genre!I10)),TRUE,FALSE),"PerfectMsg",IF(NOT(ISERROR('#_Genre'!I10)),IF(ISERROR(Genre!I10),TRUE,FALSE),FALSE),"StuErrorMsg",IF(TYPE('#_Genre'!I10)&lt;&gt;TYPE(Genre!I10),TRUE,FALSE),"WrongTypeMsg",IF(_xlfn.ISFORMULA('#_Genre'!I10),IF(NOT(_xlfn.ISFORMULA(Genre!I10)),TRUE),FALSE),"MissingFormulaMsg",IF(NOT(AND(ISNUMBER(FIND("[",_xlfn.FORMULATEXT('#_Genre'!I10))),ISNUMBER(FIND("!",_xlfn.FORMULATEXT('#_Genre'!I10))))),AND(ISNUMBER(FIND("[",_xlfn.FORMULATEXT(Genre!I10))),ISNUMBER(FIND("!",_xlfn.FORMULATEXT(Genre!I10)))),FALSE),"ExternalRefsMsg",IF(ISNUMBER('#_Genre'!I10),IF(ABS('#_Genre'!I10-Genre!I10)&gt;0.00001,TRUE,FALSE),IF('#_Genre'!I10&lt;&gt;Genre!I10,TRUE,FALSE)),IF(ISNUMBER('#_Genre'!I10),IF('#_Genre'!I10&gt;Genre!I10,"TooLow","TooHigh"),"WrongAnswer"),NOT(_xlfn.ISFORMULA('#_Genre'!I10)),IF(_xlfn.IFS(ISTEXT('#_Genre'!I10),FALSE,ISLOGICAL('#_Genre'!I10),FALSE,SUBSTITUTE(CELL("format",'#_Genre'!I10),"-","")=SUBSTITUTE(CELL("format",Genre!I10),"-",""),FALSE,CELL("format",'#_Genre'!I10)="G",FALSE,AND(CELL("format",'#_Genre'!I10)="F0",CELL("format",Genre!I10)="G"),FALSE,TRUE,IFERROR(IF(MATCH(CELL("format",'#_Genre'!I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10),_xlfn.FORMULATEXT(Genre!I10),Genre!I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10),_xlfn.FORMULATEXT(Genre!I10),Genre!I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10),_xlfn.FORMULATEXT('#_Genre'!I10),'#_Genre'!I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10),_xlfn.FORMULATEXT('#_Genre'!I10),'#_Genre'!I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10),_xlfn.FORMULATEXT(Genre!I10),Genre!I10))-LEN(SUBSTITUTE(IF(_xlfn.ISFORMULA(Genre!I10),_xlfn.FORMULATEXT(Genre!I10),Genre!I10),"""",""))&gt;LEN(IF(_xlfn.ISFORMULA('#_Genre'!I10),_xlfn.FORMULATEXT('#_Genre'!I10),'#_Genre'!I10))-LEN(SUBSTITUTE(IF(_xlfn.ISFORMULA('#_Genre'!I10),_xlfn.FORMULATEXT('#_Genre'!I10),'#_Genre'!I10),"""","")),TRUE,FALSE),"HardQuoteMsg",IF(LEN(IF(_xlfn.ISFORMULA(Genre!I10),_xlfn.FORMULATEXT(Genre!I10),Genre!I10))-LEN(SUBSTITUTE(IF(_xlfn.ISFORMULA(Genre!I10),_xlfn.FORMULATEXT(Genre!I10),Genre!I10),"$",""))&lt;LEN(IF(_xlfn.ISFORMULA('#_Genre'!I10),_xlfn.FORMULATEXT('#_Genre'!I10),'#_Genre'!I10))-LEN(SUBSTITUTE(IF(_xlfn.ISFORMULA('#_Genre'!I10),_xlfn.FORMULATEXT('#_Genre'!I10),'#_Genre'!I10),"$","")),TRUE,FALSE),"MissingAbsMsg",_xlfn.IFS(ISTEXT('#_Genre'!I10),FALSE,ISLOGICAL('#_Genre'!I10),FALSE,SUBSTITUTE(CELL("format",'#_Genre'!I10),"-","")=SUBSTITUTE(CELL("format",Genre!I10),"-",""),FALSE,CELL("format",'#_Genre'!I10)="G",FALSE,AND(CELL("format",'#_Genre'!I10)="F0",CELL("format",Genre!I10)="G"),FALSE,TRUE,IFERROR(IF(MATCH(CELL("format",'#_Genre'!I10),FormatCodes_SFX!$A$4:$A$53,0)&gt;0,TRUE),FALSE),TRUE,TRUE),"FormatMsg",TRUE,"PerfectMsg")</f>
        <v>PerfectMsg</v>
      </c>
    </row>
    <row r="11" spans="1:9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  <c r="H11" s="71">
        <v>0</v>
      </c>
      <c r="I11" s="71" t="str">
        <f ca="1">_xlfn.IFS(ISBLANK(Genre!I11),"",IF(NOT(ISNA('#_Genre'!I11)),IF(ISNA(Genre!I11),TRUE,FALSE),FALSE),"StuNAMsg",IF(AND(ISNA('#_Genre'!I11),ISNA(Genre!I11)),TRUE,FALSE),"PerfectMsg",IF(NOT(ISERROR('#_Genre'!I11)),IF(ISERROR(Genre!I11),TRUE,FALSE),FALSE),"StuErrorMsg",IF(TYPE('#_Genre'!I11)&lt;&gt;TYPE(Genre!I11),TRUE,FALSE),"WrongTypeMsg",IF(_xlfn.ISFORMULA('#_Genre'!I11),IF(NOT(_xlfn.ISFORMULA(Genre!I11)),TRUE),FALSE),"MissingFormulaMsg",IF(NOT(AND(ISNUMBER(FIND("[",_xlfn.FORMULATEXT('#_Genre'!I11))),ISNUMBER(FIND("!",_xlfn.FORMULATEXT('#_Genre'!I11))))),AND(ISNUMBER(FIND("[",_xlfn.FORMULATEXT(Genre!I11))),ISNUMBER(FIND("!",_xlfn.FORMULATEXT(Genre!I11)))),FALSE),"ExternalRefsMsg",IF(ISNUMBER('#_Genre'!I11),IF(ABS('#_Genre'!I11-Genre!I11)&gt;0.00001,TRUE,FALSE),IF('#_Genre'!I11&lt;&gt;Genre!I11,TRUE,FALSE)),IF(ISNUMBER('#_Genre'!I11),IF('#_Genre'!I11&gt;Genre!I11,"TooLow","TooHigh"),"WrongAnswer"),NOT(_xlfn.ISFORMULA('#_Genre'!I11)),IF(_xlfn.IFS(ISTEXT('#_Genre'!I11),FALSE,ISLOGICAL('#_Genre'!I11),FALSE,SUBSTITUTE(CELL("format",'#_Genre'!I11),"-","")=SUBSTITUTE(CELL("format",Genre!I11),"-",""),FALSE,CELL("format",'#_Genre'!I11)="G",FALSE,AND(CELL("format",'#_Genre'!I11)="F0",CELL("format",Genre!I11)="G"),FALSE,TRUE,IFERROR(IF(MATCH(CELL("format",'#_Genre'!I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11),_xlfn.FORMULATEXT(Genre!I11),Genre!I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11),_xlfn.FORMULATEXT(Genre!I11),Genre!I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11),_xlfn.FORMULATEXT('#_Genre'!I11),'#_Genre'!I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11),_xlfn.FORMULATEXT('#_Genre'!I11),'#_Genre'!I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11),_xlfn.FORMULATEXT(Genre!I11),Genre!I11))-LEN(SUBSTITUTE(IF(_xlfn.ISFORMULA(Genre!I11),_xlfn.FORMULATEXT(Genre!I11),Genre!I11),"""",""))&gt;LEN(IF(_xlfn.ISFORMULA('#_Genre'!I11),_xlfn.FORMULATEXT('#_Genre'!I11),'#_Genre'!I11))-LEN(SUBSTITUTE(IF(_xlfn.ISFORMULA('#_Genre'!I11),_xlfn.FORMULATEXT('#_Genre'!I11),'#_Genre'!I11),"""","")),TRUE,FALSE),"HardQuoteMsg",IF(LEN(IF(_xlfn.ISFORMULA(Genre!I11),_xlfn.FORMULATEXT(Genre!I11),Genre!I11))-LEN(SUBSTITUTE(IF(_xlfn.ISFORMULA(Genre!I11),_xlfn.FORMULATEXT(Genre!I11),Genre!I11),"$",""))&lt;LEN(IF(_xlfn.ISFORMULA('#_Genre'!I11),_xlfn.FORMULATEXT('#_Genre'!I11),'#_Genre'!I11))-LEN(SUBSTITUTE(IF(_xlfn.ISFORMULA('#_Genre'!I11),_xlfn.FORMULATEXT('#_Genre'!I11),'#_Genre'!I11),"$","")),TRUE,FALSE),"MissingAbsMsg",_xlfn.IFS(ISTEXT('#_Genre'!I11),FALSE,ISLOGICAL('#_Genre'!I11),FALSE,SUBSTITUTE(CELL("format",'#_Genre'!I11),"-","")=SUBSTITUTE(CELL("format",Genre!I11),"-",""),FALSE,CELL("format",'#_Genre'!I11)="G",FALSE,AND(CELL("format",'#_Genre'!I11)="F0",CELL("format",Genre!I11)="G"),FALSE,TRUE,IFERROR(IF(MATCH(CELL("format",'#_Genre'!I11),FormatCodes_SFX!$A$4:$A$53,0)&gt;0,TRUE),FALSE),TRUE,TRUE),"FormatMsg",TRUE,"PerfectMsg")</f>
        <v>PerfectMsg</v>
      </c>
    </row>
    <row r="12" spans="1:9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  <c r="H12" s="71">
        <v>0</v>
      </c>
      <c r="I12" s="71" t="str">
        <f ca="1">_xlfn.IFS(ISBLANK(Genre!I12),"",IF(NOT(ISNA('#_Genre'!I12)),IF(ISNA(Genre!I12),TRUE,FALSE),FALSE),"StuNAMsg",IF(AND(ISNA('#_Genre'!I12),ISNA(Genre!I12)),TRUE,FALSE),"PerfectMsg",IF(NOT(ISERROR('#_Genre'!I12)),IF(ISERROR(Genre!I12),TRUE,FALSE),FALSE),"StuErrorMsg",IF(TYPE('#_Genre'!I12)&lt;&gt;TYPE(Genre!I12),TRUE,FALSE),"WrongTypeMsg",IF(_xlfn.ISFORMULA('#_Genre'!I12),IF(NOT(_xlfn.ISFORMULA(Genre!I12)),TRUE),FALSE),"MissingFormulaMsg",IF(NOT(AND(ISNUMBER(FIND("[",_xlfn.FORMULATEXT('#_Genre'!I12))),ISNUMBER(FIND("!",_xlfn.FORMULATEXT('#_Genre'!I12))))),AND(ISNUMBER(FIND("[",_xlfn.FORMULATEXT(Genre!I12))),ISNUMBER(FIND("!",_xlfn.FORMULATEXT(Genre!I12)))),FALSE),"ExternalRefsMsg",IF(ISNUMBER('#_Genre'!I12),IF(ABS('#_Genre'!I12-Genre!I12)&gt;0.00001,TRUE,FALSE),IF('#_Genre'!I12&lt;&gt;Genre!I12,TRUE,FALSE)),IF(ISNUMBER('#_Genre'!I12),IF('#_Genre'!I12&gt;Genre!I12,"TooLow","TooHigh"),"WrongAnswer"),NOT(_xlfn.ISFORMULA('#_Genre'!I12)),IF(_xlfn.IFS(ISTEXT('#_Genre'!I12),FALSE,ISLOGICAL('#_Genre'!I12),FALSE,SUBSTITUTE(CELL("format",'#_Genre'!I12),"-","")=SUBSTITUTE(CELL("format",Genre!I12),"-",""),FALSE,CELL("format",'#_Genre'!I12)="G",FALSE,AND(CELL("format",'#_Genre'!I12)="F0",CELL("format",Genre!I12)="G"),FALSE,TRUE,IFERROR(IF(MATCH(CELL("format",'#_Genre'!I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12),_xlfn.FORMULATEXT(Genre!I12),Genre!I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12),_xlfn.FORMULATEXT(Genre!I12),Genre!I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12),_xlfn.FORMULATEXT('#_Genre'!I12),'#_Genre'!I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12),_xlfn.FORMULATEXT('#_Genre'!I12),'#_Genre'!I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12),_xlfn.FORMULATEXT(Genre!I12),Genre!I12))-LEN(SUBSTITUTE(IF(_xlfn.ISFORMULA(Genre!I12),_xlfn.FORMULATEXT(Genre!I12),Genre!I12),"""",""))&gt;LEN(IF(_xlfn.ISFORMULA('#_Genre'!I12),_xlfn.FORMULATEXT('#_Genre'!I12),'#_Genre'!I12))-LEN(SUBSTITUTE(IF(_xlfn.ISFORMULA('#_Genre'!I12),_xlfn.FORMULATEXT('#_Genre'!I12),'#_Genre'!I12),"""","")),TRUE,FALSE),"HardQuoteMsg",IF(LEN(IF(_xlfn.ISFORMULA(Genre!I12),_xlfn.FORMULATEXT(Genre!I12),Genre!I12))-LEN(SUBSTITUTE(IF(_xlfn.ISFORMULA(Genre!I12),_xlfn.FORMULATEXT(Genre!I12),Genre!I12),"$",""))&lt;LEN(IF(_xlfn.ISFORMULA('#_Genre'!I12),_xlfn.FORMULATEXT('#_Genre'!I12),'#_Genre'!I12))-LEN(SUBSTITUTE(IF(_xlfn.ISFORMULA('#_Genre'!I12),_xlfn.FORMULATEXT('#_Genre'!I12),'#_Genre'!I12),"$","")),TRUE,FALSE),"MissingAbsMsg",_xlfn.IFS(ISTEXT('#_Genre'!I12),FALSE,ISLOGICAL('#_Genre'!I12),FALSE,SUBSTITUTE(CELL("format",'#_Genre'!I12),"-","")=SUBSTITUTE(CELL("format",Genre!I12),"-",""),FALSE,CELL("format",'#_Genre'!I12)="G",FALSE,AND(CELL("format",'#_Genre'!I12)="F0",CELL("format",Genre!I12)="G"),FALSE,TRUE,IFERROR(IF(MATCH(CELL("format",'#_Genre'!I12),FormatCodes_SFX!$A$4:$A$53,0)&gt;0,TRUE),FALSE),TRUE,TRUE),"FormatMsg",TRUE,"PerfectMsg")</f>
        <v>PerfectMsg</v>
      </c>
    </row>
    <row r="13" spans="1:9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  <c r="H13" s="71">
        <v>0</v>
      </c>
      <c r="I13" s="71" t="str">
        <f ca="1">_xlfn.IFS(ISBLANK(Genre!I13),"",IF(NOT(ISNA('#_Genre'!I13)),IF(ISNA(Genre!I13),TRUE,FALSE),FALSE),"StuNAMsg",IF(AND(ISNA('#_Genre'!I13),ISNA(Genre!I13)),TRUE,FALSE),"PerfectMsg",IF(NOT(ISERROR('#_Genre'!I13)),IF(ISERROR(Genre!I13),TRUE,FALSE),FALSE),"StuErrorMsg",IF(TYPE('#_Genre'!I13)&lt;&gt;TYPE(Genre!I13),TRUE,FALSE),"WrongTypeMsg",IF(_xlfn.ISFORMULA('#_Genre'!I13),IF(NOT(_xlfn.ISFORMULA(Genre!I13)),TRUE),FALSE),"MissingFormulaMsg",IF(NOT(AND(ISNUMBER(FIND("[",_xlfn.FORMULATEXT('#_Genre'!I13))),ISNUMBER(FIND("!",_xlfn.FORMULATEXT('#_Genre'!I13))))),AND(ISNUMBER(FIND("[",_xlfn.FORMULATEXT(Genre!I13))),ISNUMBER(FIND("!",_xlfn.FORMULATEXT(Genre!I13)))),FALSE),"ExternalRefsMsg",IF(ISNUMBER('#_Genre'!I13),IF(ABS('#_Genre'!I13-Genre!I13)&gt;0.00001,TRUE,FALSE),IF('#_Genre'!I13&lt;&gt;Genre!I13,TRUE,FALSE)),IF(ISNUMBER('#_Genre'!I13),IF('#_Genre'!I13&gt;Genre!I13,"TooLow","TooHigh"),"WrongAnswer"),NOT(_xlfn.ISFORMULA('#_Genre'!I13)),IF(_xlfn.IFS(ISTEXT('#_Genre'!I13),FALSE,ISLOGICAL('#_Genre'!I13),FALSE,SUBSTITUTE(CELL("format",'#_Genre'!I13),"-","")=SUBSTITUTE(CELL("format",Genre!I13),"-",""),FALSE,CELL("format",'#_Genre'!I13)="G",FALSE,AND(CELL("format",'#_Genre'!I13)="F0",CELL("format",Genre!I13)="G"),FALSE,TRUE,IFERROR(IF(MATCH(CELL("format",'#_Genre'!I13)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13),_xlfn.FORMULATEXT(Genre!I13),Genre!I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13),_xlfn.FORMULATEXT(Genre!I13),Genre!I13)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13),_xlfn.FORMULATEXT('#_Genre'!I13),'#_Genre'!I13)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13),_xlfn.FORMULATEXT('#_Genre'!I13),'#_Genre'!I13)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13),_xlfn.FORMULATEXT(Genre!I13),Genre!I13))-LEN(SUBSTITUTE(IF(_xlfn.ISFORMULA(Genre!I13),_xlfn.FORMULATEXT(Genre!I13),Genre!I13),"""",""))&gt;LEN(IF(_xlfn.ISFORMULA('#_Genre'!I13),_xlfn.FORMULATEXT('#_Genre'!I13),'#_Genre'!I13))-LEN(SUBSTITUTE(IF(_xlfn.ISFORMULA('#_Genre'!I13),_xlfn.FORMULATEXT('#_Genre'!I13),'#_Genre'!I13),"""","")),TRUE,FALSE),"HardQuoteMsg",IF(LEN(IF(_xlfn.ISFORMULA(Genre!I13),_xlfn.FORMULATEXT(Genre!I13),Genre!I13))-LEN(SUBSTITUTE(IF(_xlfn.ISFORMULA(Genre!I13),_xlfn.FORMULATEXT(Genre!I13),Genre!I13),"$",""))&lt;LEN(IF(_xlfn.ISFORMULA('#_Genre'!I13),_xlfn.FORMULATEXT('#_Genre'!I13),'#_Genre'!I13))-LEN(SUBSTITUTE(IF(_xlfn.ISFORMULA('#_Genre'!I13),_xlfn.FORMULATEXT('#_Genre'!I13),'#_Genre'!I13),"$","")),TRUE,FALSE),"MissingAbsMsg",_xlfn.IFS(ISTEXT('#_Genre'!I13),FALSE,ISLOGICAL('#_Genre'!I13),FALSE,SUBSTITUTE(CELL("format",'#_Genre'!I13),"-","")=SUBSTITUTE(CELL("format",Genre!I13),"-",""),FALSE,CELL("format",'#_Genre'!I13)="G",FALSE,AND(CELL("format",'#_Genre'!I13)="F0",CELL("format",Genre!I13)="G"),FALSE,TRUE,IFERROR(IF(MATCH(CELL("format",'#_Genre'!I13),FormatCodes_SFX!$A$4:$A$53,0)&gt;0,TRUE),FALSE),TRUE,TRUE),"FormatMsg",TRUE,"PerfectMsg")</f>
        <v>PerfectMsg</v>
      </c>
    </row>
    <row r="14" spans="1:9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  <c r="H14" s="86">
        <v>0</v>
      </c>
      <c r="I14" s="86" t="str">
        <f ca="1">_xlfn.IFS(ISBLANK(Genre!I14),"",IF(NOT(ISNA('#_Genre'!I14)),IF(ISNA(Genre!I14),TRUE,FALSE),FALSE),"StuNAMsg",IF(AND(ISNA('#_Genre'!I14),ISNA(Genre!I14)),TRUE,FALSE),"PerfectMsg",IF(NOT(ISERROR('#_Genre'!I14)),IF(ISERROR(Genre!I14),TRUE,FALSE),FALSE),"StuErrorMsg",IF(TYPE('#_Genre'!I14)&lt;&gt;TYPE(Genre!I14),TRUE,FALSE),"WrongTypeMsg",IF(_xlfn.ISFORMULA('#_Genre'!I14),IF(NOT(_xlfn.ISFORMULA(Genre!I14)),TRUE),FALSE),"MissingFormulaMsg",IF(NOT(AND(ISNUMBER(FIND("[",_xlfn.FORMULATEXT('#_Genre'!I14))),ISNUMBER(FIND("!",_xlfn.FORMULATEXT('#_Genre'!I14))))),AND(ISNUMBER(FIND("[",_xlfn.FORMULATEXT(Genre!I14))),ISNUMBER(FIND("!",_xlfn.FORMULATEXT(Genre!I14)))),FALSE),"ExternalRefsMsg",IF(ISNUMBER('#_Genre'!I14),IF(ABS('#_Genre'!I14-Genre!I14)&gt;0.00001,TRUE,FALSE),IF('#_Genre'!I14&lt;&gt;Genre!I14,TRUE,FALSE)),IF(ISNUMBER('#_Genre'!I14),IF('#_Genre'!I14&gt;Genre!I14,"TooLow","TooHigh"),"WrongAnswer"),NOT(_xlfn.ISFORMULA('#_Genre'!I14)),IF(_xlfn.IFS(ISTEXT('#_Genre'!I14),FALSE,ISLOGICAL('#_Genre'!I14),FALSE,SUBSTITUTE(CELL("format",'#_Genre'!I14),"-","")=SUBSTITUTE(CELL("format",Genre!I14),"-",""),FALSE,CELL("format",'#_Genre'!I14)="G",FALSE,AND(CELL("format",'#_Genre'!I14)="F0",CELL("format",Genre!I14)="G"),FALSE,TRUE,IFERROR(IF(MATCH(CELL("format",'#_Genre'!I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14),_xlfn.FORMULATEXT(Genre!I14),Genre!I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I14),_xlfn.FORMULATEXT(Genre!I14),Genre!I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14),_xlfn.FORMULATEXT('#_Genre'!I14),'#_Genre'!I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I14),_xlfn.FORMULATEXT('#_Genre'!I14),'#_Genre'!I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I14),_xlfn.FORMULATEXT(Genre!I14),Genre!I14))-LEN(SUBSTITUTE(IF(_xlfn.ISFORMULA(Genre!I14),_xlfn.FORMULATEXT(Genre!I14),Genre!I14),"""",""))&gt;LEN(IF(_xlfn.ISFORMULA('#_Genre'!I14),_xlfn.FORMULATEXT('#_Genre'!I14),'#_Genre'!I14))-LEN(SUBSTITUTE(IF(_xlfn.ISFORMULA('#_Genre'!I14),_xlfn.FORMULATEXT('#_Genre'!I14),'#_Genre'!I14),"""","")),TRUE,FALSE),"HardQuoteMsg",IF(LEN(IF(_xlfn.ISFORMULA(Genre!I14),_xlfn.FORMULATEXT(Genre!I14),Genre!I14))-LEN(SUBSTITUTE(IF(_xlfn.ISFORMULA(Genre!I14),_xlfn.FORMULATEXT(Genre!I14),Genre!I14),"$",""))&lt;LEN(IF(_xlfn.ISFORMULA('#_Genre'!I14),_xlfn.FORMULATEXT('#_Genre'!I14),'#_Genre'!I14))-LEN(SUBSTITUTE(IF(_xlfn.ISFORMULA('#_Genre'!I14),_xlfn.FORMULATEXT('#_Genre'!I14),'#_Genre'!I14),"$","")),TRUE,FALSE),"MissingAbsMsg",_xlfn.IFS(ISTEXT('#_Genre'!I14),FALSE,ISLOGICAL('#_Genre'!I14),FALSE,SUBSTITUTE(CELL("format",'#_Genre'!I14),"-","")=SUBSTITUTE(CELL("format",Genre!I14),"-",""),FALSE,CELL("format",'#_Genre'!I14)="G",FALSE,AND(CELL("format",'#_Genre'!I14)="F0",CELL("format",Genre!I14)="G"),FALSE,TRUE,IFERROR(IF(MATCH(CELL("format",'#_Genre'!I14),FormatCodes_SFX!$A$4:$A$53,0)&gt;0,TRUE),FALSE),TRUE,TRUE),"FormatMsg",TRUE,"PerfectMsg")</f>
        <v>PerfectMsg</v>
      </c>
    </row>
    <row r="15" spans="1:9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</row>
    <row r="16" spans="1:9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</row>
    <row r="17" spans="1:6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</row>
    <row r="18" spans="1:6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</row>
    <row r="19" spans="1:6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</row>
    <row r="20" spans="1:6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6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</row>
    <row r="22" spans="1:6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</row>
    <row r="23" spans="1:6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</row>
    <row r="24" spans="1:6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</row>
    <row r="25" spans="1:6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</row>
    <row r="26" spans="1:6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</row>
    <row r="27" spans="1:6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6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6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6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6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6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40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40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  <c r="H50" s="73"/>
      <c r="I50" s="73"/>
    </row>
    <row r="51" spans="1:40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  <c r="H51" s="73"/>
      <c r="I51" s="73"/>
    </row>
    <row r="52" spans="1:40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  <c r="H52" s="73"/>
      <c r="I52" s="73"/>
    </row>
    <row r="53" spans="1:40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  <c r="H53" s="73">
        <v>0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</row>
    <row r="54" spans="1:40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  <c r="H54" s="73">
        <v>0</v>
      </c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</row>
    <row r="55" spans="1:40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40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  <c r="H56" s="71">
        <v>0</v>
      </c>
      <c r="I56" s="71">
        <v>0</v>
      </c>
      <c r="L56" s="71">
        <v>0</v>
      </c>
      <c r="M56" s="71">
        <v>0</v>
      </c>
    </row>
    <row r="57" spans="1:40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  <c r="H57" s="71">
        <v>0</v>
      </c>
      <c r="I57" s="71">
        <v>0</v>
      </c>
      <c r="L57" s="71">
        <v>0</v>
      </c>
      <c r="M57" s="71" t="str">
        <f ca="1">_xlfn.IFS(ISBLANK(Genre!M57),"",IF(NOT(ISNA('#_Genre'!M57)),IF(ISNA(Genre!M57),TRUE,FALSE),FALSE),"StuNAMsg",IF(AND(ISNA('#_Genre'!M57),ISNA(Genre!M57)),TRUE,FALSE),"PerfectMsg",IF(NOT(ISERROR('#_Genre'!M57)),IF(ISERROR(Genre!M57),TRUE,FALSE),FALSE),"StuErrorMsg",IF(TYPE('#_Genre'!M57)&lt;&gt;TYPE(Genre!M57),TRUE,FALSE),"WrongTypeMsg",IF(_xlfn.ISFORMULA('#_Genre'!M57),IF(NOT(_xlfn.ISFORMULA(Genre!M57)),TRUE),FALSE),"MissingFormulaMsg",IF(NOT(AND(ISNUMBER(FIND("[",_xlfn.FORMULATEXT('#_Genre'!M57))),ISNUMBER(FIND("!",_xlfn.FORMULATEXT('#_Genre'!M57))))),AND(ISNUMBER(FIND("[",_xlfn.FORMULATEXT(Genre!M57))),ISNUMBER(FIND("!",_xlfn.FORMULATEXT(Genre!M57)))),FALSE),"ExternalRefsMsg",IF(ISNUMBER('#_Genre'!M57),IF(ABS('#_Genre'!M57-Genre!M57)&gt;0.00001,TRUE,FALSE),IF('#_Genre'!M57&lt;&gt;Genre!M57,TRUE,FALSE)),IF(ISNUMBER('#_Genre'!M57),IF('#_Genre'!M57&gt;Genre!M57,"TooLow","TooHigh"),"WrongAnswer"),NOT(_xlfn.ISFORMULA('#_Genre'!M57)),IF(_xlfn.IFS(ISTEXT('#_Genre'!M57),FALSE,ISLOGICAL('#_Genre'!M57),FALSE,SUBSTITUTE(CELL("format",'#_Genre'!M57),"-","")=SUBSTITUTE(CELL("format",Genre!M57),"-",""),FALSE,CELL("format",'#_Genre'!M57)="G",FALSE,AND(CELL("format",'#_Genre'!M57)="F0",CELL("format",Genre!M57)="G"),FALSE,TRUE,IFERROR(IF(MATCH(CELL("format",'#_Genre'!M57)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M57),_xlfn.FORMULATEXT(Genre!M57),Genre!M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M57),_xlfn.FORMULATEXT(Genre!M57),Genre!M57)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M57),_xlfn.FORMULATEXT('#_Genre'!M57),'#_Genre'!M57)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M57),_xlfn.FORMULATEXT('#_Genre'!M57),'#_Genre'!M57)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M57),_xlfn.FORMULATEXT(Genre!M57),Genre!M57))-LEN(SUBSTITUTE(IF(_xlfn.ISFORMULA(Genre!M57),_xlfn.FORMULATEXT(Genre!M57),Genre!M57),"""",""))&gt;LEN(IF(_xlfn.ISFORMULA('#_Genre'!M57),_xlfn.FORMULATEXT('#_Genre'!M57),'#_Genre'!M57))-LEN(SUBSTITUTE(IF(_xlfn.ISFORMULA('#_Genre'!M57),_xlfn.FORMULATEXT('#_Genre'!M57),'#_Genre'!M57),"""","")),TRUE,FALSE),"HardQuoteMsg",IF(LEN(IF(_xlfn.ISFORMULA(Genre!M57),_xlfn.FORMULATEXT(Genre!M57),Genre!M57))-LEN(SUBSTITUTE(IF(_xlfn.ISFORMULA(Genre!M57),_xlfn.FORMULATEXT(Genre!M57),Genre!M57),"$",""))&lt;LEN(IF(_xlfn.ISFORMULA('#_Genre'!M57),_xlfn.FORMULATEXT('#_Genre'!M57),'#_Genre'!M57))-LEN(SUBSTITUTE(IF(_xlfn.ISFORMULA('#_Genre'!M57),_xlfn.FORMULATEXT('#_Genre'!M57),'#_Genre'!M57),"$","")),TRUE,FALSE),"MissingAbsMsg",_xlfn.IFS(ISTEXT('#_Genre'!M57),FALSE,ISLOGICAL('#_Genre'!M57),FALSE,SUBSTITUTE(CELL("format",'#_Genre'!M57),"-","")=SUBSTITUTE(CELL("format",Genre!M57),"-",""),FALSE,CELL("format",'#_Genre'!M57)="G",FALSE,AND(CELL("format",'#_Genre'!M57)="F0",CELL("format",Genre!M57)="G"),FALSE,TRUE,IFERROR(IF(MATCH(CELL("format",'#_Genre'!M57),FormatCodes_SFX!$A$4:$A$53,0)&gt;0,TRUE),FALSE),TRUE,TRUE),"FormatMsg",TRUE,"PerfectMsg")</f>
        <v>PerfectMsg</v>
      </c>
    </row>
    <row r="58" spans="1:40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  <c r="H58" s="71">
        <v>0</v>
      </c>
      <c r="I58" s="71">
        <v>0</v>
      </c>
      <c r="L58" s="71">
        <v>0</v>
      </c>
      <c r="M58" s="71" t="str">
        <f ca="1">_xlfn.IFS(ISBLANK(Genre!M58),"",IF(NOT(ISNA('#_Genre'!M58)),IF(ISNA(Genre!M58),TRUE,FALSE),FALSE),"StuNAMsg",IF(AND(ISNA('#_Genre'!M58),ISNA(Genre!M58)),TRUE,FALSE),"PerfectMsg",IF(NOT(ISERROR('#_Genre'!M58)),IF(ISERROR(Genre!M58),TRUE,FALSE),FALSE),"StuErrorMsg",IF(TYPE('#_Genre'!M58)&lt;&gt;TYPE(Genre!M58),TRUE,FALSE),"WrongTypeMsg",IF(_xlfn.ISFORMULA('#_Genre'!M58),IF(NOT(_xlfn.ISFORMULA(Genre!M58)),TRUE),FALSE),"MissingFormulaMsg",IF(NOT(AND(ISNUMBER(FIND("[",_xlfn.FORMULATEXT('#_Genre'!M58))),ISNUMBER(FIND("!",_xlfn.FORMULATEXT('#_Genre'!M58))))),AND(ISNUMBER(FIND("[",_xlfn.FORMULATEXT(Genre!M58))),ISNUMBER(FIND("!",_xlfn.FORMULATEXT(Genre!M58)))),FALSE),"ExternalRefsMsg",IF(ISNUMBER('#_Genre'!M58),IF(ABS('#_Genre'!M58-Genre!M58)&gt;0.00001,TRUE,FALSE),IF('#_Genre'!M58&lt;&gt;Genre!M58,TRUE,FALSE)),IF(ISNUMBER('#_Genre'!M58),IF('#_Genre'!M58&gt;Genre!M58,"TooLow","TooHigh"),"WrongAnswer"),NOT(_xlfn.ISFORMULA('#_Genre'!M58)),IF(_xlfn.IFS(ISTEXT('#_Genre'!M58),FALSE,ISLOGICAL('#_Genre'!M58),FALSE,SUBSTITUTE(CELL("format",'#_Genre'!M58),"-","")=SUBSTITUTE(CELL("format",Genre!M58),"-",""),FALSE,CELL("format",'#_Genre'!M58)="G",FALSE,AND(CELL("format",'#_Genre'!M58)="F0",CELL("format",Genre!M58)="G"),FALSE,TRUE,IFERROR(IF(MATCH(CELL("format",'#_Genre'!M58)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M58),_xlfn.FORMULATEXT(Genre!M58),Genre!M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M58),_xlfn.FORMULATEXT(Genre!M58),Genre!M58)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M58),_xlfn.FORMULATEXT('#_Genre'!M58),'#_Genre'!M58)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M58),_xlfn.FORMULATEXT('#_Genre'!M58),'#_Genre'!M58)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M58),_xlfn.FORMULATEXT(Genre!M58),Genre!M58))-LEN(SUBSTITUTE(IF(_xlfn.ISFORMULA(Genre!M58),_xlfn.FORMULATEXT(Genre!M58),Genre!M58),"""",""))&gt;LEN(IF(_xlfn.ISFORMULA('#_Genre'!M58),_xlfn.FORMULATEXT('#_Genre'!M58),'#_Genre'!M58))-LEN(SUBSTITUTE(IF(_xlfn.ISFORMULA('#_Genre'!M58),_xlfn.FORMULATEXT('#_Genre'!M58),'#_Genre'!M58),"""","")),TRUE,FALSE),"HardQuoteMsg",IF(LEN(IF(_xlfn.ISFORMULA(Genre!M58),_xlfn.FORMULATEXT(Genre!M58),Genre!M58))-LEN(SUBSTITUTE(IF(_xlfn.ISFORMULA(Genre!M58),_xlfn.FORMULATEXT(Genre!M58),Genre!M58),"$",""))&lt;LEN(IF(_xlfn.ISFORMULA('#_Genre'!M58),_xlfn.FORMULATEXT('#_Genre'!M58),'#_Genre'!M58))-LEN(SUBSTITUTE(IF(_xlfn.ISFORMULA('#_Genre'!M58),_xlfn.FORMULATEXT('#_Genre'!M58),'#_Genre'!M58),"$","")),TRUE,FALSE),"MissingAbsMsg",_xlfn.IFS(ISTEXT('#_Genre'!M58),FALSE,ISLOGICAL('#_Genre'!M58),FALSE,SUBSTITUTE(CELL("format",'#_Genre'!M58),"-","")=SUBSTITUTE(CELL("format",Genre!M58),"-",""),FALSE,CELL("format",'#_Genre'!M58)="G",FALSE,AND(CELL("format",'#_Genre'!M58)="F0",CELL("format",Genre!M58)="G"),FALSE,TRUE,IFERROR(IF(MATCH(CELL("format",'#_Genre'!M58),FormatCodes_SFX!$A$4:$A$53,0)&gt;0,TRUE),FALSE),TRUE,TRUE),"FormatMsg",TRUE,"PerfectMsg")</f>
        <v>PerfectMsg</v>
      </c>
    </row>
    <row r="59" spans="1:40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  <c r="H59" s="71">
        <v>0</v>
      </c>
      <c r="I59" s="71">
        <v>0</v>
      </c>
      <c r="L59" s="71">
        <v>0</v>
      </c>
      <c r="M59" s="71">
        <v>0</v>
      </c>
    </row>
    <row r="60" spans="1:40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  <c r="H60" s="71">
        <v>0</v>
      </c>
      <c r="I60" s="71">
        <v>0</v>
      </c>
      <c r="L60" s="71">
        <v>0</v>
      </c>
      <c r="M60" s="71">
        <v>0</v>
      </c>
    </row>
    <row r="61" spans="1:40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  <c r="H61" s="71">
        <v>0</v>
      </c>
      <c r="I61" s="71">
        <v>0</v>
      </c>
      <c r="L61" s="71">
        <v>0</v>
      </c>
      <c r="M61" s="71">
        <v>0</v>
      </c>
    </row>
    <row r="62" spans="1:40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  <c r="H62" s="71">
        <v>0</v>
      </c>
      <c r="I62" s="71">
        <v>0</v>
      </c>
      <c r="L62" s="71">
        <v>0</v>
      </c>
      <c r="M62" s="71">
        <v>0</v>
      </c>
    </row>
    <row r="63" spans="1:40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  <c r="H63" s="71">
        <v>0</v>
      </c>
      <c r="I63" s="71">
        <v>0</v>
      </c>
      <c r="L63" s="71">
        <v>0</v>
      </c>
      <c r="M63" s="71">
        <v>0</v>
      </c>
    </row>
    <row r="64" spans="1:40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  <c r="H64" s="71">
        <v>0</v>
      </c>
      <c r="I64" s="71">
        <v>0</v>
      </c>
      <c r="L64" s="71">
        <v>0</v>
      </c>
      <c r="M64" s="71">
        <v>0</v>
      </c>
    </row>
    <row r="65" spans="1:13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  <c r="H65" s="71">
        <v>0</v>
      </c>
      <c r="I65" s="71">
        <v>0</v>
      </c>
      <c r="L65" s="71">
        <v>0</v>
      </c>
      <c r="M65" s="71" t="str">
        <f ca="1">_xlfn.IFS(ISBLANK(Genre!M65),"",IF(NOT(ISNA('#_Genre'!M65)),IF(ISNA(Genre!M65),TRUE,FALSE),FALSE),"StuNAMsg",IF(AND(ISNA('#_Genre'!M65),ISNA(Genre!M65)),TRUE,FALSE),"PerfectMsg",IF(NOT(ISERROR('#_Genre'!M65)),IF(ISERROR(Genre!M65),TRUE,FALSE),FALSE),"StuErrorMsg",IF(TYPE('#_Genre'!M65)&lt;&gt;TYPE(Genre!M65),TRUE,FALSE),"WrongTypeMsg",IF(_xlfn.ISFORMULA('#_Genre'!M65),IF(NOT(_xlfn.ISFORMULA(Genre!M65)),TRUE),FALSE),"MissingFormulaMsg",IF(NOT(AND(ISNUMBER(FIND("[",_xlfn.FORMULATEXT('#_Genre'!M65))),ISNUMBER(FIND("!",_xlfn.FORMULATEXT('#_Genre'!M65))))),AND(ISNUMBER(FIND("[",_xlfn.FORMULATEXT(Genre!M65))),ISNUMBER(FIND("!",_xlfn.FORMULATEXT(Genre!M65)))),FALSE),"ExternalRefsMsg",IF(ISNUMBER('#_Genre'!M65),IF(ABS('#_Genre'!M65-Genre!M65)&gt;0.00001,TRUE,FALSE),IF('#_Genre'!M65&lt;&gt;Genre!M65,TRUE,FALSE)),IF(ISNUMBER('#_Genre'!M65),IF('#_Genre'!M65&gt;Genre!M65,"TooLow","TooHigh"),"WrongAnswer"),NOT(_xlfn.ISFORMULA('#_Genre'!M65)),IF(_xlfn.IFS(ISTEXT('#_Genre'!M65),FALSE,ISLOGICAL('#_Genre'!M65),FALSE,SUBSTITUTE(CELL("format",'#_Genre'!M65),"-","")=SUBSTITUTE(CELL("format",Genre!M65),"-",""),FALSE,CELL("format",'#_Genre'!M65)="G",FALSE,AND(CELL("format",'#_Genre'!M65)="F0",CELL("format",Genre!M65)="G"),FALSE,TRUE,IFERROR(IF(MATCH(CELL("format",'#_Genre'!M65)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Genre!M65),_xlfn.FORMULATEXT(Genre!M65),Genre!M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Genre!M65),_xlfn.FORMULATEXT(Genre!M65),Genre!M65)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M65),_xlfn.FORMULATEXT('#_Genre'!M65),'#_Genre'!M65)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Genre'!M65),_xlfn.FORMULATEXT('#_Genre'!M65),'#_Genre'!M65),"9","#"),"8","#"),"7","#"),"6","#"),"5","#"),"4","#"),"3","#"),"2","#"),"1","#"),"0","#"),"$","")," ",""),",","@"),"&gt;","@"),"&lt;","@"),"=","@"),")","@"),"(","@"),"^","@"),"/","@"),"+","@"),"*","@"),"-","@"),"@#","")))/2,TRUE,FALSE),"HardCodeMsg",IF(LEN(IF(_xlfn.ISFORMULA(Genre!M65),_xlfn.FORMULATEXT(Genre!M65),Genre!M65))-LEN(SUBSTITUTE(IF(_xlfn.ISFORMULA(Genre!M65),_xlfn.FORMULATEXT(Genre!M65),Genre!M65),"""",""))&gt;LEN(IF(_xlfn.ISFORMULA('#_Genre'!M65),_xlfn.FORMULATEXT('#_Genre'!M65),'#_Genre'!M65))-LEN(SUBSTITUTE(IF(_xlfn.ISFORMULA('#_Genre'!M65),_xlfn.FORMULATEXT('#_Genre'!M65),'#_Genre'!M65),"""","")),TRUE,FALSE),"HardQuoteMsg",IF(LEN(IF(_xlfn.ISFORMULA(Genre!M65),_xlfn.FORMULATEXT(Genre!M65),Genre!M65))-LEN(SUBSTITUTE(IF(_xlfn.ISFORMULA(Genre!M65),_xlfn.FORMULATEXT(Genre!M65),Genre!M65),"$",""))&lt;LEN(IF(_xlfn.ISFORMULA('#_Genre'!M65),_xlfn.FORMULATEXT('#_Genre'!M65),'#_Genre'!M65))-LEN(SUBSTITUTE(IF(_xlfn.ISFORMULA('#_Genre'!M65),_xlfn.FORMULATEXT('#_Genre'!M65),'#_Genre'!M65),"$","")),TRUE,FALSE),"MissingAbsMsg",_xlfn.IFS(ISTEXT('#_Genre'!M65),FALSE,ISLOGICAL('#_Genre'!M65),FALSE,SUBSTITUTE(CELL("format",'#_Genre'!M65),"-","")=SUBSTITUTE(CELL("format",Genre!M65),"-",""),FALSE,CELL("format",'#_Genre'!M65)="G",FALSE,AND(CELL("format",'#_Genre'!M65)="F0",CELL("format",Genre!M65)="G"),FALSE,TRUE,IFERROR(IF(MATCH(CELL("format",'#_Genre'!M65),FormatCodes_SFX!$A$4:$A$53,0)&gt;0,TRUE),FALSE),TRUE,TRUE),"FormatMsg",TRUE,"PerfectMsg")</f>
        <v>PerfectMsg</v>
      </c>
    </row>
    <row r="66" spans="1:13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13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13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13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13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13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13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13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13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13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13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13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13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13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13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94">
        <v>0</v>
      </c>
      <c r="B104" s="72">
        <v>0</v>
      </c>
      <c r="C104" s="73">
        <v>0</v>
      </c>
      <c r="D104" s="72">
        <v>0</v>
      </c>
      <c r="E104" s="73">
        <v>0</v>
      </c>
      <c r="F104" s="95">
        <v>0</v>
      </c>
    </row>
    <row r="105" spans="1:6" x14ac:dyDescent="0.15">
      <c r="A105" s="72">
        <v>0</v>
      </c>
      <c r="B105" s="72">
        <v>0</v>
      </c>
      <c r="C105" s="73">
        <v>0</v>
      </c>
      <c r="D105" s="72">
        <v>0</v>
      </c>
      <c r="E105" s="71">
        <v>0</v>
      </c>
      <c r="F105" s="99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A2A3-D7EB-4E42-A15A-B4936B09F834}">
  <dimension ref="A1:AO105"/>
  <sheetViews>
    <sheetView showGridLines="0" topLeftCell="F1" zoomScaleNormal="100" workbookViewId="0">
      <pane ySplit="2" topLeftCell="A15" activePane="bottomLeft" state="frozen"/>
      <selection pane="bottomLeft" activeCell="Y27" sqref="Y27"/>
    </sheetView>
  </sheetViews>
  <sheetFormatPr defaultRowHeight="15" x14ac:dyDescent="0.25"/>
  <cols>
    <col min="1" max="1" width="8.7109375" customWidth="1"/>
    <col min="2" max="2" width="10.5703125" bestFit="1" customWidth="1"/>
    <col min="3" max="3" width="53.7109375" bestFit="1" customWidth="1"/>
    <col min="4" max="4" width="15.140625" bestFit="1" customWidth="1"/>
    <col min="5" max="5" width="19.28515625" bestFit="1" customWidth="1"/>
    <col min="6" max="6" width="36.28515625" bestFit="1" customWidth="1"/>
    <col min="8" max="8" width="17.140625" bestFit="1" customWidth="1"/>
    <col min="9" max="9" width="11" bestFit="1" customWidth="1"/>
    <col min="10" max="10" width="14.7109375" bestFit="1" customWidth="1"/>
    <col min="12" max="12" width="16.5703125" bestFit="1" customWidth="1"/>
    <col min="13" max="13" width="17.42578125" bestFit="1" customWidth="1"/>
  </cols>
  <sheetData>
    <row r="1" spans="1:41" ht="22.15" customHeight="1" x14ac:dyDescent="0.25">
      <c r="A1" s="54" t="s">
        <v>401</v>
      </c>
      <c r="B1" s="54" t="s">
        <v>402</v>
      </c>
      <c r="C1" s="54" t="s">
        <v>403</v>
      </c>
      <c r="D1" s="55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54"/>
      <c r="F1" s="54"/>
      <c r="G1" s="54"/>
      <c r="H1" s="54"/>
      <c r="I1" s="55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saving",Scoreboard!$F$23&lt;&gt;"","Security compromised: Undo last action or quit without saving",TRUE=TRUE,"Connor Guarino")</f>
        <v>Connor Guarino</v>
      </c>
      <c r="J1" s="55"/>
      <c r="K1" s="55"/>
      <c r="L1" s="55" t="s">
        <v>404</v>
      </c>
      <c r="M1" s="55"/>
      <c r="N1" s="55"/>
      <c r="O1" s="55"/>
      <c r="P1" s="56" t="s">
        <v>405</v>
      </c>
      <c r="Q1" s="55"/>
      <c r="R1" s="55"/>
      <c r="S1" s="87" t="s">
        <v>411</v>
      </c>
      <c r="T1" s="58"/>
      <c r="U1" s="57"/>
      <c r="V1" s="58"/>
      <c r="W1" s="57"/>
      <c r="X1" s="54" t="str">
        <f t="shared" ref="X1:AA2" si="0">A1</f>
        <v>earned</v>
      </c>
      <c r="Y1" s="54" t="str">
        <f t="shared" si="0"/>
        <v>possible</v>
      </c>
      <c r="Z1" s="54" t="str">
        <f t="shared" si="0"/>
        <v>cell</v>
      </c>
      <c r="AA1" s="55" t="str">
        <f t="shared" ca="1" si="0"/>
        <v>error</v>
      </c>
      <c r="AB1" s="54"/>
      <c r="AC1" s="54"/>
      <c r="AD1" s="59"/>
      <c r="AE1" s="59"/>
      <c r="AF1" s="55" t="str">
        <f>I1</f>
        <v>Connor Guarino</v>
      </c>
      <c r="AG1" s="55"/>
      <c r="AH1" s="59"/>
      <c r="AI1" s="59"/>
      <c r="AJ1" s="59"/>
      <c r="AK1" s="59"/>
      <c r="AL1" s="55" t="s">
        <v>404</v>
      </c>
      <c r="AM1" s="59"/>
      <c r="AN1" s="59"/>
      <c r="AO1" s="59"/>
    </row>
    <row r="2" spans="1:41" ht="22.9" customHeight="1" thickBot="1" x14ac:dyDescent="0.55000000000000004">
      <c r="A2" s="60">
        <f ca="1">GenreSC!$A$2</f>
        <v>6</v>
      </c>
      <c r="B2" s="61">
        <f>GenreSC!$B$2</f>
        <v>6</v>
      </c>
      <c r="C2" s="60" t="str" cm="1">
        <f t="array" aca="1" ref="C2" ca="1">SUBSTITUTE(IF(LEN(CELL("address"))&lt;15,CELL("address"),""),"$","")</f>
        <v/>
      </c>
      <c r="D2" s="62" t="str">
        <f ca="1">IF(ISNUMBER(SEARCH("#REF!",_xlfn.FORMULATEXT(INDIRECT("'GenreSC'!"&amp;C2)))),"DRAGGING CELLS IS NOT PERMITTED. PLEASE UNDO LAST ACTION!!",IF($P$1&lt;&gt;"Feedback OFF",IFERROR(HLOOKUP(INDIRECT("'GenreSC'!"&amp;C2),Feedback_SFX!$B$2:$N$10,IF($P$1="Feedback ON", 2, Feedback_SFX!B1), FALSE), ""),""))</f>
        <v/>
      </c>
      <c r="E2" s="63"/>
      <c r="F2" s="63"/>
      <c r="G2" s="63"/>
      <c r="H2" s="63"/>
      <c r="I2" s="64"/>
      <c r="J2" s="63"/>
      <c r="K2" s="63"/>
      <c r="L2" s="63"/>
      <c r="M2" s="63"/>
      <c r="N2" s="63"/>
      <c r="O2" s="63"/>
      <c r="P2" s="70" t="str">
        <f ca="1">IF(Scoreboard!$E$4="Excel version: Invalid","****ERROR: Scoreboard requires Excel 365 or 2021 to run****", "")</f>
        <v/>
      </c>
      <c r="Q2" s="63"/>
      <c r="R2" s="63"/>
      <c r="S2" s="65"/>
      <c r="T2" s="66"/>
      <c r="U2" s="67"/>
      <c r="V2" s="66"/>
      <c r="W2" s="67"/>
      <c r="X2" s="68">
        <f t="shared" ca="1" si="0"/>
        <v>6</v>
      </c>
      <c r="Y2" s="68">
        <f t="shared" si="0"/>
        <v>6</v>
      </c>
      <c r="Z2" s="68" t="str">
        <f t="shared" ca="1" si="0"/>
        <v/>
      </c>
      <c r="AA2" s="62" t="str">
        <f t="shared" ca="1" si="0"/>
        <v/>
      </c>
      <c r="AB2" s="63"/>
      <c r="AC2" s="63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5" spans="1:41" ht="18.75" x14ac:dyDescent="0.25">
      <c r="A5" s="27" t="s">
        <v>45</v>
      </c>
      <c r="B5" s="27" t="s">
        <v>46</v>
      </c>
      <c r="C5" s="27" t="s">
        <v>47</v>
      </c>
      <c r="D5" s="27" t="s">
        <v>48</v>
      </c>
      <c r="E5" s="27" t="s">
        <v>49</v>
      </c>
      <c r="F5" s="28" t="s">
        <v>50</v>
      </c>
      <c r="H5" s="38" t="s">
        <v>49</v>
      </c>
      <c r="I5" s="39" t="s">
        <v>57</v>
      </c>
    </row>
    <row r="6" spans="1:41" ht="18.75" x14ac:dyDescent="0.3">
      <c r="A6" s="29">
        <v>1</v>
      </c>
      <c r="B6" s="30">
        <v>1977</v>
      </c>
      <c r="C6" s="31" t="s">
        <v>51</v>
      </c>
      <c r="D6" s="30" t="s">
        <v>52</v>
      </c>
      <c r="E6" s="31" t="s">
        <v>53</v>
      </c>
      <c r="F6" s="32">
        <v>1462.547636</v>
      </c>
      <c r="H6" s="21" t="s">
        <v>53</v>
      </c>
      <c r="I6" s="53">
        <f>COUNTIFS($E$6:$E$105,H6)</f>
        <v>50</v>
      </c>
    </row>
    <row r="7" spans="1:41" ht="18.75" x14ac:dyDescent="0.3">
      <c r="A7" s="29">
        <v>2</v>
      </c>
      <c r="B7" s="30">
        <v>1997</v>
      </c>
      <c r="C7" s="31" t="s">
        <v>54</v>
      </c>
      <c r="D7" s="30" t="s">
        <v>55</v>
      </c>
      <c r="E7" s="31" t="s">
        <v>56</v>
      </c>
      <c r="F7" s="33">
        <v>1211.3174739999999</v>
      </c>
      <c r="H7" s="21" t="s">
        <v>63</v>
      </c>
      <c r="I7" s="53">
        <f t="shared" ref="I7:I13" si="1">COUNTIFS($E$6:$E$105,H7)</f>
        <v>23</v>
      </c>
    </row>
    <row r="8" spans="1:41" ht="18.75" x14ac:dyDescent="0.3">
      <c r="A8" s="29">
        <v>3</v>
      </c>
      <c r="B8" s="30">
        <v>1982</v>
      </c>
      <c r="C8" s="31" t="s">
        <v>58</v>
      </c>
      <c r="D8" s="30" t="s">
        <v>52</v>
      </c>
      <c r="E8" s="31" t="s">
        <v>59</v>
      </c>
      <c r="F8" s="33">
        <v>1196.354118</v>
      </c>
      <c r="H8" s="21" t="s">
        <v>88</v>
      </c>
      <c r="I8" s="53">
        <f t="shared" si="1"/>
        <v>10</v>
      </c>
    </row>
    <row r="9" spans="1:41" ht="18.75" x14ac:dyDescent="0.3">
      <c r="A9" s="29">
        <v>4</v>
      </c>
      <c r="B9" s="30">
        <v>2015</v>
      </c>
      <c r="C9" s="31" t="s">
        <v>61</v>
      </c>
      <c r="D9" s="30" t="s">
        <v>55</v>
      </c>
      <c r="E9" s="31" t="s">
        <v>53</v>
      </c>
      <c r="F9" s="33">
        <v>991.39949999999999</v>
      </c>
      <c r="H9" s="21" t="s">
        <v>59</v>
      </c>
      <c r="I9" s="53">
        <f t="shared" si="1"/>
        <v>7</v>
      </c>
    </row>
    <row r="10" spans="1:41" ht="18.75" x14ac:dyDescent="0.3">
      <c r="A10" s="29">
        <v>5</v>
      </c>
      <c r="B10" s="30">
        <v>2009</v>
      </c>
      <c r="C10" s="31" t="s">
        <v>62</v>
      </c>
      <c r="D10" s="30" t="s">
        <v>55</v>
      </c>
      <c r="E10" s="31" t="s">
        <v>63</v>
      </c>
      <c r="F10" s="33">
        <v>878.51414999999997</v>
      </c>
      <c r="H10" s="21" t="s">
        <v>56</v>
      </c>
      <c r="I10" s="53">
        <f t="shared" si="1"/>
        <v>4</v>
      </c>
    </row>
    <row r="11" spans="1:41" ht="18.75" x14ac:dyDescent="0.3">
      <c r="A11" s="29">
        <v>6</v>
      </c>
      <c r="B11" s="30">
        <v>1980</v>
      </c>
      <c r="C11" s="31" t="s">
        <v>64</v>
      </c>
      <c r="D11" s="30" t="s">
        <v>52</v>
      </c>
      <c r="E11" s="31" t="s">
        <v>53</v>
      </c>
      <c r="F11" s="33">
        <v>859.72019799999998</v>
      </c>
      <c r="H11" s="21" t="s">
        <v>78</v>
      </c>
      <c r="I11" s="53">
        <f t="shared" si="1"/>
        <v>4</v>
      </c>
    </row>
    <row r="12" spans="1:41" ht="18.75" x14ac:dyDescent="0.3">
      <c r="A12" s="29">
        <v>7</v>
      </c>
      <c r="B12" s="30">
        <v>1983</v>
      </c>
      <c r="C12" s="31" t="s">
        <v>66</v>
      </c>
      <c r="D12" s="30" t="s">
        <v>52</v>
      </c>
      <c r="E12" s="31" t="s">
        <v>53</v>
      </c>
      <c r="F12" s="33">
        <v>827.71771100000001</v>
      </c>
      <c r="H12" s="21" t="s">
        <v>155</v>
      </c>
      <c r="I12" s="53">
        <f t="shared" si="1"/>
        <v>1</v>
      </c>
    </row>
    <row r="13" spans="1:41" ht="18.75" x14ac:dyDescent="0.3">
      <c r="A13" s="29">
        <v>8</v>
      </c>
      <c r="B13" s="30">
        <v>1994</v>
      </c>
      <c r="C13" s="31" t="s">
        <v>67</v>
      </c>
      <c r="D13" s="30" t="s">
        <v>60</v>
      </c>
      <c r="E13" s="31" t="s">
        <v>53</v>
      </c>
      <c r="F13" s="33">
        <v>804.10486300000002</v>
      </c>
      <c r="H13" s="21" t="s">
        <v>161</v>
      </c>
      <c r="I13" s="53">
        <f t="shared" si="1"/>
        <v>1</v>
      </c>
    </row>
    <row r="14" spans="1:41" ht="18.75" x14ac:dyDescent="0.3">
      <c r="A14" s="29">
        <v>9</v>
      </c>
      <c r="B14" s="30">
        <v>1999</v>
      </c>
      <c r="C14" s="31" t="s">
        <v>68</v>
      </c>
      <c r="D14" s="30" t="s">
        <v>52</v>
      </c>
      <c r="E14" s="31" t="s">
        <v>53</v>
      </c>
      <c r="F14" s="33">
        <v>803.77627500000006</v>
      </c>
      <c r="H14" s="34" t="s">
        <v>167</v>
      </c>
      <c r="I14" s="100">
        <f>SUM(I6:I13)</f>
        <v>100</v>
      </c>
    </row>
    <row r="15" spans="1:41" ht="18.75" x14ac:dyDescent="0.3">
      <c r="A15" s="29">
        <v>10</v>
      </c>
      <c r="B15" s="30">
        <v>1993</v>
      </c>
      <c r="C15" s="31" t="s">
        <v>69</v>
      </c>
      <c r="D15" s="30" t="s">
        <v>55</v>
      </c>
      <c r="E15" s="31" t="s">
        <v>63</v>
      </c>
      <c r="F15" s="33">
        <v>803.21986500000003</v>
      </c>
    </row>
    <row r="16" spans="1:41" ht="18.75" x14ac:dyDescent="0.3">
      <c r="A16" s="29">
        <v>11</v>
      </c>
      <c r="B16" s="30">
        <v>1981</v>
      </c>
      <c r="C16" s="31" t="s">
        <v>70</v>
      </c>
      <c r="D16" s="30" t="s">
        <v>52</v>
      </c>
      <c r="E16" s="31" t="s">
        <v>53</v>
      </c>
      <c r="F16" s="33">
        <v>747.88914299999999</v>
      </c>
    </row>
    <row r="17" spans="1:16" ht="18.75" x14ac:dyDescent="0.3">
      <c r="A17" s="29">
        <v>12</v>
      </c>
      <c r="B17" s="30">
        <v>1994</v>
      </c>
      <c r="C17" s="31" t="s">
        <v>71</v>
      </c>
      <c r="D17" s="30" t="s">
        <v>55</v>
      </c>
      <c r="E17" s="31" t="s">
        <v>59</v>
      </c>
      <c r="F17" s="33">
        <v>715.38474099999996</v>
      </c>
    </row>
    <row r="18" spans="1:16" ht="18.75" x14ac:dyDescent="0.3">
      <c r="A18" s="29">
        <v>13</v>
      </c>
      <c r="B18" s="30">
        <v>2012</v>
      </c>
      <c r="C18" s="31" t="s">
        <v>72</v>
      </c>
      <c r="D18" s="30" t="s">
        <v>55</v>
      </c>
      <c r="E18" s="31" t="s">
        <v>63</v>
      </c>
      <c r="F18" s="33">
        <v>696.88290500000005</v>
      </c>
    </row>
    <row r="19" spans="1:16" ht="18.75" x14ac:dyDescent="0.3">
      <c r="A19" s="29">
        <v>14</v>
      </c>
      <c r="B19" s="30">
        <v>2015</v>
      </c>
      <c r="C19" s="31" t="s">
        <v>73</v>
      </c>
      <c r="D19" s="30" t="s">
        <v>55</v>
      </c>
      <c r="E19" s="31" t="s">
        <v>63</v>
      </c>
      <c r="F19" s="33">
        <v>688.56016799999998</v>
      </c>
    </row>
    <row r="20" spans="1:16" ht="18.75" x14ac:dyDescent="0.3">
      <c r="A20" s="29">
        <v>15</v>
      </c>
      <c r="B20" s="30">
        <v>1977</v>
      </c>
      <c r="C20" s="31" t="s">
        <v>75</v>
      </c>
      <c r="D20" s="30" t="s">
        <v>52</v>
      </c>
      <c r="E20" s="31" t="s">
        <v>53</v>
      </c>
      <c r="F20" s="33">
        <v>665.61167799999998</v>
      </c>
    </row>
    <row r="21" spans="1:16" ht="18.75" x14ac:dyDescent="0.3">
      <c r="A21" s="29">
        <v>16</v>
      </c>
      <c r="B21" s="30">
        <v>2008</v>
      </c>
      <c r="C21" s="31" t="s">
        <v>76</v>
      </c>
      <c r="D21" s="30" t="s">
        <v>55</v>
      </c>
      <c r="E21" s="31" t="s">
        <v>63</v>
      </c>
      <c r="F21" s="33">
        <v>660.98658799999998</v>
      </c>
    </row>
    <row r="22" spans="1:16" ht="18.75" x14ac:dyDescent="0.3">
      <c r="A22" s="29">
        <v>17</v>
      </c>
      <c r="B22" s="30">
        <v>1978</v>
      </c>
      <c r="C22" s="31" t="s">
        <v>77</v>
      </c>
      <c r="D22" s="30" t="s">
        <v>52</v>
      </c>
      <c r="E22" s="31" t="s">
        <v>78</v>
      </c>
      <c r="F22" s="33">
        <v>636.50591899999995</v>
      </c>
    </row>
    <row r="23" spans="1:16" ht="18.75" x14ac:dyDescent="0.3">
      <c r="A23" s="29">
        <v>18</v>
      </c>
      <c r="B23" s="30">
        <v>2004</v>
      </c>
      <c r="C23" s="31" t="s">
        <v>80</v>
      </c>
      <c r="D23" s="30" t="s">
        <v>52</v>
      </c>
      <c r="E23" s="31" t="s">
        <v>53</v>
      </c>
      <c r="F23" s="33">
        <v>632.35323300000005</v>
      </c>
    </row>
    <row r="24" spans="1:16" ht="19.5" thickBot="1" x14ac:dyDescent="0.35">
      <c r="A24" s="29">
        <v>19</v>
      </c>
      <c r="B24" s="30">
        <v>2002</v>
      </c>
      <c r="C24" s="31" t="s">
        <v>81</v>
      </c>
      <c r="D24" s="30" t="s">
        <v>55</v>
      </c>
      <c r="E24" s="31" t="s">
        <v>53</v>
      </c>
      <c r="F24" s="33">
        <v>618.41423899999995</v>
      </c>
    </row>
    <row r="25" spans="1:16" ht="45.75" x14ac:dyDescent="0.3">
      <c r="A25" s="29">
        <v>20</v>
      </c>
      <c r="B25" s="30">
        <v>1996</v>
      </c>
      <c r="C25" s="31" t="s">
        <v>82</v>
      </c>
      <c r="D25" s="30" t="s">
        <v>55</v>
      </c>
      <c r="E25" s="31" t="s">
        <v>53</v>
      </c>
      <c r="F25" s="33">
        <v>616.49465199999997</v>
      </c>
      <c r="P25" s="89" t="s">
        <v>413</v>
      </c>
    </row>
    <row r="26" spans="1:16" ht="18.75" x14ac:dyDescent="0.3">
      <c r="A26" s="29">
        <v>21</v>
      </c>
      <c r="B26" s="30">
        <v>2017</v>
      </c>
      <c r="C26" s="31" t="s">
        <v>83</v>
      </c>
      <c r="D26" s="30" t="s">
        <v>55</v>
      </c>
      <c r="E26" s="31" t="s">
        <v>63</v>
      </c>
      <c r="F26" s="33">
        <v>615.20274400000005</v>
      </c>
    </row>
    <row r="27" spans="1:16" ht="18.75" x14ac:dyDescent="0.3">
      <c r="A27" s="29">
        <v>22</v>
      </c>
      <c r="B27" s="30">
        <v>1984</v>
      </c>
      <c r="C27" s="31" t="s">
        <v>84</v>
      </c>
      <c r="D27" s="30" t="s">
        <v>52</v>
      </c>
      <c r="E27" s="31" t="s">
        <v>53</v>
      </c>
      <c r="F27" s="33">
        <v>608.26937899999996</v>
      </c>
    </row>
    <row r="28" spans="1:16" ht="18.75" x14ac:dyDescent="0.3">
      <c r="A28" s="29">
        <v>23</v>
      </c>
      <c r="B28" s="30">
        <v>1984</v>
      </c>
      <c r="C28" s="31" t="s">
        <v>86</v>
      </c>
      <c r="D28" s="30" t="s">
        <v>65</v>
      </c>
      <c r="E28" s="31" t="s">
        <v>63</v>
      </c>
      <c r="F28" s="33">
        <v>603.280261</v>
      </c>
    </row>
    <row r="29" spans="1:16" ht="18.75" x14ac:dyDescent="0.3">
      <c r="A29" s="29">
        <v>24</v>
      </c>
      <c r="B29" s="30">
        <v>1990</v>
      </c>
      <c r="C29" s="31" t="s">
        <v>87</v>
      </c>
      <c r="D29" s="30" t="s">
        <v>52</v>
      </c>
      <c r="E29" s="31" t="s">
        <v>88</v>
      </c>
      <c r="F29" s="33">
        <v>603.21686599999998</v>
      </c>
    </row>
    <row r="30" spans="1:16" ht="18.75" x14ac:dyDescent="0.3">
      <c r="A30" s="29">
        <v>25</v>
      </c>
      <c r="B30" s="30">
        <v>2006</v>
      </c>
      <c r="C30" s="31" t="s">
        <v>89</v>
      </c>
      <c r="D30" s="30" t="s">
        <v>55</v>
      </c>
      <c r="E30" s="31" t="s">
        <v>53</v>
      </c>
      <c r="F30" s="33">
        <v>575.19247499999994</v>
      </c>
    </row>
    <row r="31" spans="1:16" ht="18.75" x14ac:dyDescent="0.3">
      <c r="A31" s="29">
        <v>26</v>
      </c>
      <c r="B31" s="30">
        <v>1989</v>
      </c>
      <c r="C31" s="31" t="s">
        <v>90</v>
      </c>
      <c r="D31" s="30" t="s">
        <v>55</v>
      </c>
      <c r="E31" s="31" t="s">
        <v>63</v>
      </c>
      <c r="F31" s="33">
        <v>560.29609100000005</v>
      </c>
    </row>
    <row r="32" spans="1:16" ht="18.75" x14ac:dyDescent="0.3">
      <c r="A32" s="29">
        <v>27</v>
      </c>
      <c r="B32" s="30">
        <v>2003</v>
      </c>
      <c r="C32" s="31" t="s">
        <v>91</v>
      </c>
      <c r="D32" s="30" t="s">
        <v>55</v>
      </c>
      <c r="E32" s="31" t="s">
        <v>53</v>
      </c>
      <c r="F32" s="33">
        <v>553.68858</v>
      </c>
    </row>
    <row r="33" spans="1:6" ht="18.75" x14ac:dyDescent="0.3">
      <c r="A33" s="29">
        <v>28</v>
      </c>
      <c r="B33" s="30">
        <v>2016</v>
      </c>
      <c r="C33" s="31" t="s">
        <v>92</v>
      </c>
      <c r="D33" s="30" t="s">
        <v>55</v>
      </c>
      <c r="E33" s="31" t="s">
        <v>53</v>
      </c>
      <c r="F33" s="33">
        <v>547.899405</v>
      </c>
    </row>
    <row r="34" spans="1:6" ht="18.75" x14ac:dyDescent="0.3">
      <c r="A34" s="29">
        <v>29</v>
      </c>
      <c r="B34" s="30">
        <v>1977</v>
      </c>
      <c r="C34" s="31" t="s">
        <v>93</v>
      </c>
      <c r="D34" s="30" t="s">
        <v>65</v>
      </c>
      <c r="E34" s="31" t="s">
        <v>59</v>
      </c>
      <c r="F34" s="33">
        <v>547.74645899999996</v>
      </c>
    </row>
    <row r="35" spans="1:6" ht="18.75" x14ac:dyDescent="0.3">
      <c r="A35" s="29">
        <v>30</v>
      </c>
      <c r="B35" s="30">
        <v>2003</v>
      </c>
      <c r="C35" s="31" t="s">
        <v>94</v>
      </c>
      <c r="D35" s="30" t="s">
        <v>60</v>
      </c>
      <c r="E35" s="31" t="s">
        <v>53</v>
      </c>
      <c r="F35" s="33">
        <v>547.03703199999995</v>
      </c>
    </row>
    <row r="36" spans="1:6" ht="18.75" x14ac:dyDescent="0.3">
      <c r="A36" s="29">
        <v>31</v>
      </c>
      <c r="B36" s="30">
        <v>2004</v>
      </c>
      <c r="C36" s="31" t="s">
        <v>95</v>
      </c>
      <c r="D36" s="30" t="s">
        <v>60</v>
      </c>
      <c r="E36" s="31" t="s">
        <v>53</v>
      </c>
      <c r="F36" s="33">
        <v>540.40934100000004</v>
      </c>
    </row>
    <row r="37" spans="1:6" ht="18.75" x14ac:dyDescent="0.3">
      <c r="A37" s="29">
        <v>32</v>
      </c>
      <c r="B37" s="30">
        <v>1978</v>
      </c>
      <c r="C37" s="31" t="s">
        <v>96</v>
      </c>
      <c r="D37" s="30" t="s">
        <v>65</v>
      </c>
      <c r="E37" s="31" t="s">
        <v>88</v>
      </c>
      <c r="F37" s="33">
        <v>538.56409799999994</v>
      </c>
    </row>
    <row r="38" spans="1:6" ht="18.75" x14ac:dyDescent="0.3">
      <c r="A38" s="29">
        <v>33</v>
      </c>
      <c r="B38" s="30">
        <v>2004</v>
      </c>
      <c r="C38" s="31" t="s">
        <v>97</v>
      </c>
      <c r="D38" s="30" t="s">
        <v>55</v>
      </c>
      <c r="E38" s="31" t="s">
        <v>53</v>
      </c>
      <c r="F38" s="33">
        <v>535.32494299999996</v>
      </c>
    </row>
    <row r="39" spans="1:6" ht="18.75" x14ac:dyDescent="0.3">
      <c r="A39" s="29">
        <v>34</v>
      </c>
      <c r="B39" s="30">
        <v>2004</v>
      </c>
      <c r="C39" s="31" t="s">
        <v>98</v>
      </c>
      <c r="D39" s="30" t="s">
        <v>65</v>
      </c>
      <c r="E39" s="31" t="s">
        <v>59</v>
      </c>
      <c r="F39" s="33">
        <v>531.37309400000004</v>
      </c>
    </row>
    <row r="40" spans="1:6" ht="18.75" x14ac:dyDescent="0.3">
      <c r="A40" s="29">
        <v>35</v>
      </c>
      <c r="B40" s="30">
        <v>2005</v>
      </c>
      <c r="C40" s="31" t="s">
        <v>99</v>
      </c>
      <c r="D40" s="30" t="s">
        <v>55</v>
      </c>
      <c r="E40" s="31" t="s">
        <v>53</v>
      </c>
      <c r="F40" s="33">
        <v>527.98878000000002</v>
      </c>
    </row>
    <row r="41" spans="1:6" ht="18.75" x14ac:dyDescent="0.3">
      <c r="A41" s="29">
        <v>36</v>
      </c>
      <c r="B41" s="30">
        <v>2002</v>
      </c>
      <c r="C41" s="31" t="s">
        <v>100</v>
      </c>
      <c r="D41" s="30" t="s">
        <v>55</v>
      </c>
      <c r="E41" s="31" t="s">
        <v>53</v>
      </c>
      <c r="F41" s="33">
        <v>519.97548700000004</v>
      </c>
    </row>
    <row r="42" spans="1:6" ht="18.75" x14ac:dyDescent="0.3">
      <c r="A42" s="29">
        <v>37</v>
      </c>
      <c r="B42" s="30">
        <v>1985</v>
      </c>
      <c r="C42" s="31" t="s">
        <v>101</v>
      </c>
      <c r="D42" s="30" t="s">
        <v>52</v>
      </c>
      <c r="E42" s="31" t="s">
        <v>53</v>
      </c>
      <c r="F42" s="33">
        <v>513.78859</v>
      </c>
    </row>
    <row r="43" spans="1:6" ht="18.75" x14ac:dyDescent="0.3">
      <c r="A43" s="29">
        <v>38</v>
      </c>
      <c r="B43" s="30">
        <v>1999</v>
      </c>
      <c r="C43" s="31" t="s">
        <v>102</v>
      </c>
      <c r="D43" s="30" t="s">
        <v>55</v>
      </c>
      <c r="E43" s="31" t="s">
        <v>56</v>
      </c>
      <c r="F43" s="33">
        <v>512.48873600000002</v>
      </c>
    </row>
    <row r="44" spans="1:6" ht="18.75" x14ac:dyDescent="0.3">
      <c r="A44" s="29">
        <v>39</v>
      </c>
      <c r="B44" s="30">
        <v>1982</v>
      </c>
      <c r="C44" s="31" t="s">
        <v>103</v>
      </c>
      <c r="D44" s="30" t="s">
        <v>52</v>
      </c>
      <c r="E44" s="31" t="s">
        <v>88</v>
      </c>
      <c r="F44" s="33">
        <v>508.91405099999997</v>
      </c>
    </row>
    <row r="45" spans="1:6" ht="18.75" x14ac:dyDescent="0.3">
      <c r="A45" s="29">
        <v>40</v>
      </c>
      <c r="B45" s="30">
        <v>1977</v>
      </c>
      <c r="C45" s="31" t="s">
        <v>104</v>
      </c>
      <c r="D45" s="30" t="s">
        <v>52</v>
      </c>
      <c r="E45" s="31" t="s">
        <v>88</v>
      </c>
      <c r="F45" s="33">
        <v>505.81304999999998</v>
      </c>
    </row>
    <row r="46" spans="1:6" ht="18.75" x14ac:dyDescent="0.3">
      <c r="A46" s="29">
        <v>41</v>
      </c>
      <c r="B46" s="30">
        <v>2016</v>
      </c>
      <c r="C46" s="31" t="s">
        <v>105</v>
      </c>
      <c r="D46" s="30" t="s">
        <v>52</v>
      </c>
      <c r="E46" s="31" t="s">
        <v>53</v>
      </c>
      <c r="F46" s="33">
        <v>504.285686</v>
      </c>
    </row>
    <row r="47" spans="1:6" ht="18.75" x14ac:dyDescent="0.3">
      <c r="A47" s="29">
        <v>42</v>
      </c>
      <c r="B47" s="30">
        <v>2017</v>
      </c>
      <c r="C47" s="31" t="s">
        <v>106</v>
      </c>
      <c r="D47" s="30" t="s">
        <v>52</v>
      </c>
      <c r="E47" s="31" t="s">
        <v>78</v>
      </c>
      <c r="F47" s="33">
        <v>504.01416499999999</v>
      </c>
    </row>
    <row r="48" spans="1:6" ht="18.75" x14ac:dyDescent="0.3">
      <c r="A48" s="29">
        <v>43</v>
      </c>
      <c r="B48" s="30">
        <v>2012</v>
      </c>
      <c r="C48" s="31" t="s">
        <v>107</v>
      </c>
      <c r="D48" s="30" t="s">
        <v>55</v>
      </c>
      <c r="E48" s="31" t="s">
        <v>63</v>
      </c>
      <c r="F48" s="33">
        <v>501.06004100000001</v>
      </c>
    </row>
    <row r="49" spans="1:40" ht="18.75" x14ac:dyDescent="0.3">
      <c r="A49" s="29">
        <v>44</v>
      </c>
      <c r="B49" s="30">
        <v>2001</v>
      </c>
      <c r="C49" s="31" t="s">
        <v>108</v>
      </c>
      <c r="D49" s="30" t="s">
        <v>52</v>
      </c>
      <c r="E49" s="31" t="s">
        <v>53</v>
      </c>
      <c r="F49" s="33">
        <v>498.670818</v>
      </c>
    </row>
    <row r="50" spans="1:40" ht="18.75" x14ac:dyDescent="0.3">
      <c r="A50" s="29">
        <v>45</v>
      </c>
      <c r="B50" s="30">
        <v>2001</v>
      </c>
      <c r="C50" s="31" t="s">
        <v>109</v>
      </c>
      <c r="D50" s="30" t="s">
        <v>55</v>
      </c>
      <c r="E50" s="31" t="s">
        <v>53</v>
      </c>
      <c r="F50" s="33">
        <v>491.40445799999998</v>
      </c>
      <c r="H50" s="35"/>
      <c r="I50" s="35"/>
    </row>
    <row r="51" spans="1:40" ht="18.75" x14ac:dyDescent="0.3">
      <c r="A51" s="29">
        <v>46</v>
      </c>
      <c r="B51" s="30">
        <v>2015</v>
      </c>
      <c r="C51" s="31" t="s">
        <v>110</v>
      </c>
      <c r="D51" s="30" t="s">
        <v>55</v>
      </c>
      <c r="E51" s="31" t="s">
        <v>63</v>
      </c>
      <c r="F51" s="33">
        <v>488.40837299999998</v>
      </c>
      <c r="H51" s="35"/>
      <c r="I51" s="35"/>
    </row>
    <row r="52" spans="1:40" ht="18.75" x14ac:dyDescent="0.3">
      <c r="A52" s="29">
        <v>47</v>
      </c>
      <c r="B52" s="30">
        <v>1996</v>
      </c>
      <c r="C52" s="31" t="s">
        <v>111</v>
      </c>
      <c r="D52" s="30" t="s">
        <v>55</v>
      </c>
      <c r="E52" s="31" t="s">
        <v>63</v>
      </c>
      <c r="F52" s="33">
        <v>486.65760699999998</v>
      </c>
      <c r="H52" s="35"/>
      <c r="I52" s="35"/>
    </row>
    <row r="53" spans="1:40" ht="18.75" x14ac:dyDescent="0.3">
      <c r="A53" s="29">
        <v>48</v>
      </c>
      <c r="B53" s="30">
        <v>1978</v>
      </c>
      <c r="C53" s="31" t="s">
        <v>112</v>
      </c>
      <c r="D53" s="30" t="s">
        <v>52</v>
      </c>
      <c r="E53" s="31" t="s">
        <v>53</v>
      </c>
      <c r="F53" s="33">
        <v>486.454927</v>
      </c>
      <c r="H53" s="35" t="s">
        <v>168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</row>
    <row r="54" spans="1:40" ht="18.75" x14ac:dyDescent="0.3">
      <c r="A54" s="29">
        <v>49</v>
      </c>
      <c r="B54" s="30">
        <v>1997</v>
      </c>
      <c r="C54" s="31" t="s">
        <v>113</v>
      </c>
      <c r="D54" s="30" t="s">
        <v>55</v>
      </c>
      <c r="E54" s="31" t="s">
        <v>53</v>
      </c>
      <c r="F54" s="33">
        <v>486.086725</v>
      </c>
      <c r="H54" s="35" t="s">
        <v>169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 spans="1:40" ht="18.75" x14ac:dyDescent="0.3">
      <c r="A55" s="29">
        <v>50</v>
      </c>
      <c r="B55" s="30">
        <v>2009</v>
      </c>
      <c r="C55" s="31" t="s">
        <v>114</v>
      </c>
      <c r="D55" s="30" t="s">
        <v>55</v>
      </c>
      <c r="E55" s="31" t="s">
        <v>63</v>
      </c>
      <c r="F55" s="33">
        <v>477.172752</v>
      </c>
    </row>
    <row r="56" spans="1:40" ht="18.75" x14ac:dyDescent="0.3">
      <c r="A56" s="29">
        <v>51</v>
      </c>
      <c r="B56" s="30">
        <v>1984</v>
      </c>
      <c r="C56" s="31" t="s">
        <v>115</v>
      </c>
      <c r="D56" s="30" t="s">
        <v>52</v>
      </c>
      <c r="E56" s="31" t="s">
        <v>53</v>
      </c>
      <c r="F56" s="33">
        <v>476.46856700000001</v>
      </c>
      <c r="H56" s="34" t="s">
        <v>49</v>
      </c>
      <c r="I56" s="34" t="s">
        <v>57</v>
      </c>
      <c r="L56" s="167" t="s">
        <v>428</v>
      </c>
      <c r="M56" t="s">
        <v>429</v>
      </c>
    </row>
    <row r="57" spans="1:40" ht="18.75" x14ac:dyDescent="0.3">
      <c r="A57" s="29">
        <v>52</v>
      </c>
      <c r="B57" s="30">
        <v>2002</v>
      </c>
      <c r="C57" s="31" t="s">
        <v>116</v>
      </c>
      <c r="D57" s="30" t="s">
        <v>52</v>
      </c>
      <c r="E57" s="31" t="s">
        <v>53</v>
      </c>
      <c r="F57" s="33">
        <v>475.90756399999998</v>
      </c>
      <c r="H57" s="34" t="s">
        <v>53</v>
      </c>
      <c r="I57" s="34">
        <v>50</v>
      </c>
      <c r="L57" s="168" t="s">
        <v>53</v>
      </c>
      <c r="M57" s="169">
        <v>50</v>
      </c>
    </row>
    <row r="58" spans="1:40" ht="18.75" x14ac:dyDescent="0.3">
      <c r="A58" s="29">
        <v>53</v>
      </c>
      <c r="B58" s="30">
        <v>1993</v>
      </c>
      <c r="C58" s="31" t="s">
        <v>117</v>
      </c>
      <c r="D58" s="30" t="s">
        <v>55</v>
      </c>
      <c r="E58" s="31" t="s">
        <v>88</v>
      </c>
      <c r="F58" s="33">
        <v>474.26494400000001</v>
      </c>
      <c r="H58" s="34" t="s">
        <v>63</v>
      </c>
      <c r="I58" s="90" t="s">
        <v>412</v>
      </c>
      <c r="L58" s="168" t="s">
        <v>63</v>
      </c>
      <c r="M58" s="169">
        <v>23</v>
      </c>
    </row>
    <row r="59" spans="1:40" ht="18.75" x14ac:dyDescent="0.3">
      <c r="A59" s="29">
        <v>54</v>
      </c>
      <c r="B59" s="30">
        <v>2010</v>
      </c>
      <c r="C59" s="31" t="s">
        <v>118</v>
      </c>
      <c r="D59" s="30" t="s">
        <v>60</v>
      </c>
      <c r="E59" s="31" t="s">
        <v>53</v>
      </c>
      <c r="F59" s="33">
        <v>468.12971199999998</v>
      </c>
      <c r="H59" s="34" t="s">
        <v>88</v>
      </c>
      <c r="I59" s="90" t="s">
        <v>412</v>
      </c>
      <c r="L59" s="168" t="s">
        <v>88</v>
      </c>
      <c r="M59" s="169">
        <v>10</v>
      </c>
    </row>
    <row r="60" spans="1:40" ht="18.75" x14ac:dyDescent="0.3">
      <c r="A60" s="29">
        <v>55</v>
      </c>
      <c r="B60" s="30">
        <v>1992</v>
      </c>
      <c r="C60" s="31" t="s">
        <v>119</v>
      </c>
      <c r="D60" s="30" t="s">
        <v>60</v>
      </c>
      <c r="E60" s="31" t="s">
        <v>53</v>
      </c>
      <c r="F60" s="33">
        <v>466.61040200000002</v>
      </c>
      <c r="H60" s="34" t="s">
        <v>59</v>
      </c>
      <c r="I60" s="90" t="s">
        <v>412</v>
      </c>
      <c r="L60" s="168" t="s">
        <v>59</v>
      </c>
      <c r="M60" s="169">
        <v>7</v>
      </c>
    </row>
    <row r="61" spans="1:40" ht="18.75" x14ac:dyDescent="0.3">
      <c r="A61" s="29">
        <v>56</v>
      </c>
      <c r="B61" s="30">
        <v>2013</v>
      </c>
      <c r="C61" s="31" t="s">
        <v>120</v>
      </c>
      <c r="D61" s="30" t="s">
        <v>55</v>
      </c>
      <c r="E61" s="31" t="s">
        <v>53</v>
      </c>
      <c r="F61" s="33">
        <v>464.794802</v>
      </c>
      <c r="H61" s="34" t="s">
        <v>56</v>
      </c>
      <c r="I61" s="90" t="s">
        <v>412</v>
      </c>
      <c r="L61" s="168" t="s">
        <v>56</v>
      </c>
      <c r="M61" s="169">
        <v>4</v>
      </c>
    </row>
    <row r="62" spans="1:40" ht="18.75" x14ac:dyDescent="0.3">
      <c r="A62" s="29">
        <v>57</v>
      </c>
      <c r="B62" s="30">
        <v>1990</v>
      </c>
      <c r="C62" s="31" t="s">
        <v>121</v>
      </c>
      <c r="D62" s="30" t="s">
        <v>55</v>
      </c>
      <c r="E62" s="31" t="s">
        <v>59</v>
      </c>
      <c r="F62" s="33">
        <v>458.98545100000001</v>
      </c>
      <c r="H62" s="34" t="s">
        <v>78</v>
      </c>
      <c r="I62" s="90" t="s">
        <v>412</v>
      </c>
      <c r="L62" s="168" t="s">
        <v>78</v>
      </c>
      <c r="M62" s="169">
        <v>4</v>
      </c>
    </row>
    <row r="63" spans="1:40" ht="18.75" x14ac:dyDescent="0.3">
      <c r="A63" s="29">
        <v>58</v>
      </c>
      <c r="B63" s="30">
        <v>2012</v>
      </c>
      <c r="C63" s="31" t="s">
        <v>122</v>
      </c>
      <c r="D63" s="30" t="s">
        <v>55</v>
      </c>
      <c r="E63" s="31" t="s">
        <v>56</v>
      </c>
      <c r="F63" s="33">
        <v>456.19285400000001</v>
      </c>
      <c r="H63" s="34" t="s">
        <v>161</v>
      </c>
      <c r="I63" s="90" t="s">
        <v>412</v>
      </c>
      <c r="L63" s="168" t="s">
        <v>161</v>
      </c>
      <c r="M63" s="169">
        <v>1</v>
      </c>
    </row>
    <row r="64" spans="1:40" ht="18.75" x14ac:dyDescent="0.3">
      <c r="A64" s="29">
        <v>59</v>
      </c>
      <c r="B64" s="30">
        <v>2003</v>
      </c>
      <c r="C64" s="31" t="s">
        <v>123</v>
      </c>
      <c r="D64" s="30" t="s">
        <v>55</v>
      </c>
      <c r="E64" s="31" t="s">
        <v>53</v>
      </c>
      <c r="F64" s="33">
        <v>450.77278000000001</v>
      </c>
      <c r="H64" s="34" t="s">
        <v>155</v>
      </c>
      <c r="I64" s="90" t="s">
        <v>412</v>
      </c>
      <c r="L64" s="168" t="s">
        <v>155</v>
      </c>
      <c r="M64" s="169">
        <v>1</v>
      </c>
    </row>
    <row r="65" spans="1:13" ht="18.75" x14ac:dyDescent="0.3">
      <c r="A65" s="29">
        <v>60</v>
      </c>
      <c r="B65" s="30">
        <v>2013</v>
      </c>
      <c r="C65" s="31" t="s">
        <v>124</v>
      </c>
      <c r="D65" s="30" t="s">
        <v>55</v>
      </c>
      <c r="E65" s="31" t="s">
        <v>63</v>
      </c>
      <c r="F65" s="33">
        <v>447.72831300000001</v>
      </c>
      <c r="H65" s="34" t="s">
        <v>85</v>
      </c>
      <c r="I65" s="90" t="s">
        <v>412</v>
      </c>
      <c r="L65" s="168" t="s">
        <v>85</v>
      </c>
      <c r="M65" s="169">
        <v>100</v>
      </c>
    </row>
    <row r="66" spans="1:13" ht="18.75" x14ac:dyDescent="0.3">
      <c r="A66" s="29">
        <v>61</v>
      </c>
      <c r="B66" s="30">
        <v>1997</v>
      </c>
      <c r="C66" s="31" t="s">
        <v>125</v>
      </c>
      <c r="D66" s="30" t="s">
        <v>55</v>
      </c>
      <c r="E66" s="31" t="s">
        <v>63</v>
      </c>
      <c r="F66" s="33">
        <v>444.19856399999998</v>
      </c>
    </row>
    <row r="67" spans="1:13" ht="18.75" x14ac:dyDescent="0.3">
      <c r="A67" s="29">
        <v>62</v>
      </c>
      <c r="B67" s="30">
        <v>1989</v>
      </c>
      <c r="C67" s="31" t="s">
        <v>126</v>
      </c>
      <c r="D67" s="30" t="s">
        <v>55</v>
      </c>
      <c r="E67" s="31" t="s">
        <v>53</v>
      </c>
      <c r="F67" s="33">
        <v>439.80677900000001</v>
      </c>
    </row>
    <row r="68" spans="1:13" ht="18.75" x14ac:dyDescent="0.3">
      <c r="A68" s="29">
        <v>63</v>
      </c>
      <c r="B68" s="30">
        <v>2001</v>
      </c>
      <c r="C68" s="31" t="s">
        <v>127</v>
      </c>
      <c r="D68" s="30" t="s">
        <v>60</v>
      </c>
      <c r="E68" s="31" t="s">
        <v>53</v>
      </c>
      <c r="F68" s="33">
        <v>439.27061600000002</v>
      </c>
    </row>
    <row r="69" spans="1:13" ht="18.75" x14ac:dyDescent="0.3">
      <c r="A69" s="29">
        <v>64</v>
      </c>
      <c r="B69" s="30">
        <v>2013</v>
      </c>
      <c r="C69" s="31" t="s">
        <v>128</v>
      </c>
      <c r="D69" s="30" t="s">
        <v>52</v>
      </c>
      <c r="E69" s="31" t="s">
        <v>78</v>
      </c>
      <c r="F69" s="33">
        <v>438.13461999999998</v>
      </c>
    </row>
    <row r="70" spans="1:13" ht="18.75" x14ac:dyDescent="0.3">
      <c r="A70" s="29">
        <v>65</v>
      </c>
      <c r="B70" s="30">
        <v>2007</v>
      </c>
      <c r="C70" s="31" t="s">
        <v>129</v>
      </c>
      <c r="D70" s="30" t="s">
        <v>52</v>
      </c>
      <c r="E70" s="31" t="s">
        <v>53</v>
      </c>
      <c r="F70" s="33">
        <v>435.33716299999998</v>
      </c>
    </row>
    <row r="71" spans="1:13" ht="18.75" x14ac:dyDescent="0.3">
      <c r="A71" s="29">
        <v>66</v>
      </c>
      <c r="B71" s="30">
        <v>2000</v>
      </c>
      <c r="C71" s="31" t="s">
        <v>130</v>
      </c>
      <c r="D71" s="30" t="s">
        <v>52</v>
      </c>
      <c r="E71" s="31" t="s">
        <v>53</v>
      </c>
      <c r="F71" s="33">
        <v>428.86158599999999</v>
      </c>
    </row>
    <row r="72" spans="1:13" ht="18.75" x14ac:dyDescent="0.3">
      <c r="A72" s="29">
        <v>67</v>
      </c>
      <c r="B72" s="30">
        <v>1991</v>
      </c>
      <c r="C72" s="31" t="s">
        <v>131</v>
      </c>
      <c r="D72" s="30" t="s">
        <v>65</v>
      </c>
      <c r="E72" s="31" t="s">
        <v>63</v>
      </c>
      <c r="F72" s="33">
        <v>428.33761600000003</v>
      </c>
    </row>
    <row r="73" spans="1:13" ht="18.75" x14ac:dyDescent="0.3">
      <c r="A73" s="29">
        <v>68</v>
      </c>
      <c r="B73" s="30">
        <v>2011</v>
      </c>
      <c r="C73" s="31" t="s">
        <v>132</v>
      </c>
      <c r="D73" s="30" t="s">
        <v>55</v>
      </c>
      <c r="E73" s="31" t="s">
        <v>53</v>
      </c>
      <c r="F73" s="33">
        <v>427.61662699999999</v>
      </c>
    </row>
    <row r="74" spans="1:13" ht="18.75" x14ac:dyDescent="0.3">
      <c r="A74" s="29">
        <v>69</v>
      </c>
      <c r="B74" s="30">
        <v>1999</v>
      </c>
      <c r="C74" s="31" t="s">
        <v>133</v>
      </c>
      <c r="D74" s="30" t="s">
        <v>60</v>
      </c>
      <c r="E74" s="31" t="s">
        <v>53</v>
      </c>
      <c r="F74" s="33">
        <v>426.99985700000002</v>
      </c>
    </row>
    <row r="75" spans="1:13" ht="18.75" x14ac:dyDescent="0.3">
      <c r="A75" s="29">
        <v>70</v>
      </c>
      <c r="B75" s="30">
        <v>2016</v>
      </c>
      <c r="C75" s="31" t="s">
        <v>134</v>
      </c>
      <c r="D75" s="30" t="s">
        <v>55</v>
      </c>
      <c r="E75" s="31" t="s">
        <v>63</v>
      </c>
      <c r="F75" s="33">
        <v>423.18110799999999</v>
      </c>
    </row>
    <row r="76" spans="1:13" ht="18.75" x14ac:dyDescent="0.3">
      <c r="A76" s="29">
        <v>71</v>
      </c>
      <c r="B76" s="30">
        <v>2001</v>
      </c>
      <c r="C76" s="31" t="s">
        <v>135</v>
      </c>
      <c r="D76" s="30" t="s">
        <v>52</v>
      </c>
      <c r="E76" s="31" t="s">
        <v>53</v>
      </c>
      <c r="F76" s="33">
        <v>420.87095199999999</v>
      </c>
    </row>
    <row r="77" spans="1:13" ht="18.75" x14ac:dyDescent="0.3">
      <c r="A77" s="29">
        <v>72</v>
      </c>
      <c r="B77" s="30">
        <v>2007</v>
      </c>
      <c r="C77" s="31" t="s">
        <v>136</v>
      </c>
      <c r="D77" s="30" t="s">
        <v>52</v>
      </c>
      <c r="E77" s="31" t="s">
        <v>53</v>
      </c>
      <c r="F77" s="33">
        <v>417.472015</v>
      </c>
    </row>
    <row r="78" spans="1:13" ht="18.75" x14ac:dyDescent="0.3">
      <c r="A78" s="29">
        <v>73</v>
      </c>
      <c r="B78" s="30">
        <v>1986</v>
      </c>
      <c r="C78" s="31" t="s">
        <v>137</v>
      </c>
      <c r="D78" s="30" t="s">
        <v>52</v>
      </c>
      <c r="E78" s="31" t="s">
        <v>63</v>
      </c>
      <c r="F78" s="33">
        <v>416.53443600000003</v>
      </c>
    </row>
    <row r="79" spans="1:13" ht="18.75" x14ac:dyDescent="0.3">
      <c r="A79" s="29">
        <v>74</v>
      </c>
      <c r="B79" s="30">
        <v>2003</v>
      </c>
      <c r="C79" s="31" t="s">
        <v>138</v>
      </c>
      <c r="D79" s="30" t="s">
        <v>65</v>
      </c>
      <c r="E79" s="31" t="s">
        <v>63</v>
      </c>
      <c r="F79" s="33">
        <v>415.56017100000003</v>
      </c>
    </row>
    <row r="80" spans="1:13" ht="18.75" x14ac:dyDescent="0.3">
      <c r="A80" s="29">
        <v>75</v>
      </c>
      <c r="B80" s="30">
        <v>1986</v>
      </c>
      <c r="C80" s="31" t="s">
        <v>139</v>
      </c>
      <c r="D80" s="30" t="s">
        <v>55</v>
      </c>
      <c r="E80" s="31" t="s">
        <v>88</v>
      </c>
      <c r="F80" s="33">
        <v>413.79182100000003</v>
      </c>
    </row>
    <row r="81" spans="1:6" ht="18.75" x14ac:dyDescent="0.3">
      <c r="A81" s="29">
        <v>76</v>
      </c>
      <c r="B81" s="30">
        <v>2007</v>
      </c>
      <c r="C81" s="31" t="s">
        <v>140</v>
      </c>
      <c r="D81" s="30" t="s">
        <v>55</v>
      </c>
      <c r="E81" s="31" t="s">
        <v>63</v>
      </c>
      <c r="F81" s="33">
        <v>412.97835199999997</v>
      </c>
    </row>
    <row r="82" spans="1:6" ht="18.75" x14ac:dyDescent="0.3">
      <c r="A82" s="29">
        <v>77</v>
      </c>
      <c r="B82" s="30">
        <v>2017</v>
      </c>
      <c r="C82" s="31" t="s">
        <v>141</v>
      </c>
      <c r="D82" s="30" t="s">
        <v>55</v>
      </c>
      <c r="E82" s="31" t="s">
        <v>63</v>
      </c>
      <c r="F82" s="33">
        <v>412.56340799999998</v>
      </c>
    </row>
    <row r="83" spans="1:6" ht="18.75" x14ac:dyDescent="0.3">
      <c r="A83" s="29">
        <v>78</v>
      </c>
      <c r="B83" s="30">
        <v>1998</v>
      </c>
      <c r="C83" s="31" t="s">
        <v>142</v>
      </c>
      <c r="D83" s="30" t="s">
        <v>65</v>
      </c>
      <c r="E83" s="31" t="s">
        <v>59</v>
      </c>
      <c r="F83" s="33">
        <v>406.77838000000003</v>
      </c>
    </row>
    <row r="84" spans="1:6" ht="18.75" x14ac:dyDescent="0.3">
      <c r="A84" s="29">
        <v>79</v>
      </c>
      <c r="B84" s="30">
        <v>2013</v>
      </c>
      <c r="C84" s="31" t="s">
        <v>143</v>
      </c>
      <c r="D84" s="30" t="s">
        <v>52</v>
      </c>
      <c r="E84" s="31" t="s">
        <v>53</v>
      </c>
      <c r="F84" s="33">
        <v>402.92460899999998</v>
      </c>
    </row>
    <row r="85" spans="1:6" ht="18.75" x14ac:dyDescent="0.3">
      <c r="A85" s="29">
        <v>80</v>
      </c>
      <c r="B85" s="30">
        <v>2005</v>
      </c>
      <c r="C85" s="31" t="s">
        <v>144</v>
      </c>
      <c r="D85" s="30" t="s">
        <v>52</v>
      </c>
      <c r="E85" s="31" t="s">
        <v>53</v>
      </c>
      <c r="F85" s="33">
        <v>402.83061600000002</v>
      </c>
    </row>
    <row r="86" spans="1:6" ht="18.75" x14ac:dyDescent="0.3">
      <c r="A86" s="29">
        <v>81</v>
      </c>
      <c r="B86" s="30">
        <v>2005</v>
      </c>
      <c r="C86" s="31" t="s">
        <v>145</v>
      </c>
      <c r="D86" s="30" t="s">
        <v>55</v>
      </c>
      <c r="E86" s="31" t="s">
        <v>53</v>
      </c>
      <c r="F86" s="33">
        <v>402.22859399999999</v>
      </c>
    </row>
    <row r="87" spans="1:6" ht="18.75" x14ac:dyDescent="0.3">
      <c r="A87" s="29">
        <v>82</v>
      </c>
      <c r="B87" s="30">
        <v>2002</v>
      </c>
      <c r="C87" s="31" t="s">
        <v>146</v>
      </c>
      <c r="D87" s="30" t="s">
        <v>52</v>
      </c>
      <c r="E87" s="31" t="s">
        <v>53</v>
      </c>
      <c r="F87" s="33">
        <v>400.77120100000002</v>
      </c>
    </row>
    <row r="88" spans="1:6" ht="18.75" x14ac:dyDescent="0.3">
      <c r="A88" s="29">
        <v>83</v>
      </c>
      <c r="B88" s="30">
        <v>2007</v>
      </c>
      <c r="C88" s="31" t="s">
        <v>147</v>
      </c>
      <c r="D88" s="30" t="s">
        <v>55</v>
      </c>
      <c r="E88" s="31" t="s">
        <v>53</v>
      </c>
      <c r="F88" s="33">
        <v>400.26769200000001</v>
      </c>
    </row>
    <row r="89" spans="1:6" ht="18.75" x14ac:dyDescent="0.3">
      <c r="A89" s="29">
        <v>84</v>
      </c>
      <c r="B89" s="30">
        <v>2011</v>
      </c>
      <c r="C89" s="31" t="s">
        <v>148</v>
      </c>
      <c r="D89" s="30" t="s">
        <v>55</v>
      </c>
      <c r="E89" s="31" t="s">
        <v>63</v>
      </c>
      <c r="F89" s="33">
        <v>395.49505799999997</v>
      </c>
    </row>
    <row r="90" spans="1:6" ht="18.75" x14ac:dyDescent="0.3">
      <c r="A90" s="29">
        <v>85</v>
      </c>
      <c r="B90" s="30">
        <v>1993</v>
      </c>
      <c r="C90" s="31" t="s">
        <v>149</v>
      </c>
      <c r="D90" s="30" t="s">
        <v>55</v>
      </c>
      <c r="E90" s="31" t="s">
        <v>56</v>
      </c>
      <c r="F90" s="33">
        <v>395.28846299999998</v>
      </c>
    </row>
    <row r="91" spans="1:6" ht="18.75" x14ac:dyDescent="0.3">
      <c r="A91" s="29">
        <v>86</v>
      </c>
      <c r="B91" s="30">
        <v>2008</v>
      </c>
      <c r="C91" s="31" t="s">
        <v>150</v>
      </c>
      <c r="D91" s="30" t="s">
        <v>55</v>
      </c>
      <c r="E91" s="31" t="s">
        <v>63</v>
      </c>
      <c r="F91" s="33">
        <v>394.90570000000002</v>
      </c>
    </row>
    <row r="92" spans="1:6" ht="18.75" x14ac:dyDescent="0.3">
      <c r="A92" s="29">
        <v>87</v>
      </c>
      <c r="B92" s="30">
        <v>2004</v>
      </c>
      <c r="C92" s="31" t="s">
        <v>151</v>
      </c>
      <c r="D92" s="30" t="s">
        <v>55</v>
      </c>
      <c r="E92" s="31" t="s">
        <v>88</v>
      </c>
      <c r="F92" s="33">
        <v>394.876508</v>
      </c>
    </row>
    <row r="93" spans="1:6" ht="18.75" x14ac:dyDescent="0.3">
      <c r="A93" s="29">
        <v>88</v>
      </c>
      <c r="B93" s="30">
        <v>2008</v>
      </c>
      <c r="C93" s="31" t="s">
        <v>152</v>
      </c>
      <c r="D93" s="30" t="s">
        <v>55</v>
      </c>
      <c r="E93" s="31" t="s">
        <v>53</v>
      </c>
      <c r="F93" s="33">
        <v>393.06405899999999</v>
      </c>
    </row>
    <row r="94" spans="1:6" ht="18.75" x14ac:dyDescent="0.3">
      <c r="A94" s="29">
        <v>89</v>
      </c>
      <c r="B94" s="30">
        <v>1984</v>
      </c>
      <c r="C94" s="31" t="s">
        <v>153</v>
      </c>
      <c r="D94" s="30" t="s">
        <v>52</v>
      </c>
      <c r="E94" s="31" t="s">
        <v>88</v>
      </c>
      <c r="F94" s="33">
        <v>392.47001999999998</v>
      </c>
    </row>
    <row r="95" spans="1:6" ht="18.75" x14ac:dyDescent="0.3">
      <c r="A95" s="29">
        <v>90</v>
      </c>
      <c r="B95" s="30">
        <v>1978</v>
      </c>
      <c r="C95" s="31" t="s">
        <v>154</v>
      </c>
      <c r="D95" s="30" t="s">
        <v>52</v>
      </c>
      <c r="E95" s="31" t="s">
        <v>155</v>
      </c>
      <c r="F95" s="33">
        <v>391.45689700000003</v>
      </c>
    </row>
    <row r="96" spans="1:6" ht="18.75" x14ac:dyDescent="0.3">
      <c r="A96" s="29">
        <v>91</v>
      </c>
      <c r="B96" s="30">
        <v>1995</v>
      </c>
      <c r="C96" s="31" t="s">
        <v>156</v>
      </c>
      <c r="D96" s="30" t="s">
        <v>60</v>
      </c>
      <c r="E96" s="31" t="s">
        <v>53</v>
      </c>
      <c r="F96" s="33">
        <v>391.06117599999999</v>
      </c>
    </row>
    <row r="97" spans="1:6" ht="18.75" x14ac:dyDescent="0.3">
      <c r="A97" s="29">
        <v>92</v>
      </c>
      <c r="B97" s="30">
        <v>1978</v>
      </c>
      <c r="C97" s="31" t="s">
        <v>157</v>
      </c>
      <c r="D97" s="30" t="s">
        <v>52</v>
      </c>
      <c r="E97" s="31" t="s">
        <v>88</v>
      </c>
      <c r="F97" s="33">
        <v>391.01435300000003</v>
      </c>
    </row>
    <row r="98" spans="1:6" ht="18.75" x14ac:dyDescent="0.3">
      <c r="A98" s="29">
        <v>93</v>
      </c>
      <c r="B98" s="30">
        <v>2017</v>
      </c>
      <c r="C98" s="31" t="s">
        <v>158</v>
      </c>
      <c r="D98" s="30" t="s">
        <v>55</v>
      </c>
      <c r="E98" s="31" t="s">
        <v>63</v>
      </c>
      <c r="F98" s="33">
        <v>389.81310100000002</v>
      </c>
    </row>
    <row r="99" spans="1:6" ht="18.75" x14ac:dyDescent="0.3">
      <c r="A99" s="29">
        <v>94</v>
      </c>
      <c r="B99" s="30">
        <v>1982</v>
      </c>
      <c r="C99" s="31" t="s">
        <v>159</v>
      </c>
      <c r="D99" s="30" t="s">
        <v>65</v>
      </c>
      <c r="E99" s="31" t="s">
        <v>59</v>
      </c>
      <c r="F99" s="33">
        <v>389.30843700000003</v>
      </c>
    </row>
    <row r="100" spans="1:6" ht="18.75" x14ac:dyDescent="0.3">
      <c r="A100" s="29">
        <v>95</v>
      </c>
      <c r="B100" s="30">
        <v>1990</v>
      </c>
      <c r="C100" s="31" t="s">
        <v>160</v>
      </c>
      <c r="D100" s="30" t="s">
        <v>55</v>
      </c>
      <c r="E100" s="31" t="s">
        <v>161</v>
      </c>
      <c r="F100" s="33">
        <v>389.01853699999998</v>
      </c>
    </row>
    <row r="101" spans="1:6" ht="18.75" x14ac:dyDescent="0.3">
      <c r="A101" s="29">
        <v>96</v>
      </c>
      <c r="B101" s="30">
        <v>1991</v>
      </c>
      <c r="C101" s="31" t="s">
        <v>162</v>
      </c>
      <c r="D101" s="30" t="s">
        <v>60</v>
      </c>
      <c r="E101" s="31" t="s">
        <v>78</v>
      </c>
      <c r="F101" s="33">
        <v>383.25708700000001</v>
      </c>
    </row>
    <row r="102" spans="1:6" ht="18.75" x14ac:dyDescent="0.3">
      <c r="A102" s="29">
        <v>97</v>
      </c>
      <c r="B102" s="30">
        <v>1998</v>
      </c>
      <c r="C102" s="31" t="s">
        <v>163</v>
      </c>
      <c r="D102" s="30" t="s">
        <v>55</v>
      </c>
      <c r="E102" s="31" t="s">
        <v>53</v>
      </c>
      <c r="F102" s="33">
        <v>382.525756</v>
      </c>
    </row>
    <row r="103" spans="1:6" ht="18.75" x14ac:dyDescent="0.3">
      <c r="A103" s="29">
        <v>98</v>
      </c>
      <c r="B103" s="30">
        <v>1988</v>
      </c>
      <c r="C103" s="31" t="s">
        <v>164</v>
      </c>
      <c r="D103" s="30" t="s">
        <v>65</v>
      </c>
      <c r="E103" s="31" t="s">
        <v>88</v>
      </c>
      <c r="F103" s="33">
        <v>382.42794500000002</v>
      </c>
    </row>
    <row r="104" spans="1:6" ht="18.75" x14ac:dyDescent="0.3">
      <c r="A104" s="29">
        <v>99</v>
      </c>
      <c r="B104" s="30">
        <v>2016</v>
      </c>
      <c r="C104" s="31" t="s">
        <v>165</v>
      </c>
      <c r="D104" s="30" t="s">
        <v>52</v>
      </c>
      <c r="E104" s="31" t="s">
        <v>53</v>
      </c>
      <c r="F104" s="33">
        <v>382.01241399999998</v>
      </c>
    </row>
    <row r="105" spans="1:6" ht="18.75" x14ac:dyDescent="0.3">
      <c r="A105" s="30">
        <v>100</v>
      </c>
      <c r="B105" s="30">
        <v>2015</v>
      </c>
      <c r="C105" s="31" t="s">
        <v>166</v>
      </c>
      <c r="D105" s="30" t="s">
        <v>52</v>
      </c>
      <c r="E105" s="36" t="s">
        <v>53</v>
      </c>
      <c r="F105" s="37">
        <v>379.29555299999998</v>
      </c>
    </row>
  </sheetData>
  <conditionalFormatting sqref="A1:A2">
    <cfRule type="expression" dxfId="122" priority="12">
      <formula>$A$2/$B$2&gt;=0.076</formula>
    </cfRule>
  </conditionalFormatting>
  <conditionalFormatting sqref="A1:O2 Q1:R1 X1:AO2 P2:R2">
    <cfRule type="expression" dxfId="121" priority="5">
      <formula>$P$1="Feedback OFF"</formula>
    </cfRule>
  </conditionalFormatting>
  <conditionalFormatting sqref="A3:AA56 A74:AA100 A57:K73 O57:AA73">
    <cfRule type="expression" dxfId="119" priority="2" stopIfTrue="1">
      <formula>$D$2="DRAGGING CELLS IS NOT PERMITTED. PLEASE UNDO LAST ACTION!!"</formula>
    </cfRule>
  </conditionalFormatting>
  <conditionalFormatting sqref="B1:B2">
    <cfRule type="expression" dxfId="114" priority="13">
      <formula>$A$2/$B$2&gt;=0.153</formula>
    </cfRule>
  </conditionalFormatting>
  <conditionalFormatting sqref="C1:C2">
    <cfRule type="expression" dxfId="113" priority="14">
      <formula>$A$2/$B$2&gt;=0.23</formula>
    </cfRule>
  </conditionalFormatting>
  <conditionalFormatting sqref="D1:D2">
    <cfRule type="expression" dxfId="112" priority="15">
      <formula>$A$2/$B$2&gt;=0.307</formula>
    </cfRule>
  </conditionalFormatting>
  <conditionalFormatting sqref="E1:E2">
    <cfRule type="expression" dxfId="111" priority="16">
      <formula>$A$2/$B$2&gt;=0.384</formula>
    </cfRule>
  </conditionalFormatting>
  <conditionalFormatting sqref="F1:F2">
    <cfRule type="expression" dxfId="110" priority="17">
      <formula>$A$2/$B$2&gt;=0.461</formula>
    </cfRule>
  </conditionalFormatting>
  <conditionalFormatting sqref="G1:G2">
    <cfRule type="expression" dxfId="109" priority="18">
      <formula>$A$2/$B$2&gt;=0.538</formula>
    </cfRule>
  </conditionalFormatting>
  <conditionalFormatting sqref="H1:H2">
    <cfRule type="expression" dxfId="108" priority="19">
      <formula>$A$2/$B$2&gt;=0.615</formula>
    </cfRule>
  </conditionalFormatting>
  <conditionalFormatting sqref="I1:P2">
    <cfRule type="expression" dxfId="106" priority="20">
      <formula>$A$2/$B$2&gt;=0.692</formula>
    </cfRule>
  </conditionalFormatting>
  <conditionalFormatting sqref="L1">
    <cfRule type="expression" dxfId="105" priority="8">
      <formula>$A$2/$B$2&gt;=0.846</formula>
    </cfRule>
  </conditionalFormatting>
  <conditionalFormatting sqref="O1">
    <cfRule type="expression" dxfId="104" priority="11">
      <formula>$A$2/$B$2&gt;=0.846</formula>
    </cfRule>
  </conditionalFormatting>
  <conditionalFormatting sqref="P1">
    <cfRule type="expression" dxfId="103" priority="6">
      <formula>$P$1&lt;&gt;""</formula>
    </cfRule>
  </conditionalFormatting>
  <conditionalFormatting sqref="Q1:R2">
    <cfRule type="expression" dxfId="102" priority="7">
      <formula>$A$2/$B$2&gt;=0.846</formula>
    </cfRule>
  </conditionalFormatting>
  <conditionalFormatting sqref="X1:AF1 AH1:AK1 AM1:AO1 X2:AO2">
    <cfRule type="expression" dxfId="101" priority="21">
      <formula>$A$2/$B$2&gt;=1</formula>
    </cfRule>
  </conditionalFormatting>
  <conditionalFormatting sqref="AG1">
    <cfRule type="expression" dxfId="100" priority="10">
      <formula>$A$2/$B$2&gt;=0.846</formula>
    </cfRule>
  </conditionalFormatting>
  <conditionalFormatting sqref="AL1">
    <cfRule type="expression" dxfId="99" priority="9">
      <formula>$A$2/$B$2&gt;=0.846</formula>
    </cfRule>
  </conditionalFormatting>
  <dataValidations disablePrompts="1" count="1">
    <dataValidation type="list" allowBlank="1" showInputMessage="1" showErrorMessage="1" sqref="P1" xr:uid="{978234FA-69E3-4FA4-9A9C-9F4147EFA991}">
      <formula1>"Feedback ON, Taunting ON, Feedback OFF"</formula1>
    </dataValidation>
  </dataValidations>
  <pageMargins left="0.7" right="0.7" top="0.75" bottom="0.75" header="0.3" footer="0.3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C9CE6EFD-2840-4E82-83DD-86F4376A514F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9CB15A2E-0E60-4B84-809A-266E27392779}">
            <xm:f>Scoreboard!$F$23&lt;&gt;""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A3:AA56 A74:AA100 A57:K73 O57:AA73</xm:sqref>
        </x14:conditionalFormatting>
        <x14:conditionalFormatting xmlns:xm="http://schemas.microsoft.com/office/excel/2006/main">
          <x14:cfRule type="expression" priority="22" stopIfTrue="1" id="{FD7BBA53-A4B4-44AB-B928-D45B55EAE112}">
            <xm:f>AND($P$1&lt;&gt;"Feedback OFF",IF(GenreSC!A3=Feedback_SFX!$C$2,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3679C389-D41C-4131-B470-4548BFF2E8C8}">
            <xm:f>AND($P$1&lt;&gt;"Feedback OFF",IF(GenreSC!A3=Feedback_SFX!$K$2,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C09B83FF-B3B6-4BF7-AA60-91AFC9B72EDC}">
            <xm:f>AND($P$1&lt;&gt;"Feedback OFF",AND(IF(GenreSC!A3&lt;&gt;Feedback_SFX!$C$2, TRUE, FALSE),GenreSC!A3&lt;&gt;"",_xlfn.ISFORMULA(GenreSC!A3)))</xm:f>
            <x14:dxf>
              <fill>
                <patternFill>
                  <bgColor rgb="FFFF99CC"/>
                </patternFill>
              </fill>
            </x14:dxf>
          </x14:cfRule>
          <xm:sqref>A3:AL56 A74:AL105 A57:K73 O57:AL73</xm:sqref>
        </x14:conditionalFormatting>
        <x14:conditionalFormatting xmlns:xm="http://schemas.microsoft.com/office/excel/2006/main">
          <x14:cfRule type="expression" priority="4" stopIfTrue="1" id="{7835D1B0-BCE7-4CFA-A1CB-8DE211338951}">
            <xm:f>Scoreboard!$F$23&lt;&gt;""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22B5-D701-4709-9883-EE4BC046674A}">
  <sheetPr>
    <tabColor rgb="FF4FADEA"/>
  </sheetPr>
  <dimension ref="A1:AN105"/>
  <sheetViews>
    <sheetView zoomScale="57" zoomScaleNormal="70" workbookViewId="0">
      <pane ySplit="2" topLeftCell="A3" activePane="bottomLeft" state="frozen"/>
      <selection pane="bottomLeft" activeCell="A3" sqref="A3:XFD3"/>
    </sheetView>
  </sheetViews>
  <sheetFormatPr defaultColWidth="8.85546875" defaultRowHeight="8.25" x14ac:dyDescent="0.15"/>
  <cols>
    <col min="1" max="1" width="12.42578125" style="71" bestFit="1" customWidth="1"/>
    <col min="2" max="2" width="16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42578125" style="71" bestFit="1" customWidth="1"/>
    <col min="7" max="7" width="8.85546875" style="71"/>
    <col min="8" max="8" width="17.140625" style="71" bestFit="1" customWidth="1"/>
    <col min="9" max="9" width="11.140625" style="71" bestFit="1" customWidth="1"/>
    <col min="10" max="10" width="14.7109375" style="71" bestFit="1" customWidth="1"/>
    <col min="11" max="11" width="8.85546875" style="71"/>
    <col min="12" max="12" width="17.140625" style="71" bestFit="1" customWidth="1"/>
    <col min="13" max="13" width="11.140625" style="71" bestFit="1" customWidth="1"/>
    <col min="14" max="31" width="8.85546875" style="71"/>
    <col min="32" max="32" width="9" style="71" bestFit="1" customWidth="1"/>
    <col min="33" max="16384" width="8.85546875" style="71"/>
  </cols>
  <sheetData>
    <row r="1" spans="1:38" ht="22.15" customHeight="1" x14ac:dyDescent="0.15">
      <c r="A1" s="72" t="s">
        <v>401</v>
      </c>
      <c r="B1" s="72" t="s">
        <v>402</v>
      </c>
      <c r="C1" s="72" t="s">
        <v>403</v>
      </c>
      <c r="D1" s="73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72"/>
      <c r="F1" s="72"/>
      <c r="G1" s="72"/>
      <c r="H1" s="72"/>
      <c r="I1" s="73" t="str">
        <f>GenreSC!$I$1</f>
        <v>Connor Guarino</v>
      </c>
      <c r="J1" s="73"/>
      <c r="K1" s="73"/>
      <c r="L1" s="73" t="s">
        <v>404</v>
      </c>
      <c r="M1" s="73"/>
      <c r="N1" s="73"/>
      <c r="O1" s="73"/>
      <c r="P1" s="73" t="s">
        <v>405</v>
      </c>
      <c r="Q1" s="73"/>
      <c r="R1" s="73"/>
      <c r="X1" s="72" t="str">
        <f t="shared" ref="X1:AA2" si="0">A1</f>
        <v>earned</v>
      </c>
      <c r="Y1" s="72" t="str">
        <f t="shared" si="0"/>
        <v>possible</v>
      </c>
      <c r="Z1" s="72" t="str">
        <f t="shared" si="0"/>
        <v>cell</v>
      </c>
      <c r="AA1" s="73" t="str">
        <f t="shared" ca="1" si="0"/>
        <v>error</v>
      </c>
      <c r="AB1" s="72"/>
      <c r="AC1" s="72"/>
      <c r="AF1" s="73" t="str">
        <f>I1</f>
        <v>Connor Guarino</v>
      </c>
      <c r="AG1" s="73"/>
      <c r="AL1" s="73" t="s">
        <v>404</v>
      </c>
    </row>
    <row r="2" spans="1:38" ht="22.9" customHeight="1" x14ac:dyDescent="0.15">
      <c r="A2" s="72">
        <f ca="1">GenreSC!$A$2</f>
        <v>6</v>
      </c>
      <c r="B2" s="77">
        <f>GenreSC!$B$2</f>
        <v>6</v>
      </c>
      <c r="C2" s="72" t="str" cm="1">
        <f t="array" aca="1" ref="C2" ca="1">SUBSTITUTE(IF(LEN(CELL("address"))&lt;15,CELL("address"),""),"$","")</f>
        <v/>
      </c>
      <c r="D2" s="73" t="str">
        <f ca="1">IF(ISNUMBER(SEARCH("#REF!",_xlfn.FORMULATEXT(INDIRECT("'GenreSC'!"&amp;C2)))),"DRAGGING CELLS IS NOT PERMITTED. PLEASE UNDO LAST ACTION!!",IF($P$1&lt;&gt;"Feedback OFF",IFERROR(HLOOKUP(INDIRECT("'GenreSC'!"&amp;C2),Feedback_SFX!$B$2:$N$10,IF($P$1="Feedback ON", 2, Feedback_SFX!B1), FALSE), ""),""))</f>
        <v/>
      </c>
      <c r="E2" s="72"/>
      <c r="F2" s="72"/>
      <c r="G2" s="72"/>
      <c r="H2" s="72"/>
      <c r="I2" s="76"/>
      <c r="J2" s="72"/>
      <c r="K2" s="72"/>
      <c r="L2" s="72"/>
      <c r="M2" s="72"/>
      <c r="N2" s="72"/>
      <c r="O2" s="72"/>
      <c r="P2" s="72"/>
      <c r="Q2" s="72"/>
      <c r="R2" s="72"/>
      <c r="X2" s="78">
        <f t="shared" ca="1" si="0"/>
        <v>6</v>
      </c>
      <c r="Y2" s="78">
        <f t="shared" si="0"/>
        <v>6</v>
      </c>
      <c r="Z2" s="78" t="str">
        <f t="shared" ca="1" si="0"/>
        <v/>
      </c>
      <c r="AA2" s="73" t="str">
        <f t="shared" ca="1" si="0"/>
        <v/>
      </c>
      <c r="AB2" s="72"/>
      <c r="AC2" s="72"/>
    </row>
    <row r="5" spans="1:38" x14ac:dyDescent="0.15">
      <c r="A5" s="92" t="s">
        <v>45</v>
      </c>
      <c r="B5" s="92" t="s">
        <v>46</v>
      </c>
      <c r="C5" s="92" t="s">
        <v>47</v>
      </c>
      <c r="D5" s="92" t="s">
        <v>48</v>
      </c>
      <c r="E5" s="92" t="s">
        <v>49</v>
      </c>
      <c r="F5" s="92" t="s">
        <v>50</v>
      </c>
      <c r="H5" s="86" t="s">
        <v>49</v>
      </c>
      <c r="I5" s="76" t="s">
        <v>57</v>
      </c>
    </row>
    <row r="6" spans="1:38" x14ac:dyDescent="0.15">
      <c r="A6" s="94">
        <v>1</v>
      </c>
      <c r="B6" s="72">
        <v>1977</v>
      </c>
      <c r="C6" s="73" t="s">
        <v>51</v>
      </c>
      <c r="D6" s="72" t="s">
        <v>52</v>
      </c>
      <c r="E6" s="73" t="s">
        <v>53</v>
      </c>
      <c r="F6" s="95">
        <v>1462.547636</v>
      </c>
      <c r="H6" s="71" t="s">
        <v>53</v>
      </c>
      <c r="I6" s="71">
        <f t="shared" ref="I6:I13" si="1">COUNTIFS(E$6:E$106, H6)</f>
        <v>50</v>
      </c>
    </row>
    <row r="7" spans="1:38" x14ac:dyDescent="0.15">
      <c r="A7" s="94">
        <v>2</v>
      </c>
      <c r="B7" s="72">
        <v>1997</v>
      </c>
      <c r="C7" s="73" t="s">
        <v>54</v>
      </c>
      <c r="D7" s="72" t="s">
        <v>55</v>
      </c>
      <c r="E7" s="73" t="s">
        <v>56</v>
      </c>
      <c r="F7" s="95">
        <v>1211.3174739999999</v>
      </c>
      <c r="H7" s="71" t="s">
        <v>63</v>
      </c>
      <c r="I7" s="71">
        <f t="shared" si="1"/>
        <v>23</v>
      </c>
    </row>
    <row r="8" spans="1:38" x14ac:dyDescent="0.15">
      <c r="A8" s="94">
        <v>3</v>
      </c>
      <c r="B8" s="72">
        <v>1982</v>
      </c>
      <c r="C8" s="73" t="s">
        <v>58</v>
      </c>
      <c r="D8" s="72" t="s">
        <v>52</v>
      </c>
      <c r="E8" s="73" t="s">
        <v>59</v>
      </c>
      <c r="F8" s="95">
        <v>1196.354118</v>
      </c>
      <c r="H8" s="71" t="s">
        <v>88</v>
      </c>
      <c r="I8" s="71">
        <f t="shared" si="1"/>
        <v>10</v>
      </c>
    </row>
    <row r="9" spans="1:38" x14ac:dyDescent="0.15">
      <c r="A9" s="94">
        <v>4</v>
      </c>
      <c r="B9" s="72">
        <v>2015</v>
      </c>
      <c r="C9" s="73" t="s">
        <v>61</v>
      </c>
      <c r="D9" s="72" t="s">
        <v>55</v>
      </c>
      <c r="E9" s="73" t="s">
        <v>53</v>
      </c>
      <c r="F9" s="95">
        <v>991.39949999999999</v>
      </c>
      <c r="H9" s="71" t="s">
        <v>59</v>
      </c>
      <c r="I9" s="71">
        <f t="shared" si="1"/>
        <v>7</v>
      </c>
    </row>
    <row r="10" spans="1:38" x14ac:dyDescent="0.15">
      <c r="A10" s="94">
        <v>5</v>
      </c>
      <c r="B10" s="72">
        <v>2009</v>
      </c>
      <c r="C10" s="73" t="s">
        <v>62</v>
      </c>
      <c r="D10" s="72" t="s">
        <v>55</v>
      </c>
      <c r="E10" s="73" t="s">
        <v>63</v>
      </c>
      <c r="F10" s="95">
        <v>878.51414999999997</v>
      </c>
      <c r="H10" s="71" t="s">
        <v>56</v>
      </c>
      <c r="I10" s="71">
        <f t="shared" si="1"/>
        <v>4</v>
      </c>
    </row>
    <row r="11" spans="1:38" x14ac:dyDescent="0.15">
      <c r="A11" s="94">
        <v>6</v>
      </c>
      <c r="B11" s="72">
        <v>1980</v>
      </c>
      <c r="C11" s="73" t="s">
        <v>64</v>
      </c>
      <c r="D11" s="72" t="s">
        <v>52</v>
      </c>
      <c r="E11" s="73" t="s">
        <v>53</v>
      </c>
      <c r="F11" s="95">
        <v>859.72019799999998</v>
      </c>
      <c r="H11" s="71" t="s">
        <v>78</v>
      </c>
      <c r="I11" s="71">
        <f t="shared" si="1"/>
        <v>4</v>
      </c>
    </row>
    <row r="12" spans="1:38" x14ac:dyDescent="0.15">
      <c r="A12" s="94">
        <v>7</v>
      </c>
      <c r="B12" s="72">
        <v>1983</v>
      </c>
      <c r="C12" s="73" t="s">
        <v>66</v>
      </c>
      <c r="D12" s="72" t="s">
        <v>52</v>
      </c>
      <c r="E12" s="73" t="s">
        <v>53</v>
      </c>
      <c r="F12" s="95">
        <v>827.71771100000001</v>
      </c>
      <c r="H12" s="71" t="s">
        <v>155</v>
      </c>
      <c r="I12" s="71">
        <f t="shared" si="1"/>
        <v>1</v>
      </c>
    </row>
    <row r="13" spans="1:38" x14ac:dyDescent="0.15">
      <c r="A13" s="94">
        <v>8</v>
      </c>
      <c r="B13" s="72">
        <v>1994</v>
      </c>
      <c r="C13" s="73" t="s">
        <v>67</v>
      </c>
      <c r="D13" s="72" t="s">
        <v>60</v>
      </c>
      <c r="E13" s="73" t="s">
        <v>53</v>
      </c>
      <c r="F13" s="95">
        <v>804.10486300000002</v>
      </c>
      <c r="H13" s="71" t="s">
        <v>161</v>
      </c>
      <c r="I13" s="71">
        <f t="shared" si="1"/>
        <v>1</v>
      </c>
    </row>
    <row r="14" spans="1:38" x14ac:dyDescent="0.15">
      <c r="A14" s="94">
        <v>9</v>
      </c>
      <c r="B14" s="72">
        <v>1999</v>
      </c>
      <c r="C14" s="73" t="s">
        <v>68</v>
      </c>
      <c r="D14" s="72" t="s">
        <v>52</v>
      </c>
      <c r="E14" s="73" t="s">
        <v>53</v>
      </c>
      <c r="F14" s="95">
        <v>803.77627500000006</v>
      </c>
      <c r="H14" s="86" t="s">
        <v>167</v>
      </c>
      <c r="I14" s="86">
        <f>SUM(I6:I13)</f>
        <v>100</v>
      </c>
    </row>
    <row r="15" spans="1:38" x14ac:dyDescent="0.15">
      <c r="A15" s="94">
        <v>10</v>
      </c>
      <c r="B15" s="72">
        <v>1993</v>
      </c>
      <c r="C15" s="73" t="s">
        <v>69</v>
      </c>
      <c r="D15" s="72" t="s">
        <v>55</v>
      </c>
      <c r="E15" s="73" t="s">
        <v>63</v>
      </c>
      <c r="F15" s="95">
        <v>803.21986500000003</v>
      </c>
    </row>
    <row r="16" spans="1:38" x14ac:dyDescent="0.15">
      <c r="A16" s="94">
        <v>11</v>
      </c>
      <c r="B16" s="72">
        <v>1981</v>
      </c>
      <c r="C16" s="73" t="s">
        <v>70</v>
      </c>
      <c r="D16" s="72" t="s">
        <v>52</v>
      </c>
      <c r="E16" s="73" t="s">
        <v>53</v>
      </c>
      <c r="F16" s="95">
        <v>747.88914299999999</v>
      </c>
    </row>
    <row r="17" spans="1:6" x14ac:dyDescent="0.15">
      <c r="A17" s="94">
        <v>12</v>
      </c>
      <c r="B17" s="72">
        <v>1994</v>
      </c>
      <c r="C17" s="73" t="s">
        <v>71</v>
      </c>
      <c r="D17" s="72" t="s">
        <v>55</v>
      </c>
      <c r="E17" s="73" t="s">
        <v>59</v>
      </c>
      <c r="F17" s="95">
        <v>715.38474099999996</v>
      </c>
    </row>
    <row r="18" spans="1:6" x14ac:dyDescent="0.15">
      <c r="A18" s="94">
        <v>13</v>
      </c>
      <c r="B18" s="72">
        <v>2012</v>
      </c>
      <c r="C18" s="73" t="s">
        <v>72</v>
      </c>
      <c r="D18" s="72" t="s">
        <v>55</v>
      </c>
      <c r="E18" s="73" t="s">
        <v>63</v>
      </c>
      <c r="F18" s="95">
        <v>696.88290500000005</v>
      </c>
    </row>
    <row r="19" spans="1:6" x14ac:dyDescent="0.15">
      <c r="A19" s="94">
        <v>14</v>
      </c>
      <c r="B19" s="72">
        <v>2015</v>
      </c>
      <c r="C19" s="73" t="s">
        <v>73</v>
      </c>
      <c r="D19" s="72" t="s">
        <v>55</v>
      </c>
      <c r="E19" s="73" t="s">
        <v>63</v>
      </c>
      <c r="F19" s="95">
        <v>688.56016799999998</v>
      </c>
    </row>
    <row r="20" spans="1:6" x14ac:dyDescent="0.15">
      <c r="A20" s="94">
        <v>15</v>
      </c>
      <c r="B20" s="72">
        <v>1977</v>
      </c>
      <c r="C20" s="73" t="s">
        <v>75</v>
      </c>
      <c r="D20" s="72" t="s">
        <v>52</v>
      </c>
      <c r="E20" s="73" t="s">
        <v>53</v>
      </c>
      <c r="F20" s="95">
        <v>665.61167799999998</v>
      </c>
    </row>
    <row r="21" spans="1:6" x14ac:dyDescent="0.15">
      <c r="A21" s="94">
        <v>16</v>
      </c>
      <c r="B21" s="72">
        <v>2008</v>
      </c>
      <c r="C21" s="73" t="s">
        <v>76</v>
      </c>
      <c r="D21" s="72" t="s">
        <v>55</v>
      </c>
      <c r="E21" s="73" t="s">
        <v>63</v>
      </c>
      <c r="F21" s="95">
        <v>660.98658799999998</v>
      </c>
    </row>
    <row r="22" spans="1:6" x14ac:dyDescent="0.15">
      <c r="A22" s="94">
        <v>17</v>
      </c>
      <c r="B22" s="72">
        <v>1978</v>
      </c>
      <c r="C22" s="73" t="s">
        <v>77</v>
      </c>
      <c r="D22" s="72" t="s">
        <v>52</v>
      </c>
      <c r="E22" s="73" t="s">
        <v>78</v>
      </c>
      <c r="F22" s="95">
        <v>636.50591899999995</v>
      </c>
    </row>
    <row r="23" spans="1:6" x14ac:dyDescent="0.15">
      <c r="A23" s="94">
        <v>18</v>
      </c>
      <c r="B23" s="72">
        <v>2004</v>
      </c>
      <c r="C23" s="73" t="s">
        <v>80</v>
      </c>
      <c r="D23" s="72" t="s">
        <v>52</v>
      </c>
      <c r="E23" s="73" t="s">
        <v>53</v>
      </c>
      <c r="F23" s="95">
        <v>632.35323300000005</v>
      </c>
    </row>
    <row r="24" spans="1:6" x14ac:dyDescent="0.15">
      <c r="A24" s="94">
        <v>19</v>
      </c>
      <c r="B24" s="72">
        <v>2002</v>
      </c>
      <c r="C24" s="73" t="s">
        <v>81</v>
      </c>
      <c r="D24" s="72" t="s">
        <v>55</v>
      </c>
      <c r="E24" s="73" t="s">
        <v>53</v>
      </c>
      <c r="F24" s="95">
        <v>618.41423899999995</v>
      </c>
    </row>
    <row r="25" spans="1:6" x14ac:dyDescent="0.15">
      <c r="A25" s="94">
        <v>20</v>
      </c>
      <c r="B25" s="72">
        <v>1996</v>
      </c>
      <c r="C25" s="73" t="s">
        <v>82</v>
      </c>
      <c r="D25" s="72" t="s">
        <v>55</v>
      </c>
      <c r="E25" s="73" t="s">
        <v>53</v>
      </c>
      <c r="F25" s="95">
        <v>616.49465199999997</v>
      </c>
    </row>
    <row r="26" spans="1:6" x14ac:dyDescent="0.15">
      <c r="A26" s="94">
        <v>21</v>
      </c>
      <c r="B26" s="72">
        <v>2017</v>
      </c>
      <c r="C26" s="73" t="s">
        <v>83</v>
      </c>
      <c r="D26" s="72" t="s">
        <v>55</v>
      </c>
      <c r="E26" s="73" t="s">
        <v>63</v>
      </c>
      <c r="F26" s="95">
        <v>615.20274400000005</v>
      </c>
    </row>
    <row r="27" spans="1:6" x14ac:dyDescent="0.15">
      <c r="A27" s="94">
        <v>22</v>
      </c>
      <c r="B27" s="72">
        <v>1984</v>
      </c>
      <c r="C27" s="73" t="s">
        <v>84</v>
      </c>
      <c r="D27" s="72" t="s">
        <v>52</v>
      </c>
      <c r="E27" s="73" t="s">
        <v>53</v>
      </c>
      <c r="F27" s="95">
        <v>608.26937899999996</v>
      </c>
    </row>
    <row r="28" spans="1:6" x14ac:dyDescent="0.15">
      <c r="A28" s="94">
        <v>23</v>
      </c>
      <c r="B28" s="72">
        <v>1984</v>
      </c>
      <c r="C28" s="73" t="s">
        <v>86</v>
      </c>
      <c r="D28" s="72" t="s">
        <v>65</v>
      </c>
      <c r="E28" s="73" t="s">
        <v>63</v>
      </c>
      <c r="F28" s="95">
        <v>603.280261</v>
      </c>
    </row>
    <row r="29" spans="1:6" x14ac:dyDescent="0.15">
      <c r="A29" s="94">
        <v>24</v>
      </c>
      <c r="B29" s="72">
        <v>1990</v>
      </c>
      <c r="C29" s="73" t="s">
        <v>87</v>
      </c>
      <c r="D29" s="72" t="s">
        <v>52</v>
      </c>
      <c r="E29" s="73" t="s">
        <v>88</v>
      </c>
      <c r="F29" s="95">
        <v>603.21686599999998</v>
      </c>
    </row>
    <row r="30" spans="1:6" x14ac:dyDescent="0.15">
      <c r="A30" s="94">
        <v>25</v>
      </c>
      <c r="B30" s="72">
        <v>2006</v>
      </c>
      <c r="C30" s="73" t="s">
        <v>89</v>
      </c>
      <c r="D30" s="72" t="s">
        <v>55</v>
      </c>
      <c r="E30" s="73" t="s">
        <v>53</v>
      </c>
      <c r="F30" s="95">
        <v>575.19247499999994</v>
      </c>
    </row>
    <row r="31" spans="1:6" x14ac:dyDescent="0.15">
      <c r="A31" s="94">
        <v>26</v>
      </c>
      <c r="B31" s="72">
        <v>1989</v>
      </c>
      <c r="C31" s="73" t="s">
        <v>90</v>
      </c>
      <c r="D31" s="72" t="s">
        <v>55</v>
      </c>
      <c r="E31" s="73" t="s">
        <v>63</v>
      </c>
      <c r="F31" s="95">
        <v>560.29609100000005</v>
      </c>
    </row>
    <row r="32" spans="1:6" x14ac:dyDescent="0.15">
      <c r="A32" s="94">
        <v>27</v>
      </c>
      <c r="B32" s="72">
        <v>2003</v>
      </c>
      <c r="C32" s="73" t="s">
        <v>91</v>
      </c>
      <c r="D32" s="72" t="s">
        <v>55</v>
      </c>
      <c r="E32" s="73" t="s">
        <v>53</v>
      </c>
      <c r="F32" s="95">
        <v>553.68858</v>
      </c>
    </row>
    <row r="33" spans="1:6" x14ac:dyDescent="0.15">
      <c r="A33" s="94">
        <v>28</v>
      </c>
      <c r="B33" s="72">
        <v>2016</v>
      </c>
      <c r="C33" s="73" t="s">
        <v>92</v>
      </c>
      <c r="D33" s="72" t="s">
        <v>55</v>
      </c>
      <c r="E33" s="73" t="s">
        <v>53</v>
      </c>
      <c r="F33" s="95">
        <v>547.899405</v>
      </c>
    </row>
    <row r="34" spans="1:6" x14ac:dyDescent="0.15">
      <c r="A34" s="94">
        <v>29</v>
      </c>
      <c r="B34" s="72">
        <v>1977</v>
      </c>
      <c r="C34" s="73" t="s">
        <v>93</v>
      </c>
      <c r="D34" s="72" t="s">
        <v>65</v>
      </c>
      <c r="E34" s="73" t="s">
        <v>59</v>
      </c>
      <c r="F34" s="95">
        <v>547.74645899999996</v>
      </c>
    </row>
    <row r="35" spans="1:6" x14ac:dyDescent="0.15">
      <c r="A35" s="94">
        <v>30</v>
      </c>
      <c r="B35" s="72">
        <v>2003</v>
      </c>
      <c r="C35" s="73" t="s">
        <v>94</v>
      </c>
      <c r="D35" s="72" t="s">
        <v>60</v>
      </c>
      <c r="E35" s="73" t="s">
        <v>53</v>
      </c>
      <c r="F35" s="95">
        <v>547.03703199999995</v>
      </c>
    </row>
    <row r="36" spans="1:6" x14ac:dyDescent="0.15">
      <c r="A36" s="94">
        <v>31</v>
      </c>
      <c r="B36" s="72">
        <v>2004</v>
      </c>
      <c r="C36" s="73" t="s">
        <v>95</v>
      </c>
      <c r="D36" s="72" t="s">
        <v>60</v>
      </c>
      <c r="E36" s="73" t="s">
        <v>53</v>
      </c>
      <c r="F36" s="95">
        <v>540.40934100000004</v>
      </c>
    </row>
    <row r="37" spans="1:6" x14ac:dyDescent="0.15">
      <c r="A37" s="94">
        <v>32</v>
      </c>
      <c r="B37" s="72">
        <v>1978</v>
      </c>
      <c r="C37" s="73" t="s">
        <v>96</v>
      </c>
      <c r="D37" s="72" t="s">
        <v>65</v>
      </c>
      <c r="E37" s="73" t="s">
        <v>88</v>
      </c>
      <c r="F37" s="95">
        <v>538.56409799999994</v>
      </c>
    </row>
    <row r="38" spans="1:6" x14ac:dyDescent="0.15">
      <c r="A38" s="94">
        <v>33</v>
      </c>
      <c r="B38" s="72">
        <v>2004</v>
      </c>
      <c r="C38" s="73" t="s">
        <v>97</v>
      </c>
      <c r="D38" s="72" t="s">
        <v>55</v>
      </c>
      <c r="E38" s="73" t="s">
        <v>53</v>
      </c>
      <c r="F38" s="95">
        <v>535.32494299999996</v>
      </c>
    </row>
    <row r="39" spans="1:6" x14ac:dyDescent="0.15">
      <c r="A39" s="94">
        <v>34</v>
      </c>
      <c r="B39" s="72">
        <v>2004</v>
      </c>
      <c r="C39" s="73" t="s">
        <v>98</v>
      </c>
      <c r="D39" s="72" t="s">
        <v>65</v>
      </c>
      <c r="E39" s="73" t="s">
        <v>59</v>
      </c>
      <c r="F39" s="95">
        <v>531.37309400000004</v>
      </c>
    </row>
    <row r="40" spans="1:6" x14ac:dyDescent="0.15">
      <c r="A40" s="94">
        <v>35</v>
      </c>
      <c r="B40" s="72">
        <v>2005</v>
      </c>
      <c r="C40" s="73" t="s">
        <v>99</v>
      </c>
      <c r="D40" s="72" t="s">
        <v>55</v>
      </c>
      <c r="E40" s="73" t="s">
        <v>53</v>
      </c>
      <c r="F40" s="95">
        <v>527.98878000000002</v>
      </c>
    </row>
    <row r="41" spans="1:6" x14ac:dyDescent="0.15">
      <c r="A41" s="94">
        <v>36</v>
      </c>
      <c r="B41" s="72">
        <v>2002</v>
      </c>
      <c r="C41" s="73" t="s">
        <v>100</v>
      </c>
      <c r="D41" s="72" t="s">
        <v>55</v>
      </c>
      <c r="E41" s="73" t="s">
        <v>53</v>
      </c>
      <c r="F41" s="95">
        <v>519.97548700000004</v>
      </c>
    </row>
    <row r="42" spans="1:6" x14ac:dyDescent="0.15">
      <c r="A42" s="94">
        <v>37</v>
      </c>
      <c r="B42" s="72">
        <v>1985</v>
      </c>
      <c r="C42" s="73" t="s">
        <v>101</v>
      </c>
      <c r="D42" s="72" t="s">
        <v>52</v>
      </c>
      <c r="E42" s="73" t="s">
        <v>53</v>
      </c>
      <c r="F42" s="95">
        <v>513.78859</v>
      </c>
    </row>
    <row r="43" spans="1:6" x14ac:dyDescent="0.15">
      <c r="A43" s="94">
        <v>38</v>
      </c>
      <c r="B43" s="72">
        <v>1999</v>
      </c>
      <c r="C43" s="73" t="s">
        <v>102</v>
      </c>
      <c r="D43" s="72" t="s">
        <v>55</v>
      </c>
      <c r="E43" s="73" t="s">
        <v>56</v>
      </c>
      <c r="F43" s="95">
        <v>512.48873600000002</v>
      </c>
    </row>
    <row r="44" spans="1:6" x14ac:dyDescent="0.15">
      <c r="A44" s="94">
        <v>39</v>
      </c>
      <c r="B44" s="72">
        <v>1982</v>
      </c>
      <c r="C44" s="73" t="s">
        <v>103</v>
      </c>
      <c r="D44" s="72" t="s">
        <v>52</v>
      </c>
      <c r="E44" s="73" t="s">
        <v>88</v>
      </c>
      <c r="F44" s="95">
        <v>508.91405099999997</v>
      </c>
    </row>
    <row r="45" spans="1:6" x14ac:dyDescent="0.15">
      <c r="A45" s="94">
        <v>40</v>
      </c>
      <c r="B45" s="72">
        <v>1977</v>
      </c>
      <c r="C45" s="73" t="s">
        <v>104</v>
      </c>
      <c r="D45" s="72" t="s">
        <v>52</v>
      </c>
      <c r="E45" s="73" t="s">
        <v>88</v>
      </c>
      <c r="F45" s="95">
        <v>505.81304999999998</v>
      </c>
    </row>
    <row r="46" spans="1:6" x14ac:dyDescent="0.15">
      <c r="A46" s="94">
        <v>41</v>
      </c>
      <c r="B46" s="72">
        <v>2016</v>
      </c>
      <c r="C46" s="73" t="s">
        <v>105</v>
      </c>
      <c r="D46" s="72" t="s">
        <v>52</v>
      </c>
      <c r="E46" s="73" t="s">
        <v>53</v>
      </c>
      <c r="F46" s="95">
        <v>504.285686</v>
      </c>
    </row>
    <row r="47" spans="1:6" x14ac:dyDescent="0.15">
      <c r="A47" s="94">
        <v>42</v>
      </c>
      <c r="B47" s="72">
        <v>2017</v>
      </c>
      <c r="C47" s="73" t="s">
        <v>106</v>
      </c>
      <c r="D47" s="72" t="s">
        <v>52</v>
      </c>
      <c r="E47" s="73" t="s">
        <v>78</v>
      </c>
      <c r="F47" s="95">
        <v>504.01416499999999</v>
      </c>
    </row>
    <row r="48" spans="1:6" x14ac:dyDescent="0.15">
      <c r="A48" s="94">
        <v>43</v>
      </c>
      <c r="B48" s="72">
        <v>2012</v>
      </c>
      <c r="C48" s="73" t="s">
        <v>107</v>
      </c>
      <c r="D48" s="72" t="s">
        <v>55</v>
      </c>
      <c r="E48" s="73" t="s">
        <v>63</v>
      </c>
      <c r="F48" s="95">
        <v>501.06004100000001</v>
      </c>
    </row>
    <row r="49" spans="1:40" x14ac:dyDescent="0.15">
      <c r="A49" s="94">
        <v>44</v>
      </c>
      <c r="B49" s="72">
        <v>2001</v>
      </c>
      <c r="C49" s="73" t="s">
        <v>108</v>
      </c>
      <c r="D49" s="72" t="s">
        <v>52</v>
      </c>
      <c r="E49" s="73" t="s">
        <v>53</v>
      </c>
      <c r="F49" s="95">
        <v>498.670818</v>
      </c>
    </row>
    <row r="50" spans="1:40" x14ac:dyDescent="0.15">
      <c r="A50" s="94">
        <v>45</v>
      </c>
      <c r="B50" s="72">
        <v>2001</v>
      </c>
      <c r="C50" s="73" t="s">
        <v>109</v>
      </c>
      <c r="D50" s="72" t="s">
        <v>55</v>
      </c>
      <c r="E50" s="73" t="s">
        <v>53</v>
      </c>
      <c r="F50" s="95">
        <v>491.40445799999998</v>
      </c>
      <c r="H50" s="73"/>
      <c r="I50" s="73"/>
    </row>
    <row r="51" spans="1:40" x14ac:dyDescent="0.15">
      <c r="A51" s="94">
        <v>46</v>
      </c>
      <c r="B51" s="72">
        <v>2015</v>
      </c>
      <c r="C51" s="73" t="s">
        <v>110</v>
      </c>
      <c r="D51" s="72" t="s">
        <v>55</v>
      </c>
      <c r="E51" s="73" t="s">
        <v>63</v>
      </c>
      <c r="F51" s="95">
        <v>488.40837299999998</v>
      </c>
      <c r="H51" s="73"/>
      <c r="I51" s="73"/>
    </row>
    <row r="52" spans="1:40" x14ac:dyDescent="0.15">
      <c r="A52" s="94">
        <v>47</v>
      </c>
      <c r="B52" s="72">
        <v>1996</v>
      </c>
      <c r="C52" s="73" t="s">
        <v>111</v>
      </c>
      <c r="D52" s="72" t="s">
        <v>55</v>
      </c>
      <c r="E52" s="73" t="s">
        <v>63</v>
      </c>
      <c r="F52" s="95">
        <v>486.65760699999998</v>
      </c>
      <c r="H52" s="73"/>
      <c r="I52" s="73"/>
    </row>
    <row r="53" spans="1:40" x14ac:dyDescent="0.15">
      <c r="A53" s="94">
        <v>48</v>
      </c>
      <c r="B53" s="72">
        <v>1978</v>
      </c>
      <c r="C53" s="73" t="s">
        <v>112</v>
      </c>
      <c r="D53" s="72" t="s">
        <v>52</v>
      </c>
      <c r="E53" s="73" t="s">
        <v>53</v>
      </c>
      <c r="F53" s="95">
        <v>486.454927</v>
      </c>
      <c r="H53" s="73" t="s">
        <v>168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</row>
    <row r="54" spans="1:40" x14ac:dyDescent="0.15">
      <c r="A54" s="94">
        <v>49</v>
      </c>
      <c r="B54" s="72">
        <v>1997</v>
      </c>
      <c r="C54" s="73" t="s">
        <v>113</v>
      </c>
      <c r="D54" s="72" t="s">
        <v>55</v>
      </c>
      <c r="E54" s="73" t="s">
        <v>53</v>
      </c>
      <c r="F54" s="95">
        <v>486.086725</v>
      </c>
      <c r="H54" s="73" t="s">
        <v>169</v>
      </c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</row>
    <row r="55" spans="1:40" x14ac:dyDescent="0.15">
      <c r="A55" s="94">
        <v>50</v>
      </c>
      <c r="B55" s="72">
        <v>2009</v>
      </c>
      <c r="C55" s="73" t="s">
        <v>114</v>
      </c>
      <c r="D55" s="72" t="s">
        <v>55</v>
      </c>
      <c r="E55" s="73" t="s">
        <v>63</v>
      </c>
      <c r="F55" s="95">
        <v>477.172752</v>
      </c>
    </row>
    <row r="56" spans="1:40" x14ac:dyDescent="0.15">
      <c r="A56" s="94">
        <v>51</v>
      </c>
      <c r="B56" s="72">
        <v>1984</v>
      </c>
      <c r="C56" s="73" t="s">
        <v>115</v>
      </c>
      <c r="D56" s="72" t="s">
        <v>52</v>
      </c>
      <c r="E56" s="73" t="s">
        <v>53</v>
      </c>
      <c r="F56" s="95">
        <v>476.46856700000001</v>
      </c>
      <c r="H56" s="71" t="s">
        <v>49</v>
      </c>
      <c r="I56" s="71" t="s">
        <v>57</v>
      </c>
      <c r="L56" s="71" t="s">
        <v>49</v>
      </c>
      <c r="M56" s="71" t="s">
        <v>57</v>
      </c>
    </row>
    <row r="57" spans="1:40" x14ac:dyDescent="0.15">
      <c r="A57" s="94">
        <v>52</v>
      </c>
      <c r="B57" s="72">
        <v>2002</v>
      </c>
      <c r="C57" s="73" t="s">
        <v>116</v>
      </c>
      <c r="D57" s="72" t="s">
        <v>52</v>
      </c>
      <c r="E57" s="73" t="s">
        <v>53</v>
      </c>
      <c r="F57" s="95">
        <v>475.90756399999998</v>
      </c>
      <c r="H57" s="71" t="s">
        <v>53</v>
      </c>
      <c r="I57" s="71">
        <v>50</v>
      </c>
      <c r="L57" s="73" t="s">
        <v>53</v>
      </c>
      <c r="M57" s="71">
        <v>50</v>
      </c>
    </row>
    <row r="58" spans="1:40" x14ac:dyDescent="0.15">
      <c r="A58" s="94">
        <v>53</v>
      </c>
      <c r="B58" s="72">
        <v>1993</v>
      </c>
      <c r="C58" s="73" t="s">
        <v>117</v>
      </c>
      <c r="D58" s="72" t="s">
        <v>55</v>
      </c>
      <c r="E58" s="73" t="s">
        <v>88</v>
      </c>
      <c r="F58" s="95">
        <v>474.26494400000001</v>
      </c>
      <c r="H58" s="71" t="s">
        <v>63</v>
      </c>
      <c r="I58" s="71">
        <v>23</v>
      </c>
      <c r="L58" s="73" t="s">
        <v>63</v>
      </c>
      <c r="M58" s="71">
        <v>23</v>
      </c>
    </row>
    <row r="59" spans="1:40" x14ac:dyDescent="0.15">
      <c r="A59" s="94">
        <v>54</v>
      </c>
      <c r="B59" s="72">
        <v>2010</v>
      </c>
      <c r="C59" s="73" t="s">
        <v>118</v>
      </c>
      <c r="D59" s="72" t="s">
        <v>60</v>
      </c>
      <c r="E59" s="73" t="s">
        <v>53</v>
      </c>
      <c r="F59" s="95">
        <v>468.12971199999998</v>
      </c>
      <c r="H59" s="71" t="s">
        <v>88</v>
      </c>
      <c r="I59" s="71">
        <v>10</v>
      </c>
      <c r="L59" s="73" t="s">
        <v>88</v>
      </c>
      <c r="M59" s="71">
        <v>10</v>
      </c>
    </row>
    <row r="60" spans="1:40" x14ac:dyDescent="0.15">
      <c r="A60" s="94">
        <v>55</v>
      </c>
      <c r="B60" s="72">
        <v>1992</v>
      </c>
      <c r="C60" s="73" t="s">
        <v>119</v>
      </c>
      <c r="D60" s="72" t="s">
        <v>60</v>
      </c>
      <c r="E60" s="73" t="s">
        <v>53</v>
      </c>
      <c r="F60" s="95">
        <v>466.61040200000002</v>
      </c>
      <c r="H60" s="71" t="s">
        <v>59</v>
      </c>
      <c r="I60" s="71">
        <v>7</v>
      </c>
      <c r="L60" s="73" t="s">
        <v>59</v>
      </c>
      <c r="M60" s="71">
        <v>7</v>
      </c>
    </row>
    <row r="61" spans="1:40" x14ac:dyDescent="0.15">
      <c r="A61" s="94">
        <v>56</v>
      </c>
      <c r="B61" s="72">
        <v>2013</v>
      </c>
      <c r="C61" s="73" t="s">
        <v>120</v>
      </c>
      <c r="D61" s="72" t="s">
        <v>55</v>
      </c>
      <c r="E61" s="73" t="s">
        <v>53</v>
      </c>
      <c r="F61" s="95">
        <v>464.794802</v>
      </c>
      <c r="H61" s="71" t="s">
        <v>56</v>
      </c>
      <c r="I61" s="71">
        <v>4</v>
      </c>
      <c r="L61" s="73" t="s">
        <v>56</v>
      </c>
      <c r="M61" s="71">
        <v>4</v>
      </c>
    </row>
    <row r="62" spans="1:40" x14ac:dyDescent="0.15">
      <c r="A62" s="94">
        <v>57</v>
      </c>
      <c r="B62" s="72">
        <v>1990</v>
      </c>
      <c r="C62" s="73" t="s">
        <v>121</v>
      </c>
      <c r="D62" s="72" t="s">
        <v>55</v>
      </c>
      <c r="E62" s="73" t="s">
        <v>59</v>
      </c>
      <c r="F62" s="95">
        <v>458.98545100000001</v>
      </c>
      <c r="H62" s="71" t="s">
        <v>78</v>
      </c>
      <c r="I62" s="71">
        <v>4</v>
      </c>
      <c r="L62" s="73" t="s">
        <v>78</v>
      </c>
      <c r="M62" s="71">
        <v>4</v>
      </c>
    </row>
    <row r="63" spans="1:40" x14ac:dyDescent="0.15">
      <c r="A63" s="94">
        <v>58</v>
      </c>
      <c r="B63" s="72">
        <v>2012</v>
      </c>
      <c r="C63" s="73" t="s">
        <v>122</v>
      </c>
      <c r="D63" s="72" t="s">
        <v>55</v>
      </c>
      <c r="E63" s="73" t="s">
        <v>56</v>
      </c>
      <c r="F63" s="95">
        <v>456.19285400000001</v>
      </c>
      <c r="H63" s="71" t="s">
        <v>161</v>
      </c>
      <c r="I63" s="71">
        <v>1</v>
      </c>
      <c r="L63" s="73" t="s">
        <v>161</v>
      </c>
      <c r="M63" s="71">
        <v>1</v>
      </c>
    </row>
    <row r="64" spans="1:40" x14ac:dyDescent="0.15">
      <c r="A64" s="94">
        <v>59</v>
      </c>
      <c r="B64" s="72">
        <v>2003</v>
      </c>
      <c r="C64" s="73" t="s">
        <v>123</v>
      </c>
      <c r="D64" s="72" t="s">
        <v>55</v>
      </c>
      <c r="E64" s="73" t="s">
        <v>53</v>
      </c>
      <c r="F64" s="95">
        <v>450.77278000000001</v>
      </c>
      <c r="H64" s="71" t="s">
        <v>155</v>
      </c>
      <c r="I64" s="71">
        <v>1</v>
      </c>
      <c r="L64" s="73" t="s">
        <v>155</v>
      </c>
      <c r="M64" s="71">
        <v>1</v>
      </c>
    </row>
    <row r="65" spans="1:13" x14ac:dyDescent="0.15">
      <c r="A65" s="94">
        <v>60</v>
      </c>
      <c r="B65" s="72">
        <v>2013</v>
      </c>
      <c r="C65" s="73" t="s">
        <v>124</v>
      </c>
      <c r="D65" s="72" t="s">
        <v>55</v>
      </c>
      <c r="E65" s="73" t="s">
        <v>63</v>
      </c>
      <c r="F65" s="95">
        <v>447.72831300000001</v>
      </c>
      <c r="H65" s="71" t="s">
        <v>85</v>
      </c>
      <c r="I65" s="71">
        <v>100</v>
      </c>
      <c r="L65" s="97" t="s">
        <v>85</v>
      </c>
      <c r="M65" s="86">
        <v>100</v>
      </c>
    </row>
    <row r="66" spans="1:13" x14ac:dyDescent="0.15">
      <c r="A66" s="94">
        <v>61</v>
      </c>
      <c r="B66" s="72">
        <v>1997</v>
      </c>
      <c r="C66" s="73" t="s">
        <v>125</v>
      </c>
      <c r="D66" s="72" t="s">
        <v>55</v>
      </c>
      <c r="E66" s="73" t="s">
        <v>63</v>
      </c>
      <c r="F66" s="95">
        <v>444.19856399999998</v>
      </c>
    </row>
    <row r="67" spans="1:13" x14ac:dyDescent="0.15">
      <c r="A67" s="94">
        <v>62</v>
      </c>
      <c r="B67" s="72">
        <v>1989</v>
      </c>
      <c r="C67" s="73" t="s">
        <v>126</v>
      </c>
      <c r="D67" s="72" t="s">
        <v>55</v>
      </c>
      <c r="E67" s="73" t="s">
        <v>53</v>
      </c>
      <c r="F67" s="95">
        <v>439.80677900000001</v>
      </c>
    </row>
    <row r="68" spans="1:13" x14ac:dyDescent="0.15">
      <c r="A68" s="94">
        <v>63</v>
      </c>
      <c r="B68" s="72">
        <v>2001</v>
      </c>
      <c r="C68" s="73" t="s">
        <v>127</v>
      </c>
      <c r="D68" s="72" t="s">
        <v>60</v>
      </c>
      <c r="E68" s="73" t="s">
        <v>53</v>
      </c>
      <c r="F68" s="95">
        <v>439.27061600000002</v>
      </c>
    </row>
    <row r="69" spans="1:13" x14ac:dyDescent="0.15">
      <c r="A69" s="94">
        <v>64</v>
      </c>
      <c r="B69" s="72">
        <v>2013</v>
      </c>
      <c r="C69" s="73" t="s">
        <v>128</v>
      </c>
      <c r="D69" s="72" t="s">
        <v>52</v>
      </c>
      <c r="E69" s="73" t="s">
        <v>78</v>
      </c>
      <c r="F69" s="95">
        <v>438.13461999999998</v>
      </c>
    </row>
    <row r="70" spans="1:13" x14ac:dyDescent="0.15">
      <c r="A70" s="94">
        <v>65</v>
      </c>
      <c r="B70" s="72">
        <v>2007</v>
      </c>
      <c r="C70" s="73" t="s">
        <v>129</v>
      </c>
      <c r="D70" s="72" t="s">
        <v>52</v>
      </c>
      <c r="E70" s="73" t="s">
        <v>53</v>
      </c>
      <c r="F70" s="95">
        <v>435.33716299999998</v>
      </c>
    </row>
    <row r="71" spans="1:13" x14ac:dyDescent="0.15">
      <c r="A71" s="94">
        <v>66</v>
      </c>
      <c r="B71" s="72">
        <v>2000</v>
      </c>
      <c r="C71" s="73" t="s">
        <v>130</v>
      </c>
      <c r="D71" s="72" t="s">
        <v>52</v>
      </c>
      <c r="E71" s="73" t="s">
        <v>53</v>
      </c>
      <c r="F71" s="95">
        <v>428.86158599999999</v>
      </c>
    </row>
    <row r="72" spans="1:13" x14ac:dyDescent="0.15">
      <c r="A72" s="94">
        <v>67</v>
      </c>
      <c r="B72" s="72">
        <v>1991</v>
      </c>
      <c r="C72" s="73" t="s">
        <v>131</v>
      </c>
      <c r="D72" s="72" t="s">
        <v>65</v>
      </c>
      <c r="E72" s="73" t="s">
        <v>63</v>
      </c>
      <c r="F72" s="95">
        <v>428.33761600000003</v>
      </c>
    </row>
    <row r="73" spans="1:13" x14ac:dyDescent="0.15">
      <c r="A73" s="94">
        <v>68</v>
      </c>
      <c r="B73" s="72">
        <v>2011</v>
      </c>
      <c r="C73" s="73" t="s">
        <v>132</v>
      </c>
      <c r="D73" s="72" t="s">
        <v>55</v>
      </c>
      <c r="E73" s="73" t="s">
        <v>53</v>
      </c>
      <c r="F73" s="95">
        <v>427.61662699999999</v>
      </c>
    </row>
    <row r="74" spans="1:13" x14ac:dyDescent="0.15">
      <c r="A74" s="94">
        <v>69</v>
      </c>
      <c r="B74" s="72">
        <v>1999</v>
      </c>
      <c r="C74" s="73" t="s">
        <v>133</v>
      </c>
      <c r="D74" s="72" t="s">
        <v>60</v>
      </c>
      <c r="E74" s="73" t="s">
        <v>53</v>
      </c>
      <c r="F74" s="95">
        <v>426.99985700000002</v>
      </c>
    </row>
    <row r="75" spans="1:13" x14ac:dyDescent="0.15">
      <c r="A75" s="94">
        <v>70</v>
      </c>
      <c r="B75" s="72">
        <v>2016</v>
      </c>
      <c r="C75" s="73" t="s">
        <v>134</v>
      </c>
      <c r="D75" s="72" t="s">
        <v>55</v>
      </c>
      <c r="E75" s="73" t="s">
        <v>63</v>
      </c>
      <c r="F75" s="95">
        <v>423.18110799999999</v>
      </c>
    </row>
    <row r="76" spans="1:13" x14ac:dyDescent="0.15">
      <c r="A76" s="94">
        <v>71</v>
      </c>
      <c r="B76" s="72">
        <v>2001</v>
      </c>
      <c r="C76" s="73" t="s">
        <v>135</v>
      </c>
      <c r="D76" s="72" t="s">
        <v>52</v>
      </c>
      <c r="E76" s="73" t="s">
        <v>53</v>
      </c>
      <c r="F76" s="95">
        <v>420.87095199999999</v>
      </c>
    </row>
    <row r="77" spans="1:13" x14ac:dyDescent="0.15">
      <c r="A77" s="94">
        <v>72</v>
      </c>
      <c r="B77" s="72">
        <v>2007</v>
      </c>
      <c r="C77" s="73" t="s">
        <v>136</v>
      </c>
      <c r="D77" s="72" t="s">
        <v>52</v>
      </c>
      <c r="E77" s="73" t="s">
        <v>53</v>
      </c>
      <c r="F77" s="95">
        <v>417.472015</v>
      </c>
    </row>
    <row r="78" spans="1:13" x14ac:dyDescent="0.15">
      <c r="A78" s="94">
        <v>73</v>
      </c>
      <c r="B78" s="72">
        <v>1986</v>
      </c>
      <c r="C78" s="73" t="s">
        <v>137</v>
      </c>
      <c r="D78" s="72" t="s">
        <v>52</v>
      </c>
      <c r="E78" s="73" t="s">
        <v>63</v>
      </c>
      <c r="F78" s="95">
        <v>416.53443600000003</v>
      </c>
    </row>
    <row r="79" spans="1:13" x14ac:dyDescent="0.15">
      <c r="A79" s="94">
        <v>74</v>
      </c>
      <c r="B79" s="72">
        <v>2003</v>
      </c>
      <c r="C79" s="73" t="s">
        <v>138</v>
      </c>
      <c r="D79" s="72" t="s">
        <v>65</v>
      </c>
      <c r="E79" s="73" t="s">
        <v>63</v>
      </c>
      <c r="F79" s="95">
        <v>415.56017100000003</v>
      </c>
    </row>
    <row r="80" spans="1:13" x14ac:dyDescent="0.15">
      <c r="A80" s="94">
        <v>75</v>
      </c>
      <c r="B80" s="72">
        <v>1986</v>
      </c>
      <c r="C80" s="73" t="s">
        <v>139</v>
      </c>
      <c r="D80" s="72" t="s">
        <v>55</v>
      </c>
      <c r="E80" s="73" t="s">
        <v>88</v>
      </c>
      <c r="F80" s="95">
        <v>413.79182100000003</v>
      </c>
    </row>
    <row r="81" spans="1:6" x14ac:dyDescent="0.15">
      <c r="A81" s="94">
        <v>76</v>
      </c>
      <c r="B81" s="72">
        <v>2007</v>
      </c>
      <c r="C81" s="73" t="s">
        <v>140</v>
      </c>
      <c r="D81" s="72" t="s">
        <v>55</v>
      </c>
      <c r="E81" s="73" t="s">
        <v>63</v>
      </c>
      <c r="F81" s="95">
        <v>412.97835199999997</v>
      </c>
    </row>
    <row r="82" spans="1:6" x14ac:dyDescent="0.15">
      <c r="A82" s="94">
        <v>77</v>
      </c>
      <c r="B82" s="72">
        <v>2017</v>
      </c>
      <c r="C82" s="73" t="s">
        <v>141</v>
      </c>
      <c r="D82" s="72" t="s">
        <v>55</v>
      </c>
      <c r="E82" s="73" t="s">
        <v>63</v>
      </c>
      <c r="F82" s="95">
        <v>412.56340799999998</v>
      </c>
    </row>
    <row r="83" spans="1:6" x14ac:dyDescent="0.15">
      <c r="A83" s="94">
        <v>78</v>
      </c>
      <c r="B83" s="72">
        <v>1998</v>
      </c>
      <c r="C83" s="73" t="s">
        <v>142</v>
      </c>
      <c r="D83" s="72" t="s">
        <v>65</v>
      </c>
      <c r="E83" s="73" t="s">
        <v>59</v>
      </c>
      <c r="F83" s="95">
        <v>406.77838000000003</v>
      </c>
    </row>
    <row r="84" spans="1:6" x14ac:dyDescent="0.15">
      <c r="A84" s="94">
        <v>79</v>
      </c>
      <c r="B84" s="72">
        <v>2013</v>
      </c>
      <c r="C84" s="73" t="s">
        <v>143</v>
      </c>
      <c r="D84" s="72" t="s">
        <v>52</v>
      </c>
      <c r="E84" s="73" t="s">
        <v>53</v>
      </c>
      <c r="F84" s="95">
        <v>402.92460899999998</v>
      </c>
    </row>
    <row r="85" spans="1:6" x14ac:dyDescent="0.15">
      <c r="A85" s="94">
        <v>80</v>
      </c>
      <c r="B85" s="72">
        <v>2005</v>
      </c>
      <c r="C85" s="73" t="s">
        <v>144</v>
      </c>
      <c r="D85" s="72" t="s">
        <v>52</v>
      </c>
      <c r="E85" s="73" t="s">
        <v>53</v>
      </c>
      <c r="F85" s="95">
        <v>402.83061600000002</v>
      </c>
    </row>
    <row r="86" spans="1:6" x14ac:dyDescent="0.15">
      <c r="A86" s="94">
        <v>81</v>
      </c>
      <c r="B86" s="72">
        <v>2005</v>
      </c>
      <c r="C86" s="73" t="s">
        <v>145</v>
      </c>
      <c r="D86" s="72" t="s">
        <v>55</v>
      </c>
      <c r="E86" s="73" t="s">
        <v>53</v>
      </c>
      <c r="F86" s="95">
        <v>402.22859399999999</v>
      </c>
    </row>
    <row r="87" spans="1:6" x14ac:dyDescent="0.15">
      <c r="A87" s="94">
        <v>82</v>
      </c>
      <c r="B87" s="72">
        <v>2002</v>
      </c>
      <c r="C87" s="73" t="s">
        <v>146</v>
      </c>
      <c r="D87" s="72" t="s">
        <v>52</v>
      </c>
      <c r="E87" s="73" t="s">
        <v>53</v>
      </c>
      <c r="F87" s="95">
        <v>400.77120100000002</v>
      </c>
    </row>
    <row r="88" spans="1:6" x14ac:dyDescent="0.15">
      <c r="A88" s="94">
        <v>83</v>
      </c>
      <c r="B88" s="72">
        <v>2007</v>
      </c>
      <c r="C88" s="73" t="s">
        <v>147</v>
      </c>
      <c r="D88" s="72" t="s">
        <v>55</v>
      </c>
      <c r="E88" s="73" t="s">
        <v>53</v>
      </c>
      <c r="F88" s="95">
        <v>400.26769200000001</v>
      </c>
    </row>
    <row r="89" spans="1:6" x14ac:dyDescent="0.15">
      <c r="A89" s="94">
        <v>84</v>
      </c>
      <c r="B89" s="72">
        <v>2011</v>
      </c>
      <c r="C89" s="73" t="s">
        <v>148</v>
      </c>
      <c r="D89" s="72" t="s">
        <v>55</v>
      </c>
      <c r="E89" s="73" t="s">
        <v>63</v>
      </c>
      <c r="F89" s="95">
        <v>395.49505799999997</v>
      </c>
    </row>
    <row r="90" spans="1:6" x14ac:dyDescent="0.15">
      <c r="A90" s="94">
        <v>85</v>
      </c>
      <c r="B90" s="72">
        <v>1993</v>
      </c>
      <c r="C90" s="73" t="s">
        <v>149</v>
      </c>
      <c r="D90" s="72" t="s">
        <v>55</v>
      </c>
      <c r="E90" s="73" t="s">
        <v>56</v>
      </c>
      <c r="F90" s="95">
        <v>395.28846299999998</v>
      </c>
    </row>
    <row r="91" spans="1:6" x14ac:dyDescent="0.15">
      <c r="A91" s="94">
        <v>86</v>
      </c>
      <c r="B91" s="72">
        <v>2008</v>
      </c>
      <c r="C91" s="73" t="s">
        <v>150</v>
      </c>
      <c r="D91" s="72" t="s">
        <v>55</v>
      </c>
      <c r="E91" s="73" t="s">
        <v>63</v>
      </c>
      <c r="F91" s="95">
        <v>394.90570000000002</v>
      </c>
    </row>
    <row r="92" spans="1:6" x14ac:dyDescent="0.15">
      <c r="A92" s="94">
        <v>87</v>
      </c>
      <c r="B92" s="72">
        <v>2004</v>
      </c>
      <c r="C92" s="73" t="s">
        <v>151</v>
      </c>
      <c r="D92" s="72" t="s">
        <v>55</v>
      </c>
      <c r="E92" s="73" t="s">
        <v>88</v>
      </c>
      <c r="F92" s="95">
        <v>394.876508</v>
      </c>
    </row>
    <row r="93" spans="1:6" x14ac:dyDescent="0.15">
      <c r="A93" s="94">
        <v>88</v>
      </c>
      <c r="B93" s="72">
        <v>2008</v>
      </c>
      <c r="C93" s="73" t="s">
        <v>152</v>
      </c>
      <c r="D93" s="72" t="s">
        <v>55</v>
      </c>
      <c r="E93" s="73" t="s">
        <v>53</v>
      </c>
      <c r="F93" s="95">
        <v>393.06405899999999</v>
      </c>
    </row>
    <row r="94" spans="1:6" x14ac:dyDescent="0.15">
      <c r="A94" s="94">
        <v>89</v>
      </c>
      <c r="B94" s="72">
        <v>1984</v>
      </c>
      <c r="C94" s="73" t="s">
        <v>153</v>
      </c>
      <c r="D94" s="72" t="s">
        <v>52</v>
      </c>
      <c r="E94" s="73" t="s">
        <v>88</v>
      </c>
      <c r="F94" s="95">
        <v>392.47001999999998</v>
      </c>
    </row>
    <row r="95" spans="1:6" x14ac:dyDescent="0.15">
      <c r="A95" s="94">
        <v>90</v>
      </c>
      <c r="B95" s="72">
        <v>1978</v>
      </c>
      <c r="C95" s="73" t="s">
        <v>154</v>
      </c>
      <c r="D95" s="72" t="s">
        <v>52</v>
      </c>
      <c r="E95" s="73" t="s">
        <v>155</v>
      </c>
      <c r="F95" s="95">
        <v>391.45689700000003</v>
      </c>
    </row>
    <row r="96" spans="1:6" x14ac:dyDescent="0.15">
      <c r="A96" s="94">
        <v>91</v>
      </c>
      <c r="B96" s="72">
        <v>1995</v>
      </c>
      <c r="C96" s="73" t="s">
        <v>156</v>
      </c>
      <c r="D96" s="72" t="s">
        <v>60</v>
      </c>
      <c r="E96" s="73" t="s">
        <v>53</v>
      </c>
      <c r="F96" s="95">
        <v>391.06117599999999</v>
      </c>
    </row>
    <row r="97" spans="1:6" x14ac:dyDescent="0.15">
      <c r="A97" s="94">
        <v>92</v>
      </c>
      <c r="B97" s="72">
        <v>1978</v>
      </c>
      <c r="C97" s="73" t="s">
        <v>157</v>
      </c>
      <c r="D97" s="72" t="s">
        <v>52</v>
      </c>
      <c r="E97" s="73" t="s">
        <v>88</v>
      </c>
      <c r="F97" s="95">
        <v>391.01435300000003</v>
      </c>
    </row>
    <row r="98" spans="1:6" x14ac:dyDescent="0.15">
      <c r="A98" s="94">
        <v>93</v>
      </c>
      <c r="B98" s="72">
        <v>2017</v>
      </c>
      <c r="C98" s="73" t="s">
        <v>158</v>
      </c>
      <c r="D98" s="72" t="s">
        <v>55</v>
      </c>
      <c r="E98" s="73" t="s">
        <v>63</v>
      </c>
      <c r="F98" s="95">
        <v>389.81310100000002</v>
      </c>
    </row>
    <row r="99" spans="1:6" x14ac:dyDescent="0.15">
      <c r="A99" s="94">
        <v>94</v>
      </c>
      <c r="B99" s="72">
        <v>1982</v>
      </c>
      <c r="C99" s="73" t="s">
        <v>159</v>
      </c>
      <c r="D99" s="72" t="s">
        <v>65</v>
      </c>
      <c r="E99" s="73" t="s">
        <v>59</v>
      </c>
      <c r="F99" s="95">
        <v>389.30843700000003</v>
      </c>
    </row>
    <row r="100" spans="1:6" x14ac:dyDescent="0.15">
      <c r="A100" s="94">
        <v>95</v>
      </c>
      <c r="B100" s="72">
        <v>1990</v>
      </c>
      <c r="C100" s="73" t="s">
        <v>160</v>
      </c>
      <c r="D100" s="72" t="s">
        <v>55</v>
      </c>
      <c r="E100" s="73" t="s">
        <v>161</v>
      </c>
      <c r="F100" s="95">
        <v>389.01853699999998</v>
      </c>
    </row>
    <row r="101" spans="1:6" x14ac:dyDescent="0.15">
      <c r="A101" s="94">
        <v>96</v>
      </c>
      <c r="B101" s="72">
        <v>1991</v>
      </c>
      <c r="C101" s="73" t="s">
        <v>162</v>
      </c>
      <c r="D101" s="72" t="s">
        <v>60</v>
      </c>
      <c r="E101" s="73" t="s">
        <v>78</v>
      </c>
      <c r="F101" s="95">
        <v>383.25708700000001</v>
      </c>
    </row>
    <row r="102" spans="1:6" x14ac:dyDescent="0.15">
      <c r="A102" s="94">
        <v>97</v>
      </c>
      <c r="B102" s="72">
        <v>1998</v>
      </c>
      <c r="C102" s="73" t="s">
        <v>163</v>
      </c>
      <c r="D102" s="72" t="s">
        <v>55</v>
      </c>
      <c r="E102" s="73" t="s">
        <v>53</v>
      </c>
      <c r="F102" s="95">
        <v>382.525756</v>
      </c>
    </row>
    <row r="103" spans="1:6" x14ac:dyDescent="0.15">
      <c r="A103" s="94">
        <v>98</v>
      </c>
      <c r="B103" s="72">
        <v>1988</v>
      </c>
      <c r="C103" s="73" t="s">
        <v>164</v>
      </c>
      <c r="D103" s="72" t="s">
        <v>65</v>
      </c>
      <c r="E103" s="73" t="s">
        <v>88</v>
      </c>
      <c r="F103" s="95">
        <v>382.42794500000002</v>
      </c>
    </row>
    <row r="104" spans="1:6" x14ac:dyDescent="0.15">
      <c r="A104" s="94">
        <v>99</v>
      </c>
      <c r="B104" s="72">
        <v>2016</v>
      </c>
      <c r="C104" s="73" t="s">
        <v>165</v>
      </c>
      <c r="D104" s="72" t="s">
        <v>52</v>
      </c>
      <c r="E104" s="73" t="s">
        <v>53</v>
      </c>
      <c r="F104" s="95">
        <v>382.01241399999998</v>
      </c>
    </row>
    <row r="105" spans="1:6" x14ac:dyDescent="0.15">
      <c r="A105" s="72">
        <v>100</v>
      </c>
      <c r="B105" s="72">
        <v>2015</v>
      </c>
      <c r="C105" s="73" t="s">
        <v>166</v>
      </c>
      <c r="D105" s="72" t="s">
        <v>52</v>
      </c>
      <c r="E105" s="71" t="s">
        <v>53</v>
      </c>
      <c r="F105" s="99">
        <v>379.29555299999998</v>
      </c>
    </row>
  </sheetData>
  <conditionalFormatting sqref="A1:A2">
    <cfRule type="expression" dxfId="98" priority="8">
      <formula>$A$2/$B$2&gt;=0.076</formula>
    </cfRule>
  </conditionalFormatting>
  <conditionalFormatting sqref="B1:B2">
    <cfRule type="expression" dxfId="97" priority="9">
      <formula>$A$2/$B$2&gt;=0.153</formula>
    </cfRule>
  </conditionalFormatting>
  <conditionalFormatting sqref="C1:C2">
    <cfRule type="expression" dxfId="96" priority="10">
      <formula>$A$2/$B$2&gt;=0.23</formula>
    </cfRule>
  </conditionalFormatting>
  <conditionalFormatting sqref="D1:D2">
    <cfRule type="expression" dxfId="95" priority="11">
      <formula>$A$2/$B$2&gt;=0.307</formula>
    </cfRule>
  </conditionalFormatting>
  <conditionalFormatting sqref="E1:E2">
    <cfRule type="expression" dxfId="94" priority="12">
      <formula>$A$2/$B$2&gt;=0.384</formula>
    </cfRule>
  </conditionalFormatting>
  <conditionalFormatting sqref="F1:F2">
    <cfRule type="expression" dxfId="93" priority="13">
      <formula>$A$2/$B$2&gt;=0.461</formula>
    </cfRule>
  </conditionalFormatting>
  <conditionalFormatting sqref="G1:G2">
    <cfRule type="expression" dxfId="92" priority="14">
      <formula>$A$2/$B$2&gt;=0.538</formula>
    </cfRule>
  </conditionalFormatting>
  <conditionalFormatting sqref="H1:H2">
    <cfRule type="expression" dxfId="91" priority="15">
      <formula>$A$2/$B$2&gt;=0.615</formula>
    </cfRule>
  </conditionalFormatting>
  <conditionalFormatting sqref="I1:P2">
    <cfRule type="expression" dxfId="90" priority="16">
      <formula>$A$2/$B$2&gt;=0.692</formula>
    </cfRule>
  </conditionalFormatting>
  <conditionalFormatting sqref="L1">
    <cfRule type="expression" dxfId="89" priority="4">
      <formula>$A$2/$B$2&gt;=0.846</formula>
    </cfRule>
  </conditionalFormatting>
  <conditionalFormatting sqref="O1">
    <cfRule type="expression" dxfId="88" priority="7">
      <formula>$A$2/$B$2&gt;=0.846</formula>
    </cfRule>
  </conditionalFormatting>
  <conditionalFormatting sqref="P1">
    <cfRule type="expression" dxfId="87" priority="2">
      <formula>$P$1&lt;&gt;""</formula>
    </cfRule>
  </conditionalFormatting>
  <conditionalFormatting sqref="Q1:R1 A1:O2 X1:AO2 P2:R2">
    <cfRule type="expression" dxfId="86" priority="1">
      <formula>$P$1="Feedback OFF"</formula>
    </cfRule>
  </conditionalFormatting>
  <conditionalFormatting sqref="Q1:R2">
    <cfRule type="expression" dxfId="85" priority="3">
      <formula>$A$2/$B$2&gt;=0.846</formula>
    </cfRule>
  </conditionalFormatting>
  <conditionalFormatting sqref="X1:AF1 AH1:AK1 AM1:AO1 X2:AO2">
    <cfRule type="expression" dxfId="84" priority="17">
      <formula>$A$2/$B$2&gt;=1</formula>
    </cfRule>
  </conditionalFormatting>
  <conditionalFormatting sqref="AG1">
    <cfRule type="expression" dxfId="83" priority="6">
      <formula>$A$2/$B$2&gt;=0.846</formula>
    </cfRule>
  </conditionalFormatting>
  <conditionalFormatting sqref="AL1">
    <cfRule type="expression" dxfId="82" priority="5">
      <formula>$A$2/$B$2&gt;=0.846</formula>
    </cfRule>
  </conditionalFormatting>
  <dataValidations count="1">
    <dataValidation type="list" allowBlank="1" showInputMessage="1" showErrorMessage="1" sqref="P1" xr:uid="{A1C24815-C3EE-4C34-B9FF-F583E86B7D3F}">
      <formula1>"Feedback ON, Taunting ON, Feedback OFF"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6BCA-E01F-45E7-AF15-FD86353A0AB5}">
  <sheetPr>
    <tabColor rgb="FF4FADEA"/>
  </sheetPr>
  <dimension ref="A6:AN106"/>
  <sheetViews>
    <sheetView zoomScale="51" workbookViewId="0">
      <selection activeCell="H12" sqref="H12:K17"/>
    </sheetView>
  </sheetViews>
  <sheetFormatPr defaultColWidth="8.85546875" defaultRowHeight="8.25" x14ac:dyDescent="0.15"/>
  <cols>
    <col min="1" max="1" width="6.42578125" style="71" bestFit="1" customWidth="1"/>
    <col min="2" max="2" width="10.7109375" style="71" bestFit="1" customWidth="1"/>
    <col min="3" max="3" width="53.85546875" style="71" bestFit="1" customWidth="1"/>
    <col min="4" max="4" width="15.28515625" style="71" bestFit="1" customWidth="1"/>
    <col min="5" max="5" width="19.42578125" style="71" bestFit="1" customWidth="1"/>
    <col min="6" max="6" width="36.42578125" style="71" bestFit="1" customWidth="1"/>
    <col min="7" max="7" width="8.85546875" style="71"/>
    <col min="8" max="8" width="17.28515625" style="71" bestFit="1" customWidth="1"/>
    <col min="9" max="9" width="26.140625" style="71" bestFit="1" customWidth="1"/>
    <col min="10" max="10" width="8.5703125" style="71" bestFit="1" customWidth="1"/>
    <col min="11" max="11" width="5.7109375" style="71" bestFit="1" customWidth="1"/>
    <col min="12" max="12" width="6.42578125" style="71" bestFit="1" customWidth="1"/>
    <col min="13" max="13" width="10.7109375" style="71" bestFit="1" customWidth="1"/>
    <col min="14" max="17" width="9" style="71" bestFit="1" customWidth="1"/>
    <col min="18" max="16384" width="8.85546875" style="71"/>
  </cols>
  <sheetData>
    <row r="6" spans="1:40" x14ac:dyDescent="0.15">
      <c r="A6" s="92">
        <v>0</v>
      </c>
      <c r="B6" s="92">
        <v>0</v>
      </c>
      <c r="C6" s="92">
        <v>0</v>
      </c>
      <c r="D6" s="92">
        <v>0</v>
      </c>
      <c r="E6" s="92">
        <v>0</v>
      </c>
      <c r="F6" s="92">
        <v>0</v>
      </c>
    </row>
    <row r="7" spans="1:40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</row>
    <row r="8" spans="1:40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</row>
    <row r="9" spans="1:40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3">
        <v>0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3">
        <v>0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</row>
    <row r="12" spans="1:40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  <c r="H12" s="71">
        <v>0</v>
      </c>
      <c r="I12" s="71">
        <v>0</v>
      </c>
      <c r="N12" s="71">
        <v>0</v>
      </c>
      <c r="O12" s="71">
        <v>0</v>
      </c>
    </row>
    <row r="13" spans="1:40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  <c r="H13" s="71">
        <v>0</v>
      </c>
      <c r="I13" s="71">
        <v>0</v>
      </c>
      <c r="J13" s="71">
        <v>0</v>
      </c>
      <c r="K13" s="71">
        <v>0</v>
      </c>
      <c r="N13" s="71">
        <v>0</v>
      </c>
      <c r="O13" s="71">
        <v>0</v>
      </c>
      <c r="P13" s="71">
        <v>0</v>
      </c>
      <c r="Q13" s="71">
        <v>0</v>
      </c>
    </row>
    <row r="14" spans="1:40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  <c r="H14" s="71">
        <v>0</v>
      </c>
      <c r="I14" s="93">
        <v>0</v>
      </c>
      <c r="J14" s="93">
        <v>0</v>
      </c>
      <c r="K14" s="93">
        <v>0</v>
      </c>
      <c r="N14" s="71">
        <v>0</v>
      </c>
      <c r="O14" s="71">
        <v>1</v>
      </c>
      <c r="P14" s="71">
        <v>1</v>
      </c>
      <c r="Q14" s="71">
        <v>1</v>
      </c>
    </row>
    <row r="15" spans="1:40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  <c r="H15" s="71">
        <v>0</v>
      </c>
      <c r="I15" s="93">
        <v>0</v>
      </c>
      <c r="J15" s="93">
        <v>0</v>
      </c>
      <c r="K15" s="93">
        <v>0</v>
      </c>
      <c r="N15" s="71">
        <v>0</v>
      </c>
      <c r="O15" s="71">
        <v>1</v>
      </c>
      <c r="P15" s="71">
        <v>1</v>
      </c>
      <c r="Q15" s="71">
        <v>1</v>
      </c>
    </row>
    <row r="16" spans="1:40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  <c r="H16" s="71">
        <v>0</v>
      </c>
      <c r="I16" s="93">
        <v>0</v>
      </c>
      <c r="J16" s="93">
        <v>0</v>
      </c>
      <c r="K16" s="93">
        <v>0</v>
      </c>
      <c r="N16" s="71">
        <v>0</v>
      </c>
      <c r="O16" s="71">
        <v>0</v>
      </c>
      <c r="P16" s="71">
        <v>0</v>
      </c>
      <c r="Q16" s="71">
        <v>0</v>
      </c>
    </row>
    <row r="17" spans="1:17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  <c r="H17" s="71">
        <v>0</v>
      </c>
      <c r="I17" s="93">
        <v>0</v>
      </c>
      <c r="J17" s="93">
        <v>0</v>
      </c>
      <c r="K17" s="93">
        <v>0</v>
      </c>
      <c r="N17" s="71">
        <v>0</v>
      </c>
      <c r="O17" s="71">
        <v>1</v>
      </c>
      <c r="P17" s="71">
        <v>1</v>
      </c>
      <c r="Q17" s="71">
        <v>1</v>
      </c>
    </row>
    <row r="18" spans="1:17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</row>
    <row r="19" spans="1:17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</row>
    <row r="20" spans="1:17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17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</row>
    <row r="22" spans="1:17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</row>
    <row r="23" spans="1:17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</row>
    <row r="24" spans="1:17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</row>
    <row r="25" spans="1:17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</row>
    <row r="26" spans="1:17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</row>
    <row r="27" spans="1:17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17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17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17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17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17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6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6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</row>
    <row r="51" spans="1:6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</row>
    <row r="52" spans="1:6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</row>
    <row r="53" spans="1:6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</row>
    <row r="54" spans="1:6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</row>
    <row r="55" spans="1:6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6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</row>
    <row r="57" spans="1:6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</row>
    <row r="58" spans="1:6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</row>
    <row r="59" spans="1:6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</row>
    <row r="60" spans="1:6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</row>
    <row r="61" spans="1:6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</row>
    <row r="62" spans="1:6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</row>
    <row r="63" spans="1:6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</row>
    <row r="64" spans="1:6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</row>
    <row r="65" spans="1:6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</row>
    <row r="66" spans="1:6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6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6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6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6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6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6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6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6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6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6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6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6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6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6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94">
        <v>0</v>
      </c>
      <c r="B104" s="72">
        <v>0</v>
      </c>
      <c r="C104" s="73">
        <v>0</v>
      </c>
      <c r="D104" s="72">
        <v>0</v>
      </c>
      <c r="E104" s="73">
        <v>0</v>
      </c>
      <c r="F104" s="95">
        <v>0</v>
      </c>
    </row>
    <row r="105" spans="1:6" x14ac:dyDescent="0.15">
      <c r="A105" s="94">
        <v>0</v>
      </c>
      <c r="B105" s="72">
        <v>0</v>
      </c>
      <c r="C105" s="73">
        <v>0</v>
      </c>
      <c r="D105" s="72">
        <v>0</v>
      </c>
      <c r="E105" s="73">
        <v>0</v>
      </c>
      <c r="F105" s="95">
        <v>0</v>
      </c>
    </row>
    <row r="106" spans="1:6" x14ac:dyDescent="0.15">
      <c r="A106" s="72">
        <v>0</v>
      </c>
      <c r="B106" s="72">
        <v>0</v>
      </c>
      <c r="C106" s="73">
        <v>0</v>
      </c>
      <c r="D106" s="72">
        <v>0</v>
      </c>
      <c r="E106" s="71">
        <v>0</v>
      </c>
      <c r="F106" s="99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0709-B40C-4A80-B2B5-0C61AFFF2BFB}">
  <sheetPr>
    <tabColor rgb="FF4FADEA"/>
  </sheetPr>
  <dimension ref="A1:AN106"/>
  <sheetViews>
    <sheetView zoomScale="51" workbookViewId="0">
      <selection activeCell="O14" sqref="O14"/>
    </sheetView>
  </sheetViews>
  <sheetFormatPr defaultColWidth="8.85546875" defaultRowHeight="8.25" x14ac:dyDescent="0.15"/>
  <cols>
    <col min="1" max="1" width="6.42578125" style="71" bestFit="1" customWidth="1"/>
    <col min="2" max="2" width="10.7109375" style="71" bestFit="1" customWidth="1"/>
    <col min="3" max="3" width="53.85546875" style="71" bestFit="1" customWidth="1"/>
    <col min="4" max="4" width="15.28515625" style="71" bestFit="1" customWidth="1"/>
    <col min="5" max="5" width="19.42578125" style="71" bestFit="1" customWidth="1"/>
    <col min="6" max="6" width="36.42578125" style="71" bestFit="1" customWidth="1"/>
    <col min="7" max="7" width="8.85546875" style="71"/>
    <col min="8" max="8" width="17.28515625" style="71" bestFit="1" customWidth="1"/>
    <col min="9" max="9" width="26.140625" style="71" bestFit="1" customWidth="1"/>
    <col min="10" max="10" width="8.5703125" style="71" bestFit="1" customWidth="1"/>
    <col min="11" max="11" width="5.7109375" style="71" bestFit="1" customWidth="1"/>
    <col min="12" max="12" width="6.42578125" style="71" bestFit="1" customWidth="1"/>
    <col min="13" max="13" width="10.7109375" style="71" bestFit="1" customWidth="1"/>
    <col min="14" max="17" width="9" style="71" bestFit="1" customWidth="1"/>
    <col min="18" max="16384" width="8.85546875" style="71"/>
  </cols>
  <sheetData>
    <row r="1" spans="1:40" x14ac:dyDescent="0.15">
      <c r="I1" s="71" t="s">
        <v>406</v>
      </c>
    </row>
    <row r="2" spans="1:40" x14ac:dyDescent="0.15">
      <c r="A2" s="71">
        <f ca="1">IF('Movies Pivot'!$D$2="DRAGGING CELLS IS NOT PERMITTED. PLEASE UNDO LAST ACTION!!",0,IF('Movies Pivot'!$P$1&lt;&gt;"Feedback OFF",IF(Scoreboard!$F$24="",SUMIFS('Movies PivotPT'!A3:$AL$106, 'Movies PivotPT'!A3:$AL$106, "&gt;0", 'Movies PivotSC'!A3:$AL$106, "PerfectMsg")+ABS(SUMIFS('Movies PivotPT'!A3:$AL$106, 'Movies PivotPT'!A3:$AL$106, "&lt;0", 'Movies PivotSC'!A3:$AL$106, "PerfectMsg")),0),0))</f>
        <v>9</v>
      </c>
      <c r="B2" s="71">
        <f>SUMIF('Movies PivotPT'!A3:$AL$106,"&gt;0")</f>
        <v>9</v>
      </c>
    </row>
    <row r="6" spans="1:40" x14ac:dyDescent="0.15">
      <c r="A6" s="92">
        <v>0</v>
      </c>
      <c r="B6" s="92">
        <v>0</v>
      </c>
      <c r="C6" s="92">
        <v>0</v>
      </c>
      <c r="D6" s="92">
        <v>0</v>
      </c>
      <c r="E6" s="92">
        <v>0</v>
      </c>
      <c r="F6" s="92">
        <v>0</v>
      </c>
    </row>
    <row r="7" spans="1:40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</row>
    <row r="8" spans="1:40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</row>
    <row r="9" spans="1:40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3">
        <v>0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3">
        <v>0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</row>
    <row r="12" spans="1:40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  <c r="H12" s="71">
        <v>0</v>
      </c>
      <c r="I12" s="71">
        <v>0</v>
      </c>
      <c r="N12" s="71">
        <v>0</v>
      </c>
      <c r="O12" s="71">
        <v>0</v>
      </c>
    </row>
    <row r="13" spans="1:40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  <c r="H13" s="71">
        <v>0</v>
      </c>
      <c r="I13" s="71">
        <v>0</v>
      </c>
      <c r="J13" s="71">
        <v>0</v>
      </c>
      <c r="K13" s="71">
        <v>0</v>
      </c>
      <c r="N13" s="71">
        <v>0</v>
      </c>
      <c r="O13" s="71">
        <v>0</v>
      </c>
      <c r="P13" s="71">
        <v>0</v>
      </c>
      <c r="Q13" s="71">
        <v>0</v>
      </c>
    </row>
    <row r="14" spans="1:40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  <c r="H14" s="71">
        <v>0</v>
      </c>
      <c r="I14" s="93">
        <v>0</v>
      </c>
      <c r="J14" s="93">
        <v>0</v>
      </c>
      <c r="K14" s="93">
        <v>0</v>
      </c>
      <c r="N14" s="71">
        <v>0</v>
      </c>
      <c r="O14" s="71" t="str">
        <f ca="1">_xlfn.IFS(ISBLANK('Movies Pivot'!O14),"",IF(NOT(ISNA('#_Movies Pivot'!O14)),IF(ISNA('Movies Pivot'!O14),TRUE,FALSE),FALSE),"StuNAMsg",IF(AND(ISNA('#_Movies Pivot'!O14),ISNA('Movies Pivot'!O14)),TRUE,FALSE),"PerfectMsg",IF(NOT(ISERROR('#_Movies Pivot'!O14)),IF(ISERROR('Movies Pivot'!O14),TRUE,FALSE),FALSE),"StuErrorMsg",IF(TYPE('#_Movies Pivot'!O14)&lt;&gt;TYPE('Movies Pivot'!O14),TRUE,FALSE),"WrongTypeMsg",IF(_xlfn.ISFORMULA('#_Movies Pivot'!O14),IF(NOT(_xlfn.ISFORMULA('Movies Pivot'!O14)),TRUE),FALSE),"MissingFormulaMsg",IF(NOT(AND(ISNUMBER(FIND("[",_xlfn.FORMULATEXT('#_Movies Pivot'!O14))),ISNUMBER(FIND("!",_xlfn.FORMULATEXT('#_Movies Pivot'!O14))))),AND(ISNUMBER(FIND("[",_xlfn.FORMULATEXT('Movies Pivot'!O14))),ISNUMBER(FIND("!",_xlfn.FORMULATEXT('Movies Pivot'!O14)))),FALSE),"ExternalRefsMsg",IF(ISNUMBER('#_Movies Pivot'!O14),IF(ABS('#_Movies Pivot'!O14-'Movies Pivot'!O14)&gt;0.00001,TRUE,FALSE),IF('#_Movies Pivot'!O14&lt;&gt;'Movies Pivot'!O14,TRUE,FALSE)),IF(ISNUMBER('#_Movies Pivot'!O14),IF('#_Movies Pivot'!O14&gt;'Movies Pivot'!O14,"TooLow","TooHigh"),"WrongAnswer"),NOT(_xlfn.ISFORMULA('#_Movies Pivot'!O14)),IF(_xlfn.IFS(ISTEXT('#_Movies Pivot'!O14),FALSE,ISLOGICAL('#_Movies Pivot'!O14),FALSE,SUBSTITUTE(CELL("format",'#_Movies Pivot'!O14),"-","")=SUBSTITUTE(CELL("format",'Movies Pivot'!O14),"-",""),FALSE,CELL("format",'#_Movies Pivot'!O14)="G",FALSE,AND(CELL("format",'#_Movies Pivot'!O14)="F0",CELL("format",'Movies Pivot'!O14)="G"),FALSE,TRUE,IFERROR(IF(MATCH(CELL("format",'#_Movies Pivot'!O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Pivot'!O14),_xlfn.FORMULATEXT('Movies Pivot'!O14),'Movies Pivot'!O14),"9","#"),"8","#"),"7","#"),"6","#"),"5","#"),"4","#"),"3","#"),"2","#"),"1","#"),"0","#"),"$",""),"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Pivot'!O14),_xlfn.FORMULATEXT('Movies Pivot'!O14),'Movies Pivot'!O14),"9","#"),"8","#"),"7","#"),"6","#"),"5","#"),"4","#"),"3","#"),"2","#"),"1","#"),"0","#"),"$",""),"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Pivot'!O14),_xlfn.FORMULATEXT('#_Movies Pivot'!O14),'#_Movies Pivot'!O14),"9","#"),"8","#"),"7","#"),"6","#"),"5","#"),"4","#"),"3","#"),"2","#"),"1","#"),"0","#"),"$",""),"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Pivot'!O14),_xlfn.FORMULATEXT('#_Movies Pivot'!O14),'#_Movies Pivot'!O14),"9","#"),"8","#"),"7","#"),"6","#"),"5","#"),"4","#"),"3","#"),"2","#"),"1","#"),"0","#"),"$",""),"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Pivot'!O14),_xlfn.FORMULATEXT('Movies Pivot'!O14),'Movies Pivot'!O14))-LEN(SUBSTITUTE(IF(_xlfn.ISFORMULA('Movies Pivot'!O14),_xlfn.FORMULATEXT('Movies Pivot'!O14),'Movies Pivot'!O14),"""",""))&gt;LEN(IF(_xlfn.ISFORMULA('#_Movies Pivot'!O14),_xlfn.FORMULATEXT('#_Movies Pivot'!O14),'#_Movies Pivot'!O14))-LEN(SUBSTITUTE(IF(_xlfn.ISFORMULA('#_Movies Pivot'!O14),_xlfn.FORMULATEXT('#_Movies Pivot'!O14),'#_Movies Pivot'!O14),"""","")),TRUE,FALSE),"HardQuoteMsg",IF(LEN(IF(_xlfn.ISFORMULA('Movies Pivot'!O14),_xlfn.FORMULATEXT('Movies Pivot'!O14),'Movies Pivot'!O14))-LEN(SUBSTITUTE(IF(_xlfn.ISFORMULA('Movies Pivot'!O14),_xlfn.FORMULATEXT('Movies Pivot'!O14),'Movies Pivot'!O14),"$",""))&lt;LEN(IF(_xlfn.ISFORMULA('#_Movies Pivot'!O14),_xlfn.FORMULATEXT('#_Movies Pivot'!O14),'#_Movies Pivot'!O14))-LEN(SUBSTITUTE(IF(_xlfn.ISFORMULA('#_Movies Pivot'!O14),_xlfn.FORMULATEXT('#_Movies Pivot'!O14),'#_Movies Pivot'!O14),"$","")),TRUE,FALSE),"MissingAbsMsg",_xlfn.IFS(ISTEXT('#_Movies Pivot'!O14),FALSE,ISLOGICAL('#_Movies Pivot'!O14),FALSE,SUBSTITUTE(CELL("format",'#_Movies Pivot'!O14),"-","")=SUBSTITUTE(CELL("format",'Movies Pivot'!O14),"-",""),FALSE,CELL("format",'#_Movies Pivot'!O14)="G",FALSE,AND(CELL("format",'#_Movies Pivot'!O14)="F0",CELL("format",'Movies Pivot'!O14)="G"),FALSE,TRUE,IFERROR(IF(MATCH(CELL("format",'#_Movies Pivot'!O14),FormatCodes_SFX!$A$4:$A$53,0)&gt;0,TRUE),FALSE),TRUE,TRUE),"FormatMsg",TRUE,"PerfectMsg")</f>
        <v>PerfectMsg</v>
      </c>
      <c r="P14" s="71" t="str">
        <f ca="1">_xlfn.IFS(ISBLANK('Movies Pivot'!P14),"",IF(NOT(ISNA('#_Movies Pivot'!P14)),IF(ISNA('Movies Pivot'!P14),TRUE,FALSE),FALSE),"StuNAMsg",IF(AND(ISNA('#_Movies Pivot'!P14),ISNA('Movies Pivot'!P14)),TRUE,FALSE),"PerfectMsg",IF(NOT(ISERROR('#_Movies Pivot'!P14)),IF(ISERROR('Movies Pivot'!P14),TRUE,FALSE),FALSE),"StuErrorMsg",IF(TYPE('#_Movies Pivot'!P14)&lt;&gt;TYPE('Movies Pivot'!P14),TRUE,FALSE),"WrongTypeMsg",IF(_xlfn.ISFORMULA('#_Movies Pivot'!P14),IF(NOT(_xlfn.ISFORMULA('Movies Pivot'!P14)),TRUE),FALSE),"MissingFormulaMsg",IF(NOT(AND(ISNUMBER(FIND("[",_xlfn.FORMULATEXT('#_Movies Pivot'!P14))),ISNUMBER(FIND("!",_xlfn.FORMULATEXT('#_Movies Pivot'!P14))))),AND(ISNUMBER(FIND("[",_xlfn.FORMULATEXT('Movies Pivot'!P14))),ISNUMBER(FIND("!",_xlfn.FORMULATEXT('Movies Pivot'!P14)))),FALSE),"ExternalRefsMsg",IF(ISNUMBER('#_Movies Pivot'!P14),IF(ABS('#_Movies Pivot'!P14-'Movies Pivot'!P14)&gt;0.00001,TRUE,FALSE),IF('#_Movies Pivot'!P14&lt;&gt;'Movies Pivot'!P14,TRUE,FALSE)),IF(ISNUMBER('#_Movies Pivot'!P14),IF('#_Movies Pivot'!P14&gt;'Movies Pivot'!P14,"TooLow","TooHigh"),"WrongAnswer"),NOT(_xlfn.ISFORMULA('#_Movies Pivot'!P14)),IF(_xlfn.IFS(ISTEXT('#_Movies Pivot'!P14),FALSE,ISLOGICAL('#_Movies Pivot'!P14),FALSE,SUBSTITUTE(CELL("format",'#_Movies Pivot'!P14),"-","")=SUBSTITUTE(CELL("format",'Movies Pivot'!P14),"-",""),FALSE,CELL("format",'#_Movies Pivot'!P14)="G",FALSE,AND(CELL("format",'#_Movies Pivot'!P14)="F0",CELL("format",'Movies Pivot'!P14)="G"),FALSE,TRUE,IFERROR(IF(MATCH(CELL("format",'#_Movies Pivot'!P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Pivot'!P14),_xlfn.FORMULATEXT('Movies Pivot'!P14),'Movies Pivot'!P14),"9","#"),"8","#"),"7","#"),"6","#"),"5","#"),"4","#"),"3","#"),"2","#"),"1","#"),"0","#"),"$",""),"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Pivot'!P14),_xlfn.FORMULATEXT('Movies Pivot'!P14),'Movies Pivot'!P14),"9","#"),"8","#"),"7","#"),"6","#"),"5","#"),"4","#"),"3","#"),"2","#"),"1","#"),"0","#"),"$",""),"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Pivot'!P14),_xlfn.FORMULATEXT('#_Movies Pivot'!P14),'#_Movies Pivot'!P14),"9","#"),"8","#"),"7","#"),"6","#"),"5","#"),"4","#"),"3","#"),"2","#"),"1","#"),"0","#"),"$",""),"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Pivot'!P14),_xlfn.FORMULATEXT('#_Movies Pivot'!P14),'#_Movies Pivot'!P14),"9","#"),"8","#"),"7","#"),"6","#"),"5","#"),"4","#"),"3","#"),"2","#"),"1","#"),"0","#"),"$",""),"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Pivot'!P14),_xlfn.FORMULATEXT('Movies Pivot'!P14),'Movies Pivot'!P14))-LEN(SUBSTITUTE(IF(_xlfn.ISFORMULA('Movies Pivot'!P14),_xlfn.FORMULATEXT('Movies Pivot'!P14),'Movies Pivot'!P14),"""",""))&gt;LEN(IF(_xlfn.ISFORMULA('#_Movies Pivot'!P14),_xlfn.FORMULATEXT('#_Movies Pivot'!P14),'#_Movies Pivot'!P14))-LEN(SUBSTITUTE(IF(_xlfn.ISFORMULA('#_Movies Pivot'!P14),_xlfn.FORMULATEXT('#_Movies Pivot'!P14),'#_Movies Pivot'!P14),"""","")),TRUE,FALSE),"HardQuoteMsg",IF(LEN(IF(_xlfn.ISFORMULA('Movies Pivot'!P14),_xlfn.FORMULATEXT('Movies Pivot'!P14),'Movies Pivot'!P14))-LEN(SUBSTITUTE(IF(_xlfn.ISFORMULA('Movies Pivot'!P14),_xlfn.FORMULATEXT('Movies Pivot'!P14),'Movies Pivot'!P14),"$",""))&lt;LEN(IF(_xlfn.ISFORMULA('#_Movies Pivot'!P14),_xlfn.FORMULATEXT('#_Movies Pivot'!P14),'#_Movies Pivot'!P14))-LEN(SUBSTITUTE(IF(_xlfn.ISFORMULA('#_Movies Pivot'!P14),_xlfn.FORMULATEXT('#_Movies Pivot'!P14),'#_Movies Pivot'!P14),"$","")),TRUE,FALSE),"MissingAbsMsg",_xlfn.IFS(ISTEXT('#_Movies Pivot'!P14),FALSE,ISLOGICAL('#_Movies Pivot'!P14),FALSE,SUBSTITUTE(CELL("format",'#_Movies Pivot'!P14),"-","")=SUBSTITUTE(CELL("format",'Movies Pivot'!P14),"-",""),FALSE,CELL("format",'#_Movies Pivot'!P14)="G",FALSE,AND(CELL("format",'#_Movies Pivot'!P14)="F0",CELL("format",'Movies Pivot'!P14)="G"),FALSE,TRUE,IFERROR(IF(MATCH(CELL("format",'#_Movies Pivot'!P14),FormatCodes_SFX!$A$4:$A$53,0)&gt;0,TRUE),FALSE),TRUE,TRUE),"FormatMsg",TRUE,"PerfectMsg")</f>
        <v>PerfectMsg</v>
      </c>
      <c r="Q14" s="71" t="str">
        <f ca="1">_xlfn.IFS(ISBLANK('Movies Pivot'!Q14),"",IF(NOT(ISNA('#_Movies Pivot'!Q14)),IF(ISNA('Movies Pivot'!Q14),TRUE,FALSE),FALSE),"StuNAMsg",IF(AND(ISNA('#_Movies Pivot'!Q14),ISNA('Movies Pivot'!Q14)),TRUE,FALSE),"PerfectMsg",IF(NOT(ISERROR('#_Movies Pivot'!Q14)),IF(ISERROR('Movies Pivot'!Q14),TRUE,FALSE),FALSE),"StuErrorMsg",IF(TYPE('#_Movies Pivot'!Q14)&lt;&gt;TYPE('Movies Pivot'!Q14),TRUE,FALSE),"WrongTypeMsg",IF(_xlfn.ISFORMULA('#_Movies Pivot'!Q14),IF(NOT(_xlfn.ISFORMULA('Movies Pivot'!Q14)),TRUE),FALSE),"MissingFormulaMsg",IF(NOT(AND(ISNUMBER(FIND("[",_xlfn.FORMULATEXT('#_Movies Pivot'!Q14))),ISNUMBER(FIND("!",_xlfn.FORMULATEXT('#_Movies Pivot'!Q14))))),AND(ISNUMBER(FIND("[",_xlfn.FORMULATEXT('Movies Pivot'!Q14))),ISNUMBER(FIND("!",_xlfn.FORMULATEXT('Movies Pivot'!Q14)))),FALSE),"ExternalRefsMsg",IF(ISNUMBER('#_Movies Pivot'!Q14),IF(ABS('#_Movies Pivot'!Q14-'Movies Pivot'!Q14)&gt;0.00001,TRUE,FALSE),IF('#_Movies Pivot'!Q14&lt;&gt;'Movies Pivot'!Q14,TRUE,FALSE)),IF(ISNUMBER('#_Movies Pivot'!Q14),IF('#_Movies Pivot'!Q14&gt;'Movies Pivot'!Q14,"TooLow","TooHigh"),"WrongAnswer"),NOT(_xlfn.ISFORMULA('#_Movies Pivot'!Q14)),IF(_xlfn.IFS(ISTEXT('#_Movies Pivot'!Q14),FALSE,ISLOGICAL('#_Movies Pivot'!Q14),FALSE,SUBSTITUTE(CELL("format",'#_Movies Pivot'!Q14),"-","")=SUBSTITUTE(CELL("format",'Movies Pivot'!Q14),"-",""),FALSE,CELL("format",'#_Movies Pivot'!Q14)="G",FALSE,AND(CELL("format",'#_Movies Pivot'!Q14)="F0",CELL("format",'Movies Pivot'!Q14)="G"),FALSE,TRUE,IFERROR(IF(MATCH(CELL("format",'#_Movies Pivot'!Q14)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Pivot'!Q14),_xlfn.FORMULATEXT('Movies Pivot'!Q14),'Movies Pivot'!Q14),"9","#"),"8","#"),"7","#"),"6","#"),"5","#"),"4","#"),"3","#"),"2","#"),"1","#"),"0","#"),"$",""),"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Pivot'!Q14),_xlfn.FORMULATEXT('Movies Pivot'!Q14),'Movies Pivot'!Q14),"9","#"),"8","#"),"7","#"),"6","#"),"5","#"),"4","#"),"3","#"),"2","#"),"1","#"),"0","#"),"$",""),"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Pivot'!Q14),_xlfn.FORMULATEXT('#_Movies Pivot'!Q14),'#_Movies Pivot'!Q14),"9","#"),"8","#"),"7","#"),"6","#"),"5","#"),"4","#"),"3","#"),"2","#"),"1","#"),"0","#"),"$",""),"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Pivot'!Q14),_xlfn.FORMULATEXT('#_Movies Pivot'!Q14),'#_Movies Pivot'!Q14),"9","#"),"8","#"),"7","#"),"6","#"),"5","#"),"4","#"),"3","#"),"2","#"),"1","#"),"0","#"),"$",""),"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Pivot'!Q14),_xlfn.FORMULATEXT('Movies Pivot'!Q14),'Movies Pivot'!Q14))-LEN(SUBSTITUTE(IF(_xlfn.ISFORMULA('Movies Pivot'!Q14),_xlfn.FORMULATEXT('Movies Pivot'!Q14),'Movies Pivot'!Q14),"""",""))&gt;LEN(IF(_xlfn.ISFORMULA('#_Movies Pivot'!Q14),_xlfn.FORMULATEXT('#_Movies Pivot'!Q14),'#_Movies Pivot'!Q14))-LEN(SUBSTITUTE(IF(_xlfn.ISFORMULA('#_Movies Pivot'!Q14),_xlfn.FORMULATEXT('#_Movies Pivot'!Q14),'#_Movies Pivot'!Q14),"""","")),TRUE,FALSE),"HardQuoteMsg",IF(LEN(IF(_xlfn.ISFORMULA('Movies Pivot'!Q14),_xlfn.FORMULATEXT('Movies Pivot'!Q14),'Movies Pivot'!Q14))-LEN(SUBSTITUTE(IF(_xlfn.ISFORMULA('Movies Pivot'!Q14),_xlfn.FORMULATEXT('Movies Pivot'!Q14),'Movies Pivot'!Q14),"$",""))&lt;LEN(IF(_xlfn.ISFORMULA('#_Movies Pivot'!Q14),_xlfn.FORMULATEXT('#_Movies Pivot'!Q14),'#_Movies Pivot'!Q14))-LEN(SUBSTITUTE(IF(_xlfn.ISFORMULA('#_Movies Pivot'!Q14),_xlfn.FORMULATEXT('#_Movies Pivot'!Q14),'#_Movies Pivot'!Q14),"$","")),TRUE,FALSE),"MissingAbsMsg",_xlfn.IFS(ISTEXT('#_Movies Pivot'!Q14),FALSE,ISLOGICAL('#_Movies Pivot'!Q14),FALSE,SUBSTITUTE(CELL("format",'#_Movies Pivot'!Q14),"-","")=SUBSTITUTE(CELL("format",'Movies Pivot'!Q14),"-",""),FALSE,CELL("format",'#_Movies Pivot'!Q14)="G",FALSE,AND(CELL("format",'#_Movies Pivot'!Q14)="F0",CELL("format",'Movies Pivot'!Q14)="G"),FALSE,TRUE,IFERROR(IF(MATCH(CELL("format",'#_Movies Pivot'!Q14),FormatCodes_SFX!$A$4:$A$53,0)&gt;0,TRUE),FALSE),TRUE,TRUE),"FormatMsg",TRUE,"PerfectMsg")</f>
        <v>PerfectMsg</v>
      </c>
    </row>
    <row r="15" spans="1:40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  <c r="H15" s="71">
        <v>0</v>
      </c>
      <c r="I15" s="93">
        <v>0</v>
      </c>
      <c r="J15" s="93">
        <v>0</v>
      </c>
      <c r="K15" s="93">
        <v>0</v>
      </c>
      <c r="N15" s="71">
        <v>0</v>
      </c>
      <c r="O15" s="71" t="str">
        <f ca="1">_xlfn.IFS(ISBLANK('Movies Pivot'!O15),"",IF(NOT(ISNA('#_Movies Pivot'!O15)),IF(ISNA('Movies Pivot'!O15),TRUE,FALSE),FALSE),"StuNAMsg",IF(AND(ISNA('#_Movies Pivot'!O15),ISNA('Movies Pivot'!O15)),TRUE,FALSE),"PerfectMsg",IF(NOT(ISERROR('#_Movies Pivot'!O15)),IF(ISERROR('Movies Pivot'!O15),TRUE,FALSE),FALSE),"StuErrorMsg",IF(TYPE('#_Movies Pivot'!O15)&lt;&gt;TYPE('Movies Pivot'!O15),TRUE,FALSE),"WrongTypeMsg",IF(_xlfn.ISFORMULA('#_Movies Pivot'!O15),IF(NOT(_xlfn.ISFORMULA('Movies Pivot'!O15)),TRUE),FALSE),"MissingFormulaMsg",IF(NOT(AND(ISNUMBER(FIND("[",_xlfn.FORMULATEXT('#_Movies Pivot'!O15))),ISNUMBER(FIND("!",_xlfn.FORMULATEXT('#_Movies Pivot'!O15))))),AND(ISNUMBER(FIND("[",_xlfn.FORMULATEXT('Movies Pivot'!O15))),ISNUMBER(FIND("!",_xlfn.FORMULATEXT('Movies Pivot'!O15)))),FALSE),"ExternalRefsMsg",IF(ISNUMBER('#_Movies Pivot'!O15),IF(ABS('#_Movies Pivot'!O15-'Movies Pivot'!O15)&gt;0.00001,TRUE,FALSE),IF('#_Movies Pivot'!O15&lt;&gt;'Movies Pivot'!O15,TRUE,FALSE)),IF(ISNUMBER('#_Movies Pivot'!O15),IF('#_Movies Pivot'!O15&gt;'Movies Pivot'!O15,"TooLow","TooHigh"),"WrongAnswer"),NOT(_xlfn.ISFORMULA('#_Movies Pivot'!O15)),IF(_xlfn.IFS(ISTEXT('#_Movies Pivot'!O15),FALSE,ISLOGICAL('#_Movies Pivot'!O15),FALSE,SUBSTITUTE(CELL("format",'#_Movies Pivot'!O15),"-","")=SUBSTITUTE(CELL("format",'Movies Pivot'!O15),"-",""),FALSE,CELL("format",'#_Movies Pivot'!O15)="G",FALSE,AND(CELL("format",'#_Movies Pivot'!O15)="F0",CELL("format",'Movies Pivot'!O15)="G"),FALSE,TRUE,IFERROR(IF(MATCH(CELL("format",'#_Movies Pivot'!O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Pivot'!O15),_xlfn.FORMULATEXT('Movies Pivot'!O15),'Movies Pivot'!O15),"9","#"),"8","#"),"7","#"),"6","#"),"5","#"),"4","#"),"3","#"),"2","#"),"1","#"),"0","#"),"$",""),"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Pivot'!O15),_xlfn.FORMULATEXT('Movies Pivot'!O15),'Movies Pivot'!O15),"9","#"),"8","#"),"7","#"),"6","#"),"5","#"),"4","#"),"3","#"),"2","#"),"1","#"),"0","#"),"$",""),"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Pivot'!O15),_xlfn.FORMULATEXT('#_Movies Pivot'!O15),'#_Movies Pivot'!O15),"9","#"),"8","#"),"7","#"),"6","#"),"5","#"),"4","#"),"3","#"),"2","#"),"1","#"),"0","#"),"$",""),"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Pivot'!O15),_xlfn.FORMULATEXT('#_Movies Pivot'!O15),'#_Movies Pivot'!O15),"9","#"),"8","#"),"7","#"),"6","#"),"5","#"),"4","#"),"3","#"),"2","#"),"1","#"),"0","#"),"$",""),"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Pivot'!O15),_xlfn.FORMULATEXT('Movies Pivot'!O15),'Movies Pivot'!O15))-LEN(SUBSTITUTE(IF(_xlfn.ISFORMULA('Movies Pivot'!O15),_xlfn.FORMULATEXT('Movies Pivot'!O15),'Movies Pivot'!O15),"""",""))&gt;LEN(IF(_xlfn.ISFORMULA('#_Movies Pivot'!O15),_xlfn.FORMULATEXT('#_Movies Pivot'!O15),'#_Movies Pivot'!O15))-LEN(SUBSTITUTE(IF(_xlfn.ISFORMULA('#_Movies Pivot'!O15),_xlfn.FORMULATEXT('#_Movies Pivot'!O15),'#_Movies Pivot'!O15),"""","")),TRUE,FALSE),"HardQuoteMsg",IF(LEN(IF(_xlfn.ISFORMULA('Movies Pivot'!O15),_xlfn.FORMULATEXT('Movies Pivot'!O15),'Movies Pivot'!O15))-LEN(SUBSTITUTE(IF(_xlfn.ISFORMULA('Movies Pivot'!O15),_xlfn.FORMULATEXT('Movies Pivot'!O15),'Movies Pivot'!O15),"$",""))&lt;LEN(IF(_xlfn.ISFORMULA('#_Movies Pivot'!O15),_xlfn.FORMULATEXT('#_Movies Pivot'!O15),'#_Movies Pivot'!O15))-LEN(SUBSTITUTE(IF(_xlfn.ISFORMULA('#_Movies Pivot'!O15),_xlfn.FORMULATEXT('#_Movies Pivot'!O15),'#_Movies Pivot'!O15),"$","")),TRUE,FALSE),"MissingAbsMsg",_xlfn.IFS(ISTEXT('#_Movies Pivot'!O15),FALSE,ISLOGICAL('#_Movies Pivot'!O15),FALSE,SUBSTITUTE(CELL("format",'#_Movies Pivot'!O15),"-","")=SUBSTITUTE(CELL("format",'Movies Pivot'!O15),"-",""),FALSE,CELL("format",'#_Movies Pivot'!O15)="G",FALSE,AND(CELL("format",'#_Movies Pivot'!O15)="F0",CELL("format",'Movies Pivot'!O15)="G"),FALSE,TRUE,IFERROR(IF(MATCH(CELL("format",'#_Movies Pivot'!O15),FormatCodes_SFX!$A$4:$A$53,0)&gt;0,TRUE),FALSE),TRUE,TRUE),"FormatMsg",TRUE,"PerfectMsg")</f>
        <v>PerfectMsg</v>
      </c>
      <c r="P15" s="71" t="str">
        <f ca="1">_xlfn.IFS(ISBLANK('Movies Pivot'!P15),"",IF(NOT(ISNA('#_Movies Pivot'!P15)),IF(ISNA('Movies Pivot'!P15),TRUE,FALSE),FALSE),"StuNAMsg",IF(AND(ISNA('#_Movies Pivot'!P15),ISNA('Movies Pivot'!P15)),TRUE,FALSE),"PerfectMsg",IF(NOT(ISERROR('#_Movies Pivot'!P15)),IF(ISERROR('Movies Pivot'!P15),TRUE,FALSE),FALSE),"StuErrorMsg",IF(TYPE('#_Movies Pivot'!P15)&lt;&gt;TYPE('Movies Pivot'!P15),TRUE,FALSE),"WrongTypeMsg",IF(_xlfn.ISFORMULA('#_Movies Pivot'!P15),IF(NOT(_xlfn.ISFORMULA('Movies Pivot'!P15)),TRUE),FALSE),"MissingFormulaMsg",IF(NOT(AND(ISNUMBER(FIND("[",_xlfn.FORMULATEXT('#_Movies Pivot'!P15))),ISNUMBER(FIND("!",_xlfn.FORMULATEXT('#_Movies Pivot'!P15))))),AND(ISNUMBER(FIND("[",_xlfn.FORMULATEXT('Movies Pivot'!P15))),ISNUMBER(FIND("!",_xlfn.FORMULATEXT('Movies Pivot'!P15)))),FALSE),"ExternalRefsMsg",IF(ISNUMBER('#_Movies Pivot'!P15),IF(ABS('#_Movies Pivot'!P15-'Movies Pivot'!P15)&gt;0.00001,TRUE,FALSE),IF('#_Movies Pivot'!P15&lt;&gt;'Movies Pivot'!P15,TRUE,FALSE)),IF(ISNUMBER('#_Movies Pivot'!P15),IF('#_Movies Pivot'!P15&gt;'Movies Pivot'!P15,"TooLow","TooHigh"),"WrongAnswer"),NOT(_xlfn.ISFORMULA('#_Movies Pivot'!P15)),IF(_xlfn.IFS(ISTEXT('#_Movies Pivot'!P15),FALSE,ISLOGICAL('#_Movies Pivot'!P15),FALSE,SUBSTITUTE(CELL("format",'#_Movies Pivot'!P15),"-","")=SUBSTITUTE(CELL("format",'Movies Pivot'!P15),"-",""),FALSE,CELL("format",'#_Movies Pivot'!P15)="G",FALSE,AND(CELL("format",'#_Movies Pivot'!P15)="F0",CELL("format",'Movies Pivot'!P15)="G"),FALSE,TRUE,IFERROR(IF(MATCH(CELL("format",'#_Movies Pivot'!P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Pivot'!P15),_xlfn.FORMULATEXT('Movies Pivot'!P15),'Movies Pivot'!P15),"9","#"),"8","#"),"7","#"),"6","#"),"5","#"),"4","#"),"3","#"),"2","#"),"1","#"),"0","#"),"$",""),"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Pivot'!P15),_xlfn.FORMULATEXT('Movies Pivot'!P15),'Movies Pivot'!P15),"9","#"),"8","#"),"7","#"),"6","#"),"5","#"),"4","#"),"3","#"),"2","#"),"1","#"),"0","#"),"$",""),"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Pivot'!P15),_xlfn.FORMULATEXT('#_Movies Pivot'!P15),'#_Movies Pivot'!P15),"9","#"),"8","#"),"7","#"),"6","#"),"5","#"),"4","#"),"3","#"),"2","#"),"1","#"),"0","#"),"$",""),"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Pivot'!P15),_xlfn.FORMULATEXT('#_Movies Pivot'!P15),'#_Movies Pivot'!P15),"9","#"),"8","#"),"7","#"),"6","#"),"5","#"),"4","#"),"3","#"),"2","#"),"1","#"),"0","#"),"$",""),"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Pivot'!P15),_xlfn.FORMULATEXT('Movies Pivot'!P15),'Movies Pivot'!P15))-LEN(SUBSTITUTE(IF(_xlfn.ISFORMULA('Movies Pivot'!P15),_xlfn.FORMULATEXT('Movies Pivot'!P15),'Movies Pivot'!P15),"""",""))&gt;LEN(IF(_xlfn.ISFORMULA('#_Movies Pivot'!P15),_xlfn.FORMULATEXT('#_Movies Pivot'!P15),'#_Movies Pivot'!P15))-LEN(SUBSTITUTE(IF(_xlfn.ISFORMULA('#_Movies Pivot'!P15),_xlfn.FORMULATEXT('#_Movies Pivot'!P15),'#_Movies Pivot'!P15),"""","")),TRUE,FALSE),"HardQuoteMsg",IF(LEN(IF(_xlfn.ISFORMULA('Movies Pivot'!P15),_xlfn.FORMULATEXT('Movies Pivot'!P15),'Movies Pivot'!P15))-LEN(SUBSTITUTE(IF(_xlfn.ISFORMULA('Movies Pivot'!P15),_xlfn.FORMULATEXT('Movies Pivot'!P15),'Movies Pivot'!P15),"$",""))&lt;LEN(IF(_xlfn.ISFORMULA('#_Movies Pivot'!P15),_xlfn.FORMULATEXT('#_Movies Pivot'!P15),'#_Movies Pivot'!P15))-LEN(SUBSTITUTE(IF(_xlfn.ISFORMULA('#_Movies Pivot'!P15),_xlfn.FORMULATEXT('#_Movies Pivot'!P15),'#_Movies Pivot'!P15),"$","")),TRUE,FALSE),"MissingAbsMsg",_xlfn.IFS(ISTEXT('#_Movies Pivot'!P15),FALSE,ISLOGICAL('#_Movies Pivot'!P15),FALSE,SUBSTITUTE(CELL("format",'#_Movies Pivot'!P15),"-","")=SUBSTITUTE(CELL("format",'Movies Pivot'!P15),"-",""),FALSE,CELL("format",'#_Movies Pivot'!P15)="G",FALSE,AND(CELL("format",'#_Movies Pivot'!P15)="F0",CELL("format",'Movies Pivot'!P15)="G"),FALSE,TRUE,IFERROR(IF(MATCH(CELL("format",'#_Movies Pivot'!P15),FormatCodes_SFX!$A$4:$A$53,0)&gt;0,TRUE),FALSE),TRUE,TRUE),"FormatMsg",TRUE,"PerfectMsg")</f>
        <v>PerfectMsg</v>
      </c>
      <c r="Q15" s="71" t="str">
        <f ca="1">_xlfn.IFS(ISBLANK('Movies Pivot'!Q15),"",IF(NOT(ISNA('#_Movies Pivot'!Q15)),IF(ISNA('Movies Pivot'!Q15),TRUE,FALSE),FALSE),"StuNAMsg",IF(AND(ISNA('#_Movies Pivot'!Q15),ISNA('Movies Pivot'!Q15)),TRUE,FALSE),"PerfectMsg",IF(NOT(ISERROR('#_Movies Pivot'!Q15)),IF(ISERROR('Movies Pivot'!Q15),TRUE,FALSE),FALSE),"StuErrorMsg",IF(TYPE('#_Movies Pivot'!Q15)&lt;&gt;TYPE('Movies Pivot'!Q15),TRUE,FALSE),"WrongTypeMsg",IF(_xlfn.ISFORMULA('#_Movies Pivot'!Q15),IF(NOT(_xlfn.ISFORMULA('Movies Pivot'!Q15)),TRUE),FALSE),"MissingFormulaMsg",IF(NOT(AND(ISNUMBER(FIND("[",_xlfn.FORMULATEXT('#_Movies Pivot'!Q15))),ISNUMBER(FIND("!",_xlfn.FORMULATEXT('#_Movies Pivot'!Q15))))),AND(ISNUMBER(FIND("[",_xlfn.FORMULATEXT('Movies Pivot'!Q15))),ISNUMBER(FIND("!",_xlfn.FORMULATEXT('Movies Pivot'!Q15)))),FALSE),"ExternalRefsMsg",IF(ISNUMBER('#_Movies Pivot'!Q15),IF(ABS('#_Movies Pivot'!Q15-'Movies Pivot'!Q15)&gt;0.00001,TRUE,FALSE),IF('#_Movies Pivot'!Q15&lt;&gt;'Movies Pivot'!Q15,TRUE,FALSE)),IF(ISNUMBER('#_Movies Pivot'!Q15),IF('#_Movies Pivot'!Q15&gt;'Movies Pivot'!Q15,"TooLow","TooHigh"),"WrongAnswer"),NOT(_xlfn.ISFORMULA('#_Movies Pivot'!Q15)),IF(_xlfn.IFS(ISTEXT('#_Movies Pivot'!Q15),FALSE,ISLOGICAL('#_Movies Pivot'!Q15),FALSE,SUBSTITUTE(CELL("format",'#_Movies Pivot'!Q15),"-","")=SUBSTITUTE(CELL("format",'Movies Pivot'!Q15),"-",""),FALSE,CELL("format",'#_Movies Pivot'!Q15)="G",FALSE,AND(CELL("format",'#_Movies Pivot'!Q15)="F0",CELL("format",'Movies Pivot'!Q15)="G"),FALSE,TRUE,IFERROR(IF(MATCH(CELL("format",'#_Movies Pivot'!Q15)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Pivot'!Q15),_xlfn.FORMULATEXT('Movies Pivot'!Q15),'Movies Pivot'!Q15),"9","#"),"8","#"),"7","#"),"6","#"),"5","#"),"4","#"),"3","#"),"2","#"),"1","#"),"0","#"),"$",""),"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Pivot'!Q15),_xlfn.FORMULATEXT('Movies Pivot'!Q15),'Movies Pivot'!Q15),"9","#"),"8","#"),"7","#"),"6","#"),"5","#"),"4","#"),"3","#"),"2","#"),"1","#"),"0","#"),"$",""),"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Pivot'!Q15),_xlfn.FORMULATEXT('#_Movies Pivot'!Q15),'#_Movies Pivot'!Q15),"9","#"),"8","#"),"7","#"),"6","#"),"5","#"),"4","#"),"3","#"),"2","#"),"1","#"),"0","#"),"$",""),"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Pivot'!Q15),_xlfn.FORMULATEXT('#_Movies Pivot'!Q15),'#_Movies Pivot'!Q15),"9","#"),"8","#"),"7","#"),"6","#"),"5","#"),"4","#"),"3","#"),"2","#"),"1","#"),"0","#"),"$",""),"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Pivot'!Q15),_xlfn.FORMULATEXT('Movies Pivot'!Q15),'Movies Pivot'!Q15))-LEN(SUBSTITUTE(IF(_xlfn.ISFORMULA('Movies Pivot'!Q15),_xlfn.FORMULATEXT('Movies Pivot'!Q15),'Movies Pivot'!Q15),"""",""))&gt;LEN(IF(_xlfn.ISFORMULA('#_Movies Pivot'!Q15),_xlfn.FORMULATEXT('#_Movies Pivot'!Q15),'#_Movies Pivot'!Q15))-LEN(SUBSTITUTE(IF(_xlfn.ISFORMULA('#_Movies Pivot'!Q15),_xlfn.FORMULATEXT('#_Movies Pivot'!Q15),'#_Movies Pivot'!Q15),"""","")),TRUE,FALSE),"HardQuoteMsg",IF(LEN(IF(_xlfn.ISFORMULA('Movies Pivot'!Q15),_xlfn.FORMULATEXT('Movies Pivot'!Q15),'Movies Pivot'!Q15))-LEN(SUBSTITUTE(IF(_xlfn.ISFORMULA('Movies Pivot'!Q15),_xlfn.FORMULATEXT('Movies Pivot'!Q15),'Movies Pivot'!Q15),"$",""))&lt;LEN(IF(_xlfn.ISFORMULA('#_Movies Pivot'!Q15),_xlfn.FORMULATEXT('#_Movies Pivot'!Q15),'#_Movies Pivot'!Q15))-LEN(SUBSTITUTE(IF(_xlfn.ISFORMULA('#_Movies Pivot'!Q15),_xlfn.FORMULATEXT('#_Movies Pivot'!Q15),'#_Movies Pivot'!Q15),"$","")),TRUE,FALSE),"MissingAbsMsg",_xlfn.IFS(ISTEXT('#_Movies Pivot'!Q15),FALSE,ISLOGICAL('#_Movies Pivot'!Q15),FALSE,SUBSTITUTE(CELL("format",'#_Movies Pivot'!Q15),"-","")=SUBSTITUTE(CELL("format",'Movies Pivot'!Q15),"-",""),FALSE,CELL("format",'#_Movies Pivot'!Q15)="G",FALSE,AND(CELL("format",'#_Movies Pivot'!Q15)="F0",CELL("format",'Movies Pivot'!Q15)="G"),FALSE,TRUE,IFERROR(IF(MATCH(CELL("format",'#_Movies Pivot'!Q15),FormatCodes_SFX!$A$4:$A$53,0)&gt;0,TRUE),FALSE),TRUE,TRUE),"FormatMsg",TRUE,"PerfectMsg")</f>
        <v>PerfectMsg</v>
      </c>
    </row>
    <row r="16" spans="1:40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  <c r="H16" s="71">
        <v>0</v>
      </c>
      <c r="I16" s="93">
        <v>0</v>
      </c>
      <c r="J16" s="93">
        <v>0</v>
      </c>
      <c r="K16" s="93">
        <v>0</v>
      </c>
      <c r="N16" s="71">
        <v>0</v>
      </c>
      <c r="O16" s="71">
        <v>0</v>
      </c>
      <c r="P16" s="71">
        <v>0</v>
      </c>
      <c r="Q16" s="71">
        <v>0</v>
      </c>
    </row>
    <row r="17" spans="1:17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  <c r="H17" s="71">
        <v>0</v>
      </c>
      <c r="I17" s="93">
        <v>0</v>
      </c>
      <c r="J17" s="93">
        <v>0</v>
      </c>
      <c r="K17" s="93">
        <v>0</v>
      </c>
      <c r="N17" s="71">
        <v>0</v>
      </c>
      <c r="O17" s="71" t="str">
        <f ca="1">_xlfn.IFS(ISBLANK('Movies Pivot'!O17),"",IF(NOT(ISNA('#_Movies Pivot'!O17)),IF(ISNA('Movies Pivot'!O17),TRUE,FALSE),FALSE),"StuNAMsg",IF(AND(ISNA('#_Movies Pivot'!O17),ISNA('Movies Pivot'!O17)),TRUE,FALSE),"PerfectMsg",IF(NOT(ISERROR('#_Movies Pivot'!O17)),IF(ISERROR('Movies Pivot'!O17),TRUE,FALSE),FALSE),"StuErrorMsg",IF(TYPE('#_Movies Pivot'!O17)&lt;&gt;TYPE('Movies Pivot'!O17),TRUE,FALSE),"WrongTypeMsg",IF(_xlfn.ISFORMULA('#_Movies Pivot'!O17),IF(NOT(_xlfn.ISFORMULA('Movies Pivot'!O17)),TRUE),FALSE),"MissingFormulaMsg",IF(NOT(AND(ISNUMBER(FIND("[",_xlfn.FORMULATEXT('#_Movies Pivot'!O17))),ISNUMBER(FIND("!",_xlfn.FORMULATEXT('#_Movies Pivot'!O17))))),AND(ISNUMBER(FIND("[",_xlfn.FORMULATEXT('Movies Pivot'!O17))),ISNUMBER(FIND("!",_xlfn.FORMULATEXT('Movies Pivot'!O17)))),FALSE),"ExternalRefsMsg",IF(ISNUMBER('#_Movies Pivot'!O17),IF(ABS('#_Movies Pivot'!O17-'Movies Pivot'!O17)&gt;0.00001,TRUE,FALSE),IF('#_Movies Pivot'!O17&lt;&gt;'Movies Pivot'!O17,TRUE,FALSE)),IF(ISNUMBER('#_Movies Pivot'!O17),IF('#_Movies Pivot'!O17&gt;'Movies Pivot'!O17,"TooLow","TooHigh"),"WrongAnswer"),NOT(_xlfn.ISFORMULA('#_Movies Pivot'!O17)),IF(_xlfn.IFS(ISTEXT('#_Movies Pivot'!O17),FALSE,ISLOGICAL('#_Movies Pivot'!O17),FALSE,SUBSTITUTE(CELL("format",'#_Movies Pivot'!O17),"-","")=SUBSTITUTE(CELL("format",'Movies Pivot'!O17),"-",""),FALSE,CELL("format",'#_Movies Pivot'!O17)="G",FALSE,AND(CELL("format",'#_Movies Pivot'!O17)="F0",CELL("format",'Movies Pivot'!O17)="G"),FALSE,TRUE,IFERROR(IF(MATCH(CELL("format",'#_Movies Pivot'!O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Pivot'!O17),_xlfn.FORMULATEXT('Movies Pivot'!O17),'Movies Pivot'!O17),"9","#"),"8","#"),"7","#"),"6","#"),"5","#"),"4","#"),"3","#"),"2","#"),"1","#"),"0","#"),"$",""),"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Pivot'!O17),_xlfn.FORMULATEXT('Movies Pivot'!O17),'Movies Pivot'!O17),"9","#"),"8","#"),"7","#"),"6","#"),"5","#"),"4","#"),"3","#"),"2","#"),"1","#"),"0","#"),"$",""),"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Pivot'!O17),_xlfn.FORMULATEXT('#_Movies Pivot'!O17),'#_Movies Pivot'!O17),"9","#"),"8","#"),"7","#"),"6","#"),"5","#"),"4","#"),"3","#"),"2","#"),"1","#"),"0","#"),"$",""),"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Pivot'!O17),_xlfn.FORMULATEXT('#_Movies Pivot'!O17),'#_Movies Pivot'!O17),"9","#"),"8","#"),"7","#"),"6","#"),"5","#"),"4","#"),"3","#"),"2","#"),"1","#"),"0","#"),"$",""),"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Pivot'!O17),_xlfn.FORMULATEXT('Movies Pivot'!O17),'Movies Pivot'!O17))-LEN(SUBSTITUTE(IF(_xlfn.ISFORMULA('Movies Pivot'!O17),_xlfn.FORMULATEXT('Movies Pivot'!O17),'Movies Pivot'!O17),"""",""))&gt;LEN(IF(_xlfn.ISFORMULA('#_Movies Pivot'!O17),_xlfn.FORMULATEXT('#_Movies Pivot'!O17),'#_Movies Pivot'!O17))-LEN(SUBSTITUTE(IF(_xlfn.ISFORMULA('#_Movies Pivot'!O17),_xlfn.FORMULATEXT('#_Movies Pivot'!O17),'#_Movies Pivot'!O17),"""","")),TRUE,FALSE),"HardQuoteMsg",IF(LEN(IF(_xlfn.ISFORMULA('Movies Pivot'!O17),_xlfn.FORMULATEXT('Movies Pivot'!O17),'Movies Pivot'!O17))-LEN(SUBSTITUTE(IF(_xlfn.ISFORMULA('Movies Pivot'!O17),_xlfn.FORMULATEXT('Movies Pivot'!O17),'Movies Pivot'!O17),"$",""))&lt;LEN(IF(_xlfn.ISFORMULA('#_Movies Pivot'!O17),_xlfn.FORMULATEXT('#_Movies Pivot'!O17),'#_Movies Pivot'!O17))-LEN(SUBSTITUTE(IF(_xlfn.ISFORMULA('#_Movies Pivot'!O17),_xlfn.FORMULATEXT('#_Movies Pivot'!O17),'#_Movies Pivot'!O17),"$","")),TRUE,FALSE),"MissingAbsMsg",_xlfn.IFS(ISTEXT('#_Movies Pivot'!O17),FALSE,ISLOGICAL('#_Movies Pivot'!O17),FALSE,SUBSTITUTE(CELL("format",'#_Movies Pivot'!O17),"-","")=SUBSTITUTE(CELL("format",'Movies Pivot'!O17),"-",""),FALSE,CELL("format",'#_Movies Pivot'!O17)="G",FALSE,AND(CELL("format",'#_Movies Pivot'!O17)="F0",CELL("format",'Movies Pivot'!O17)="G"),FALSE,TRUE,IFERROR(IF(MATCH(CELL("format",'#_Movies Pivot'!O17),FormatCodes_SFX!$A$4:$A$53,0)&gt;0,TRUE),FALSE),TRUE,TRUE),"FormatMsg",TRUE,"PerfectMsg")</f>
        <v>PerfectMsg</v>
      </c>
      <c r="P17" s="71" t="str">
        <f ca="1">_xlfn.IFS(ISBLANK('Movies Pivot'!P17),"",IF(NOT(ISNA('#_Movies Pivot'!P17)),IF(ISNA('Movies Pivot'!P17),TRUE,FALSE),FALSE),"StuNAMsg",IF(AND(ISNA('#_Movies Pivot'!P17),ISNA('Movies Pivot'!P17)),TRUE,FALSE),"PerfectMsg",IF(NOT(ISERROR('#_Movies Pivot'!P17)),IF(ISERROR('Movies Pivot'!P17),TRUE,FALSE),FALSE),"StuErrorMsg",IF(TYPE('#_Movies Pivot'!P17)&lt;&gt;TYPE('Movies Pivot'!P17),TRUE,FALSE),"WrongTypeMsg",IF(_xlfn.ISFORMULA('#_Movies Pivot'!P17),IF(NOT(_xlfn.ISFORMULA('Movies Pivot'!P17)),TRUE),FALSE),"MissingFormulaMsg",IF(NOT(AND(ISNUMBER(FIND("[",_xlfn.FORMULATEXT('#_Movies Pivot'!P17))),ISNUMBER(FIND("!",_xlfn.FORMULATEXT('#_Movies Pivot'!P17))))),AND(ISNUMBER(FIND("[",_xlfn.FORMULATEXT('Movies Pivot'!P17))),ISNUMBER(FIND("!",_xlfn.FORMULATEXT('Movies Pivot'!P17)))),FALSE),"ExternalRefsMsg",IF(ISNUMBER('#_Movies Pivot'!P17),IF(ABS('#_Movies Pivot'!P17-'Movies Pivot'!P17)&gt;0.00001,TRUE,FALSE),IF('#_Movies Pivot'!P17&lt;&gt;'Movies Pivot'!P17,TRUE,FALSE)),IF(ISNUMBER('#_Movies Pivot'!P17),IF('#_Movies Pivot'!P17&gt;'Movies Pivot'!P17,"TooLow","TooHigh"),"WrongAnswer"),NOT(_xlfn.ISFORMULA('#_Movies Pivot'!P17)),IF(_xlfn.IFS(ISTEXT('#_Movies Pivot'!P17),FALSE,ISLOGICAL('#_Movies Pivot'!P17),FALSE,SUBSTITUTE(CELL("format",'#_Movies Pivot'!P17),"-","")=SUBSTITUTE(CELL("format",'Movies Pivot'!P17),"-",""),FALSE,CELL("format",'#_Movies Pivot'!P17)="G",FALSE,AND(CELL("format",'#_Movies Pivot'!P17)="F0",CELL("format",'Movies Pivot'!P17)="G"),FALSE,TRUE,IFERROR(IF(MATCH(CELL("format",'#_Movies Pivot'!P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Pivot'!P17),_xlfn.FORMULATEXT('Movies Pivot'!P17),'Movies Pivot'!P17),"9","#"),"8","#"),"7","#"),"6","#"),"5","#"),"4","#"),"3","#"),"2","#"),"1","#"),"0","#"),"$",""),"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Pivot'!P17),_xlfn.FORMULATEXT('Movies Pivot'!P17),'Movies Pivot'!P17),"9","#"),"8","#"),"7","#"),"6","#"),"5","#"),"4","#"),"3","#"),"2","#"),"1","#"),"0","#"),"$",""),"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Pivot'!P17),_xlfn.FORMULATEXT('#_Movies Pivot'!P17),'#_Movies Pivot'!P17),"9","#"),"8","#"),"7","#"),"6","#"),"5","#"),"4","#"),"3","#"),"2","#"),"1","#"),"0","#"),"$",""),"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Pivot'!P17),_xlfn.FORMULATEXT('#_Movies Pivot'!P17),'#_Movies Pivot'!P17),"9","#"),"8","#"),"7","#"),"6","#"),"5","#"),"4","#"),"3","#"),"2","#"),"1","#"),"0","#"),"$",""),"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Pivot'!P17),_xlfn.FORMULATEXT('Movies Pivot'!P17),'Movies Pivot'!P17))-LEN(SUBSTITUTE(IF(_xlfn.ISFORMULA('Movies Pivot'!P17),_xlfn.FORMULATEXT('Movies Pivot'!P17),'Movies Pivot'!P17),"""",""))&gt;LEN(IF(_xlfn.ISFORMULA('#_Movies Pivot'!P17),_xlfn.FORMULATEXT('#_Movies Pivot'!P17),'#_Movies Pivot'!P17))-LEN(SUBSTITUTE(IF(_xlfn.ISFORMULA('#_Movies Pivot'!P17),_xlfn.FORMULATEXT('#_Movies Pivot'!P17),'#_Movies Pivot'!P17),"""","")),TRUE,FALSE),"HardQuoteMsg",IF(LEN(IF(_xlfn.ISFORMULA('Movies Pivot'!P17),_xlfn.FORMULATEXT('Movies Pivot'!P17),'Movies Pivot'!P17))-LEN(SUBSTITUTE(IF(_xlfn.ISFORMULA('Movies Pivot'!P17),_xlfn.FORMULATEXT('Movies Pivot'!P17),'Movies Pivot'!P17),"$",""))&lt;LEN(IF(_xlfn.ISFORMULA('#_Movies Pivot'!P17),_xlfn.FORMULATEXT('#_Movies Pivot'!P17),'#_Movies Pivot'!P17))-LEN(SUBSTITUTE(IF(_xlfn.ISFORMULA('#_Movies Pivot'!P17),_xlfn.FORMULATEXT('#_Movies Pivot'!P17),'#_Movies Pivot'!P17),"$","")),TRUE,FALSE),"MissingAbsMsg",_xlfn.IFS(ISTEXT('#_Movies Pivot'!P17),FALSE,ISLOGICAL('#_Movies Pivot'!P17),FALSE,SUBSTITUTE(CELL("format",'#_Movies Pivot'!P17),"-","")=SUBSTITUTE(CELL("format",'Movies Pivot'!P17),"-",""),FALSE,CELL("format",'#_Movies Pivot'!P17)="G",FALSE,AND(CELL("format",'#_Movies Pivot'!P17)="F0",CELL("format",'Movies Pivot'!P17)="G"),FALSE,TRUE,IFERROR(IF(MATCH(CELL("format",'#_Movies Pivot'!P17),FormatCodes_SFX!$A$4:$A$53,0)&gt;0,TRUE),FALSE),TRUE,TRUE),"FormatMsg",TRUE,"PerfectMsg")</f>
        <v>PerfectMsg</v>
      </c>
      <c r="Q17" s="71" t="str">
        <f ca="1">_xlfn.IFS(ISBLANK('Movies Pivot'!Q17),"",IF(NOT(ISNA('#_Movies Pivot'!Q17)),IF(ISNA('Movies Pivot'!Q17),TRUE,FALSE),FALSE),"StuNAMsg",IF(AND(ISNA('#_Movies Pivot'!Q17),ISNA('Movies Pivot'!Q17)),TRUE,FALSE),"PerfectMsg",IF(NOT(ISERROR('#_Movies Pivot'!Q17)),IF(ISERROR('Movies Pivot'!Q17),TRUE,FALSE),FALSE),"StuErrorMsg",IF(TYPE('#_Movies Pivot'!Q17)&lt;&gt;TYPE('Movies Pivot'!Q17),TRUE,FALSE),"WrongTypeMsg",IF(_xlfn.ISFORMULA('#_Movies Pivot'!Q17),IF(NOT(_xlfn.ISFORMULA('Movies Pivot'!Q17)),TRUE),FALSE),"MissingFormulaMsg",IF(NOT(AND(ISNUMBER(FIND("[",_xlfn.FORMULATEXT('#_Movies Pivot'!Q17))),ISNUMBER(FIND("!",_xlfn.FORMULATEXT('#_Movies Pivot'!Q17))))),AND(ISNUMBER(FIND("[",_xlfn.FORMULATEXT('Movies Pivot'!Q17))),ISNUMBER(FIND("!",_xlfn.FORMULATEXT('Movies Pivot'!Q17)))),FALSE),"ExternalRefsMsg",IF(ISNUMBER('#_Movies Pivot'!Q17),IF(ABS('#_Movies Pivot'!Q17-'Movies Pivot'!Q17)&gt;0.00001,TRUE,FALSE),IF('#_Movies Pivot'!Q17&lt;&gt;'Movies Pivot'!Q17,TRUE,FALSE)),IF(ISNUMBER('#_Movies Pivot'!Q17),IF('#_Movies Pivot'!Q17&gt;'Movies Pivot'!Q17,"TooLow","TooHigh"),"WrongAnswer"),NOT(_xlfn.ISFORMULA('#_Movies Pivot'!Q17)),IF(_xlfn.IFS(ISTEXT('#_Movies Pivot'!Q17),FALSE,ISLOGICAL('#_Movies Pivot'!Q17),FALSE,SUBSTITUTE(CELL("format",'#_Movies Pivot'!Q17),"-","")=SUBSTITUTE(CELL("format",'Movies Pivot'!Q17),"-",""),FALSE,CELL("format",'#_Movies Pivot'!Q17)="G",FALSE,AND(CELL("format",'#_Movies Pivot'!Q17)="F0",CELL("format",'Movies Pivot'!Q17)="G"),FALSE,TRUE,IFERROR(IF(MATCH(CELL("format",'#_Movies Pivot'!Q17)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Pivot'!Q17),_xlfn.FORMULATEXT('Movies Pivot'!Q17),'Movies Pivot'!Q17),"9","#"),"8","#"),"7","#"),"6","#"),"5","#"),"4","#"),"3","#"),"2","#"),"1","#"),"0","#"),"$",""),"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Pivot'!Q17),_xlfn.FORMULATEXT('Movies Pivot'!Q17),'Movies Pivot'!Q17),"9","#"),"8","#"),"7","#"),"6","#"),"5","#"),"4","#"),"3","#"),"2","#"),"1","#"),"0","#"),"$",""),"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Pivot'!Q17),_xlfn.FORMULATEXT('#_Movies Pivot'!Q17),'#_Movies Pivot'!Q17),"9","#"),"8","#"),"7","#"),"6","#"),"5","#"),"4","#"),"3","#"),"2","#"),"1","#"),"0","#"),"$",""),"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Pivot'!Q17),_xlfn.FORMULATEXT('#_Movies Pivot'!Q17),'#_Movies Pivot'!Q17),"9","#"),"8","#"),"7","#"),"6","#"),"5","#"),"4","#"),"3","#"),"2","#"),"1","#"),"0","#"),"$",""),"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Pivot'!Q17),_xlfn.FORMULATEXT('Movies Pivot'!Q17),'Movies Pivot'!Q17))-LEN(SUBSTITUTE(IF(_xlfn.ISFORMULA('Movies Pivot'!Q17),_xlfn.FORMULATEXT('Movies Pivot'!Q17),'Movies Pivot'!Q17),"""",""))&gt;LEN(IF(_xlfn.ISFORMULA('#_Movies Pivot'!Q17),_xlfn.FORMULATEXT('#_Movies Pivot'!Q17),'#_Movies Pivot'!Q17))-LEN(SUBSTITUTE(IF(_xlfn.ISFORMULA('#_Movies Pivot'!Q17),_xlfn.FORMULATEXT('#_Movies Pivot'!Q17),'#_Movies Pivot'!Q17),"""","")),TRUE,FALSE),"HardQuoteMsg",IF(LEN(IF(_xlfn.ISFORMULA('Movies Pivot'!Q17),_xlfn.FORMULATEXT('Movies Pivot'!Q17),'Movies Pivot'!Q17))-LEN(SUBSTITUTE(IF(_xlfn.ISFORMULA('Movies Pivot'!Q17),_xlfn.FORMULATEXT('Movies Pivot'!Q17),'Movies Pivot'!Q17),"$",""))&lt;LEN(IF(_xlfn.ISFORMULA('#_Movies Pivot'!Q17),_xlfn.FORMULATEXT('#_Movies Pivot'!Q17),'#_Movies Pivot'!Q17))-LEN(SUBSTITUTE(IF(_xlfn.ISFORMULA('#_Movies Pivot'!Q17),_xlfn.FORMULATEXT('#_Movies Pivot'!Q17),'#_Movies Pivot'!Q17),"$","")),TRUE,FALSE),"MissingAbsMsg",_xlfn.IFS(ISTEXT('#_Movies Pivot'!Q17),FALSE,ISLOGICAL('#_Movies Pivot'!Q17),FALSE,SUBSTITUTE(CELL("format",'#_Movies Pivot'!Q17),"-","")=SUBSTITUTE(CELL("format",'Movies Pivot'!Q17),"-",""),FALSE,CELL("format",'#_Movies Pivot'!Q17)="G",FALSE,AND(CELL("format",'#_Movies Pivot'!Q17)="F0",CELL("format",'Movies Pivot'!Q17)="G"),FALSE,TRUE,IFERROR(IF(MATCH(CELL("format",'#_Movies Pivot'!Q17),FormatCodes_SFX!$A$4:$A$53,0)&gt;0,TRUE),FALSE),TRUE,TRUE),"FormatMsg",TRUE,"PerfectMsg")</f>
        <v>PerfectMsg</v>
      </c>
    </row>
    <row r="18" spans="1:17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</row>
    <row r="19" spans="1:17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</row>
    <row r="20" spans="1:17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17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</row>
    <row r="22" spans="1:17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</row>
    <row r="23" spans="1:17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</row>
    <row r="24" spans="1:17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</row>
    <row r="25" spans="1:17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</row>
    <row r="26" spans="1:17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</row>
    <row r="27" spans="1:17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17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17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17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17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17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6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6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</row>
    <row r="51" spans="1:6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</row>
    <row r="52" spans="1:6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</row>
    <row r="53" spans="1:6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</row>
    <row r="54" spans="1:6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</row>
    <row r="55" spans="1:6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6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</row>
    <row r="57" spans="1:6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</row>
    <row r="58" spans="1:6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</row>
    <row r="59" spans="1:6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</row>
    <row r="60" spans="1:6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</row>
    <row r="61" spans="1:6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</row>
    <row r="62" spans="1:6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</row>
    <row r="63" spans="1:6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</row>
    <row r="64" spans="1:6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</row>
    <row r="65" spans="1:6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</row>
    <row r="66" spans="1:6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6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6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6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6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6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6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6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6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6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6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6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6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6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6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94">
        <v>0</v>
      </c>
      <c r="B104" s="72">
        <v>0</v>
      </c>
      <c r="C104" s="73">
        <v>0</v>
      </c>
      <c r="D104" s="72">
        <v>0</v>
      </c>
      <c r="E104" s="73">
        <v>0</v>
      </c>
      <c r="F104" s="95">
        <v>0</v>
      </c>
    </row>
    <row r="105" spans="1:6" x14ac:dyDescent="0.15">
      <c r="A105" s="94">
        <v>0</v>
      </c>
      <c r="B105" s="72">
        <v>0</v>
      </c>
      <c r="C105" s="73">
        <v>0</v>
      </c>
      <c r="D105" s="72">
        <v>0</v>
      </c>
      <c r="E105" s="73">
        <v>0</v>
      </c>
      <c r="F105" s="95">
        <v>0</v>
      </c>
    </row>
    <row r="106" spans="1:6" x14ac:dyDescent="0.15">
      <c r="A106" s="72">
        <v>0</v>
      </c>
      <c r="B106" s="72">
        <v>0</v>
      </c>
      <c r="C106" s="73">
        <v>0</v>
      </c>
      <c r="D106" s="72">
        <v>0</v>
      </c>
      <c r="E106" s="71">
        <v>0</v>
      </c>
      <c r="F106" s="99">
        <v>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8EA4-CB42-46A1-AF95-C38CCC1F2F97}">
  <dimension ref="A1:AO106"/>
  <sheetViews>
    <sheetView showGridLines="0" topLeftCell="D1" zoomScaleNormal="100" workbookViewId="0">
      <pane ySplit="2" topLeftCell="A23" activePane="bottomLeft" state="frozen"/>
      <selection pane="bottomLeft" activeCell="T31" sqref="T31"/>
    </sheetView>
  </sheetViews>
  <sheetFormatPr defaultRowHeight="15" x14ac:dyDescent="0.25"/>
  <cols>
    <col min="1" max="1" width="8.7109375" customWidth="1"/>
    <col min="2" max="2" width="10.5703125" bestFit="1" customWidth="1"/>
    <col min="3" max="3" width="53.7109375" bestFit="1" customWidth="1"/>
    <col min="4" max="4" width="15.140625" bestFit="1" customWidth="1"/>
    <col min="5" max="5" width="19.28515625" bestFit="1" customWidth="1"/>
    <col min="6" max="6" width="36.28515625" bestFit="1" customWidth="1"/>
    <col min="8" max="8" width="17.140625" bestFit="1" customWidth="1"/>
    <col min="9" max="9" width="26" bestFit="1" customWidth="1"/>
    <col min="10" max="10" width="8.42578125" bestFit="1" customWidth="1"/>
    <col min="11" max="11" width="4" bestFit="1" customWidth="1"/>
    <col min="12" max="12" width="6.42578125" bestFit="1" customWidth="1"/>
    <col min="13" max="13" width="10.7109375" bestFit="1" customWidth="1"/>
    <col min="14" max="14" width="10.42578125" bestFit="1" customWidth="1"/>
    <col min="15" max="15" width="14.42578125" bestFit="1" customWidth="1"/>
    <col min="16" max="16" width="6.28515625" bestFit="1" customWidth="1"/>
    <col min="17" max="17" width="3.5703125" bestFit="1" customWidth="1"/>
    <col min="18" max="18" width="2.28515625" bestFit="1" customWidth="1"/>
    <col min="19" max="19" width="11.28515625" bestFit="1" customWidth="1"/>
  </cols>
  <sheetData>
    <row r="1" spans="1:41" ht="22.15" customHeight="1" x14ac:dyDescent="0.25">
      <c r="A1" s="54" t="s">
        <v>401</v>
      </c>
      <c r="B1" s="54" t="s">
        <v>402</v>
      </c>
      <c r="C1" s="54" t="s">
        <v>403</v>
      </c>
      <c r="D1" s="55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54"/>
      <c r="F1" s="54"/>
      <c r="G1" s="54"/>
      <c r="H1" s="54"/>
      <c r="I1" s="55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saving",Scoreboard!$F$24&lt;&gt;"","Security compromised: Undo last action or quit without saving",TRUE=TRUE,"Connor Guarino")</f>
        <v>Connor Guarino</v>
      </c>
      <c r="J1" s="55"/>
      <c r="K1" s="55"/>
      <c r="L1" s="55" t="s">
        <v>404</v>
      </c>
      <c r="M1" s="55"/>
      <c r="N1" s="55"/>
      <c r="O1" s="55"/>
      <c r="P1" s="56" t="s">
        <v>405</v>
      </c>
      <c r="Q1" s="55"/>
      <c r="R1" s="55"/>
      <c r="S1" s="87" t="s">
        <v>411</v>
      </c>
      <c r="T1" s="58"/>
      <c r="U1" s="57"/>
      <c r="V1" s="58"/>
      <c r="W1" s="57"/>
      <c r="X1" s="54" t="str">
        <f t="shared" ref="X1:AA2" si="0">A1</f>
        <v>earned</v>
      </c>
      <c r="Y1" s="54" t="str">
        <f t="shared" si="0"/>
        <v>possible</v>
      </c>
      <c r="Z1" s="54" t="str">
        <f t="shared" si="0"/>
        <v>cell</v>
      </c>
      <c r="AA1" s="55" t="str">
        <f t="shared" ca="1" si="0"/>
        <v>error</v>
      </c>
      <c r="AB1" s="54"/>
      <c r="AC1" s="54"/>
      <c r="AD1" s="59"/>
      <c r="AE1" s="59"/>
      <c r="AF1" s="55" t="str">
        <f>I1</f>
        <v>Connor Guarino</v>
      </c>
      <c r="AG1" s="55"/>
      <c r="AH1" s="59"/>
      <c r="AI1" s="59"/>
      <c r="AJ1" s="59"/>
      <c r="AK1" s="59"/>
      <c r="AL1" s="55" t="s">
        <v>404</v>
      </c>
      <c r="AM1" s="59"/>
      <c r="AN1" s="59"/>
      <c r="AO1" s="59"/>
    </row>
    <row r="2" spans="1:41" ht="22.9" customHeight="1" thickBot="1" x14ac:dyDescent="0.55000000000000004">
      <c r="A2" s="60">
        <f ca="1">'Movies PivotSC'!$A$2</f>
        <v>9</v>
      </c>
      <c r="B2" s="61">
        <f>'Movies PivotSC'!$B$2</f>
        <v>9</v>
      </c>
      <c r="C2" s="60" t="str" cm="1">
        <f t="array" aca="1" ref="C2" ca="1">SUBSTITUTE(IF(LEN(CELL("address"))&lt;15,CELL("address"),""),"$","")</f>
        <v/>
      </c>
      <c r="D2" s="62" t="str">
        <f ca="1">IF(ISNUMBER(SEARCH("#REF!",_xlfn.FORMULATEXT(INDIRECT("'Movies PivotSC'!"&amp;C2)))),"DRAGGING CELLS IS NOT PERMITTED. PLEASE UNDO LAST ACTION!!",IF($P$1&lt;&gt;"Feedback OFF",IFERROR(HLOOKUP(INDIRECT("'Movies PivotSC'!"&amp;C2),Feedback_SFX!$B$2:$N$10,IF($P$1="Feedback ON", 2, Feedback_SFX!B1), FALSE), ""),""))</f>
        <v/>
      </c>
      <c r="E2" s="63"/>
      <c r="F2" s="63"/>
      <c r="G2" s="63"/>
      <c r="H2" s="63"/>
      <c r="I2" s="64"/>
      <c r="J2" s="63"/>
      <c r="K2" s="63"/>
      <c r="L2" s="63"/>
      <c r="M2" s="63"/>
      <c r="N2" s="63"/>
      <c r="O2" s="63"/>
      <c r="P2" s="70" t="str">
        <f ca="1">IF(Scoreboard!$E$4="Excel version: Invalid","****ERROR: Scoreboard requires Excel 365 or 2021 to run****", "")</f>
        <v/>
      </c>
      <c r="Q2" s="63"/>
      <c r="R2" s="63"/>
      <c r="S2" s="65"/>
      <c r="T2" s="66"/>
      <c r="U2" s="67"/>
      <c r="V2" s="66"/>
      <c r="W2" s="67"/>
      <c r="X2" s="68">
        <f t="shared" ca="1" si="0"/>
        <v>9</v>
      </c>
      <c r="Y2" s="68">
        <f t="shared" si="0"/>
        <v>9</v>
      </c>
      <c r="Z2" s="68" t="str">
        <f t="shared" ca="1" si="0"/>
        <v/>
      </c>
      <c r="AA2" s="62" t="str">
        <f t="shared" ca="1" si="0"/>
        <v/>
      </c>
      <c r="AB2" s="63"/>
      <c r="AC2" s="63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6" spans="1:41" ht="18.75" x14ac:dyDescent="0.25">
      <c r="A6" s="27" t="s">
        <v>45</v>
      </c>
      <c r="B6" s="27" t="s">
        <v>46</v>
      </c>
      <c r="C6" s="27" t="s">
        <v>47</v>
      </c>
      <c r="D6" s="27" t="s">
        <v>48</v>
      </c>
      <c r="E6" s="27" t="s">
        <v>49</v>
      </c>
      <c r="F6" s="28" t="s">
        <v>50</v>
      </c>
    </row>
    <row r="7" spans="1:41" ht="18.75" x14ac:dyDescent="0.3">
      <c r="A7" s="29">
        <v>1</v>
      </c>
      <c r="B7" s="30">
        <v>1977</v>
      </c>
      <c r="C7" s="31" t="s">
        <v>51</v>
      </c>
      <c r="D7" s="30" t="s">
        <v>52</v>
      </c>
      <c r="E7" s="31" t="s">
        <v>53</v>
      </c>
      <c r="F7" s="32">
        <v>1462.547636</v>
      </c>
    </row>
    <row r="8" spans="1:41" ht="18.75" x14ac:dyDescent="0.3">
      <c r="A8" s="29">
        <v>2</v>
      </c>
      <c r="B8" s="30">
        <v>1997</v>
      </c>
      <c r="C8" s="31" t="s">
        <v>54</v>
      </c>
      <c r="D8" s="30" t="s">
        <v>55</v>
      </c>
      <c r="E8" s="31" t="s">
        <v>56</v>
      </c>
      <c r="F8" s="33">
        <v>1211.3174739999999</v>
      </c>
    </row>
    <row r="9" spans="1:41" ht="18.75" x14ac:dyDescent="0.3">
      <c r="A9" s="29">
        <v>3</v>
      </c>
      <c r="B9" s="30">
        <v>1982</v>
      </c>
      <c r="C9" s="31" t="s">
        <v>58</v>
      </c>
      <c r="D9" s="30" t="s">
        <v>52</v>
      </c>
      <c r="E9" s="31" t="s">
        <v>59</v>
      </c>
      <c r="F9" s="33">
        <v>1196.354118</v>
      </c>
      <c r="H9" s="35" t="s">
        <v>170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</row>
    <row r="10" spans="1:41" ht="18.75" x14ac:dyDescent="0.3">
      <c r="A10" s="29">
        <v>4</v>
      </c>
      <c r="B10" s="30">
        <v>2015</v>
      </c>
      <c r="C10" s="31" t="s">
        <v>61</v>
      </c>
      <c r="D10" s="30" t="s">
        <v>55</v>
      </c>
      <c r="E10" s="31" t="s">
        <v>53</v>
      </c>
      <c r="F10" s="33">
        <v>991.39949999999999</v>
      </c>
      <c r="H10" s="35" t="s">
        <v>171</v>
      </c>
      <c r="I10" s="35"/>
      <c r="J10" s="35"/>
      <c r="K10" s="35"/>
      <c r="L10" s="35"/>
      <c r="M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 spans="1:41" ht="18.75" x14ac:dyDescent="0.3">
      <c r="A11" s="29">
        <v>5</v>
      </c>
      <c r="B11" s="30">
        <v>2009</v>
      </c>
      <c r="C11" s="31" t="s">
        <v>62</v>
      </c>
      <c r="D11" s="30" t="s">
        <v>55</v>
      </c>
      <c r="E11" s="31" t="s">
        <v>63</v>
      </c>
      <c r="F11" s="33">
        <v>878.51414999999997</v>
      </c>
    </row>
    <row r="12" spans="1:41" ht="18.75" x14ac:dyDescent="0.3">
      <c r="A12" s="29">
        <v>6</v>
      </c>
      <c r="B12" s="30">
        <v>1980</v>
      </c>
      <c r="C12" s="31" t="s">
        <v>64</v>
      </c>
      <c r="D12" s="30" t="s">
        <v>52</v>
      </c>
      <c r="E12" s="31" t="s">
        <v>53</v>
      </c>
      <c r="F12" s="33">
        <v>859.72019799999998</v>
      </c>
      <c r="H12" s="34" t="s">
        <v>57</v>
      </c>
      <c r="I12" s="34" t="s">
        <v>48</v>
      </c>
      <c r="J12" s="34"/>
      <c r="K12" s="34"/>
      <c r="N12" s="167" t="s">
        <v>57</v>
      </c>
      <c r="O12" s="167" t="s">
        <v>48</v>
      </c>
    </row>
    <row r="13" spans="1:41" ht="18.75" x14ac:dyDescent="0.3">
      <c r="A13" s="29">
        <v>7</v>
      </c>
      <c r="B13" s="30">
        <v>1983</v>
      </c>
      <c r="C13" s="31" t="s">
        <v>66</v>
      </c>
      <c r="D13" s="30" t="s">
        <v>52</v>
      </c>
      <c r="E13" s="31" t="s">
        <v>53</v>
      </c>
      <c r="F13" s="33">
        <v>827.71771100000001</v>
      </c>
      <c r="H13" s="34" t="s">
        <v>49</v>
      </c>
      <c r="I13" s="34" t="s">
        <v>52</v>
      </c>
      <c r="J13" s="34" t="s">
        <v>55</v>
      </c>
      <c r="K13" s="34" t="s">
        <v>65</v>
      </c>
      <c r="N13" s="167" t="s">
        <v>49</v>
      </c>
      <c r="O13" t="s">
        <v>52</v>
      </c>
      <c r="P13" t="s">
        <v>55</v>
      </c>
      <c r="Q13" t="s">
        <v>65</v>
      </c>
    </row>
    <row r="14" spans="1:41" ht="18.75" x14ac:dyDescent="0.3">
      <c r="A14" s="29">
        <v>8</v>
      </c>
      <c r="B14" s="30">
        <v>1994</v>
      </c>
      <c r="C14" s="31" t="s">
        <v>67</v>
      </c>
      <c r="D14" s="30" t="s">
        <v>60</v>
      </c>
      <c r="E14" s="31" t="s">
        <v>53</v>
      </c>
      <c r="F14" s="33">
        <v>804.10486300000002</v>
      </c>
      <c r="H14" s="34" t="s">
        <v>53</v>
      </c>
      <c r="I14" s="88">
        <v>0.28048780487804881</v>
      </c>
      <c r="J14" s="88">
        <v>0.23170731707317074</v>
      </c>
      <c r="K14" s="88">
        <v>0</v>
      </c>
      <c r="N14" s="168" t="s">
        <v>53</v>
      </c>
      <c r="O14" s="170">
        <v>0.28048780487804881</v>
      </c>
      <c r="P14" s="170">
        <v>0.23170731707317074</v>
      </c>
      <c r="Q14" s="170">
        <v>0</v>
      </c>
    </row>
    <row r="15" spans="1:41" ht="18.75" x14ac:dyDescent="0.3">
      <c r="A15" s="29">
        <v>9</v>
      </c>
      <c r="B15" s="30">
        <v>1999</v>
      </c>
      <c r="C15" s="31" t="s">
        <v>68</v>
      </c>
      <c r="D15" s="30" t="s">
        <v>52</v>
      </c>
      <c r="E15" s="31" t="s">
        <v>53</v>
      </c>
      <c r="F15" s="33">
        <v>803.77627500000006</v>
      </c>
      <c r="H15" s="34" t="s">
        <v>63</v>
      </c>
      <c r="I15" s="91" t="s">
        <v>412</v>
      </c>
      <c r="J15" s="91" t="s">
        <v>412</v>
      </c>
      <c r="K15" s="91" t="s">
        <v>412</v>
      </c>
      <c r="N15" s="168" t="s">
        <v>63</v>
      </c>
      <c r="O15" s="170">
        <v>1.2195121951219513E-2</v>
      </c>
      <c r="P15" s="170">
        <v>0.23170731707317074</v>
      </c>
      <c r="Q15" s="170">
        <v>3.6585365853658534E-2</v>
      </c>
    </row>
    <row r="16" spans="1:41" ht="18.75" x14ac:dyDescent="0.3">
      <c r="A16" s="29">
        <v>10</v>
      </c>
      <c r="B16" s="30">
        <v>1993</v>
      </c>
      <c r="C16" s="31" t="s">
        <v>69</v>
      </c>
      <c r="D16" s="30" t="s">
        <v>55</v>
      </c>
      <c r="E16" s="31" t="s">
        <v>63</v>
      </c>
      <c r="F16" s="33">
        <v>803.21986500000003</v>
      </c>
      <c r="H16" s="34" t="s">
        <v>88</v>
      </c>
      <c r="I16" s="91" t="s">
        <v>412</v>
      </c>
      <c r="J16" s="91" t="s">
        <v>412</v>
      </c>
      <c r="K16" s="91" t="s">
        <v>412</v>
      </c>
      <c r="N16" s="168" t="s">
        <v>88</v>
      </c>
      <c r="O16" s="170">
        <v>6.097560975609756E-2</v>
      </c>
      <c r="P16" s="170">
        <v>3.6585365853658534E-2</v>
      </c>
      <c r="Q16" s="170">
        <v>2.4390243902439025E-2</v>
      </c>
    </row>
    <row r="17" spans="1:17" ht="18.75" x14ac:dyDescent="0.3">
      <c r="A17" s="29">
        <v>11</v>
      </c>
      <c r="B17" s="30">
        <v>1981</v>
      </c>
      <c r="C17" s="31" t="s">
        <v>70</v>
      </c>
      <c r="D17" s="30" t="s">
        <v>52</v>
      </c>
      <c r="E17" s="31" t="s">
        <v>53</v>
      </c>
      <c r="F17" s="33">
        <v>747.88914299999999</v>
      </c>
      <c r="H17" s="34" t="s">
        <v>59</v>
      </c>
      <c r="I17" s="91" t="s">
        <v>412</v>
      </c>
      <c r="J17" s="91" t="s">
        <v>412</v>
      </c>
      <c r="K17" s="91" t="s">
        <v>412</v>
      </c>
      <c r="N17" s="168" t="s">
        <v>59</v>
      </c>
      <c r="O17" s="170">
        <v>1.2195121951219513E-2</v>
      </c>
      <c r="P17" s="170">
        <v>2.4390243902439025E-2</v>
      </c>
      <c r="Q17" s="170">
        <v>4.878048780487805E-2</v>
      </c>
    </row>
    <row r="18" spans="1:17" ht="18.75" x14ac:dyDescent="0.3">
      <c r="A18" s="29">
        <v>12</v>
      </c>
      <c r="B18" s="30">
        <v>1994</v>
      </c>
      <c r="C18" s="31" t="s">
        <v>71</v>
      </c>
      <c r="D18" s="30" t="s">
        <v>55</v>
      </c>
      <c r="E18" s="31" t="s">
        <v>59</v>
      </c>
      <c r="F18" s="33">
        <v>715.38474099999996</v>
      </c>
    </row>
    <row r="19" spans="1:17" ht="18.75" x14ac:dyDescent="0.3">
      <c r="A19" s="29">
        <v>13</v>
      </c>
      <c r="B19" s="30">
        <v>2012</v>
      </c>
      <c r="C19" s="31" t="s">
        <v>72</v>
      </c>
      <c r="D19" s="30" t="s">
        <v>55</v>
      </c>
      <c r="E19" s="31" t="s">
        <v>63</v>
      </c>
      <c r="F19" s="33">
        <v>696.88290500000005</v>
      </c>
    </row>
    <row r="20" spans="1:17" ht="18.75" x14ac:dyDescent="0.3">
      <c r="A20" s="29">
        <v>14</v>
      </c>
      <c r="B20" s="30">
        <v>2015</v>
      </c>
      <c r="C20" s="31" t="s">
        <v>73</v>
      </c>
      <c r="D20" s="30" t="s">
        <v>55</v>
      </c>
      <c r="E20" s="31" t="s">
        <v>63</v>
      </c>
      <c r="F20" s="33">
        <v>688.56016799999998</v>
      </c>
    </row>
    <row r="21" spans="1:17" ht="18.75" x14ac:dyDescent="0.3">
      <c r="A21" s="29">
        <v>15</v>
      </c>
      <c r="B21" s="30">
        <v>1977</v>
      </c>
      <c r="C21" s="31" t="s">
        <v>75</v>
      </c>
      <c r="D21" s="30" t="s">
        <v>52</v>
      </c>
      <c r="E21" s="31" t="s">
        <v>53</v>
      </c>
      <c r="F21" s="33">
        <v>665.61167799999998</v>
      </c>
    </row>
    <row r="22" spans="1:17" ht="18.75" x14ac:dyDescent="0.3">
      <c r="A22" s="29">
        <v>16</v>
      </c>
      <c r="B22" s="30">
        <v>2008</v>
      </c>
      <c r="C22" s="31" t="s">
        <v>76</v>
      </c>
      <c r="D22" s="30" t="s">
        <v>55</v>
      </c>
      <c r="E22" s="31" t="s">
        <v>63</v>
      </c>
      <c r="F22" s="33">
        <v>660.98658799999998</v>
      </c>
    </row>
    <row r="23" spans="1:17" ht="18.75" x14ac:dyDescent="0.3">
      <c r="A23" s="29">
        <v>17</v>
      </c>
      <c r="B23" s="30">
        <v>1978</v>
      </c>
      <c r="C23" s="31" t="s">
        <v>77</v>
      </c>
      <c r="D23" s="30" t="s">
        <v>52</v>
      </c>
      <c r="E23" s="31" t="s">
        <v>78</v>
      </c>
      <c r="F23" s="33">
        <v>636.50591899999995</v>
      </c>
    </row>
    <row r="24" spans="1:17" ht="18.75" x14ac:dyDescent="0.3">
      <c r="A24" s="29">
        <v>18</v>
      </c>
      <c r="B24" s="30">
        <v>2004</v>
      </c>
      <c r="C24" s="31" t="s">
        <v>80</v>
      </c>
      <c r="D24" s="30" t="s">
        <v>52</v>
      </c>
      <c r="E24" s="31" t="s">
        <v>53</v>
      </c>
      <c r="F24" s="33">
        <v>632.35323300000005</v>
      </c>
    </row>
    <row r="25" spans="1:17" ht="18.75" x14ac:dyDescent="0.3">
      <c r="A25" s="29">
        <v>19</v>
      </c>
      <c r="B25" s="30">
        <v>2002</v>
      </c>
      <c r="C25" s="31" t="s">
        <v>81</v>
      </c>
      <c r="D25" s="30" t="s">
        <v>55</v>
      </c>
      <c r="E25" s="31" t="s">
        <v>53</v>
      </c>
      <c r="F25" s="33">
        <v>618.41423899999995</v>
      </c>
    </row>
    <row r="26" spans="1:17" ht="18.75" x14ac:dyDescent="0.3">
      <c r="A26" s="29">
        <v>20</v>
      </c>
      <c r="B26" s="30">
        <v>1996</v>
      </c>
      <c r="C26" s="31" t="s">
        <v>82</v>
      </c>
      <c r="D26" s="30" t="s">
        <v>55</v>
      </c>
      <c r="E26" s="31" t="s">
        <v>53</v>
      </c>
      <c r="F26" s="33">
        <v>616.49465199999997</v>
      </c>
    </row>
    <row r="27" spans="1:17" ht="18.75" x14ac:dyDescent="0.3">
      <c r="A27" s="29">
        <v>21</v>
      </c>
      <c r="B27" s="30">
        <v>2017</v>
      </c>
      <c r="C27" s="31" t="s">
        <v>83</v>
      </c>
      <c r="D27" s="30" t="s">
        <v>55</v>
      </c>
      <c r="E27" s="31" t="s">
        <v>63</v>
      </c>
      <c r="F27" s="33">
        <v>615.20274400000005</v>
      </c>
    </row>
    <row r="28" spans="1:17" ht="18.75" x14ac:dyDescent="0.3">
      <c r="A28" s="29">
        <v>22</v>
      </c>
      <c r="B28" s="30">
        <v>1984</v>
      </c>
      <c r="C28" s="31" t="s">
        <v>84</v>
      </c>
      <c r="D28" s="30" t="s">
        <v>52</v>
      </c>
      <c r="E28" s="31" t="s">
        <v>53</v>
      </c>
      <c r="F28" s="33">
        <v>608.26937899999996</v>
      </c>
    </row>
    <row r="29" spans="1:17" ht="18.75" x14ac:dyDescent="0.3">
      <c r="A29" s="29">
        <v>23</v>
      </c>
      <c r="B29" s="30">
        <v>1984</v>
      </c>
      <c r="C29" s="31" t="s">
        <v>86</v>
      </c>
      <c r="D29" s="30" t="s">
        <v>65</v>
      </c>
      <c r="E29" s="31" t="s">
        <v>63</v>
      </c>
      <c r="F29" s="33">
        <v>603.280261</v>
      </c>
    </row>
    <row r="30" spans="1:17" ht="18.75" x14ac:dyDescent="0.3">
      <c r="A30" s="29">
        <v>24</v>
      </c>
      <c r="B30" s="30">
        <v>1990</v>
      </c>
      <c r="C30" s="31" t="s">
        <v>87</v>
      </c>
      <c r="D30" s="30" t="s">
        <v>52</v>
      </c>
      <c r="E30" s="31" t="s">
        <v>88</v>
      </c>
      <c r="F30" s="33">
        <v>603.21686599999998</v>
      </c>
    </row>
    <row r="31" spans="1:17" ht="18.75" x14ac:dyDescent="0.3">
      <c r="A31" s="29">
        <v>25</v>
      </c>
      <c r="B31" s="30">
        <v>2006</v>
      </c>
      <c r="C31" s="31" t="s">
        <v>89</v>
      </c>
      <c r="D31" s="30" t="s">
        <v>55</v>
      </c>
      <c r="E31" s="31" t="s">
        <v>53</v>
      </c>
      <c r="F31" s="33">
        <v>575.19247499999994</v>
      </c>
    </row>
    <row r="32" spans="1:17" ht="18.75" x14ac:dyDescent="0.3">
      <c r="A32" s="29">
        <v>26</v>
      </c>
      <c r="B32" s="30">
        <v>1989</v>
      </c>
      <c r="C32" s="31" t="s">
        <v>90</v>
      </c>
      <c r="D32" s="30" t="s">
        <v>55</v>
      </c>
      <c r="E32" s="31" t="s">
        <v>63</v>
      </c>
      <c r="F32" s="33">
        <v>560.29609100000005</v>
      </c>
    </row>
    <row r="33" spans="1:15" ht="18.75" x14ac:dyDescent="0.3">
      <c r="A33" s="29">
        <v>27</v>
      </c>
      <c r="B33" s="30">
        <v>2003</v>
      </c>
      <c r="C33" s="31" t="s">
        <v>91</v>
      </c>
      <c r="D33" s="30" t="s">
        <v>55</v>
      </c>
      <c r="E33" s="31" t="s">
        <v>53</v>
      </c>
      <c r="F33" s="33">
        <v>553.68858</v>
      </c>
    </row>
    <row r="34" spans="1:15" ht="18.75" x14ac:dyDescent="0.3">
      <c r="A34" s="29">
        <v>28</v>
      </c>
      <c r="B34" s="30">
        <v>2016</v>
      </c>
      <c r="C34" s="31" t="s">
        <v>92</v>
      </c>
      <c r="D34" s="30" t="s">
        <v>55</v>
      </c>
      <c r="E34" s="31" t="s">
        <v>53</v>
      </c>
      <c r="F34" s="33">
        <v>547.899405</v>
      </c>
    </row>
    <row r="35" spans="1:15" ht="19.5" thickBot="1" x14ac:dyDescent="0.35">
      <c r="A35" s="29">
        <v>29</v>
      </c>
      <c r="B35" s="30">
        <v>1977</v>
      </c>
      <c r="C35" s="31" t="s">
        <v>93</v>
      </c>
      <c r="D35" s="30" t="s">
        <v>65</v>
      </c>
      <c r="E35" s="31" t="s">
        <v>59</v>
      </c>
      <c r="F35" s="33">
        <v>547.74645899999996</v>
      </c>
    </row>
    <row r="36" spans="1:15" ht="45.75" x14ac:dyDescent="0.3">
      <c r="A36" s="29">
        <v>30</v>
      </c>
      <c r="B36" s="30">
        <v>2003</v>
      </c>
      <c r="C36" s="31" t="s">
        <v>94</v>
      </c>
      <c r="D36" s="30" t="s">
        <v>60</v>
      </c>
      <c r="E36" s="31" t="s">
        <v>53</v>
      </c>
      <c r="F36" s="33">
        <v>547.03703199999995</v>
      </c>
      <c r="O36" s="89" t="s">
        <v>413</v>
      </c>
    </row>
    <row r="37" spans="1:15" ht="18.75" x14ac:dyDescent="0.3">
      <c r="A37" s="29">
        <v>31</v>
      </c>
      <c r="B37" s="30">
        <v>2004</v>
      </c>
      <c r="C37" s="31" t="s">
        <v>95</v>
      </c>
      <c r="D37" s="30" t="s">
        <v>60</v>
      </c>
      <c r="E37" s="31" t="s">
        <v>53</v>
      </c>
      <c r="F37" s="33">
        <v>540.40934100000004</v>
      </c>
    </row>
    <row r="38" spans="1:15" ht="18.75" x14ac:dyDescent="0.3">
      <c r="A38" s="29">
        <v>32</v>
      </c>
      <c r="B38" s="30">
        <v>1978</v>
      </c>
      <c r="C38" s="31" t="s">
        <v>96</v>
      </c>
      <c r="D38" s="30" t="s">
        <v>65</v>
      </c>
      <c r="E38" s="31" t="s">
        <v>88</v>
      </c>
      <c r="F38" s="33">
        <v>538.56409799999994</v>
      </c>
    </row>
    <row r="39" spans="1:15" ht="18.75" x14ac:dyDescent="0.3">
      <c r="A39" s="29">
        <v>33</v>
      </c>
      <c r="B39" s="30">
        <v>2004</v>
      </c>
      <c r="C39" s="31" t="s">
        <v>97</v>
      </c>
      <c r="D39" s="30" t="s">
        <v>55</v>
      </c>
      <c r="E39" s="31" t="s">
        <v>53</v>
      </c>
      <c r="F39" s="33">
        <v>535.32494299999996</v>
      </c>
    </row>
    <row r="40" spans="1:15" ht="18.75" x14ac:dyDescent="0.3">
      <c r="A40" s="29">
        <v>34</v>
      </c>
      <c r="B40" s="30">
        <v>2004</v>
      </c>
      <c r="C40" s="31" t="s">
        <v>98</v>
      </c>
      <c r="D40" s="30" t="s">
        <v>65</v>
      </c>
      <c r="E40" s="31" t="s">
        <v>59</v>
      </c>
      <c r="F40" s="33">
        <v>531.37309400000004</v>
      </c>
    </row>
    <row r="41" spans="1:15" ht="18.75" x14ac:dyDescent="0.3">
      <c r="A41" s="29">
        <v>35</v>
      </c>
      <c r="B41" s="30">
        <v>2005</v>
      </c>
      <c r="C41" s="31" t="s">
        <v>99</v>
      </c>
      <c r="D41" s="30" t="s">
        <v>55</v>
      </c>
      <c r="E41" s="31" t="s">
        <v>53</v>
      </c>
      <c r="F41" s="33">
        <v>527.98878000000002</v>
      </c>
    </row>
    <row r="42" spans="1:15" ht="18.75" x14ac:dyDescent="0.3">
      <c r="A42" s="29">
        <v>36</v>
      </c>
      <c r="B42" s="30">
        <v>2002</v>
      </c>
      <c r="C42" s="31" t="s">
        <v>100</v>
      </c>
      <c r="D42" s="30" t="s">
        <v>55</v>
      </c>
      <c r="E42" s="31" t="s">
        <v>53</v>
      </c>
      <c r="F42" s="33">
        <v>519.97548700000004</v>
      </c>
    </row>
    <row r="43" spans="1:15" ht="18.75" x14ac:dyDescent="0.3">
      <c r="A43" s="29">
        <v>37</v>
      </c>
      <c r="B43" s="30">
        <v>1985</v>
      </c>
      <c r="C43" s="31" t="s">
        <v>101</v>
      </c>
      <c r="D43" s="30" t="s">
        <v>52</v>
      </c>
      <c r="E43" s="31" t="s">
        <v>53</v>
      </c>
      <c r="F43" s="33">
        <v>513.78859</v>
      </c>
    </row>
    <row r="44" spans="1:15" ht="18.75" x14ac:dyDescent="0.3">
      <c r="A44" s="29">
        <v>38</v>
      </c>
      <c r="B44" s="30">
        <v>1999</v>
      </c>
      <c r="C44" s="31" t="s">
        <v>102</v>
      </c>
      <c r="D44" s="30" t="s">
        <v>55</v>
      </c>
      <c r="E44" s="31" t="s">
        <v>56</v>
      </c>
      <c r="F44" s="33">
        <v>512.48873600000002</v>
      </c>
    </row>
    <row r="45" spans="1:15" ht="18.75" x14ac:dyDescent="0.3">
      <c r="A45" s="29">
        <v>39</v>
      </c>
      <c r="B45" s="30">
        <v>1982</v>
      </c>
      <c r="C45" s="31" t="s">
        <v>103</v>
      </c>
      <c r="D45" s="30" t="s">
        <v>52</v>
      </c>
      <c r="E45" s="31" t="s">
        <v>88</v>
      </c>
      <c r="F45" s="33">
        <v>508.91405099999997</v>
      </c>
    </row>
    <row r="46" spans="1:15" ht="18.75" x14ac:dyDescent="0.3">
      <c r="A46" s="29">
        <v>40</v>
      </c>
      <c r="B46" s="30">
        <v>1977</v>
      </c>
      <c r="C46" s="31" t="s">
        <v>104</v>
      </c>
      <c r="D46" s="30" t="s">
        <v>52</v>
      </c>
      <c r="E46" s="31" t="s">
        <v>88</v>
      </c>
      <c r="F46" s="33">
        <v>505.81304999999998</v>
      </c>
    </row>
    <row r="47" spans="1:15" ht="18.75" x14ac:dyDescent="0.3">
      <c r="A47" s="29">
        <v>41</v>
      </c>
      <c r="B47" s="30">
        <v>2016</v>
      </c>
      <c r="C47" s="31" t="s">
        <v>105</v>
      </c>
      <c r="D47" s="30" t="s">
        <v>52</v>
      </c>
      <c r="E47" s="31" t="s">
        <v>53</v>
      </c>
      <c r="F47" s="33">
        <v>504.285686</v>
      </c>
    </row>
    <row r="48" spans="1:15" ht="18.75" x14ac:dyDescent="0.3">
      <c r="A48" s="29">
        <v>42</v>
      </c>
      <c r="B48" s="30">
        <v>2017</v>
      </c>
      <c r="C48" s="31" t="s">
        <v>106</v>
      </c>
      <c r="D48" s="30" t="s">
        <v>52</v>
      </c>
      <c r="E48" s="31" t="s">
        <v>78</v>
      </c>
      <c r="F48" s="33">
        <v>504.01416499999999</v>
      </c>
    </row>
    <row r="49" spans="1:6" ht="18.75" x14ac:dyDescent="0.3">
      <c r="A49" s="29">
        <v>43</v>
      </c>
      <c r="B49" s="30">
        <v>2012</v>
      </c>
      <c r="C49" s="31" t="s">
        <v>107</v>
      </c>
      <c r="D49" s="30" t="s">
        <v>55</v>
      </c>
      <c r="E49" s="31" t="s">
        <v>63</v>
      </c>
      <c r="F49" s="33">
        <v>501.06004100000001</v>
      </c>
    </row>
    <row r="50" spans="1:6" ht="18.75" x14ac:dyDescent="0.3">
      <c r="A50" s="29">
        <v>44</v>
      </c>
      <c r="B50" s="30">
        <v>2001</v>
      </c>
      <c r="C50" s="31" t="s">
        <v>108</v>
      </c>
      <c r="D50" s="30" t="s">
        <v>52</v>
      </c>
      <c r="E50" s="31" t="s">
        <v>53</v>
      </c>
      <c r="F50" s="33">
        <v>498.670818</v>
      </c>
    </row>
    <row r="51" spans="1:6" ht="18.75" x14ac:dyDescent="0.3">
      <c r="A51" s="29">
        <v>45</v>
      </c>
      <c r="B51" s="30">
        <v>2001</v>
      </c>
      <c r="C51" s="31" t="s">
        <v>109</v>
      </c>
      <c r="D51" s="30" t="s">
        <v>55</v>
      </c>
      <c r="E51" s="31" t="s">
        <v>53</v>
      </c>
      <c r="F51" s="33">
        <v>491.40445799999998</v>
      </c>
    </row>
    <row r="52" spans="1:6" ht="18.75" x14ac:dyDescent="0.3">
      <c r="A52" s="29">
        <v>46</v>
      </c>
      <c r="B52" s="30">
        <v>2015</v>
      </c>
      <c r="C52" s="31" t="s">
        <v>110</v>
      </c>
      <c r="D52" s="30" t="s">
        <v>55</v>
      </c>
      <c r="E52" s="31" t="s">
        <v>63</v>
      </c>
      <c r="F52" s="33">
        <v>488.40837299999998</v>
      </c>
    </row>
    <row r="53" spans="1:6" ht="18.75" x14ac:dyDescent="0.3">
      <c r="A53" s="29">
        <v>47</v>
      </c>
      <c r="B53" s="30">
        <v>1996</v>
      </c>
      <c r="C53" s="31" t="s">
        <v>111</v>
      </c>
      <c r="D53" s="30" t="s">
        <v>55</v>
      </c>
      <c r="E53" s="31" t="s">
        <v>63</v>
      </c>
      <c r="F53" s="33">
        <v>486.65760699999998</v>
      </c>
    </row>
    <row r="54" spans="1:6" ht="18.75" x14ac:dyDescent="0.3">
      <c r="A54" s="29">
        <v>48</v>
      </c>
      <c r="B54" s="30">
        <v>1978</v>
      </c>
      <c r="C54" s="31" t="s">
        <v>112</v>
      </c>
      <c r="D54" s="30" t="s">
        <v>52</v>
      </c>
      <c r="E54" s="31" t="s">
        <v>53</v>
      </c>
      <c r="F54" s="33">
        <v>486.454927</v>
      </c>
    </row>
    <row r="55" spans="1:6" ht="18.75" x14ac:dyDescent="0.3">
      <c r="A55" s="29">
        <v>49</v>
      </c>
      <c r="B55" s="30">
        <v>1997</v>
      </c>
      <c r="C55" s="31" t="s">
        <v>113</v>
      </c>
      <c r="D55" s="30" t="s">
        <v>55</v>
      </c>
      <c r="E55" s="31" t="s">
        <v>53</v>
      </c>
      <c r="F55" s="33">
        <v>486.086725</v>
      </c>
    </row>
    <row r="56" spans="1:6" ht="18.75" x14ac:dyDescent="0.3">
      <c r="A56" s="29">
        <v>50</v>
      </c>
      <c r="B56" s="30">
        <v>2009</v>
      </c>
      <c r="C56" s="31" t="s">
        <v>114</v>
      </c>
      <c r="D56" s="30" t="s">
        <v>55</v>
      </c>
      <c r="E56" s="31" t="s">
        <v>63</v>
      </c>
      <c r="F56" s="33">
        <v>477.172752</v>
      </c>
    </row>
    <row r="57" spans="1:6" ht="18.75" x14ac:dyDescent="0.3">
      <c r="A57" s="29">
        <v>51</v>
      </c>
      <c r="B57" s="30">
        <v>1984</v>
      </c>
      <c r="C57" s="31" t="s">
        <v>115</v>
      </c>
      <c r="D57" s="30" t="s">
        <v>52</v>
      </c>
      <c r="E57" s="31" t="s">
        <v>53</v>
      </c>
      <c r="F57" s="33">
        <v>476.46856700000001</v>
      </c>
    </row>
    <row r="58" spans="1:6" ht="18.75" x14ac:dyDescent="0.3">
      <c r="A58" s="29">
        <v>52</v>
      </c>
      <c r="B58" s="30">
        <v>2002</v>
      </c>
      <c r="C58" s="31" t="s">
        <v>116</v>
      </c>
      <c r="D58" s="30" t="s">
        <v>52</v>
      </c>
      <c r="E58" s="31" t="s">
        <v>53</v>
      </c>
      <c r="F58" s="33">
        <v>475.90756399999998</v>
      </c>
    </row>
    <row r="59" spans="1:6" ht="18.75" x14ac:dyDescent="0.3">
      <c r="A59" s="29">
        <v>53</v>
      </c>
      <c r="B59" s="30">
        <v>1993</v>
      </c>
      <c r="C59" s="31" t="s">
        <v>117</v>
      </c>
      <c r="D59" s="30" t="s">
        <v>55</v>
      </c>
      <c r="E59" s="31" t="s">
        <v>88</v>
      </c>
      <c r="F59" s="33">
        <v>474.26494400000001</v>
      </c>
    </row>
    <row r="60" spans="1:6" ht="18.75" x14ac:dyDescent="0.3">
      <c r="A60" s="29">
        <v>54</v>
      </c>
      <c r="B60" s="30">
        <v>2010</v>
      </c>
      <c r="C60" s="31" t="s">
        <v>118</v>
      </c>
      <c r="D60" s="30" t="s">
        <v>60</v>
      </c>
      <c r="E60" s="31" t="s">
        <v>53</v>
      </c>
      <c r="F60" s="33">
        <v>468.12971199999998</v>
      </c>
    </row>
    <row r="61" spans="1:6" ht="18.75" x14ac:dyDescent="0.3">
      <c r="A61" s="29">
        <v>55</v>
      </c>
      <c r="B61" s="30">
        <v>1992</v>
      </c>
      <c r="C61" s="31" t="s">
        <v>119</v>
      </c>
      <c r="D61" s="30" t="s">
        <v>60</v>
      </c>
      <c r="E61" s="31" t="s">
        <v>53</v>
      </c>
      <c r="F61" s="33">
        <v>466.61040200000002</v>
      </c>
    </row>
    <row r="62" spans="1:6" ht="18.75" x14ac:dyDescent="0.3">
      <c r="A62" s="29">
        <v>56</v>
      </c>
      <c r="B62" s="30">
        <v>2013</v>
      </c>
      <c r="C62" s="31" t="s">
        <v>120</v>
      </c>
      <c r="D62" s="30" t="s">
        <v>55</v>
      </c>
      <c r="E62" s="31" t="s">
        <v>53</v>
      </c>
      <c r="F62" s="33">
        <v>464.794802</v>
      </c>
    </row>
    <row r="63" spans="1:6" ht="18.75" x14ac:dyDescent="0.3">
      <c r="A63" s="29">
        <v>57</v>
      </c>
      <c r="B63" s="30">
        <v>1990</v>
      </c>
      <c r="C63" s="31" t="s">
        <v>121</v>
      </c>
      <c r="D63" s="30" t="s">
        <v>55</v>
      </c>
      <c r="E63" s="31" t="s">
        <v>59</v>
      </c>
      <c r="F63" s="33">
        <v>458.98545100000001</v>
      </c>
    </row>
    <row r="64" spans="1:6" ht="18.75" x14ac:dyDescent="0.3">
      <c r="A64" s="29">
        <v>58</v>
      </c>
      <c r="B64" s="30">
        <v>2012</v>
      </c>
      <c r="C64" s="31" t="s">
        <v>122</v>
      </c>
      <c r="D64" s="30" t="s">
        <v>55</v>
      </c>
      <c r="E64" s="31" t="s">
        <v>56</v>
      </c>
      <c r="F64" s="33">
        <v>456.19285400000001</v>
      </c>
    </row>
    <row r="65" spans="1:6" ht="18.75" x14ac:dyDescent="0.3">
      <c r="A65" s="29">
        <v>59</v>
      </c>
      <c r="B65" s="30">
        <v>2003</v>
      </c>
      <c r="C65" s="31" t="s">
        <v>123</v>
      </c>
      <c r="D65" s="30" t="s">
        <v>55</v>
      </c>
      <c r="E65" s="31" t="s">
        <v>53</v>
      </c>
      <c r="F65" s="33">
        <v>450.77278000000001</v>
      </c>
    </row>
    <row r="66" spans="1:6" ht="18.75" x14ac:dyDescent="0.3">
      <c r="A66" s="29">
        <v>60</v>
      </c>
      <c r="B66" s="30">
        <v>2013</v>
      </c>
      <c r="C66" s="31" t="s">
        <v>124</v>
      </c>
      <c r="D66" s="30" t="s">
        <v>55</v>
      </c>
      <c r="E66" s="31" t="s">
        <v>63</v>
      </c>
      <c r="F66" s="33">
        <v>447.72831300000001</v>
      </c>
    </row>
    <row r="67" spans="1:6" ht="18.75" x14ac:dyDescent="0.3">
      <c r="A67" s="29">
        <v>61</v>
      </c>
      <c r="B67" s="30">
        <v>1997</v>
      </c>
      <c r="C67" s="31" t="s">
        <v>125</v>
      </c>
      <c r="D67" s="30" t="s">
        <v>55</v>
      </c>
      <c r="E67" s="31" t="s">
        <v>63</v>
      </c>
      <c r="F67" s="33">
        <v>444.19856399999998</v>
      </c>
    </row>
    <row r="68" spans="1:6" ht="18.75" x14ac:dyDescent="0.3">
      <c r="A68" s="29">
        <v>62</v>
      </c>
      <c r="B68" s="30">
        <v>1989</v>
      </c>
      <c r="C68" s="31" t="s">
        <v>126</v>
      </c>
      <c r="D68" s="30" t="s">
        <v>55</v>
      </c>
      <c r="E68" s="31" t="s">
        <v>53</v>
      </c>
      <c r="F68" s="33">
        <v>439.80677900000001</v>
      </c>
    </row>
    <row r="69" spans="1:6" ht="18.75" x14ac:dyDescent="0.3">
      <c r="A69" s="29">
        <v>63</v>
      </c>
      <c r="B69" s="30">
        <v>2001</v>
      </c>
      <c r="C69" s="31" t="s">
        <v>127</v>
      </c>
      <c r="D69" s="30" t="s">
        <v>60</v>
      </c>
      <c r="E69" s="31" t="s">
        <v>53</v>
      </c>
      <c r="F69" s="33">
        <v>439.27061600000002</v>
      </c>
    </row>
    <row r="70" spans="1:6" ht="18.75" x14ac:dyDescent="0.3">
      <c r="A70" s="29">
        <v>64</v>
      </c>
      <c r="B70" s="30">
        <v>2013</v>
      </c>
      <c r="C70" s="31" t="s">
        <v>128</v>
      </c>
      <c r="D70" s="30" t="s">
        <v>52</v>
      </c>
      <c r="E70" s="31" t="s">
        <v>78</v>
      </c>
      <c r="F70" s="33">
        <v>438.13461999999998</v>
      </c>
    </row>
    <row r="71" spans="1:6" ht="18.75" x14ac:dyDescent="0.3">
      <c r="A71" s="29">
        <v>65</v>
      </c>
      <c r="B71" s="30">
        <v>2007</v>
      </c>
      <c r="C71" s="31" t="s">
        <v>129</v>
      </c>
      <c r="D71" s="30" t="s">
        <v>52</v>
      </c>
      <c r="E71" s="31" t="s">
        <v>53</v>
      </c>
      <c r="F71" s="33">
        <v>435.33716299999998</v>
      </c>
    </row>
    <row r="72" spans="1:6" ht="18.75" x14ac:dyDescent="0.3">
      <c r="A72" s="29">
        <v>66</v>
      </c>
      <c r="B72" s="30">
        <v>2000</v>
      </c>
      <c r="C72" s="31" t="s">
        <v>130</v>
      </c>
      <c r="D72" s="30" t="s">
        <v>52</v>
      </c>
      <c r="E72" s="31" t="s">
        <v>53</v>
      </c>
      <c r="F72" s="33">
        <v>428.86158599999999</v>
      </c>
    </row>
    <row r="73" spans="1:6" ht="18.75" x14ac:dyDescent="0.3">
      <c r="A73" s="29">
        <v>67</v>
      </c>
      <c r="B73" s="30">
        <v>1991</v>
      </c>
      <c r="C73" s="31" t="s">
        <v>131</v>
      </c>
      <c r="D73" s="30" t="s">
        <v>65</v>
      </c>
      <c r="E73" s="31" t="s">
        <v>63</v>
      </c>
      <c r="F73" s="33">
        <v>428.33761600000003</v>
      </c>
    </row>
    <row r="74" spans="1:6" ht="18.75" x14ac:dyDescent="0.3">
      <c r="A74" s="29">
        <v>68</v>
      </c>
      <c r="B74" s="30">
        <v>2011</v>
      </c>
      <c r="C74" s="31" t="s">
        <v>132</v>
      </c>
      <c r="D74" s="30" t="s">
        <v>55</v>
      </c>
      <c r="E74" s="31" t="s">
        <v>53</v>
      </c>
      <c r="F74" s="33">
        <v>427.61662699999999</v>
      </c>
    </row>
    <row r="75" spans="1:6" ht="18.75" x14ac:dyDescent="0.3">
      <c r="A75" s="29">
        <v>69</v>
      </c>
      <c r="B75" s="30">
        <v>1999</v>
      </c>
      <c r="C75" s="31" t="s">
        <v>133</v>
      </c>
      <c r="D75" s="30" t="s">
        <v>60</v>
      </c>
      <c r="E75" s="31" t="s">
        <v>53</v>
      </c>
      <c r="F75" s="33">
        <v>426.99985700000002</v>
      </c>
    </row>
    <row r="76" spans="1:6" ht="18.75" x14ac:dyDescent="0.3">
      <c r="A76" s="29">
        <v>70</v>
      </c>
      <c r="B76" s="30">
        <v>2016</v>
      </c>
      <c r="C76" s="31" t="s">
        <v>134</v>
      </c>
      <c r="D76" s="30" t="s">
        <v>55</v>
      </c>
      <c r="E76" s="31" t="s">
        <v>63</v>
      </c>
      <c r="F76" s="33">
        <v>423.18110799999999</v>
      </c>
    </row>
    <row r="77" spans="1:6" ht="18.75" x14ac:dyDescent="0.3">
      <c r="A77" s="29">
        <v>71</v>
      </c>
      <c r="B77" s="30">
        <v>2001</v>
      </c>
      <c r="C77" s="31" t="s">
        <v>135</v>
      </c>
      <c r="D77" s="30" t="s">
        <v>52</v>
      </c>
      <c r="E77" s="31" t="s">
        <v>53</v>
      </c>
      <c r="F77" s="33">
        <v>420.87095199999999</v>
      </c>
    </row>
    <row r="78" spans="1:6" ht="18.75" x14ac:dyDescent="0.3">
      <c r="A78" s="29">
        <v>72</v>
      </c>
      <c r="B78" s="30">
        <v>2007</v>
      </c>
      <c r="C78" s="31" t="s">
        <v>136</v>
      </c>
      <c r="D78" s="30" t="s">
        <v>52</v>
      </c>
      <c r="E78" s="31" t="s">
        <v>53</v>
      </c>
      <c r="F78" s="33">
        <v>417.472015</v>
      </c>
    </row>
    <row r="79" spans="1:6" ht="18.75" x14ac:dyDescent="0.3">
      <c r="A79" s="29">
        <v>73</v>
      </c>
      <c r="B79" s="30">
        <v>1986</v>
      </c>
      <c r="C79" s="31" t="s">
        <v>137</v>
      </c>
      <c r="D79" s="30" t="s">
        <v>52</v>
      </c>
      <c r="E79" s="31" t="s">
        <v>63</v>
      </c>
      <c r="F79" s="33">
        <v>416.53443600000003</v>
      </c>
    </row>
    <row r="80" spans="1:6" ht="18.75" x14ac:dyDescent="0.3">
      <c r="A80" s="29">
        <v>74</v>
      </c>
      <c r="B80" s="30">
        <v>2003</v>
      </c>
      <c r="C80" s="31" t="s">
        <v>138</v>
      </c>
      <c r="D80" s="30" t="s">
        <v>65</v>
      </c>
      <c r="E80" s="31" t="s">
        <v>63</v>
      </c>
      <c r="F80" s="33">
        <v>415.56017100000003</v>
      </c>
    </row>
    <row r="81" spans="1:6" ht="18.75" x14ac:dyDescent="0.3">
      <c r="A81" s="29">
        <v>75</v>
      </c>
      <c r="B81" s="30">
        <v>1986</v>
      </c>
      <c r="C81" s="31" t="s">
        <v>139</v>
      </c>
      <c r="D81" s="30" t="s">
        <v>55</v>
      </c>
      <c r="E81" s="31" t="s">
        <v>88</v>
      </c>
      <c r="F81" s="33">
        <v>413.79182100000003</v>
      </c>
    </row>
    <row r="82" spans="1:6" ht="18.75" x14ac:dyDescent="0.3">
      <c r="A82" s="29">
        <v>76</v>
      </c>
      <c r="B82" s="30">
        <v>2007</v>
      </c>
      <c r="C82" s="31" t="s">
        <v>140</v>
      </c>
      <c r="D82" s="30" t="s">
        <v>55</v>
      </c>
      <c r="E82" s="31" t="s">
        <v>63</v>
      </c>
      <c r="F82" s="33">
        <v>412.97835199999997</v>
      </c>
    </row>
    <row r="83" spans="1:6" ht="18.75" x14ac:dyDescent="0.3">
      <c r="A83" s="29">
        <v>77</v>
      </c>
      <c r="B83" s="30">
        <v>2017</v>
      </c>
      <c r="C83" s="31" t="s">
        <v>141</v>
      </c>
      <c r="D83" s="30" t="s">
        <v>55</v>
      </c>
      <c r="E83" s="31" t="s">
        <v>63</v>
      </c>
      <c r="F83" s="33">
        <v>412.56340799999998</v>
      </c>
    </row>
    <row r="84" spans="1:6" ht="18.75" x14ac:dyDescent="0.3">
      <c r="A84" s="29">
        <v>78</v>
      </c>
      <c r="B84" s="30">
        <v>1998</v>
      </c>
      <c r="C84" s="31" t="s">
        <v>142</v>
      </c>
      <c r="D84" s="30" t="s">
        <v>65</v>
      </c>
      <c r="E84" s="31" t="s">
        <v>59</v>
      </c>
      <c r="F84" s="33">
        <v>406.77838000000003</v>
      </c>
    </row>
    <row r="85" spans="1:6" ht="18.75" x14ac:dyDescent="0.3">
      <c r="A85" s="29">
        <v>79</v>
      </c>
      <c r="B85" s="30">
        <v>2013</v>
      </c>
      <c r="C85" s="31" t="s">
        <v>143</v>
      </c>
      <c r="D85" s="30" t="s">
        <v>52</v>
      </c>
      <c r="E85" s="31" t="s">
        <v>53</v>
      </c>
      <c r="F85" s="33">
        <v>402.92460899999998</v>
      </c>
    </row>
    <row r="86" spans="1:6" ht="18.75" x14ac:dyDescent="0.3">
      <c r="A86" s="29">
        <v>80</v>
      </c>
      <c r="B86" s="30">
        <v>2005</v>
      </c>
      <c r="C86" s="31" t="s">
        <v>144</v>
      </c>
      <c r="D86" s="30" t="s">
        <v>52</v>
      </c>
      <c r="E86" s="31" t="s">
        <v>53</v>
      </c>
      <c r="F86" s="33">
        <v>402.83061600000002</v>
      </c>
    </row>
    <row r="87" spans="1:6" ht="18.75" x14ac:dyDescent="0.3">
      <c r="A87" s="29">
        <v>81</v>
      </c>
      <c r="B87" s="30">
        <v>2005</v>
      </c>
      <c r="C87" s="31" t="s">
        <v>145</v>
      </c>
      <c r="D87" s="30" t="s">
        <v>55</v>
      </c>
      <c r="E87" s="31" t="s">
        <v>53</v>
      </c>
      <c r="F87" s="33">
        <v>402.22859399999999</v>
      </c>
    </row>
    <row r="88" spans="1:6" ht="18.75" x14ac:dyDescent="0.3">
      <c r="A88" s="29">
        <v>82</v>
      </c>
      <c r="B88" s="30">
        <v>2002</v>
      </c>
      <c r="C88" s="31" t="s">
        <v>146</v>
      </c>
      <c r="D88" s="30" t="s">
        <v>52</v>
      </c>
      <c r="E88" s="31" t="s">
        <v>53</v>
      </c>
      <c r="F88" s="33">
        <v>400.77120100000002</v>
      </c>
    </row>
    <row r="89" spans="1:6" ht="18.75" x14ac:dyDescent="0.3">
      <c r="A89" s="29">
        <v>83</v>
      </c>
      <c r="B89" s="30">
        <v>2007</v>
      </c>
      <c r="C89" s="31" t="s">
        <v>147</v>
      </c>
      <c r="D89" s="30" t="s">
        <v>55</v>
      </c>
      <c r="E89" s="31" t="s">
        <v>53</v>
      </c>
      <c r="F89" s="33">
        <v>400.26769200000001</v>
      </c>
    </row>
    <row r="90" spans="1:6" ht="18.75" x14ac:dyDescent="0.3">
      <c r="A90" s="29">
        <v>84</v>
      </c>
      <c r="B90" s="30">
        <v>2011</v>
      </c>
      <c r="C90" s="31" t="s">
        <v>148</v>
      </c>
      <c r="D90" s="30" t="s">
        <v>55</v>
      </c>
      <c r="E90" s="31" t="s">
        <v>63</v>
      </c>
      <c r="F90" s="33">
        <v>395.49505799999997</v>
      </c>
    </row>
    <row r="91" spans="1:6" ht="18.75" x14ac:dyDescent="0.3">
      <c r="A91" s="29">
        <v>85</v>
      </c>
      <c r="B91" s="30">
        <v>1993</v>
      </c>
      <c r="C91" s="31" t="s">
        <v>149</v>
      </c>
      <c r="D91" s="30" t="s">
        <v>55</v>
      </c>
      <c r="E91" s="31" t="s">
        <v>56</v>
      </c>
      <c r="F91" s="33">
        <v>395.28846299999998</v>
      </c>
    </row>
    <row r="92" spans="1:6" ht="18.75" x14ac:dyDescent="0.3">
      <c r="A92" s="29">
        <v>86</v>
      </c>
      <c r="B92" s="30">
        <v>2008</v>
      </c>
      <c r="C92" s="31" t="s">
        <v>150</v>
      </c>
      <c r="D92" s="30" t="s">
        <v>55</v>
      </c>
      <c r="E92" s="31" t="s">
        <v>63</v>
      </c>
      <c r="F92" s="33">
        <v>394.90570000000002</v>
      </c>
    </row>
    <row r="93" spans="1:6" ht="18.75" x14ac:dyDescent="0.3">
      <c r="A93" s="29">
        <v>87</v>
      </c>
      <c r="B93" s="30">
        <v>2004</v>
      </c>
      <c r="C93" s="31" t="s">
        <v>151</v>
      </c>
      <c r="D93" s="30" t="s">
        <v>55</v>
      </c>
      <c r="E93" s="31" t="s">
        <v>88</v>
      </c>
      <c r="F93" s="33">
        <v>394.876508</v>
      </c>
    </row>
    <row r="94" spans="1:6" ht="18.75" x14ac:dyDescent="0.3">
      <c r="A94" s="29">
        <v>88</v>
      </c>
      <c r="B94" s="30">
        <v>2008</v>
      </c>
      <c r="C94" s="31" t="s">
        <v>152</v>
      </c>
      <c r="D94" s="30" t="s">
        <v>55</v>
      </c>
      <c r="E94" s="31" t="s">
        <v>53</v>
      </c>
      <c r="F94" s="33">
        <v>393.06405899999999</v>
      </c>
    </row>
    <row r="95" spans="1:6" ht="18.75" x14ac:dyDescent="0.3">
      <c r="A95" s="29">
        <v>89</v>
      </c>
      <c r="B95" s="30">
        <v>1984</v>
      </c>
      <c r="C95" s="31" t="s">
        <v>153</v>
      </c>
      <c r="D95" s="30" t="s">
        <v>52</v>
      </c>
      <c r="E95" s="31" t="s">
        <v>88</v>
      </c>
      <c r="F95" s="33">
        <v>392.47001999999998</v>
      </c>
    </row>
    <row r="96" spans="1:6" ht="18.75" x14ac:dyDescent="0.3">
      <c r="A96" s="29">
        <v>90</v>
      </c>
      <c r="B96" s="30">
        <v>1978</v>
      </c>
      <c r="C96" s="31" t="s">
        <v>154</v>
      </c>
      <c r="D96" s="30" t="s">
        <v>52</v>
      </c>
      <c r="E96" s="31" t="s">
        <v>155</v>
      </c>
      <c r="F96" s="33">
        <v>391.45689700000003</v>
      </c>
    </row>
    <row r="97" spans="1:6" ht="18.75" x14ac:dyDescent="0.3">
      <c r="A97" s="29">
        <v>91</v>
      </c>
      <c r="B97" s="30">
        <v>1995</v>
      </c>
      <c r="C97" s="31" t="s">
        <v>156</v>
      </c>
      <c r="D97" s="30" t="s">
        <v>60</v>
      </c>
      <c r="E97" s="31" t="s">
        <v>53</v>
      </c>
      <c r="F97" s="33">
        <v>391.06117599999999</v>
      </c>
    </row>
    <row r="98" spans="1:6" ht="18.75" x14ac:dyDescent="0.3">
      <c r="A98" s="29">
        <v>92</v>
      </c>
      <c r="B98" s="30">
        <v>1978</v>
      </c>
      <c r="C98" s="31" t="s">
        <v>157</v>
      </c>
      <c r="D98" s="30" t="s">
        <v>52</v>
      </c>
      <c r="E98" s="31" t="s">
        <v>88</v>
      </c>
      <c r="F98" s="33">
        <v>391.01435300000003</v>
      </c>
    </row>
    <row r="99" spans="1:6" ht="18.75" x14ac:dyDescent="0.3">
      <c r="A99" s="29">
        <v>93</v>
      </c>
      <c r="B99" s="30">
        <v>2017</v>
      </c>
      <c r="C99" s="31" t="s">
        <v>158</v>
      </c>
      <c r="D99" s="30" t="s">
        <v>55</v>
      </c>
      <c r="E99" s="31" t="s">
        <v>63</v>
      </c>
      <c r="F99" s="33">
        <v>389.81310100000002</v>
      </c>
    </row>
    <row r="100" spans="1:6" ht="18.75" x14ac:dyDescent="0.3">
      <c r="A100" s="29">
        <v>94</v>
      </c>
      <c r="B100" s="30">
        <v>1982</v>
      </c>
      <c r="C100" s="31" t="s">
        <v>159</v>
      </c>
      <c r="D100" s="30" t="s">
        <v>65</v>
      </c>
      <c r="E100" s="31" t="s">
        <v>59</v>
      </c>
      <c r="F100" s="33">
        <v>389.30843700000003</v>
      </c>
    </row>
    <row r="101" spans="1:6" ht="18.75" x14ac:dyDescent="0.3">
      <c r="A101" s="29">
        <v>95</v>
      </c>
      <c r="B101" s="30">
        <v>1990</v>
      </c>
      <c r="C101" s="31" t="s">
        <v>160</v>
      </c>
      <c r="D101" s="30" t="s">
        <v>55</v>
      </c>
      <c r="E101" s="31" t="s">
        <v>161</v>
      </c>
      <c r="F101" s="33">
        <v>389.01853699999998</v>
      </c>
    </row>
    <row r="102" spans="1:6" ht="18.75" x14ac:dyDescent="0.3">
      <c r="A102" s="29">
        <v>96</v>
      </c>
      <c r="B102" s="30">
        <v>1991</v>
      </c>
      <c r="C102" s="31" t="s">
        <v>162</v>
      </c>
      <c r="D102" s="30" t="s">
        <v>60</v>
      </c>
      <c r="E102" s="31" t="s">
        <v>78</v>
      </c>
      <c r="F102" s="33">
        <v>383.25708700000001</v>
      </c>
    </row>
    <row r="103" spans="1:6" ht="18.75" x14ac:dyDescent="0.3">
      <c r="A103" s="29">
        <v>97</v>
      </c>
      <c r="B103" s="30">
        <v>1998</v>
      </c>
      <c r="C103" s="31" t="s">
        <v>163</v>
      </c>
      <c r="D103" s="30" t="s">
        <v>55</v>
      </c>
      <c r="E103" s="31" t="s">
        <v>53</v>
      </c>
      <c r="F103" s="33">
        <v>382.525756</v>
      </c>
    </row>
    <row r="104" spans="1:6" ht="18.75" x14ac:dyDescent="0.3">
      <c r="A104" s="29">
        <v>98</v>
      </c>
      <c r="B104" s="30">
        <v>1988</v>
      </c>
      <c r="C104" s="31" t="s">
        <v>164</v>
      </c>
      <c r="D104" s="30" t="s">
        <v>65</v>
      </c>
      <c r="E104" s="31" t="s">
        <v>88</v>
      </c>
      <c r="F104" s="33">
        <v>382.42794500000002</v>
      </c>
    </row>
    <row r="105" spans="1:6" ht="18.75" x14ac:dyDescent="0.3">
      <c r="A105" s="29">
        <v>99</v>
      </c>
      <c r="B105" s="30">
        <v>2016</v>
      </c>
      <c r="C105" s="31" t="s">
        <v>165</v>
      </c>
      <c r="D105" s="30" t="s">
        <v>52</v>
      </c>
      <c r="E105" s="31" t="s">
        <v>53</v>
      </c>
      <c r="F105" s="33">
        <v>382.01241399999998</v>
      </c>
    </row>
    <row r="106" spans="1:6" ht="18.75" x14ac:dyDescent="0.3">
      <c r="A106" s="30">
        <v>100</v>
      </c>
      <c r="B106" s="30">
        <v>2015</v>
      </c>
      <c r="C106" s="31" t="s">
        <v>166</v>
      </c>
      <c r="D106" s="30" t="s">
        <v>52</v>
      </c>
      <c r="E106" s="36" t="s">
        <v>53</v>
      </c>
      <c r="F106" s="37">
        <v>379.29555299999998</v>
      </c>
    </row>
  </sheetData>
  <conditionalFormatting sqref="A1:A2">
    <cfRule type="expression" dxfId="81" priority="12">
      <formula>$A$2/$B$2&gt;=0.076</formula>
    </cfRule>
  </conditionalFormatting>
  <conditionalFormatting sqref="A1:O2 Q1:R1 X1:AO2 P2:R2">
    <cfRule type="expression" dxfId="80" priority="5">
      <formula>$P$1="Feedback OFF"</formula>
    </cfRule>
  </conditionalFormatting>
  <conditionalFormatting sqref="A3:AA12 A30:AA100 A13:M29 Q13:AA13 Q23:AA29 T14:AA22">
    <cfRule type="expression" dxfId="78" priority="2" stopIfTrue="1">
      <formula>$D$2="DRAGGING CELLS IS NOT PERMITTED. PLEASE UNDO LAST ACTION!!"</formula>
    </cfRule>
  </conditionalFormatting>
  <conditionalFormatting sqref="B1:B2">
    <cfRule type="expression" dxfId="73" priority="13">
      <formula>$A$2/$B$2&gt;=0.153</formula>
    </cfRule>
  </conditionalFormatting>
  <conditionalFormatting sqref="C1:C2">
    <cfRule type="expression" dxfId="72" priority="14">
      <formula>$A$2/$B$2&gt;=0.23</formula>
    </cfRule>
  </conditionalFormatting>
  <conditionalFormatting sqref="D1:D2">
    <cfRule type="expression" dxfId="71" priority="15">
      <formula>$A$2/$B$2&gt;=0.307</formula>
    </cfRule>
  </conditionalFormatting>
  <conditionalFormatting sqref="E1:E2">
    <cfRule type="expression" dxfId="70" priority="16">
      <formula>$A$2/$B$2&gt;=0.384</formula>
    </cfRule>
  </conditionalFormatting>
  <conditionalFormatting sqref="F1:F2">
    <cfRule type="expression" dxfId="69" priority="17">
      <formula>$A$2/$B$2&gt;=0.461</formula>
    </cfRule>
  </conditionalFormatting>
  <conditionalFormatting sqref="G1:G2">
    <cfRule type="expression" dxfId="68" priority="18">
      <formula>$A$2/$B$2&gt;=0.538</formula>
    </cfRule>
  </conditionalFormatting>
  <conditionalFormatting sqref="H1:H2">
    <cfRule type="expression" dxfId="67" priority="19">
      <formula>$A$2/$B$2&gt;=0.615</formula>
    </cfRule>
  </conditionalFormatting>
  <conditionalFormatting sqref="I1:P2">
    <cfRule type="expression" dxfId="65" priority="20">
      <formula>$A$2/$B$2&gt;=0.692</formula>
    </cfRule>
  </conditionalFormatting>
  <conditionalFormatting sqref="L1">
    <cfRule type="expression" dxfId="64" priority="8">
      <formula>$A$2/$B$2&gt;=0.846</formula>
    </cfRule>
  </conditionalFormatting>
  <conditionalFormatting sqref="O1">
    <cfRule type="expression" dxfId="63" priority="11">
      <formula>$A$2/$B$2&gt;=0.846</formula>
    </cfRule>
  </conditionalFormatting>
  <conditionalFormatting sqref="P1">
    <cfRule type="expression" dxfId="62" priority="6">
      <formula>$P$1&lt;&gt;""</formula>
    </cfRule>
  </conditionalFormatting>
  <conditionalFormatting sqref="Q1:R2">
    <cfRule type="expression" dxfId="61" priority="7">
      <formula>$A$2/$B$2&gt;=0.846</formula>
    </cfRule>
  </conditionalFormatting>
  <conditionalFormatting sqref="X1:AF1 AH1:AK1 AM1:AO1 X2:AO2">
    <cfRule type="expression" dxfId="60" priority="21">
      <formula>$A$2/$B$2&gt;=1</formula>
    </cfRule>
  </conditionalFormatting>
  <conditionalFormatting sqref="AG1">
    <cfRule type="expression" dxfId="59" priority="10">
      <formula>$A$2/$B$2&gt;=0.846</formula>
    </cfRule>
  </conditionalFormatting>
  <conditionalFormatting sqref="AL1">
    <cfRule type="expression" dxfId="58" priority="9">
      <formula>$A$2/$B$2&gt;=0.846</formula>
    </cfRule>
  </conditionalFormatting>
  <dataValidations count="1">
    <dataValidation type="list" allowBlank="1" showInputMessage="1" showErrorMessage="1" sqref="P1" xr:uid="{A5D910A3-FA79-4BFC-9351-BED3376B08BA}">
      <formula1>"Feedback ON, Taunting ON, Feedback OFF"</formula1>
    </dataValidation>
  </dataValidations>
  <pageMargins left="0.7" right="0.7" top="0.75" bottom="0.75" header="0.3" footer="0.3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985FA39C-AFDA-41D5-BDFA-F38312C6D56F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E640853F-3B36-4572-9AF6-8170274EB4A8}">
            <xm:f>Scoreboard!$F$24&lt;&gt;""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A3:AA12 A30:AA100 A13:M29 Q13:AA13 Q23:AA29 T14:AA22</xm:sqref>
        </x14:conditionalFormatting>
        <x14:conditionalFormatting xmlns:xm="http://schemas.microsoft.com/office/excel/2006/main">
          <x14:cfRule type="expression" priority="22" stopIfTrue="1" id="{9F455977-154E-4E74-AB7E-651F61397DA0}">
            <xm:f>AND($P$1&lt;&gt;"Feedback OFF",IF('Movies PivotSC'!A3=Feedback_SFX!$C$2,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65D0E837-6999-4906-BE4F-4FD88CF83D14}">
            <xm:f>AND($P$1&lt;&gt;"Feedback OFF",IF('Movies PivotSC'!A3=Feedback_SFX!$K$2,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A5CB0D6E-B993-4421-9C10-61DD5C926AC7}">
            <xm:f>AND($P$1&lt;&gt;"Feedback OFF",AND(IF('Movies PivotSC'!A3&lt;&gt;Feedback_SFX!$C$2, TRUE, FALSE),'Movies PivotSC'!A3&lt;&gt;"",_xlfn.ISFORMULA('Movies PivotSC'!A3)))</xm:f>
            <x14:dxf>
              <fill>
                <patternFill>
                  <bgColor rgb="FFFF99CC"/>
                </patternFill>
              </fill>
            </x14:dxf>
          </x14:cfRule>
          <xm:sqref>A3:AL12 A30:AL106 A13:M29 Q13:AL13 Q23:AL29 T14:AL22</xm:sqref>
        </x14:conditionalFormatting>
        <x14:conditionalFormatting xmlns:xm="http://schemas.microsoft.com/office/excel/2006/main">
          <x14:cfRule type="expression" priority="4" stopIfTrue="1" id="{2453F50A-42BF-4C06-8C27-C28F63580CDC}">
            <xm:f>Scoreboard!$F$24&lt;&gt;""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A928-955F-44D8-BD83-33889C678DAE}">
  <sheetPr>
    <tabColor rgb="FF4FADEA"/>
  </sheetPr>
  <dimension ref="A1:AN106"/>
  <sheetViews>
    <sheetView zoomScale="51" workbookViewId="0">
      <pane ySplit="2" topLeftCell="A3" activePane="bottomLeft" state="frozen"/>
      <selection pane="bottomLeft" activeCell="A3" sqref="A3:XFD3"/>
    </sheetView>
  </sheetViews>
  <sheetFormatPr defaultColWidth="8.85546875" defaultRowHeight="8.25" x14ac:dyDescent="0.15"/>
  <cols>
    <col min="1" max="1" width="12.7109375" style="71" bestFit="1" customWidth="1"/>
    <col min="2" max="2" width="16.42578125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42578125" style="71" bestFit="1" customWidth="1"/>
    <col min="7" max="7" width="8.85546875" style="71"/>
    <col min="8" max="8" width="17.140625" style="71" bestFit="1" customWidth="1"/>
    <col min="9" max="9" width="26.140625" style="71" bestFit="1" customWidth="1"/>
    <col min="10" max="10" width="8.5703125" style="71" bestFit="1" customWidth="1"/>
    <col min="11" max="11" width="4.42578125" style="71" bestFit="1" customWidth="1"/>
    <col min="12" max="12" width="6.42578125" style="71" bestFit="1" customWidth="1"/>
    <col min="13" max="13" width="10.7109375" style="71" bestFit="1" customWidth="1"/>
    <col min="14" max="14" width="13.28515625" style="71" bestFit="1" customWidth="1"/>
    <col min="15" max="15" width="17.42578125" style="71" bestFit="1" customWidth="1"/>
    <col min="16" max="16" width="8.5703125" style="71" bestFit="1" customWidth="1"/>
    <col min="17" max="17" width="5.7109375" style="71" bestFit="1" customWidth="1"/>
    <col min="18" max="31" width="8.85546875" style="71"/>
    <col min="32" max="32" width="9" style="71" bestFit="1" customWidth="1"/>
    <col min="33" max="16384" width="8.85546875" style="71"/>
  </cols>
  <sheetData>
    <row r="1" spans="1:40" ht="22.15" customHeight="1" x14ac:dyDescent="0.15">
      <c r="A1" s="72" t="s">
        <v>401</v>
      </c>
      <c r="B1" s="72" t="s">
        <v>402</v>
      </c>
      <c r="C1" s="72" t="s">
        <v>403</v>
      </c>
      <c r="D1" s="73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72"/>
      <c r="F1" s="72"/>
      <c r="G1" s="72"/>
      <c r="H1" s="72"/>
      <c r="I1" s="73" t="str">
        <f>'Movies PivotSC'!$I$1</f>
        <v>Connor Guarino</v>
      </c>
      <c r="J1" s="73"/>
      <c r="K1" s="73"/>
      <c r="L1" s="73" t="s">
        <v>404</v>
      </c>
      <c r="M1" s="73"/>
      <c r="N1" s="73"/>
      <c r="O1" s="73"/>
      <c r="P1" s="73" t="s">
        <v>405</v>
      </c>
      <c r="Q1" s="73"/>
      <c r="R1" s="73"/>
      <c r="X1" s="72" t="str">
        <f t="shared" ref="X1:AA2" si="0">A1</f>
        <v>earned</v>
      </c>
      <c r="Y1" s="72" t="str">
        <f t="shared" si="0"/>
        <v>possible</v>
      </c>
      <c r="Z1" s="72" t="str">
        <f t="shared" si="0"/>
        <v>cell</v>
      </c>
      <c r="AA1" s="73" t="str">
        <f t="shared" ca="1" si="0"/>
        <v>error</v>
      </c>
      <c r="AB1" s="72"/>
      <c r="AC1" s="72"/>
      <c r="AF1" s="73" t="str">
        <f>I1</f>
        <v>Connor Guarino</v>
      </c>
      <c r="AG1" s="73"/>
      <c r="AL1" s="73" t="s">
        <v>404</v>
      </c>
    </row>
    <row r="2" spans="1:40" ht="22.9" customHeight="1" x14ac:dyDescent="0.15">
      <c r="A2" s="72">
        <f ca="1">'Movies PivotSC'!$A$2</f>
        <v>9</v>
      </c>
      <c r="B2" s="77">
        <f>'Movies PivotSC'!$B$2</f>
        <v>9</v>
      </c>
      <c r="C2" s="72" t="str" cm="1">
        <f t="array" aca="1" ref="C2" ca="1">SUBSTITUTE(IF(LEN(CELL("address"))&lt;15,CELL("address"),""),"$","")</f>
        <v/>
      </c>
      <c r="D2" s="73" t="str">
        <f ca="1">IF(ISNUMBER(SEARCH("#REF!",_xlfn.FORMULATEXT(INDIRECT("'Movies PivotSC'!"&amp;C2)))),"DRAGGING CELLS IS NOT PERMITTED. PLEASE UNDO LAST ACTION!!",IF($P$1&lt;&gt;"Feedback OFF",IFERROR(HLOOKUP(INDIRECT("'Movies PivotSC'!"&amp;C2),Feedback_SFX!$B$2:$N$10,IF($P$1="Feedback ON", 2, Feedback_SFX!B1), FALSE), ""),""))</f>
        <v/>
      </c>
      <c r="E2" s="72"/>
      <c r="F2" s="72"/>
      <c r="G2" s="72"/>
      <c r="H2" s="72"/>
      <c r="I2" s="76"/>
      <c r="J2" s="72"/>
      <c r="K2" s="72"/>
      <c r="L2" s="72"/>
      <c r="M2" s="72"/>
      <c r="N2" s="72"/>
      <c r="O2" s="72"/>
      <c r="P2" s="72"/>
      <c r="Q2" s="72"/>
      <c r="R2" s="72"/>
      <c r="X2" s="78">
        <f t="shared" ca="1" si="0"/>
        <v>9</v>
      </c>
      <c r="Y2" s="78">
        <f t="shared" si="0"/>
        <v>9</v>
      </c>
      <c r="Z2" s="78" t="str">
        <f t="shared" ca="1" si="0"/>
        <v/>
      </c>
      <c r="AA2" s="73" t="str">
        <f t="shared" ca="1" si="0"/>
        <v/>
      </c>
      <c r="AB2" s="72"/>
      <c r="AC2" s="72"/>
    </row>
    <row r="6" spans="1:40" x14ac:dyDescent="0.15">
      <c r="A6" s="92" t="s">
        <v>45</v>
      </c>
      <c r="B6" s="92" t="s">
        <v>46</v>
      </c>
      <c r="C6" s="92" t="s">
        <v>47</v>
      </c>
      <c r="D6" s="92" t="s">
        <v>48</v>
      </c>
      <c r="E6" s="92" t="s">
        <v>49</v>
      </c>
      <c r="F6" s="92" t="s">
        <v>50</v>
      </c>
    </row>
    <row r="7" spans="1:40" x14ac:dyDescent="0.15">
      <c r="A7" s="94">
        <v>1</v>
      </c>
      <c r="B7" s="72">
        <v>1977</v>
      </c>
      <c r="C7" s="73" t="s">
        <v>51</v>
      </c>
      <c r="D7" s="72" t="s">
        <v>52</v>
      </c>
      <c r="E7" s="73" t="s">
        <v>53</v>
      </c>
      <c r="F7" s="95">
        <v>1462.547636</v>
      </c>
    </row>
    <row r="8" spans="1:40" x14ac:dyDescent="0.15">
      <c r="A8" s="94">
        <v>2</v>
      </c>
      <c r="B8" s="72">
        <v>1997</v>
      </c>
      <c r="C8" s="73" t="s">
        <v>54</v>
      </c>
      <c r="D8" s="72" t="s">
        <v>55</v>
      </c>
      <c r="E8" s="73" t="s">
        <v>56</v>
      </c>
      <c r="F8" s="95">
        <v>1211.3174739999999</v>
      </c>
    </row>
    <row r="9" spans="1:40" x14ac:dyDescent="0.15">
      <c r="A9" s="94">
        <v>3</v>
      </c>
      <c r="B9" s="72">
        <v>1982</v>
      </c>
      <c r="C9" s="73" t="s">
        <v>58</v>
      </c>
      <c r="D9" s="72" t="s">
        <v>52</v>
      </c>
      <c r="E9" s="73" t="s">
        <v>59</v>
      </c>
      <c r="F9" s="95">
        <v>1196.354118</v>
      </c>
      <c r="H9" s="73" t="s">
        <v>170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 x14ac:dyDescent="0.15">
      <c r="A10" s="94">
        <v>4</v>
      </c>
      <c r="B10" s="72">
        <v>2015</v>
      </c>
      <c r="C10" s="73" t="s">
        <v>61</v>
      </c>
      <c r="D10" s="72" t="s">
        <v>55</v>
      </c>
      <c r="E10" s="73" t="s">
        <v>53</v>
      </c>
      <c r="F10" s="95">
        <v>991.39949999999999</v>
      </c>
      <c r="H10" s="73" t="s">
        <v>171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 x14ac:dyDescent="0.15">
      <c r="A11" s="94">
        <v>5</v>
      </c>
      <c r="B11" s="72">
        <v>2009</v>
      </c>
      <c r="C11" s="73" t="s">
        <v>62</v>
      </c>
      <c r="D11" s="72" t="s">
        <v>55</v>
      </c>
      <c r="E11" s="73" t="s">
        <v>63</v>
      </c>
      <c r="F11" s="95">
        <v>878.51414999999997</v>
      </c>
    </row>
    <row r="12" spans="1:40" x14ac:dyDescent="0.15">
      <c r="A12" s="94">
        <v>6</v>
      </c>
      <c r="B12" s="72">
        <v>1980</v>
      </c>
      <c r="C12" s="73" t="s">
        <v>64</v>
      </c>
      <c r="D12" s="72" t="s">
        <v>52</v>
      </c>
      <c r="E12" s="73" t="s">
        <v>53</v>
      </c>
      <c r="F12" s="95">
        <v>859.72019799999998</v>
      </c>
      <c r="H12" s="71" t="s">
        <v>57</v>
      </c>
      <c r="I12" s="71" t="s">
        <v>48</v>
      </c>
      <c r="N12" s="76" t="s">
        <v>57</v>
      </c>
      <c r="O12" s="76" t="s">
        <v>48</v>
      </c>
      <c r="P12" s="76"/>
      <c r="Q12" s="76"/>
    </row>
    <row r="13" spans="1:40" x14ac:dyDescent="0.15">
      <c r="A13" s="94">
        <v>7</v>
      </c>
      <c r="B13" s="72">
        <v>1983</v>
      </c>
      <c r="C13" s="73" t="s">
        <v>66</v>
      </c>
      <c r="D13" s="72" t="s">
        <v>52</v>
      </c>
      <c r="E13" s="73" t="s">
        <v>53</v>
      </c>
      <c r="F13" s="95">
        <v>827.71771100000001</v>
      </c>
      <c r="H13" s="71" t="s">
        <v>49</v>
      </c>
      <c r="I13" s="71" t="s">
        <v>52</v>
      </c>
      <c r="J13" s="71" t="s">
        <v>55</v>
      </c>
      <c r="K13" s="71" t="s">
        <v>65</v>
      </c>
      <c r="N13" s="76" t="s">
        <v>49</v>
      </c>
      <c r="O13" s="76" t="s">
        <v>52</v>
      </c>
      <c r="P13" s="76" t="s">
        <v>55</v>
      </c>
      <c r="Q13" s="76" t="s">
        <v>65</v>
      </c>
    </row>
    <row r="14" spans="1:40" x14ac:dyDescent="0.15">
      <c r="A14" s="94">
        <v>8</v>
      </c>
      <c r="B14" s="72">
        <v>1994</v>
      </c>
      <c r="C14" s="73" t="s">
        <v>67</v>
      </c>
      <c r="D14" s="72" t="s">
        <v>60</v>
      </c>
      <c r="E14" s="73" t="s">
        <v>53</v>
      </c>
      <c r="F14" s="95">
        <v>804.10486300000002</v>
      </c>
      <c r="H14" s="71" t="s">
        <v>53</v>
      </c>
      <c r="I14" s="71">
        <v>0.28048780487804881</v>
      </c>
      <c r="J14" s="71">
        <v>0.23170731707317074</v>
      </c>
      <c r="K14" s="71">
        <v>0</v>
      </c>
      <c r="N14" s="72" t="s">
        <v>53</v>
      </c>
      <c r="O14" s="85">
        <v>0.28048780487804881</v>
      </c>
      <c r="P14" s="85">
        <v>0.23170731707317074</v>
      </c>
      <c r="Q14" s="85">
        <v>0</v>
      </c>
    </row>
    <row r="15" spans="1:40" x14ac:dyDescent="0.15">
      <c r="A15" s="94">
        <v>9</v>
      </c>
      <c r="B15" s="72">
        <v>1999</v>
      </c>
      <c r="C15" s="73" t="s">
        <v>68</v>
      </c>
      <c r="D15" s="72" t="s">
        <v>52</v>
      </c>
      <c r="E15" s="73" t="s">
        <v>53</v>
      </c>
      <c r="F15" s="95">
        <v>803.77627500000006</v>
      </c>
      <c r="H15" s="71" t="s">
        <v>63</v>
      </c>
      <c r="I15" s="71">
        <v>1.2195121951219513E-2</v>
      </c>
      <c r="J15" s="71">
        <v>0.23170731707317074</v>
      </c>
      <c r="K15" s="71">
        <v>3.6585365853658534E-2</v>
      </c>
      <c r="N15" s="72" t="s">
        <v>63</v>
      </c>
      <c r="O15" s="85">
        <v>1.2195121951219513E-2</v>
      </c>
      <c r="P15" s="85">
        <v>0.23170731707317074</v>
      </c>
      <c r="Q15" s="85">
        <v>3.6585365853658534E-2</v>
      </c>
    </row>
    <row r="16" spans="1:40" x14ac:dyDescent="0.15">
      <c r="A16" s="94">
        <v>10</v>
      </c>
      <c r="B16" s="72">
        <v>1993</v>
      </c>
      <c r="C16" s="73" t="s">
        <v>69</v>
      </c>
      <c r="D16" s="72" t="s">
        <v>55</v>
      </c>
      <c r="E16" s="73" t="s">
        <v>63</v>
      </c>
      <c r="F16" s="95">
        <v>803.21986500000003</v>
      </c>
      <c r="H16" s="71" t="s">
        <v>88</v>
      </c>
      <c r="I16" s="71">
        <v>6.097560975609756E-2</v>
      </c>
      <c r="J16" s="71">
        <v>3.6585365853658534E-2</v>
      </c>
      <c r="K16" s="71">
        <v>2.4390243902439025E-2</v>
      </c>
      <c r="N16" s="72" t="s">
        <v>88</v>
      </c>
      <c r="O16" s="85">
        <v>6.097560975609756E-2</v>
      </c>
      <c r="P16" s="85">
        <v>3.6585365853658534E-2</v>
      </c>
      <c r="Q16" s="85">
        <v>2.4390243902439025E-2</v>
      </c>
    </row>
    <row r="17" spans="1:17" x14ac:dyDescent="0.15">
      <c r="A17" s="94">
        <v>11</v>
      </c>
      <c r="B17" s="72">
        <v>1981</v>
      </c>
      <c r="C17" s="73" t="s">
        <v>70</v>
      </c>
      <c r="D17" s="72" t="s">
        <v>52</v>
      </c>
      <c r="E17" s="73" t="s">
        <v>53</v>
      </c>
      <c r="F17" s="95">
        <v>747.88914299999999</v>
      </c>
      <c r="H17" s="71" t="s">
        <v>59</v>
      </c>
      <c r="I17" s="71">
        <v>1.2195121951219513E-2</v>
      </c>
      <c r="J17" s="71">
        <v>2.4390243902439025E-2</v>
      </c>
      <c r="K17" s="71">
        <v>4.878048780487805E-2</v>
      </c>
      <c r="N17" s="72" t="s">
        <v>59</v>
      </c>
      <c r="O17" s="85">
        <v>1.2195121951219513E-2</v>
      </c>
      <c r="P17" s="85">
        <v>2.4390243902439025E-2</v>
      </c>
      <c r="Q17" s="85">
        <v>4.878048780487805E-2</v>
      </c>
    </row>
    <row r="18" spans="1:17" x14ac:dyDescent="0.15">
      <c r="A18" s="94">
        <v>12</v>
      </c>
      <c r="B18" s="72">
        <v>1994</v>
      </c>
      <c r="C18" s="73" t="s">
        <v>71</v>
      </c>
      <c r="D18" s="72" t="s">
        <v>55</v>
      </c>
      <c r="E18" s="73" t="s">
        <v>59</v>
      </c>
      <c r="F18" s="95">
        <v>715.38474099999996</v>
      </c>
    </row>
    <row r="19" spans="1:17" x14ac:dyDescent="0.15">
      <c r="A19" s="94">
        <v>13</v>
      </c>
      <c r="B19" s="72">
        <v>2012</v>
      </c>
      <c r="C19" s="73" t="s">
        <v>72</v>
      </c>
      <c r="D19" s="72" t="s">
        <v>55</v>
      </c>
      <c r="E19" s="73" t="s">
        <v>63</v>
      </c>
      <c r="F19" s="95">
        <v>696.88290500000005</v>
      </c>
    </row>
    <row r="20" spans="1:17" x14ac:dyDescent="0.15">
      <c r="A20" s="94">
        <v>14</v>
      </c>
      <c r="B20" s="72">
        <v>2015</v>
      </c>
      <c r="C20" s="73" t="s">
        <v>73</v>
      </c>
      <c r="D20" s="72" t="s">
        <v>55</v>
      </c>
      <c r="E20" s="73" t="s">
        <v>63</v>
      </c>
      <c r="F20" s="95">
        <v>688.56016799999998</v>
      </c>
    </row>
    <row r="21" spans="1:17" x14ac:dyDescent="0.15">
      <c r="A21" s="94">
        <v>15</v>
      </c>
      <c r="B21" s="72">
        <v>1977</v>
      </c>
      <c r="C21" s="73" t="s">
        <v>75</v>
      </c>
      <c r="D21" s="72" t="s">
        <v>52</v>
      </c>
      <c r="E21" s="73" t="s">
        <v>53</v>
      </c>
      <c r="F21" s="95">
        <v>665.61167799999998</v>
      </c>
    </row>
    <row r="22" spans="1:17" x14ac:dyDescent="0.15">
      <c r="A22" s="94">
        <v>16</v>
      </c>
      <c r="B22" s="72">
        <v>2008</v>
      </c>
      <c r="C22" s="73" t="s">
        <v>76</v>
      </c>
      <c r="D22" s="72" t="s">
        <v>55</v>
      </c>
      <c r="E22" s="73" t="s">
        <v>63</v>
      </c>
      <c r="F22" s="95">
        <v>660.98658799999998</v>
      </c>
    </row>
    <row r="23" spans="1:17" x14ac:dyDescent="0.15">
      <c r="A23" s="94">
        <v>17</v>
      </c>
      <c r="B23" s="72">
        <v>1978</v>
      </c>
      <c r="C23" s="73" t="s">
        <v>77</v>
      </c>
      <c r="D23" s="72" t="s">
        <v>52</v>
      </c>
      <c r="E23" s="73" t="s">
        <v>78</v>
      </c>
      <c r="F23" s="95">
        <v>636.50591899999995</v>
      </c>
    </row>
    <row r="24" spans="1:17" x14ac:dyDescent="0.15">
      <c r="A24" s="94">
        <v>18</v>
      </c>
      <c r="B24" s="72">
        <v>2004</v>
      </c>
      <c r="C24" s="73" t="s">
        <v>80</v>
      </c>
      <c r="D24" s="72" t="s">
        <v>52</v>
      </c>
      <c r="E24" s="73" t="s">
        <v>53</v>
      </c>
      <c r="F24" s="95">
        <v>632.35323300000005</v>
      </c>
    </row>
    <row r="25" spans="1:17" x14ac:dyDescent="0.15">
      <c r="A25" s="94">
        <v>19</v>
      </c>
      <c r="B25" s="72">
        <v>2002</v>
      </c>
      <c r="C25" s="73" t="s">
        <v>81</v>
      </c>
      <c r="D25" s="72" t="s">
        <v>55</v>
      </c>
      <c r="E25" s="73" t="s">
        <v>53</v>
      </c>
      <c r="F25" s="95">
        <v>618.41423899999995</v>
      </c>
    </row>
    <row r="26" spans="1:17" x14ac:dyDescent="0.15">
      <c r="A26" s="94">
        <v>20</v>
      </c>
      <c r="B26" s="72">
        <v>1996</v>
      </c>
      <c r="C26" s="73" t="s">
        <v>82</v>
      </c>
      <c r="D26" s="72" t="s">
        <v>55</v>
      </c>
      <c r="E26" s="73" t="s">
        <v>53</v>
      </c>
      <c r="F26" s="95">
        <v>616.49465199999997</v>
      </c>
    </row>
    <row r="27" spans="1:17" x14ac:dyDescent="0.15">
      <c r="A27" s="94">
        <v>21</v>
      </c>
      <c r="B27" s="72">
        <v>2017</v>
      </c>
      <c r="C27" s="73" t="s">
        <v>83</v>
      </c>
      <c r="D27" s="72" t="s">
        <v>55</v>
      </c>
      <c r="E27" s="73" t="s">
        <v>63</v>
      </c>
      <c r="F27" s="95">
        <v>615.20274400000005</v>
      </c>
    </row>
    <row r="28" spans="1:17" x14ac:dyDescent="0.15">
      <c r="A28" s="94">
        <v>22</v>
      </c>
      <c r="B28" s="72">
        <v>1984</v>
      </c>
      <c r="C28" s="73" t="s">
        <v>84</v>
      </c>
      <c r="D28" s="72" t="s">
        <v>52</v>
      </c>
      <c r="E28" s="73" t="s">
        <v>53</v>
      </c>
      <c r="F28" s="95">
        <v>608.26937899999996</v>
      </c>
    </row>
    <row r="29" spans="1:17" x14ac:dyDescent="0.15">
      <c r="A29" s="94">
        <v>23</v>
      </c>
      <c r="B29" s="72">
        <v>1984</v>
      </c>
      <c r="C29" s="73" t="s">
        <v>86</v>
      </c>
      <c r="D29" s="72" t="s">
        <v>65</v>
      </c>
      <c r="E29" s="73" t="s">
        <v>63</v>
      </c>
      <c r="F29" s="95">
        <v>603.280261</v>
      </c>
    </row>
    <row r="30" spans="1:17" x14ac:dyDescent="0.15">
      <c r="A30" s="94">
        <v>24</v>
      </c>
      <c r="B30" s="72">
        <v>1990</v>
      </c>
      <c r="C30" s="73" t="s">
        <v>87</v>
      </c>
      <c r="D30" s="72" t="s">
        <v>52</v>
      </c>
      <c r="E30" s="73" t="s">
        <v>88</v>
      </c>
      <c r="F30" s="95">
        <v>603.21686599999998</v>
      </c>
    </row>
    <row r="31" spans="1:17" x14ac:dyDescent="0.15">
      <c r="A31" s="94">
        <v>25</v>
      </c>
      <c r="B31" s="72">
        <v>2006</v>
      </c>
      <c r="C31" s="73" t="s">
        <v>89</v>
      </c>
      <c r="D31" s="72" t="s">
        <v>55</v>
      </c>
      <c r="E31" s="73" t="s">
        <v>53</v>
      </c>
      <c r="F31" s="95">
        <v>575.19247499999994</v>
      </c>
    </row>
    <row r="32" spans="1:17" x14ac:dyDescent="0.15">
      <c r="A32" s="94">
        <v>26</v>
      </c>
      <c r="B32" s="72">
        <v>1989</v>
      </c>
      <c r="C32" s="73" t="s">
        <v>90</v>
      </c>
      <c r="D32" s="72" t="s">
        <v>55</v>
      </c>
      <c r="E32" s="73" t="s">
        <v>63</v>
      </c>
      <c r="F32" s="95">
        <v>560.29609100000005</v>
      </c>
    </row>
    <row r="33" spans="1:6" x14ac:dyDescent="0.15">
      <c r="A33" s="94">
        <v>27</v>
      </c>
      <c r="B33" s="72">
        <v>2003</v>
      </c>
      <c r="C33" s="73" t="s">
        <v>91</v>
      </c>
      <c r="D33" s="72" t="s">
        <v>55</v>
      </c>
      <c r="E33" s="73" t="s">
        <v>53</v>
      </c>
      <c r="F33" s="95">
        <v>553.68858</v>
      </c>
    </row>
    <row r="34" spans="1:6" x14ac:dyDescent="0.15">
      <c r="A34" s="94">
        <v>28</v>
      </c>
      <c r="B34" s="72">
        <v>2016</v>
      </c>
      <c r="C34" s="73" t="s">
        <v>92</v>
      </c>
      <c r="D34" s="72" t="s">
        <v>55</v>
      </c>
      <c r="E34" s="73" t="s">
        <v>53</v>
      </c>
      <c r="F34" s="95">
        <v>547.899405</v>
      </c>
    </row>
    <row r="35" spans="1:6" x14ac:dyDescent="0.15">
      <c r="A35" s="94">
        <v>29</v>
      </c>
      <c r="B35" s="72">
        <v>1977</v>
      </c>
      <c r="C35" s="73" t="s">
        <v>93</v>
      </c>
      <c r="D35" s="72" t="s">
        <v>65</v>
      </c>
      <c r="E35" s="73" t="s">
        <v>59</v>
      </c>
      <c r="F35" s="95">
        <v>547.74645899999996</v>
      </c>
    </row>
    <row r="36" spans="1:6" x14ac:dyDescent="0.15">
      <c r="A36" s="94">
        <v>30</v>
      </c>
      <c r="B36" s="72">
        <v>2003</v>
      </c>
      <c r="C36" s="73" t="s">
        <v>94</v>
      </c>
      <c r="D36" s="72" t="s">
        <v>60</v>
      </c>
      <c r="E36" s="73" t="s">
        <v>53</v>
      </c>
      <c r="F36" s="95">
        <v>547.03703199999995</v>
      </c>
    </row>
    <row r="37" spans="1:6" x14ac:dyDescent="0.15">
      <c r="A37" s="94">
        <v>31</v>
      </c>
      <c r="B37" s="72">
        <v>2004</v>
      </c>
      <c r="C37" s="73" t="s">
        <v>95</v>
      </c>
      <c r="D37" s="72" t="s">
        <v>60</v>
      </c>
      <c r="E37" s="73" t="s">
        <v>53</v>
      </c>
      <c r="F37" s="95">
        <v>540.40934100000004</v>
      </c>
    </row>
    <row r="38" spans="1:6" x14ac:dyDescent="0.15">
      <c r="A38" s="94">
        <v>32</v>
      </c>
      <c r="B38" s="72">
        <v>1978</v>
      </c>
      <c r="C38" s="73" t="s">
        <v>96</v>
      </c>
      <c r="D38" s="72" t="s">
        <v>65</v>
      </c>
      <c r="E38" s="73" t="s">
        <v>88</v>
      </c>
      <c r="F38" s="95">
        <v>538.56409799999994</v>
      </c>
    </row>
    <row r="39" spans="1:6" x14ac:dyDescent="0.15">
      <c r="A39" s="94">
        <v>33</v>
      </c>
      <c r="B39" s="72">
        <v>2004</v>
      </c>
      <c r="C39" s="73" t="s">
        <v>97</v>
      </c>
      <c r="D39" s="72" t="s">
        <v>55</v>
      </c>
      <c r="E39" s="73" t="s">
        <v>53</v>
      </c>
      <c r="F39" s="95">
        <v>535.32494299999996</v>
      </c>
    </row>
    <row r="40" spans="1:6" x14ac:dyDescent="0.15">
      <c r="A40" s="94">
        <v>34</v>
      </c>
      <c r="B40" s="72">
        <v>2004</v>
      </c>
      <c r="C40" s="73" t="s">
        <v>98</v>
      </c>
      <c r="D40" s="72" t="s">
        <v>65</v>
      </c>
      <c r="E40" s="73" t="s">
        <v>59</v>
      </c>
      <c r="F40" s="95">
        <v>531.37309400000004</v>
      </c>
    </row>
    <row r="41" spans="1:6" x14ac:dyDescent="0.15">
      <c r="A41" s="94">
        <v>35</v>
      </c>
      <c r="B41" s="72">
        <v>2005</v>
      </c>
      <c r="C41" s="73" t="s">
        <v>99</v>
      </c>
      <c r="D41" s="72" t="s">
        <v>55</v>
      </c>
      <c r="E41" s="73" t="s">
        <v>53</v>
      </c>
      <c r="F41" s="95">
        <v>527.98878000000002</v>
      </c>
    </row>
    <row r="42" spans="1:6" x14ac:dyDescent="0.15">
      <c r="A42" s="94">
        <v>36</v>
      </c>
      <c r="B42" s="72">
        <v>2002</v>
      </c>
      <c r="C42" s="73" t="s">
        <v>100</v>
      </c>
      <c r="D42" s="72" t="s">
        <v>55</v>
      </c>
      <c r="E42" s="73" t="s">
        <v>53</v>
      </c>
      <c r="F42" s="95">
        <v>519.97548700000004</v>
      </c>
    </row>
    <row r="43" spans="1:6" x14ac:dyDescent="0.15">
      <c r="A43" s="94">
        <v>37</v>
      </c>
      <c r="B43" s="72">
        <v>1985</v>
      </c>
      <c r="C43" s="73" t="s">
        <v>101</v>
      </c>
      <c r="D43" s="72" t="s">
        <v>52</v>
      </c>
      <c r="E43" s="73" t="s">
        <v>53</v>
      </c>
      <c r="F43" s="95">
        <v>513.78859</v>
      </c>
    </row>
    <row r="44" spans="1:6" x14ac:dyDescent="0.15">
      <c r="A44" s="94">
        <v>38</v>
      </c>
      <c r="B44" s="72">
        <v>1999</v>
      </c>
      <c r="C44" s="73" t="s">
        <v>102</v>
      </c>
      <c r="D44" s="72" t="s">
        <v>55</v>
      </c>
      <c r="E44" s="73" t="s">
        <v>56</v>
      </c>
      <c r="F44" s="95">
        <v>512.48873600000002</v>
      </c>
    </row>
    <row r="45" spans="1:6" x14ac:dyDescent="0.15">
      <c r="A45" s="94">
        <v>39</v>
      </c>
      <c r="B45" s="72">
        <v>1982</v>
      </c>
      <c r="C45" s="73" t="s">
        <v>103</v>
      </c>
      <c r="D45" s="72" t="s">
        <v>52</v>
      </c>
      <c r="E45" s="73" t="s">
        <v>88</v>
      </c>
      <c r="F45" s="95">
        <v>508.91405099999997</v>
      </c>
    </row>
    <row r="46" spans="1:6" x14ac:dyDescent="0.15">
      <c r="A46" s="94">
        <v>40</v>
      </c>
      <c r="B46" s="72">
        <v>1977</v>
      </c>
      <c r="C46" s="73" t="s">
        <v>104</v>
      </c>
      <c r="D46" s="72" t="s">
        <v>52</v>
      </c>
      <c r="E46" s="73" t="s">
        <v>88</v>
      </c>
      <c r="F46" s="95">
        <v>505.81304999999998</v>
      </c>
    </row>
    <row r="47" spans="1:6" x14ac:dyDescent="0.15">
      <c r="A47" s="94">
        <v>41</v>
      </c>
      <c r="B47" s="72">
        <v>2016</v>
      </c>
      <c r="C47" s="73" t="s">
        <v>105</v>
      </c>
      <c r="D47" s="72" t="s">
        <v>52</v>
      </c>
      <c r="E47" s="73" t="s">
        <v>53</v>
      </c>
      <c r="F47" s="95">
        <v>504.285686</v>
      </c>
    </row>
    <row r="48" spans="1:6" x14ac:dyDescent="0.15">
      <c r="A48" s="94">
        <v>42</v>
      </c>
      <c r="B48" s="72">
        <v>2017</v>
      </c>
      <c r="C48" s="73" t="s">
        <v>106</v>
      </c>
      <c r="D48" s="72" t="s">
        <v>52</v>
      </c>
      <c r="E48" s="73" t="s">
        <v>78</v>
      </c>
      <c r="F48" s="95">
        <v>504.01416499999999</v>
      </c>
    </row>
    <row r="49" spans="1:6" x14ac:dyDescent="0.15">
      <c r="A49" s="94">
        <v>43</v>
      </c>
      <c r="B49" s="72">
        <v>2012</v>
      </c>
      <c r="C49" s="73" t="s">
        <v>107</v>
      </c>
      <c r="D49" s="72" t="s">
        <v>55</v>
      </c>
      <c r="E49" s="73" t="s">
        <v>63</v>
      </c>
      <c r="F49" s="95">
        <v>501.06004100000001</v>
      </c>
    </row>
    <row r="50" spans="1:6" x14ac:dyDescent="0.15">
      <c r="A50" s="94">
        <v>44</v>
      </c>
      <c r="B50" s="72">
        <v>2001</v>
      </c>
      <c r="C50" s="73" t="s">
        <v>108</v>
      </c>
      <c r="D50" s="72" t="s">
        <v>52</v>
      </c>
      <c r="E50" s="73" t="s">
        <v>53</v>
      </c>
      <c r="F50" s="95">
        <v>498.670818</v>
      </c>
    </row>
    <row r="51" spans="1:6" x14ac:dyDescent="0.15">
      <c r="A51" s="94">
        <v>45</v>
      </c>
      <c r="B51" s="72">
        <v>2001</v>
      </c>
      <c r="C51" s="73" t="s">
        <v>109</v>
      </c>
      <c r="D51" s="72" t="s">
        <v>55</v>
      </c>
      <c r="E51" s="73" t="s">
        <v>53</v>
      </c>
      <c r="F51" s="95">
        <v>491.40445799999998</v>
      </c>
    </row>
    <row r="52" spans="1:6" x14ac:dyDescent="0.15">
      <c r="A52" s="94">
        <v>46</v>
      </c>
      <c r="B52" s="72">
        <v>2015</v>
      </c>
      <c r="C52" s="73" t="s">
        <v>110</v>
      </c>
      <c r="D52" s="72" t="s">
        <v>55</v>
      </c>
      <c r="E52" s="73" t="s">
        <v>63</v>
      </c>
      <c r="F52" s="95">
        <v>488.40837299999998</v>
      </c>
    </row>
    <row r="53" spans="1:6" x14ac:dyDescent="0.15">
      <c r="A53" s="94">
        <v>47</v>
      </c>
      <c r="B53" s="72">
        <v>1996</v>
      </c>
      <c r="C53" s="73" t="s">
        <v>111</v>
      </c>
      <c r="D53" s="72" t="s">
        <v>55</v>
      </c>
      <c r="E53" s="73" t="s">
        <v>63</v>
      </c>
      <c r="F53" s="95">
        <v>486.65760699999998</v>
      </c>
    </row>
    <row r="54" spans="1:6" x14ac:dyDescent="0.15">
      <c r="A54" s="94">
        <v>48</v>
      </c>
      <c r="B54" s="72">
        <v>1978</v>
      </c>
      <c r="C54" s="73" t="s">
        <v>112</v>
      </c>
      <c r="D54" s="72" t="s">
        <v>52</v>
      </c>
      <c r="E54" s="73" t="s">
        <v>53</v>
      </c>
      <c r="F54" s="95">
        <v>486.454927</v>
      </c>
    </row>
    <row r="55" spans="1:6" x14ac:dyDescent="0.15">
      <c r="A55" s="94">
        <v>49</v>
      </c>
      <c r="B55" s="72">
        <v>1997</v>
      </c>
      <c r="C55" s="73" t="s">
        <v>113</v>
      </c>
      <c r="D55" s="72" t="s">
        <v>55</v>
      </c>
      <c r="E55" s="73" t="s">
        <v>53</v>
      </c>
      <c r="F55" s="95">
        <v>486.086725</v>
      </c>
    </row>
    <row r="56" spans="1:6" x14ac:dyDescent="0.15">
      <c r="A56" s="94">
        <v>50</v>
      </c>
      <c r="B56" s="72">
        <v>2009</v>
      </c>
      <c r="C56" s="73" t="s">
        <v>114</v>
      </c>
      <c r="D56" s="72" t="s">
        <v>55</v>
      </c>
      <c r="E56" s="73" t="s">
        <v>63</v>
      </c>
      <c r="F56" s="95">
        <v>477.172752</v>
      </c>
    </row>
    <row r="57" spans="1:6" x14ac:dyDescent="0.15">
      <c r="A57" s="94">
        <v>51</v>
      </c>
      <c r="B57" s="72">
        <v>1984</v>
      </c>
      <c r="C57" s="73" t="s">
        <v>115</v>
      </c>
      <c r="D57" s="72" t="s">
        <v>52</v>
      </c>
      <c r="E57" s="73" t="s">
        <v>53</v>
      </c>
      <c r="F57" s="95">
        <v>476.46856700000001</v>
      </c>
    </row>
    <row r="58" spans="1:6" x14ac:dyDescent="0.15">
      <c r="A58" s="94">
        <v>52</v>
      </c>
      <c r="B58" s="72">
        <v>2002</v>
      </c>
      <c r="C58" s="73" t="s">
        <v>116</v>
      </c>
      <c r="D58" s="72" t="s">
        <v>52</v>
      </c>
      <c r="E58" s="73" t="s">
        <v>53</v>
      </c>
      <c r="F58" s="95">
        <v>475.90756399999998</v>
      </c>
    </row>
    <row r="59" spans="1:6" x14ac:dyDescent="0.15">
      <c r="A59" s="94">
        <v>53</v>
      </c>
      <c r="B59" s="72">
        <v>1993</v>
      </c>
      <c r="C59" s="73" t="s">
        <v>117</v>
      </c>
      <c r="D59" s="72" t="s">
        <v>55</v>
      </c>
      <c r="E59" s="73" t="s">
        <v>88</v>
      </c>
      <c r="F59" s="95">
        <v>474.26494400000001</v>
      </c>
    </row>
    <row r="60" spans="1:6" x14ac:dyDescent="0.15">
      <c r="A60" s="94">
        <v>54</v>
      </c>
      <c r="B60" s="72">
        <v>2010</v>
      </c>
      <c r="C60" s="73" t="s">
        <v>118</v>
      </c>
      <c r="D60" s="72" t="s">
        <v>60</v>
      </c>
      <c r="E60" s="73" t="s">
        <v>53</v>
      </c>
      <c r="F60" s="95">
        <v>468.12971199999998</v>
      </c>
    </row>
    <row r="61" spans="1:6" x14ac:dyDescent="0.15">
      <c r="A61" s="94">
        <v>55</v>
      </c>
      <c r="B61" s="72">
        <v>1992</v>
      </c>
      <c r="C61" s="73" t="s">
        <v>119</v>
      </c>
      <c r="D61" s="72" t="s">
        <v>60</v>
      </c>
      <c r="E61" s="73" t="s">
        <v>53</v>
      </c>
      <c r="F61" s="95">
        <v>466.61040200000002</v>
      </c>
    </row>
    <row r="62" spans="1:6" x14ac:dyDescent="0.15">
      <c r="A62" s="94">
        <v>56</v>
      </c>
      <c r="B62" s="72">
        <v>2013</v>
      </c>
      <c r="C62" s="73" t="s">
        <v>120</v>
      </c>
      <c r="D62" s="72" t="s">
        <v>55</v>
      </c>
      <c r="E62" s="73" t="s">
        <v>53</v>
      </c>
      <c r="F62" s="95">
        <v>464.794802</v>
      </c>
    </row>
    <row r="63" spans="1:6" x14ac:dyDescent="0.15">
      <c r="A63" s="94">
        <v>57</v>
      </c>
      <c r="B63" s="72">
        <v>1990</v>
      </c>
      <c r="C63" s="73" t="s">
        <v>121</v>
      </c>
      <c r="D63" s="72" t="s">
        <v>55</v>
      </c>
      <c r="E63" s="73" t="s">
        <v>59</v>
      </c>
      <c r="F63" s="95">
        <v>458.98545100000001</v>
      </c>
    </row>
    <row r="64" spans="1:6" x14ac:dyDescent="0.15">
      <c r="A64" s="94">
        <v>58</v>
      </c>
      <c r="B64" s="72">
        <v>2012</v>
      </c>
      <c r="C64" s="73" t="s">
        <v>122</v>
      </c>
      <c r="D64" s="72" t="s">
        <v>55</v>
      </c>
      <c r="E64" s="73" t="s">
        <v>56</v>
      </c>
      <c r="F64" s="95">
        <v>456.19285400000001</v>
      </c>
    </row>
    <row r="65" spans="1:6" x14ac:dyDescent="0.15">
      <c r="A65" s="94">
        <v>59</v>
      </c>
      <c r="B65" s="72">
        <v>2003</v>
      </c>
      <c r="C65" s="73" t="s">
        <v>123</v>
      </c>
      <c r="D65" s="72" t="s">
        <v>55</v>
      </c>
      <c r="E65" s="73" t="s">
        <v>53</v>
      </c>
      <c r="F65" s="95">
        <v>450.77278000000001</v>
      </c>
    </row>
    <row r="66" spans="1:6" x14ac:dyDescent="0.15">
      <c r="A66" s="94">
        <v>60</v>
      </c>
      <c r="B66" s="72">
        <v>2013</v>
      </c>
      <c r="C66" s="73" t="s">
        <v>124</v>
      </c>
      <c r="D66" s="72" t="s">
        <v>55</v>
      </c>
      <c r="E66" s="73" t="s">
        <v>63</v>
      </c>
      <c r="F66" s="95">
        <v>447.72831300000001</v>
      </c>
    </row>
    <row r="67" spans="1:6" x14ac:dyDescent="0.15">
      <c r="A67" s="94">
        <v>61</v>
      </c>
      <c r="B67" s="72">
        <v>1997</v>
      </c>
      <c r="C67" s="73" t="s">
        <v>125</v>
      </c>
      <c r="D67" s="72" t="s">
        <v>55</v>
      </c>
      <c r="E67" s="73" t="s">
        <v>63</v>
      </c>
      <c r="F67" s="95">
        <v>444.19856399999998</v>
      </c>
    </row>
    <row r="68" spans="1:6" x14ac:dyDescent="0.15">
      <c r="A68" s="94">
        <v>62</v>
      </c>
      <c r="B68" s="72">
        <v>1989</v>
      </c>
      <c r="C68" s="73" t="s">
        <v>126</v>
      </c>
      <c r="D68" s="72" t="s">
        <v>55</v>
      </c>
      <c r="E68" s="73" t="s">
        <v>53</v>
      </c>
      <c r="F68" s="95">
        <v>439.80677900000001</v>
      </c>
    </row>
    <row r="69" spans="1:6" x14ac:dyDescent="0.15">
      <c r="A69" s="94">
        <v>63</v>
      </c>
      <c r="B69" s="72">
        <v>2001</v>
      </c>
      <c r="C69" s="73" t="s">
        <v>127</v>
      </c>
      <c r="D69" s="72" t="s">
        <v>60</v>
      </c>
      <c r="E69" s="73" t="s">
        <v>53</v>
      </c>
      <c r="F69" s="95">
        <v>439.27061600000002</v>
      </c>
    </row>
    <row r="70" spans="1:6" x14ac:dyDescent="0.15">
      <c r="A70" s="94">
        <v>64</v>
      </c>
      <c r="B70" s="72">
        <v>2013</v>
      </c>
      <c r="C70" s="73" t="s">
        <v>128</v>
      </c>
      <c r="D70" s="72" t="s">
        <v>52</v>
      </c>
      <c r="E70" s="73" t="s">
        <v>78</v>
      </c>
      <c r="F70" s="95">
        <v>438.13461999999998</v>
      </c>
    </row>
    <row r="71" spans="1:6" x14ac:dyDescent="0.15">
      <c r="A71" s="94">
        <v>65</v>
      </c>
      <c r="B71" s="72">
        <v>2007</v>
      </c>
      <c r="C71" s="73" t="s">
        <v>129</v>
      </c>
      <c r="D71" s="72" t="s">
        <v>52</v>
      </c>
      <c r="E71" s="73" t="s">
        <v>53</v>
      </c>
      <c r="F71" s="95">
        <v>435.33716299999998</v>
      </c>
    </row>
    <row r="72" spans="1:6" x14ac:dyDescent="0.15">
      <c r="A72" s="94">
        <v>66</v>
      </c>
      <c r="B72" s="72">
        <v>2000</v>
      </c>
      <c r="C72" s="73" t="s">
        <v>130</v>
      </c>
      <c r="D72" s="72" t="s">
        <v>52</v>
      </c>
      <c r="E72" s="73" t="s">
        <v>53</v>
      </c>
      <c r="F72" s="95">
        <v>428.86158599999999</v>
      </c>
    </row>
    <row r="73" spans="1:6" x14ac:dyDescent="0.15">
      <c r="A73" s="94">
        <v>67</v>
      </c>
      <c r="B73" s="72">
        <v>1991</v>
      </c>
      <c r="C73" s="73" t="s">
        <v>131</v>
      </c>
      <c r="D73" s="72" t="s">
        <v>65</v>
      </c>
      <c r="E73" s="73" t="s">
        <v>63</v>
      </c>
      <c r="F73" s="95">
        <v>428.33761600000003</v>
      </c>
    </row>
    <row r="74" spans="1:6" x14ac:dyDescent="0.15">
      <c r="A74" s="94">
        <v>68</v>
      </c>
      <c r="B74" s="72">
        <v>2011</v>
      </c>
      <c r="C74" s="73" t="s">
        <v>132</v>
      </c>
      <c r="D74" s="72" t="s">
        <v>55</v>
      </c>
      <c r="E74" s="73" t="s">
        <v>53</v>
      </c>
      <c r="F74" s="95">
        <v>427.61662699999999</v>
      </c>
    </row>
    <row r="75" spans="1:6" x14ac:dyDescent="0.15">
      <c r="A75" s="94">
        <v>69</v>
      </c>
      <c r="B75" s="72">
        <v>1999</v>
      </c>
      <c r="C75" s="73" t="s">
        <v>133</v>
      </c>
      <c r="D75" s="72" t="s">
        <v>60</v>
      </c>
      <c r="E75" s="73" t="s">
        <v>53</v>
      </c>
      <c r="F75" s="95">
        <v>426.99985700000002</v>
      </c>
    </row>
    <row r="76" spans="1:6" x14ac:dyDescent="0.15">
      <c r="A76" s="94">
        <v>70</v>
      </c>
      <c r="B76" s="72">
        <v>2016</v>
      </c>
      <c r="C76" s="73" t="s">
        <v>134</v>
      </c>
      <c r="D76" s="72" t="s">
        <v>55</v>
      </c>
      <c r="E76" s="73" t="s">
        <v>63</v>
      </c>
      <c r="F76" s="95">
        <v>423.18110799999999</v>
      </c>
    </row>
    <row r="77" spans="1:6" x14ac:dyDescent="0.15">
      <c r="A77" s="94">
        <v>71</v>
      </c>
      <c r="B77" s="72">
        <v>2001</v>
      </c>
      <c r="C77" s="73" t="s">
        <v>135</v>
      </c>
      <c r="D77" s="72" t="s">
        <v>52</v>
      </c>
      <c r="E77" s="73" t="s">
        <v>53</v>
      </c>
      <c r="F77" s="95">
        <v>420.87095199999999</v>
      </c>
    </row>
    <row r="78" spans="1:6" x14ac:dyDescent="0.15">
      <c r="A78" s="94">
        <v>72</v>
      </c>
      <c r="B78" s="72">
        <v>2007</v>
      </c>
      <c r="C78" s="73" t="s">
        <v>136</v>
      </c>
      <c r="D78" s="72" t="s">
        <v>52</v>
      </c>
      <c r="E78" s="73" t="s">
        <v>53</v>
      </c>
      <c r="F78" s="95">
        <v>417.472015</v>
      </c>
    </row>
    <row r="79" spans="1:6" x14ac:dyDescent="0.15">
      <c r="A79" s="94">
        <v>73</v>
      </c>
      <c r="B79" s="72">
        <v>1986</v>
      </c>
      <c r="C79" s="73" t="s">
        <v>137</v>
      </c>
      <c r="D79" s="72" t="s">
        <v>52</v>
      </c>
      <c r="E79" s="73" t="s">
        <v>63</v>
      </c>
      <c r="F79" s="95">
        <v>416.53443600000003</v>
      </c>
    </row>
    <row r="80" spans="1:6" x14ac:dyDescent="0.15">
      <c r="A80" s="94">
        <v>74</v>
      </c>
      <c r="B80" s="72">
        <v>2003</v>
      </c>
      <c r="C80" s="73" t="s">
        <v>138</v>
      </c>
      <c r="D80" s="72" t="s">
        <v>65</v>
      </c>
      <c r="E80" s="73" t="s">
        <v>63</v>
      </c>
      <c r="F80" s="95">
        <v>415.56017100000003</v>
      </c>
    </row>
    <row r="81" spans="1:6" x14ac:dyDescent="0.15">
      <c r="A81" s="94">
        <v>75</v>
      </c>
      <c r="B81" s="72">
        <v>1986</v>
      </c>
      <c r="C81" s="73" t="s">
        <v>139</v>
      </c>
      <c r="D81" s="72" t="s">
        <v>55</v>
      </c>
      <c r="E81" s="73" t="s">
        <v>88</v>
      </c>
      <c r="F81" s="95">
        <v>413.79182100000003</v>
      </c>
    </row>
    <row r="82" spans="1:6" x14ac:dyDescent="0.15">
      <c r="A82" s="94">
        <v>76</v>
      </c>
      <c r="B82" s="72">
        <v>2007</v>
      </c>
      <c r="C82" s="73" t="s">
        <v>140</v>
      </c>
      <c r="D82" s="72" t="s">
        <v>55</v>
      </c>
      <c r="E82" s="73" t="s">
        <v>63</v>
      </c>
      <c r="F82" s="95">
        <v>412.97835199999997</v>
      </c>
    </row>
    <row r="83" spans="1:6" x14ac:dyDescent="0.15">
      <c r="A83" s="94">
        <v>77</v>
      </c>
      <c r="B83" s="72">
        <v>2017</v>
      </c>
      <c r="C83" s="73" t="s">
        <v>141</v>
      </c>
      <c r="D83" s="72" t="s">
        <v>55</v>
      </c>
      <c r="E83" s="73" t="s">
        <v>63</v>
      </c>
      <c r="F83" s="95">
        <v>412.56340799999998</v>
      </c>
    </row>
    <row r="84" spans="1:6" x14ac:dyDescent="0.15">
      <c r="A84" s="94">
        <v>78</v>
      </c>
      <c r="B84" s="72">
        <v>1998</v>
      </c>
      <c r="C84" s="73" t="s">
        <v>142</v>
      </c>
      <c r="D84" s="72" t="s">
        <v>65</v>
      </c>
      <c r="E84" s="73" t="s">
        <v>59</v>
      </c>
      <c r="F84" s="95">
        <v>406.77838000000003</v>
      </c>
    </row>
    <row r="85" spans="1:6" x14ac:dyDescent="0.15">
      <c r="A85" s="94">
        <v>79</v>
      </c>
      <c r="B85" s="72">
        <v>2013</v>
      </c>
      <c r="C85" s="73" t="s">
        <v>143</v>
      </c>
      <c r="D85" s="72" t="s">
        <v>52</v>
      </c>
      <c r="E85" s="73" t="s">
        <v>53</v>
      </c>
      <c r="F85" s="95">
        <v>402.92460899999998</v>
      </c>
    </row>
    <row r="86" spans="1:6" x14ac:dyDescent="0.15">
      <c r="A86" s="94">
        <v>80</v>
      </c>
      <c r="B86" s="72">
        <v>2005</v>
      </c>
      <c r="C86" s="73" t="s">
        <v>144</v>
      </c>
      <c r="D86" s="72" t="s">
        <v>52</v>
      </c>
      <c r="E86" s="73" t="s">
        <v>53</v>
      </c>
      <c r="F86" s="95">
        <v>402.83061600000002</v>
      </c>
    </row>
    <row r="87" spans="1:6" x14ac:dyDescent="0.15">
      <c r="A87" s="94">
        <v>81</v>
      </c>
      <c r="B87" s="72">
        <v>2005</v>
      </c>
      <c r="C87" s="73" t="s">
        <v>145</v>
      </c>
      <c r="D87" s="72" t="s">
        <v>55</v>
      </c>
      <c r="E87" s="73" t="s">
        <v>53</v>
      </c>
      <c r="F87" s="95">
        <v>402.22859399999999</v>
      </c>
    </row>
    <row r="88" spans="1:6" x14ac:dyDescent="0.15">
      <c r="A88" s="94">
        <v>82</v>
      </c>
      <c r="B88" s="72">
        <v>2002</v>
      </c>
      <c r="C88" s="73" t="s">
        <v>146</v>
      </c>
      <c r="D88" s="72" t="s">
        <v>52</v>
      </c>
      <c r="E88" s="73" t="s">
        <v>53</v>
      </c>
      <c r="F88" s="95">
        <v>400.77120100000002</v>
      </c>
    </row>
    <row r="89" spans="1:6" x14ac:dyDescent="0.15">
      <c r="A89" s="94">
        <v>83</v>
      </c>
      <c r="B89" s="72">
        <v>2007</v>
      </c>
      <c r="C89" s="73" t="s">
        <v>147</v>
      </c>
      <c r="D89" s="72" t="s">
        <v>55</v>
      </c>
      <c r="E89" s="73" t="s">
        <v>53</v>
      </c>
      <c r="F89" s="95">
        <v>400.26769200000001</v>
      </c>
    </row>
    <row r="90" spans="1:6" x14ac:dyDescent="0.15">
      <c r="A90" s="94">
        <v>84</v>
      </c>
      <c r="B90" s="72">
        <v>2011</v>
      </c>
      <c r="C90" s="73" t="s">
        <v>148</v>
      </c>
      <c r="D90" s="72" t="s">
        <v>55</v>
      </c>
      <c r="E90" s="73" t="s">
        <v>63</v>
      </c>
      <c r="F90" s="95">
        <v>395.49505799999997</v>
      </c>
    </row>
    <row r="91" spans="1:6" x14ac:dyDescent="0.15">
      <c r="A91" s="94">
        <v>85</v>
      </c>
      <c r="B91" s="72">
        <v>1993</v>
      </c>
      <c r="C91" s="73" t="s">
        <v>149</v>
      </c>
      <c r="D91" s="72" t="s">
        <v>55</v>
      </c>
      <c r="E91" s="73" t="s">
        <v>56</v>
      </c>
      <c r="F91" s="95">
        <v>395.28846299999998</v>
      </c>
    </row>
    <row r="92" spans="1:6" x14ac:dyDescent="0.15">
      <c r="A92" s="94">
        <v>86</v>
      </c>
      <c r="B92" s="72">
        <v>2008</v>
      </c>
      <c r="C92" s="73" t="s">
        <v>150</v>
      </c>
      <c r="D92" s="72" t="s">
        <v>55</v>
      </c>
      <c r="E92" s="73" t="s">
        <v>63</v>
      </c>
      <c r="F92" s="95">
        <v>394.90570000000002</v>
      </c>
    </row>
    <row r="93" spans="1:6" x14ac:dyDescent="0.15">
      <c r="A93" s="94">
        <v>87</v>
      </c>
      <c r="B93" s="72">
        <v>2004</v>
      </c>
      <c r="C93" s="73" t="s">
        <v>151</v>
      </c>
      <c r="D93" s="72" t="s">
        <v>55</v>
      </c>
      <c r="E93" s="73" t="s">
        <v>88</v>
      </c>
      <c r="F93" s="95">
        <v>394.876508</v>
      </c>
    </row>
    <row r="94" spans="1:6" x14ac:dyDescent="0.15">
      <c r="A94" s="94">
        <v>88</v>
      </c>
      <c r="B94" s="72">
        <v>2008</v>
      </c>
      <c r="C94" s="73" t="s">
        <v>152</v>
      </c>
      <c r="D94" s="72" t="s">
        <v>55</v>
      </c>
      <c r="E94" s="73" t="s">
        <v>53</v>
      </c>
      <c r="F94" s="95">
        <v>393.06405899999999</v>
      </c>
    </row>
    <row r="95" spans="1:6" x14ac:dyDescent="0.15">
      <c r="A95" s="94">
        <v>89</v>
      </c>
      <c r="B95" s="72">
        <v>1984</v>
      </c>
      <c r="C95" s="73" t="s">
        <v>153</v>
      </c>
      <c r="D95" s="72" t="s">
        <v>52</v>
      </c>
      <c r="E95" s="73" t="s">
        <v>88</v>
      </c>
      <c r="F95" s="95">
        <v>392.47001999999998</v>
      </c>
    </row>
    <row r="96" spans="1:6" x14ac:dyDescent="0.15">
      <c r="A96" s="94">
        <v>90</v>
      </c>
      <c r="B96" s="72">
        <v>1978</v>
      </c>
      <c r="C96" s="73" t="s">
        <v>154</v>
      </c>
      <c r="D96" s="72" t="s">
        <v>52</v>
      </c>
      <c r="E96" s="73" t="s">
        <v>155</v>
      </c>
      <c r="F96" s="95">
        <v>391.45689700000003</v>
      </c>
    </row>
    <row r="97" spans="1:6" x14ac:dyDescent="0.15">
      <c r="A97" s="94">
        <v>91</v>
      </c>
      <c r="B97" s="72">
        <v>1995</v>
      </c>
      <c r="C97" s="73" t="s">
        <v>156</v>
      </c>
      <c r="D97" s="72" t="s">
        <v>60</v>
      </c>
      <c r="E97" s="73" t="s">
        <v>53</v>
      </c>
      <c r="F97" s="95">
        <v>391.06117599999999</v>
      </c>
    </row>
    <row r="98" spans="1:6" x14ac:dyDescent="0.15">
      <c r="A98" s="94">
        <v>92</v>
      </c>
      <c r="B98" s="72">
        <v>1978</v>
      </c>
      <c r="C98" s="73" t="s">
        <v>157</v>
      </c>
      <c r="D98" s="72" t="s">
        <v>52</v>
      </c>
      <c r="E98" s="73" t="s">
        <v>88</v>
      </c>
      <c r="F98" s="95">
        <v>391.01435300000003</v>
      </c>
    </row>
    <row r="99" spans="1:6" x14ac:dyDescent="0.15">
      <c r="A99" s="94">
        <v>93</v>
      </c>
      <c r="B99" s="72">
        <v>2017</v>
      </c>
      <c r="C99" s="73" t="s">
        <v>158</v>
      </c>
      <c r="D99" s="72" t="s">
        <v>55</v>
      </c>
      <c r="E99" s="73" t="s">
        <v>63</v>
      </c>
      <c r="F99" s="95">
        <v>389.81310100000002</v>
      </c>
    </row>
    <row r="100" spans="1:6" x14ac:dyDescent="0.15">
      <c r="A100" s="94">
        <v>94</v>
      </c>
      <c r="B100" s="72">
        <v>1982</v>
      </c>
      <c r="C100" s="73" t="s">
        <v>159</v>
      </c>
      <c r="D100" s="72" t="s">
        <v>65</v>
      </c>
      <c r="E100" s="73" t="s">
        <v>59</v>
      </c>
      <c r="F100" s="95">
        <v>389.30843700000003</v>
      </c>
    </row>
    <row r="101" spans="1:6" x14ac:dyDescent="0.15">
      <c r="A101" s="94">
        <v>95</v>
      </c>
      <c r="B101" s="72">
        <v>1990</v>
      </c>
      <c r="C101" s="73" t="s">
        <v>160</v>
      </c>
      <c r="D101" s="72" t="s">
        <v>55</v>
      </c>
      <c r="E101" s="73" t="s">
        <v>161</v>
      </c>
      <c r="F101" s="95">
        <v>389.01853699999998</v>
      </c>
    </row>
    <row r="102" spans="1:6" x14ac:dyDescent="0.15">
      <c r="A102" s="94">
        <v>96</v>
      </c>
      <c r="B102" s="72">
        <v>1991</v>
      </c>
      <c r="C102" s="73" t="s">
        <v>162</v>
      </c>
      <c r="D102" s="72" t="s">
        <v>60</v>
      </c>
      <c r="E102" s="73" t="s">
        <v>78</v>
      </c>
      <c r="F102" s="95">
        <v>383.25708700000001</v>
      </c>
    </row>
    <row r="103" spans="1:6" x14ac:dyDescent="0.15">
      <c r="A103" s="94">
        <v>97</v>
      </c>
      <c r="B103" s="72">
        <v>1998</v>
      </c>
      <c r="C103" s="73" t="s">
        <v>163</v>
      </c>
      <c r="D103" s="72" t="s">
        <v>55</v>
      </c>
      <c r="E103" s="73" t="s">
        <v>53</v>
      </c>
      <c r="F103" s="95">
        <v>382.525756</v>
      </c>
    </row>
    <row r="104" spans="1:6" x14ac:dyDescent="0.15">
      <c r="A104" s="94">
        <v>98</v>
      </c>
      <c r="B104" s="72">
        <v>1988</v>
      </c>
      <c r="C104" s="73" t="s">
        <v>164</v>
      </c>
      <c r="D104" s="72" t="s">
        <v>65</v>
      </c>
      <c r="E104" s="73" t="s">
        <v>88</v>
      </c>
      <c r="F104" s="95">
        <v>382.42794500000002</v>
      </c>
    </row>
    <row r="105" spans="1:6" x14ac:dyDescent="0.15">
      <c r="A105" s="94">
        <v>99</v>
      </c>
      <c r="B105" s="72">
        <v>2016</v>
      </c>
      <c r="C105" s="73" t="s">
        <v>165</v>
      </c>
      <c r="D105" s="72" t="s">
        <v>52</v>
      </c>
      <c r="E105" s="73" t="s">
        <v>53</v>
      </c>
      <c r="F105" s="95">
        <v>382.01241399999998</v>
      </c>
    </row>
    <row r="106" spans="1:6" x14ac:dyDescent="0.15">
      <c r="A106" s="72">
        <v>100</v>
      </c>
      <c r="B106" s="72">
        <v>2015</v>
      </c>
      <c r="C106" s="73" t="s">
        <v>166</v>
      </c>
      <c r="D106" s="72" t="s">
        <v>52</v>
      </c>
      <c r="E106" s="71" t="s">
        <v>53</v>
      </c>
      <c r="F106" s="99">
        <v>379.29555299999998</v>
      </c>
    </row>
  </sheetData>
  <conditionalFormatting sqref="A1:A2">
    <cfRule type="expression" dxfId="57" priority="8">
      <formula>$A$2/$B$2&gt;=0.076</formula>
    </cfRule>
  </conditionalFormatting>
  <conditionalFormatting sqref="B1:B2">
    <cfRule type="expression" dxfId="56" priority="9">
      <formula>$A$2/$B$2&gt;=0.153</formula>
    </cfRule>
  </conditionalFormatting>
  <conditionalFormatting sqref="C1:C2">
    <cfRule type="expression" dxfId="55" priority="10">
      <formula>$A$2/$B$2&gt;=0.23</formula>
    </cfRule>
  </conditionalFormatting>
  <conditionalFormatting sqref="D1:D2">
    <cfRule type="expression" dxfId="54" priority="11">
      <formula>$A$2/$B$2&gt;=0.307</formula>
    </cfRule>
  </conditionalFormatting>
  <conditionalFormatting sqref="E1:E2">
    <cfRule type="expression" dxfId="53" priority="12">
      <formula>$A$2/$B$2&gt;=0.384</formula>
    </cfRule>
  </conditionalFormatting>
  <conditionalFormatting sqref="F1:F2">
    <cfRule type="expression" dxfId="52" priority="13">
      <formula>$A$2/$B$2&gt;=0.461</formula>
    </cfRule>
  </conditionalFormatting>
  <conditionalFormatting sqref="G1:G2">
    <cfRule type="expression" dxfId="51" priority="14">
      <formula>$A$2/$B$2&gt;=0.538</formula>
    </cfRule>
  </conditionalFormatting>
  <conditionalFormatting sqref="H1:H2">
    <cfRule type="expression" dxfId="50" priority="15">
      <formula>$A$2/$B$2&gt;=0.615</formula>
    </cfRule>
  </conditionalFormatting>
  <conditionalFormatting sqref="I1:P2">
    <cfRule type="expression" dxfId="49" priority="16">
      <formula>$A$2/$B$2&gt;=0.692</formula>
    </cfRule>
  </conditionalFormatting>
  <conditionalFormatting sqref="L1">
    <cfRule type="expression" dxfId="48" priority="4">
      <formula>$A$2/$B$2&gt;=0.846</formula>
    </cfRule>
  </conditionalFormatting>
  <conditionalFormatting sqref="O1">
    <cfRule type="expression" dxfId="47" priority="7">
      <formula>$A$2/$B$2&gt;=0.846</formula>
    </cfRule>
  </conditionalFormatting>
  <conditionalFormatting sqref="P1">
    <cfRule type="expression" dxfId="46" priority="2">
      <formula>$P$1&lt;&gt;""</formula>
    </cfRule>
  </conditionalFormatting>
  <conditionalFormatting sqref="Q1:R1 A1:O2 X1:AO2 P2:R2">
    <cfRule type="expression" dxfId="45" priority="1">
      <formula>$P$1="Feedback OFF"</formula>
    </cfRule>
  </conditionalFormatting>
  <conditionalFormatting sqref="Q1:R2">
    <cfRule type="expression" dxfId="44" priority="3">
      <formula>$A$2/$B$2&gt;=0.846</formula>
    </cfRule>
  </conditionalFormatting>
  <conditionalFormatting sqref="X1:AF1 AH1:AK1 AM1:AO1 X2:AO2">
    <cfRule type="expression" dxfId="43" priority="17">
      <formula>$A$2/$B$2&gt;=1</formula>
    </cfRule>
  </conditionalFormatting>
  <conditionalFormatting sqref="AG1">
    <cfRule type="expression" dxfId="42" priority="6">
      <formula>$A$2/$B$2&gt;=0.846</formula>
    </cfRule>
  </conditionalFormatting>
  <conditionalFormatting sqref="AL1">
    <cfRule type="expression" dxfId="41" priority="5">
      <formula>$A$2/$B$2&gt;=0.846</formula>
    </cfRule>
  </conditionalFormatting>
  <dataValidations count="1">
    <dataValidation type="list" allowBlank="1" showInputMessage="1" showErrorMessage="1" sqref="P1" xr:uid="{7D75D8BB-F43B-4B25-BEEF-AA323EDE109F}">
      <formula1>"Feedback ON, Taunting ON, Feedback OFF"</formula1>
    </dataValidation>
  </dataValidation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B949-B90B-48E2-BC4C-AB779E9D9DAC}">
  <sheetPr>
    <tabColor rgb="FF4FADEA"/>
  </sheetPr>
  <dimension ref="A6:K106"/>
  <sheetViews>
    <sheetView zoomScale="51" workbookViewId="0">
      <selection activeCell="D12" sqref="D12"/>
    </sheetView>
  </sheetViews>
  <sheetFormatPr defaultColWidth="8.85546875" defaultRowHeight="8.25" x14ac:dyDescent="0.15"/>
  <cols>
    <col min="1" max="1" width="6.28515625" style="71" bestFit="1" customWidth="1"/>
    <col min="2" max="2" width="10.5703125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28515625" style="71" bestFit="1" customWidth="1"/>
    <col min="7" max="7" width="8.85546875" style="71"/>
    <col min="8" max="8" width="10.42578125" style="71" bestFit="1" customWidth="1"/>
    <col min="9" max="9" width="16.28515625" style="71" bestFit="1" customWidth="1"/>
    <col min="10" max="10" width="10.28515625" style="71" customWidth="1"/>
    <col min="11" max="11" width="9" style="71" customWidth="1"/>
    <col min="12" max="12" width="6.42578125" style="71" bestFit="1" customWidth="1"/>
    <col min="13" max="13" width="10.7109375" style="71" bestFit="1" customWidth="1"/>
    <col min="14" max="16384" width="8.85546875" style="71"/>
  </cols>
  <sheetData>
    <row r="6" spans="1:11" x14ac:dyDescent="0.15">
      <c r="A6" s="92">
        <v>0</v>
      </c>
      <c r="B6" s="92">
        <v>0</v>
      </c>
      <c r="C6" s="92">
        <v>0</v>
      </c>
      <c r="D6" s="92">
        <v>0</v>
      </c>
      <c r="E6" s="92">
        <v>0</v>
      </c>
      <c r="F6" s="92">
        <v>0</v>
      </c>
    </row>
    <row r="7" spans="1:11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  <c r="I7" s="153">
        <v>0</v>
      </c>
      <c r="J7" s="153"/>
      <c r="K7" s="153"/>
    </row>
    <row r="8" spans="1:11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  <c r="H8" s="76">
        <v>0</v>
      </c>
      <c r="I8" s="76">
        <v>0</v>
      </c>
      <c r="J8" s="76">
        <v>0</v>
      </c>
      <c r="K8" s="76">
        <v>0</v>
      </c>
    </row>
    <row r="9" spans="1:11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6">
        <v>0</v>
      </c>
      <c r="I9" s="72">
        <v>1</v>
      </c>
      <c r="J9" s="72">
        <v>1</v>
      </c>
      <c r="K9" s="72">
        <v>1</v>
      </c>
    </row>
    <row r="10" spans="1:11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6">
        <v>0</v>
      </c>
      <c r="I10" s="72">
        <v>1</v>
      </c>
      <c r="J10" s="72">
        <v>1</v>
      </c>
      <c r="K10" s="72">
        <v>1</v>
      </c>
    </row>
    <row r="11" spans="1:11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  <c r="H11" s="76">
        <v>0</v>
      </c>
      <c r="I11" s="72">
        <v>0</v>
      </c>
      <c r="J11" s="72">
        <v>0</v>
      </c>
      <c r="K11" s="72">
        <v>0</v>
      </c>
    </row>
    <row r="12" spans="1:11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  <c r="H12" s="76">
        <v>0</v>
      </c>
      <c r="I12" s="72">
        <v>1</v>
      </c>
      <c r="J12" s="72">
        <v>1</v>
      </c>
      <c r="K12" s="72">
        <v>1</v>
      </c>
    </row>
    <row r="13" spans="1:11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</row>
    <row r="14" spans="1:11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</row>
    <row r="15" spans="1:11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</row>
    <row r="16" spans="1:11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</row>
    <row r="17" spans="1:6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</row>
    <row r="18" spans="1:6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</row>
    <row r="19" spans="1:6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</row>
    <row r="20" spans="1:6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6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</row>
    <row r="22" spans="1:6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</row>
    <row r="23" spans="1:6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</row>
    <row r="24" spans="1:6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</row>
    <row r="25" spans="1:6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</row>
    <row r="26" spans="1:6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</row>
    <row r="27" spans="1:6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6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6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6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6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6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6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6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</row>
    <row r="51" spans="1:6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</row>
    <row r="52" spans="1:6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</row>
    <row r="53" spans="1:6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</row>
    <row r="54" spans="1:6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</row>
    <row r="55" spans="1:6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6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</row>
    <row r="57" spans="1:6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</row>
    <row r="58" spans="1:6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</row>
    <row r="59" spans="1:6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</row>
    <row r="60" spans="1:6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</row>
    <row r="61" spans="1:6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</row>
    <row r="62" spans="1:6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</row>
    <row r="63" spans="1:6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</row>
    <row r="64" spans="1:6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</row>
    <row r="65" spans="1:6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</row>
    <row r="66" spans="1:6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6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6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6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6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6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6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6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6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6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6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6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6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6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6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94">
        <v>0</v>
      </c>
      <c r="B104" s="72">
        <v>0</v>
      </c>
      <c r="C104" s="73">
        <v>0</v>
      </c>
      <c r="D104" s="72">
        <v>0</v>
      </c>
      <c r="E104" s="73">
        <v>0</v>
      </c>
      <c r="F104" s="95">
        <v>0</v>
      </c>
    </row>
    <row r="105" spans="1:6" x14ac:dyDescent="0.15">
      <c r="A105" s="94">
        <v>0</v>
      </c>
      <c r="B105" s="72">
        <v>0</v>
      </c>
      <c r="C105" s="73">
        <v>0</v>
      </c>
      <c r="D105" s="72">
        <v>0</v>
      </c>
      <c r="E105" s="73">
        <v>0</v>
      </c>
      <c r="F105" s="95">
        <v>0</v>
      </c>
    </row>
    <row r="106" spans="1:6" x14ac:dyDescent="0.15">
      <c r="A106" s="72">
        <v>0</v>
      </c>
      <c r="B106" s="72">
        <v>0</v>
      </c>
      <c r="C106" s="73">
        <v>0</v>
      </c>
      <c r="D106" s="72">
        <v>0</v>
      </c>
      <c r="E106" s="71">
        <v>0</v>
      </c>
      <c r="F106" s="99">
        <v>0</v>
      </c>
    </row>
  </sheetData>
  <mergeCells count="1">
    <mergeCell ref="I7:K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26B9-755C-4AF2-A894-5ECACABAC3DC}">
  <sheetPr>
    <tabColor rgb="FF4FADEA"/>
  </sheetPr>
  <dimension ref="A1:K106"/>
  <sheetViews>
    <sheetView zoomScale="51" workbookViewId="0">
      <selection activeCell="I9" sqref="I9"/>
    </sheetView>
  </sheetViews>
  <sheetFormatPr defaultColWidth="8.85546875" defaultRowHeight="8.25" x14ac:dyDescent="0.15"/>
  <cols>
    <col min="1" max="1" width="6.28515625" style="71" bestFit="1" customWidth="1"/>
    <col min="2" max="2" width="10.5703125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28515625" style="71" bestFit="1" customWidth="1"/>
    <col min="7" max="7" width="8.85546875" style="71"/>
    <col min="8" max="8" width="10.42578125" style="71" bestFit="1" customWidth="1"/>
    <col min="9" max="9" width="16.28515625" style="71" bestFit="1" customWidth="1"/>
    <col min="10" max="10" width="10.28515625" style="71" customWidth="1"/>
    <col min="11" max="11" width="9" style="71" customWidth="1"/>
    <col min="12" max="12" width="6.42578125" style="71" bestFit="1" customWidth="1"/>
    <col min="13" max="13" width="10.7109375" style="71" bestFit="1" customWidth="1"/>
    <col min="14" max="16384" width="8.85546875" style="71"/>
  </cols>
  <sheetData>
    <row r="1" spans="1:11" x14ac:dyDescent="0.15">
      <c r="I1" s="71" t="s">
        <v>406</v>
      </c>
    </row>
    <row r="2" spans="1:11" x14ac:dyDescent="0.15">
      <c r="A2" s="71">
        <f ca="1">IF('Movies Formula'!$D$2="DRAGGING CELLS IS NOT PERMITTED. PLEASE UNDO LAST ACTION!!",0,IF('Movies Formula'!$P$1&lt;&gt;"Feedback OFF",IF(Scoreboard!$F$25="",SUMIFS('Movies FormulaPT'!A3:$AL$106, 'Movies FormulaPT'!A3:$AL$106, "&gt;0", 'Movies FormulaSC'!A3:$AL$106, "PerfectMsg")+ABS(SUMIFS('Movies FormulaPT'!A3:$AL$106, 'Movies FormulaPT'!A3:$AL$106, "&lt;0", 'Movies FormulaSC'!A3:$AL$106, "PerfectMsg")),0),0))</f>
        <v>9</v>
      </c>
      <c r="B2" s="71">
        <f>SUMIF('Movies FormulaPT'!A3:$AL$106,"&gt;0")</f>
        <v>9</v>
      </c>
    </row>
    <row r="6" spans="1:11" x14ac:dyDescent="0.15">
      <c r="A6" s="92">
        <v>0</v>
      </c>
      <c r="B6" s="92">
        <v>0</v>
      </c>
      <c r="C6" s="92">
        <v>0</v>
      </c>
      <c r="D6" s="92">
        <v>0</v>
      </c>
      <c r="E6" s="92">
        <v>0</v>
      </c>
      <c r="F6" s="92">
        <v>0</v>
      </c>
    </row>
    <row r="7" spans="1:11" x14ac:dyDescent="0.15">
      <c r="A7" s="94">
        <v>0</v>
      </c>
      <c r="B7" s="72">
        <v>0</v>
      </c>
      <c r="C7" s="73">
        <v>0</v>
      </c>
      <c r="D7" s="72">
        <v>0</v>
      </c>
      <c r="E7" s="73">
        <v>0</v>
      </c>
      <c r="F7" s="95">
        <v>0</v>
      </c>
      <c r="I7" s="153">
        <v>0</v>
      </c>
      <c r="J7" s="153"/>
      <c r="K7" s="153"/>
    </row>
    <row r="8" spans="1:11" x14ac:dyDescent="0.15">
      <c r="A8" s="94">
        <v>0</v>
      </c>
      <c r="B8" s="72">
        <v>0</v>
      </c>
      <c r="C8" s="73">
        <v>0</v>
      </c>
      <c r="D8" s="72">
        <v>0</v>
      </c>
      <c r="E8" s="73">
        <v>0</v>
      </c>
      <c r="F8" s="95">
        <v>0</v>
      </c>
      <c r="H8" s="76">
        <v>0</v>
      </c>
      <c r="I8" s="76">
        <v>0</v>
      </c>
      <c r="J8" s="76">
        <v>0</v>
      </c>
      <c r="K8" s="76">
        <v>0</v>
      </c>
    </row>
    <row r="9" spans="1:11" x14ac:dyDescent="0.15">
      <c r="A9" s="94">
        <v>0</v>
      </c>
      <c r="B9" s="72">
        <v>0</v>
      </c>
      <c r="C9" s="73">
        <v>0</v>
      </c>
      <c r="D9" s="72">
        <v>0</v>
      </c>
      <c r="E9" s="73">
        <v>0</v>
      </c>
      <c r="F9" s="95">
        <v>0</v>
      </c>
      <c r="H9" s="76">
        <v>0</v>
      </c>
      <c r="I9" s="72" t="str">
        <f ca="1">_xlfn.IFS(ISBLANK('Movies Formula'!I9),"",IF(NOT(ISNA('#_Movies Formula'!I9)),IF(ISNA('Movies Formula'!I9),TRUE,FALSE),FALSE),"StuNAMsg",IF(AND(ISNA('#_Movies Formula'!I9),ISNA('Movies Formula'!I9)),TRUE,FALSE),"PerfectMsg",IF(NOT(ISERROR('#_Movies Formula'!I9)),IF(ISERROR('Movies Formula'!I9),TRUE,FALSE),FALSE),"StuErrorMsg",IF(TYPE('#_Movies Formula'!I9)&lt;&gt;TYPE('Movies Formula'!I9),TRUE,FALSE),"WrongTypeMsg",IF(_xlfn.ISFORMULA('#_Movies Formula'!I9),IF(NOT(_xlfn.ISFORMULA('Movies Formula'!I9)),TRUE),FALSE),"MissingFormulaMsg",IF(NOT(AND(ISNUMBER(FIND("[",_xlfn.FORMULATEXT('#_Movies Formula'!I9))),ISNUMBER(FIND("!",_xlfn.FORMULATEXT('#_Movies Formula'!I9))))),AND(ISNUMBER(FIND("[",_xlfn.FORMULATEXT('Movies Formula'!I9))),ISNUMBER(FIND("!",_xlfn.FORMULATEXT('Movies Formula'!I9)))),FALSE),"ExternalRefsMsg",IF(ISNUMBER('#_Movies Formula'!I9),IF(ABS('#_Movies Formula'!I9-'Movies Formula'!I9)&gt;0.00001,TRUE,FALSE),IF('#_Movies Formula'!I9&lt;&gt;'Movies Formula'!I9,TRUE,FALSE)),IF(ISNUMBER('#_Movies Formula'!I9),IF('#_Movies Formula'!I9&gt;'Movies Formula'!I9,"TooLow","TooHigh"),"WrongAnswer"),NOT(_xlfn.ISFORMULA('#_Movies Formula'!I9)),IF(_xlfn.IFS(ISTEXT('#_Movies Formula'!I9),FALSE,ISLOGICAL('#_Movies Formula'!I9),FALSE,SUBSTITUTE(CELL("format",'#_Movies Formula'!I9),"-","")=SUBSTITUTE(CELL("format",'Movies Formula'!I9),"-",""),FALSE,CELL("format",'#_Movies Formula'!I9)="G",FALSE,AND(CELL("format",'#_Movies Formula'!I9)="F0",CELL("format",'Movies Formula'!I9)="G"),FALSE,TRUE,IFERROR(IF(MATCH(CELL("format",'#_Movies Formula'!I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Formula'!I9),_xlfn.FORMULATEXT('Movies Formula'!I9),'Movies Formula'!I9),"9","#"),"8","#"),"7","#"),"6","#"),"5","#"),"4","#"),"3","#"),"2","#"),"1","#"),"0","#"),"$",""),"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Formula'!I9),_xlfn.FORMULATEXT('Movies Formula'!I9),'Movies Formula'!I9),"9","#"),"8","#"),"7","#"),"6","#"),"5","#"),"4","#"),"3","#"),"2","#"),"1","#"),"0","#"),"$",""),"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Formula'!I9),_xlfn.FORMULATEXT('#_Movies Formula'!I9),'#_Movies Formula'!I9),"9","#"),"8","#"),"7","#"),"6","#"),"5","#"),"4","#"),"3","#"),"2","#"),"1","#"),"0","#"),"$",""),"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Formula'!I9),_xlfn.FORMULATEXT('#_Movies Formula'!I9),'#_Movies Formula'!I9),"9","#"),"8","#"),"7","#"),"6","#"),"5","#"),"4","#"),"3","#"),"2","#"),"1","#"),"0","#"),"$",""),"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Formula'!I9),_xlfn.FORMULATEXT('Movies Formula'!I9),'Movies Formula'!I9))-LEN(SUBSTITUTE(IF(_xlfn.ISFORMULA('Movies Formula'!I9),_xlfn.FORMULATEXT('Movies Formula'!I9),'Movies Formula'!I9),"""",""))&gt;LEN(IF(_xlfn.ISFORMULA('#_Movies Formula'!I9),_xlfn.FORMULATEXT('#_Movies Formula'!I9),'#_Movies Formula'!I9))-LEN(SUBSTITUTE(IF(_xlfn.ISFORMULA('#_Movies Formula'!I9),_xlfn.FORMULATEXT('#_Movies Formula'!I9),'#_Movies Formula'!I9),"""","")),TRUE,FALSE),"HardQuoteMsg",IF(LEN(IF(_xlfn.ISFORMULA('Movies Formula'!I9),_xlfn.FORMULATEXT('Movies Formula'!I9),'Movies Formula'!I9))-LEN(SUBSTITUTE(IF(_xlfn.ISFORMULA('Movies Formula'!I9),_xlfn.FORMULATEXT('Movies Formula'!I9),'Movies Formula'!I9),"$",""))&lt;LEN(IF(_xlfn.ISFORMULA('#_Movies Formula'!I9),_xlfn.FORMULATEXT('#_Movies Formula'!I9),'#_Movies Formula'!I9))-LEN(SUBSTITUTE(IF(_xlfn.ISFORMULA('#_Movies Formula'!I9),_xlfn.FORMULATEXT('#_Movies Formula'!I9),'#_Movies Formula'!I9),"$","")),TRUE,FALSE),"MissingAbsMsg",_xlfn.IFS(ISTEXT('#_Movies Formula'!I9),FALSE,ISLOGICAL('#_Movies Formula'!I9),FALSE,SUBSTITUTE(CELL("format",'#_Movies Formula'!I9),"-","")=SUBSTITUTE(CELL("format",'Movies Formula'!I9),"-",""),FALSE,CELL("format",'#_Movies Formula'!I9)="G",FALSE,AND(CELL("format",'#_Movies Formula'!I9)="F0",CELL("format",'Movies Formula'!I9)="G"),FALSE,TRUE,IFERROR(IF(MATCH(CELL("format",'#_Movies Formula'!I9),FormatCodes_SFX!$A$4:$A$53,0)&gt;0,TRUE),FALSE),TRUE,TRUE),"FormatMsg",TRUE,"PerfectMsg")</f>
        <v>PerfectMsg</v>
      </c>
      <c r="J9" s="72" t="str">
        <f ca="1">_xlfn.IFS(ISBLANK('Movies Formula'!J9),"",IF(NOT(ISNA('#_Movies Formula'!J9)),IF(ISNA('Movies Formula'!J9),TRUE,FALSE),FALSE),"StuNAMsg",IF(AND(ISNA('#_Movies Formula'!J9),ISNA('Movies Formula'!J9)),TRUE,FALSE),"PerfectMsg",IF(NOT(ISERROR('#_Movies Formula'!J9)),IF(ISERROR('Movies Formula'!J9),TRUE,FALSE),FALSE),"StuErrorMsg",IF(TYPE('#_Movies Formula'!J9)&lt;&gt;TYPE('Movies Formula'!J9),TRUE,FALSE),"WrongTypeMsg",IF(_xlfn.ISFORMULA('#_Movies Formula'!J9),IF(NOT(_xlfn.ISFORMULA('Movies Formula'!J9)),TRUE),FALSE),"MissingFormulaMsg",IF(NOT(AND(ISNUMBER(FIND("[",_xlfn.FORMULATEXT('#_Movies Formula'!J9))),ISNUMBER(FIND("!",_xlfn.FORMULATEXT('#_Movies Formula'!J9))))),AND(ISNUMBER(FIND("[",_xlfn.FORMULATEXT('Movies Formula'!J9))),ISNUMBER(FIND("!",_xlfn.FORMULATEXT('Movies Formula'!J9)))),FALSE),"ExternalRefsMsg",IF(ISNUMBER('#_Movies Formula'!J9),IF(ABS('#_Movies Formula'!J9-'Movies Formula'!J9)&gt;0.00001,TRUE,FALSE),IF('#_Movies Formula'!J9&lt;&gt;'Movies Formula'!J9,TRUE,FALSE)),IF(ISNUMBER('#_Movies Formula'!J9),IF('#_Movies Formula'!J9&gt;'Movies Formula'!J9,"TooLow","TooHigh"),"WrongAnswer"),NOT(_xlfn.ISFORMULA('#_Movies Formula'!J9)),IF(_xlfn.IFS(ISTEXT('#_Movies Formula'!J9),FALSE,ISLOGICAL('#_Movies Formula'!J9),FALSE,SUBSTITUTE(CELL("format",'#_Movies Formula'!J9),"-","")=SUBSTITUTE(CELL("format",'Movies Formula'!J9),"-",""),FALSE,CELL("format",'#_Movies Formula'!J9)="G",FALSE,AND(CELL("format",'#_Movies Formula'!J9)="F0",CELL("format",'Movies Formula'!J9)="G"),FALSE,TRUE,IFERROR(IF(MATCH(CELL("format",'#_Movies Formula'!J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Formula'!J9),_xlfn.FORMULATEXT('Movies Formula'!J9),'Movies Formula'!J9),"9","#"),"8","#"),"7","#"),"6","#"),"5","#"),"4","#"),"3","#"),"2","#"),"1","#"),"0","#"),"$",""),"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Formula'!J9),_xlfn.FORMULATEXT('Movies Formula'!J9),'Movies Formula'!J9),"9","#"),"8","#"),"7","#"),"6","#"),"5","#"),"4","#"),"3","#"),"2","#"),"1","#"),"0","#"),"$",""),"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Formula'!J9),_xlfn.FORMULATEXT('#_Movies Formula'!J9),'#_Movies Formula'!J9),"9","#"),"8","#"),"7","#"),"6","#"),"5","#"),"4","#"),"3","#"),"2","#"),"1","#"),"0","#"),"$",""),"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Formula'!J9),_xlfn.FORMULATEXT('#_Movies Formula'!J9),'#_Movies Formula'!J9),"9","#"),"8","#"),"7","#"),"6","#"),"5","#"),"4","#"),"3","#"),"2","#"),"1","#"),"0","#"),"$",""),"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Formula'!J9),_xlfn.FORMULATEXT('Movies Formula'!J9),'Movies Formula'!J9))-LEN(SUBSTITUTE(IF(_xlfn.ISFORMULA('Movies Formula'!J9),_xlfn.FORMULATEXT('Movies Formula'!J9),'Movies Formula'!J9),"""",""))&gt;LEN(IF(_xlfn.ISFORMULA('#_Movies Formula'!J9),_xlfn.FORMULATEXT('#_Movies Formula'!J9),'#_Movies Formula'!J9))-LEN(SUBSTITUTE(IF(_xlfn.ISFORMULA('#_Movies Formula'!J9),_xlfn.FORMULATEXT('#_Movies Formula'!J9),'#_Movies Formula'!J9),"""","")),TRUE,FALSE),"HardQuoteMsg",IF(LEN(IF(_xlfn.ISFORMULA('Movies Formula'!J9),_xlfn.FORMULATEXT('Movies Formula'!J9),'Movies Formula'!J9))-LEN(SUBSTITUTE(IF(_xlfn.ISFORMULA('Movies Formula'!J9),_xlfn.FORMULATEXT('Movies Formula'!J9),'Movies Formula'!J9),"$",""))&lt;LEN(IF(_xlfn.ISFORMULA('#_Movies Formula'!J9),_xlfn.FORMULATEXT('#_Movies Formula'!J9),'#_Movies Formula'!J9))-LEN(SUBSTITUTE(IF(_xlfn.ISFORMULA('#_Movies Formula'!J9),_xlfn.FORMULATEXT('#_Movies Formula'!J9),'#_Movies Formula'!J9),"$","")),TRUE,FALSE),"MissingAbsMsg",_xlfn.IFS(ISTEXT('#_Movies Formula'!J9),FALSE,ISLOGICAL('#_Movies Formula'!J9),FALSE,SUBSTITUTE(CELL("format",'#_Movies Formula'!J9),"-","")=SUBSTITUTE(CELL("format",'Movies Formula'!J9),"-",""),FALSE,CELL("format",'#_Movies Formula'!J9)="G",FALSE,AND(CELL("format",'#_Movies Formula'!J9)="F0",CELL("format",'Movies Formula'!J9)="G"),FALSE,TRUE,IFERROR(IF(MATCH(CELL("format",'#_Movies Formula'!J9),FormatCodes_SFX!$A$4:$A$53,0)&gt;0,TRUE),FALSE),TRUE,TRUE),"FormatMsg",TRUE,"PerfectMsg")</f>
        <v>PerfectMsg</v>
      </c>
      <c r="K9" s="72" t="str">
        <f ca="1">_xlfn.IFS(ISBLANK('Movies Formula'!K9),"",IF(NOT(ISNA('#_Movies Formula'!K9)),IF(ISNA('Movies Formula'!K9),TRUE,FALSE),FALSE),"StuNAMsg",IF(AND(ISNA('#_Movies Formula'!K9),ISNA('Movies Formula'!K9)),TRUE,FALSE),"PerfectMsg",IF(NOT(ISERROR('#_Movies Formula'!K9)),IF(ISERROR('Movies Formula'!K9),TRUE,FALSE),FALSE),"StuErrorMsg",IF(TYPE('#_Movies Formula'!K9)&lt;&gt;TYPE('Movies Formula'!K9),TRUE,FALSE),"WrongTypeMsg",IF(_xlfn.ISFORMULA('#_Movies Formula'!K9),IF(NOT(_xlfn.ISFORMULA('Movies Formula'!K9)),TRUE),FALSE),"MissingFormulaMsg",IF(NOT(AND(ISNUMBER(FIND("[",_xlfn.FORMULATEXT('#_Movies Formula'!K9))),ISNUMBER(FIND("!",_xlfn.FORMULATEXT('#_Movies Formula'!K9))))),AND(ISNUMBER(FIND("[",_xlfn.FORMULATEXT('Movies Formula'!K9))),ISNUMBER(FIND("!",_xlfn.FORMULATEXT('Movies Formula'!K9)))),FALSE),"ExternalRefsMsg",IF(ISNUMBER('#_Movies Formula'!K9),IF(ABS('#_Movies Formula'!K9-'Movies Formula'!K9)&gt;0.00001,TRUE,FALSE),IF('#_Movies Formula'!K9&lt;&gt;'Movies Formula'!K9,TRUE,FALSE)),IF(ISNUMBER('#_Movies Formula'!K9),IF('#_Movies Formula'!K9&gt;'Movies Formula'!K9,"TooLow","TooHigh"),"WrongAnswer"),NOT(_xlfn.ISFORMULA('#_Movies Formula'!K9)),IF(_xlfn.IFS(ISTEXT('#_Movies Formula'!K9),FALSE,ISLOGICAL('#_Movies Formula'!K9),FALSE,SUBSTITUTE(CELL("format",'#_Movies Formula'!K9),"-","")=SUBSTITUTE(CELL("format",'Movies Formula'!K9),"-",""),FALSE,CELL("format",'#_Movies Formula'!K9)="G",FALSE,AND(CELL("format",'#_Movies Formula'!K9)="F0",CELL("format",'Movies Formula'!K9)="G"),FALSE,TRUE,IFERROR(IF(MATCH(CELL("format",'#_Movies Formula'!K9)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Formula'!K9),_xlfn.FORMULATEXT('Movies Formula'!K9),'Movies Formula'!K9),"9","#"),"8","#"),"7","#"),"6","#"),"5","#"),"4","#"),"3","#"),"2","#"),"1","#"),"0","#"),"$",""),"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Formula'!K9),_xlfn.FORMULATEXT('Movies Formula'!K9),'Movies Formula'!K9),"9","#"),"8","#"),"7","#"),"6","#"),"5","#"),"4","#"),"3","#"),"2","#"),"1","#"),"0","#"),"$",""),"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Formula'!K9),_xlfn.FORMULATEXT('#_Movies Formula'!K9),'#_Movies Formula'!K9),"9","#"),"8","#"),"7","#"),"6","#"),"5","#"),"4","#"),"3","#"),"2","#"),"1","#"),"0","#"),"$",""),"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Formula'!K9),_xlfn.FORMULATEXT('#_Movies Formula'!K9),'#_Movies Formula'!K9),"9","#"),"8","#"),"7","#"),"6","#"),"5","#"),"4","#"),"3","#"),"2","#"),"1","#"),"0","#"),"$",""),"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Formula'!K9),_xlfn.FORMULATEXT('Movies Formula'!K9),'Movies Formula'!K9))-LEN(SUBSTITUTE(IF(_xlfn.ISFORMULA('Movies Formula'!K9),_xlfn.FORMULATEXT('Movies Formula'!K9),'Movies Formula'!K9),"""",""))&gt;LEN(IF(_xlfn.ISFORMULA('#_Movies Formula'!K9),_xlfn.FORMULATEXT('#_Movies Formula'!K9),'#_Movies Formula'!K9))-LEN(SUBSTITUTE(IF(_xlfn.ISFORMULA('#_Movies Formula'!K9),_xlfn.FORMULATEXT('#_Movies Formula'!K9),'#_Movies Formula'!K9),"""","")),TRUE,FALSE),"HardQuoteMsg",IF(LEN(IF(_xlfn.ISFORMULA('Movies Formula'!K9),_xlfn.FORMULATEXT('Movies Formula'!K9),'Movies Formula'!K9))-LEN(SUBSTITUTE(IF(_xlfn.ISFORMULA('Movies Formula'!K9),_xlfn.FORMULATEXT('Movies Formula'!K9),'Movies Formula'!K9),"$",""))&lt;LEN(IF(_xlfn.ISFORMULA('#_Movies Formula'!K9),_xlfn.FORMULATEXT('#_Movies Formula'!K9),'#_Movies Formula'!K9))-LEN(SUBSTITUTE(IF(_xlfn.ISFORMULA('#_Movies Formula'!K9),_xlfn.FORMULATEXT('#_Movies Formula'!K9),'#_Movies Formula'!K9),"$","")),TRUE,FALSE),"MissingAbsMsg",_xlfn.IFS(ISTEXT('#_Movies Formula'!K9),FALSE,ISLOGICAL('#_Movies Formula'!K9),FALSE,SUBSTITUTE(CELL("format",'#_Movies Formula'!K9),"-","")=SUBSTITUTE(CELL("format",'Movies Formula'!K9),"-",""),FALSE,CELL("format",'#_Movies Formula'!K9)="G",FALSE,AND(CELL("format",'#_Movies Formula'!K9)="F0",CELL("format",'Movies Formula'!K9)="G"),FALSE,TRUE,IFERROR(IF(MATCH(CELL("format",'#_Movies Formula'!K9),FormatCodes_SFX!$A$4:$A$53,0)&gt;0,TRUE),FALSE),TRUE,TRUE),"FormatMsg",TRUE,"PerfectMsg")</f>
        <v>PerfectMsg</v>
      </c>
    </row>
    <row r="10" spans="1:11" x14ac:dyDescent="0.15">
      <c r="A10" s="94">
        <v>0</v>
      </c>
      <c r="B10" s="72">
        <v>0</v>
      </c>
      <c r="C10" s="73">
        <v>0</v>
      </c>
      <c r="D10" s="72">
        <v>0</v>
      </c>
      <c r="E10" s="73">
        <v>0</v>
      </c>
      <c r="F10" s="95">
        <v>0</v>
      </c>
      <c r="H10" s="76">
        <v>0</v>
      </c>
      <c r="I10" s="72" t="str">
        <f ca="1">_xlfn.IFS(ISBLANK('Movies Formula'!I10),"",IF(NOT(ISNA('#_Movies Formula'!I10)),IF(ISNA('Movies Formula'!I10),TRUE,FALSE),FALSE),"StuNAMsg",IF(AND(ISNA('#_Movies Formula'!I10),ISNA('Movies Formula'!I10)),TRUE,FALSE),"PerfectMsg",IF(NOT(ISERROR('#_Movies Formula'!I10)),IF(ISERROR('Movies Formula'!I10),TRUE,FALSE),FALSE),"StuErrorMsg",IF(TYPE('#_Movies Formula'!I10)&lt;&gt;TYPE('Movies Formula'!I10),TRUE,FALSE),"WrongTypeMsg",IF(_xlfn.ISFORMULA('#_Movies Formula'!I10),IF(NOT(_xlfn.ISFORMULA('Movies Formula'!I10)),TRUE),FALSE),"MissingFormulaMsg",IF(NOT(AND(ISNUMBER(FIND("[",_xlfn.FORMULATEXT('#_Movies Formula'!I10))),ISNUMBER(FIND("!",_xlfn.FORMULATEXT('#_Movies Formula'!I10))))),AND(ISNUMBER(FIND("[",_xlfn.FORMULATEXT('Movies Formula'!I10))),ISNUMBER(FIND("!",_xlfn.FORMULATEXT('Movies Formula'!I10)))),FALSE),"ExternalRefsMsg",IF(ISNUMBER('#_Movies Formula'!I10),IF(ABS('#_Movies Formula'!I10-'Movies Formula'!I10)&gt;0.00001,TRUE,FALSE),IF('#_Movies Formula'!I10&lt;&gt;'Movies Formula'!I10,TRUE,FALSE)),IF(ISNUMBER('#_Movies Formula'!I10),IF('#_Movies Formula'!I10&gt;'Movies Formula'!I10,"TooLow","TooHigh"),"WrongAnswer"),NOT(_xlfn.ISFORMULA('#_Movies Formula'!I10)),IF(_xlfn.IFS(ISTEXT('#_Movies Formula'!I10),FALSE,ISLOGICAL('#_Movies Formula'!I10),FALSE,SUBSTITUTE(CELL("format",'#_Movies Formula'!I10),"-","")=SUBSTITUTE(CELL("format",'Movies Formula'!I10),"-",""),FALSE,CELL("format",'#_Movies Formula'!I10)="G",FALSE,AND(CELL("format",'#_Movies Formula'!I10)="F0",CELL("format",'Movies Formula'!I10)="G"),FALSE,TRUE,IFERROR(IF(MATCH(CELL("format",'#_Movies Formula'!I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Formula'!I10),_xlfn.FORMULATEXT('Movies Formula'!I10),'Movies Formula'!I10),"9","#"),"8","#"),"7","#"),"6","#"),"5","#"),"4","#"),"3","#"),"2","#"),"1","#"),"0","#"),"$",""),"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Formula'!I10),_xlfn.FORMULATEXT('Movies Formula'!I10),'Movies Formula'!I10),"9","#"),"8","#"),"7","#"),"6","#"),"5","#"),"4","#"),"3","#"),"2","#"),"1","#"),"0","#"),"$",""),"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Formula'!I10),_xlfn.FORMULATEXT('#_Movies Formula'!I10),'#_Movies Formula'!I10),"9","#"),"8","#"),"7","#"),"6","#"),"5","#"),"4","#"),"3","#"),"2","#"),"1","#"),"0","#"),"$",""),"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Formula'!I10),_xlfn.FORMULATEXT('#_Movies Formula'!I10),'#_Movies Formula'!I10),"9","#"),"8","#"),"7","#"),"6","#"),"5","#"),"4","#"),"3","#"),"2","#"),"1","#"),"0","#"),"$",""),"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Formula'!I10),_xlfn.FORMULATEXT('Movies Formula'!I10),'Movies Formula'!I10))-LEN(SUBSTITUTE(IF(_xlfn.ISFORMULA('Movies Formula'!I10),_xlfn.FORMULATEXT('Movies Formula'!I10),'Movies Formula'!I10),"""",""))&gt;LEN(IF(_xlfn.ISFORMULA('#_Movies Formula'!I10),_xlfn.FORMULATEXT('#_Movies Formula'!I10),'#_Movies Formula'!I10))-LEN(SUBSTITUTE(IF(_xlfn.ISFORMULA('#_Movies Formula'!I10),_xlfn.FORMULATEXT('#_Movies Formula'!I10),'#_Movies Formula'!I10),"""","")),TRUE,FALSE),"HardQuoteMsg",IF(LEN(IF(_xlfn.ISFORMULA('Movies Formula'!I10),_xlfn.FORMULATEXT('Movies Formula'!I10),'Movies Formula'!I10))-LEN(SUBSTITUTE(IF(_xlfn.ISFORMULA('Movies Formula'!I10),_xlfn.FORMULATEXT('Movies Formula'!I10),'Movies Formula'!I10),"$",""))&lt;LEN(IF(_xlfn.ISFORMULA('#_Movies Formula'!I10),_xlfn.FORMULATEXT('#_Movies Formula'!I10),'#_Movies Formula'!I10))-LEN(SUBSTITUTE(IF(_xlfn.ISFORMULA('#_Movies Formula'!I10),_xlfn.FORMULATEXT('#_Movies Formula'!I10),'#_Movies Formula'!I10),"$","")),TRUE,FALSE),"MissingAbsMsg",_xlfn.IFS(ISTEXT('#_Movies Formula'!I10),FALSE,ISLOGICAL('#_Movies Formula'!I10),FALSE,SUBSTITUTE(CELL("format",'#_Movies Formula'!I10),"-","")=SUBSTITUTE(CELL("format",'Movies Formula'!I10),"-",""),FALSE,CELL("format",'#_Movies Formula'!I10)="G",FALSE,AND(CELL("format",'#_Movies Formula'!I10)="F0",CELL("format",'Movies Formula'!I10)="G"),FALSE,TRUE,IFERROR(IF(MATCH(CELL("format",'#_Movies Formula'!I10),FormatCodes_SFX!$A$4:$A$53,0)&gt;0,TRUE),FALSE),TRUE,TRUE),"FormatMsg",TRUE,"PerfectMsg")</f>
        <v>PerfectMsg</v>
      </c>
      <c r="J10" s="72" t="str">
        <f ca="1">_xlfn.IFS(ISBLANK('Movies Formula'!J10),"",IF(NOT(ISNA('#_Movies Formula'!J10)),IF(ISNA('Movies Formula'!J10),TRUE,FALSE),FALSE),"StuNAMsg",IF(AND(ISNA('#_Movies Formula'!J10),ISNA('Movies Formula'!J10)),TRUE,FALSE),"PerfectMsg",IF(NOT(ISERROR('#_Movies Formula'!J10)),IF(ISERROR('Movies Formula'!J10),TRUE,FALSE),FALSE),"StuErrorMsg",IF(TYPE('#_Movies Formula'!J10)&lt;&gt;TYPE('Movies Formula'!J10),TRUE,FALSE),"WrongTypeMsg",IF(_xlfn.ISFORMULA('#_Movies Formula'!J10),IF(NOT(_xlfn.ISFORMULA('Movies Formula'!J10)),TRUE),FALSE),"MissingFormulaMsg",IF(NOT(AND(ISNUMBER(FIND("[",_xlfn.FORMULATEXT('#_Movies Formula'!J10))),ISNUMBER(FIND("!",_xlfn.FORMULATEXT('#_Movies Formula'!J10))))),AND(ISNUMBER(FIND("[",_xlfn.FORMULATEXT('Movies Formula'!J10))),ISNUMBER(FIND("!",_xlfn.FORMULATEXT('Movies Formula'!J10)))),FALSE),"ExternalRefsMsg",IF(ISNUMBER('#_Movies Formula'!J10),IF(ABS('#_Movies Formula'!J10-'Movies Formula'!J10)&gt;0.00001,TRUE,FALSE),IF('#_Movies Formula'!J10&lt;&gt;'Movies Formula'!J10,TRUE,FALSE)),IF(ISNUMBER('#_Movies Formula'!J10),IF('#_Movies Formula'!J10&gt;'Movies Formula'!J10,"TooLow","TooHigh"),"WrongAnswer"),NOT(_xlfn.ISFORMULA('#_Movies Formula'!J10)),IF(_xlfn.IFS(ISTEXT('#_Movies Formula'!J10),FALSE,ISLOGICAL('#_Movies Formula'!J10),FALSE,SUBSTITUTE(CELL("format",'#_Movies Formula'!J10),"-","")=SUBSTITUTE(CELL("format",'Movies Formula'!J10),"-",""),FALSE,CELL("format",'#_Movies Formula'!J10)="G",FALSE,AND(CELL("format",'#_Movies Formula'!J10)="F0",CELL("format",'Movies Formula'!J10)="G"),FALSE,TRUE,IFERROR(IF(MATCH(CELL("format",'#_Movies Formula'!J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Formula'!J10),_xlfn.FORMULATEXT('Movies Formula'!J10),'Movies Formula'!J10),"9","#"),"8","#"),"7","#"),"6","#"),"5","#"),"4","#"),"3","#"),"2","#"),"1","#"),"0","#"),"$",""),"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Formula'!J10),_xlfn.FORMULATEXT('Movies Formula'!J10),'Movies Formula'!J10),"9","#"),"8","#"),"7","#"),"6","#"),"5","#"),"4","#"),"3","#"),"2","#"),"1","#"),"0","#"),"$",""),"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Formula'!J10),_xlfn.FORMULATEXT('#_Movies Formula'!J10),'#_Movies Formula'!J10),"9","#"),"8","#"),"7","#"),"6","#"),"5","#"),"4","#"),"3","#"),"2","#"),"1","#"),"0","#"),"$",""),"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Formula'!J10),_xlfn.FORMULATEXT('#_Movies Formula'!J10),'#_Movies Formula'!J10),"9","#"),"8","#"),"7","#"),"6","#"),"5","#"),"4","#"),"3","#"),"2","#"),"1","#"),"0","#"),"$",""),"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Formula'!J10),_xlfn.FORMULATEXT('Movies Formula'!J10),'Movies Formula'!J10))-LEN(SUBSTITUTE(IF(_xlfn.ISFORMULA('Movies Formula'!J10),_xlfn.FORMULATEXT('Movies Formula'!J10),'Movies Formula'!J10),"""",""))&gt;LEN(IF(_xlfn.ISFORMULA('#_Movies Formula'!J10),_xlfn.FORMULATEXT('#_Movies Formula'!J10),'#_Movies Formula'!J10))-LEN(SUBSTITUTE(IF(_xlfn.ISFORMULA('#_Movies Formula'!J10),_xlfn.FORMULATEXT('#_Movies Formula'!J10),'#_Movies Formula'!J10),"""","")),TRUE,FALSE),"HardQuoteMsg",IF(LEN(IF(_xlfn.ISFORMULA('Movies Formula'!J10),_xlfn.FORMULATEXT('Movies Formula'!J10),'Movies Formula'!J10))-LEN(SUBSTITUTE(IF(_xlfn.ISFORMULA('Movies Formula'!J10),_xlfn.FORMULATEXT('Movies Formula'!J10),'Movies Formula'!J10),"$",""))&lt;LEN(IF(_xlfn.ISFORMULA('#_Movies Formula'!J10),_xlfn.FORMULATEXT('#_Movies Formula'!J10),'#_Movies Formula'!J10))-LEN(SUBSTITUTE(IF(_xlfn.ISFORMULA('#_Movies Formula'!J10),_xlfn.FORMULATEXT('#_Movies Formula'!J10),'#_Movies Formula'!J10),"$","")),TRUE,FALSE),"MissingAbsMsg",_xlfn.IFS(ISTEXT('#_Movies Formula'!J10),FALSE,ISLOGICAL('#_Movies Formula'!J10),FALSE,SUBSTITUTE(CELL("format",'#_Movies Formula'!J10),"-","")=SUBSTITUTE(CELL("format",'Movies Formula'!J10),"-",""),FALSE,CELL("format",'#_Movies Formula'!J10)="G",FALSE,AND(CELL("format",'#_Movies Formula'!J10)="F0",CELL("format",'Movies Formula'!J10)="G"),FALSE,TRUE,IFERROR(IF(MATCH(CELL("format",'#_Movies Formula'!J10),FormatCodes_SFX!$A$4:$A$53,0)&gt;0,TRUE),FALSE),TRUE,TRUE),"FormatMsg",TRUE,"PerfectMsg")</f>
        <v>PerfectMsg</v>
      </c>
      <c r="K10" s="72" t="str">
        <f ca="1">_xlfn.IFS(ISBLANK('Movies Formula'!K10),"",IF(NOT(ISNA('#_Movies Formula'!K10)),IF(ISNA('Movies Formula'!K10),TRUE,FALSE),FALSE),"StuNAMsg",IF(AND(ISNA('#_Movies Formula'!K10),ISNA('Movies Formula'!K10)),TRUE,FALSE),"PerfectMsg",IF(NOT(ISERROR('#_Movies Formula'!K10)),IF(ISERROR('Movies Formula'!K10),TRUE,FALSE),FALSE),"StuErrorMsg",IF(TYPE('#_Movies Formula'!K10)&lt;&gt;TYPE('Movies Formula'!K10),TRUE,FALSE),"WrongTypeMsg",IF(_xlfn.ISFORMULA('#_Movies Formula'!K10),IF(NOT(_xlfn.ISFORMULA('Movies Formula'!K10)),TRUE),FALSE),"MissingFormulaMsg",IF(NOT(AND(ISNUMBER(FIND("[",_xlfn.FORMULATEXT('#_Movies Formula'!K10))),ISNUMBER(FIND("!",_xlfn.FORMULATEXT('#_Movies Formula'!K10))))),AND(ISNUMBER(FIND("[",_xlfn.FORMULATEXT('Movies Formula'!K10))),ISNUMBER(FIND("!",_xlfn.FORMULATEXT('Movies Formula'!K10)))),FALSE),"ExternalRefsMsg",IF(ISNUMBER('#_Movies Formula'!K10),IF(ABS('#_Movies Formula'!K10-'Movies Formula'!K10)&gt;0.00001,TRUE,FALSE),IF('#_Movies Formula'!K10&lt;&gt;'Movies Formula'!K10,TRUE,FALSE)),IF(ISNUMBER('#_Movies Formula'!K10),IF('#_Movies Formula'!K10&gt;'Movies Formula'!K10,"TooLow","TooHigh"),"WrongAnswer"),NOT(_xlfn.ISFORMULA('#_Movies Formula'!K10)),IF(_xlfn.IFS(ISTEXT('#_Movies Formula'!K10),FALSE,ISLOGICAL('#_Movies Formula'!K10),FALSE,SUBSTITUTE(CELL("format",'#_Movies Formula'!K10),"-","")=SUBSTITUTE(CELL("format",'Movies Formula'!K10),"-",""),FALSE,CELL("format",'#_Movies Formula'!K10)="G",FALSE,AND(CELL("format",'#_Movies Formula'!K10)="F0",CELL("format",'Movies Formula'!K10)="G"),FALSE,TRUE,IFERROR(IF(MATCH(CELL("format",'#_Movies Formula'!K10)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Formula'!K10),_xlfn.FORMULATEXT('Movies Formula'!K10),'Movies Formula'!K10),"9","#"),"8","#"),"7","#"),"6","#"),"5","#"),"4","#"),"3","#"),"2","#"),"1","#"),"0","#"),"$",""),"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Formula'!K10),_xlfn.FORMULATEXT('Movies Formula'!K10),'Movies Formula'!K10),"9","#"),"8","#"),"7","#"),"6","#"),"5","#"),"4","#"),"3","#"),"2","#"),"1","#"),"0","#"),"$",""),"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Formula'!K10),_xlfn.FORMULATEXT('#_Movies Formula'!K10),'#_Movies Formula'!K10),"9","#"),"8","#"),"7","#"),"6","#"),"5","#"),"4","#"),"3","#"),"2","#"),"1","#"),"0","#"),"$",""),"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Formula'!K10),_xlfn.FORMULATEXT('#_Movies Formula'!K10),'#_Movies Formula'!K10),"9","#"),"8","#"),"7","#"),"6","#"),"5","#"),"4","#"),"3","#"),"2","#"),"1","#"),"0","#"),"$",""),"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Formula'!K10),_xlfn.FORMULATEXT('Movies Formula'!K10),'Movies Formula'!K10))-LEN(SUBSTITUTE(IF(_xlfn.ISFORMULA('Movies Formula'!K10),_xlfn.FORMULATEXT('Movies Formula'!K10),'Movies Formula'!K10),"""",""))&gt;LEN(IF(_xlfn.ISFORMULA('#_Movies Formula'!K10),_xlfn.FORMULATEXT('#_Movies Formula'!K10),'#_Movies Formula'!K10))-LEN(SUBSTITUTE(IF(_xlfn.ISFORMULA('#_Movies Formula'!K10),_xlfn.FORMULATEXT('#_Movies Formula'!K10),'#_Movies Formula'!K10),"""","")),TRUE,FALSE),"HardQuoteMsg",IF(LEN(IF(_xlfn.ISFORMULA('Movies Formula'!K10),_xlfn.FORMULATEXT('Movies Formula'!K10),'Movies Formula'!K10))-LEN(SUBSTITUTE(IF(_xlfn.ISFORMULA('Movies Formula'!K10),_xlfn.FORMULATEXT('Movies Formula'!K10),'Movies Formula'!K10),"$",""))&lt;LEN(IF(_xlfn.ISFORMULA('#_Movies Formula'!K10),_xlfn.FORMULATEXT('#_Movies Formula'!K10),'#_Movies Formula'!K10))-LEN(SUBSTITUTE(IF(_xlfn.ISFORMULA('#_Movies Formula'!K10),_xlfn.FORMULATEXT('#_Movies Formula'!K10),'#_Movies Formula'!K10),"$","")),TRUE,FALSE),"MissingAbsMsg",_xlfn.IFS(ISTEXT('#_Movies Formula'!K10),FALSE,ISLOGICAL('#_Movies Formula'!K10),FALSE,SUBSTITUTE(CELL("format",'#_Movies Formula'!K10),"-","")=SUBSTITUTE(CELL("format",'Movies Formula'!K10),"-",""),FALSE,CELL("format",'#_Movies Formula'!K10)="G",FALSE,AND(CELL("format",'#_Movies Formula'!K10)="F0",CELL("format",'Movies Formula'!K10)="G"),FALSE,TRUE,IFERROR(IF(MATCH(CELL("format",'#_Movies Formula'!K10),FormatCodes_SFX!$A$4:$A$53,0)&gt;0,TRUE),FALSE),TRUE,TRUE),"FormatMsg",TRUE,"PerfectMsg")</f>
        <v>PerfectMsg</v>
      </c>
    </row>
    <row r="11" spans="1:11" x14ac:dyDescent="0.15">
      <c r="A11" s="94">
        <v>0</v>
      </c>
      <c r="B11" s="72">
        <v>0</v>
      </c>
      <c r="C11" s="73">
        <v>0</v>
      </c>
      <c r="D11" s="72">
        <v>0</v>
      </c>
      <c r="E11" s="73">
        <v>0</v>
      </c>
      <c r="F11" s="95">
        <v>0</v>
      </c>
      <c r="H11" s="76">
        <v>0</v>
      </c>
      <c r="I11" s="72" t="str">
        <f ca="1">_xlfn.IFS(ISBLANK('Movies Formula'!I11),"",IF(NOT(ISNA('#_Movies Formula'!I11)),IF(ISNA('Movies Formula'!I11),TRUE,FALSE),FALSE),"StuNAMsg",IF(AND(ISNA('#_Movies Formula'!I11),ISNA('Movies Formula'!I11)),TRUE,FALSE),"PerfectMsg",IF(NOT(ISERROR('#_Movies Formula'!I11)),IF(ISERROR('Movies Formula'!I11),TRUE,FALSE),FALSE),"StuErrorMsg",IF(TYPE('#_Movies Formula'!I11)&lt;&gt;TYPE('Movies Formula'!I11),TRUE,FALSE),"WrongTypeMsg",IF(_xlfn.ISFORMULA('#_Movies Formula'!I11),IF(NOT(_xlfn.ISFORMULA('Movies Formula'!I11)),TRUE),FALSE),"MissingFormulaMsg",IF(NOT(AND(ISNUMBER(FIND("[",_xlfn.FORMULATEXT('#_Movies Formula'!I11))),ISNUMBER(FIND("!",_xlfn.FORMULATEXT('#_Movies Formula'!I11))))),AND(ISNUMBER(FIND("[",_xlfn.FORMULATEXT('Movies Formula'!I11))),ISNUMBER(FIND("!",_xlfn.FORMULATEXT('Movies Formula'!I11)))),FALSE),"ExternalRefsMsg",IF(ISNUMBER('#_Movies Formula'!I11),IF(ABS('#_Movies Formula'!I11-'Movies Formula'!I11)&gt;0.00001,TRUE,FALSE),IF('#_Movies Formula'!I11&lt;&gt;'Movies Formula'!I11,TRUE,FALSE)),IF(ISNUMBER('#_Movies Formula'!I11),IF('#_Movies Formula'!I11&gt;'Movies Formula'!I11,"TooLow","TooHigh"),"WrongAnswer"),NOT(_xlfn.ISFORMULA('#_Movies Formula'!I11)),IF(_xlfn.IFS(ISTEXT('#_Movies Formula'!I11),FALSE,ISLOGICAL('#_Movies Formula'!I11),FALSE,SUBSTITUTE(CELL("format",'#_Movies Formula'!I11),"-","")=SUBSTITUTE(CELL("format",'Movies Formula'!I11),"-",""),FALSE,CELL("format",'#_Movies Formula'!I11)="G",FALSE,AND(CELL("format",'#_Movies Formula'!I11)="F0",CELL("format",'Movies Formula'!I11)="G"),FALSE,TRUE,IFERROR(IF(MATCH(CELL("format",'#_Movies Formula'!I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Formula'!I11),_xlfn.FORMULATEXT('Movies Formula'!I11),'Movies Formula'!I11),"9","#"),"8","#"),"7","#"),"6","#"),"5","#"),"4","#"),"3","#"),"2","#"),"1","#"),"0","#"),"$",""),"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Formula'!I11),_xlfn.FORMULATEXT('Movies Formula'!I11),'Movies Formula'!I11),"9","#"),"8","#"),"7","#"),"6","#"),"5","#"),"4","#"),"3","#"),"2","#"),"1","#"),"0","#"),"$",""),"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Formula'!I11),_xlfn.FORMULATEXT('#_Movies Formula'!I11),'#_Movies Formula'!I11),"9","#"),"8","#"),"7","#"),"6","#"),"5","#"),"4","#"),"3","#"),"2","#"),"1","#"),"0","#"),"$",""),"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Formula'!I11),_xlfn.FORMULATEXT('#_Movies Formula'!I11),'#_Movies Formula'!I11),"9","#"),"8","#"),"7","#"),"6","#"),"5","#"),"4","#"),"3","#"),"2","#"),"1","#"),"0","#"),"$",""),"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Formula'!I11),_xlfn.FORMULATEXT('Movies Formula'!I11),'Movies Formula'!I11))-LEN(SUBSTITUTE(IF(_xlfn.ISFORMULA('Movies Formula'!I11),_xlfn.FORMULATEXT('Movies Formula'!I11),'Movies Formula'!I11),"""",""))&gt;LEN(IF(_xlfn.ISFORMULA('#_Movies Formula'!I11),_xlfn.FORMULATEXT('#_Movies Formula'!I11),'#_Movies Formula'!I11))-LEN(SUBSTITUTE(IF(_xlfn.ISFORMULA('#_Movies Formula'!I11),_xlfn.FORMULATEXT('#_Movies Formula'!I11),'#_Movies Formula'!I11),"""","")),TRUE,FALSE),"HardQuoteMsg",IF(LEN(IF(_xlfn.ISFORMULA('Movies Formula'!I11),_xlfn.FORMULATEXT('Movies Formula'!I11),'Movies Formula'!I11))-LEN(SUBSTITUTE(IF(_xlfn.ISFORMULA('Movies Formula'!I11),_xlfn.FORMULATEXT('Movies Formula'!I11),'Movies Formula'!I11),"$",""))&lt;LEN(IF(_xlfn.ISFORMULA('#_Movies Formula'!I11),_xlfn.FORMULATEXT('#_Movies Formula'!I11),'#_Movies Formula'!I11))-LEN(SUBSTITUTE(IF(_xlfn.ISFORMULA('#_Movies Formula'!I11),_xlfn.FORMULATEXT('#_Movies Formula'!I11),'#_Movies Formula'!I11),"$","")),TRUE,FALSE),"MissingAbsMsg",_xlfn.IFS(ISTEXT('#_Movies Formula'!I11),FALSE,ISLOGICAL('#_Movies Formula'!I11),FALSE,SUBSTITUTE(CELL("format",'#_Movies Formula'!I11),"-","")=SUBSTITUTE(CELL("format",'Movies Formula'!I11),"-",""),FALSE,CELL("format",'#_Movies Formula'!I11)="G",FALSE,AND(CELL("format",'#_Movies Formula'!I11)="F0",CELL("format",'Movies Formula'!I11)="G"),FALSE,TRUE,IFERROR(IF(MATCH(CELL("format",'#_Movies Formula'!I11),FormatCodes_SFX!$A$4:$A$53,0)&gt;0,TRUE),FALSE),TRUE,TRUE),"FormatMsg",TRUE,"PerfectMsg")</f>
        <v>PerfectMsg</v>
      </c>
      <c r="J11" s="72" t="str">
        <f ca="1">_xlfn.IFS(ISBLANK('Movies Formula'!J11),"",IF(NOT(ISNA('#_Movies Formula'!J11)),IF(ISNA('Movies Formula'!J11),TRUE,FALSE),FALSE),"StuNAMsg",IF(AND(ISNA('#_Movies Formula'!J11),ISNA('Movies Formula'!J11)),TRUE,FALSE),"PerfectMsg",IF(NOT(ISERROR('#_Movies Formula'!J11)),IF(ISERROR('Movies Formula'!J11),TRUE,FALSE),FALSE),"StuErrorMsg",IF(TYPE('#_Movies Formula'!J11)&lt;&gt;TYPE('Movies Formula'!J11),TRUE,FALSE),"WrongTypeMsg",IF(_xlfn.ISFORMULA('#_Movies Formula'!J11),IF(NOT(_xlfn.ISFORMULA('Movies Formula'!J11)),TRUE),FALSE),"MissingFormulaMsg",IF(NOT(AND(ISNUMBER(FIND("[",_xlfn.FORMULATEXT('#_Movies Formula'!J11))),ISNUMBER(FIND("!",_xlfn.FORMULATEXT('#_Movies Formula'!J11))))),AND(ISNUMBER(FIND("[",_xlfn.FORMULATEXT('Movies Formula'!J11))),ISNUMBER(FIND("!",_xlfn.FORMULATEXT('Movies Formula'!J11)))),FALSE),"ExternalRefsMsg",IF(ISNUMBER('#_Movies Formula'!J11),IF(ABS('#_Movies Formula'!J11-'Movies Formula'!J11)&gt;0.00001,TRUE,FALSE),IF('#_Movies Formula'!J11&lt;&gt;'Movies Formula'!J11,TRUE,FALSE)),IF(ISNUMBER('#_Movies Formula'!J11),IF('#_Movies Formula'!J11&gt;'Movies Formula'!J11,"TooLow","TooHigh"),"WrongAnswer"),NOT(_xlfn.ISFORMULA('#_Movies Formula'!J11)),IF(_xlfn.IFS(ISTEXT('#_Movies Formula'!J11),FALSE,ISLOGICAL('#_Movies Formula'!J11),FALSE,SUBSTITUTE(CELL("format",'#_Movies Formula'!J11),"-","")=SUBSTITUTE(CELL("format",'Movies Formula'!J11),"-",""),FALSE,CELL("format",'#_Movies Formula'!J11)="G",FALSE,AND(CELL("format",'#_Movies Formula'!J11)="F0",CELL("format",'Movies Formula'!J11)="G"),FALSE,TRUE,IFERROR(IF(MATCH(CELL("format",'#_Movies Formula'!J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Formula'!J11),_xlfn.FORMULATEXT('Movies Formula'!J11),'Movies Formula'!J11),"9","#"),"8","#"),"7","#"),"6","#"),"5","#"),"4","#"),"3","#"),"2","#"),"1","#"),"0","#"),"$",""),"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Formula'!J11),_xlfn.FORMULATEXT('Movies Formula'!J11),'Movies Formula'!J11),"9","#"),"8","#"),"7","#"),"6","#"),"5","#"),"4","#"),"3","#"),"2","#"),"1","#"),"0","#"),"$",""),"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Formula'!J11),_xlfn.FORMULATEXT('#_Movies Formula'!J11),'#_Movies Formula'!J11),"9","#"),"8","#"),"7","#"),"6","#"),"5","#"),"4","#"),"3","#"),"2","#"),"1","#"),"0","#"),"$",""),"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Formula'!J11),_xlfn.FORMULATEXT('#_Movies Formula'!J11),'#_Movies Formula'!J11),"9","#"),"8","#"),"7","#"),"6","#"),"5","#"),"4","#"),"3","#"),"2","#"),"1","#"),"0","#"),"$",""),"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Formula'!J11),_xlfn.FORMULATEXT('Movies Formula'!J11),'Movies Formula'!J11))-LEN(SUBSTITUTE(IF(_xlfn.ISFORMULA('Movies Formula'!J11),_xlfn.FORMULATEXT('Movies Formula'!J11),'Movies Formula'!J11),"""",""))&gt;LEN(IF(_xlfn.ISFORMULA('#_Movies Formula'!J11),_xlfn.FORMULATEXT('#_Movies Formula'!J11),'#_Movies Formula'!J11))-LEN(SUBSTITUTE(IF(_xlfn.ISFORMULA('#_Movies Formula'!J11),_xlfn.FORMULATEXT('#_Movies Formula'!J11),'#_Movies Formula'!J11),"""","")),TRUE,FALSE),"HardQuoteMsg",IF(LEN(IF(_xlfn.ISFORMULA('Movies Formula'!J11),_xlfn.FORMULATEXT('Movies Formula'!J11),'Movies Formula'!J11))-LEN(SUBSTITUTE(IF(_xlfn.ISFORMULA('Movies Formula'!J11),_xlfn.FORMULATEXT('Movies Formula'!J11),'Movies Formula'!J11),"$",""))&lt;LEN(IF(_xlfn.ISFORMULA('#_Movies Formula'!J11),_xlfn.FORMULATEXT('#_Movies Formula'!J11),'#_Movies Formula'!J11))-LEN(SUBSTITUTE(IF(_xlfn.ISFORMULA('#_Movies Formula'!J11),_xlfn.FORMULATEXT('#_Movies Formula'!J11),'#_Movies Formula'!J11),"$","")),TRUE,FALSE),"MissingAbsMsg",_xlfn.IFS(ISTEXT('#_Movies Formula'!J11),FALSE,ISLOGICAL('#_Movies Formula'!J11),FALSE,SUBSTITUTE(CELL("format",'#_Movies Formula'!J11),"-","")=SUBSTITUTE(CELL("format",'Movies Formula'!J11),"-",""),FALSE,CELL("format",'#_Movies Formula'!J11)="G",FALSE,AND(CELL("format",'#_Movies Formula'!J11)="F0",CELL("format",'Movies Formula'!J11)="G"),FALSE,TRUE,IFERROR(IF(MATCH(CELL("format",'#_Movies Formula'!J11),FormatCodes_SFX!$A$4:$A$53,0)&gt;0,TRUE),FALSE),TRUE,TRUE),"FormatMsg",TRUE,"PerfectMsg")</f>
        <v>PerfectMsg</v>
      </c>
      <c r="K11" s="72" t="str">
        <f ca="1">_xlfn.IFS(ISBLANK('Movies Formula'!K11),"",IF(NOT(ISNA('#_Movies Formula'!K11)),IF(ISNA('Movies Formula'!K11),TRUE,FALSE),FALSE),"StuNAMsg",IF(AND(ISNA('#_Movies Formula'!K11),ISNA('Movies Formula'!K11)),TRUE,FALSE),"PerfectMsg",IF(NOT(ISERROR('#_Movies Formula'!K11)),IF(ISERROR('Movies Formula'!K11),TRUE,FALSE),FALSE),"StuErrorMsg",IF(TYPE('#_Movies Formula'!K11)&lt;&gt;TYPE('Movies Formula'!K11),TRUE,FALSE),"WrongTypeMsg",IF(_xlfn.ISFORMULA('#_Movies Formula'!K11),IF(NOT(_xlfn.ISFORMULA('Movies Formula'!K11)),TRUE),FALSE),"MissingFormulaMsg",IF(NOT(AND(ISNUMBER(FIND("[",_xlfn.FORMULATEXT('#_Movies Formula'!K11))),ISNUMBER(FIND("!",_xlfn.FORMULATEXT('#_Movies Formula'!K11))))),AND(ISNUMBER(FIND("[",_xlfn.FORMULATEXT('Movies Formula'!K11))),ISNUMBER(FIND("!",_xlfn.FORMULATEXT('Movies Formula'!K11)))),FALSE),"ExternalRefsMsg",IF(ISNUMBER('#_Movies Formula'!K11),IF(ABS('#_Movies Formula'!K11-'Movies Formula'!K11)&gt;0.00001,TRUE,FALSE),IF('#_Movies Formula'!K11&lt;&gt;'Movies Formula'!K11,TRUE,FALSE)),IF(ISNUMBER('#_Movies Formula'!K11),IF('#_Movies Formula'!K11&gt;'Movies Formula'!K11,"TooLow","TooHigh"),"WrongAnswer"),NOT(_xlfn.ISFORMULA('#_Movies Formula'!K11)),IF(_xlfn.IFS(ISTEXT('#_Movies Formula'!K11),FALSE,ISLOGICAL('#_Movies Formula'!K11),FALSE,SUBSTITUTE(CELL("format",'#_Movies Formula'!K11),"-","")=SUBSTITUTE(CELL("format",'Movies Formula'!K11),"-",""),FALSE,CELL("format",'#_Movies Formula'!K11)="G",FALSE,AND(CELL("format",'#_Movies Formula'!K11)="F0",CELL("format",'Movies Formula'!K11)="G"),FALSE,TRUE,IFERROR(IF(MATCH(CELL("format",'#_Movies Formula'!K11)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Formula'!K11),_xlfn.FORMULATEXT('Movies Formula'!K11),'Movies Formula'!K11),"9","#"),"8","#"),"7","#"),"6","#"),"5","#"),"4","#"),"3","#"),"2","#"),"1","#"),"0","#"),"$",""),"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Formula'!K11),_xlfn.FORMULATEXT('Movies Formula'!K11),'Movies Formula'!K11),"9","#"),"8","#"),"7","#"),"6","#"),"5","#"),"4","#"),"3","#"),"2","#"),"1","#"),"0","#"),"$",""),"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Formula'!K11),_xlfn.FORMULATEXT('#_Movies Formula'!K11),'#_Movies Formula'!K11),"9","#"),"8","#"),"7","#"),"6","#"),"5","#"),"4","#"),"3","#"),"2","#"),"1","#"),"0","#"),"$",""),"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Formula'!K11),_xlfn.FORMULATEXT('#_Movies Formula'!K11),'#_Movies Formula'!K11),"9","#"),"8","#"),"7","#"),"6","#"),"5","#"),"4","#"),"3","#"),"2","#"),"1","#"),"0","#"),"$",""),"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Formula'!K11),_xlfn.FORMULATEXT('Movies Formula'!K11),'Movies Formula'!K11))-LEN(SUBSTITUTE(IF(_xlfn.ISFORMULA('Movies Formula'!K11),_xlfn.FORMULATEXT('Movies Formula'!K11),'Movies Formula'!K11),"""",""))&gt;LEN(IF(_xlfn.ISFORMULA('#_Movies Formula'!K11),_xlfn.FORMULATEXT('#_Movies Formula'!K11),'#_Movies Formula'!K11))-LEN(SUBSTITUTE(IF(_xlfn.ISFORMULA('#_Movies Formula'!K11),_xlfn.FORMULATEXT('#_Movies Formula'!K11),'#_Movies Formula'!K11),"""","")),TRUE,FALSE),"HardQuoteMsg",IF(LEN(IF(_xlfn.ISFORMULA('Movies Formula'!K11),_xlfn.FORMULATEXT('Movies Formula'!K11),'Movies Formula'!K11))-LEN(SUBSTITUTE(IF(_xlfn.ISFORMULA('Movies Formula'!K11),_xlfn.FORMULATEXT('Movies Formula'!K11),'Movies Formula'!K11),"$",""))&lt;LEN(IF(_xlfn.ISFORMULA('#_Movies Formula'!K11),_xlfn.FORMULATEXT('#_Movies Formula'!K11),'#_Movies Formula'!K11))-LEN(SUBSTITUTE(IF(_xlfn.ISFORMULA('#_Movies Formula'!K11),_xlfn.FORMULATEXT('#_Movies Formula'!K11),'#_Movies Formula'!K11),"$","")),TRUE,FALSE),"MissingAbsMsg",_xlfn.IFS(ISTEXT('#_Movies Formula'!K11),FALSE,ISLOGICAL('#_Movies Formula'!K11),FALSE,SUBSTITUTE(CELL("format",'#_Movies Formula'!K11),"-","")=SUBSTITUTE(CELL("format",'Movies Formula'!K11),"-",""),FALSE,CELL("format",'#_Movies Formula'!K11)="G",FALSE,AND(CELL("format",'#_Movies Formula'!K11)="F0",CELL("format",'Movies Formula'!K11)="G"),FALSE,TRUE,IFERROR(IF(MATCH(CELL("format",'#_Movies Formula'!K11),FormatCodes_SFX!$A$4:$A$53,0)&gt;0,TRUE),FALSE),TRUE,TRUE),"FormatMsg",TRUE,"PerfectMsg")</f>
        <v>PerfectMsg</v>
      </c>
    </row>
    <row r="12" spans="1:11" x14ac:dyDescent="0.15">
      <c r="A12" s="94">
        <v>0</v>
      </c>
      <c r="B12" s="72">
        <v>0</v>
      </c>
      <c r="C12" s="73">
        <v>0</v>
      </c>
      <c r="D12" s="72">
        <v>0</v>
      </c>
      <c r="E12" s="73">
        <v>0</v>
      </c>
      <c r="F12" s="95">
        <v>0</v>
      </c>
      <c r="H12" s="76">
        <v>0</v>
      </c>
      <c r="I12" s="72" t="str">
        <f ca="1">_xlfn.IFS(ISBLANK('Movies Formula'!I12),"",IF(NOT(ISNA('#_Movies Formula'!I12)),IF(ISNA('Movies Formula'!I12),TRUE,FALSE),FALSE),"StuNAMsg",IF(AND(ISNA('#_Movies Formula'!I12),ISNA('Movies Formula'!I12)),TRUE,FALSE),"PerfectMsg",IF(NOT(ISERROR('#_Movies Formula'!I12)),IF(ISERROR('Movies Formula'!I12),TRUE,FALSE),FALSE),"StuErrorMsg",IF(TYPE('#_Movies Formula'!I12)&lt;&gt;TYPE('Movies Formula'!I12),TRUE,FALSE),"WrongTypeMsg",IF(_xlfn.ISFORMULA('#_Movies Formula'!I12),IF(NOT(_xlfn.ISFORMULA('Movies Formula'!I12)),TRUE),FALSE),"MissingFormulaMsg",IF(NOT(AND(ISNUMBER(FIND("[",_xlfn.FORMULATEXT('#_Movies Formula'!I12))),ISNUMBER(FIND("!",_xlfn.FORMULATEXT('#_Movies Formula'!I12))))),AND(ISNUMBER(FIND("[",_xlfn.FORMULATEXT('Movies Formula'!I12))),ISNUMBER(FIND("!",_xlfn.FORMULATEXT('Movies Formula'!I12)))),FALSE),"ExternalRefsMsg",IF(ISNUMBER('#_Movies Formula'!I12),IF(ABS('#_Movies Formula'!I12-'Movies Formula'!I12)&gt;0.00001,TRUE,FALSE),IF('#_Movies Formula'!I12&lt;&gt;'Movies Formula'!I12,TRUE,FALSE)),IF(ISNUMBER('#_Movies Formula'!I12),IF('#_Movies Formula'!I12&gt;'Movies Formula'!I12,"TooLow","TooHigh"),"WrongAnswer"),NOT(_xlfn.ISFORMULA('#_Movies Formula'!I12)),IF(_xlfn.IFS(ISTEXT('#_Movies Formula'!I12),FALSE,ISLOGICAL('#_Movies Formula'!I12),FALSE,SUBSTITUTE(CELL("format",'#_Movies Formula'!I12),"-","")=SUBSTITUTE(CELL("format",'Movies Formula'!I12),"-",""),FALSE,CELL("format",'#_Movies Formula'!I12)="G",FALSE,AND(CELL("format",'#_Movies Formula'!I12)="F0",CELL("format",'Movies Formula'!I12)="G"),FALSE,TRUE,IFERROR(IF(MATCH(CELL("format",'#_Movies Formula'!I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Formula'!I12),_xlfn.FORMULATEXT('Movies Formula'!I12),'Movies Formula'!I12),"9","#"),"8","#"),"7","#"),"6","#"),"5","#"),"4","#"),"3","#"),"2","#"),"1","#"),"0","#"),"$",""),"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Formula'!I12),_xlfn.FORMULATEXT('Movies Formula'!I12),'Movies Formula'!I12),"9","#"),"8","#"),"7","#"),"6","#"),"5","#"),"4","#"),"3","#"),"2","#"),"1","#"),"0","#"),"$",""),"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Formula'!I12),_xlfn.FORMULATEXT('#_Movies Formula'!I12),'#_Movies Formula'!I12),"9","#"),"8","#"),"7","#"),"6","#"),"5","#"),"4","#"),"3","#"),"2","#"),"1","#"),"0","#"),"$",""),"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Formula'!I12),_xlfn.FORMULATEXT('#_Movies Formula'!I12),'#_Movies Formula'!I12),"9","#"),"8","#"),"7","#"),"6","#"),"5","#"),"4","#"),"3","#"),"2","#"),"1","#"),"0","#"),"$",""),"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Formula'!I12),_xlfn.FORMULATEXT('Movies Formula'!I12),'Movies Formula'!I12))-LEN(SUBSTITUTE(IF(_xlfn.ISFORMULA('Movies Formula'!I12),_xlfn.FORMULATEXT('Movies Formula'!I12),'Movies Formula'!I12),"""",""))&gt;LEN(IF(_xlfn.ISFORMULA('#_Movies Formula'!I12),_xlfn.FORMULATEXT('#_Movies Formula'!I12),'#_Movies Formula'!I12))-LEN(SUBSTITUTE(IF(_xlfn.ISFORMULA('#_Movies Formula'!I12),_xlfn.FORMULATEXT('#_Movies Formula'!I12),'#_Movies Formula'!I12),"""","")),TRUE,FALSE),"HardQuoteMsg",IF(LEN(IF(_xlfn.ISFORMULA('Movies Formula'!I12),_xlfn.FORMULATEXT('Movies Formula'!I12),'Movies Formula'!I12))-LEN(SUBSTITUTE(IF(_xlfn.ISFORMULA('Movies Formula'!I12),_xlfn.FORMULATEXT('Movies Formula'!I12),'Movies Formula'!I12),"$",""))&lt;LEN(IF(_xlfn.ISFORMULA('#_Movies Formula'!I12),_xlfn.FORMULATEXT('#_Movies Formula'!I12),'#_Movies Formula'!I12))-LEN(SUBSTITUTE(IF(_xlfn.ISFORMULA('#_Movies Formula'!I12),_xlfn.FORMULATEXT('#_Movies Formula'!I12),'#_Movies Formula'!I12),"$","")),TRUE,FALSE),"MissingAbsMsg",_xlfn.IFS(ISTEXT('#_Movies Formula'!I12),FALSE,ISLOGICAL('#_Movies Formula'!I12),FALSE,SUBSTITUTE(CELL("format",'#_Movies Formula'!I12),"-","")=SUBSTITUTE(CELL("format",'Movies Formula'!I12),"-",""),FALSE,CELL("format",'#_Movies Formula'!I12)="G",FALSE,AND(CELL("format",'#_Movies Formula'!I12)="F0",CELL("format",'Movies Formula'!I12)="G"),FALSE,TRUE,IFERROR(IF(MATCH(CELL("format",'#_Movies Formula'!I12),FormatCodes_SFX!$A$4:$A$53,0)&gt;0,TRUE),FALSE),TRUE,TRUE),"FormatMsg",TRUE,"PerfectMsg")</f>
        <v>PerfectMsg</v>
      </c>
      <c r="J12" s="72" t="str">
        <f ca="1">_xlfn.IFS(ISBLANK('Movies Formula'!J12),"",IF(NOT(ISNA('#_Movies Formula'!J12)),IF(ISNA('Movies Formula'!J12),TRUE,FALSE),FALSE),"StuNAMsg",IF(AND(ISNA('#_Movies Formula'!J12),ISNA('Movies Formula'!J12)),TRUE,FALSE),"PerfectMsg",IF(NOT(ISERROR('#_Movies Formula'!J12)),IF(ISERROR('Movies Formula'!J12),TRUE,FALSE),FALSE),"StuErrorMsg",IF(TYPE('#_Movies Formula'!J12)&lt;&gt;TYPE('Movies Formula'!J12),TRUE,FALSE),"WrongTypeMsg",IF(_xlfn.ISFORMULA('#_Movies Formula'!J12),IF(NOT(_xlfn.ISFORMULA('Movies Formula'!J12)),TRUE),FALSE),"MissingFormulaMsg",IF(NOT(AND(ISNUMBER(FIND("[",_xlfn.FORMULATEXT('#_Movies Formula'!J12))),ISNUMBER(FIND("!",_xlfn.FORMULATEXT('#_Movies Formula'!J12))))),AND(ISNUMBER(FIND("[",_xlfn.FORMULATEXT('Movies Formula'!J12))),ISNUMBER(FIND("!",_xlfn.FORMULATEXT('Movies Formula'!J12)))),FALSE),"ExternalRefsMsg",IF(ISNUMBER('#_Movies Formula'!J12),IF(ABS('#_Movies Formula'!J12-'Movies Formula'!J12)&gt;0.00001,TRUE,FALSE),IF('#_Movies Formula'!J12&lt;&gt;'Movies Formula'!J12,TRUE,FALSE)),IF(ISNUMBER('#_Movies Formula'!J12),IF('#_Movies Formula'!J12&gt;'Movies Formula'!J12,"TooLow","TooHigh"),"WrongAnswer"),NOT(_xlfn.ISFORMULA('#_Movies Formula'!J12)),IF(_xlfn.IFS(ISTEXT('#_Movies Formula'!J12),FALSE,ISLOGICAL('#_Movies Formula'!J12),FALSE,SUBSTITUTE(CELL("format",'#_Movies Formula'!J12),"-","")=SUBSTITUTE(CELL("format",'Movies Formula'!J12),"-",""),FALSE,CELL("format",'#_Movies Formula'!J12)="G",FALSE,AND(CELL("format",'#_Movies Formula'!J12)="F0",CELL("format",'Movies Formula'!J12)="G"),FALSE,TRUE,IFERROR(IF(MATCH(CELL("format",'#_Movies Formula'!J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Formula'!J12),_xlfn.FORMULATEXT('Movies Formula'!J12),'Movies Formula'!J12),"9","#"),"8","#"),"7","#"),"6","#"),"5","#"),"4","#"),"3","#"),"2","#"),"1","#"),"0","#"),"$",""),"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Formula'!J12),_xlfn.FORMULATEXT('Movies Formula'!J12),'Movies Formula'!J12),"9","#"),"8","#"),"7","#"),"6","#"),"5","#"),"4","#"),"3","#"),"2","#"),"1","#"),"0","#"),"$",""),"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Formula'!J12),_xlfn.FORMULATEXT('#_Movies Formula'!J12),'#_Movies Formula'!J12),"9","#"),"8","#"),"7","#"),"6","#"),"5","#"),"4","#"),"3","#"),"2","#"),"1","#"),"0","#"),"$",""),"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Formula'!J12),_xlfn.FORMULATEXT('#_Movies Formula'!J12),'#_Movies Formula'!J12),"9","#"),"8","#"),"7","#"),"6","#"),"5","#"),"4","#"),"3","#"),"2","#"),"1","#"),"0","#"),"$",""),"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Formula'!J12),_xlfn.FORMULATEXT('Movies Formula'!J12),'Movies Formula'!J12))-LEN(SUBSTITUTE(IF(_xlfn.ISFORMULA('Movies Formula'!J12),_xlfn.FORMULATEXT('Movies Formula'!J12),'Movies Formula'!J12),"""",""))&gt;LEN(IF(_xlfn.ISFORMULA('#_Movies Formula'!J12),_xlfn.FORMULATEXT('#_Movies Formula'!J12),'#_Movies Formula'!J12))-LEN(SUBSTITUTE(IF(_xlfn.ISFORMULA('#_Movies Formula'!J12),_xlfn.FORMULATEXT('#_Movies Formula'!J12),'#_Movies Formula'!J12),"""","")),TRUE,FALSE),"HardQuoteMsg",IF(LEN(IF(_xlfn.ISFORMULA('Movies Formula'!J12),_xlfn.FORMULATEXT('Movies Formula'!J12),'Movies Formula'!J12))-LEN(SUBSTITUTE(IF(_xlfn.ISFORMULA('Movies Formula'!J12),_xlfn.FORMULATEXT('Movies Formula'!J12),'Movies Formula'!J12),"$",""))&lt;LEN(IF(_xlfn.ISFORMULA('#_Movies Formula'!J12),_xlfn.FORMULATEXT('#_Movies Formula'!J12),'#_Movies Formula'!J12))-LEN(SUBSTITUTE(IF(_xlfn.ISFORMULA('#_Movies Formula'!J12),_xlfn.FORMULATEXT('#_Movies Formula'!J12),'#_Movies Formula'!J12),"$","")),TRUE,FALSE),"MissingAbsMsg",_xlfn.IFS(ISTEXT('#_Movies Formula'!J12),FALSE,ISLOGICAL('#_Movies Formula'!J12),FALSE,SUBSTITUTE(CELL("format",'#_Movies Formula'!J12),"-","")=SUBSTITUTE(CELL("format",'Movies Formula'!J12),"-",""),FALSE,CELL("format",'#_Movies Formula'!J12)="G",FALSE,AND(CELL("format",'#_Movies Formula'!J12)="F0",CELL("format",'Movies Formula'!J12)="G"),FALSE,TRUE,IFERROR(IF(MATCH(CELL("format",'#_Movies Formula'!J12),FormatCodes_SFX!$A$4:$A$53,0)&gt;0,TRUE),FALSE),TRUE,TRUE),"FormatMsg",TRUE,"PerfectMsg")</f>
        <v>PerfectMsg</v>
      </c>
      <c r="K12" s="72" t="str">
        <f ca="1">_xlfn.IFS(ISBLANK('Movies Formula'!K12),"",IF(NOT(ISNA('#_Movies Formula'!K12)),IF(ISNA('Movies Formula'!K12),TRUE,FALSE),FALSE),"StuNAMsg",IF(AND(ISNA('#_Movies Formula'!K12),ISNA('Movies Formula'!K12)),TRUE,FALSE),"PerfectMsg",IF(NOT(ISERROR('#_Movies Formula'!K12)),IF(ISERROR('Movies Formula'!K12),TRUE,FALSE),FALSE),"StuErrorMsg",IF(TYPE('#_Movies Formula'!K12)&lt;&gt;TYPE('Movies Formula'!K12),TRUE,FALSE),"WrongTypeMsg",IF(_xlfn.ISFORMULA('#_Movies Formula'!K12),IF(NOT(_xlfn.ISFORMULA('Movies Formula'!K12)),TRUE),FALSE),"MissingFormulaMsg",IF(NOT(AND(ISNUMBER(FIND("[",_xlfn.FORMULATEXT('#_Movies Formula'!K12))),ISNUMBER(FIND("!",_xlfn.FORMULATEXT('#_Movies Formula'!K12))))),AND(ISNUMBER(FIND("[",_xlfn.FORMULATEXT('Movies Formula'!K12))),ISNUMBER(FIND("!",_xlfn.FORMULATEXT('Movies Formula'!K12)))),FALSE),"ExternalRefsMsg",IF(ISNUMBER('#_Movies Formula'!K12),IF(ABS('#_Movies Formula'!K12-'Movies Formula'!K12)&gt;0.00001,TRUE,FALSE),IF('#_Movies Formula'!K12&lt;&gt;'Movies Formula'!K12,TRUE,FALSE)),IF(ISNUMBER('#_Movies Formula'!K12),IF('#_Movies Formula'!K12&gt;'Movies Formula'!K12,"TooLow","TooHigh"),"WrongAnswer"),NOT(_xlfn.ISFORMULA('#_Movies Formula'!K12)),IF(_xlfn.IFS(ISTEXT('#_Movies Formula'!K12),FALSE,ISLOGICAL('#_Movies Formula'!K12),FALSE,SUBSTITUTE(CELL("format",'#_Movies Formula'!K12),"-","")=SUBSTITUTE(CELL("format",'Movies Formula'!K12),"-",""),FALSE,CELL("format",'#_Movies Formula'!K12)="G",FALSE,AND(CELL("format",'#_Movies Formula'!K12)="F0",CELL("format",'Movies Formula'!K12)="G"),FALSE,TRUE,IFERROR(IF(MATCH(CELL("format",'#_Movies Formula'!K12),FormatCodes_SFX!$A$4:$A$53,0)&gt;0,TRUE),FALSE),TRUE,TRUE),"FormatMsg","PerfectMsg"),IF((LEN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Formula'!K12),_xlfn.FORMULATEXT('Movies Formula'!K12),'Movies Formula'!K12),"9","#"),"8","#"),"7","#"),"6","#"),"5","#"),"4","#"),"3","#"),"2","#"),"1","#"),"0","#"),"$",""),"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Movies Formula'!K12),_xlfn.FORMULATEXT('Movies Formula'!K12),'Movies Formula'!K12),"9","#"),"8","#"),"7","#"),"6","#"),"5","#"),"4","#"),"3","#"),"2","#"),"1","#"),"0","#"),"$","")," ",""),",","@"),"&gt;","@"),"&lt;","@"),"=","@"),")","@"),"(","@"),"^","@"),"/","@"),"+","@"),"*","@"),"-","@"),"@#","")))/2&gt;(LEN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Formula'!K12),_xlfn.FORMULATEXT('#_Movies Formula'!K12),'#_Movies Formula'!K12),"9","#"),"8","#"),"7","#"),"6","#"),"5","#"),"4","#"),"3","#"),"2","#"),"1","#"),"0","#"),"$","")," ",""),",","@"),"&gt;","@"),"&lt;","@"),"=","@"),")","@"),"(","@"),"^","@"),"/","@"),"+","@"),"*","@"),"-","@"))-LEN(SUBSTITUTE(SUBSTITUTE(SUBSTITUTE(SUBSTITUTE(SUBSTITUTE(SUBSTITUTE(SUBSTITUTE(SUBSTITUTE(SUBSTITUTE(SUBSTITUTE(SUBSTITUTE(SUBSTITUTE(SUBSTITUTE(SUBSTITUTE(SUBSTITUTE(SUBSTITUTE(SUBSTITUTE(SUBSTITUTE(SUBSTITUTE(SUBSTITUTE(SUBSTITUTE(SUBSTITUTE(SUBSTITUTE(SUBSTITUTE(IF(_xlfn.ISFORMULA('#_Movies Formula'!K12),_xlfn.FORMULATEXT('#_Movies Formula'!K12),'#_Movies Formula'!K12),"9","#"),"8","#"),"7","#"),"6","#"),"5","#"),"4","#"),"3","#"),"2","#"),"1","#"),"0","#"),"$","")," ",""),",","@"),"&gt;","@"),"&lt;","@"),"=","@"),")","@"),"(","@"),"^","@"),"/","@"),"+","@"),"*","@"),"-","@"),"@#","")))/2,TRUE,FALSE),"HardCodeMsg",IF(LEN(IF(_xlfn.ISFORMULA('Movies Formula'!K12),_xlfn.FORMULATEXT('Movies Formula'!K12),'Movies Formula'!K12))-LEN(SUBSTITUTE(IF(_xlfn.ISFORMULA('Movies Formula'!K12),_xlfn.FORMULATEXT('Movies Formula'!K12),'Movies Formula'!K12),"""",""))&gt;LEN(IF(_xlfn.ISFORMULA('#_Movies Formula'!K12),_xlfn.FORMULATEXT('#_Movies Formula'!K12),'#_Movies Formula'!K12))-LEN(SUBSTITUTE(IF(_xlfn.ISFORMULA('#_Movies Formula'!K12),_xlfn.FORMULATEXT('#_Movies Formula'!K12),'#_Movies Formula'!K12),"""","")),TRUE,FALSE),"HardQuoteMsg",IF(LEN(IF(_xlfn.ISFORMULA('Movies Formula'!K12),_xlfn.FORMULATEXT('Movies Formula'!K12),'Movies Formula'!K12))-LEN(SUBSTITUTE(IF(_xlfn.ISFORMULA('Movies Formula'!K12),_xlfn.FORMULATEXT('Movies Formula'!K12),'Movies Formula'!K12),"$",""))&lt;LEN(IF(_xlfn.ISFORMULA('#_Movies Formula'!K12),_xlfn.FORMULATEXT('#_Movies Formula'!K12),'#_Movies Formula'!K12))-LEN(SUBSTITUTE(IF(_xlfn.ISFORMULA('#_Movies Formula'!K12),_xlfn.FORMULATEXT('#_Movies Formula'!K12),'#_Movies Formula'!K12),"$","")),TRUE,FALSE),"MissingAbsMsg",_xlfn.IFS(ISTEXT('#_Movies Formula'!K12),FALSE,ISLOGICAL('#_Movies Formula'!K12),FALSE,SUBSTITUTE(CELL("format",'#_Movies Formula'!K12),"-","")=SUBSTITUTE(CELL("format",'Movies Formula'!K12),"-",""),FALSE,CELL("format",'#_Movies Formula'!K12)="G",FALSE,AND(CELL("format",'#_Movies Formula'!K12)="F0",CELL("format",'Movies Formula'!K12)="G"),FALSE,TRUE,IFERROR(IF(MATCH(CELL("format",'#_Movies Formula'!K12),FormatCodes_SFX!$A$4:$A$53,0)&gt;0,TRUE),FALSE),TRUE,TRUE),"FormatMsg",TRUE,"PerfectMsg")</f>
        <v>PerfectMsg</v>
      </c>
    </row>
    <row r="13" spans="1:11" x14ac:dyDescent="0.15">
      <c r="A13" s="94">
        <v>0</v>
      </c>
      <c r="B13" s="72">
        <v>0</v>
      </c>
      <c r="C13" s="73">
        <v>0</v>
      </c>
      <c r="D13" s="72">
        <v>0</v>
      </c>
      <c r="E13" s="73">
        <v>0</v>
      </c>
      <c r="F13" s="95">
        <v>0</v>
      </c>
    </row>
    <row r="14" spans="1:11" x14ac:dyDescent="0.15">
      <c r="A14" s="94">
        <v>0</v>
      </c>
      <c r="B14" s="72">
        <v>0</v>
      </c>
      <c r="C14" s="73">
        <v>0</v>
      </c>
      <c r="D14" s="72">
        <v>0</v>
      </c>
      <c r="E14" s="73">
        <v>0</v>
      </c>
      <c r="F14" s="95">
        <v>0</v>
      </c>
    </row>
    <row r="15" spans="1:11" x14ac:dyDescent="0.15">
      <c r="A15" s="94">
        <v>0</v>
      </c>
      <c r="B15" s="72">
        <v>0</v>
      </c>
      <c r="C15" s="73">
        <v>0</v>
      </c>
      <c r="D15" s="72">
        <v>0</v>
      </c>
      <c r="E15" s="73">
        <v>0</v>
      </c>
      <c r="F15" s="95">
        <v>0</v>
      </c>
    </row>
    <row r="16" spans="1:11" x14ac:dyDescent="0.15">
      <c r="A16" s="94">
        <v>0</v>
      </c>
      <c r="B16" s="72">
        <v>0</v>
      </c>
      <c r="C16" s="73">
        <v>0</v>
      </c>
      <c r="D16" s="72">
        <v>0</v>
      </c>
      <c r="E16" s="73">
        <v>0</v>
      </c>
      <c r="F16" s="95">
        <v>0</v>
      </c>
    </row>
    <row r="17" spans="1:6" x14ac:dyDescent="0.15">
      <c r="A17" s="94">
        <v>0</v>
      </c>
      <c r="B17" s="72">
        <v>0</v>
      </c>
      <c r="C17" s="73">
        <v>0</v>
      </c>
      <c r="D17" s="72">
        <v>0</v>
      </c>
      <c r="E17" s="73">
        <v>0</v>
      </c>
      <c r="F17" s="95">
        <v>0</v>
      </c>
    </row>
    <row r="18" spans="1:6" x14ac:dyDescent="0.15">
      <c r="A18" s="94">
        <v>0</v>
      </c>
      <c r="B18" s="72">
        <v>0</v>
      </c>
      <c r="C18" s="73">
        <v>0</v>
      </c>
      <c r="D18" s="72">
        <v>0</v>
      </c>
      <c r="E18" s="73">
        <v>0</v>
      </c>
      <c r="F18" s="95">
        <v>0</v>
      </c>
    </row>
    <row r="19" spans="1:6" x14ac:dyDescent="0.15">
      <c r="A19" s="94">
        <v>0</v>
      </c>
      <c r="B19" s="72">
        <v>0</v>
      </c>
      <c r="C19" s="73">
        <v>0</v>
      </c>
      <c r="D19" s="72">
        <v>0</v>
      </c>
      <c r="E19" s="73">
        <v>0</v>
      </c>
      <c r="F19" s="95">
        <v>0</v>
      </c>
    </row>
    <row r="20" spans="1:6" x14ac:dyDescent="0.15">
      <c r="A20" s="94">
        <v>0</v>
      </c>
      <c r="B20" s="72">
        <v>0</v>
      </c>
      <c r="C20" s="73">
        <v>0</v>
      </c>
      <c r="D20" s="72">
        <v>0</v>
      </c>
      <c r="E20" s="73">
        <v>0</v>
      </c>
      <c r="F20" s="95">
        <v>0</v>
      </c>
    </row>
    <row r="21" spans="1:6" x14ac:dyDescent="0.15">
      <c r="A21" s="94">
        <v>0</v>
      </c>
      <c r="B21" s="72">
        <v>0</v>
      </c>
      <c r="C21" s="73">
        <v>0</v>
      </c>
      <c r="D21" s="72">
        <v>0</v>
      </c>
      <c r="E21" s="73">
        <v>0</v>
      </c>
      <c r="F21" s="95">
        <v>0</v>
      </c>
    </row>
    <row r="22" spans="1:6" x14ac:dyDescent="0.15">
      <c r="A22" s="94">
        <v>0</v>
      </c>
      <c r="B22" s="72">
        <v>0</v>
      </c>
      <c r="C22" s="73">
        <v>0</v>
      </c>
      <c r="D22" s="72">
        <v>0</v>
      </c>
      <c r="E22" s="73">
        <v>0</v>
      </c>
      <c r="F22" s="95">
        <v>0</v>
      </c>
    </row>
    <row r="23" spans="1:6" x14ac:dyDescent="0.15">
      <c r="A23" s="94">
        <v>0</v>
      </c>
      <c r="B23" s="72">
        <v>0</v>
      </c>
      <c r="C23" s="73">
        <v>0</v>
      </c>
      <c r="D23" s="72">
        <v>0</v>
      </c>
      <c r="E23" s="73">
        <v>0</v>
      </c>
      <c r="F23" s="95">
        <v>0</v>
      </c>
    </row>
    <row r="24" spans="1:6" x14ac:dyDescent="0.15">
      <c r="A24" s="94">
        <v>0</v>
      </c>
      <c r="B24" s="72">
        <v>0</v>
      </c>
      <c r="C24" s="73">
        <v>0</v>
      </c>
      <c r="D24" s="72">
        <v>0</v>
      </c>
      <c r="E24" s="73">
        <v>0</v>
      </c>
      <c r="F24" s="95">
        <v>0</v>
      </c>
    </row>
    <row r="25" spans="1:6" x14ac:dyDescent="0.15">
      <c r="A25" s="94">
        <v>0</v>
      </c>
      <c r="B25" s="72">
        <v>0</v>
      </c>
      <c r="C25" s="73">
        <v>0</v>
      </c>
      <c r="D25" s="72">
        <v>0</v>
      </c>
      <c r="E25" s="73">
        <v>0</v>
      </c>
      <c r="F25" s="95">
        <v>0</v>
      </c>
    </row>
    <row r="26" spans="1:6" x14ac:dyDescent="0.15">
      <c r="A26" s="94">
        <v>0</v>
      </c>
      <c r="B26" s="72">
        <v>0</v>
      </c>
      <c r="C26" s="73">
        <v>0</v>
      </c>
      <c r="D26" s="72">
        <v>0</v>
      </c>
      <c r="E26" s="73">
        <v>0</v>
      </c>
      <c r="F26" s="95">
        <v>0</v>
      </c>
    </row>
    <row r="27" spans="1:6" x14ac:dyDescent="0.15">
      <c r="A27" s="94">
        <v>0</v>
      </c>
      <c r="B27" s="72">
        <v>0</v>
      </c>
      <c r="C27" s="73">
        <v>0</v>
      </c>
      <c r="D27" s="72">
        <v>0</v>
      </c>
      <c r="E27" s="73">
        <v>0</v>
      </c>
      <c r="F27" s="95">
        <v>0</v>
      </c>
    </row>
    <row r="28" spans="1:6" x14ac:dyDescent="0.15">
      <c r="A28" s="94">
        <v>0</v>
      </c>
      <c r="B28" s="72">
        <v>0</v>
      </c>
      <c r="C28" s="73">
        <v>0</v>
      </c>
      <c r="D28" s="72">
        <v>0</v>
      </c>
      <c r="E28" s="73">
        <v>0</v>
      </c>
      <c r="F28" s="95">
        <v>0</v>
      </c>
    </row>
    <row r="29" spans="1:6" x14ac:dyDescent="0.15">
      <c r="A29" s="94">
        <v>0</v>
      </c>
      <c r="B29" s="72">
        <v>0</v>
      </c>
      <c r="C29" s="73">
        <v>0</v>
      </c>
      <c r="D29" s="72">
        <v>0</v>
      </c>
      <c r="E29" s="73">
        <v>0</v>
      </c>
      <c r="F29" s="95">
        <v>0</v>
      </c>
    </row>
    <row r="30" spans="1:6" x14ac:dyDescent="0.15">
      <c r="A30" s="94">
        <v>0</v>
      </c>
      <c r="B30" s="72">
        <v>0</v>
      </c>
      <c r="C30" s="73">
        <v>0</v>
      </c>
      <c r="D30" s="72">
        <v>0</v>
      </c>
      <c r="E30" s="73">
        <v>0</v>
      </c>
      <c r="F30" s="95">
        <v>0</v>
      </c>
    </row>
    <row r="31" spans="1:6" x14ac:dyDescent="0.15">
      <c r="A31" s="94">
        <v>0</v>
      </c>
      <c r="B31" s="72">
        <v>0</v>
      </c>
      <c r="C31" s="73">
        <v>0</v>
      </c>
      <c r="D31" s="72">
        <v>0</v>
      </c>
      <c r="E31" s="73">
        <v>0</v>
      </c>
      <c r="F31" s="95">
        <v>0</v>
      </c>
    </row>
    <row r="32" spans="1:6" x14ac:dyDescent="0.15">
      <c r="A32" s="94">
        <v>0</v>
      </c>
      <c r="B32" s="72">
        <v>0</v>
      </c>
      <c r="C32" s="73">
        <v>0</v>
      </c>
      <c r="D32" s="72">
        <v>0</v>
      </c>
      <c r="E32" s="73">
        <v>0</v>
      </c>
      <c r="F32" s="95">
        <v>0</v>
      </c>
    </row>
    <row r="33" spans="1:6" x14ac:dyDescent="0.15">
      <c r="A33" s="94">
        <v>0</v>
      </c>
      <c r="B33" s="72">
        <v>0</v>
      </c>
      <c r="C33" s="73">
        <v>0</v>
      </c>
      <c r="D33" s="72">
        <v>0</v>
      </c>
      <c r="E33" s="73">
        <v>0</v>
      </c>
      <c r="F33" s="95">
        <v>0</v>
      </c>
    </row>
    <row r="34" spans="1:6" x14ac:dyDescent="0.15">
      <c r="A34" s="94">
        <v>0</v>
      </c>
      <c r="B34" s="72">
        <v>0</v>
      </c>
      <c r="C34" s="73">
        <v>0</v>
      </c>
      <c r="D34" s="72">
        <v>0</v>
      </c>
      <c r="E34" s="73">
        <v>0</v>
      </c>
      <c r="F34" s="95">
        <v>0</v>
      </c>
    </row>
    <row r="35" spans="1:6" x14ac:dyDescent="0.15">
      <c r="A35" s="94">
        <v>0</v>
      </c>
      <c r="B35" s="72">
        <v>0</v>
      </c>
      <c r="C35" s="73">
        <v>0</v>
      </c>
      <c r="D35" s="72">
        <v>0</v>
      </c>
      <c r="E35" s="73">
        <v>0</v>
      </c>
      <c r="F35" s="95">
        <v>0</v>
      </c>
    </row>
    <row r="36" spans="1:6" x14ac:dyDescent="0.15">
      <c r="A36" s="94">
        <v>0</v>
      </c>
      <c r="B36" s="72">
        <v>0</v>
      </c>
      <c r="C36" s="73">
        <v>0</v>
      </c>
      <c r="D36" s="72">
        <v>0</v>
      </c>
      <c r="E36" s="73">
        <v>0</v>
      </c>
      <c r="F36" s="95">
        <v>0</v>
      </c>
    </row>
    <row r="37" spans="1:6" x14ac:dyDescent="0.15">
      <c r="A37" s="94">
        <v>0</v>
      </c>
      <c r="B37" s="72">
        <v>0</v>
      </c>
      <c r="C37" s="73">
        <v>0</v>
      </c>
      <c r="D37" s="72">
        <v>0</v>
      </c>
      <c r="E37" s="73">
        <v>0</v>
      </c>
      <c r="F37" s="95">
        <v>0</v>
      </c>
    </row>
    <row r="38" spans="1:6" x14ac:dyDescent="0.15">
      <c r="A38" s="94">
        <v>0</v>
      </c>
      <c r="B38" s="72">
        <v>0</v>
      </c>
      <c r="C38" s="73">
        <v>0</v>
      </c>
      <c r="D38" s="72">
        <v>0</v>
      </c>
      <c r="E38" s="73">
        <v>0</v>
      </c>
      <c r="F38" s="95">
        <v>0</v>
      </c>
    </row>
    <row r="39" spans="1:6" x14ac:dyDescent="0.15">
      <c r="A39" s="94">
        <v>0</v>
      </c>
      <c r="B39" s="72">
        <v>0</v>
      </c>
      <c r="C39" s="73">
        <v>0</v>
      </c>
      <c r="D39" s="72">
        <v>0</v>
      </c>
      <c r="E39" s="73">
        <v>0</v>
      </c>
      <c r="F39" s="95">
        <v>0</v>
      </c>
    </row>
    <row r="40" spans="1:6" x14ac:dyDescent="0.15">
      <c r="A40" s="94">
        <v>0</v>
      </c>
      <c r="B40" s="72">
        <v>0</v>
      </c>
      <c r="C40" s="73">
        <v>0</v>
      </c>
      <c r="D40" s="72">
        <v>0</v>
      </c>
      <c r="E40" s="73">
        <v>0</v>
      </c>
      <c r="F40" s="95">
        <v>0</v>
      </c>
    </row>
    <row r="41" spans="1:6" x14ac:dyDescent="0.15">
      <c r="A41" s="94">
        <v>0</v>
      </c>
      <c r="B41" s="72">
        <v>0</v>
      </c>
      <c r="C41" s="73">
        <v>0</v>
      </c>
      <c r="D41" s="72">
        <v>0</v>
      </c>
      <c r="E41" s="73">
        <v>0</v>
      </c>
      <c r="F41" s="95">
        <v>0</v>
      </c>
    </row>
    <row r="42" spans="1:6" x14ac:dyDescent="0.15">
      <c r="A42" s="94">
        <v>0</v>
      </c>
      <c r="B42" s="72">
        <v>0</v>
      </c>
      <c r="C42" s="73">
        <v>0</v>
      </c>
      <c r="D42" s="72">
        <v>0</v>
      </c>
      <c r="E42" s="73">
        <v>0</v>
      </c>
      <c r="F42" s="95">
        <v>0</v>
      </c>
    </row>
    <row r="43" spans="1:6" x14ac:dyDescent="0.15">
      <c r="A43" s="94">
        <v>0</v>
      </c>
      <c r="B43" s="72">
        <v>0</v>
      </c>
      <c r="C43" s="73">
        <v>0</v>
      </c>
      <c r="D43" s="72">
        <v>0</v>
      </c>
      <c r="E43" s="73">
        <v>0</v>
      </c>
      <c r="F43" s="95">
        <v>0</v>
      </c>
    </row>
    <row r="44" spans="1:6" x14ac:dyDescent="0.15">
      <c r="A44" s="94">
        <v>0</v>
      </c>
      <c r="B44" s="72">
        <v>0</v>
      </c>
      <c r="C44" s="73">
        <v>0</v>
      </c>
      <c r="D44" s="72">
        <v>0</v>
      </c>
      <c r="E44" s="73">
        <v>0</v>
      </c>
      <c r="F44" s="95">
        <v>0</v>
      </c>
    </row>
    <row r="45" spans="1:6" x14ac:dyDescent="0.15">
      <c r="A45" s="94">
        <v>0</v>
      </c>
      <c r="B45" s="72">
        <v>0</v>
      </c>
      <c r="C45" s="73">
        <v>0</v>
      </c>
      <c r="D45" s="72">
        <v>0</v>
      </c>
      <c r="E45" s="73">
        <v>0</v>
      </c>
      <c r="F45" s="95">
        <v>0</v>
      </c>
    </row>
    <row r="46" spans="1:6" x14ac:dyDescent="0.15">
      <c r="A46" s="94">
        <v>0</v>
      </c>
      <c r="B46" s="72">
        <v>0</v>
      </c>
      <c r="C46" s="73">
        <v>0</v>
      </c>
      <c r="D46" s="72">
        <v>0</v>
      </c>
      <c r="E46" s="73">
        <v>0</v>
      </c>
      <c r="F46" s="95">
        <v>0</v>
      </c>
    </row>
    <row r="47" spans="1:6" x14ac:dyDescent="0.15">
      <c r="A47" s="94">
        <v>0</v>
      </c>
      <c r="B47" s="72">
        <v>0</v>
      </c>
      <c r="C47" s="73">
        <v>0</v>
      </c>
      <c r="D47" s="72">
        <v>0</v>
      </c>
      <c r="E47" s="73">
        <v>0</v>
      </c>
      <c r="F47" s="95">
        <v>0</v>
      </c>
    </row>
    <row r="48" spans="1:6" x14ac:dyDescent="0.15">
      <c r="A48" s="94">
        <v>0</v>
      </c>
      <c r="B48" s="72">
        <v>0</v>
      </c>
      <c r="C48" s="73">
        <v>0</v>
      </c>
      <c r="D48" s="72">
        <v>0</v>
      </c>
      <c r="E48" s="73">
        <v>0</v>
      </c>
      <c r="F48" s="95">
        <v>0</v>
      </c>
    </row>
    <row r="49" spans="1:6" x14ac:dyDescent="0.15">
      <c r="A49" s="94">
        <v>0</v>
      </c>
      <c r="B49" s="72">
        <v>0</v>
      </c>
      <c r="C49" s="73">
        <v>0</v>
      </c>
      <c r="D49" s="72">
        <v>0</v>
      </c>
      <c r="E49" s="73">
        <v>0</v>
      </c>
      <c r="F49" s="95">
        <v>0</v>
      </c>
    </row>
    <row r="50" spans="1:6" x14ac:dyDescent="0.15">
      <c r="A50" s="94">
        <v>0</v>
      </c>
      <c r="B50" s="72">
        <v>0</v>
      </c>
      <c r="C50" s="73">
        <v>0</v>
      </c>
      <c r="D50" s="72">
        <v>0</v>
      </c>
      <c r="E50" s="73">
        <v>0</v>
      </c>
      <c r="F50" s="95">
        <v>0</v>
      </c>
    </row>
    <row r="51" spans="1:6" x14ac:dyDescent="0.15">
      <c r="A51" s="94">
        <v>0</v>
      </c>
      <c r="B51" s="72">
        <v>0</v>
      </c>
      <c r="C51" s="73">
        <v>0</v>
      </c>
      <c r="D51" s="72">
        <v>0</v>
      </c>
      <c r="E51" s="73">
        <v>0</v>
      </c>
      <c r="F51" s="95">
        <v>0</v>
      </c>
    </row>
    <row r="52" spans="1:6" x14ac:dyDescent="0.15">
      <c r="A52" s="94">
        <v>0</v>
      </c>
      <c r="B52" s="72">
        <v>0</v>
      </c>
      <c r="C52" s="73">
        <v>0</v>
      </c>
      <c r="D52" s="72">
        <v>0</v>
      </c>
      <c r="E52" s="73">
        <v>0</v>
      </c>
      <c r="F52" s="95">
        <v>0</v>
      </c>
    </row>
    <row r="53" spans="1:6" x14ac:dyDescent="0.15">
      <c r="A53" s="94">
        <v>0</v>
      </c>
      <c r="B53" s="72">
        <v>0</v>
      </c>
      <c r="C53" s="73">
        <v>0</v>
      </c>
      <c r="D53" s="72">
        <v>0</v>
      </c>
      <c r="E53" s="73">
        <v>0</v>
      </c>
      <c r="F53" s="95">
        <v>0</v>
      </c>
    </row>
    <row r="54" spans="1:6" x14ac:dyDescent="0.15">
      <c r="A54" s="94">
        <v>0</v>
      </c>
      <c r="B54" s="72">
        <v>0</v>
      </c>
      <c r="C54" s="73">
        <v>0</v>
      </c>
      <c r="D54" s="72">
        <v>0</v>
      </c>
      <c r="E54" s="73">
        <v>0</v>
      </c>
      <c r="F54" s="95">
        <v>0</v>
      </c>
    </row>
    <row r="55" spans="1:6" x14ac:dyDescent="0.15">
      <c r="A55" s="94">
        <v>0</v>
      </c>
      <c r="B55" s="72">
        <v>0</v>
      </c>
      <c r="C55" s="73">
        <v>0</v>
      </c>
      <c r="D55" s="72">
        <v>0</v>
      </c>
      <c r="E55" s="73">
        <v>0</v>
      </c>
      <c r="F55" s="95">
        <v>0</v>
      </c>
    </row>
    <row r="56" spans="1:6" x14ac:dyDescent="0.15">
      <c r="A56" s="94">
        <v>0</v>
      </c>
      <c r="B56" s="72">
        <v>0</v>
      </c>
      <c r="C56" s="73">
        <v>0</v>
      </c>
      <c r="D56" s="72">
        <v>0</v>
      </c>
      <c r="E56" s="73">
        <v>0</v>
      </c>
      <c r="F56" s="95">
        <v>0</v>
      </c>
    </row>
    <row r="57" spans="1:6" x14ac:dyDescent="0.15">
      <c r="A57" s="94">
        <v>0</v>
      </c>
      <c r="B57" s="72">
        <v>0</v>
      </c>
      <c r="C57" s="73">
        <v>0</v>
      </c>
      <c r="D57" s="72">
        <v>0</v>
      </c>
      <c r="E57" s="73">
        <v>0</v>
      </c>
      <c r="F57" s="95">
        <v>0</v>
      </c>
    </row>
    <row r="58" spans="1:6" x14ac:dyDescent="0.15">
      <c r="A58" s="94">
        <v>0</v>
      </c>
      <c r="B58" s="72">
        <v>0</v>
      </c>
      <c r="C58" s="73">
        <v>0</v>
      </c>
      <c r="D58" s="72">
        <v>0</v>
      </c>
      <c r="E58" s="73">
        <v>0</v>
      </c>
      <c r="F58" s="95">
        <v>0</v>
      </c>
    </row>
    <row r="59" spans="1:6" x14ac:dyDescent="0.15">
      <c r="A59" s="94">
        <v>0</v>
      </c>
      <c r="B59" s="72">
        <v>0</v>
      </c>
      <c r="C59" s="73">
        <v>0</v>
      </c>
      <c r="D59" s="72">
        <v>0</v>
      </c>
      <c r="E59" s="73">
        <v>0</v>
      </c>
      <c r="F59" s="95">
        <v>0</v>
      </c>
    </row>
    <row r="60" spans="1:6" x14ac:dyDescent="0.15">
      <c r="A60" s="94">
        <v>0</v>
      </c>
      <c r="B60" s="72">
        <v>0</v>
      </c>
      <c r="C60" s="73">
        <v>0</v>
      </c>
      <c r="D60" s="72">
        <v>0</v>
      </c>
      <c r="E60" s="73">
        <v>0</v>
      </c>
      <c r="F60" s="95">
        <v>0</v>
      </c>
    </row>
    <row r="61" spans="1:6" x14ac:dyDescent="0.15">
      <c r="A61" s="94">
        <v>0</v>
      </c>
      <c r="B61" s="72">
        <v>0</v>
      </c>
      <c r="C61" s="73">
        <v>0</v>
      </c>
      <c r="D61" s="72">
        <v>0</v>
      </c>
      <c r="E61" s="73">
        <v>0</v>
      </c>
      <c r="F61" s="95">
        <v>0</v>
      </c>
    </row>
    <row r="62" spans="1:6" x14ac:dyDescent="0.15">
      <c r="A62" s="94">
        <v>0</v>
      </c>
      <c r="B62" s="72">
        <v>0</v>
      </c>
      <c r="C62" s="73">
        <v>0</v>
      </c>
      <c r="D62" s="72">
        <v>0</v>
      </c>
      <c r="E62" s="73">
        <v>0</v>
      </c>
      <c r="F62" s="95">
        <v>0</v>
      </c>
    </row>
    <row r="63" spans="1:6" x14ac:dyDescent="0.15">
      <c r="A63" s="94">
        <v>0</v>
      </c>
      <c r="B63" s="72">
        <v>0</v>
      </c>
      <c r="C63" s="73">
        <v>0</v>
      </c>
      <c r="D63" s="72">
        <v>0</v>
      </c>
      <c r="E63" s="73">
        <v>0</v>
      </c>
      <c r="F63" s="95">
        <v>0</v>
      </c>
    </row>
    <row r="64" spans="1:6" x14ac:dyDescent="0.15">
      <c r="A64" s="94">
        <v>0</v>
      </c>
      <c r="B64" s="72">
        <v>0</v>
      </c>
      <c r="C64" s="73">
        <v>0</v>
      </c>
      <c r="D64" s="72">
        <v>0</v>
      </c>
      <c r="E64" s="73">
        <v>0</v>
      </c>
      <c r="F64" s="95">
        <v>0</v>
      </c>
    </row>
    <row r="65" spans="1:6" x14ac:dyDescent="0.15">
      <c r="A65" s="94">
        <v>0</v>
      </c>
      <c r="B65" s="72">
        <v>0</v>
      </c>
      <c r="C65" s="73">
        <v>0</v>
      </c>
      <c r="D65" s="72">
        <v>0</v>
      </c>
      <c r="E65" s="73">
        <v>0</v>
      </c>
      <c r="F65" s="95">
        <v>0</v>
      </c>
    </row>
    <row r="66" spans="1:6" x14ac:dyDescent="0.15">
      <c r="A66" s="94">
        <v>0</v>
      </c>
      <c r="B66" s="72">
        <v>0</v>
      </c>
      <c r="C66" s="73">
        <v>0</v>
      </c>
      <c r="D66" s="72">
        <v>0</v>
      </c>
      <c r="E66" s="73">
        <v>0</v>
      </c>
      <c r="F66" s="95">
        <v>0</v>
      </c>
    </row>
    <row r="67" spans="1:6" x14ac:dyDescent="0.15">
      <c r="A67" s="94">
        <v>0</v>
      </c>
      <c r="B67" s="72">
        <v>0</v>
      </c>
      <c r="C67" s="73">
        <v>0</v>
      </c>
      <c r="D67" s="72">
        <v>0</v>
      </c>
      <c r="E67" s="73">
        <v>0</v>
      </c>
      <c r="F67" s="95">
        <v>0</v>
      </c>
    </row>
    <row r="68" spans="1:6" x14ac:dyDescent="0.15">
      <c r="A68" s="94">
        <v>0</v>
      </c>
      <c r="B68" s="72">
        <v>0</v>
      </c>
      <c r="C68" s="73">
        <v>0</v>
      </c>
      <c r="D68" s="72">
        <v>0</v>
      </c>
      <c r="E68" s="73">
        <v>0</v>
      </c>
      <c r="F68" s="95">
        <v>0</v>
      </c>
    </row>
    <row r="69" spans="1:6" x14ac:dyDescent="0.15">
      <c r="A69" s="94">
        <v>0</v>
      </c>
      <c r="B69" s="72">
        <v>0</v>
      </c>
      <c r="C69" s="73">
        <v>0</v>
      </c>
      <c r="D69" s="72">
        <v>0</v>
      </c>
      <c r="E69" s="73">
        <v>0</v>
      </c>
      <c r="F69" s="95">
        <v>0</v>
      </c>
    </row>
    <row r="70" spans="1:6" x14ac:dyDescent="0.15">
      <c r="A70" s="94">
        <v>0</v>
      </c>
      <c r="B70" s="72">
        <v>0</v>
      </c>
      <c r="C70" s="73">
        <v>0</v>
      </c>
      <c r="D70" s="72">
        <v>0</v>
      </c>
      <c r="E70" s="73">
        <v>0</v>
      </c>
      <c r="F70" s="95">
        <v>0</v>
      </c>
    </row>
    <row r="71" spans="1:6" x14ac:dyDescent="0.15">
      <c r="A71" s="94">
        <v>0</v>
      </c>
      <c r="B71" s="72">
        <v>0</v>
      </c>
      <c r="C71" s="73">
        <v>0</v>
      </c>
      <c r="D71" s="72">
        <v>0</v>
      </c>
      <c r="E71" s="73">
        <v>0</v>
      </c>
      <c r="F71" s="95">
        <v>0</v>
      </c>
    </row>
    <row r="72" spans="1:6" x14ac:dyDescent="0.15">
      <c r="A72" s="94">
        <v>0</v>
      </c>
      <c r="B72" s="72">
        <v>0</v>
      </c>
      <c r="C72" s="73">
        <v>0</v>
      </c>
      <c r="D72" s="72">
        <v>0</v>
      </c>
      <c r="E72" s="73">
        <v>0</v>
      </c>
      <c r="F72" s="95">
        <v>0</v>
      </c>
    </row>
    <row r="73" spans="1:6" x14ac:dyDescent="0.15">
      <c r="A73" s="94">
        <v>0</v>
      </c>
      <c r="B73" s="72">
        <v>0</v>
      </c>
      <c r="C73" s="73">
        <v>0</v>
      </c>
      <c r="D73" s="72">
        <v>0</v>
      </c>
      <c r="E73" s="73">
        <v>0</v>
      </c>
      <c r="F73" s="95">
        <v>0</v>
      </c>
    </row>
    <row r="74" spans="1:6" x14ac:dyDescent="0.15">
      <c r="A74" s="94">
        <v>0</v>
      </c>
      <c r="B74" s="72">
        <v>0</v>
      </c>
      <c r="C74" s="73">
        <v>0</v>
      </c>
      <c r="D74" s="72">
        <v>0</v>
      </c>
      <c r="E74" s="73">
        <v>0</v>
      </c>
      <c r="F74" s="95">
        <v>0</v>
      </c>
    </row>
    <row r="75" spans="1:6" x14ac:dyDescent="0.15">
      <c r="A75" s="94">
        <v>0</v>
      </c>
      <c r="B75" s="72">
        <v>0</v>
      </c>
      <c r="C75" s="73">
        <v>0</v>
      </c>
      <c r="D75" s="72">
        <v>0</v>
      </c>
      <c r="E75" s="73">
        <v>0</v>
      </c>
      <c r="F75" s="95">
        <v>0</v>
      </c>
    </row>
    <row r="76" spans="1:6" x14ac:dyDescent="0.15">
      <c r="A76" s="94">
        <v>0</v>
      </c>
      <c r="B76" s="72">
        <v>0</v>
      </c>
      <c r="C76" s="73">
        <v>0</v>
      </c>
      <c r="D76" s="72">
        <v>0</v>
      </c>
      <c r="E76" s="73">
        <v>0</v>
      </c>
      <c r="F76" s="95">
        <v>0</v>
      </c>
    </row>
    <row r="77" spans="1:6" x14ac:dyDescent="0.15">
      <c r="A77" s="94">
        <v>0</v>
      </c>
      <c r="B77" s="72">
        <v>0</v>
      </c>
      <c r="C77" s="73">
        <v>0</v>
      </c>
      <c r="D77" s="72">
        <v>0</v>
      </c>
      <c r="E77" s="73">
        <v>0</v>
      </c>
      <c r="F77" s="95">
        <v>0</v>
      </c>
    </row>
    <row r="78" spans="1:6" x14ac:dyDescent="0.15">
      <c r="A78" s="94">
        <v>0</v>
      </c>
      <c r="B78" s="72">
        <v>0</v>
      </c>
      <c r="C78" s="73">
        <v>0</v>
      </c>
      <c r="D78" s="72">
        <v>0</v>
      </c>
      <c r="E78" s="73">
        <v>0</v>
      </c>
      <c r="F78" s="95">
        <v>0</v>
      </c>
    </row>
    <row r="79" spans="1:6" x14ac:dyDescent="0.15">
      <c r="A79" s="94">
        <v>0</v>
      </c>
      <c r="B79" s="72">
        <v>0</v>
      </c>
      <c r="C79" s="73">
        <v>0</v>
      </c>
      <c r="D79" s="72">
        <v>0</v>
      </c>
      <c r="E79" s="73">
        <v>0</v>
      </c>
      <c r="F79" s="95">
        <v>0</v>
      </c>
    </row>
    <row r="80" spans="1:6" x14ac:dyDescent="0.15">
      <c r="A80" s="94">
        <v>0</v>
      </c>
      <c r="B80" s="72">
        <v>0</v>
      </c>
      <c r="C80" s="73">
        <v>0</v>
      </c>
      <c r="D80" s="72">
        <v>0</v>
      </c>
      <c r="E80" s="73">
        <v>0</v>
      </c>
      <c r="F80" s="95">
        <v>0</v>
      </c>
    </row>
    <row r="81" spans="1:6" x14ac:dyDescent="0.15">
      <c r="A81" s="94">
        <v>0</v>
      </c>
      <c r="B81" s="72">
        <v>0</v>
      </c>
      <c r="C81" s="73">
        <v>0</v>
      </c>
      <c r="D81" s="72">
        <v>0</v>
      </c>
      <c r="E81" s="73">
        <v>0</v>
      </c>
      <c r="F81" s="95">
        <v>0</v>
      </c>
    </row>
    <row r="82" spans="1:6" x14ac:dyDescent="0.15">
      <c r="A82" s="94">
        <v>0</v>
      </c>
      <c r="B82" s="72">
        <v>0</v>
      </c>
      <c r="C82" s="73">
        <v>0</v>
      </c>
      <c r="D82" s="72">
        <v>0</v>
      </c>
      <c r="E82" s="73">
        <v>0</v>
      </c>
      <c r="F82" s="95">
        <v>0</v>
      </c>
    </row>
    <row r="83" spans="1:6" x14ac:dyDescent="0.15">
      <c r="A83" s="94">
        <v>0</v>
      </c>
      <c r="B83" s="72">
        <v>0</v>
      </c>
      <c r="C83" s="73">
        <v>0</v>
      </c>
      <c r="D83" s="72">
        <v>0</v>
      </c>
      <c r="E83" s="73">
        <v>0</v>
      </c>
      <c r="F83" s="95">
        <v>0</v>
      </c>
    </row>
    <row r="84" spans="1:6" x14ac:dyDescent="0.15">
      <c r="A84" s="94">
        <v>0</v>
      </c>
      <c r="B84" s="72">
        <v>0</v>
      </c>
      <c r="C84" s="73">
        <v>0</v>
      </c>
      <c r="D84" s="72">
        <v>0</v>
      </c>
      <c r="E84" s="73">
        <v>0</v>
      </c>
      <c r="F84" s="95">
        <v>0</v>
      </c>
    </row>
    <row r="85" spans="1:6" x14ac:dyDescent="0.15">
      <c r="A85" s="94">
        <v>0</v>
      </c>
      <c r="B85" s="72">
        <v>0</v>
      </c>
      <c r="C85" s="73">
        <v>0</v>
      </c>
      <c r="D85" s="72">
        <v>0</v>
      </c>
      <c r="E85" s="73">
        <v>0</v>
      </c>
      <c r="F85" s="95">
        <v>0</v>
      </c>
    </row>
    <row r="86" spans="1:6" x14ac:dyDescent="0.15">
      <c r="A86" s="94">
        <v>0</v>
      </c>
      <c r="B86" s="72">
        <v>0</v>
      </c>
      <c r="C86" s="73">
        <v>0</v>
      </c>
      <c r="D86" s="72">
        <v>0</v>
      </c>
      <c r="E86" s="73">
        <v>0</v>
      </c>
      <c r="F86" s="95">
        <v>0</v>
      </c>
    </row>
    <row r="87" spans="1:6" x14ac:dyDescent="0.15">
      <c r="A87" s="94">
        <v>0</v>
      </c>
      <c r="B87" s="72">
        <v>0</v>
      </c>
      <c r="C87" s="73">
        <v>0</v>
      </c>
      <c r="D87" s="72">
        <v>0</v>
      </c>
      <c r="E87" s="73">
        <v>0</v>
      </c>
      <c r="F87" s="95">
        <v>0</v>
      </c>
    </row>
    <row r="88" spans="1:6" x14ac:dyDescent="0.15">
      <c r="A88" s="94">
        <v>0</v>
      </c>
      <c r="B88" s="72">
        <v>0</v>
      </c>
      <c r="C88" s="73">
        <v>0</v>
      </c>
      <c r="D88" s="72">
        <v>0</v>
      </c>
      <c r="E88" s="73">
        <v>0</v>
      </c>
      <c r="F88" s="95">
        <v>0</v>
      </c>
    </row>
    <row r="89" spans="1:6" x14ac:dyDescent="0.15">
      <c r="A89" s="94">
        <v>0</v>
      </c>
      <c r="B89" s="72">
        <v>0</v>
      </c>
      <c r="C89" s="73">
        <v>0</v>
      </c>
      <c r="D89" s="72">
        <v>0</v>
      </c>
      <c r="E89" s="73">
        <v>0</v>
      </c>
      <c r="F89" s="95">
        <v>0</v>
      </c>
    </row>
    <row r="90" spans="1:6" x14ac:dyDescent="0.15">
      <c r="A90" s="94">
        <v>0</v>
      </c>
      <c r="B90" s="72">
        <v>0</v>
      </c>
      <c r="C90" s="73">
        <v>0</v>
      </c>
      <c r="D90" s="72">
        <v>0</v>
      </c>
      <c r="E90" s="73">
        <v>0</v>
      </c>
      <c r="F90" s="95">
        <v>0</v>
      </c>
    </row>
    <row r="91" spans="1:6" x14ac:dyDescent="0.15">
      <c r="A91" s="94">
        <v>0</v>
      </c>
      <c r="B91" s="72">
        <v>0</v>
      </c>
      <c r="C91" s="73">
        <v>0</v>
      </c>
      <c r="D91" s="72">
        <v>0</v>
      </c>
      <c r="E91" s="73">
        <v>0</v>
      </c>
      <c r="F91" s="95">
        <v>0</v>
      </c>
    </row>
    <row r="92" spans="1:6" x14ac:dyDescent="0.15">
      <c r="A92" s="94">
        <v>0</v>
      </c>
      <c r="B92" s="72">
        <v>0</v>
      </c>
      <c r="C92" s="73">
        <v>0</v>
      </c>
      <c r="D92" s="72">
        <v>0</v>
      </c>
      <c r="E92" s="73">
        <v>0</v>
      </c>
      <c r="F92" s="95">
        <v>0</v>
      </c>
    </row>
    <row r="93" spans="1:6" x14ac:dyDescent="0.15">
      <c r="A93" s="94">
        <v>0</v>
      </c>
      <c r="B93" s="72">
        <v>0</v>
      </c>
      <c r="C93" s="73">
        <v>0</v>
      </c>
      <c r="D93" s="72">
        <v>0</v>
      </c>
      <c r="E93" s="73">
        <v>0</v>
      </c>
      <c r="F93" s="95">
        <v>0</v>
      </c>
    </row>
    <row r="94" spans="1:6" x14ac:dyDescent="0.15">
      <c r="A94" s="94">
        <v>0</v>
      </c>
      <c r="B94" s="72">
        <v>0</v>
      </c>
      <c r="C94" s="73">
        <v>0</v>
      </c>
      <c r="D94" s="72">
        <v>0</v>
      </c>
      <c r="E94" s="73">
        <v>0</v>
      </c>
      <c r="F94" s="95">
        <v>0</v>
      </c>
    </row>
    <row r="95" spans="1:6" x14ac:dyDescent="0.15">
      <c r="A95" s="94">
        <v>0</v>
      </c>
      <c r="B95" s="72">
        <v>0</v>
      </c>
      <c r="C95" s="73">
        <v>0</v>
      </c>
      <c r="D95" s="72">
        <v>0</v>
      </c>
      <c r="E95" s="73">
        <v>0</v>
      </c>
      <c r="F95" s="95">
        <v>0</v>
      </c>
    </row>
    <row r="96" spans="1:6" x14ac:dyDescent="0.15">
      <c r="A96" s="94">
        <v>0</v>
      </c>
      <c r="B96" s="72">
        <v>0</v>
      </c>
      <c r="C96" s="73">
        <v>0</v>
      </c>
      <c r="D96" s="72">
        <v>0</v>
      </c>
      <c r="E96" s="73">
        <v>0</v>
      </c>
      <c r="F96" s="95">
        <v>0</v>
      </c>
    </row>
    <row r="97" spans="1:6" x14ac:dyDescent="0.15">
      <c r="A97" s="94">
        <v>0</v>
      </c>
      <c r="B97" s="72">
        <v>0</v>
      </c>
      <c r="C97" s="73">
        <v>0</v>
      </c>
      <c r="D97" s="72">
        <v>0</v>
      </c>
      <c r="E97" s="73">
        <v>0</v>
      </c>
      <c r="F97" s="95">
        <v>0</v>
      </c>
    </row>
    <row r="98" spans="1:6" x14ac:dyDescent="0.15">
      <c r="A98" s="94">
        <v>0</v>
      </c>
      <c r="B98" s="72">
        <v>0</v>
      </c>
      <c r="C98" s="73">
        <v>0</v>
      </c>
      <c r="D98" s="72">
        <v>0</v>
      </c>
      <c r="E98" s="73">
        <v>0</v>
      </c>
      <c r="F98" s="95">
        <v>0</v>
      </c>
    </row>
    <row r="99" spans="1:6" x14ac:dyDescent="0.15">
      <c r="A99" s="94">
        <v>0</v>
      </c>
      <c r="B99" s="72">
        <v>0</v>
      </c>
      <c r="C99" s="73">
        <v>0</v>
      </c>
      <c r="D99" s="72">
        <v>0</v>
      </c>
      <c r="E99" s="73">
        <v>0</v>
      </c>
      <c r="F99" s="95">
        <v>0</v>
      </c>
    </row>
    <row r="100" spans="1:6" x14ac:dyDescent="0.15">
      <c r="A100" s="94">
        <v>0</v>
      </c>
      <c r="B100" s="72">
        <v>0</v>
      </c>
      <c r="C100" s="73">
        <v>0</v>
      </c>
      <c r="D100" s="72">
        <v>0</v>
      </c>
      <c r="E100" s="73">
        <v>0</v>
      </c>
      <c r="F100" s="95">
        <v>0</v>
      </c>
    </row>
    <row r="101" spans="1:6" x14ac:dyDescent="0.15">
      <c r="A101" s="94">
        <v>0</v>
      </c>
      <c r="B101" s="72">
        <v>0</v>
      </c>
      <c r="C101" s="73">
        <v>0</v>
      </c>
      <c r="D101" s="72">
        <v>0</v>
      </c>
      <c r="E101" s="73">
        <v>0</v>
      </c>
      <c r="F101" s="95">
        <v>0</v>
      </c>
    </row>
    <row r="102" spans="1:6" x14ac:dyDescent="0.15">
      <c r="A102" s="94">
        <v>0</v>
      </c>
      <c r="B102" s="72">
        <v>0</v>
      </c>
      <c r="C102" s="73">
        <v>0</v>
      </c>
      <c r="D102" s="72">
        <v>0</v>
      </c>
      <c r="E102" s="73">
        <v>0</v>
      </c>
      <c r="F102" s="95">
        <v>0</v>
      </c>
    </row>
    <row r="103" spans="1:6" x14ac:dyDescent="0.15">
      <c r="A103" s="94">
        <v>0</v>
      </c>
      <c r="B103" s="72">
        <v>0</v>
      </c>
      <c r="C103" s="73">
        <v>0</v>
      </c>
      <c r="D103" s="72">
        <v>0</v>
      </c>
      <c r="E103" s="73">
        <v>0</v>
      </c>
      <c r="F103" s="95">
        <v>0</v>
      </c>
    </row>
    <row r="104" spans="1:6" x14ac:dyDescent="0.15">
      <c r="A104" s="94">
        <v>0</v>
      </c>
      <c r="B104" s="72">
        <v>0</v>
      </c>
      <c r="C104" s="73">
        <v>0</v>
      </c>
      <c r="D104" s="72">
        <v>0</v>
      </c>
      <c r="E104" s="73">
        <v>0</v>
      </c>
      <c r="F104" s="95">
        <v>0</v>
      </c>
    </row>
    <row r="105" spans="1:6" x14ac:dyDescent="0.15">
      <c r="A105" s="94">
        <v>0</v>
      </c>
      <c r="B105" s="72">
        <v>0</v>
      </c>
      <c r="C105" s="73">
        <v>0</v>
      </c>
      <c r="D105" s="72">
        <v>0</v>
      </c>
      <c r="E105" s="73">
        <v>0</v>
      </c>
      <c r="F105" s="95">
        <v>0</v>
      </c>
    </row>
    <row r="106" spans="1:6" x14ac:dyDescent="0.15">
      <c r="A106" s="72">
        <v>0</v>
      </c>
      <c r="B106" s="72">
        <v>0</v>
      </c>
      <c r="C106" s="73">
        <v>0</v>
      </c>
      <c r="D106" s="72">
        <v>0</v>
      </c>
      <c r="E106" s="71">
        <v>0</v>
      </c>
      <c r="F106" s="99">
        <v>0</v>
      </c>
    </row>
  </sheetData>
  <mergeCells count="1">
    <mergeCell ref="I7:K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7F69-7E87-4E4D-A0D5-F04BEC0AD9D7}">
  <dimension ref="A1:AO106"/>
  <sheetViews>
    <sheetView showGridLines="0" topLeftCell="E1" zoomScaleNormal="100" workbookViewId="0">
      <pane ySplit="2" topLeftCell="A3" activePane="bottomLeft" state="frozen"/>
      <selection pane="bottomLeft" activeCell="N12" sqref="N12"/>
    </sheetView>
  </sheetViews>
  <sheetFormatPr defaultRowHeight="15" x14ac:dyDescent="0.25"/>
  <cols>
    <col min="1" max="1" width="8.7109375" customWidth="1"/>
    <col min="2" max="2" width="10.5703125" bestFit="1" customWidth="1"/>
    <col min="3" max="3" width="53.7109375" bestFit="1" customWidth="1"/>
    <col min="4" max="4" width="15.140625" bestFit="1" customWidth="1"/>
    <col min="5" max="5" width="19.28515625" bestFit="1" customWidth="1"/>
    <col min="6" max="6" width="36.28515625" bestFit="1" customWidth="1"/>
    <col min="8" max="8" width="10.42578125" bestFit="1" customWidth="1"/>
    <col min="9" max="9" width="16.28515625" bestFit="1" customWidth="1"/>
    <col min="10" max="10" width="10.28515625" customWidth="1"/>
    <col min="11" max="11" width="9" customWidth="1"/>
    <col min="12" max="12" width="6.42578125" bestFit="1" customWidth="1"/>
    <col min="13" max="13" width="10.7109375" bestFit="1" customWidth="1"/>
  </cols>
  <sheetData>
    <row r="1" spans="1:41" ht="22.15" customHeight="1" x14ac:dyDescent="0.25">
      <c r="A1" s="54" t="s">
        <v>401</v>
      </c>
      <c r="B1" s="54" t="s">
        <v>402</v>
      </c>
      <c r="C1" s="54" t="s">
        <v>403</v>
      </c>
      <c r="D1" s="55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54"/>
      <c r="F1" s="54"/>
      <c r="G1" s="54"/>
      <c r="H1" s="54"/>
      <c r="I1" s="55" t="str" cm="1">
        <f t="array" ref="I1">_xlfn.IFS(ROW(A100)&lt;100,"Undo deleted row or quit without saving",COLUMN(AZ1)&lt;52,"Undo deleted column or quit without saving",ROW(A100)&gt;100,"Undo inserted row or quit without saving",COLUMN(AZ1)&gt;52,"Undo inserted column or quit without saving",Scoreboard!$F$25&lt;&gt;"","Security compromised: Undo last action or quit without saving",TRUE=TRUE,"Connor Guarino")</f>
        <v>Connor Guarino</v>
      </c>
      <c r="J1" s="55"/>
      <c r="K1" s="55"/>
      <c r="L1" s="55" t="s">
        <v>404</v>
      </c>
      <c r="M1" s="55"/>
      <c r="N1" s="55"/>
      <c r="O1" s="55"/>
      <c r="P1" s="56" t="s">
        <v>405</v>
      </c>
      <c r="Q1" s="55"/>
      <c r="R1" s="55"/>
      <c r="S1" s="87" t="s">
        <v>411</v>
      </c>
      <c r="T1" s="58"/>
      <c r="U1" s="57"/>
      <c r="V1" s="58"/>
      <c r="W1" s="57"/>
      <c r="X1" s="54" t="str">
        <f t="shared" ref="X1:AA2" si="0">A1</f>
        <v>earned</v>
      </c>
      <c r="Y1" s="54" t="str">
        <f t="shared" si="0"/>
        <v>possible</v>
      </c>
      <c r="Z1" s="54" t="str">
        <f t="shared" si="0"/>
        <v>cell</v>
      </c>
      <c r="AA1" s="55" t="str">
        <f t="shared" ca="1" si="0"/>
        <v>error</v>
      </c>
      <c r="AB1" s="54"/>
      <c r="AC1" s="54"/>
      <c r="AD1" s="59"/>
      <c r="AE1" s="59"/>
      <c r="AF1" s="55" t="str">
        <f>I1</f>
        <v>Connor Guarino</v>
      </c>
      <c r="AG1" s="55"/>
      <c r="AH1" s="59"/>
      <c r="AI1" s="59"/>
      <c r="AJ1" s="59"/>
      <c r="AK1" s="59"/>
      <c r="AL1" s="55" t="s">
        <v>404</v>
      </c>
      <c r="AM1" s="59"/>
      <c r="AN1" s="59"/>
      <c r="AO1" s="59"/>
    </row>
    <row r="2" spans="1:41" ht="22.9" customHeight="1" thickBot="1" x14ac:dyDescent="0.55000000000000004">
      <c r="A2" s="60">
        <f ca="1">'Movies FormulaSC'!$A$2</f>
        <v>9</v>
      </c>
      <c r="B2" s="61">
        <f>'Movies FormulaSC'!$B$2</f>
        <v>9</v>
      </c>
      <c r="C2" s="60" t="str" cm="1">
        <f t="array" aca="1" ref="C2" ca="1">SUBSTITUTE(IF(LEN(CELL("address"))&lt;15,CELL("address"),""),"$","")</f>
        <v/>
      </c>
      <c r="D2" s="62" t="str">
        <f ca="1">IF(ISNUMBER(SEARCH("#REF!",_xlfn.FORMULATEXT(INDIRECT("'Movies FormulaSC'!"&amp;C2)))),"DRAGGING CELLS IS NOT PERMITTED. PLEASE UNDO LAST ACTION!!",IF($P$1&lt;&gt;"Feedback OFF",IFERROR(HLOOKUP(INDIRECT("'Movies FormulaSC'!"&amp;C2),Feedback_SFX!$B$2:$N$10,IF($P$1="Feedback ON", 2, Feedback_SFX!B1), FALSE), ""),""))</f>
        <v/>
      </c>
      <c r="E2" s="63"/>
      <c r="F2" s="63"/>
      <c r="G2" s="63"/>
      <c r="H2" s="63"/>
      <c r="I2" s="64"/>
      <c r="J2" s="63"/>
      <c r="K2" s="63"/>
      <c r="L2" s="63"/>
      <c r="M2" s="63"/>
      <c r="N2" s="63"/>
      <c r="O2" s="63"/>
      <c r="P2" s="70" t="str">
        <f ca="1">IF(Scoreboard!$E$4="Excel version: Invalid","****ERROR: Scoreboard requires Excel 365 or 2021 to run****", "")</f>
        <v/>
      </c>
      <c r="Q2" s="63"/>
      <c r="R2" s="63"/>
      <c r="S2" s="65"/>
      <c r="T2" s="66"/>
      <c r="U2" s="67"/>
      <c r="V2" s="66"/>
      <c r="W2" s="67"/>
      <c r="X2" s="68">
        <f t="shared" ca="1" si="0"/>
        <v>9</v>
      </c>
      <c r="Y2" s="68">
        <f t="shared" si="0"/>
        <v>9</v>
      </c>
      <c r="Z2" s="68" t="str">
        <f t="shared" ca="1" si="0"/>
        <v/>
      </c>
      <c r="AA2" s="62" t="str">
        <f t="shared" ca="1" si="0"/>
        <v/>
      </c>
      <c r="AB2" s="63"/>
      <c r="AC2" s="63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6" spans="1:41" ht="18.75" x14ac:dyDescent="0.25">
      <c r="A6" s="27" t="s">
        <v>45</v>
      </c>
      <c r="B6" s="27" t="s">
        <v>46</v>
      </c>
      <c r="C6" s="27" t="s">
        <v>47</v>
      </c>
      <c r="D6" s="27" t="s">
        <v>48</v>
      </c>
      <c r="E6" s="27" t="s">
        <v>49</v>
      </c>
      <c r="F6" s="28" t="s">
        <v>50</v>
      </c>
    </row>
    <row r="7" spans="1:41" ht="18.75" x14ac:dyDescent="0.3">
      <c r="A7" s="29">
        <v>1</v>
      </c>
      <c r="B7" s="30">
        <v>1977</v>
      </c>
      <c r="C7" s="31" t="s">
        <v>51</v>
      </c>
      <c r="D7" s="30" t="s">
        <v>52</v>
      </c>
      <c r="E7" s="31" t="s">
        <v>53</v>
      </c>
      <c r="F7" s="32">
        <v>1462.547636</v>
      </c>
      <c r="H7" s="40"/>
      <c r="I7" s="161" t="s">
        <v>48</v>
      </c>
      <c r="J7" s="161"/>
      <c r="K7" s="162"/>
    </row>
    <row r="8" spans="1:41" ht="18.75" x14ac:dyDescent="0.3">
      <c r="A8" s="29">
        <v>2</v>
      </c>
      <c r="B8" s="30">
        <v>1997</v>
      </c>
      <c r="C8" s="31" t="s">
        <v>54</v>
      </c>
      <c r="D8" s="30" t="s">
        <v>55</v>
      </c>
      <c r="E8" s="31" t="s">
        <v>56</v>
      </c>
      <c r="F8" s="33">
        <v>1211.3174739999999</v>
      </c>
      <c r="H8" s="19" t="s">
        <v>49</v>
      </c>
      <c r="I8" s="41" t="s">
        <v>52</v>
      </c>
      <c r="J8" s="41" t="s">
        <v>55</v>
      </c>
      <c r="K8" s="41" t="s">
        <v>65</v>
      </c>
    </row>
    <row r="9" spans="1:41" ht="18.75" x14ac:dyDescent="0.3">
      <c r="A9" s="29">
        <v>3</v>
      </c>
      <c r="B9" s="30">
        <v>1982</v>
      </c>
      <c r="C9" s="31" t="s">
        <v>58</v>
      </c>
      <c r="D9" s="30" t="s">
        <v>52</v>
      </c>
      <c r="E9" s="31" t="s">
        <v>59</v>
      </c>
      <c r="F9" s="33">
        <v>1196.354118</v>
      </c>
      <c r="H9" s="41" t="s">
        <v>53</v>
      </c>
      <c r="I9" s="53">
        <f>COUNTIFS($E$7:$E$106,$H9,$D$7:$D$106,I$8)</f>
        <v>23</v>
      </c>
      <c r="J9" s="53">
        <f t="shared" ref="J9:K11" si="1">COUNTIFS($E$7:$E$106,$H9,$D$7:$D$106,J$8)</f>
        <v>19</v>
      </c>
      <c r="K9" s="53">
        <f t="shared" si="1"/>
        <v>0</v>
      </c>
    </row>
    <row r="10" spans="1:41" ht="18.75" x14ac:dyDescent="0.3">
      <c r="A10" s="29">
        <v>4</v>
      </c>
      <c r="B10" s="30">
        <v>2015</v>
      </c>
      <c r="C10" s="31" t="s">
        <v>61</v>
      </c>
      <c r="D10" s="30" t="s">
        <v>55</v>
      </c>
      <c r="E10" s="31" t="s">
        <v>53</v>
      </c>
      <c r="F10" s="33">
        <v>991.39949999999999</v>
      </c>
      <c r="H10" s="41" t="s">
        <v>63</v>
      </c>
      <c r="I10" s="53">
        <f t="shared" ref="I10:K11" si="2">COUNTIFS($E$7:$E$106,$H10,$D$7:$D$106,I$8)</f>
        <v>1</v>
      </c>
      <c r="J10" s="53">
        <f t="shared" si="1"/>
        <v>19</v>
      </c>
      <c r="K10" s="53">
        <f t="shared" si="1"/>
        <v>3</v>
      </c>
    </row>
    <row r="11" spans="1:41" ht="18.75" x14ac:dyDescent="0.3">
      <c r="A11" s="29">
        <v>5</v>
      </c>
      <c r="B11" s="30">
        <v>2009</v>
      </c>
      <c r="C11" s="31" t="s">
        <v>62</v>
      </c>
      <c r="D11" s="30" t="s">
        <v>55</v>
      </c>
      <c r="E11" s="31" t="s">
        <v>63</v>
      </c>
      <c r="F11" s="33">
        <v>878.51414999999997</v>
      </c>
      <c r="H11" s="41" t="s">
        <v>88</v>
      </c>
      <c r="I11" s="53">
        <f t="shared" si="2"/>
        <v>5</v>
      </c>
      <c r="J11" s="53">
        <f t="shared" si="1"/>
        <v>3</v>
      </c>
      <c r="K11" s="53">
        <f t="shared" si="1"/>
        <v>2</v>
      </c>
    </row>
    <row r="12" spans="1:41" ht="18.75" x14ac:dyDescent="0.3">
      <c r="A12" s="29">
        <v>6</v>
      </c>
      <c r="B12" s="30">
        <v>1980</v>
      </c>
      <c r="C12" s="31" t="s">
        <v>64</v>
      </c>
      <c r="D12" s="30" t="s">
        <v>52</v>
      </c>
      <c r="E12" s="31" t="s">
        <v>53</v>
      </c>
      <c r="F12" s="33">
        <v>859.72019799999998</v>
      </c>
      <c r="H12" s="41" t="s">
        <v>59</v>
      </c>
      <c r="I12" s="53">
        <f>COUNTIFS($E$7:$E$106,$H12,$D$7:$D$106,I$8)</f>
        <v>1</v>
      </c>
      <c r="J12" s="53">
        <f>COUNTIFS($E$7:$E$106,$H12,$D$7:$D$106,J$8)</f>
        <v>2</v>
      </c>
      <c r="K12" s="53">
        <f>COUNTIFS($E$7:$E$106,$H12,$D$7:$D$106,K$8)</f>
        <v>4</v>
      </c>
    </row>
    <row r="13" spans="1:41" ht="18.75" x14ac:dyDescent="0.3">
      <c r="A13" s="29">
        <v>7</v>
      </c>
      <c r="B13" s="30">
        <v>1983</v>
      </c>
      <c r="C13" s="31" t="s">
        <v>66</v>
      </c>
      <c r="D13" s="30" t="s">
        <v>52</v>
      </c>
      <c r="E13" s="31" t="s">
        <v>53</v>
      </c>
      <c r="F13" s="33">
        <v>827.71771100000001</v>
      </c>
    </row>
    <row r="14" spans="1:41" ht="18.75" x14ac:dyDescent="0.3">
      <c r="A14" s="29">
        <v>8</v>
      </c>
      <c r="B14" s="30">
        <v>1994</v>
      </c>
      <c r="C14" s="31" t="s">
        <v>67</v>
      </c>
      <c r="D14" s="30" t="s">
        <v>60</v>
      </c>
      <c r="E14" s="31" t="s">
        <v>53</v>
      </c>
      <c r="F14" s="33">
        <v>804.10486300000002</v>
      </c>
    </row>
    <row r="15" spans="1:41" ht="18.75" x14ac:dyDescent="0.3">
      <c r="A15" s="29">
        <v>9</v>
      </c>
      <c r="B15" s="30">
        <v>1999</v>
      </c>
      <c r="C15" s="31" t="s">
        <v>68</v>
      </c>
      <c r="D15" s="30" t="s">
        <v>52</v>
      </c>
      <c r="E15" s="31" t="s">
        <v>53</v>
      </c>
      <c r="F15" s="33">
        <v>803.77627500000006</v>
      </c>
    </row>
    <row r="16" spans="1:41" ht="19.5" thickBot="1" x14ac:dyDescent="0.35">
      <c r="A16" s="29">
        <v>10</v>
      </c>
      <c r="B16" s="30">
        <v>1993</v>
      </c>
      <c r="C16" s="31" t="s">
        <v>69</v>
      </c>
      <c r="D16" s="30" t="s">
        <v>55</v>
      </c>
      <c r="E16" s="31" t="s">
        <v>63</v>
      </c>
      <c r="F16" s="33">
        <v>803.21986500000003</v>
      </c>
    </row>
    <row r="17" spans="1:15" ht="45.75" x14ac:dyDescent="0.3">
      <c r="A17" s="29">
        <v>11</v>
      </c>
      <c r="B17" s="30">
        <v>1981</v>
      </c>
      <c r="C17" s="31" t="s">
        <v>70</v>
      </c>
      <c r="D17" s="30" t="s">
        <v>52</v>
      </c>
      <c r="E17" s="31" t="s">
        <v>53</v>
      </c>
      <c r="F17" s="33">
        <v>747.88914299999999</v>
      </c>
      <c r="O17" s="89" t="s">
        <v>413</v>
      </c>
    </row>
    <row r="18" spans="1:15" ht="18.75" x14ac:dyDescent="0.3">
      <c r="A18" s="29">
        <v>12</v>
      </c>
      <c r="B18" s="30">
        <v>1994</v>
      </c>
      <c r="C18" s="31" t="s">
        <v>71</v>
      </c>
      <c r="D18" s="30" t="s">
        <v>55</v>
      </c>
      <c r="E18" s="31" t="s">
        <v>59</v>
      </c>
      <c r="F18" s="33">
        <v>715.38474099999996</v>
      </c>
    </row>
    <row r="19" spans="1:15" ht="18.75" x14ac:dyDescent="0.3">
      <c r="A19" s="29">
        <v>13</v>
      </c>
      <c r="B19" s="30">
        <v>2012</v>
      </c>
      <c r="C19" s="31" t="s">
        <v>72</v>
      </c>
      <c r="D19" s="30" t="s">
        <v>55</v>
      </c>
      <c r="E19" s="31" t="s">
        <v>63</v>
      </c>
      <c r="F19" s="33">
        <v>696.88290500000005</v>
      </c>
    </row>
    <row r="20" spans="1:15" ht="18.75" x14ac:dyDescent="0.3">
      <c r="A20" s="29">
        <v>14</v>
      </c>
      <c r="B20" s="30">
        <v>2015</v>
      </c>
      <c r="C20" s="31" t="s">
        <v>73</v>
      </c>
      <c r="D20" s="30" t="s">
        <v>55</v>
      </c>
      <c r="E20" s="31" t="s">
        <v>63</v>
      </c>
      <c r="F20" s="33">
        <v>688.56016799999998</v>
      </c>
    </row>
    <row r="21" spans="1:15" ht="18.75" x14ac:dyDescent="0.3">
      <c r="A21" s="29">
        <v>15</v>
      </c>
      <c r="B21" s="30">
        <v>1977</v>
      </c>
      <c r="C21" s="31" t="s">
        <v>75</v>
      </c>
      <c r="D21" s="30" t="s">
        <v>52</v>
      </c>
      <c r="E21" s="31" t="s">
        <v>53</v>
      </c>
      <c r="F21" s="33">
        <v>665.61167799999998</v>
      </c>
    </row>
    <row r="22" spans="1:15" ht="18.75" x14ac:dyDescent="0.3">
      <c r="A22" s="29">
        <v>16</v>
      </c>
      <c r="B22" s="30">
        <v>2008</v>
      </c>
      <c r="C22" s="31" t="s">
        <v>76</v>
      </c>
      <c r="D22" s="30" t="s">
        <v>55</v>
      </c>
      <c r="E22" s="31" t="s">
        <v>63</v>
      </c>
      <c r="F22" s="33">
        <v>660.98658799999998</v>
      </c>
    </row>
    <row r="23" spans="1:15" ht="18.75" x14ac:dyDescent="0.3">
      <c r="A23" s="29">
        <v>17</v>
      </c>
      <c r="B23" s="30">
        <v>1978</v>
      </c>
      <c r="C23" s="31" t="s">
        <v>77</v>
      </c>
      <c r="D23" s="30" t="s">
        <v>52</v>
      </c>
      <c r="E23" s="31" t="s">
        <v>78</v>
      </c>
      <c r="F23" s="33">
        <v>636.50591899999995</v>
      </c>
    </row>
    <row r="24" spans="1:15" ht="18.75" x14ac:dyDescent="0.3">
      <c r="A24" s="29">
        <v>18</v>
      </c>
      <c r="B24" s="30">
        <v>2004</v>
      </c>
      <c r="C24" s="31" t="s">
        <v>80</v>
      </c>
      <c r="D24" s="30" t="s">
        <v>52</v>
      </c>
      <c r="E24" s="31" t="s">
        <v>53</v>
      </c>
      <c r="F24" s="33">
        <v>632.35323300000005</v>
      </c>
    </row>
    <row r="25" spans="1:15" ht="18.75" x14ac:dyDescent="0.3">
      <c r="A25" s="29">
        <v>19</v>
      </c>
      <c r="B25" s="30">
        <v>2002</v>
      </c>
      <c r="C25" s="31" t="s">
        <v>81</v>
      </c>
      <c r="D25" s="30" t="s">
        <v>55</v>
      </c>
      <c r="E25" s="31" t="s">
        <v>53</v>
      </c>
      <c r="F25" s="33">
        <v>618.41423899999995</v>
      </c>
    </row>
    <row r="26" spans="1:15" ht="18.75" x14ac:dyDescent="0.3">
      <c r="A26" s="29">
        <v>20</v>
      </c>
      <c r="B26" s="30">
        <v>1996</v>
      </c>
      <c r="C26" s="31" t="s">
        <v>82</v>
      </c>
      <c r="D26" s="30" t="s">
        <v>55</v>
      </c>
      <c r="E26" s="31" t="s">
        <v>53</v>
      </c>
      <c r="F26" s="33">
        <v>616.49465199999997</v>
      </c>
    </row>
    <row r="27" spans="1:15" ht="18.75" x14ac:dyDescent="0.3">
      <c r="A27" s="29">
        <v>21</v>
      </c>
      <c r="B27" s="30">
        <v>2017</v>
      </c>
      <c r="C27" s="31" t="s">
        <v>83</v>
      </c>
      <c r="D27" s="30" t="s">
        <v>55</v>
      </c>
      <c r="E27" s="31" t="s">
        <v>63</v>
      </c>
      <c r="F27" s="33">
        <v>615.20274400000005</v>
      </c>
    </row>
    <row r="28" spans="1:15" ht="18.75" x14ac:dyDescent="0.3">
      <c r="A28" s="29">
        <v>22</v>
      </c>
      <c r="B28" s="30">
        <v>1984</v>
      </c>
      <c r="C28" s="31" t="s">
        <v>84</v>
      </c>
      <c r="D28" s="30" t="s">
        <v>52</v>
      </c>
      <c r="E28" s="31" t="s">
        <v>53</v>
      </c>
      <c r="F28" s="33">
        <v>608.26937899999996</v>
      </c>
    </row>
    <row r="29" spans="1:15" ht="18.75" x14ac:dyDescent="0.3">
      <c r="A29" s="29">
        <v>23</v>
      </c>
      <c r="B29" s="30">
        <v>1984</v>
      </c>
      <c r="C29" s="31" t="s">
        <v>86</v>
      </c>
      <c r="D29" s="30" t="s">
        <v>65</v>
      </c>
      <c r="E29" s="31" t="s">
        <v>63</v>
      </c>
      <c r="F29" s="33">
        <v>603.280261</v>
      </c>
    </row>
    <row r="30" spans="1:15" ht="18.75" x14ac:dyDescent="0.3">
      <c r="A30" s="29">
        <v>24</v>
      </c>
      <c r="B30" s="30">
        <v>1990</v>
      </c>
      <c r="C30" s="31" t="s">
        <v>87</v>
      </c>
      <c r="D30" s="30" t="s">
        <v>52</v>
      </c>
      <c r="E30" s="31" t="s">
        <v>88</v>
      </c>
      <c r="F30" s="33">
        <v>603.21686599999998</v>
      </c>
    </row>
    <row r="31" spans="1:15" ht="18.75" x14ac:dyDescent="0.3">
      <c r="A31" s="29">
        <v>25</v>
      </c>
      <c r="B31" s="30">
        <v>2006</v>
      </c>
      <c r="C31" s="31" t="s">
        <v>89</v>
      </c>
      <c r="D31" s="30" t="s">
        <v>55</v>
      </c>
      <c r="E31" s="31" t="s">
        <v>53</v>
      </c>
      <c r="F31" s="33">
        <v>575.19247499999994</v>
      </c>
    </row>
    <row r="32" spans="1:15" ht="18.75" x14ac:dyDescent="0.3">
      <c r="A32" s="29">
        <v>26</v>
      </c>
      <c r="B32" s="30">
        <v>1989</v>
      </c>
      <c r="C32" s="31" t="s">
        <v>90</v>
      </c>
      <c r="D32" s="30" t="s">
        <v>55</v>
      </c>
      <c r="E32" s="31" t="s">
        <v>63</v>
      </c>
      <c r="F32" s="33">
        <v>560.29609100000005</v>
      </c>
    </row>
    <row r="33" spans="1:6" ht="18.75" x14ac:dyDescent="0.3">
      <c r="A33" s="29">
        <v>27</v>
      </c>
      <c r="B33" s="30">
        <v>2003</v>
      </c>
      <c r="C33" s="31" t="s">
        <v>91</v>
      </c>
      <c r="D33" s="30" t="s">
        <v>55</v>
      </c>
      <c r="E33" s="31" t="s">
        <v>53</v>
      </c>
      <c r="F33" s="33">
        <v>553.68858</v>
      </c>
    </row>
    <row r="34" spans="1:6" ht="18.75" x14ac:dyDescent="0.3">
      <c r="A34" s="29">
        <v>28</v>
      </c>
      <c r="B34" s="30">
        <v>2016</v>
      </c>
      <c r="C34" s="31" t="s">
        <v>92</v>
      </c>
      <c r="D34" s="30" t="s">
        <v>55</v>
      </c>
      <c r="E34" s="31" t="s">
        <v>53</v>
      </c>
      <c r="F34" s="33">
        <v>547.899405</v>
      </c>
    </row>
    <row r="35" spans="1:6" ht="18.75" x14ac:dyDescent="0.3">
      <c r="A35" s="29">
        <v>29</v>
      </c>
      <c r="B35" s="30">
        <v>1977</v>
      </c>
      <c r="C35" s="31" t="s">
        <v>93</v>
      </c>
      <c r="D35" s="30" t="s">
        <v>65</v>
      </c>
      <c r="E35" s="31" t="s">
        <v>59</v>
      </c>
      <c r="F35" s="33">
        <v>547.74645899999996</v>
      </c>
    </row>
    <row r="36" spans="1:6" ht="18.75" x14ac:dyDescent="0.3">
      <c r="A36" s="29">
        <v>30</v>
      </c>
      <c r="B36" s="30">
        <v>2003</v>
      </c>
      <c r="C36" s="31" t="s">
        <v>94</v>
      </c>
      <c r="D36" s="30" t="s">
        <v>60</v>
      </c>
      <c r="E36" s="31" t="s">
        <v>53</v>
      </c>
      <c r="F36" s="33">
        <v>547.03703199999995</v>
      </c>
    </row>
    <row r="37" spans="1:6" ht="18.75" x14ac:dyDescent="0.3">
      <c r="A37" s="29">
        <v>31</v>
      </c>
      <c r="B37" s="30">
        <v>2004</v>
      </c>
      <c r="C37" s="31" t="s">
        <v>95</v>
      </c>
      <c r="D37" s="30" t="s">
        <v>60</v>
      </c>
      <c r="E37" s="31" t="s">
        <v>53</v>
      </c>
      <c r="F37" s="33">
        <v>540.40934100000004</v>
      </c>
    </row>
    <row r="38" spans="1:6" ht="18.75" x14ac:dyDescent="0.3">
      <c r="A38" s="29">
        <v>32</v>
      </c>
      <c r="B38" s="30">
        <v>1978</v>
      </c>
      <c r="C38" s="31" t="s">
        <v>96</v>
      </c>
      <c r="D38" s="30" t="s">
        <v>65</v>
      </c>
      <c r="E38" s="31" t="s">
        <v>88</v>
      </c>
      <c r="F38" s="33">
        <v>538.56409799999994</v>
      </c>
    </row>
    <row r="39" spans="1:6" ht="18.75" x14ac:dyDescent="0.3">
      <c r="A39" s="29">
        <v>33</v>
      </c>
      <c r="B39" s="30">
        <v>2004</v>
      </c>
      <c r="C39" s="31" t="s">
        <v>97</v>
      </c>
      <c r="D39" s="30" t="s">
        <v>55</v>
      </c>
      <c r="E39" s="31" t="s">
        <v>53</v>
      </c>
      <c r="F39" s="33">
        <v>535.32494299999996</v>
      </c>
    </row>
    <row r="40" spans="1:6" ht="18.75" x14ac:dyDescent="0.3">
      <c r="A40" s="29">
        <v>34</v>
      </c>
      <c r="B40" s="30">
        <v>2004</v>
      </c>
      <c r="C40" s="31" t="s">
        <v>98</v>
      </c>
      <c r="D40" s="30" t="s">
        <v>65</v>
      </c>
      <c r="E40" s="31" t="s">
        <v>59</v>
      </c>
      <c r="F40" s="33">
        <v>531.37309400000004</v>
      </c>
    </row>
    <row r="41" spans="1:6" ht="18.75" x14ac:dyDescent="0.3">
      <c r="A41" s="29">
        <v>35</v>
      </c>
      <c r="B41" s="30">
        <v>2005</v>
      </c>
      <c r="C41" s="31" t="s">
        <v>99</v>
      </c>
      <c r="D41" s="30" t="s">
        <v>55</v>
      </c>
      <c r="E41" s="31" t="s">
        <v>53</v>
      </c>
      <c r="F41" s="33">
        <v>527.98878000000002</v>
      </c>
    </row>
    <row r="42" spans="1:6" ht="18.75" x14ac:dyDescent="0.3">
      <c r="A42" s="29">
        <v>36</v>
      </c>
      <c r="B42" s="30">
        <v>2002</v>
      </c>
      <c r="C42" s="31" t="s">
        <v>100</v>
      </c>
      <c r="D42" s="30" t="s">
        <v>55</v>
      </c>
      <c r="E42" s="31" t="s">
        <v>53</v>
      </c>
      <c r="F42" s="33">
        <v>519.97548700000004</v>
      </c>
    </row>
    <row r="43" spans="1:6" ht="18.75" x14ac:dyDescent="0.3">
      <c r="A43" s="29">
        <v>37</v>
      </c>
      <c r="B43" s="30">
        <v>1985</v>
      </c>
      <c r="C43" s="31" t="s">
        <v>101</v>
      </c>
      <c r="D43" s="30" t="s">
        <v>52</v>
      </c>
      <c r="E43" s="31" t="s">
        <v>53</v>
      </c>
      <c r="F43" s="33">
        <v>513.78859</v>
      </c>
    </row>
    <row r="44" spans="1:6" ht="18.75" x14ac:dyDescent="0.3">
      <c r="A44" s="29">
        <v>38</v>
      </c>
      <c r="B44" s="30">
        <v>1999</v>
      </c>
      <c r="C44" s="31" t="s">
        <v>102</v>
      </c>
      <c r="D44" s="30" t="s">
        <v>55</v>
      </c>
      <c r="E44" s="31" t="s">
        <v>56</v>
      </c>
      <c r="F44" s="33">
        <v>512.48873600000002</v>
      </c>
    </row>
    <row r="45" spans="1:6" ht="18.75" x14ac:dyDescent="0.3">
      <c r="A45" s="29">
        <v>39</v>
      </c>
      <c r="B45" s="30">
        <v>1982</v>
      </c>
      <c r="C45" s="31" t="s">
        <v>103</v>
      </c>
      <c r="D45" s="30" t="s">
        <v>52</v>
      </c>
      <c r="E45" s="31" t="s">
        <v>88</v>
      </c>
      <c r="F45" s="33">
        <v>508.91405099999997</v>
      </c>
    </row>
    <row r="46" spans="1:6" ht="18.75" x14ac:dyDescent="0.3">
      <c r="A46" s="29">
        <v>40</v>
      </c>
      <c r="B46" s="30">
        <v>1977</v>
      </c>
      <c r="C46" s="31" t="s">
        <v>104</v>
      </c>
      <c r="D46" s="30" t="s">
        <v>52</v>
      </c>
      <c r="E46" s="31" t="s">
        <v>88</v>
      </c>
      <c r="F46" s="33">
        <v>505.81304999999998</v>
      </c>
    </row>
    <row r="47" spans="1:6" ht="18.75" x14ac:dyDescent="0.3">
      <c r="A47" s="29">
        <v>41</v>
      </c>
      <c r="B47" s="30">
        <v>2016</v>
      </c>
      <c r="C47" s="31" t="s">
        <v>105</v>
      </c>
      <c r="D47" s="30" t="s">
        <v>52</v>
      </c>
      <c r="E47" s="31" t="s">
        <v>53</v>
      </c>
      <c r="F47" s="33">
        <v>504.285686</v>
      </c>
    </row>
    <row r="48" spans="1:6" ht="18.75" x14ac:dyDescent="0.3">
      <c r="A48" s="29">
        <v>42</v>
      </c>
      <c r="B48" s="30">
        <v>2017</v>
      </c>
      <c r="C48" s="31" t="s">
        <v>106</v>
      </c>
      <c r="D48" s="30" t="s">
        <v>52</v>
      </c>
      <c r="E48" s="31" t="s">
        <v>78</v>
      </c>
      <c r="F48" s="33">
        <v>504.01416499999999</v>
      </c>
    </row>
    <row r="49" spans="1:6" ht="18.75" x14ac:dyDescent="0.3">
      <c r="A49" s="29">
        <v>43</v>
      </c>
      <c r="B49" s="30">
        <v>2012</v>
      </c>
      <c r="C49" s="31" t="s">
        <v>107</v>
      </c>
      <c r="D49" s="30" t="s">
        <v>55</v>
      </c>
      <c r="E49" s="31" t="s">
        <v>63</v>
      </c>
      <c r="F49" s="33">
        <v>501.06004100000001</v>
      </c>
    </row>
    <row r="50" spans="1:6" ht="18.75" x14ac:dyDescent="0.3">
      <c r="A50" s="29">
        <v>44</v>
      </c>
      <c r="B50" s="30">
        <v>2001</v>
      </c>
      <c r="C50" s="31" t="s">
        <v>108</v>
      </c>
      <c r="D50" s="30" t="s">
        <v>52</v>
      </c>
      <c r="E50" s="31" t="s">
        <v>53</v>
      </c>
      <c r="F50" s="33">
        <v>498.670818</v>
      </c>
    </row>
    <row r="51" spans="1:6" ht="18.75" x14ac:dyDescent="0.3">
      <c r="A51" s="29">
        <v>45</v>
      </c>
      <c r="B51" s="30">
        <v>2001</v>
      </c>
      <c r="C51" s="31" t="s">
        <v>109</v>
      </c>
      <c r="D51" s="30" t="s">
        <v>55</v>
      </c>
      <c r="E51" s="31" t="s">
        <v>53</v>
      </c>
      <c r="F51" s="33">
        <v>491.40445799999998</v>
      </c>
    </row>
    <row r="52" spans="1:6" ht="18.75" x14ac:dyDescent="0.3">
      <c r="A52" s="29">
        <v>46</v>
      </c>
      <c r="B52" s="30">
        <v>2015</v>
      </c>
      <c r="C52" s="31" t="s">
        <v>110</v>
      </c>
      <c r="D52" s="30" t="s">
        <v>55</v>
      </c>
      <c r="E52" s="31" t="s">
        <v>63</v>
      </c>
      <c r="F52" s="33">
        <v>488.40837299999998</v>
      </c>
    </row>
    <row r="53" spans="1:6" ht="18.75" x14ac:dyDescent="0.3">
      <c r="A53" s="29">
        <v>47</v>
      </c>
      <c r="B53" s="30">
        <v>1996</v>
      </c>
      <c r="C53" s="31" t="s">
        <v>111</v>
      </c>
      <c r="D53" s="30" t="s">
        <v>55</v>
      </c>
      <c r="E53" s="31" t="s">
        <v>63</v>
      </c>
      <c r="F53" s="33">
        <v>486.65760699999998</v>
      </c>
    </row>
    <row r="54" spans="1:6" ht="18.75" x14ac:dyDescent="0.3">
      <c r="A54" s="29">
        <v>48</v>
      </c>
      <c r="B54" s="30">
        <v>1978</v>
      </c>
      <c r="C54" s="31" t="s">
        <v>112</v>
      </c>
      <c r="D54" s="30" t="s">
        <v>52</v>
      </c>
      <c r="E54" s="31" t="s">
        <v>53</v>
      </c>
      <c r="F54" s="33">
        <v>486.454927</v>
      </c>
    </row>
    <row r="55" spans="1:6" ht="18.75" x14ac:dyDescent="0.3">
      <c r="A55" s="29">
        <v>49</v>
      </c>
      <c r="B55" s="30">
        <v>1997</v>
      </c>
      <c r="C55" s="31" t="s">
        <v>113</v>
      </c>
      <c r="D55" s="30" t="s">
        <v>55</v>
      </c>
      <c r="E55" s="31" t="s">
        <v>53</v>
      </c>
      <c r="F55" s="33">
        <v>486.086725</v>
      </c>
    </row>
    <row r="56" spans="1:6" ht="18.75" x14ac:dyDescent="0.3">
      <c r="A56" s="29">
        <v>50</v>
      </c>
      <c r="B56" s="30">
        <v>2009</v>
      </c>
      <c r="C56" s="31" t="s">
        <v>114</v>
      </c>
      <c r="D56" s="30" t="s">
        <v>55</v>
      </c>
      <c r="E56" s="31" t="s">
        <v>63</v>
      </c>
      <c r="F56" s="33">
        <v>477.172752</v>
      </c>
    </row>
    <row r="57" spans="1:6" ht="18.75" x14ac:dyDescent="0.3">
      <c r="A57" s="29">
        <v>51</v>
      </c>
      <c r="B57" s="30">
        <v>1984</v>
      </c>
      <c r="C57" s="31" t="s">
        <v>115</v>
      </c>
      <c r="D57" s="30" t="s">
        <v>52</v>
      </c>
      <c r="E57" s="31" t="s">
        <v>53</v>
      </c>
      <c r="F57" s="33">
        <v>476.46856700000001</v>
      </c>
    </row>
    <row r="58" spans="1:6" ht="18.75" x14ac:dyDescent="0.3">
      <c r="A58" s="29">
        <v>52</v>
      </c>
      <c r="B58" s="30">
        <v>2002</v>
      </c>
      <c r="C58" s="31" t="s">
        <v>116</v>
      </c>
      <c r="D58" s="30" t="s">
        <v>52</v>
      </c>
      <c r="E58" s="31" t="s">
        <v>53</v>
      </c>
      <c r="F58" s="33">
        <v>475.90756399999998</v>
      </c>
    </row>
    <row r="59" spans="1:6" ht="18.75" x14ac:dyDescent="0.3">
      <c r="A59" s="29">
        <v>53</v>
      </c>
      <c r="B59" s="30">
        <v>1993</v>
      </c>
      <c r="C59" s="31" t="s">
        <v>117</v>
      </c>
      <c r="D59" s="30" t="s">
        <v>55</v>
      </c>
      <c r="E59" s="31" t="s">
        <v>88</v>
      </c>
      <c r="F59" s="33">
        <v>474.26494400000001</v>
      </c>
    </row>
    <row r="60" spans="1:6" ht="18.75" x14ac:dyDescent="0.3">
      <c r="A60" s="29">
        <v>54</v>
      </c>
      <c r="B60" s="30">
        <v>2010</v>
      </c>
      <c r="C60" s="31" t="s">
        <v>118</v>
      </c>
      <c r="D60" s="30" t="s">
        <v>60</v>
      </c>
      <c r="E60" s="31" t="s">
        <v>53</v>
      </c>
      <c r="F60" s="33">
        <v>468.12971199999998</v>
      </c>
    </row>
    <row r="61" spans="1:6" ht="18.75" x14ac:dyDescent="0.3">
      <c r="A61" s="29">
        <v>55</v>
      </c>
      <c r="B61" s="30">
        <v>1992</v>
      </c>
      <c r="C61" s="31" t="s">
        <v>119</v>
      </c>
      <c r="D61" s="30" t="s">
        <v>60</v>
      </c>
      <c r="E61" s="31" t="s">
        <v>53</v>
      </c>
      <c r="F61" s="33">
        <v>466.61040200000002</v>
      </c>
    </row>
    <row r="62" spans="1:6" ht="18.75" x14ac:dyDescent="0.3">
      <c r="A62" s="29">
        <v>56</v>
      </c>
      <c r="B62" s="30">
        <v>2013</v>
      </c>
      <c r="C62" s="31" t="s">
        <v>120</v>
      </c>
      <c r="D62" s="30" t="s">
        <v>55</v>
      </c>
      <c r="E62" s="31" t="s">
        <v>53</v>
      </c>
      <c r="F62" s="33">
        <v>464.794802</v>
      </c>
    </row>
    <row r="63" spans="1:6" ht="18.75" x14ac:dyDescent="0.3">
      <c r="A63" s="29">
        <v>57</v>
      </c>
      <c r="B63" s="30">
        <v>1990</v>
      </c>
      <c r="C63" s="31" t="s">
        <v>121</v>
      </c>
      <c r="D63" s="30" t="s">
        <v>55</v>
      </c>
      <c r="E63" s="31" t="s">
        <v>59</v>
      </c>
      <c r="F63" s="33">
        <v>458.98545100000001</v>
      </c>
    </row>
    <row r="64" spans="1:6" ht="18.75" x14ac:dyDescent="0.3">
      <c r="A64" s="29">
        <v>58</v>
      </c>
      <c r="B64" s="30">
        <v>2012</v>
      </c>
      <c r="C64" s="31" t="s">
        <v>122</v>
      </c>
      <c r="D64" s="30" t="s">
        <v>55</v>
      </c>
      <c r="E64" s="31" t="s">
        <v>56</v>
      </c>
      <c r="F64" s="33">
        <v>456.19285400000001</v>
      </c>
    </row>
    <row r="65" spans="1:6" ht="18.75" x14ac:dyDescent="0.3">
      <c r="A65" s="29">
        <v>59</v>
      </c>
      <c r="B65" s="30">
        <v>2003</v>
      </c>
      <c r="C65" s="31" t="s">
        <v>123</v>
      </c>
      <c r="D65" s="30" t="s">
        <v>55</v>
      </c>
      <c r="E65" s="31" t="s">
        <v>53</v>
      </c>
      <c r="F65" s="33">
        <v>450.77278000000001</v>
      </c>
    </row>
    <row r="66" spans="1:6" ht="18.75" x14ac:dyDescent="0.3">
      <c r="A66" s="29">
        <v>60</v>
      </c>
      <c r="B66" s="30">
        <v>2013</v>
      </c>
      <c r="C66" s="31" t="s">
        <v>124</v>
      </c>
      <c r="D66" s="30" t="s">
        <v>55</v>
      </c>
      <c r="E66" s="31" t="s">
        <v>63</v>
      </c>
      <c r="F66" s="33">
        <v>447.72831300000001</v>
      </c>
    </row>
    <row r="67" spans="1:6" ht="18.75" x14ac:dyDescent="0.3">
      <c r="A67" s="29">
        <v>61</v>
      </c>
      <c r="B67" s="30">
        <v>1997</v>
      </c>
      <c r="C67" s="31" t="s">
        <v>125</v>
      </c>
      <c r="D67" s="30" t="s">
        <v>55</v>
      </c>
      <c r="E67" s="31" t="s">
        <v>63</v>
      </c>
      <c r="F67" s="33">
        <v>444.19856399999998</v>
      </c>
    </row>
    <row r="68" spans="1:6" ht="18.75" x14ac:dyDescent="0.3">
      <c r="A68" s="29">
        <v>62</v>
      </c>
      <c r="B68" s="30">
        <v>1989</v>
      </c>
      <c r="C68" s="31" t="s">
        <v>126</v>
      </c>
      <c r="D68" s="30" t="s">
        <v>55</v>
      </c>
      <c r="E68" s="31" t="s">
        <v>53</v>
      </c>
      <c r="F68" s="33">
        <v>439.80677900000001</v>
      </c>
    </row>
    <row r="69" spans="1:6" ht="18.75" x14ac:dyDescent="0.3">
      <c r="A69" s="29">
        <v>63</v>
      </c>
      <c r="B69" s="30">
        <v>2001</v>
      </c>
      <c r="C69" s="31" t="s">
        <v>127</v>
      </c>
      <c r="D69" s="30" t="s">
        <v>60</v>
      </c>
      <c r="E69" s="31" t="s">
        <v>53</v>
      </c>
      <c r="F69" s="33">
        <v>439.27061600000002</v>
      </c>
    </row>
    <row r="70" spans="1:6" ht="18.75" x14ac:dyDescent="0.3">
      <c r="A70" s="29">
        <v>64</v>
      </c>
      <c r="B70" s="30">
        <v>2013</v>
      </c>
      <c r="C70" s="31" t="s">
        <v>128</v>
      </c>
      <c r="D70" s="30" t="s">
        <v>52</v>
      </c>
      <c r="E70" s="31" t="s">
        <v>78</v>
      </c>
      <c r="F70" s="33">
        <v>438.13461999999998</v>
      </c>
    </row>
    <row r="71" spans="1:6" ht="18.75" x14ac:dyDescent="0.3">
      <c r="A71" s="29">
        <v>65</v>
      </c>
      <c r="B71" s="30">
        <v>2007</v>
      </c>
      <c r="C71" s="31" t="s">
        <v>129</v>
      </c>
      <c r="D71" s="30" t="s">
        <v>52</v>
      </c>
      <c r="E71" s="31" t="s">
        <v>53</v>
      </c>
      <c r="F71" s="33">
        <v>435.33716299999998</v>
      </c>
    </row>
    <row r="72" spans="1:6" ht="18.75" x14ac:dyDescent="0.3">
      <c r="A72" s="29">
        <v>66</v>
      </c>
      <c r="B72" s="30">
        <v>2000</v>
      </c>
      <c r="C72" s="31" t="s">
        <v>130</v>
      </c>
      <c r="D72" s="30" t="s">
        <v>52</v>
      </c>
      <c r="E72" s="31" t="s">
        <v>53</v>
      </c>
      <c r="F72" s="33">
        <v>428.86158599999999</v>
      </c>
    </row>
    <row r="73" spans="1:6" ht="18.75" x14ac:dyDescent="0.3">
      <c r="A73" s="29">
        <v>67</v>
      </c>
      <c r="B73" s="30">
        <v>1991</v>
      </c>
      <c r="C73" s="31" t="s">
        <v>131</v>
      </c>
      <c r="D73" s="30" t="s">
        <v>65</v>
      </c>
      <c r="E73" s="31" t="s">
        <v>63</v>
      </c>
      <c r="F73" s="33">
        <v>428.33761600000003</v>
      </c>
    </row>
    <row r="74" spans="1:6" ht="18.75" x14ac:dyDescent="0.3">
      <c r="A74" s="29">
        <v>68</v>
      </c>
      <c r="B74" s="30">
        <v>2011</v>
      </c>
      <c r="C74" s="31" t="s">
        <v>132</v>
      </c>
      <c r="D74" s="30" t="s">
        <v>55</v>
      </c>
      <c r="E74" s="31" t="s">
        <v>53</v>
      </c>
      <c r="F74" s="33">
        <v>427.61662699999999</v>
      </c>
    </row>
    <row r="75" spans="1:6" ht="18.75" x14ac:dyDescent="0.3">
      <c r="A75" s="29">
        <v>69</v>
      </c>
      <c r="B75" s="30">
        <v>1999</v>
      </c>
      <c r="C75" s="31" t="s">
        <v>133</v>
      </c>
      <c r="D75" s="30" t="s">
        <v>60</v>
      </c>
      <c r="E75" s="31" t="s">
        <v>53</v>
      </c>
      <c r="F75" s="33">
        <v>426.99985700000002</v>
      </c>
    </row>
    <row r="76" spans="1:6" ht="18.75" x14ac:dyDescent="0.3">
      <c r="A76" s="29">
        <v>70</v>
      </c>
      <c r="B76" s="30">
        <v>2016</v>
      </c>
      <c r="C76" s="31" t="s">
        <v>134</v>
      </c>
      <c r="D76" s="30" t="s">
        <v>55</v>
      </c>
      <c r="E76" s="31" t="s">
        <v>63</v>
      </c>
      <c r="F76" s="33">
        <v>423.18110799999999</v>
      </c>
    </row>
    <row r="77" spans="1:6" ht="18.75" x14ac:dyDescent="0.3">
      <c r="A77" s="29">
        <v>71</v>
      </c>
      <c r="B77" s="30">
        <v>2001</v>
      </c>
      <c r="C77" s="31" t="s">
        <v>135</v>
      </c>
      <c r="D77" s="30" t="s">
        <v>52</v>
      </c>
      <c r="E77" s="31" t="s">
        <v>53</v>
      </c>
      <c r="F77" s="33">
        <v>420.87095199999999</v>
      </c>
    </row>
    <row r="78" spans="1:6" ht="18.75" x14ac:dyDescent="0.3">
      <c r="A78" s="29">
        <v>72</v>
      </c>
      <c r="B78" s="30">
        <v>2007</v>
      </c>
      <c r="C78" s="31" t="s">
        <v>136</v>
      </c>
      <c r="D78" s="30" t="s">
        <v>52</v>
      </c>
      <c r="E78" s="31" t="s">
        <v>53</v>
      </c>
      <c r="F78" s="33">
        <v>417.472015</v>
      </c>
    </row>
    <row r="79" spans="1:6" ht="18.75" x14ac:dyDescent="0.3">
      <c r="A79" s="29">
        <v>73</v>
      </c>
      <c r="B79" s="30">
        <v>1986</v>
      </c>
      <c r="C79" s="31" t="s">
        <v>137</v>
      </c>
      <c r="D79" s="30" t="s">
        <v>52</v>
      </c>
      <c r="E79" s="31" t="s">
        <v>63</v>
      </c>
      <c r="F79" s="33">
        <v>416.53443600000003</v>
      </c>
    </row>
    <row r="80" spans="1:6" ht="18.75" x14ac:dyDescent="0.3">
      <c r="A80" s="29">
        <v>74</v>
      </c>
      <c r="B80" s="30">
        <v>2003</v>
      </c>
      <c r="C80" s="31" t="s">
        <v>138</v>
      </c>
      <c r="D80" s="30" t="s">
        <v>65</v>
      </c>
      <c r="E80" s="31" t="s">
        <v>63</v>
      </c>
      <c r="F80" s="33">
        <v>415.56017100000003</v>
      </c>
    </row>
    <row r="81" spans="1:6" ht="18.75" x14ac:dyDescent="0.3">
      <c r="A81" s="29">
        <v>75</v>
      </c>
      <c r="B81" s="30">
        <v>1986</v>
      </c>
      <c r="C81" s="31" t="s">
        <v>139</v>
      </c>
      <c r="D81" s="30" t="s">
        <v>55</v>
      </c>
      <c r="E81" s="31" t="s">
        <v>88</v>
      </c>
      <c r="F81" s="33">
        <v>413.79182100000003</v>
      </c>
    </row>
    <row r="82" spans="1:6" ht="18.75" x14ac:dyDescent="0.3">
      <c r="A82" s="29">
        <v>76</v>
      </c>
      <c r="B82" s="30">
        <v>2007</v>
      </c>
      <c r="C82" s="31" t="s">
        <v>140</v>
      </c>
      <c r="D82" s="30" t="s">
        <v>55</v>
      </c>
      <c r="E82" s="31" t="s">
        <v>63</v>
      </c>
      <c r="F82" s="33">
        <v>412.97835199999997</v>
      </c>
    </row>
    <row r="83" spans="1:6" ht="18.75" x14ac:dyDescent="0.3">
      <c r="A83" s="29">
        <v>77</v>
      </c>
      <c r="B83" s="30">
        <v>2017</v>
      </c>
      <c r="C83" s="31" t="s">
        <v>141</v>
      </c>
      <c r="D83" s="30" t="s">
        <v>55</v>
      </c>
      <c r="E83" s="31" t="s">
        <v>63</v>
      </c>
      <c r="F83" s="33">
        <v>412.56340799999998</v>
      </c>
    </row>
    <row r="84" spans="1:6" ht="18.75" x14ac:dyDescent="0.3">
      <c r="A84" s="29">
        <v>78</v>
      </c>
      <c r="B84" s="30">
        <v>1998</v>
      </c>
      <c r="C84" s="31" t="s">
        <v>142</v>
      </c>
      <c r="D84" s="30" t="s">
        <v>65</v>
      </c>
      <c r="E84" s="31" t="s">
        <v>59</v>
      </c>
      <c r="F84" s="33">
        <v>406.77838000000003</v>
      </c>
    </row>
    <row r="85" spans="1:6" ht="18.75" x14ac:dyDescent="0.3">
      <c r="A85" s="29">
        <v>79</v>
      </c>
      <c r="B85" s="30">
        <v>2013</v>
      </c>
      <c r="C85" s="31" t="s">
        <v>143</v>
      </c>
      <c r="D85" s="30" t="s">
        <v>52</v>
      </c>
      <c r="E85" s="31" t="s">
        <v>53</v>
      </c>
      <c r="F85" s="33">
        <v>402.92460899999998</v>
      </c>
    </row>
    <row r="86" spans="1:6" ht="18.75" x14ac:dyDescent="0.3">
      <c r="A86" s="29">
        <v>80</v>
      </c>
      <c r="B86" s="30">
        <v>2005</v>
      </c>
      <c r="C86" s="31" t="s">
        <v>144</v>
      </c>
      <c r="D86" s="30" t="s">
        <v>52</v>
      </c>
      <c r="E86" s="31" t="s">
        <v>53</v>
      </c>
      <c r="F86" s="33">
        <v>402.83061600000002</v>
      </c>
    </row>
    <row r="87" spans="1:6" ht="18.75" x14ac:dyDescent="0.3">
      <c r="A87" s="29">
        <v>81</v>
      </c>
      <c r="B87" s="30">
        <v>2005</v>
      </c>
      <c r="C87" s="31" t="s">
        <v>145</v>
      </c>
      <c r="D87" s="30" t="s">
        <v>55</v>
      </c>
      <c r="E87" s="31" t="s">
        <v>53</v>
      </c>
      <c r="F87" s="33">
        <v>402.22859399999999</v>
      </c>
    </row>
    <row r="88" spans="1:6" ht="18.75" x14ac:dyDescent="0.3">
      <c r="A88" s="29">
        <v>82</v>
      </c>
      <c r="B88" s="30">
        <v>2002</v>
      </c>
      <c r="C88" s="31" t="s">
        <v>146</v>
      </c>
      <c r="D88" s="30" t="s">
        <v>52</v>
      </c>
      <c r="E88" s="31" t="s">
        <v>53</v>
      </c>
      <c r="F88" s="33">
        <v>400.77120100000002</v>
      </c>
    </row>
    <row r="89" spans="1:6" ht="18.75" x14ac:dyDescent="0.3">
      <c r="A89" s="29">
        <v>83</v>
      </c>
      <c r="B89" s="30">
        <v>2007</v>
      </c>
      <c r="C89" s="31" t="s">
        <v>147</v>
      </c>
      <c r="D89" s="30" t="s">
        <v>55</v>
      </c>
      <c r="E89" s="31" t="s">
        <v>53</v>
      </c>
      <c r="F89" s="33">
        <v>400.26769200000001</v>
      </c>
    </row>
    <row r="90" spans="1:6" ht="18.75" x14ac:dyDescent="0.3">
      <c r="A90" s="29">
        <v>84</v>
      </c>
      <c r="B90" s="30">
        <v>2011</v>
      </c>
      <c r="C90" s="31" t="s">
        <v>148</v>
      </c>
      <c r="D90" s="30" t="s">
        <v>55</v>
      </c>
      <c r="E90" s="31" t="s">
        <v>63</v>
      </c>
      <c r="F90" s="33">
        <v>395.49505799999997</v>
      </c>
    </row>
    <row r="91" spans="1:6" ht="18.75" x14ac:dyDescent="0.3">
      <c r="A91" s="29">
        <v>85</v>
      </c>
      <c r="B91" s="30">
        <v>1993</v>
      </c>
      <c r="C91" s="31" t="s">
        <v>149</v>
      </c>
      <c r="D91" s="30" t="s">
        <v>55</v>
      </c>
      <c r="E91" s="31" t="s">
        <v>56</v>
      </c>
      <c r="F91" s="33">
        <v>395.28846299999998</v>
      </c>
    </row>
    <row r="92" spans="1:6" ht="18.75" x14ac:dyDescent="0.3">
      <c r="A92" s="29">
        <v>86</v>
      </c>
      <c r="B92" s="30">
        <v>2008</v>
      </c>
      <c r="C92" s="31" t="s">
        <v>150</v>
      </c>
      <c r="D92" s="30" t="s">
        <v>55</v>
      </c>
      <c r="E92" s="31" t="s">
        <v>63</v>
      </c>
      <c r="F92" s="33">
        <v>394.90570000000002</v>
      </c>
    </row>
    <row r="93" spans="1:6" ht="18.75" x14ac:dyDescent="0.3">
      <c r="A93" s="29">
        <v>87</v>
      </c>
      <c r="B93" s="30">
        <v>2004</v>
      </c>
      <c r="C93" s="31" t="s">
        <v>151</v>
      </c>
      <c r="D93" s="30" t="s">
        <v>55</v>
      </c>
      <c r="E93" s="31" t="s">
        <v>88</v>
      </c>
      <c r="F93" s="33">
        <v>394.876508</v>
      </c>
    </row>
    <row r="94" spans="1:6" ht="18.75" x14ac:dyDescent="0.3">
      <c r="A94" s="29">
        <v>88</v>
      </c>
      <c r="B94" s="30">
        <v>2008</v>
      </c>
      <c r="C94" s="31" t="s">
        <v>152</v>
      </c>
      <c r="D94" s="30" t="s">
        <v>55</v>
      </c>
      <c r="E94" s="31" t="s">
        <v>53</v>
      </c>
      <c r="F94" s="33">
        <v>393.06405899999999</v>
      </c>
    </row>
    <row r="95" spans="1:6" ht="18.75" x14ac:dyDescent="0.3">
      <c r="A95" s="29">
        <v>89</v>
      </c>
      <c r="B95" s="30">
        <v>1984</v>
      </c>
      <c r="C95" s="31" t="s">
        <v>153</v>
      </c>
      <c r="D95" s="30" t="s">
        <v>52</v>
      </c>
      <c r="E95" s="31" t="s">
        <v>88</v>
      </c>
      <c r="F95" s="33">
        <v>392.47001999999998</v>
      </c>
    </row>
    <row r="96" spans="1:6" ht="18.75" x14ac:dyDescent="0.3">
      <c r="A96" s="29">
        <v>90</v>
      </c>
      <c r="B96" s="30">
        <v>1978</v>
      </c>
      <c r="C96" s="31" t="s">
        <v>154</v>
      </c>
      <c r="D96" s="30" t="s">
        <v>52</v>
      </c>
      <c r="E96" s="31" t="s">
        <v>155</v>
      </c>
      <c r="F96" s="33">
        <v>391.45689700000003</v>
      </c>
    </row>
    <row r="97" spans="1:6" ht="18.75" x14ac:dyDescent="0.3">
      <c r="A97" s="29">
        <v>91</v>
      </c>
      <c r="B97" s="30">
        <v>1995</v>
      </c>
      <c r="C97" s="31" t="s">
        <v>156</v>
      </c>
      <c r="D97" s="30" t="s">
        <v>60</v>
      </c>
      <c r="E97" s="31" t="s">
        <v>53</v>
      </c>
      <c r="F97" s="33">
        <v>391.06117599999999</v>
      </c>
    </row>
    <row r="98" spans="1:6" ht="18.75" x14ac:dyDescent="0.3">
      <c r="A98" s="29">
        <v>92</v>
      </c>
      <c r="B98" s="30">
        <v>1978</v>
      </c>
      <c r="C98" s="31" t="s">
        <v>157</v>
      </c>
      <c r="D98" s="30" t="s">
        <v>52</v>
      </c>
      <c r="E98" s="31" t="s">
        <v>88</v>
      </c>
      <c r="F98" s="33">
        <v>391.01435300000003</v>
      </c>
    </row>
    <row r="99" spans="1:6" ht="18.75" x14ac:dyDescent="0.3">
      <c r="A99" s="29">
        <v>93</v>
      </c>
      <c r="B99" s="30">
        <v>2017</v>
      </c>
      <c r="C99" s="31" t="s">
        <v>158</v>
      </c>
      <c r="D99" s="30" t="s">
        <v>55</v>
      </c>
      <c r="E99" s="31" t="s">
        <v>63</v>
      </c>
      <c r="F99" s="33">
        <v>389.81310100000002</v>
      </c>
    </row>
    <row r="100" spans="1:6" ht="18.75" x14ac:dyDescent="0.3">
      <c r="A100" s="29">
        <v>94</v>
      </c>
      <c r="B100" s="30">
        <v>1982</v>
      </c>
      <c r="C100" s="31" t="s">
        <v>159</v>
      </c>
      <c r="D100" s="30" t="s">
        <v>65</v>
      </c>
      <c r="E100" s="31" t="s">
        <v>59</v>
      </c>
      <c r="F100" s="33">
        <v>389.30843700000003</v>
      </c>
    </row>
    <row r="101" spans="1:6" ht="18.75" x14ac:dyDescent="0.3">
      <c r="A101" s="29">
        <v>95</v>
      </c>
      <c r="B101" s="30">
        <v>1990</v>
      </c>
      <c r="C101" s="31" t="s">
        <v>160</v>
      </c>
      <c r="D101" s="30" t="s">
        <v>55</v>
      </c>
      <c r="E101" s="31" t="s">
        <v>161</v>
      </c>
      <c r="F101" s="33">
        <v>389.01853699999998</v>
      </c>
    </row>
    <row r="102" spans="1:6" ht="18.75" x14ac:dyDescent="0.3">
      <c r="A102" s="29">
        <v>96</v>
      </c>
      <c r="B102" s="30">
        <v>1991</v>
      </c>
      <c r="C102" s="31" t="s">
        <v>162</v>
      </c>
      <c r="D102" s="30" t="s">
        <v>60</v>
      </c>
      <c r="E102" s="31" t="s">
        <v>78</v>
      </c>
      <c r="F102" s="33">
        <v>383.25708700000001</v>
      </c>
    </row>
    <row r="103" spans="1:6" ht="18.75" x14ac:dyDescent="0.3">
      <c r="A103" s="29">
        <v>97</v>
      </c>
      <c r="B103" s="30">
        <v>1998</v>
      </c>
      <c r="C103" s="31" t="s">
        <v>163</v>
      </c>
      <c r="D103" s="30" t="s">
        <v>55</v>
      </c>
      <c r="E103" s="31" t="s">
        <v>53</v>
      </c>
      <c r="F103" s="33">
        <v>382.525756</v>
      </c>
    </row>
    <row r="104" spans="1:6" ht="18.75" x14ac:dyDescent="0.3">
      <c r="A104" s="29">
        <v>98</v>
      </c>
      <c r="B104" s="30">
        <v>1988</v>
      </c>
      <c r="C104" s="31" t="s">
        <v>164</v>
      </c>
      <c r="D104" s="30" t="s">
        <v>65</v>
      </c>
      <c r="E104" s="31" t="s">
        <v>88</v>
      </c>
      <c r="F104" s="33">
        <v>382.42794500000002</v>
      </c>
    </row>
    <row r="105" spans="1:6" ht="18.75" x14ac:dyDescent="0.3">
      <c r="A105" s="29">
        <v>99</v>
      </c>
      <c r="B105" s="30">
        <v>2016</v>
      </c>
      <c r="C105" s="31" t="s">
        <v>165</v>
      </c>
      <c r="D105" s="30" t="s">
        <v>52</v>
      </c>
      <c r="E105" s="31" t="s">
        <v>53</v>
      </c>
      <c r="F105" s="33">
        <v>382.01241399999998</v>
      </c>
    </row>
    <row r="106" spans="1:6" ht="18.75" x14ac:dyDescent="0.3">
      <c r="A106" s="30">
        <v>100</v>
      </c>
      <c r="B106" s="30">
        <v>2015</v>
      </c>
      <c r="C106" s="31" t="s">
        <v>166</v>
      </c>
      <c r="D106" s="30" t="s">
        <v>52</v>
      </c>
      <c r="E106" s="36" t="s">
        <v>53</v>
      </c>
      <c r="F106" s="37">
        <v>379.29555299999998</v>
      </c>
    </row>
  </sheetData>
  <mergeCells count="1">
    <mergeCell ref="I7:K7"/>
  </mergeCells>
  <conditionalFormatting sqref="A1:A2">
    <cfRule type="expression" dxfId="40" priority="12">
      <formula>$A$2/$B$2&gt;=0.076</formula>
    </cfRule>
  </conditionalFormatting>
  <conditionalFormatting sqref="A1:O2 Q1:R1 X1:AO2 P2:R2">
    <cfRule type="expression" dxfId="39" priority="5">
      <formula>$P$1="Feedback OFF"</formula>
    </cfRule>
  </conditionalFormatting>
  <conditionalFormatting sqref="A3:AA100">
    <cfRule type="expression" dxfId="37" priority="2" stopIfTrue="1">
      <formula>$D$2="DRAGGING CELLS IS NOT PERMITTED. PLEASE UNDO LAST ACTION!!"</formula>
    </cfRule>
  </conditionalFormatting>
  <conditionalFormatting sqref="B1:B2">
    <cfRule type="expression" dxfId="32" priority="13">
      <formula>$A$2/$B$2&gt;=0.153</formula>
    </cfRule>
  </conditionalFormatting>
  <conditionalFormatting sqref="C1:C2">
    <cfRule type="expression" dxfId="31" priority="14">
      <formula>$A$2/$B$2&gt;=0.23</formula>
    </cfRule>
  </conditionalFormatting>
  <conditionalFormatting sqref="D1:D2">
    <cfRule type="expression" dxfId="30" priority="15">
      <formula>$A$2/$B$2&gt;=0.307</formula>
    </cfRule>
  </conditionalFormatting>
  <conditionalFormatting sqref="E1:E2">
    <cfRule type="expression" dxfId="29" priority="16">
      <formula>$A$2/$B$2&gt;=0.384</formula>
    </cfRule>
  </conditionalFormatting>
  <conditionalFormatting sqref="F1:F2">
    <cfRule type="expression" dxfId="28" priority="17">
      <formula>$A$2/$B$2&gt;=0.461</formula>
    </cfRule>
  </conditionalFormatting>
  <conditionalFormatting sqref="G1:G2">
    <cfRule type="expression" dxfId="27" priority="18">
      <formula>$A$2/$B$2&gt;=0.538</formula>
    </cfRule>
  </conditionalFormatting>
  <conditionalFormatting sqref="H1:H2">
    <cfRule type="expression" dxfId="26" priority="19">
      <formula>$A$2/$B$2&gt;=0.615</formula>
    </cfRule>
  </conditionalFormatting>
  <conditionalFormatting sqref="I1:P2">
    <cfRule type="expression" dxfId="24" priority="20">
      <formula>$A$2/$B$2&gt;=0.692</formula>
    </cfRule>
  </conditionalFormatting>
  <conditionalFormatting sqref="L1">
    <cfRule type="expression" dxfId="23" priority="8">
      <formula>$A$2/$B$2&gt;=0.846</formula>
    </cfRule>
  </conditionalFormatting>
  <conditionalFormatting sqref="O1">
    <cfRule type="expression" dxfId="22" priority="11">
      <formula>$A$2/$B$2&gt;=0.846</formula>
    </cfRule>
  </conditionalFormatting>
  <conditionalFormatting sqref="P1">
    <cfRule type="expression" dxfId="21" priority="6">
      <formula>$P$1&lt;&gt;""</formula>
    </cfRule>
  </conditionalFormatting>
  <conditionalFormatting sqref="Q1:R2">
    <cfRule type="expression" dxfId="20" priority="7">
      <formula>$A$2/$B$2&gt;=0.846</formula>
    </cfRule>
  </conditionalFormatting>
  <conditionalFormatting sqref="X1:AF1 AH1:AK1 AM1:AO1 X2:AO2">
    <cfRule type="expression" dxfId="19" priority="21">
      <formula>$A$2/$B$2&gt;=1</formula>
    </cfRule>
  </conditionalFormatting>
  <conditionalFormatting sqref="AG1">
    <cfRule type="expression" dxfId="18" priority="10">
      <formula>$A$2/$B$2&gt;=0.846</formula>
    </cfRule>
  </conditionalFormatting>
  <conditionalFormatting sqref="AL1">
    <cfRule type="expression" dxfId="17" priority="9">
      <formula>$A$2/$B$2&gt;=0.846</formula>
    </cfRule>
  </conditionalFormatting>
  <dataValidations disablePrompts="1" count="1">
    <dataValidation type="list" allowBlank="1" showInputMessage="1" showErrorMessage="1" sqref="P1" xr:uid="{D4E0A78B-B6E0-4DEF-BEED-68B9C5CB1A42}">
      <formula1>"Feedback ON, Taunting ON, Feedback OFF"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CA9380DA-274C-4C94-94DD-B2EE1B3B441B}">
            <xm:f>Scoreboard!$E$4="Excel version: Invalid"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expression" priority="3" stopIfTrue="1" id="{079C9AC0-0E26-4297-AE05-164B063DF009}">
            <xm:f>Scoreboard!$F$25&lt;&gt;""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A3:AA100</xm:sqref>
        </x14:conditionalFormatting>
        <x14:conditionalFormatting xmlns:xm="http://schemas.microsoft.com/office/excel/2006/main">
          <x14:cfRule type="expression" priority="22" stopIfTrue="1" id="{228EACDF-3A68-4975-BA6A-59EBB0794992}">
            <xm:f>AND($P$1&lt;&gt;"Feedback OFF",IF('Movies FormulaSC'!A3=Feedback_SFX!$C$2, TRUE, FALSE))</xm:f>
            <x14:dxf>
              <fill>
                <patternFill>
                  <bgColor rgb="FFCEEED0"/>
                </patternFill>
              </fill>
            </x14:dxf>
          </x14:cfRule>
          <x14:cfRule type="expression" priority="23" stopIfTrue="1" id="{E7EAF0B1-296A-4E96-A670-E462902F590A}">
            <xm:f>AND($P$1&lt;&gt;"Feedback OFF",IF('Movies FormulaSC'!A3=Feedback_SFX!$K$2, TRUE, FALSE))</xm:f>
            <x14:dxf>
              <fill>
                <patternFill>
                  <bgColor rgb="FFFFFF64"/>
                </patternFill>
              </fill>
            </x14:dxf>
          </x14:cfRule>
          <x14:cfRule type="expression" priority="24" stopIfTrue="1" id="{9E95D168-829F-4F84-976D-C8DF1F46A2B9}">
            <xm:f>AND($P$1&lt;&gt;"Feedback OFF",AND(IF('Movies FormulaSC'!A3&lt;&gt;Feedback_SFX!$C$2, TRUE, FALSE),'Movies FormulaSC'!A3&lt;&gt;"",_xlfn.ISFORMULA('Movies FormulaSC'!A3)))</xm:f>
            <x14:dxf>
              <fill>
                <patternFill>
                  <bgColor rgb="FFFF99CC"/>
                </patternFill>
              </fill>
            </x14:dxf>
          </x14:cfRule>
          <xm:sqref>A3:AL106</xm:sqref>
        </x14:conditionalFormatting>
        <x14:conditionalFormatting xmlns:xm="http://schemas.microsoft.com/office/excel/2006/main">
          <x14:cfRule type="expression" priority="4" stopIfTrue="1" id="{EDA8F39E-C798-499B-913D-AAE3D7A9B186}">
            <xm:f>Scoreboard!$F$25&lt;&gt;""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I1:N1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7946-7771-4317-967C-8BBAF2B9A0ED}">
  <sheetPr>
    <tabColor rgb="FF4FADEA"/>
  </sheetPr>
  <dimension ref="A1:AL106"/>
  <sheetViews>
    <sheetView zoomScale="51" workbookViewId="0">
      <pane ySplit="2" topLeftCell="A3" activePane="bottomLeft" state="frozen"/>
      <selection pane="bottomLeft" activeCell="A3" sqref="A3:XFD3"/>
    </sheetView>
  </sheetViews>
  <sheetFormatPr defaultColWidth="8.85546875" defaultRowHeight="8.25" x14ac:dyDescent="0.15"/>
  <cols>
    <col min="1" max="1" width="12.7109375" style="71" bestFit="1" customWidth="1"/>
    <col min="2" max="2" width="16.42578125" style="71" bestFit="1" customWidth="1"/>
    <col min="3" max="3" width="53.7109375" style="71" bestFit="1" customWidth="1"/>
    <col min="4" max="4" width="15.140625" style="71" bestFit="1" customWidth="1"/>
    <col min="5" max="5" width="19.28515625" style="71" bestFit="1" customWidth="1"/>
    <col min="6" max="6" width="36.42578125" style="71" bestFit="1" customWidth="1"/>
    <col min="7" max="7" width="8.85546875" style="71"/>
    <col min="8" max="8" width="10.42578125" style="71" bestFit="1" customWidth="1"/>
    <col min="9" max="9" width="16.28515625" style="71" bestFit="1" customWidth="1"/>
    <col min="10" max="10" width="10.28515625" style="71" customWidth="1"/>
    <col min="11" max="11" width="9" style="71" customWidth="1"/>
    <col min="12" max="12" width="6.42578125" style="71" bestFit="1" customWidth="1"/>
    <col min="13" max="13" width="10.7109375" style="71" bestFit="1" customWidth="1"/>
    <col min="14" max="31" width="8.85546875" style="71"/>
    <col min="32" max="32" width="9" style="71" bestFit="1" customWidth="1"/>
    <col min="33" max="16384" width="8.85546875" style="71"/>
  </cols>
  <sheetData>
    <row r="1" spans="1:38" ht="22.15" customHeight="1" x14ac:dyDescent="0.15">
      <c r="A1" s="72" t="s">
        <v>401</v>
      </c>
      <c r="B1" s="72" t="s">
        <v>402</v>
      </c>
      <c r="C1" s="72" t="s">
        <v>403</v>
      </c>
      <c r="D1" s="73" t="str" cm="1">
        <f t="array" aca="1" ref="D1" ca="1">IFERROR(
    _xlfn.LET(
        _xlpm.FileName, MID(CELL("filename", A1), FIND("]", CELL("filename", A1)) + 1, 255),
        _xlpm.DynamicRef, INDIRECT("'#_" &amp; _xlpm.FileName &amp; "'!" &amp; C2),
        IF(
            TYPE(_xlpm.DynamicRef) = 1,
            VLOOKUP(
                CELL("format", _xlpm.DynamicRef),
                FormatCodes_SFX!$A$4:$B$53,
                2,
                FALSE
            ),
            _xlfn.SWITCH(
                TYPE(_xlpm.DynamicRef),
                2, "short text",
                4, "logical",
                16, "error",
                64, "long text",
                "Other"
            )
        )
    ),
    "Error in formula"
)</f>
        <v>error</v>
      </c>
      <c r="E1" s="72"/>
      <c r="F1" s="72"/>
      <c r="G1" s="72"/>
      <c r="H1" s="72"/>
      <c r="I1" s="73" t="str">
        <f>'Movies FormulaSC'!$I$1</f>
        <v>Connor Guarino</v>
      </c>
      <c r="J1" s="73"/>
      <c r="K1" s="73"/>
      <c r="L1" s="73" t="s">
        <v>404</v>
      </c>
      <c r="M1" s="73"/>
      <c r="N1" s="73"/>
      <c r="O1" s="73"/>
      <c r="P1" s="73" t="s">
        <v>405</v>
      </c>
      <c r="Q1" s="73"/>
      <c r="R1" s="73"/>
      <c r="X1" s="72" t="str">
        <f t="shared" ref="X1:AA2" si="0">A1</f>
        <v>earned</v>
      </c>
      <c r="Y1" s="72" t="str">
        <f t="shared" si="0"/>
        <v>possible</v>
      </c>
      <c r="Z1" s="72" t="str">
        <f t="shared" si="0"/>
        <v>cell</v>
      </c>
      <c r="AA1" s="73" t="str">
        <f t="shared" ca="1" si="0"/>
        <v>error</v>
      </c>
      <c r="AB1" s="72"/>
      <c r="AC1" s="72"/>
      <c r="AF1" s="73" t="str">
        <f>I1</f>
        <v>Connor Guarino</v>
      </c>
      <c r="AG1" s="73"/>
      <c r="AL1" s="73" t="s">
        <v>404</v>
      </c>
    </row>
    <row r="2" spans="1:38" ht="22.9" customHeight="1" x14ac:dyDescent="0.15">
      <c r="A2" s="72">
        <f ca="1">'Movies FormulaSC'!$A$2</f>
        <v>9</v>
      </c>
      <c r="B2" s="77">
        <f>'Movies FormulaSC'!$B$2</f>
        <v>9</v>
      </c>
      <c r="C2" s="72" t="str" cm="1">
        <f t="array" aca="1" ref="C2" ca="1">SUBSTITUTE(IF(LEN(CELL("address"))&lt;15,CELL("address"),""),"$","")</f>
        <v/>
      </c>
      <c r="D2" s="73" t="str">
        <f ca="1">IF(ISNUMBER(SEARCH("#REF!",_xlfn.FORMULATEXT(INDIRECT("'Movies FormulaSC'!"&amp;C2)))),"DRAGGING CELLS IS NOT PERMITTED. PLEASE UNDO LAST ACTION!!",IF($P$1&lt;&gt;"Feedback OFF",IFERROR(HLOOKUP(INDIRECT("'Movies FormulaSC'!"&amp;C2),Feedback_SFX!$B$2:$N$10,IF($P$1="Feedback ON", 2, Feedback_SFX!B1), FALSE), ""),""))</f>
        <v/>
      </c>
      <c r="E2" s="72"/>
      <c r="F2" s="72"/>
      <c r="G2" s="72"/>
      <c r="H2" s="72"/>
      <c r="I2" s="76"/>
      <c r="J2" s="72"/>
      <c r="K2" s="72"/>
      <c r="L2" s="72"/>
      <c r="M2" s="72"/>
      <c r="N2" s="72"/>
      <c r="O2" s="72"/>
      <c r="P2" s="72"/>
      <c r="Q2" s="72"/>
      <c r="R2" s="72"/>
      <c r="X2" s="78">
        <f t="shared" ca="1" si="0"/>
        <v>9</v>
      </c>
      <c r="Y2" s="78">
        <f t="shared" si="0"/>
        <v>9</v>
      </c>
      <c r="Z2" s="78" t="str">
        <f t="shared" ca="1" si="0"/>
        <v/>
      </c>
      <c r="AA2" s="73" t="str">
        <f t="shared" ca="1" si="0"/>
        <v/>
      </c>
      <c r="AB2" s="72"/>
      <c r="AC2" s="72"/>
    </row>
    <row r="6" spans="1:38" x14ac:dyDescent="0.15">
      <c r="A6" s="92" t="s">
        <v>45</v>
      </c>
      <c r="B6" s="92" t="s">
        <v>46</v>
      </c>
      <c r="C6" s="92" t="s">
        <v>47</v>
      </c>
      <c r="D6" s="92" t="s">
        <v>48</v>
      </c>
      <c r="E6" s="92" t="s">
        <v>49</v>
      </c>
      <c r="F6" s="92" t="s">
        <v>50</v>
      </c>
    </row>
    <row r="7" spans="1:38" x14ac:dyDescent="0.15">
      <c r="A7" s="94">
        <v>1</v>
      </c>
      <c r="B7" s="72">
        <v>1977</v>
      </c>
      <c r="C7" s="73" t="s">
        <v>51</v>
      </c>
      <c r="D7" s="72" t="s">
        <v>52</v>
      </c>
      <c r="E7" s="73" t="s">
        <v>53</v>
      </c>
      <c r="F7" s="95">
        <v>1462.547636</v>
      </c>
      <c r="I7" s="153" t="s">
        <v>48</v>
      </c>
      <c r="J7" s="153"/>
      <c r="K7" s="153"/>
    </row>
    <row r="8" spans="1:38" x14ac:dyDescent="0.15">
      <c r="A8" s="94">
        <v>2</v>
      </c>
      <c r="B8" s="72">
        <v>1997</v>
      </c>
      <c r="C8" s="73" t="s">
        <v>54</v>
      </c>
      <c r="D8" s="72" t="s">
        <v>55</v>
      </c>
      <c r="E8" s="73" t="s">
        <v>56</v>
      </c>
      <c r="F8" s="95">
        <v>1211.3174739999999</v>
      </c>
      <c r="H8" s="76" t="s">
        <v>49</v>
      </c>
      <c r="I8" s="76" t="s">
        <v>52</v>
      </c>
      <c r="J8" s="76" t="s">
        <v>55</v>
      </c>
      <c r="K8" s="76" t="s">
        <v>65</v>
      </c>
    </row>
    <row r="9" spans="1:38" x14ac:dyDescent="0.15">
      <c r="A9" s="94">
        <v>3</v>
      </c>
      <c r="B9" s="72">
        <v>1982</v>
      </c>
      <c r="C9" s="73" t="s">
        <v>58</v>
      </c>
      <c r="D9" s="72" t="s">
        <v>52</v>
      </c>
      <c r="E9" s="73" t="s">
        <v>59</v>
      </c>
      <c r="F9" s="95">
        <v>1196.354118</v>
      </c>
      <c r="H9" s="76" t="s">
        <v>53</v>
      </c>
      <c r="I9" s="72">
        <f t="shared" ref="I9:K12" si="1">COUNTIFS($E$7:$E$106, $H9, $D$7:$D$106, I$8)</f>
        <v>23</v>
      </c>
      <c r="J9" s="72">
        <f t="shared" si="1"/>
        <v>19</v>
      </c>
      <c r="K9" s="72">
        <f t="shared" si="1"/>
        <v>0</v>
      </c>
    </row>
    <row r="10" spans="1:38" x14ac:dyDescent="0.15">
      <c r="A10" s="94">
        <v>4</v>
      </c>
      <c r="B10" s="72">
        <v>2015</v>
      </c>
      <c r="C10" s="73" t="s">
        <v>61</v>
      </c>
      <c r="D10" s="72" t="s">
        <v>55</v>
      </c>
      <c r="E10" s="73" t="s">
        <v>53</v>
      </c>
      <c r="F10" s="95">
        <v>991.39949999999999</v>
      </c>
      <c r="H10" s="76" t="s">
        <v>63</v>
      </c>
      <c r="I10" s="72">
        <f t="shared" si="1"/>
        <v>1</v>
      </c>
      <c r="J10" s="72">
        <f t="shared" si="1"/>
        <v>19</v>
      </c>
      <c r="K10" s="72">
        <f t="shared" si="1"/>
        <v>3</v>
      </c>
    </row>
    <row r="11" spans="1:38" x14ac:dyDescent="0.15">
      <c r="A11" s="94">
        <v>5</v>
      </c>
      <c r="B11" s="72">
        <v>2009</v>
      </c>
      <c r="C11" s="73" t="s">
        <v>62</v>
      </c>
      <c r="D11" s="72" t="s">
        <v>55</v>
      </c>
      <c r="E11" s="73" t="s">
        <v>63</v>
      </c>
      <c r="F11" s="95">
        <v>878.51414999999997</v>
      </c>
      <c r="H11" s="76" t="s">
        <v>88</v>
      </c>
      <c r="I11" s="72">
        <f t="shared" si="1"/>
        <v>5</v>
      </c>
      <c r="J11" s="72">
        <f t="shared" si="1"/>
        <v>3</v>
      </c>
      <c r="K11" s="72">
        <f t="shared" si="1"/>
        <v>2</v>
      </c>
    </row>
    <row r="12" spans="1:38" x14ac:dyDescent="0.15">
      <c r="A12" s="94">
        <v>6</v>
      </c>
      <c r="B12" s="72">
        <v>1980</v>
      </c>
      <c r="C12" s="73" t="s">
        <v>64</v>
      </c>
      <c r="D12" s="72" t="s">
        <v>52</v>
      </c>
      <c r="E12" s="73" t="s">
        <v>53</v>
      </c>
      <c r="F12" s="95">
        <v>859.72019799999998</v>
      </c>
      <c r="H12" s="76" t="s">
        <v>59</v>
      </c>
      <c r="I12" s="72">
        <f t="shared" si="1"/>
        <v>1</v>
      </c>
      <c r="J12" s="72">
        <f t="shared" si="1"/>
        <v>2</v>
      </c>
      <c r="K12" s="72">
        <f t="shared" si="1"/>
        <v>4</v>
      </c>
    </row>
    <row r="13" spans="1:38" x14ac:dyDescent="0.15">
      <c r="A13" s="94">
        <v>7</v>
      </c>
      <c r="B13" s="72">
        <v>1983</v>
      </c>
      <c r="C13" s="73" t="s">
        <v>66</v>
      </c>
      <c r="D13" s="72" t="s">
        <v>52</v>
      </c>
      <c r="E13" s="73" t="s">
        <v>53</v>
      </c>
      <c r="F13" s="95">
        <v>827.71771100000001</v>
      </c>
    </row>
    <row r="14" spans="1:38" x14ac:dyDescent="0.15">
      <c r="A14" s="94">
        <v>8</v>
      </c>
      <c r="B14" s="72">
        <v>1994</v>
      </c>
      <c r="C14" s="73" t="s">
        <v>67</v>
      </c>
      <c r="D14" s="72" t="s">
        <v>60</v>
      </c>
      <c r="E14" s="73" t="s">
        <v>53</v>
      </c>
      <c r="F14" s="95">
        <v>804.10486300000002</v>
      </c>
    </row>
    <row r="15" spans="1:38" x14ac:dyDescent="0.15">
      <c r="A15" s="94">
        <v>9</v>
      </c>
      <c r="B15" s="72">
        <v>1999</v>
      </c>
      <c r="C15" s="73" t="s">
        <v>68</v>
      </c>
      <c r="D15" s="72" t="s">
        <v>52</v>
      </c>
      <c r="E15" s="73" t="s">
        <v>53</v>
      </c>
      <c r="F15" s="95">
        <v>803.77627500000006</v>
      </c>
    </row>
    <row r="16" spans="1:38" x14ac:dyDescent="0.15">
      <c r="A16" s="94">
        <v>10</v>
      </c>
      <c r="B16" s="72">
        <v>1993</v>
      </c>
      <c r="C16" s="73" t="s">
        <v>69</v>
      </c>
      <c r="D16" s="72" t="s">
        <v>55</v>
      </c>
      <c r="E16" s="73" t="s">
        <v>63</v>
      </c>
      <c r="F16" s="95">
        <v>803.21986500000003</v>
      </c>
    </row>
    <row r="17" spans="1:6" x14ac:dyDescent="0.15">
      <c r="A17" s="94">
        <v>11</v>
      </c>
      <c r="B17" s="72">
        <v>1981</v>
      </c>
      <c r="C17" s="73" t="s">
        <v>70</v>
      </c>
      <c r="D17" s="72" t="s">
        <v>52</v>
      </c>
      <c r="E17" s="73" t="s">
        <v>53</v>
      </c>
      <c r="F17" s="95">
        <v>747.88914299999999</v>
      </c>
    </row>
    <row r="18" spans="1:6" x14ac:dyDescent="0.15">
      <c r="A18" s="94">
        <v>12</v>
      </c>
      <c r="B18" s="72">
        <v>1994</v>
      </c>
      <c r="C18" s="73" t="s">
        <v>71</v>
      </c>
      <c r="D18" s="72" t="s">
        <v>55</v>
      </c>
      <c r="E18" s="73" t="s">
        <v>59</v>
      </c>
      <c r="F18" s="95">
        <v>715.38474099999996</v>
      </c>
    </row>
    <row r="19" spans="1:6" x14ac:dyDescent="0.15">
      <c r="A19" s="94">
        <v>13</v>
      </c>
      <c r="B19" s="72">
        <v>2012</v>
      </c>
      <c r="C19" s="73" t="s">
        <v>72</v>
      </c>
      <c r="D19" s="72" t="s">
        <v>55</v>
      </c>
      <c r="E19" s="73" t="s">
        <v>63</v>
      </c>
      <c r="F19" s="95">
        <v>696.88290500000005</v>
      </c>
    </row>
    <row r="20" spans="1:6" x14ac:dyDescent="0.15">
      <c r="A20" s="94">
        <v>14</v>
      </c>
      <c r="B20" s="72">
        <v>2015</v>
      </c>
      <c r="C20" s="73" t="s">
        <v>73</v>
      </c>
      <c r="D20" s="72" t="s">
        <v>55</v>
      </c>
      <c r="E20" s="73" t="s">
        <v>63</v>
      </c>
      <c r="F20" s="95">
        <v>688.56016799999998</v>
      </c>
    </row>
    <row r="21" spans="1:6" x14ac:dyDescent="0.15">
      <c r="A21" s="94">
        <v>15</v>
      </c>
      <c r="B21" s="72">
        <v>1977</v>
      </c>
      <c r="C21" s="73" t="s">
        <v>75</v>
      </c>
      <c r="D21" s="72" t="s">
        <v>52</v>
      </c>
      <c r="E21" s="73" t="s">
        <v>53</v>
      </c>
      <c r="F21" s="95">
        <v>665.61167799999998</v>
      </c>
    </row>
    <row r="22" spans="1:6" x14ac:dyDescent="0.15">
      <c r="A22" s="94">
        <v>16</v>
      </c>
      <c r="B22" s="72">
        <v>2008</v>
      </c>
      <c r="C22" s="73" t="s">
        <v>76</v>
      </c>
      <c r="D22" s="72" t="s">
        <v>55</v>
      </c>
      <c r="E22" s="73" t="s">
        <v>63</v>
      </c>
      <c r="F22" s="95">
        <v>660.98658799999998</v>
      </c>
    </row>
    <row r="23" spans="1:6" x14ac:dyDescent="0.15">
      <c r="A23" s="94">
        <v>17</v>
      </c>
      <c r="B23" s="72">
        <v>1978</v>
      </c>
      <c r="C23" s="73" t="s">
        <v>77</v>
      </c>
      <c r="D23" s="72" t="s">
        <v>52</v>
      </c>
      <c r="E23" s="73" t="s">
        <v>78</v>
      </c>
      <c r="F23" s="95">
        <v>636.50591899999995</v>
      </c>
    </row>
    <row r="24" spans="1:6" x14ac:dyDescent="0.15">
      <c r="A24" s="94">
        <v>18</v>
      </c>
      <c r="B24" s="72">
        <v>2004</v>
      </c>
      <c r="C24" s="73" t="s">
        <v>80</v>
      </c>
      <c r="D24" s="72" t="s">
        <v>52</v>
      </c>
      <c r="E24" s="73" t="s">
        <v>53</v>
      </c>
      <c r="F24" s="95">
        <v>632.35323300000005</v>
      </c>
    </row>
    <row r="25" spans="1:6" x14ac:dyDescent="0.15">
      <c r="A25" s="94">
        <v>19</v>
      </c>
      <c r="B25" s="72">
        <v>2002</v>
      </c>
      <c r="C25" s="73" t="s">
        <v>81</v>
      </c>
      <c r="D25" s="72" t="s">
        <v>55</v>
      </c>
      <c r="E25" s="73" t="s">
        <v>53</v>
      </c>
      <c r="F25" s="95">
        <v>618.41423899999995</v>
      </c>
    </row>
    <row r="26" spans="1:6" x14ac:dyDescent="0.15">
      <c r="A26" s="94">
        <v>20</v>
      </c>
      <c r="B26" s="72">
        <v>1996</v>
      </c>
      <c r="C26" s="73" t="s">
        <v>82</v>
      </c>
      <c r="D26" s="72" t="s">
        <v>55</v>
      </c>
      <c r="E26" s="73" t="s">
        <v>53</v>
      </c>
      <c r="F26" s="95">
        <v>616.49465199999997</v>
      </c>
    </row>
    <row r="27" spans="1:6" x14ac:dyDescent="0.15">
      <c r="A27" s="94">
        <v>21</v>
      </c>
      <c r="B27" s="72">
        <v>2017</v>
      </c>
      <c r="C27" s="73" t="s">
        <v>83</v>
      </c>
      <c r="D27" s="72" t="s">
        <v>55</v>
      </c>
      <c r="E27" s="73" t="s">
        <v>63</v>
      </c>
      <c r="F27" s="95">
        <v>615.20274400000005</v>
      </c>
    </row>
    <row r="28" spans="1:6" x14ac:dyDescent="0.15">
      <c r="A28" s="94">
        <v>22</v>
      </c>
      <c r="B28" s="72">
        <v>1984</v>
      </c>
      <c r="C28" s="73" t="s">
        <v>84</v>
      </c>
      <c r="D28" s="72" t="s">
        <v>52</v>
      </c>
      <c r="E28" s="73" t="s">
        <v>53</v>
      </c>
      <c r="F28" s="95">
        <v>608.26937899999996</v>
      </c>
    </row>
    <row r="29" spans="1:6" x14ac:dyDescent="0.15">
      <c r="A29" s="94">
        <v>23</v>
      </c>
      <c r="B29" s="72">
        <v>1984</v>
      </c>
      <c r="C29" s="73" t="s">
        <v>86</v>
      </c>
      <c r="D29" s="72" t="s">
        <v>65</v>
      </c>
      <c r="E29" s="73" t="s">
        <v>63</v>
      </c>
      <c r="F29" s="95">
        <v>603.280261</v>
      </c>
    </row>
    <row r="30" spans="1:6" x14ac:dyDescent="0.15">
      <c r="A30" s="94">
        <v>24</v>
      </c>
      <c r="B30" s="72">
        <v>1990</v>
      </c>
      <c r="C30" s="73" t="s">
        <v>87</v>
      </c>
      <c r="D30" s="72" t="s">
        <v>52</v>
      </c>
      <c r="E30" s="73" t="s">
        <v>88</v>
      </c>
      <c r="F30" s="95">
        <v>603.21686599999998</v>
      </c>
    </row>
    <row r="31" spans="1:6" x14ac:dyDescent="0.15">
      <c r="A31" s="94">
        <v>25</v>
      </c>
      <c r="B31" s="72">
        <v>2006</v>
      </c>
      <c r="C31" s="73" t="s">
        <v>89</v>
      </c>
      <c r="D31" s="72" t="s">
        <v>55</v>
      </c>
      <c r="E31" s="73" t="s">
        <v>53</v>
      </c>
      <c r="F31" s="95">
        <v>575.19247499999994</v>
      </c>
    </row>
    <row r="32" spans="1:6" x14ac:dyDescent="0.15">
      <c r="A32" s="94">
        <v>26</v>
      </c>
      <c r="B32" s="72">
        <v>1989</v>
      </c>
      <c r="C32" s="73" t="s">
        <v>90</v>
      </c>
      <c r="D32" s="72" t="s">
        <v>55</v>
      </c>
      <c r="E32" s="73" t="s">
        <v>63</v>
      </c>
      <c r="F32" s="95">
        <v>560.29609100000005</v>
      </c>
    </row>
    <row r="33" spans="1:6" x14ac:dyDescent="0.15">
      <c r="A33" s="94">
        <v>27</v>
      </c>
      <c r="B33" s="72">
        <v>2003</v>
      </c>
      <c r="C33" s="73" t="s">
        <v>91</v>
      </c>
      <c r="D33" s="72" t="s">
        <v>55</v>
      </c>
      <c r="E33" s="73" t="s">
        <v>53</v>
      </c>
      <c r="F33" s="95">
        <v>553.68858</v>
      </c>
    </row>
    <row r="34" spans="1:6" x14ac:dyDescent="0.15">
      <c r="A34" s="94">
        <v>28</v>
      </c>
      <c r="B34" s="72">
        <v>2016</v>
      </c>
      <c r="C34" s="73" t="s">
        <v>92</v>
      </c>
      <c r="D34" s="72" t="s">
        <v>55</v>
      </c>
      <c r="E34" s="73" t="s">
        <v>53</v>
      </c>
      <c r="F34" s="95">
        <v>547.899405</v>
      </c>
    </row>
    <row r="35" spans="1:6" x14ac:dyDescent="0.15">
      <c r="A35" s="94">
        <v>29</v>
      </c>
      <c r="B35" s="72">
        <v>1977</v>
      </c>
      <c r="C35" s="73" t="s">
        <v>93</v>
      </c>
      <c r="D35" s="72" t="s">
        <v>65</v>
      </c>
      <c r="E35" s="73" t="s">
        <v>59</v>
      </c>
      <c r="F35" s="95">
        <v>547.74645899999996</v>
      </c>
    </row>
    <row r="36" spans="1:6" x14ac:dyDescent="0.15">
      <c r="A36" s="94">
        <v>30</v>
      </c>
      <c r="B36" s="72">
        <v>2003</v>
      </c>
      <c r="C36" s="73" t="s">
        <v>94</v>
      </c>
      <c r="D36" s="72" t="s">
        <v>60</v>
      </c>
      <c r="E36" s="73" t="s">
        <v>53</v>
      </c>
      <c r="F36" s="95">
        <v>547.03703199999995</v>
      </c>
    </row>
    <row r="37" spans="1:6" x14ac:dyDescent="0.15">
      <c r="A37" s="94">
        <v>31</v>
      </c>
      <c r="B37" s="72">
        <v>2004</v>
      </c>
      <c r="C37" s="73" t="s">
        <v>95</v>
      </c>
      <c r="D37" s="72" t="s">
        <v>60</v>
      </c>
      <c r="E37" s="73" t="s">
        <v>53</v>
      </c>
      <c r="F37" s="95">
        <v>540.40934100000004</v>
      </c>
    </row>
    <row r="38" spans="1:6" x14ac:dyDescent="0.15">
      <c r="A38" s="94">
        <v>32</v>
      </c>
      <c r="B38" s="72">
        <v>1978</v>
      </c>
      <c r="C38" s="73" t="s">
        <v>96</v>
      </c>
      <c r="D38" s="72" t="s">
        <v>65</v>
      </c>
      <c r="E38" s="73" t="s">
        <v>88</v>
      </c>
      <c r="F38" s="95">
        <v>538.56409799999994</v>
      </c>
    </row>
    <row r="39" spans="1:6" x14ac:dyDescent="0.15">
      <c r="A39" s="94">
        <v>33</v>
      </c>
      <c r="B39" s="72">
        <v>2004</v>
      </c>
      <c r="C39" s="73" t="s">
        <v>97</v>
      </c>
      <c r="D39" s="72" t="s">
        <v>55</v>
      </c>
      <c r="E39" s="73" t="s">
        <v>53</v>
      </c>
      <c r="F39" s="95">
        <v>535.32494299999996</v>
      </c>
    </row>
    <row r="40" spans="1:6" x14ac:dyDescent="0.15">
      <c r="A40" s="94">
        <v>34</v>
      </c>
      <c r="B40" s="72">
        <v>2004</v>
      </c>
      <c r="C40" s="73" t="s">
        <v>98</v>
      </c>
      <c r="D40" s="72" t="s">
        <v>65</v>
      </c>
      <c r="E40" s="73" t="s">
        <v>59</v>
      </c>
      <c r="F40" s="95">
        <v>531.37309400000004</v>
      </c>
    </row>
    <row r="41" spans="1:6" x14ac:dyDescent="0.15">
      <c r="A41" s="94">
        <v>35</v>
      </c>
      <c r="B41" s="72">
        <v>2005</v>
      </c>
      <c r="C41" s="73" t="s">
        <v>99</v>
      </c>
      <c r="D41" s="72" t="s">
        <v>55</v>
      </c>
      <c r="E41" s="73" t="s">
        <v>53</v>
      </c>
      <c r="F41" s="95">
        <v>527.98878000000002</v>
      </c>
    </row>
    <row r="42" spans="1:6" x14ac:dyDescent="0.15">
      <c r="A42" s="94">
        <v>36</v>
      </c>
      <c r="B42" s="72">
        <v>2002</v>
      </c>
      <c r="C42" s="73" t="s">
        <v>100</v>
      </c>
      <c r="D42" s="72" t="s">
        <v>55</v>
      </c>
      <c r="E42" s="73" t="s">
        <v>53</v>
      </c>
      <c r="F42" s="95">
        <v>519.97548700000004</v>
      </c>
    </row>
    <row r="43" spans="1:6" x14ac:dyDescent="0.15">
      <c r="A43" s="94">
        <v>37</v>
      </c>
      <c r="B43" s="72">
        <v>1985</v>
      </c>
      <c r="C43" s="73" t="s">
        <v>101</v>
      </c>
      <c r="D43" s="72" t="s">
        <v>52</v>
      </c>
      <c r="E43" s="73" t="s">
        <v>53</v>
      </c>
      <c r="F43" s="95">
        <v>513.78859</v>
      </c>
    </row>
    <row r="44" spans="1:6" x14ac:dyDescent="0.15">
      <c r="A44" s="94">
        <v>38</v>
      </c>
      <c r="B44" s="72">
        <v>1999</v>
      </c>
      <c r="C44" s="73" t="s">
        <v>102</v>
      </c>
      <c r="D44" s="72" t="s">
        <v>55</v>
      </c>
      <c r="E44" s="73" t="s">
        <v>56</v>
      </c>
      <c r="F44" s="95">
        <v>512.48873600000002</v>
      </c>
    </row>
    <row r="45" spans="1:6" x14ac:dyDescent="0.15">
      <c r="A45" s="94">
        <v>39</v>
      </c>
      <c r="B45" s="72">
        <v>1982</v>
      </c>
      <c r="C45" s="73" t="s">
        <v>103</v>
      </c>
      <c r="D45" s="72" t="s">
        <v>52</v>
      </c>
      <c r="E45" s="73" t="s">
        <v>88</v>
      </c>
      <c r="F45" s="95">
        <v>508.91405099999997</v>
      </c>
    </row>
    <row r="46" spans="1:6" x14ac:dyDescent="0.15">
      <c r="A46" s="94">
        <v>40</v>
      </c>
      <c r="B46" s="72">
        <v>1977</v>
      </c>
      <c r="C46" s="73" t="s">
        <v>104</v>
      </c>
      <c r="D46" s="72" t="s">
        <v>52</v>
      </c>
      <c r="E46" s="73" t="s">
        <v>88</v>
      </c>
      <c r="F46" s="95">
        <v>505.81304999999998</v>
      </c>
    </row>
    <row r="47" spans="1:6" x14ac:dyDescent="0.15">
      <c r="A47" s="94">
        <v>41</v>
      </c>
      <c r="B47" s="72">
        <v>2016</v>
      </c>
      <c r="C47" s="73" t="s">
        <v>105</v>
      </c>
      <c r="D47" s="72" t="s">
        <v>52</v>
      </c>
      <c r="E47" s="73" t="s">
        <v>53</v>
      </c>
      <c r="F47" s="95">
        <v>504.285686</v>
      </c>
    </row>
    <row r="48" spans="1:6" x14ac:dyDescent="0.15">
      <c r="A48" s="94">
        <v>42</v>
      </c>
      <c r="B48" s="72">
        <v>2017</v>
      </c>
      <c r="C48" s="73" t="s">
        <v>106</v>
      </c>
      <c r="D48" s="72" t="s">
        <v>52</v>
      </c>
      <c r="E48" s="73" t="s">
        <v>78</v>
      </c>
      <c r="F48" s="95">
        <v>504.01416499999999</v>
      </c>
    </row>
    <row r="49" spans="1:6" x14ac:dyDescent="0.15">
      <c r="A49" s="94">
        <v>43</v>
      </c>
      <c r="B49" s="72">
        <v>2012</v>
      </c>
      <c r="C49" s="73" t="s">
        <v>107</v>
      </c>
      <c r="D49" s="72" t="s">
        <v>55</v>
      </c>
      <c r="E49" s="73" t="s">
        <v>63</v>
      </c>
      <c r="F49" s="95">
        <v>501.06004100000001</v>
      </c>
    </row>
    <row r="50" spans="1:6" x14ac:dyDescent="0.15">
      <c r="A50" s="94">
        <v>44</v>
      </c>
      <c r="B50" s="72">
        <v>2001</v>
      </c>
      <c r="C50" s="73" t="s">
        <v>108</v>
      </c>
      <c r="D50" s="72" t="s">
        <v>52</v>
      </c>
      <c r="E50" s="73" t="s">
        <v>53</v>
      </c>
      <c r="F50" s="95">
        <v>498.670818</v>
      </c>
    </row>
    <row r="51" spans="1:6" x14ac:dyDescent="0.15">
      <c r="A51" s="94">
        <v>45</v>
      </c>
      <c r="B51" s="72">
        <v>2001</v>
      </c>
      <c r="C51" s="73" t="s">
        <v>109</v>
      </c>
      <c r="D51" s="72" t="s">
        <v>55</v>
      </c>
      <c r="E51" s="73" t="s">
        <v>53</v>
      </c>
      <c r="F51" s="95">
        <v>491.40445799999998</v>
      </c>
    </row>
    <row r="52" spans="1:6" x14ac:dyDescent="0.15">
      <c r="A52" s="94">
        <v>46</v>
      </c>
      <c r="B52" s="72">
        <v>2015</v>
      </c>
      <c r="C52" s="73" t="s">
        <v>110</v>
      </c>
      <c r="D52" s="72" t="s">
        <v>55</v>
      </c>
      <c r="E52" s="73" t="s">
        <v>63</v>
      </c>
      <c r="F52" s="95">
        <v>488.40837299999998</v>
      </c>
    </row>
    <row r="53" spans="1:6" x14ac:dyDescent="0.15">
      <c r="A53" s="94">
        <v>47</v>
      </c>
      <c r="B53" s="72">
        <v>1996</v>
      </c>
      <c r="C53" s="73" t="s">
        <v>111</v>
      </c>
      <c r="D53" s="72" t="s">
        <v>55</v>
      </c>
      <c r="E53" s="73" t="s">
        <v>63</v>
      </c>
      <c r="F53" s="95">
        <v>486.65760699999998</v>
      </c>
    </row>
    <row r="54" spans="1:6" x14ac:dyDescent="0.15">
      <c r="A54" s="94">
        <v>48</v>
      </c>
      <c r="B54" s="72">
        <v>1978</v>
      </c>
      <c r="C54" s="73" t="s">
        <v>112</v>
      </c>
      <c r="D54" s="72" t="s">
        <v>52</v>
      </c>
      <c r="E54" s="73" t="s">
        <v>53</v>
      </c>
      <c r="F54" s="95">
        <v>486.454927</v>
      </c>
    </row>
    <row r="55" spans="1:6" x14ac:dyDescent="0.15">
      <c r="A55" s="94">
        <v>49</v>
      </c>
      <c r="B55" s="72">
        <v>1997</v>
      </c>
      <c r="C55" s="73" t="s">
        <v>113</v>
      </c>
      <c r="D55" s="72" t="s">
        <v>55</v>
      </c>
      <c r="E55" s="73" t="s">
        <v>53</v>
      </c>
      <c r="F55" s="95">
        <v>486.086725</v>
      </c>
    </row>
    <row r="56" spans="1:6" x14ac:dyDescent="0.15">
      <c r="A56" s="94">
        <v>50</v>
      </c>
      <c r="B56" s="72">
        <v>2009</v>
      </c>
      <c r="C56" s="73" t="s">
        <v>114</v>
      </c>
      <c r="D56" s="72" t="s">
        <v>55</v>
      </c>
      <c r="E56" s="73" t="s">
        <v>63</v>
      </c>
      <c r="F56" s="95">
        <v>477.172752</v>
      </c>
    </row>
    <row r="57" spans="1:6" x14ac:dyDescent="0.15">
      <c r="A57" s="94">
        <v>51</v>
      </c>
      <c r="B57" s="72">
        <v>1984</v>
      </c>
      <c r="C57" s="73" t="s">
        <v>115</v>
      </c>
      <c r="D57" s="72" t="s">
        <v>52</v>
      </c>
      <c r="E57" s="73" t="s">
        <v>53</v>
      </c>
      <c r="F57" s="95">
        <v>476.46856700000001</v>
      </c>
    </row>
    <row r="58" spans="1:6" x14ac:dyDescent="0.15">
      <c r="A58" s="94">
        <v>52</v>
      </c>
      <c r="B58" s="72">
        <v>2002</v>
      </c>
      <c r="C58" s="73" t="s">
        <v>116</v>
      </c>
      <c r="D58" s="72" t="s">
        <v>52</v>
      </c>
      <c r="E58" s="73" t="s">
        <v>53</v>
      </c>
      <c r="F58" s="95">
        <v>475.90756399999998</v>
      </c>
    </row>
    <row r="59" spans="1:6" x14ac:dyDescent="0.15">
      <c r="A59" s="94">
        <v>53</v>
      </c>
      <c r="B59" s="72">
        <v>1993</v>
      </c>
      <c r="C59" s="73" t="s">
        <v>117</v>
      </c>
      <c r="D59" s="72" t="s">
        <v>55</v>
      </c>
      <c r="E59" s="73" t="s">
        <v>88</v>
      </c>
      <c r="F59" s="95">
        <v>474.26494400000001</v>
      </c>
    </row>
    <row r="60" spans="1:6" x14ac:dyDescent="0.15">
      <c r="A60" s="94">
        <v>54</v>
      </c>
      <c r="B60" s="72">
        <v>2010</v>
      </c>
      <c r="C60" s="73" t="s">
        <v>118</v>
      </c>
      <c r="D60" s="72" t="s">
        <v>60</v>
      </c>
      <c r="E60" s="73" t="s">
        <v>53</v>
      </c>
      <c r="F60" s="95">
        <v>468.12971199999998</v>
      </c>
    </row>
    <row r="61" spans="1:6" x14ac:dyDescent="0.15">
      <c r="A61" s="94">
        <v>55</v>
      </c>
      <c r="B61" s="72">
        <v>1992</v>
      </c>
      <c r="C61" s="73" t="s">
        <v>119</v>
      </c>
      <c r="D61" s="72" t="s">
        <v>60</v>
      </c>
      <c r="E61" s="73" t="s">
        <v>53</v>
      </c>
      <c r="F61" s="95">
        <v>466.61040200000002</v>
      </c>
    </row>
    <row r="62" spans="1:6" x14ac:dyDescent="0.15">
      <c r="A62" s="94">
        <v>56</v>
      </c>
      <c r="B62" s="72">
        <v>2013</v>
      </c>
      <c r="C62" s="73" t="s">
        <v>120</v>
      </c>
      <c r="D62" s="72" t="s">
        <v>55</v>
      </c>
      <c r="E62" s="73" t="s">
        <v>53</v>
      </c>
      <c r="F62" s="95">
        <v>464.794802</v>
      </c>
    </row>
    <row r="63" spans="1:6" x14ac:dyDescent="0.15">
      <c r="A63" s="94">
        <v>57</v>
      </c>
      <c r="B63" s="72">
        <v>1990</v>
      </c>
      <c r="C63" s="73" t="s">
        <v>121</v>
      </c>
      <c r="D63" s="72" t="s">
        <v>55</v>
      </c>
      <c r="E63" s="73" t="s">
        <v>59</v>
      </c>
      <c r="F63" s="95">
        <v>458.98545100000001</v>
      </c>
    </row>
    <row r="64" spans="1:6" x14ac:dyDescent="0.15">
      <c r="A64" s="94">
        <v>58</v>
      </c>
      <c r="B64" s="72">
        <v>2012</v>
      </c>
      <c r="C64" s="73" t="s">
        <v>122</v>
      </c>
      <c r="D64" s="72" t="s">
        <v>55</v>
      </c>
      <c r="E64" s="73" t="s">
        <v>56</v>
      </c>
      <c r="F64" s="95">
        <v>456.19285400000001</v>
      </c>
    </row>
    <row r="65" spans="1:6" x14ac:dyDescent="0.15">
      <c r="A65" s="94">
        <v>59</v>
      </c>
      <c r="B65" s="72">
        <v>2003</v>
      </c>
      <c r="C65" s="73" t="s">
        <v>123</v>
      </c>
      <c r="D65" s="72" t="s">
        <v>55</v>
      </c>
      <c r="E65" s="73" t="s">
        <v>53</v>
      </c>
      <c r="F65" s="95">
        <v>450.77278000000001</v>
      </c>
    </row>
    <row r="66" spans="1:6" x14ac:dyDescent="0.15">
      <c r="A66" s="94">
        <v>60</v>
      </c>
      <c r="B66" s="72">
        <v>2013</v>
      </c>
      <c r="C66" s="73" t="s">
        <v>124</v>
      </c>
      <c r="D66" s="72" t="s">
        <v>55</v>
      </c>
      <c r="E66" s="73" t="s">
        <v>63</v>
      </c>
      <c r="F66" s="95">
        <v>447.72831300000001</v>
      </c>
    </row>
    <row r="67" spans="1:6" x14ac:dyDescent="0.15">
      <c r="A67" s="94">
        <v>61</v>
      </c>
      <c r="B67" s="72">
        <v>1997</v>
      </c>
      <c r="C67" s="73" t="s">
        <v>125</v>
      </c>
      <c r="D67" s="72" t="s">
        <v>55</v>
      </c>
      <c r="E67" s="73" t="s">
        <v>63</v>
      </c>
      <c r="F67" s="95">
        <v>444.19856399999998</v>
      </c>
    </row>
    <row r="68" spans="1:6" x14ac:dyDescent="0.15">
      <c r="A68" s="94">
        <v>62</v>
      </c>
      <c r="B68" s="72">
        <v>1989</v>
      </c>
      <c r="C68" s="73" t="s">
        <v>126</v>
      </c>
      <c r="D68" s="72" t="s">
        <v>55</v>
      </c>
      <c r="E68" s="73" t="s">
        <v>53</v>
      </c>
      <c r="F68" s="95">
        <v>439.80677900000001</v>
      </c>
    </row>
    <row r="69" spans="1:6" x14ac:dyDescent="0.15">
      <c r="A69" s="94">
        <v>63</v>
      </c>
      <c r="B69" s="72">
        <v>2001</v>
      </c>
      <c r="C69" s="73" t="s">
        <v>127</v>
      </c>
      <c r="D69" s="72" t="s">
        <v>60</v>
      </c>
      <c r="E69" s="73" t="s">
        <v>53</v>
      </c>
      <c r="F69" s="95">
        <v>439.27061600000002</v>
      </c>
    </row>
    <row r="70" spans="1:6" x14ac:dyDescent="0.15">
      <c r="A70" s="94">
        <v>64</v>
      </c>
      <c r="B70" s="72">
        <v>2013</v>
      </c>
      <c r="C70" s="73" t="s">
        <v>128</v>
      </c>
      <c r="D70" s="72" t="s">
        <v>52</v>
      </c>
      <c r="E70" s="73" t="s">
        <v>78</v>
      </c>
      <c r="F70" s="95">
        <v>438.13461999999998</v>
      </c>
    </row>
    <row r="71" spans="1:6" x14ac:dyDescent="0.15">
      <c r="A71" s="94">
        <v>65</v>
      </c>
      <c r="B71" s="72">
        <v>2007</v>
      </c>
      <c r="C71" s="73" t="s">
        <v>129</v>
      </c>
      <c r="D71" s="72" t="s">
        <v>52</v>
      </c>
      <c r="E71" s="73" t="s">
        <v>53</v>
      </c>
      <c r="F71" s="95">
        <v>435.33716299999998</v>
      </c>
    </row>
    <row r="72" spans="1:6" x14ac:dyDescent="0.15">
      <c r="A72" s="94">
        <v>66</v>
      </c>
      <c r="B72" s="72">
        <v>2000</v>
      </c>
      <c r="C72" s="73" t="s">
        <v>130</v>
      </c>
      <c r="D72" s="72" t="s">
        <v>52</v>
      </c>
      <c r="E72" s="73" t="s">
        <v>53</v>
      </c>
      <c r="F72" s="95">
        <v>428.86158599999999</v>
      </c>
    </row>
    <row r="73" spans="1:6" x14ac:dyDescent="0.15">
      <c r="A73" s="94">
        <v>67</v>
      </c>
      <c r="B73" s="72">
        <v>1991</v>
      </c>
      <c r="C73" s="73" t="s">
        <v>131</v>
      </c>
      <c r="D73" s="72" t="s">
        <v>65</v>
      </c>
      <c r="E73" s="73" t="s">
        <v>63</v>
      </c>
      <c r="F73" s="95">
        <v>428.33761600000003</v>
      </c>
    </row>
    <row r="74" spans="1:6" x14ac:dyDescent="0.15">
      <c r="A74" s="94">
        <v>68</v>
      </c>
      <c r="B74" s="72">
        <v>2011</v>
      </c>
      <c r="C74" s="73" t="s">
        <v>132</v>
      </c>
      <c r="D74" s="72" t="s">
        <v>55</v>
      </c>
      <c r="E74" s="73" t="s">
        <v>53</v>
      </c>
      <c r="F74" s="95">
        <v>427.61662699999999</v>
      </c>
    </row>
    <row r="75" spans="1:6" x14ac:dyDescent="0.15">
      <c r="A75" s="94">
        <v>69</v>
      </c>
      <c r="B75" s="72">
        <v>1999</v>
      </c>
      <c r="C75" s="73" t="s">
        <v>133</v>
      </c>
      <c r="D75" s="72" t="s">
        <v>60</v>
      </c>
      <c r="E75" s="73" t="s">
        <v>53</v>
      </c>
      <c r="F75" s="95">
        <v>426.99985700000002</v>
      </c>
    </row>
    <row r="76" spans="1:6" x14ac:dyDescent="0.15">
      <c r="A76" s="94">
        <v>70</v>
      </c>
      <c r="B76" s="72">
        <v>2016</v>
      </c>
      <c r="C76" s="73" t="s">
        <v>134</v>
      </c>
      <c r="D76" s="72" t="s">
        <v>55</v>
      </c>
      <c r="E76" s="73" t="s">
        <v>63</v>
      </c>
      <c r="F76" s="95">
        <v>423.18110799999999</v>
      </c>
    </row>
    <row r="77" spans="1:6" x14ac:dyDescent="0.15">
      <c r="A77" s="94">
        <v>71</v>
      </c>
      <c r="B77" s="72">
        <v>2001</v>
      </c>
      <c r="C77" s="73" t="s">
        <v>135</v>
      </c>
      <c r="D77" s="72" t="s">
        <v>52</v>
      </c>
      <c r="E77" s="73" t="s">
        <v>53</v>
      </c>
      <c r="F77" s="95">
        <v>420.87095199999999</v>
      </c>
    </row>
    <row r="78" spans="1:6" x14ac:dyDescent="0.15">
      <c r="A78" s="94">
        <v>72</v>
      </c>
      <c r="B78" s="72">
        <v>2007</v>
      </c>
      <c r="C78" s="73" t="s">
        <v>136</v>
      </c>
      <c r="D78" s="72" t="s">
        <v>52</v>
      </c>
      <c r="E78" s="73" t="s">
        <v>53</v>
      </c>
      <c r="F78" s="95">
        <v>417.472015</v>
      </c>
    </row>
    <row r="79" spans="1:6" x14ac:dyDescent="0.15">
      <c r="A79" s="94">
        <v>73</v>
      </c>
      <c r="B79" s="72">
        <v>1986</v>
      </c>
      <c r="C79" s="73" t="s">
        <v>137</v>
      </c>
      <c r="D79" s="72" t="s">
        <v>52</v>
      </c>
      <c r="E79" s="73" t="s">
        <v>63</v>
      </c>
      <c r="F79" s="95">
        <v>416.53443600000003</v>
      </c>
    </row>
    <row r="80" spans="1:6" x14ac:dyDescent="0.15">
      <c r="A80" s="94">
        <v>74</v>
      </c>
      <c r="B80" s="72">
        <v>2003</v>
      </c>
      <c r="C80" s="73" t="s">
        <v>138</v>
      </c>
      <c r="D80" s="72" t="s">
        <v>65</v>
      </c>
      <c r="E80" s="73" t="s">
        <v>63</v>
      </c>
      <c r="F80" s="95">
        <v>415.56017100000003</v>
      </c>
    </row>
    <row r="81" spans="1:6" x14ac:dyDescent="0.15">
      <c r="A81" s="94">
        <v>75</v>
      </c>
      <c r="B81" s="72">
        <v>1986</v>
      </c>
      <c r="C81" s="73" t="s">
        <v>139</v>
      </c>
      <c r="D81" s="72" t="s">
        <v>55</v>
      </c>
      <c r="E81" s="73" t="s">
        <v>88</v>
      </c>
      <c r="F81" s="95">
        <v>413.79182100000003</v>
      </c>
    </row>
    <row r="82" spans="1:6" x14ac:dyDescent="0.15">
      <c r="A82" s="94">
        <v>76</v>
      </c>
      <c r="B82" s="72">
        <v>2007</v>
      </c>
      <c r="C82" s="73" t="s">
        <v>140</v>
      </c>
      <c r="D82" s="72" t="s">
        <v>55</v>
      </c>
      <c r="E82" s="73" t="s">
        <v>63</v>
      </c>
      <c r="F82" s="95">
        <v>412.97835199999997</v>
      </c>
    </row>
    <row r="83" spans="1:6" x14ac:dyDescent="0.15">
      <c r="A83" s="94">
        <v>77</v>
      </c>
      <c r="B83" s="72">
        <v>2017</v>
      </c>
      <c r="C83" s="73" t="s">
        <v>141</v>
      </c>
      <c r="D83" s="72" t="s">
        <v>55</v>
      </c>
      <c r="E83" s="73" t="s">
        <v>63</v>
      </c>
      <c r="F83" s="95">
        <v>412.56340799999998</v>
      </c>
    </row>
    <row r="84" spans="1:6" x14ac:dyDescent="0.15">
      <c r="A84" s="94">
        <v>78</v>
      </c>
      <c r="B84" s="72">
        <v>1998</v>
      </c>
      <c r="C84" s="73" t="s">
        <v>142</v>
      </c>
      <c r="D84" s="72" t="s">
        <v>65</v>
      </c>
      <c r="E84" s="73" t="s">
        <v>59</v>
      </c>
      <c r="F84" s="95">
        <v>406.77838000000003</v>
      </c>
    </row>
    <row r="85" spans="1:6" x14ac:dyDescent="0.15">
      <c r="A85" s="94">
        <v>79</v>
      </c>
      <c r="B85" s="72">
        <v>2013</v>
      </c>
      <c r="C85" s="73" t="s">
        <v>143</v>
      </c>
      <c r="D85" s="72" t="s">
        <v>52</v>
      </c>
      <c r="E85" s="73" t="s">
        <v>53</v>
      </c>
      <c r="F85" s="95">
        <v>402.92460899999998</v>
      </c>
    </row>
    <row r="86" spans="1:6" x14ac:dyDescent="0.15">
      <c r="A86" s="94">
        <v>80</v>
      </c>
      <c r="B86" s="72">
        <v>2005</v>
      </c>
      <c r="C86" s="73" t="s">
        <v>144</v>
      </c>
      <c r="D86" s="72" t="s">
        <v>52</v>
      </c>
      <c r="E86" s="73" t="s">
        <v>53</v>
      </c>
      <c r="F86" s="95">
        <v>402.83061600000002</v>
      </c>
    </row>
    <row r="87" spans="1:6" x14ac:dyDescent="0.15">
      <c r="A87" s="94">
        <v>81</v>
      </c>
      <c r="B87" s="72">
        <v>2005</v>
      </c>
      <c r="C87" s="73" t="s">
        <v>145</v>
      </c>
      <c r="D87" s="72" t="s">
        <v>55</v>
      </c>
      <c r="E87" s="73" t="s">
        <v>53</v>
      </c>
      <c r="F87" s="95">
        <v>402.22859399999999</v>
      </c>
    </row>
    <row r="88" spans="1:6" x14ac:dyDescent="0.15">
      <c r="A88" s="94">
        <v>82</v>
      </c>
      <c r="B88" s="72">
        <v>2002</v>
      </c>
      <c r="C88" s="73" t="s">
        <v>146</v>
      </c>
      <c r="D88" s="72" t="s">
        <v>52</v>
      </c>
      <c r="E88" s="73" t="s">
        <v>53</v>
      </c>
      <c r="F88" s="95">
        <v>400.77120100000002</v>
      </c>
    </row>
    <row r="89" spans="1:6" x14ac:dyDescent="0.15">
      <c r="A89" s="94">
        <v>83</v>
      </c>
      <c r="B89" s="72">
        <v>2007</v>
      </c>
      <c r="C89" s="73" t="s">
        <v>147</v>
      </c>
      <c r="D89" s="72" t="s">
        <v>55</v>
      </c>
      <c r="E89" s="73" t="s">
        <v>53</v>
      </c>
      <c r="F89" s="95">
        <v>400.26769200000001</v>
      </c>
    </row>
    <row r="90" spans="1:6" x14ac:dyDescent="0.15">
      <c r="A90" s="94">
        <v>84</v>
      </c>
      <c r="B90" s="72">
        <v>2011</v>
      </c>
      <c r="C90" s="73" t="s">
        <v>148</v>
      </c>
      <c r="D90" s="72" t="s">
        <v>55</v>
      </c>
      <c r="E90" s="73" t="s">
        <v>63</v>
      </c>
      <c r="F90" s="95">
        <v>395.49505799999997</v>
      </c>
    </row>
    <row r="91" spans="1:6" x14ac:dyDescent="0.15">
      <c r="A91" s="94">
        <v>85</v>
      </c>
      <c r="B91" s="72">
        <v>1993</v>
      </c>
      <c r="C91" s="73" t="s">
        <v>149</v>
      </c>
      <c r="D91" s="72" t="s">
        <v>55</v>
      </c>
      <c r="E91" s="73" t="s">
        <v>56</v>
      </c>
      <c r="F91" s="95">
        <v>395.28846299999998</v>
      </c>
    </row>
    <row r="92" spans="1:6" x14ac:dyDescent="0.15">
      <c r="A92" s="94">
        <v>86</v>
      </c>
      <c r="B92" s="72">
        <v>2008</v>
      </c>
      <c r="C92" s="73" t="s">
        <v>150</v>
      </c>
      <c r="D92" s="72" t="s">
        <v>55</v>
      </c>
      <c r="E92" s="73" t="s">
        <v>63</v>
      </c>
      <c r="F92" s="95">
        <v>394.90570000000002</v>
      </c>
    </row>
    <row r="93" spans="1:6" x14ac:dyDescent="0.15">
      <c r="A93" s="94">
        <v>87</v>
      </c>
      <c r="B93" s="72">
        <v>2004</v>
      </c>
      <c r="C93" s="73" t="s">
        <v>151</v>
      </c>
      <c r="D93" s="72" t="s">
        <v>55</v>
      </c>
      <c r="E93" s="73" t="s">
        <v>88</v>
      </c>
      <c r="F93" s="95">
        <v>394.876508</v>
      </c>
    </row>
    <row r="94" spans="1:6" x14ac:dyDescent="0.15">
      <c r="A94" s="94">
        <v>88</v>
      </c>
      <c r="B94" s="72">
        <v>2008</v>
      </c>
      <c r="C94" s="73" t="s">
        <v>152</v>
      </c>
      <c r="D94" s="72" t="s">
        <v>55</v>
      </c>
      <c r="E94" s="73" t="s">
        <v>53</v>
      </c>
      <c r="F94" s="95">
        <v>393.06405899999999</v>
      </c>
    </row>
    <row r="95" spans="1:6" x14ac:dyDescent="0.15">
      <c r="A95" s="94">
        <v>89</v>
      </c>
      <c r="B95" s="72">
        <v>1984</v>
      </c>
      <c r="C95" s="73" t="s">
        <v>153</v>
      </c>
      <c r="D95" s="72" t="s">
        <v>52</v>
      </c>
      <c r="E95" s="73" t="s">
        <v>88</v>
      </c>
      <c r="F95" s="95">
        <v>392.47001999999998</v>
      </c>
    </row>
    <row r="96" spans="1:6" x14ac:dyDescent="0.15">
      <c r="A96" s="94">
        <v>90</v>
      </c>
      <c r="B96" s="72">
        <v>1978</v>
      </c>
      <c r="C96" s="73" t="s">
        <v>154</v>
      </c>
      <c r="D96" s="72" t="s">
        <v>52</v>
      </c>
      <c r="E96" s="73" t="s">
        <v>155</v>
      </c>
      <c r="F96" s="95">
        <v>391.45689700000003</v>
      </c>
    </row>
    <row r="97" spans="1:6" x14ac:dyDescent="0.15">
      <c r="A97" s="94">
        <v>91</v>
      </c>
      <c r="B97" s="72">
        <v>1995</v>
      </c>
      <c r="C97" s="73" t="s">
        <v>156</v>
      </c>
      <c r="D97" s="72" t="s">
        <v>60</v>
      </c>
      <c r="E97" s="73" t="s">
        <v>53</v>
      </c>
      <c r="F97" s="95">
        <v>391.06117599999999</v>
      </c>
    </row>
    <row r="98" spans="1:6" x14ac:dyDescent="0.15">
      <c r="A98" s="94">
        <v>92</v>
      </c>
      <c r="B98" s="72">
        <v>1978</v>
      </c>
      <c r="C98" s="73" t="s">
        <v>157</v>
      </c>
      <c r="D98" s="72" t="s">
        <v>52</v>
      </c>
      <c r="E98" s="73" t="s">
        <v>88</v>
      </c>
      <c r="F98" s="95">
        <v>391.01435300000003</v>
      </c>
    </row>
    <row r="99" spans="1:6" x14ac:dyDescent="0.15">
      <c r="A99" s="94">
        <v>93</v>
      </c>
      <c r="B99" s="72">
        <v>2017</v>
      </c>
      <c r="C99" s="73" t="s">
        <v>158</v>
      </c>
      <c r="D99" s="72" t="s">
        <v>55</v>
      </c>
      <c r="E99" s="73" t="s">
        <v>63</v>
      </c>
      <c r="F99" s="95">
        <v>389.81310100000002</v>
      </c>
    </row>
    <row r="100" spans="1:6" x14ac:dyDescent="0.15">
      <c r="A100" s="94">
        <v>94</v>
      </c>
      <c r="B100" s="72">
        <v>1982</v>
      </c>
      <c r="C100" s="73" t="s">
        <v>159</v>
      </c>
      <c r="D100" s="72" t="s">
        <v>65</v>
      </c>
      <c r="E100" s="73" t="s">
        <v>59</v>
      </c>
      <c r="F100" s="95">
        <v>389.30843700000003</v>
      </c>
    </row>
    <row r="101" spans="1:6" x14ac:dyDescent="0.15">
      <c r="A101" s="94">
        <v>95</v>
      </c>
      <c r="B101" s="72">
        <v>1990</v>
      </c>
      <c r="C101" s="73" t="s">
        <v>160</v>
      </c>
      <c r="D101" s="72" t="s">
        <v>55</v>
      </c>
      <c r="E101" s="73" t="s">
        <v>161</v>
      </c>
      <c r="F101" s="95">
        <v>389.01853699999998</v>
      </c>
    </row>
    <row r="102" spans="1:6" x14ac:dyDescent="0.15">
      <c r="A102" s="94">
        <v>96</v>
      </c>
      <c r="B102" s="72">
        <v>1991</v>
      </c>
      <c r="C102" s="73" t="s">
        <v>162</v>
      </c>
      <c r="D102" s="72" t="s">
        <v>60</v>
      </c>
      <c r="E102" s="73" t="s">
        <v>78</v>
      </c>
      <c r="F102" s="95">
        <v>383.25708700000001</v>
      </c>
    </row>
    <row r="103" spans="1:6" x14ac:dyDescent="0.15">
      <c r="A103" s="94">
        <v>97</v>
      </c>
      <c r="B103" s="72">
        <v>1998</v>
      </c>
      <c r="C103" s="73" t="s">
        <v>163</v>
      </c>
      <c r="D103" s="72" t="s">
        <v>55</v>
      </c>
      <c r="E103" s="73" t="s">
        <v>53</v>
      </c>
      <c r="F103" s="95">
        <v>382.525756</v>
      </c>
    </row>
    <row r="104" spans="1:6" x14ac:dyDescent="0.15">
      <c r="A104" s="94">
        <v>98</v>
      </c>
      <c r="B104" s="72">
        <v>1988</v>
      </c>
      <c r="C104" s="73" t="s">
        <v>164</v>
      </c>
      <c r="D104" s="72" t="s">
        <v>65</v>
      </c>
      <c r="E104" s="73" t="s">
        <v>88</v>
      </c>
      <c r="F104" s="95">
        <v>382.42794500000002</v>
      </c>
    </row>
    <row r="105" spans="1:6" x14ac:dyDescent="0.15">
      <c r="A105" s="94">
        <v>99</v>
      </c>
      <c r="B105" s="72">
        <v>2016</v>
      </c>
      <c r="C105" s="73" t="s">
        <v>165</v>
      </c>
      <c r="D105" s="72" t="s">
        <v>52</v>
      </c>
      <c r="E105" s="73" t="s">
        <v>53</v>
      </c>
      <c r="F105" s="95">
        <v>382.01241399999998</v>
      </c>
    </row>
    <row r="106" spans="1:6" x14ac:dyDescent="0.15">
      <c r="A106" s="72">
        <v>100</v>
      </c>
      <c r="B106" s="72">
        <v>2015</v>
      </c>
      <c r="C106" s="73" t="s">
        <v>166</v>
      </c>
      <c r="D106" s="72" t="s">
        <v>52</v>
      </c>
      <c r="E106" s="71" t="s">
        <v>53</v>
      </c>
      <c r="F106" s="99">
        <v>379.29555299999998</v>
      </c>
    </row>
  </sheetData>
  <mergeCells count="1">
    <mergeCell ref="I7:K7"/>
  </mergeCells>
  <conditionalFormatting sqref="A1:A2">
    <cfRule type="expression" dxfId="16" priority="8">
      <formula>$A$2/$B$2&gt;=0.076</formula>
    </cfRule>
  </conditionalFormatting>
  <conditionalFormatting sqref="B1:B2">
    <cfRule type="expression" dxfId="15" priority="9">
      <formula>$A$2/$B$2&gt;=0.153</formula>
    </cfRule>
  </conditionalFormatting>
  <conditionalFormatting sqref="C1:C2">
    <cfRule type="expression" dxfId="14" priority="10">
      <formula>$A$2/$B$2&gt;=0.23</formula>
    </cfRule>
  </conditionalFormatting>
  <conditionalFormatting sqref="D1:D2">
    <cfRule type="expression" dxfId="13" priority="11">
      <formula>$A$2/$B$2&gt;=0.307</formula>
    </cfRule>
  </conditionalFormatting>
  <conditionalFormatting sqref="E1:E2">
    <cfRule type="expression" dxfId="12" priority="12">
      <formula>$A$2/$B$2&gt;=0.384</formula>
    </cfRule>
  </conditionalFormatting>
  <conditionalFormatting sqref="F1:F2">
    <cfRule type="expression" dxfId="11" priority="13">
      <formula>$A$2/$B$2&gt;=0.461</formula>
    </cfRule>
  </conditionalFormatting>
  <conditionalFormatting sqref="G1:G2">
    <cfRule type="expression" dxfId="10" priority="14">
      <formula>$A$2/$B$2&gt;=0.538</formula>
    </cfRule>
  </conditionalFormatting>
  <conditionalFormatting sqref="H1:H2">
    <cfRule type="expression" dxfId="9" priority="15">
      <formula>$A$2/$B$2&gt;=0.615</formula>
    </cfRule>
  </conditionalFormatting>
  <conditionalFormatting sqref="I1:P2">
    <cfRule type="expression" dxfId="8" priority="16">
      <formula>$A$2/$B$2&gt;=0.692</formula>
    </cfRule>
  </conditionalFormatting>
  <conditionalFormatting sqref="L1">
    <cfRule type="expression" dxfId="7" priority="4">
      <formula>$A$2/$B$2&gt;=0.846</formula>
    </cfRule>
  </conditionalFormatting>
  <conditionalFormatting sqref="O1">
    <cfRule type="expression" dxfId="6" priority="7">
      <formula>$A$2/$B$2&gt;=0.846</formula>
    </cfRule>
  </conditionalFormatting>
  <conditionalFormatting sqref="P1">
    <cfRule type="expression" dxfId="5" priority="2">
      <formula>$P$1&lt;&gt;""</formula>
    </cfRule>
  </conditionalFormatting>
  <conditionalFormatting sqref="Q1:R1 A1:O2 X1:AO2 P2:R2">
    <cfRule type="expression" dxfId="4" priority="1">
      <formula>$P$1="Feedback OFF"</formula>
    </cfRule>
  </conditionalFormatting>
  <conditionalFormatting sqref="Q1:R2">
    <cfRule type="expression" dxfId="3" priority="3">
      <formula>$A$2/$B$2&gt;=0.846</formula>
    </cfRule>
  </conditionalFormatting>
  <conditionalFormatting sqref="X1:AF1 AH1:AK1 AM1:AO1 X2:AO2">
    <cfRule type="expression" dxfId="2" priority="17">
      <formula>$A$2/$B$2&gt;=1</formula>
    </cfRule>
  </conditionalFormatting>
  <conditionalFormatting sqref="AG1">
    <cfRule type="expression" dxfId="1" priority="6">
      <formula>$A$2/$B$2&gt;=0.846</formula>
    </cfRule>
  </conditionalFormatting>
  <conditionalFormatting sqref="AL1">
    <cfRule type="expression" dxfId="0" priority="5">
      <formula>$A$2/$B$2&gt;=0.846</formula>
    </cfRule>
  </conditionalFormatting>
  <dataValidations count="1">
    <dataValidation type="list" allowBlank="1" showInputMessage="1" showErrorMessage="1" sqref="P1" xr:uid="{93FCC909-9B99-46FA-8B11-6C9A00D0BDB4}">
      <formula1>"Feedback ON, Taunting ON, Feedback OFF"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Feedback_SFX</vt:lpstr>
      <vt:lpstr>Scoreboard</vt:lpstr>
      <vt:lpstr>Read Me!</vt:lpstr>
      <vt:lpstr>Demonstration</vt:lpstr>
      <vt:lpstr>MPAA</vt:lpstr>
      <vt:lpstr>Genre</vt:lpstr>
      <vt:lpstr>Movies Pivot</vt:lpstr>
      <vt:lpstr>Movies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Ellen</dc:creator>
  <cp:lastModifiedBy>Guarino, Connor</cp:lastModifiedBy>
  <dcterms:created xsi:type="dcterms:W3CDTF">2024-05-21T14:38:50Z</dcterms:created>
  <dcterms:modified xsi:type="dcterms:W3CDTF">2024-05-27T02:41:11Z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ade formulas">
    <vt:lpwstr>selected</vt:lpwstr>
  </property>
  <property fmtid="{D5CDD505-2E9C-101B-9397-08002B2CF9AE}" pid="3" name="Feedback OFF - Student controlled">
    <vt:lpwstr>selected</vt:lpwstr>
  </property>
  <property fmtid="{D5CDD505-2E9C-101B-9397-08002B2CF9AE}" pid="4" name="Create model charts">
    <vt:lpwstr>selected</vt:lpwstr>
  </property>
  <property fmtid="{D5CDD505-2E9C-101B-9397-08002B2CF9AE}" pid="5" name="Grade cell references">
    <vt:lpwstr>selected</vt:lpwstr>
  </property>
  <property fmtid="{D5CDD505-2E9C-101B-9397-08002B2CF9AE}" pid="6" name="Clear number formatting">
    <vt:lpwstr>selected</vt:lpwstr>
  </property>
  <property fmtid="{D5CDD505-2E9C-101B-9397-08002B2CF9AE}" pid="7" name="Create model pivot tables">
    <vt:lpwstr>selected</vt:lpwstr>
  </property>
  <property fmtid="{D5CDD505-2E9C-101B-9397-08002B2CF9AE}" pid="8" name="Grade absolute references">
    <vt:lpwstr>selected</vt:lpwstr>
  </property>
  <property fmtid="{D5CDD505-2E9C-101B-9397-08002B2CF9AE}" pid="9" name="Keep original assumptions">
    <vt:lpwstr>selected</vt:lpwstr>
  </property>
  <property fmtid="{D5CDD505-2E9C-101B-9397-08002B2CF9AE}" pid="10" name="Create pivot table prompts">
    <vt:lpwstr>selected</vt:lpwstr>
  </property>
  <property fmtid="{D5CDD505-2E9C-101B-9397-08002B2CF9AE}" pid="11" name="Grade number formatting">
    <vt:lpwstr>selected</vt:lpwstr>
  </property>
  <property fmtid="{D5CDD505-2E9C-101B-9397-08002B2CF9AE}" pid="12" name="Keep original borders/shading">
    <vt:lpwstr>selected</vt:lpwstr>
  </property>
  <property fmtid="{D5CDD505-2E9C-101B-9397-08002B2CF9AE}" pid="13" name="Create table sort &amp; filter prompts">
    <vt:lpwstr>selected</vt:lpwstr>
  </property>
  <property fmtid="{D5CDD505-2E9C-101B-9397-08002B2CF9AE}" pid="14" name="Clear answers">
    <vt:lpwstr>selected</vt:lpwstr>
  </property>
  <property fmtid="{D5CDD505-2E9C-101B-9397-08002B2CF9AE}" pid="15" name="Hide CODED file">
    <vt:lpwstr>selected</vt:lpwstr>
  </property>
  <property fmtid="{D5CDD505-2E9C-101B-9397-08002B2CF9AE}" pid="16" name="5">
    <vt:lpwstr>selected</vt:lpwstr>
  </property>
  <property fmtid="{D5CDD505-2E9C-101B-9397-08002B2CF9AE}" pid="17" name="0.00001">
    <vt:lpwstr>selected</vt:lpwstr>
  </property>
  <property fmtid="{D5CDD505-2E9C-101B-9397-08002B2CF9AE}" pid="18" name="200">
    <vt:lpwstr>selected</vt:lpwstr>
  </property>
  <property fmtid="{D5CDD505-2E9C-101B-9397-08002B2CF9AE}" pid="19" name="Named files for each student">
    <vt:lpwstr>selected</vt:lpwstr>
  </property>
  <property fmtid="{D5CDD505-2E9C-101B-9397-08002B2CF9AE}" pid="20" name="Keep original formulas">
    <vt:lpwstr>selected</vt:lpwstr>
  </property>
  <property fmtid="{D5CDD505-2E9C-101B-9397-08002B2CF9AE}" pid="21" name="Keep original values">
    <vt:lpwstr>selected</vt:lpwstr>
  </property>
  <property fmtid="{D5CDD505-2E9C-101B-9397-08002B2CF9AE}" pid="22" name="Full assignment">
    <vt:lpwstr>selected</vt:lpwstr>
  </property>
  <property fmtid="{D5CDD505-2E9C-101B-9397-08002B2CF9AE}" pid="23" name="Keep original tab order">
    <vt:lpwstr>selected</vt:lpwstr>
  </property>
  <property fmtid="{D5CDD505-2E9C-101B-9397-08002B2CF9AE}" pid="24" name="Keep original tab names">
    <vt:lpwstr>selected</vt:lpwstr>
  </property>
  <property fmtid="{D5CDD505-2E9C-101B-9397-08002B2CF9AE}" pid="25" name="Prohibit external references">
    <vt:lpwstr>selected</vt:lpwstr>
  </property>
  <property fmtid="{D5CDD505-2E9C-101B-9397-08002B2CF9AE}" pid="26" name="Low value">
    <vt:i4>1</vt:i4>
  </property>
  <property fmtid="{D5CDD505-2E9C-101B-9397-08002B2CF9AE}" pid="27" name="High value">
    <vt:i4>2</vt:i4>
  </property>
  <property fmtid="{D5CDD505-2E9C-101B-9397-08002B2CF9AE}" pid="28" name="Formulas">
    <vt:i4>1</vt:i4>
  </property>
  <property fmtid="{D5CDD505-2E9C-101B-9397-08002B2CF9AE}" pid="29" name="Answer blocks">
    <vt:i4>5</vt:i4>
  </property>
  <property fmtid="{D5CDD505-2E9C-101B-9397-08002B2CF9AE}" pid="30" name="Pivot tables">
    <vt:i4>1</vt:i4>
  </property>
</Properties>
</file>