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tables/table2.xml" ContentType="application/vnd.openxmlformats-officedocument.spreadsheetml.table+xml"/>
  <Override PartName="/xl/comments7.xml" ContentType="application/vnd.openxmlformats-officedocument.spreadsheetml.comments+xml"/>
  <Override PartName="/xl/comments8.xml" ContentType="application/vnd.openxmlformats-officedocument.spreadsheetml.comments+xml"/>
  <Override PartName="/xl/tables/table3.xml" ContentType="application/vnd.openxmlformats-officedocument.spreadsheetml.table+xml"/>
  <Override PartName="/xl/comments9.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0.xml" ContentType="application/vnd.openxmlformats-officedocument.spreadsheetml.comment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13_ncr:1_{D6D29C88-51D9-4B35-BF0E-3BA7C13D44A9}" xr6:coauthVersionLast="47" xr6:coauthVersionMax="47" xr10:uidLastSave="{00000000-0000-0000-0000-000000000000}"/>
  <workbookProtection workbookAlgorithmName="SHA-512" workbookHashValue="rpCvoww4U3seEJWCd9YZn0yPFYpJ+ri86RrnlqUYRq4KWStwU2gKfV0tcKgfrnRWdhxcy6NDvsbNPLM+rXfVow==" workbookSaltValue="lwUtE/GWh/cQGgCPzlG+Jg==" workbookSpinCount="100000" lockStructure="1"/>
  <bookViews>
    <workbookView xWindow="-120" yWindow="-120" windowWidth="29040" windowHeight="15840" firstSheet="2" activeTab="29" xr2:uid="{715E62E6-6046-49C1-846C-5499214A1D8A}"/>
  </bookViews>
  <sheets>
    <sheet name="FormatCodes_SFX" sheetId="9" state="veryHidden" r:id="rId1"/>
    <sheet name="Feedback_SFX" sheetId="10" state="hidden" r:id="rId2"/>
    <sheet name="Scoreboard" sheetId="11" r:id="rId3"/>
    <sheet name="APT" sheetId="13" state="veryHidden" r:id="rId4"/>
    <sheet name="ASC" sheetId="14" state="veryHidden" r:id="rId5"/>
    <sheet name="A" sheetId="12" r:id="rId6"/>
    <sheet name="#_A" sheetId="7" state="veryHidden" r:id="rId7"/>
    <sheet name="BPT" sheetId="16" state="veryHidden" r:id="rId8"/>
    <sheet name="BSC" sheetId="17" state="veryHidden" r:id="rId9"/>
    <sheet name="B" sheetId="15" r:id="rId10"/>
    <sheet name="#_B" sheetId="4" state="veryHidden" r:id="rId11"/>
    <sheet name="CPT" sheetId="19" state="veryHidden" r:id="rId12"/>
    <sheet name="CSC" sheetId="20" state="veryHidden" r:id="rId13"/>
    <sheet name="C" sheetId="18" r:id="rId14"/>
    <sheet name="#_C" sheetId="2" state="veryHidden" r:id="rId15"/>
    <sheet name="DPT" sheetId="22" state="veryHidden" r:id="rId16"/>
    <sheet name="DSC" sheetId="23" state="veryHidden" r:id="rId17"/>
    <sheet name="D" sheetId="21" r:id="rId18"/>
    <sheet name="#_D" sheetId="6" state="veryHidden" r:id="rId19"/>
    <sheet name="EPT" sheetId="25" state="veryHidden" r:id="rId20"/>
    <sheet name="ESC" sheetId="26" state="veryHidden" r:id="rId21"/>
    <sheet name="E" sheetId="24" r:id="rId22"/>
    <sheet name="#_E" sheetId="8" state="veryHidden" r:id="rId23"/>
    <sheet name="FPT" sheetId="28" state="veryHidden" r:id="rId24"/>
    <sheet name="FSC" sheetId="29" state="veryHidden" r:id="rId25"/>
    <sheet name="F" sheetId="27" r:id="rId26"/>
    <sheet name="#_F" sheetId="5" state="veryHidden" r:id="rId27"/>
    <sheet name="GPT" sheetId="31" state="veryHidden" r:id="rId28"/>
    <sheet name="GSC" sheetId="32" state="veryHidden" r:id="rId29"/>
    <sheet name="G" sheetId="30" r:id="rId30"/>
    <sheet name="#_G" sheetId="3" state="veryHidden" r:id="rId31"/>
  </sheets>
  <definedNames>
    <definedName name="_xlnm._FilterDatabase" localSheetId="25" hidden="1">F!$F$20:$O$45</definedName>
    <definedName name="fExternalRefsMsg">Feedback_SFX!$G$2</definedName>
    <definedName name="fFormatMsg">Feedback_SFX!$K$2</definedName>
    <definedName name="fHardCodeMsg">Feedback_SFX!$H$2</definedName>
    <definedName name="fHardQuoteMsg">Feedback_SFX!$I$2</definedName>
    <definedName name="fMissingAbsMsg">Feedback_SFX!$J$2</definedName>
    <definedName name="fMissingFormulaMsg">Feedback_SFX!$F$2</definedName>
    <definedName name="ForcedOff">#REF!</definedName>
    <definedName name="fPerfectMsg">Feedback_SFX!$C$2</definedName>
    <definedName name="fRandFunction">Feedback_SFX!$B$1</definedName>
    <definedName name="fStuErrorMsg">Feedback_SFX!$D$2</definedName>
    <definedName name="fStuNAMsg">Feedback_SFX!$B$2</definedName>
    <definedName name="fTooHigh">Feedback_SFX!$M$2</definedName>
    <definedName name="fTooLow">Feedback_SFX!$L$2</definedName>
    <definedName name="fWrongAnswer">Feedback_SFX!$N$2</definedName>
    <definedName name="fWrongTypeMsg">Feedback_SFX!$E$2</definedName>
    <definedName name="rCreateCodedFile">#REF!</definedName>
    <definedName name="rCreateCodedFileDefault">#REF!</definedName>
    <definedName name="rCreateModelCharts">#REF!</definedName>
    <definedName name="rCreateModelChartsDefault">#REF!</definedName>
    <definedName name="rCreateModelPivots">#REF!</definedName>
    <definedName name="rCreateModelPivotsDefault">#REF!</definedName>
    <definedName name="rCreatePivotPrompts">#REF!</definedName>
    <definedName name="rCreatePivotPromptsDefault">#REF!</definedName>
    <definedName name="rCreateSortPrompts">#REF!</definedName>
    <definedName name="rCreateSortPromptsDefault">#REF!</definedName>
    <definedName name="rDisplayAlerts">#REF!</definedName>
    <definedName name="rDisplayAlertsDefault">#REF!</definedName>
    <definedName name="rGradeAbsReferences">#REF!</definedName>
    <definedName name="rGradeAbsReferencesDefault">#REF!</definedName>
    <definedName name="rGradeCellReferences">#REF!</definedName>
    <definedName name="rGradeCellReferencesDefault">#REF!</definedName>
    <definedName name="rGradeChartPtsDefault">#REF!</definedName>
    <definedName name="rGradeFormatting">#REF!</definedName>
    <definedName name="rGradeFormattingDefault">#REF!</definedName>
    <definedName name="rGradeFormulas">#REF!</definedName>
    <definedName name="rGradeFormulasDefault">#REF!</definedName>
    <definedName name="rGradeLastRowDefault">#REF!</definedName>
    <definedName name="rGradePrecisionDefault">#REF!</definedName>
    <definedName name="rGradeRedTabPtsDefault">#REF!</definedName>
    <definedName name="rHonestyFiles">#REF!</definedName>
    <definedName name="rHonestyFilesDefault">#REF!</definedName>
    <definedName name="rHonestyFormulaShift">#REF!</definedName>
    <definedName name="rHonestyFormulaShiftDefault">#REF!</definedName>
    <definedName name="rHonestyReferences">#REF!</definedName>
    <definedName name="rHonestyReferencesDefault">#REF!</definedName>
    <definedName name="rHonestyTabNames">#REF!</definedName>
    <definedName name="rHonestyTabNamesDefault">#REF!</definedName>
    <definedName name="rHonestyTabOrder">#REF!</definedName>
    <definedName name="rHonestyTabOrderDefault">#REF!</definedName>
    <definedName name="rHonestyTabPool">#REF!</definedName>
    <definedName name="rHonestyTabPoolDefault">#REF!</definedName>
    <definedName name="rHonestyValueShift">#REF!</definedName>
    <definedName name="rHonestyValueShiftDefault">#REF!</definedName>
    <definedName name="rProperties">#REF!</definedName>
    <definedName name="rPropertiesDefault">#REF!</definedName>
    <definedName name="rPtsAnsBlock">#REF!</definedName>
    <definedName name="rPtsFormula">#REF!</definedName>
    <definedName name="rPtsHighValue">#REF!</definedName>
    <definedName name="rPtsLowValue">#REF!</definedName>
    <definedName name="rPtsPivot">#REF!</definedName>
    <definedName name="rSeeAnswers">#REF!</definedName>
    <definedName name="rSeeAnswersDefault">#REF!</definedName>
    <definedName name="rSeeAssumptions">#REF!</definedName>
    <definedName name="rSeeAssumptionsDefault">#REF!</definedName>
    <definedName name="rSeeBorders">#REF!</definedName>
    <definedName name="rSeeBordersDefault">#REF!</definedName>
    <definedName name="rSeeFeedback">#REF!</definedName>
    <definedName name="rSeeFeedbackDefault">#REF!</definedName>
    <definedName name="rSeeNumFormatting">#REF!</definedName>
    <definedName name="rSeeNumFormattingDefault">#REF!</definedName>
    <definedName name="rSummaryProtection">#REF!</definedName>
    <definedName name="rSummaryProtectionDefault">#REF!</definedName>
    <definedName name="rVeryHidden">#REF!</definedName>
    <definedName name="rVeryHiddenDefault">#REF!</definedName>
    <definedName name="rWorkbookProtection">#REF!</definedName>
    <definedName name="rWorkbookProtectionDefault">#REF!</definedName>
    <definedName name="STWBD_StatToolsBoxPlot_DefaultDataFormat">" 0"</definedName>
    <definedName name="STWBD_StatToolsBoxPlot_HasDefaultInfo">"TRUE"</definedName>
    <definedName name="STWBD_StatToolsBoxPlot_IncludeKey">"FALSE"</definedName>
    <definedName name="STWBD_StatToolsBoxPlot_VariableList">1</definedName>
    <definedName name="STWBD_StatToolsBoxPlot_VariableList_1">"U_x0001_VG182E5E4D206CFCF8_x0001_"</definedName>
    <definedName name="STWBD_StatToolsBoxPlot_VarSelectorDefaultDataSet">"DG1872AA41"</definedName>
    <definedName name="STWBD_StatToolsCorrAndCovar_CorrelationTable">"TRUE"</definedName>
    <definedName name="STWBD_StatToolsCorrAndCovar_CovarianceTable">"FALSE"</definedName>
    <definedName name="STWBD_StatToolsCorrAndCovar_HasDefaultInfo">"TRUE"</definedName>
    <definedName name="STWBD_StatToolsCorrAndCovar_TableStructure">" 2"</definedName>
    <definedName name="STWBD_StatToolsCorrAndCovar_VariableList">7</definedName>
    <definedName name="STWBD_StatToolsCorrAndCovar_VariableList_1">"U_x0001_VG311DA99221362065_x0001_"</definedName>
    <definedName name="STWBD_StatToolsCorrAndCovar_VariableList_2">"U_x0001_VG28B6D35E1ECDE5FE_x0001_"</definedName>
    <definedName name="STWBD_StatToolsCorrAndCovar_VariableList_3">"U_x0001_VG30D0E3DFB4EE9D8_x0001_"</definedName>
    <definedName name="STWBD_StatToolsCorrAndCovar_VariableList_4">"U_x0001_VGAEB627D45EA2C0_x0001_"</definedName>
    <definedName name="STWBD_StatToolsCorrAndCovar_VariableList_5">"U_x0001_VGDA3D1C239F1E039_x0001_"</definedName>
    <definedName name="STWBD_StatToolsCorrAndCovar_VariableList_6">"U_x0001_VG2FB27BA4CCC867_x0001_"</definedName>
    <definedName name="STWBD_StatToolsCorrAndCovar_VariableList_7">"U_x0001_VG25CCE92D2B384754_x0001_"</definedName>
    <definedName name="STWBD_StatToolsCorrAndCovar_VarSelectorDefaultDataSet">"DG8698F88"</definedName>
    <definedName name="STWBD_StatToolsHistogram_BinMaximum">" 1.01E+300"</definedName>
    <definedName name="STWBD_StatToolsHistogram_BinMinimum">" 1.01E+300"</definedName>
    <definedName name="STWBD_StatToolsHistogram_DefaultDataFormat">" 0"</definedName>
    <definedName name="STWBD_StatToolsHistogram_HasDefaultInfo">"TRUE"</definedName>
    <definedName name="STWBD_StatToolsHistogram_NumBins">"-32767"</definedName>
    <definedName name="STWBD_StatToolsHistogram_VariableList">5</definedName>
    <definedName name="STWBD_StatToolsHistogram_VariableList_1">"U_x0001_VGC2EA1FE2DC6B63F_x0001_"</definedName>
    <definedName name="STWBD_StatToolsHistogram_VariableList_2">"U_x0001_VG1255019D37BD387B_x0001_"</definedName>
    <definedName name="STWBD_StatToolsHistogram_VariableList_3">"U_x0001_VG1DDD84DB3555E32F_x0001_"</definedName>
    <definedName name="STWBD_StatToolsHistogram_VariableList_4">"U_x0001_VG78B0AB97BC55E9_x0001_"</definedName>
    <definedName name="STWBD_StatToolsHistogram_VariableList_5">"U_x0001_VGCA7AED177BAD0C_x0001_"</definedName>
    <definedName name="STWBD_StatToolsHistogram_VarSelectorDefaultDataSet">"DG3ACEFB72"</definedName>
    <definedName name="STWBD_StatToolsHistogram_XAxisStyle">" 0"</definedName>
    <definedName name="STWBD_StatToolsHistogram_YAxisStyle">" 0"</definedName>
    <definedName name="STWBD_StatToolsOneVarSummary_Count">"FALSE"</definedName>
    <definedName name="STWBD_StatToolsOneVarSummary_DefaultDataFormat">" 0"</definedName>
    <definedName name="STWBD_StatToolsOneVarSummary_FirstQuartile">"TRUE"</definedName>
    <definedName name="STWBD_StatToolsOneVarSummary_HasDefaultInfo">"TRUE"</definedName>
    <definedName name="STWBD_StatToolsOneVarSummary_InterQuartileRange">"FALSE"</definedName>
    <definedName name="STWBD_StatToolsOneVarSummary_Kurtosis">"FALSE"</definedName>
    <definedName name="STWBD_StatToolsOneVarSummary_Maximum">"TRUE"</definedName>
    <definedName name="STWBD_StatToolsOneVarSummary_Mean">"TRUE"</definedName>
    <definedName name="STWBD_StatToolsOneVarSummary_MeanAbsDeviation">"FALSE"</definedName>
    <definedName name="STWBD_StatToolsOneVarSummary_Median">"TRUE"</definedName>
    <definedName name="STWBD_StatToolsOneVarSummary_Minimum">"TRUE"</definedName>
    <definedName name="STWBD_StatToolsOneVarSummary_OtherPercentiles">"TRUE"</definedName>
    <definedName name="STWBD_StatToolsOneVarSummary_PercentileList">" .01, .025, .05, .1, .2, .8, .9, .95, .975, .99"</definedName>
    <definedName name="STWBD_StatToolsOneVarSummary_Range">"FALSE"</definedName>
    <definedName name="STWBD_StatToolsOneVarSummary_Skewness">"FALSE"</definedName>
    <definedName name="STWBD_StatToolsOneVarSummary_StandardDeviation">"TRUE"</definedName>
    <definedName name="STWBD_StatToolsOneVarSummary_Sum">"FALSE"</definedName>
    <definedName name="STWBD_StatToolsOneVarSummary_ThirdQuartile">"TRUE"</definedName>
    <definedName name="STWBD_StatToolsOneVarSummary_VariableList">5</definedName>
    <definedName name="STWBD_StatToolsOneVarSummary_VariableList_1">"U_x0001_VG3400DDF0948AEF1_x0001_"</definedName>
    <definedName name="STWBD_StatToolsOneVarSummary_VariableList_2">"U_x0001_VG182E5E4D206CFCF8_x0001_"</definedName>
    <definedName name="STWBD_StatToolsOneVarSummary_VariableList_3">"U_x0001_VG35C6311DBAB6322_x0001_"</definedName>
    <definedName name="STWBD_StatToolsOneVarSummary_VariableList_4">"U_x0001_VG8D4EB183A594303_x0001_"</definedName>
    <definedName name="STWBD_StatToolsOneVarSummary_VariableList_5">"U_x0001_VG33484C382EA22499_x0001_"</definedName>
    <definedName name="STWBD_StatToolsOneVarSummary_Variance">"FALSE"</definedName>
    <definedName name="STWBD_StatToolsOneVarSummary_VarSelectorDefaultDataSet">"DG1872AA41"</definedName>
    <definedName name="STWBD_StatToolsScatterplot_DisplayCorrelationCoefficient">"FALSE"</definedName>
    <definedName name="STWBD_StatToolsScatterplot_HasDefaultInfo">"TRUE"</definedName>
    <definedName name="STWBD_StatToolsScatterplot_VarSelectorDefaultDataSet">"DG8698F88"</definedName>
    <definedName name="STWBD_StatToolsScatterplot_XVariableList">2</definedName>
    <definedName name="STWBD_StatToolsScatterplot_XVariableList_1">"U_x0001_VG28B6D35E1ECDE5FE_x0001_"</definedName>
    <definedName name="STWBD_StatToolsScatterplot_XVariableList_2">"U_x0001_VG2FB27BA4CCC867_x0001_"</definedName>
    <definedName name="STWBD_StatToolsScatterplot_YVariableList">1</definedName>
    <definedName name="STWBD_StatToolsScatterplot_YVariableList_1">"U_x0001_VG311DA99221362065_x0001_"</definedName>
    <definedName name="uiCreateCodedFile">#REF!</definedName>
    <definedName name="uiCreateModelCharts">#REF!</definedName>
    <definedName name="uiCreateModelPivots">#REF!</definedName>
    <definedName name="uiCreatePivotPrompts">#REF!</definedName>
    <definedName name="uiCreateSortPrompts">#REF!</definedName>
    <definedName name="uiDisplayAlerts">#REF!</definedName>
    <definedName name="uiGradeAbsReferences">#REF!</definedName>
    <definedName name="uiGradeCellReferences">#REF!</definedName>
    <definedName name="uiGradeChartPts">#REF!</definedName>
    <definedName name="uiGradeFormatting">#REF!</definedName>
    <definedName name="uiGradeFormulas">#REF!</definedName>
    <definedName name="uiGradeLastRow">#REF!</definedName>
    <definedName name="uiGradePrecision">#REF!</definedName>
    <definedName name="uiGradeRedTabPts">#REF!</definedName>
    <definedName name="uiHonestyFiles">#REF!</definedName>
    <definedName name="uiHonestyFormulaShift">#REF!</definedName>
    <definedName name="uiHonestyReferences">#REF!</definedName>
    <definedName name="uiHonestyTabNames">#REF!</definedName>
    <definedName name="uiHonestyTabOrder">#REF!</definedName>
    <definedName name="uiHonestyTabPool">#REF!</definedName>
    <definedName name="uiHonestyValueShift">#REF!</definedName>
    <definedName name="uiHonGeneric">#REF!</definedName>
    <definedName name="uiProperties">#REF!</definedName>
    <definedName name="uiSeeAnswers">#REF!</definedName>
    <definedName name="uiSeeAssumptions">#REF!</definedName>
    <definedName name="uiSeeBorders">#REF!</definedName>
    <definedName name="uiSeeFeedback">#REF!</definedName>
    <definedName name="uiSeeNumFormatting">#REF!</definedName>
    <definedName name="uiSummaryProtection">#REF!</definedName>
    <definedName name="uiVeryHidden">#REF!</definedName>
    <definedName name="uiWorkbookProte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5" i="30" l="1"/>
  <c r="K26" i="30"/>
  <c r="K27" i="30"/>
  <c r="K28" i="30"/>
  <c r="K29" i="30"/>
  <c r="K30" i="30"/>
  <c r="K31" i="30"/>
  <c r="K32" i="30"/>
  <c r="K33" i="30"/>
  <c r="K34" i="30"/>
  <c r="K35" i="30"/>
  <c r="K36" i="30"/>
  <c r="K37" i="30"/>
  <c r="K38" i="30"/>
  <c r="K39" i="30"/>
  <c r="K40" i="30"/>
  <c r="K41" i="30"/>
  <c r="K42" i="30"/>
  <c r="K43" i="30"/>
  <c r="K44" i="30"/>
  <c r="K45" i="30"/>
  <c r="K46" i="30"/>
  <c r="K47" i="30"/>
  <c r="K48" i="30"/>
  <c r="K49" i="30"/>
  <c r="K50" i="30"/>
  <c r="K51" i="30"/>
  <c r="K52" i="30"/>
  <c r="K53" i="30"/>
  <c r="K54" i="30"/>
  <c r="K25" i="30"/>
  <c r="G20" i="30"/>
  <c r="I26" i="30"/>
  <c r="J26" i="30"/>
  <c r="I27" i="30"/>
  <c r="J27" i="30"/>
  <c r="I28" i="30"/>
  <c r="J28" i="30" s="1"/>
  <c r="I29" i="30"/>
  <c r="J29" i="30"/>
  <c r="I30" i="30"/>
  <c r="J30" i="30"/>
  <c r="I31" i="30"/>
  <c r="J31" i="30"/>
  <c r="I32" i="30"/>
  <c r="J32" i="30" s="1"/>
  <c r="I33" i="30"/>
  <c r="J33" i="30"/>
  <c r="I34" i="30"/>
  <c r="J34" i="30"/>
  <c r="I35" i="30"/>
  <c r="J35" i="30"/>
  <c r="I36" i="30"/>
  <c r="J36" i="30" s="1"/>
  <c r="I37" i="30"/>
  <c r="J37" i="30"/>
  <c r="I38" i="30"/>
  <c r="J38" i="30"/>
  <c r="I39" i="30"/>
  <c r="J39" i="30"/>
  <c r="I40" i="30"/>
  <c r="J40" i="30" s="1"/>
  <c r="I41" i="30"/>
  <c r="J41" i="30"/>
  <c r="I42" i="30"/>
  <c r="J42" i="30"/>
  <c r="I43" i="30"/>
  <c r="J43" i="30"/>
  <c r="I44" i="30"/>
  <c r="J44" i="30" s="1"/>
  <c r="I45" i="30"/>
  <c r="J45" i="30"/>
  <c r="I46" i="30"/>
  <c r="J46" i="30"/>
  <c r="I47" i="30"/>
  <c r="J47" i="30"/>
  <c r="I48" i="30"/>
  <c r="J48" i="30" s="1"/>
  <c r="I49" i="30"/>
  <c r="J49" i="30"/>
  <c r="I50" i="30"/>
  <c r="J50" i="30"/>
  <c r="I51" i="30"/>
  <c r="J51" i="30"/>
  <c r="I52" i="30"/>
  <c r="J52" i="30" s="1"/>
  <c r="I53" i="30"/>
  <c r="J53" i="30"/>
  <c r="I54" i="30"/>
  <c r="J54" i="30"/>
  <c r="I55" i="30"/>
  <c r="J55" i="30"/>
  <c r="J25" i="30"/>
  <c r="I25" i="30"/>
  <c r="O33" i="24"/>
  <c r="O34" i="24"/>
  <c r="O35" i="24"/>
  <c r="O36" i="24"/>
  <c r="O37" i="24"/>
  <c r="O38" i="24"/>
  <c r="O39" i="24"/>
  <c r="O40" i="24"/>
  <c r="O41" i="24"/>
  <c r="O42" i="24"/>
  <c r="O43" i="24"/>
  <c r="O44" i="24"/>
  <c r="N33" i="24" a="1"/>
  <c r="N33" i="24" s="1"/>
  <c r="N34" i="24" a="1"/>
  <c r="N34" i="24" s="1"/>
  <c r="N35" i="24" a="1"/>
  <c r="N35" i="24" s="1"/>
  <c r="N36" i="24" a="1"/>
  <c r="N36" i="24"/>
  <c r="N37" i="24" a="1"/>
  <c r="N37" i="24" s="1"/>
  <c r="N38" i="24" a="1"/>
  <c r="N38" i="24" s="1"/>
  <c r="N39" i="24" a="1"/>
  <c r="N39" i="24" s="1"/>
  <c r="N40" i="24" a="1"/>
  <c r="N40" i="24"/>
  <c r="N41" i="24" a="1"/>
  <c r="N41" i="24" s="1"/>
  <c r="N42" i="24" a="1"/>
  <c r="N42" i="24" s="1"/>
  <c r="N43" i="24" a="1"/>
  <c r="N43" i="24" s="1"/>
  <c r="N44" i="24" a="1"/>
  <c r="N44" i="24"/>
  <c r="M33" i="24"/>
  <c r="M34" i="24"/>
  <c r="M35" i="24"/>
  <c r="M36" i="24"/>
  <c r="M37" i="24"/>
  <c r="M38" i="24"/>
  <c r="M39" i="24"/>
  <c r="M40" i="24"/>
  <c r="M41" i="24"/>
  <c r="M42" i="24"/>
  <c r="M43" i="24"/>
  <c r="M44" i="24"/>
  <c r="L35" i="24" a="1"/>
  <c r="L35" i="24" s="1"/>
  <c r="L36" i="24" a="1"/>
  <c r="L36" i="24" s="1"/>
  <c r="L37" i="24" a="1"/>
  <c r="L37" i="24" s="1"/>
  <c r="L38" i="24" a="1"/>
  <c r="L38" i="24" s="1"/>
  <c r="L39" i="24" a="1"/>
  <c r="L39" i="24" s="1"/>
  <c r="L40" i="24" a="1"/>
  <c r="L40" i="24" s="1"/>
  <c r="L41" i="24" a="1"/>
  <c r="L41" i="24" s="1"/>
  <c r="L42" i="24" a="1"/>
  <c r="L42" i="24" s="1"/>
  <c r="L43" i="24" a="1"/>
  <c r="L43" i="24" s="1"/>
  <c r="L44" i="24" a="1"/>
  <c r="L44" i="24" s="1"/>
  <c r="L33" i="24" a="1"/>
  <c r="L33" i="24" s="1"/>
  <c r="L34" i="24" a="1"/>
  <c r="L34" i="24" s="1"/>
  <c r="L32" i="24" a="1"/>
  <c r="L32" i="24" s="1"/>
  <c r="M32" i="24" s="1"/>
  <c r="N32" i="24" a="1"/>
  <c r="N32" i="24" s="1"/>
  <c r="O32" i="24" s="1"/>
  <c r="J33" i="24"/>
  <c r="J34" i="24"/>
  <c r="J35" i="24"/>
  <c r="J36" i="24"/>
  <c r="J37" i="24"/>
  <c r="J38" i="24"/>
  <c r="J39" i="24"/>
  <c r="J40" i="24"/>
  <c r="J41" i="24"/>
  <c r="J42" i="24"/>
  <c r="J43" i="24"/>
  <c r="J44" i="24"/>
  <c r="J32" i="24"/>
  <c r="I45" i="24"/>
  <c r="S30" i="21"/>
  <c r="T30" i="21"/>
  <c r="U30" i="21"/>
  <c r="S31" i="21"/>
  <c r="T31" i="21"/>
  <c r="U31" i="21"/>
  <c r="S32" i="21"/>
  <c r="T32" i="21"/>
  <c r="U32" i="21"/>
  <c r="S33" i="21"/>
  <c r="T33" i="21"/>
  <c r="U33" i="21"/>
  <c r="S34" i="21"/>
  <c r="T34" i="21"/>
  <c r="U34" i="21"/>
  <c r="S35" i="21"/>
  <c r="T35" i="21"/>
  <c r="U35" i="21"/>
  <c r="S36" i="21"/>
  <c r="T36" i="21"/>
  <c r="U36" i="21"/>
  <c r="S37" i="21"/>
  <c r="T37" i="21"/>
  <c r="U37" i="21"/>
  <c r="S38" i="21"/>
  <c r="T38" i="21"/>
  <c r="U38" i="21"/>
  <c r="S39" i="21"/>
  <c r="T39" i="21"/>
  <c r="U39" i="21"/>
  <c r="S40" i="21"/>
  <c r="T40" i="21"/>
  <c r="U40" i="21"/>
  <c r="S41" i="21"/>
  <c r="T41" i="21"/>
  <c r="U41" i="21"/>
  <c r="S42" i="21"/>
  <c r="T42" i="21"/>
  <c r="U42" i="21"/>
  <c r="S43" i="21"/>
  <c r="T43" i="21"/>
  <c r="U43" i="21"/>
  <c r="S44" i="21"/>
  <c r="T44" i="21"/>
  <c r="U44" i="21"/>
  <c r="S45" i="21"/>
  <c r="T45" i="21"/>
  <c r="U45" i="21"/>
  <c r="S46" i="21"/>
  <c r="T46" i="21"/>
  <c r="U46" i="21"/>
  <c r="S47" i="21"/>
  <c r="T47" i="21"/>
  <c r="U47" i="21"/>
  <c r="S48" i="21"/>
  <c r="T48" i="21"/>
  <c r="U48" i="21"/>
  <c r="S49" i="21"/>
  <c r="T49" i="21"/>
  <c r="U49" i="21"/>
  <c r="S50" i="21"/>
  <c r="T50" i="21"/>
  <c r="U50" i="21"/>
  <c r="S51" i="21"/>
  <c r="T51" i="21"/>
  <c r="U51" i="21"/>
  <c r="S52" i="21"/>
  <c r="T52" i="21"/>
  <c r="U52" i="21"/>
  <c r="S53" i="21"/>
  <c r="T53" i="21"/>
  <c r="U53" i="21"/>
  <c r="U29" i="21"/>
  <c r="T29" i="21"/>
  <c r="S29" i="21"/>
  <c r="Q55" i="21"/>
  <c r="J30" i="21"/>
  <c r="J31" i="21"/>
  <c r="J32" i="21"/>
  <c r="J33" i="21"/>
  <c r="J34" i="21"/>
  <c r="J35" i="21"/>
  <c r="J36" i="21"/>
  <c r="J37" i="21"/>
  <c r="J38" i="21"/>
  <c r="J39" i="21"/>
  <c r="J40" i="21"/>
  <c r="J41" i="21"/>
  <c r="J42" i="21"/>
  <c r="J43" i="21"/>
  <c r="J44" i="21"/>
  <c r="J45" i="21"/>
  <c r="J46" i="21"/>
  <c r="J47" i="21"/>
  <c r="J48" i="21"/>
  <c r="J49" i="21"/>
  <c r="J50" i="21"/>
  <c r="J51" i="21"/>
  <c r="J52" i="21"/>
  <c r="J53" i="21"/>
  <c r="J29" i="21"/>
  <c r="I30" i="21"/>
  <c r="I31" i="21"/>
  <c r="I32" i="21"/>
  <c r="I33" i="21"/>
  <c r="I34" i="21"/>
  <c r="I35" i="21"/>
  <c r="I36" i="21"/>
  <c r="I37" i="21"/>
  <c r="I38" i="21"/>
  <c r="I39" i="21"/>
  <c r="I40" i="21"/>
  <c r="I41" i="21"/>
  <c r="I42" i="21"/>
  <c r="I43" i="21"/>
  <c r="I44" i="21"/>
  <c r="I45" i="21"/>
  <c r="I46" i="21"/>
  <c r="I47" i="21"/>
  <c r="I48" i="21"/>
  <c r="I49" i="21"/>
  <c r="I50" i="21"/>
  <c r="I51" i="21"/>
  <c r="I52" i="21"/>
  <c r="I53" i="21"/>
  <c r="I29" i="21"/>
  <c r="O50" i="18"/>
  <c r="K32" i="18"/>
  <c r="L32" i="18"/>
  <c r="K33" i="18"/>
  <c r="L33" i="18"/>
  <c r="K34" i="18"/>
  <c r="L34" i="18"/>
  <c r="K35" i="18"/>
  <c r="L35" i="18"/>
  <c r="K36" i="18"/>
  <c r="L36" i="18"/>
  <c r="K37" i="18"/>
  <c r="L37" i="18"/>
  <c r="K38" i="18"/>
  <c r="L38" i="18"/>
  <c r="K39" i="18"/>
  <c r="L39" i="18"/>
  <c r="K40" i="18"/>
  <c r="L40" i="18"/>
  <c r="K41" i="18"/>
  <c r="L41" i="18"/>
  <c r="K42" i="18"/>
  <c r="L42" i="18"/>
  <c r="K43" i="18"/>
  <c r="L43" i="18"/>
  <c r="K44" i="18"/>
  <c r="L44" i="18"/>
  <c r="L31" i="18"/>
  <c r="K31" i="18"/>
  <c r="Q41" i="15"/>
  <c r="Q42" i="15" s="1"/>
  <c r="P42" i="15"/>
  <c r="P41" i="15"/>
  <c r="O41" i="15"/>
  <c r="O42" i="15" s="1"/>
  <c r="H41" i="15"/>
  <c r="I41" i="15"/>
  <c r="J41" i="15"/>
  <c r="K41" i="15"/>
  <c r="L41" i="15"/>
  <c r="H42" i="15"/>
  <c r="I42" i="15"/>
  <c r="J42" i="15"/>
  <c r="K42" i="15"/>
  <c r="L42" i="15"/>
  <c r="G41" i="15"/>
  <c r="G42" i="15" s="1"/>
  <c r="O25" i="15"/>
  <c r="P25" i="15"/>
  <c r="Q25" i="15"/>
  <c r="R25" i="15"/>
  <c r="S25" i="15" s="1"/>
  <c r="O26" i="15"/>
  <c r="P26" i="15"/>
  <c r="Q26" i="15"/>
  <c r="R26" i="15"/>
  <c r="S26" i="15" s="1"/>
  <c r="O27" i="15"/>
  <c r="P27" i="15"/>
  <c r="Q27" i="15"/>
  <c r="R27" i="15"/>
  <c r="S27" i="15"/>
  <c r="O28" i="15"/>
  <c r="P28" i="15"/>
  <c r="Q28" i="15"/>
  <c r="R28" i="15"/>
  <c r="S28" i="15"/>
  <c r="O29" i="15"/>
  <c r="P29" i="15"/>
  <c r="Q29" i="15"/>
  <c r="R29" i="15"/>
  <c r="S29" i="15" s="1"/>
  <c r="O30" i="15"/>
  <c r="P30" i="15"/>
  <c r="Q30" i="15"/>
  <c r="R30" i="15"/>
  <c r="S30" i="15"/>
  <c r="O31" i="15"/>
  <c r="P31" i="15"/>
  <c r="Q31" i="15"/>
  <c r="R31" i="15"/>
  <c r="S31" i="15" s="1"/>
  <c r="O32" i="15"/>
  <c r="P32" i="15"/>
  <c r="Q32" i="15"/>
  <c r="R32" i="15"/>
  <c r="S32" i="15" s="1"/>
  <c r="O33" i="15"/>
  <c r="P33" i="15"/>
  <c r="Q33" i="15"/>
  <c r="R33" i="15"/>
  <c r="S33" i="15" s="1"/>
  <c r="O34" i="15"/>
  <c r="P34" i="15"/>
  <c r="Q34" i="15"/>
  <c r="R34" i="15"/>
  <c r="S34" i="15"/>
  <c r="O35" i="15"/>
  <c r="P35" i="15"/>
  <c r="Q35" i="15"/>
  <c r="R35" i="15"/>
  <c r="S35" i="15"/>
  <c r="O36" i="15"/>
  <c r="P36" i="15"/>
  <c r="Q36" i="15"/>
  <c r="R36" i="15"/>
  <c r="S36" i="15"/>
  <c r="O37" i="15"/>
  <c r="P37" i="15"/>
  <c r="Q37" i="15"/>
  <c r="R37" i="15"/>
  <c r="S37" i="15" s="1"/>
  <c r="O38" i="15"/>
  <c r="P38" i="15"/>
  <c r="Q38" i="15"/>
  <c r="R38" i="15"/>
  <c r="S38" i="15"/>
  <c r="O39" i="15"/>
  <c r="P39" i="15"/>
  <c r="Q39" i="15"/>
  <c r="R39" i="15"/>
  <c r="S39" i="15" s="1"/>
  <c r="S24" i="15"/>
  <c r="R24" i="15"/>
  <c r="Q24" i="15"/>
  <c r="P24" i="15"/>
  <c r="O24" i="15"/>
  <c r="R22" i="15"/>
  <c r="Q22" i="15"/>
  <c r="P22" i="15"/>
  <c r="O22" i="15"/>
  <c r="N30" i="12" a="1"/>
  <c r="N30" i="12" s="1"/>
  <c r="N31" i="12" a="1"/>
  <c r="N31" i="12" s="1"/>
  <c r="N32" i="12" a="1"/>
  <c r="N32" i="12" s="1"/>
  <c r="N33" i="12" a="1"/>
  <c r="N33" i="12" s="1"/>
  <c r="N34" i="12" a="1"/>
  <c r="N34" i="12" s="1"/>
  <c r="N35" i="12" a="1"/>
  <c r="N35" i="12" s="1"/>
  <c r="N36" i="12" a="1"/>
  <c r="N36" i="12" s="1"/>
  <c r="N37" i="12" a="1"/>
  <c r="N37" i="12" s="1"/>
  <c r="N38" i="12" a="1"/>
  <c r="N38" i="12" s="1"/>
  <c r="N39" i="12" a="1"/>
  <c r="N39" i="12" s="1"/>
  <c r="N40" i="12" a="1"/>
  <c r="N40" i="12" s="1"/>
  <c r="N41" i="12" a="1"/>
  <c r="N41" i="12" s="1"/>
  <c r="N42" i="12" a="1"/>
  <c r="N42" i="12" s="1"/>
  <c r="N43" i="12" a="1"/>
  <c r="N43" i="12" s="1"/>
  <c r="N29" i="12" a="1"/>
  <c r="N29" i="12"/>
  <c r="M30" i="12"/>
  <c r="M31" i="12"/>
  <c r="M32" i="12"/>
  <c r="M33" i="12"/>
  <c r="M34" i="12"/>
  <c r="M35" i="12"/>
  <c r="M36" i="12"/>
  <c r="M37" i="12"/>
  <c r="M38" i="12"/>
  <c r="M39" i="12"/>
  <c r="M40" i="12"/>
  <c r="M41" i="12"/>
  <c r="M42" i="12"/>
  <c r="M43" i="12"/>
  <c r="M29" i="12"/>
  <c r="L30" i="12"/>
  <c r="L31" i="12"/>
  <c r="L32" i="12"/>
  <c r="L33" i="12"/>
  <c r="L34" i="12"/>
  <c r="L35" i="12"/>
  <c r="L36" i="12"/>
  <c r="L37" i="12"/>
  <c r="L38" i="12"/>
  <c r="L39" i="12"/>
  <c r="L40" i="12"/>
  <c r="L41" i="12"/>
  <c r="L42" i="12"/>
  <c r="L43" i="12"/>
  <c r="L29" i="12"/>
  <c r="J30" i="12"/>
  <c r="J31" i="12"/>
  <c r="J32" i="12"/>
  <c r="J33" i="12"/>
  <c r="J34" i="12"/>
  <c r="J35" i="12"/>
  <c r="J36" i="12"/>
  <c r="J37" i="12"/>
  <c r="J38" i="12"/>
  <c r="J39" i="12"/>
  <c r="J40" i="12"/>
  <c r="J41" i="12"/>
  <c r="J42" i="12"/>
  <c r="J43" i="12"/>
  <c r="J29" i="12"/>
  <c r="H30" i="12" a="1"/>
  <c r="H30" i="12" s="1"/>
  <c r="H31" i="12" a="1"/>
  <c r="H31" i="12" s="1"/>
  <c r="H32" i="12" a="1"/>
  <c r="H32" i="12"/>
  <c r="H33" i="12" a="1"/>
  <c r="H33" i="12" s="1"/>
  <c r="H34" i="12" a="1"/>
  <c r="H34" i="12" s="1"/>
  <c r="H35" i="12" a="1"/>
  <c r="H35" i="12" s="1"/>
  <c r="H36" i="12" a="1"/>
  <c r="H36" i="12"/>
  <c r="H37" i="12" a="1"/>
  <c r="H37" i="12" s="1"/>
  <c r="H38" i="12" a="1"/>
  <c r="H38" i="12" s="1"/>
  <c r="H39" i="12" a="1"/>
  <c r="H39" i="12" s="1"/>
  <c r="H40" i="12" a="1"/>
  <c r="H40" i="12"/>
  <c r="H41" i="12" a="1"/>
  <c r="H41" i="12" s="1"/>
  <c r="H42" i="12" a="1"/>
  <c r="H42" i="12" s="1"/>
  <c r="H43" i="12" a="1"/>
  <c r="H43" i="12" s="1"/>
  <c r="H29" i="12" a="1"/>
  <c r="H29" i="12" s="1"/>
  <c r="M1" i="30" l="1" a="1"/>
  <c r="M1" i="30" s="1"/>
  <c r="AJ1" i="30" s="1"/>
  <c r="F27" i="11" a="1"/>
  <c r="F27" i="11"/>
  <c r="F2" i="32"/>
  <c r="C27" i="11" s="1"/>
  <c r="C29" i="11" s="1"/>
  <c r="B1" i="10"/>
  <c r="AD1" i="30"/>
  <c r="AC1" i="30"/>
  <c r="AB1" i="30"/>
  <c r="M1" i="3"/>
  <c r="AJ1" i="3"/>
  <c r="AD1" i="3"/>
  <c r="AC1" i="3"/>
  <c r="AB1" i="3"/>
  <c r="M62" i="30"/>
  <c r="F26" i="11" a="1"/>
  <c r="F26" i="11"/>
  <c r="M1" i="27" s="1" a="1"/>
  <c r="M1" i="27" s="1"/>
  <c r="AJ1" i="27" s="1"/>
  <c r="F2" i="29"/>
  <c r="C26" i="11" s="1"/>
  <c r="AD1" i="27"/>
  <c r="AC1" i="27"/>
  <c r="AB1" i="27"/>
  <c r="M1" i="5"/>
  <c r="F2" i="5"/>
  <c r="AC2" i="5" s="1"/>
  <c r="AJ1" i="5"/>
  <c r="AD1" i="5"/>
  <c r="AC1" i="5"/>
  <c r="AB1" i="5"/>
  <c r="F18" i="27"/>
  <c r="F15" i="27"/>
  <c r="F25" i="11" a="1"/>
  <c r="F25" i="11"/>
  <c r="M1" i="24" s="1" a="1"/>
  <c r="M1" i="24" s="1"/>
  <c r="AJ1" i="24" s="1"/>
  <c r="F2" i="26"/>
  <c r="C25" i="11" s="1"/>
  <c r="AD1" i="24"/>
  <c r="AC1" i="24"/>
  <c r="AB1" i="24"/>
  <c r="M1" i="8"/>
  <c r="AJ1" i="8"/>
  <c r="AD1" i="8"/>
  <c r="AC1" i="8"/>
  <c r="AB1" i="8"/>
  <c r="R38" i="24"/>
  <c r="R37" i="24"/>
  <c r="F24" i="11" a="1"/>
  <c r="F24" i="11"/>
  <c r="M1" i="21" s="1" a="1"/>
  <c r="M1" i="21" s="1"/>
  <c r="AJ1" i="21" s="1"/>
  <c r="F2" i="23"/>
  <c r="F2" i="21" s="1"/>
  <c r="AC2" i="21" s="1"/>
  <c r="AD1" i="21"/>
  <c r="AC1" i="21"/>
  <c r="AB1" i="21"/>
  <c r="M1" i="6"/>
  <c r="AJ1" i="6"/>
  <c r="AD1" i="6"/>
  <c r="AC1" i="6"/>
  <c r="AB1" i="6"/>
  <c r="F23" i="11" a="1"/>
  <c r="F23" i="11"/>
  <c r="M1" i="18" s="1" a="1"/>
  <c r="M1" i="18" s="1"/>
  <c r="AJ1" i="18" s="1"/>
  <c r="F2" i="20"/>
  <c r="F2" i="2" s="1"/>
  <c r="AC2" i="2" s="1"/>
  <c r="AD1" i="18"/>
  <c r="AC1" i="18"/>
  <c r="AB1" i="18"/>
  <c r="M1" i="2"/>
  <c r="AJ1" i="2"/>
  <c r="AD1" i="2"/>
  <c r="AC1" i="2"/>
  <c r="AB1" i="2"/>
  <c r="F22" i="11" a="1"/>
  <c r="F22" i="11"/>
  <c r="M1" i="15" s="1" a="1"/>
  <c r="M1" i="15" s="1"/>
  <c r="AJ1" i="15" s="1"/>
  <c r="F2" i="17"/>
  <c r="F2" i="4" s="1"/>
  <c r="AC2" i="4" s="1"/>
  <c r="AD1" i="15"/>
  <c r="AC1" i="15"/>
  <c r="AB1" i="15"/>
  <c r="M1" i="4"/>
  <c r="AJ1" i="4"/>
  <c r="AD1" i="4"/>
  <c r="AC1" i="4"/>
  <c r="AB1" i="4"/>
  <c r="F21" i="11" a="1"/>
  <c r="F21" i="11" s="1"/>
  <c r="M1" i="12" s="1" a="1"/>
  <c r="M1" i="12" s="1"/>
  <c r="AJ1" i="12" s="1"/>
  <c r="F2" i="14"/>
  <c r="F2" i="7" s="1"/>
  <c r="AC2" i="7" s="1"/>
  <c r="AD1" i="12"/>
  <c r="AC1" i="12"/>
  <c r="AB1" i="12"/>
  <c r="M1" i="7"/>
  <c r="AJ1" i="7"/>
  <c r="AD1" i="7"/>
  <c r="AC1" i="7"/>
  <c r="AB1" i="7"/>
  <c r="R35" i="12"/>
  <c r="F4" i="11" a="1"/>
  <c r="F4" i="11" s="1"/>
  <c r="E4" i="11"/>
  <c r="T2" i="12" s="1"/>
  <c r="I45" i="8"/>
  <c r="J41" i="8" s="1"/>
  <c r="N44" i="8"/>
  <c r="O44" i="8" s="1"/>
  <c r="L44" i="8" a="1"/>
  <c r="L44" i="8" s="1"/>
  <c r="M44" i="8" s="1"/>
  <c r="N43" i="8"/>
  <c r="O43" i="8" s="1"/>
  <c r="L43" i="8" a="1"/>
  <c r="L43" i="8" s="1"/>
  <c r="M43" i="8" s="1"/>
  <c r="J43" i="8"/>
  <c r="N42" i="8"/>
  <c r="O42" i="8" s="1"/>
  <c r="L42" i="8" a="1"/>
  <c r="L42" i="8" s="1"/>
  <c r="M42" i="8" s="1"/>
  <c r="N41" i="8"/>
  <c r="O41" i="8" s="1"/>
  <c r="L41" i="8" a="1"/>
  <c r="L41" i="8" s="1"/>
  <c r="M41" i="8" s="1"/>
  <c r="N40" i="8"/>
  <c r="O40" i="8" s="1"/>
  <c r="L40" i="8" a="1"/>
  <c r="L40" i="8" s="1"/>
  <c r="M40" i="8" s="1"/>
  <c r="N39" i="8"/>
  <c r="O39" i="8" s="1"/>
  <c r="L39" i="8" a="1"/>
  <c r="L39" i="8" s="1"/>
  <c r="M39" i="8" s="1"/>
  <c r="R38" i="8"/>
  <c r="N38" i="8"/>
  <c r="O38" i="8" s="1"/>
  <c r="L38" i="8" a="1"/>
  <c r="L38" i="8" s="1"/>
  <c r="M38" i="8" s="1"/>
  <c r="J38" i="8"/>
  <c r="R37" i="8"/>
  <c r="M37" i="8"/>
  <c r="N36" i="8"/>
  <c r="O36" i="8" s="1"/>
  <c r="L36" i="8" a="1"/>
  <c r="L36" i="8" s="1"/>
  <c r="M36" i="8" s="1"/>
  <c r="N35" i="8"/>
  <c r="O35" i="8" s="1"/>
  <c r="L35" i="8" a="1"/>
  <c r="L35" i="8" s="1"/>
  <c r="M35" i="8" s="1"/>
  <c r="J35" i="8"/>
  <c r="N34" i="8"/>
  <c r="O34" i="8" s="1"/>
  <c r="L34" i="8" a="1"/>
  <c r="L34" i="8" s="1"/>
  <c r="M34" i="8" s="1"/>
  <c r="N33" i="8"/>
  <c r="O33" i="8" s="1"/>
  <c r="L33" i="8" a="1"/>
  <c r="L33" i="8" s="1"/>
  <c r="M33" i="8" s="1"/>
  <c r="N32" i="8"/>
  <c r="O32" i="8" s="1"/>
  <c r="L32" i="8" a="1"/>
  <c r="L32" i="8" s="1"/>
  <c r="M32" i="8" s="1"/>
  <c r="L43" i="7"/>
  <c r="N43" i="7" s="1"/>
  <c r="J43" i="7"/>
  <c r="H43" i="7"/>
  <c r="L42" i="7"/>
  <c r="N42" i="7" s="1"/>
  <c r="J42" i="7"/>
  <c r="H42" i="7"/>
  <c r="L41" i="7"/>
  <c r="N41" i="7" s="1"/>
  <c r="J41" i="7"/>
  <c r="H41" i="7"/>
  <c r="L40" i="7"/>
  <c r="N40" i="7" s="1"/>
  <c r="J40" i="7"/>
  <c r="H40" i="7"/>
  <c r="L39" i="7"/>
  <c r="N39" i="7" s="1"/>
  <c r="L38" i="7"/>
  <c r="N38" i="7" s="1"/>
  <c r="J38" i="7"/>
  <c r="H38" i="7"/>
  <c r="L37" i="7"/>
  <c r="N37" i="7" s="1"/>
  <c r="J37" i="7"/>
  <c r="H37" i="7"/>
  <c r="L36" i="7"/>
  <c r="N36" i="7" s="1"/>
  <c r="J36" i="7"/>
  <c r="H36" i="7"/>
  <c r="R35" i="7"/>
  <c r="L35" i="7"/>
  <c r="M35" i="7" s="1"/>
  <c r="J35" i="7"/>
  <c r="H35" i="7"/>
  <c r="L34" i="7"/>
  <c r="N34" i="7" s="1"/>
  <c r="J34" i="7"/>
  <c r="H34" i="7"/>
  <c r="L33" i="7"/>
  <c r="N33" i="7" s="1"/>
  <c r="J33" i="7"/>
  <c r="H33" i="7"/>
  <c r="L32" i="7"/>
  <c r="N32" i="7" s="1"/>
  <c r="J32" i="7"/>
  <c r="H32" i="7"/>
  <c r="L31" i="7"/>
  <c r="M31" i="7" s="1"/>
  <c r="J31" i="7"/>
  <c r="H31" i="7"/>
  <c r="L30" i="7"/>
  <c r="M30" i="7" s="1"/>
  <c r="J30" i="7"/>
  <c r="H30" i="7"/>
  <c r="L29" i="7"/>
  <c r="N29" i="7" s="1"/>
  <c r="J29" i="7"/>
  <c r="H29" i="7"/>
  <c r="Q55" i="6"/>
  <c r="S52" i="6" s="1"/>
  <c r="U53" i="6"/>
  <c r="T53" i="6"/>
  <c r="S53" i="6"/>
  <c r="J53" i="6"/>
  <c r="I53" i="6"/>
  <c r="U52" i="6"/>
  <c r="T52" i="6"/>
  <c r="J52" i="6"/>
  <c r="I52" i="6"/>
  <c r="U51" i="6"/>
  <c r="T51" i="6"/>
  <c r="J51" i="6"/>
  <c r="I51" i="6"/>
  <c r="U50" i="6"/>
  <c r="T50" i="6"/>
  <c r="J50" i="6"/>
  <c r="I50" i="6"/>
  <c r="U49" i="6"/>
  <c r="T49" i="6"/>
  <c r="S49" i="6"/>
  <c r="J49" i="6"/>
  <c r="I49" i="6"/>
  <c r="U48" i="6"/>
  <c r="T48" i="6"/>
  <c r="J48" i="6"/>
  <c r="I48" i="6"/>
  <c r="U47" i="6"/>
  <c r="T47" i="6"/>
  <c r="J47" i="6"/>
  <c r="I47" i="6"/>
  <c r="U46" i="6"/>
  <c r="T46" i="6"/>
  <c r="J46" i="6"/>
  <c r="I46" i="6"/>
  <c r="U45" i="6"/>
  <c r="T45" i="6"/>
  <c r="S45" i="6"/>
  <c r="J45" i="6"/>
  <c r="I45" i="6"/>
  <c r="U44" i="6"/>
  <c r="T44" i="6"/>
  <c r="J44" i="6"/>
  <c r="I44" i="6"/>
  <c r="U43" i="6"/>
  <c r="T43" i="6"/>
  <c r="J43" i="6"/>
  <c r="I43" i="6"/>
  <c r="U42" i="6"/>
  <c r="T42" i="6"/>
  <c r="J42" i="6"/>
  <c r="I42" i="6"/>
  <c r="U41" i="6"/>
  <c r="T41" i="6"/>
  <c r="S41" i="6"/>
  <c r="J41" i="6"/>
  <c r="I41" i="6"/>
  <c r="U40" i="6"/>
  <c r="T40" i="6"/>
  <c r="J40" i="6"/>
  <c r="I40" i="6"/>
  <c r="U39" i="6"/>
  <c r="T39" i="6"/>
  <c r="J39" i="6"/>
  <c r="I39" i="6"/>
  <c r="U38" i="6"/>
  <c r="T38" i="6"/>
  <c r="J38" i="6"/>
  <c r="I38" i="6"/>
  <c r="U37" i="6"/>
  <c r="T37" i="6"/>
  <c r="S37" i="6"/>
  <c r="J37" i="6"/>
  <c r="I37" i="6"/>
  <c r="U36" i="6"/>
  <c r="T36" i="6"/>
  <c r="J36" i="6"/>
  <c r="I36" i="6"/>
  <c r="U35" i="6"/>
  <c r="T35" i="6"/>
  <c r="J35" i="6"/>
  <c r="I35" i="6"/>
  <c r="U34" i="6"/>
  <c r="T34" i="6"/>
  <c r="J34" i="6"/>
  <c r="I34" i="6"/>
  <c r="U33" i="6"/>
  <c r="T33" i="6"/>
  <c r="S33" i="6"/>
  <c r="J33" i="6"/>
  <c r="I33" i="6"/>
  <c r="U32" i="6"/>
  <c r="T32" i="6"/>
  <c r="J32" i="6"/>
  <c r="I32" i="6"/>
  <c r="U31" i="6"/>
  <c r="T31" i="6"/>
  <c r="J31" i="6"/>
  <c r="I31" i="6"/>
  <c r="U30" i="6"/>
  <c r="T30" i="6"/>
  <c r="J30" i="6"/>
  <c r="I30" i="6"/>
  <c r="U29" i="6"/>
  <c r="T29" i="6"/>
  <c r="S29" i="6"/>
  <c r="J29" i="6"/>
  <c r="I29" i="6"/>
  <c r="F18" i="5"/>
  <c r="F15" i="5"/>
  <c r="L41" i="4"/>
  <c r="L42" i="4" s="1"/>
  <c r="K41" i="4"/>
  <c r="K42" i="4" s="1"/>
  <c r="J41" i="4"/>
  <c r="J42" i="4" s="1"/>
  <c r="I41" i="4"/>
  <c r="I42" i="4" s="1"/>
  <c r="H41" i="4"/>
  <c r="H42" i="4" s="1"/>
  <c r="G41" i="4"/>
  <c r="G42" i="4" s="1"/>
  <c r="P39" i="4"/>
  <c r="O39" i="4"/>
  <c r="P38" i="4"/>
  <c r="O38" i="4"/>
  <c r="P37" i="4"/>
  <c r="O37" i="4"/>
  <c r="Q37" i="4" s="1"/>
  <c r="P36" i="4"/>
  <c r="O36" i="4"/>
  <c r="Q36" i="4" s="1"/>
  <c r="P35" i="4"/>
  <c r="O35" i="4"/>
  <c r="Q35" i="4" s="1"/>
  <c r="P34" i="4"/>
  <c r="O34" i="4"/>
  <c r="P33" i="4"/>
  <c r="O33" i="4"/>
  <c r="Q33" i="4" s="1"/>
  <c r="P32" i="4"/>
  <c r="O32" i="4"/>
  <c r="Q32" i="4" s="1"/>
  <c r="P31" i="4"/>
  <c r="O31" i="4"/>
  <c r="Q31" i="4" s="1"/>
  <c r="P30" i="4"/>
  <c r="O30" i="4"/>
  <c r="P29" i="4"/>
  <c r="O29" i="4"/>
  <c r="Q29" i="4" s="1"/>
  <c r="P28" i="4"/>
  <c r="O28" i="4"/>
  <c r="Q28" i="4" s="1"/>
  <c r="P27" i="4"/>
  <c r="O27" i="4"/>
  <c r="Q27" i="4" s="1"/>
  <c r="P26" i="4"/>
  <c r="O26" i="4"/>
  <c r="Q26" i="4" s="1"/>
  <c r="P25" i="4"/>
  <c r="O25" i="4"/>
  <c r="Q25" i="4" s="1"/>
  <c r="P24" i="4"/>
  <c r="O24" i="4"/>
  <c r="P22" i="4"/>
  <c r="O22" i="4"/>
  <c r="M62" i="3"/>
  <c r="I55" i="3"/>
  <c r="J55" i="3" s="1"/>
  <c r="I54" i="3"/>
  <c r="J54" i="3" s="1"/>
  <c r="I53" i="3"/>
  <c r="J53" i="3" s="1"/>
  <c r="I52" i="3"/>
  <c r="J52" i="3" s="1"/>
  <c r="I51" i="3"/>
  <c r="J51" i="3" s="1"/>
  <c r="I50" i="3"/>
  <c r="J50" i="3" s="1"/>
  <c r="I49" i="3"/>
  <c r="J49" i="3" s="1"/>
  <c r="I48" i="3"/>
  <c r="J48" i="3" s="1"/>
  <c r="I47" i="3"/>
  <c r="J47" i="3" s="1"/>
  <c r="I46" i="3"/>
  <c r="J46" i="3" s="1"/>
  <c r="I45" i="3"/>
  <c r="J45" i="3" s="1"/>
  <c r="I44" i="3"/>
  <c r="J44" i="3" s="1"/>
  <c r="I43" i="3"/>
  <c r="J43" i="3" s="1"/>
  <c r="I42" i="3"/>
  <c r="J42" i="3" s="1"/>
  <c r="I41" i="3"/>
  <c r="J41" i="3" s="1"/>
  <c r="I40" i="3"/>
  <c r="J40" i="3" s="1"/>
  <c r="I39" i="3"/>
  <c r="J39" i="3" s="1"/>
  <c r="I38" i="3"/>
  <c r="J38" i="3" s="1"/>
  <c r="I37" i="3"/>
  <c r="J37" i="3" s="1"/>
  <c r="I36" i="3"/>
  <c r="J36" i="3" s="1"/>
  <c r="I35" i="3"/>
  <c r="J35" i="3" s="1"/>
  <c r="I34" i="3"/>
  <c r="J34" i="3" s="1"/>
  <c r="I33" i="3"/>
  <c r="J33" i="3" s="1"/>
  <c r="I32" i="3"/>
  <c r="J32" i="3" s="1"/>
  <c r="I31" i="3"/>
  <c r="J31" i="3" s="1"/>
  <c r="I30" i="3"/>
  <c r="J30" i="3" s="1"/>
  <c r="I29" i="3"/>
  <c r="J29" i="3" s="1"/>
  <c r="I28" i="3"/>
  <c r="J28" i="3" s="1"/>
  <c r="I27" i="3"/>
  <c r="J27" i="3" s="1"/>
  <c r="I26" i="3"/>
  <c r="J26" i="3" s="1"/>
  <c r="I25" i="3"/>
  <c r="J25" i="3" s="1"/>
  <c r="O50" i="2"/>
  <c r="L44" i="2"/>
  <c r="K44" i="2"/>
  <c r="L43" i="2"/>
  <c r="K43" i="2"/>
  <c r="L42" i="2"/>
  <c r="K42" i="2"/>
  <c r="L41" i="2"/>
  <c r="K41" i="2"/>
  <c r="L40" i="2"/>
  <c r="K40" i="2"/>
  <c r="L39" i="2"/>
  <c r="K39" i="2"/>
  <c r="L37" i="2"/>
  <c r="K37" i="2"/>
  <c r="L36" i="2"/>
  <c r="K36" i="2"/>
  <c r="L35" i="2"/>
  <c r="K35" i="2"/>
  <c r="L34" i="2"/>
  <c r="K34" i="2"/>
  <c r="L33" i="2"/>
  <c r="K33" i="2"/>
  <c r="L32" i="2"/>
  <c r="K32" i="2"/>
  <c r="L31" i="2"/>
  <c r="K31" i="2"/>
  <c r="G2" i="12" a="1"/>
  <c r="G2" i="30" a="1"/>
  <c r="G2" i="2" a="1"/>
  <c r="G2" i="3" a="1"/>
  <c r="G2" i="5" a="1"/>
  <c r="G2" i="4" a="1"/>
  <c r="G2" i="18" a="1"/>
  <c r="G2" i="6" a="1"/>
  <c r="G2" i="21" a="1"/>
  <c r="G2" i="7" a="1"/>
  <c r="G2" i="15" a="1"/>
  <c r="G2" i="8" a="1"/>
  <c r="G2" i="27" a="1"/>
  <c r="G2" i="24" a="1"/>
  <c r="I50" i="32"/>
  <c r="I48" i="32"/>
  <c r="J40" i="32"/>
  <c r="J28" i="32"/>
  <c r="J45" i="32"/>
  <c r="J37" i="32"/>
  <c r="F15" i="29"/>
  <c r="L41" i="26"/>
  <c r="N34" i="26"/>
  <c r="M44" i="26"/>
  <c r="J38" i="26"/>
  <c r="M33" i="26"/>
  <c r="J43" i="23"/>
  <c r="T53" i="23"/>
  <c r="I44" i="23"/>
  <c r="I29" i="23"/>
  <c r="U51" i="23"/>
  <c r="J38" i="23"/>
  <c r="J53" i="23"/>
  <c r="T30" i="23"/>
  <c r="I41" i="23"/>
  <c r="T41" i="23"/>
  <c r="U37" i="23"/>
  <c r="I40" i="23"/>
  <c r="U40" i="23"/>
  <c r="J33" i="23"/>
  <c r="K37" i="20"/>
  <c r="L44" i="20"/>
  <c r="K43" i="20"/>
  <c r="L43" i="20"/>
  <c r="P34" i="17"/>
  <c r="P39" i="17"/>
  <c r="P25" i="17"/>
  <c r="O22" i="17"/>
  <c r="Q31" i="17"/>
  <c r="P35" i="17"/>
  <c r="N33" i="14"/>
  <c r="L43" i="14"/>
  <c r="J29" i="14"/>
  <c r="H33" i="14"/>
  <c r="H32" i="14"/>
  <c r="J26" i="32"/>
  <c r="O43" i="26"/>
  <c r="M40" i="26"/>
  <c r="J39" i="23"/>
  <c r="I32" i="23"/>
  <c r="T45" i="23"/>
  <c r="L40" i="20"/>
  <c r="P24" i="17"/>
  <c r="H41" i="14"/>
  <c r="J30" i="32"/>
  <c r="I35" i="32"/>
  <c r="I34" i="32"/>
  <c r="J48" i="32"/>
  <c r="J25" i="32"/>
  <c r="J36" i="32"/>
  <c r="F18" i="29"/>
  <c r="J43" i="26"/>
  <c r="N40" i="26"/>
  <c r="L34" i="26"/>
  <c r="R37" i="26"/>
  <c r="O32" i="26"/>
  <c r="J34" i="23"/>
  <c r="S41" i="23"/>
  <c r="I35" i="23"/>
  <c r="T43" i="23"/>
  <c r="J35" i="23"/>
  <c r="J42" i="23"/>
  <c r="T52" i="23"/>
  <c r="S53" i="23"/>
  <c r="J31" i="23"/>
  <c r="J32" i="23"/>
  <c r="U50" i="23"/>
  <c r="U48" i="23"/>
  <c r="T40" i="23"/>
  <c r="T44" i="23"/>
  <c r="K40" i="20"/>
  <c r="L36" i="20"/>
  <c r="K31" i="20"/>
  <c r="L31" i="20"/>
  <c r="Q26" i="17"/>
  <c r="P37" i="17"/>
  <c r="P32" i="17"/>
  <c r="Q35" i="17"/>
  <c r="P27" i="17"/>
  <c r="H30" i="14"/>
  <c r="N36" i="14"/>
  <c r="J33" i="14"/>
  <c r="M35" i="14"/>
  <c r="M31" i="14"/>
  <c r="J30" i="14"/>
  <c r="H34" i="14"/>
  <c r="J35" i="14"/>
  <c r="H40" i="14"/>
  <c r="M30" i="14"/>
  <c r="H36" i="14"/>
  <c r="J34" i="14"/>
  <c r="J50" i="32"/>
  <c r="I55" i="32"/>
  <c r="I54" i="32"/>
  <c r="J49" i="32"/>
  <c r="J44" i="32"/>
  <c r="J52" i="32"/>
  <c r="M36" i="26"/>
  <c r="N35" i="26"/>
  <c r="O40" i="26"/>
  <c r="M37" i="26"/>
  <c r="M32" i="26"/>
  <c r="J49" i="23"/>
  <c r="T51" i="23"/>
  <c r="J46" i="23"/>
  <c r="T31" i="23"/>
  <c r="T37" i="23"/>
  <c r="I42" i="23"/>
  <c r="S29" i="23"/>
  <c r="I31" i="23"/>
  <c r="I50" i="23"/>
  <c r="I46" i="23"/>
  <c r="U52" i="23"/>
  <c r="T49" i="23"/>
  <c r="J30" i="23"/>
  <c r="L33" i="20"/>
  <c r="L39" i="20"/>
  <c r="K41" i="20"/>
  <c r="L41" i="20"/>
  <c r="H42" i="17"/>
  <c r="P28" i="17"/>
  <c r="Q37" i="17"/>
  <c r="Q32" i="17"/>
  <c r="L42" i="17"/>
  <c r="N29" i="14"/>
  <c r="H43" i="14"/>
  <c r="H42" i="14"/>
  <c r="H38" i="14"/>
  <c r="J38" i="14"/>
  <c r="J53" i="32"/>
  <c r="O41" i="26"/>
  <c r="J44" i="23"/>
  <c r="I38" i="23"/>
  <c r="I51" i="23"/>
  <c r="K36" i="20"/>
  <c r="P38" i="17"/>
  <c r="L29" i="14"/>
  <c r="N41" i="14"/>
  <c r="I33" i="32"/>
  <c r="J29" i="32"/>
  <c r="J43" i="32"/>
  <c r="J32" i="32"/>
  <c r="L42" i="26"/>
  <c r="L36" i="26"/>
  <c r="J41" i="26"/>
  <c r="O36" i="26"/>
  <c r="O39" i="26"/>
  <c r="I47" i="23"/>
  <c r="T46" i="23"/>
  <c r="T33" i="23"/>
  <c r="J36" i="23"/>
  <c r="I33" i="23"/>
  <c r="U32" i="23"/>
  <c r="U42" i="23"/>
  <c r="S49" i="23"/>
  <c r="U35" i="23"/>
  <c r="U36" i="23"/>
  <c r="I52" i="23"/>
  <c r="S52" i="23"/>
  <c r="T29" i="23"/>
  <c r="L34" i="20"/>
  <c r="K44" i="20"/>
  <c r="K39" i="20"/>
  <c r="P36" i="17"/>
  <c r="O28" i="17"/>
  <c r="Q36" i="17"/>
  <c r="O38" i="17"/>
  <c r="J42" i="17"/>
  <c r="K42" i="17"/>
  <c r="L36" i="14"/>
  <c r="J42" i="14"/>
  <c r="N42" i="14"/>
  <c r="J32" i="14"/>
  <c r="K42" i="20"/>
  <c r="O37" i="17"/>
  <c r="O30" i="17"/>
  <c r="H29" i="14"/>
  <c r="I30" i="32"/>
  <c r="M62" i="32"/>
  <c r="M38" i="26"/>
  <c r="U43" i="23"/>
  <c r="I45" i="23"/>
  <c r="T38" i="23"/>
  <c r="K34" i="20"/>
  <c r="J35" i="32"/>
  <c r="I31" i="32"/>
  <c r="I53" i="32"/>
  <c r="J34" i="32"/>
  <c r="J47" i="32"/>
  <c r="J42" i="32"/>
  <c r="J51" i="32"/>
  <c r="N36" i="26"/>
  <c r="N43" i="26"/>
  <c r="M35" i="26"/>
  <c r="M34" i="26"/>
  <c r="O44" i="26"/>
  <c r="M39" i="26"/>
  <c r="U46" i="23"/>
  <c r="I48" i="23"/>
  <c r="U33" i="23"/>
  <c r="J47" i="23"/>
  <c r="U38" i="23"/>
  <c r="S37" i="23"/>
  <c r="I37" i="23"/>
  <c r="J51" i="23"/>
  <c r="I30" i="23"/>
  <c r="T35" i="23"/>
  <c r="U31" i="23"/>
  <c r="T50" i="23"/>
  <c r="U34" i="23"/>
  <c r="I43" i="23"/>
  <c r="K35" i="20"/>
  <c r="L42" i="20"/>
  <c r="K33" i="20"/>
  <c r="P29" i="17"/>
  <c r="Q28" i="17"/>
  <c r="L41" i="17"/>
  <c r="P26" i="17"/>
  <c r="I42" i="17"/>
  <c r="P31" i="17"/>
  <c r="J40" i="14"/>
  <c r="N43" i="14"/>
  <c r="L34" i="14"/>
  <c r="J41" i="14"/>
  <c r="J31" i="14"/>
  <c r="H35" i="14"/>
  <c r="R35" i="14"/>
  <c r="N38" i="14"/>
  <c r="I40" i="32"/>
  <c r="J38" i="32"/>
  <c r="O34" i="26"/>
  <c r="O35" i="26"/>
  <c r="R38" i="26"/>
  <c r="U47" i="23"/>
  <c r="T47" i="23"/>
  <c r="T36" i="23"/>
  <c r="I42" i="32"/>
  <c r="I51" i="32"/>
  <c r="J33" i="32"/>
  <c r="I41" i="32"/>
  <c r="J27" i="32"/>
  <c r="J39" i="32"/>
  <c r="J31" i="32"/>
  <c r="M42" i="26"/>
  <c r="I45" i="26"/>
  <c r="M41" i="26"/>
  <c r="N41" i="26"/>
  <c r="M43" i="26"/>
  <c r="J35" i="26"/>
  <c r="I49" i="23"/>
  <c r="J48" i="23"/>
  <c r="I39" i="23"/>
  <c r="U53" i="23"/>
  <c r="I36" i="23"/>
  <c r="T32" i="23"/>
  <c r="J50" i="23"/>
  <c r="U41" i="23"/>
  <c r="I53" i="23"/>
  <c r="U44" i="23"/>
  <c r="S45" i="23"/>
  <c r="U45" i="23"/>
  <c r="T48" i="23"/>
  <c r="T42" i="23"/>
  <c r="L35" i="20"/>
  <c r="O50" i="20"/>
  <c r="K32" i="20"/>
  <c r="Q29" i="17"/>
  <c r="Q25" i="17"/>
  <c r="O29" i="17"/>
  <c r="P33" i="17"/>
  <c r="G42" i="17"/>
  <c r="P30" i="17"/>
  <c r="N32" i="14"/>
  <c r="J36" i="14"/>
  <c r="L41" i="14"/>
  <c r="N39" i="14"/>
  <c r="J37" i="14"/>
  <c r="H31" i="14"/>
  <c r="J46" i="32"/>
  <c r="O42" i="26"/>
  <c r="T34" i="23"/>
  <c r="T39" i="23"/>
  <c r="U49" i="23"/>
  <c r="S33" i="23"/>
  <c r="J45" i="23"/>
  <c r="J41" i="23"/>
  <c r="L37" i="20"/>
  <c r="O26" i="17"/>
  <c r="O39" i="17"/>
  <c r="J43" i="14"/>
  <c r="N37" i="14"/>
  <c r="J41" i="32"/>
  <c r="L35" i="26"/>
  <c r="O33" i="26"/>
  <c r="U39" i="23"/>
  <c r="J40" i="23"/>
  <c r="U30" i="23"/>
  <c r="L32" i="20"/>
  <c r="Q33" i="17"/>
  <c r="L40" i="14"/>
  <c r="N34" i="14"/>
  <c r="J55" i="32"/>
  <c r="J54" i="32"/>
  <c r="L33" i="26"/>
  <c r="O38" i="26"/>
  <c r="J29" i="23"/>
  <c r="J37" i="23"/>
  <c r="U29" i="23"/>
  <c r="I34" i="23"/>
  <c r="O34" i="17"/>
  <c r="L33" i="14"/>
  <c r="H37" i="14"/>
  <c r="I28" i="32"/>
  <c r="J52" i="23"/>
  <c r="K41" i="17"/>
  <c r="Q27" i="17"/>
  <c r="N40" i="14"/>
  <c r="T2" i="30" l="1"/>
  <c r="G2" i="3"/>
  <c r="G2" i="30"/>
  <c r="G2" i="27"/>
  <c r="F2" i="30"/>
  <c r="AC2" i="30" s="1"/>
  <c r="F2" i="3"/>
  <c r="AC2" i="3" s="1"/>
  <c r="G2" i="5"/>
  <c r="G2" i="24"/>
  <c r="F2" i="27"/>
  <c r="AC2" i="27" s="1"/>
  <c r="T2" i="27"/>
  <c r="G2" i="8"/>
  <c r="G2" i="21"/>
  <c r="J42" i="8"/>
  <c r="F2" i="24"/>
  <c r="AC2" i="24" s="1"/>
  <c r="F2" i="8"/>
  <c r="AC2" i="8" s="1"/>
  <c r="J36" i="8"/>
  <c r="J44" i="8"/>
  <c r="T2" i="24"/>
  <c r="G2" i="6"/>
  <c r="G2" i="18"/>
  <c r="AD2" i="18" s="1"/>
  <c r="C24" i="11"/>
  <c r="S50" i="6"/>
  <c r="F2" i="6"/>
  <c r="AC2" i="6" s="1"/>
  <c r="J39" i="8"/>
  <c r="S31" i="6"/>
  <c r="S35" i="6"/>
  <c r="S39" i="6"/>
  <c r="S43" i="6"/>
  <c r="S47" i="6"/>
  <c r="S51" i="6"/>
  <c r="J33" i="8"/>
  <c r="J32" i="8"/>
  <c r="J40" i="8"/>
  <c r="S30" i="6"/>
  <c r="S34" i="6"/>
  <c r="S38" i="6"/>
  <c r="S42" i="6"/>
  <c r="S46" i="6"/>
  <c r="J34" i="8"/>
  <c r="S32" i="6"/>
  <c r="S36" i="6"/>
  <c r="S40" i="6"/>
  <c r="S44" i="6"/>
  <c r="S48" i="6"/>
  <c r="T2" i="21"/>
  <c r="G2" i="15"/>
  <c r="G2" i="2"/>
  <c r="F2" i="18"/>
  <c r="AC2" i="18" s="1"/>
  <c r="C23" i="11"/>
  <c r="T2" i="18"/>
  <c r="G2" i="4"/>
  <c r="G2" i="12"/>
  <c r="Q24" i="4"/>
  <c r="Q34" i="4"/>
  <c r="F2" i="15"/>
  <c r="AC2" i="15" s="1"/>
  <c r="C22" i="11"/>
  <c r="T2" i="15"/>
  <c r="G2" i="7"/>
  <c r="F2" i="12"/>
  <c r="AC2" i="12" s="1"/>
  <c r="Q22" i="4"/>
  <c r="P41" i="4"/>
  <c r="C21" i="11"/>
  <c r="Q38" i="4"/>
  <c r="Q30" i="4"/>
  <c r="Q39" i="4"/>
  <c r="N35" i="7"/>
  <c r="N31" i="7"/>
  <c r="M36" i="7"/>
  <c r="C8" i="11"/>
  <c r="M41" i="7"/>
  <c r="M29" i="7"/>
  <c r="M33" i="7"/>
  <c r="M37" i="7"/>
  <c r="M40" i="7"/>
  <c r="M42" i="7"/>
  <c r="N30" i="7"/>
  <c r="M32" i="7"/>
  <c r="M34" i="7"/>
  <c r="M38" i="7"/>
  <c r="M39" i="7"/>
  <c r="M43" i="7"/>
  <c r="O41" i="4"/>
  <c r="G20" i="3"/>
  <c r="K41" i="3" s="1"/>
  <c r="K55" i="3"/>
  <c r="H2" i="27"/>
  <c r="I25" i="32"/>
  <c r="H1" i="27" a="1"/>
  <c r="J39" i="26"/>
  <c r="S38" i="23"/>
  <c r="S32" i="23"/>
  <c r="S47" i="23"/>
  <c r="O33" i="17"/>
  <c r="Q30" i="17"/>
  <c r="M42" i="14"/>
  <c r="L39" i="14"/>
  <c r="M36" i="14"/>
  <c r="I47" i="32"/>
  <c r="I44" i="32"/>
  <c r="L32" i="26"/>
  <c r="L40" i="26"/>
  <c r="L39" i="26"/>
  <c r="S42" i="23"/>
  <c r="S43" i="23"/>
  <c r="S35" i="23"/>
  <c r="O25" i="17"/>
  <c r="O36" i="17"/>
  <c r="M38" i="14"/>
  <c r="M40" i="14"/>
  <c r="M37" i="14"/>
  <c r="L32" i="14"/>
  <c r="I27" i="32"/>
  <c r="I37" i="32"/>
  <c r="H1" i="24" a="1"/>
  <c r="N44" i="26"/>
  <c r="N38" i="26"/>
  <c r="S30" i="23"/>
  <c r="S36" i="23"/>
  <c r="Q38" i="17"/>
  <c r="Q39" i="17"/>
  <c r="M39" i="14"/>
  <c r="M32" i="14"/>
  <c r="I46" i="32"/>
  <c r="I36" i="32"/>
  <c r="J34" i="26"/>
  <c r="J32" i="26"/>
  <c r="N32" i="26"/>
  <c r="S46" i="23"/>
  <c r="S40" i="23"/>
  <c r="H1" i="18" a="1"/>
  <c r="H41" i="17"/>
  <c r="O24" i="17"/>
  <c r="H1" i="12" a="1"/>
  <c r="M43" i="14"/>
  <c r="M29" i="14"/>
  <c r="M41" i="14"/>
  <c r="I52" i="32"/>
  <c r="I26" i="32"/>
  <c r="I49" i="32"/>
  <c r="N39" i="26"/>
  <c r="J33" i="26"/>
  <c r="J36" i="26"/>
  <c r="Q55" i="23"/>
  <c r="H2" i="21" s="1"/>
  <c r="S31" i="23"/>
  <c r="H2" i="18"/>
  <c r="I41" i="17"/>
  <c r="O35" i="17"/>
  <c r="M33" i="14"/>
  <c r="L31" i="14"/>
  <c r="L38" i="14"/>
  <c r="I38" i="32"/>
  <c r="I39" i="32"/>
  <c r="I29" i="32"/>
  <c r="L43" i="26"/>
  <c r="J42" i="26"/>
  <c r="L38" i="26"/>
  <c r="S44" i="23"/>
  <c r="S51" i="23"/>
  <c r="O32" i="17"/>
  <c r="Q34" i="17"/>
  <c r="O31" i="17"/>
  <c r="N30" i="14"/>
  <c r="L42" i="14"/>
  <c r="N35" i="14"/>
  <c r="I43" i="32"/>
  <c r="I32" i="32"/>
  <c r="K41" i="32"/>
  <c r="J44" i="26"/>
  <c r="N33" i="26"/>
  <c r="J40" i="26"/>
  <c r="S39" i="23"/>
  <c r="S50" i="23"/>
  <c r="H2" i="12"/>
  <c r="H1" i="15" a="1"/>
  <c r="O27" i="17"/>
  <c r="L30" i="14"/>
  <c r="M34" i="14"/>
  <c r="N31" i="14"/>
  <c r="K55" i="32"/>
  <c r="I45" i="32"/>
  <c r="H2" i="24"/>
  <c r="N42" i="26"/>
  <c r="L44" i="26"/>
  <c r="S34" i="23"/>
  <c r="H1" i="21" a="1"/>
  <c r="S48" i="23"/>
  <c r="Q24" i="17"/>
  <c r="G41" i="17"/>
  <c r="J41" i="17"/>
  <c r="L37" i="14"/>
  <c r="L35" i="14"/>
  <c r="E2" i="29" l="1"/>
  <c r="B26" i="11" s="1"/>
  <c r="AE2" i="27"/>
  <c r="AD2" i="3"/>
  <c r="K37" i="3"/>
  <c r="K54" i="3"/>
  <c r="K35" i="3"/>
  <c r="K28" i="3"/>
  <c r="K45" i="3"/>
  <c r="K43" i="3"/>
  <c r="AD2" i="27"/>
  <c r="K25" i="3"/>
  <c r="K36" i="3"/>
  <c r="K53" i="3"/>
  <c r="K39" i="3"/>
  <c r="AD2" i="30"/>
  <c r="H1" i="27"/>
  <c r="AE1" i="27" s="1"/>
  <c r="E2" i="26"/>
  <c r="E2" i="8" s="1"/>
  <c r="AB2" i="8" s="1"/>
  <c r="AE2" i="24"/>
  <c r="K32" i="3"/>
  <c r="K31" i="3"/>
  <c r="K30" i="3"/>
  <c r="K29" i="3"/>
  <c r="K46" i="3"/>
  <c r="AD2" i="24"/>
  <c r="K44" i="3"/>
  <c r="AD2" i="5"/>
  <c r="AE2" i="21"/>
  <c r="E2" i="23"/>
  <c r="E2" i="21" s="1"/>
  <c r="AB2" i="21" s="1"/>
  <c r="H1" i="24"/>
  <c r="AE1" i="24" s="1"/>
  <c r="AD2" i="21"/>
  <c r="AD2" i="8"/>
  <c r="H1" i="21"/>
  <c r="AE1" i="21" s="1"/>
  <c r="AD2" i="6"/>
  <c r="E2" i="20"/>
  <c r="AE2" i="18"/>
  <c r="H1" i="18"/>
  <c r="AE1" i="18" s="1"/>
  <c r="AD2" i="2"/>
  <c r="AD2" i="15"/>
  <c r="H1" i="15"/>
  <c r="AE1" i="15" s="1"/>
  <c r="E2" i="14"/>
  <c r="B21" i="11" s="1"/>
  <c r="AE2" i="12"/>
  <c r="P42" i="4"/>
  <c r="R33" i="4"/>
  <c r="O42" i="4"/>
  <c r="AD2" i="12"/>
  <c r="AD2" i="4"/>
  <c r="H1" i="12"/>
  <c r="AE1" i="12" s="1"/>
  <c r="R26" i="4"/>
  <c r="R35" i="4"/>
  <c r="R39" i="4"/>
  <c r="R25" i="4"/>
  <c r="R29" i="4"/>
  <c r="R38" i="4"/>
  <c r="AD2" i="7"/>
  <c r="R32" i="4"/>
  <c r="R28" i="4"/>
  <c r="R27" i="4"/>
  <c r="R30" i="4"/>
  <c r="R34" i="4"/>
  <c r="R24" i="4"/>
  <c r="Q41" i="4"/>
  <c r="R31" i="4"/>
  <c r="R37" i="4"/>
  <c r="R36" i="4"/>
  <c r="K42" i="3"/>
  <c r="K52" i="3"/>
  <c r="K40" i="3"/>
  <c r="K34" i="3"/>
  <c r="K38" i="3"/>
  <c r="K51" i="3"/>
  <c r="K33" i="3"/>
  <c r="K50" i="3"/>
  <c r="K27" i="3"/>
  <c r="K49" i="3"/>
  <c r="K26" i="3"/>
  <c r="K48" i="3"/>
  <c r="K47" i="3"/>
  <c r="K49" i="32"/>
  <c r="K40" i="32"/>
  <c r="K54" i="32"/>
  <c r="K47" i="32"/>
  <c r="K34" i="32"/>
  <c r="H2" i="2"/>
  <c r="H2" i="7"/>
  <c r="K48" i="32"/>
  <c r="K28" i="32"/>
  <c r="K51" i="32"/>
  <c r="K32" i="32"/>
  <c r="K46" i="32"/>
  <c r="H2" i="5"/>
  <c r="P42" i="17"/>
  <c r="H1" i="7" a="1"/>
  <c r="K37" i="32"/>
  <c r="K45" i="32"/>
  <c r="H2" i="3"/>
  <c r="K35" i="32"/>
  <c r="K25" i="32"/>
  <c r="H1" i="5" a="1"/>
  <c r="P41" i="17"/>
  <c r="K39" i="32"/>
  <c r="K43" i="32"/>
  <c r="K33" i="32"/>
  <c r="K31" i="32"/>
  <c r="K36" i="32"/>
  <c r="H2" i="8"/>
  <c r="Q22" i="17"/>
  <c r="H2" i="6"/>
  <c r="K44" i="32"/>
  <c r="H1" i="3" a="1"/>
  <c r="K26" i="32"/>
  <c r="K53" i="32"/>
  <c r="H1" i="8" a="1"/>
  <c r="O42" i="17"/>
  <c r="H1" i="4" a="1"/>
  <c r="G20" i="32"/>
  <c r="K50" i="32"/>
  <c r="K30" i="32"/>
  <c r="K42" i="32"/>
  <c r="H1" i="6" a="1"/>
  <c r="O41" i="17"/>
  <c r="H2" i="30"/>
  <c r="H1" i="2" a="1"/>
  <c r="K38" i="32"/>
  <c r="K52" i="32"/>
  <c r="K27" i="32"/>
  <c r="K29" i="32"/>
  <c r="H1" i="30" a="1"/>
  <c r="H2" i="4"/>
  <c r="B25" i="11" l="1"/>
  <c r="E2" i="24"/>
  <c r="AB2" i="24" s="1"/>
  <c r="H1" i="30"/>
  <c r="AE1" i="30" s="1"/>
  <c r="AE2" i="30"/>
  <c r="E2" i="32"/>
  <c r="H1" i="3"/>
  <c r="AE1" i="3" s="1"/>
  <c r="AE2" i="3"/>
  <c r="E2" i="27"/>
  <c r="AB2" i="27" s="1"/>
  <c r="E2" i="5"/>
  <c r="AB2" i="5" s="1"/>
  <c r="H1" i="5"/>
  <c r="AE1" i="5" s="1"/>
  <c r="AE2" i="5"/>
  <c r="E2" i="6"/>
  <c r="AB2" i="6" s="1"/>
  <c r="B24" i="11"/>
  <c r="H1" i="8"/>
  <c r="AE1" i="8" s="1"/>
  <c r="AE2" i="8"/>
  <c r="AE2" i="6"/>
  <c r="H1" i="6"/>
  <c r="AE1" i="6" s="1"/>
  <c r="AE2" i="2"/>
  <c r="H1" i="2"/>
  <c r="AE1" i="2" s="1"/>
  <c r="E2" i="2"/>
  <c r="AB2" i="2" s="1"/>
  <c r="E2" i="18"/>
  <c r="AB2" i="18" s="1"/>
  <c r="B23" i="11"/>
  <c r="AE2" i="4"/>
  <c r="H1" i="4"/>
  <c r="AE1" i="4" s="1"/>
  <c r="S29" i="4"/>
  <c r="S25" i="4"/>
  <c r="S39" i="4"/>
  <c r="S35" i="4"/>
  <c r="S26" i="4"/>
  <c r="E2" i="12"/>
  <c r="AB2" i="12" s="1"/>
  <c r="E2" i="7"/>
  <c r="AB2" i="7" s="1"/>
  <c r="S36" i="4"/>
  <c r="S37" i="4"/>
  <c r="S31" i="4"/>
  <c r="Q42" i="4"/>
  <c r="S24" i="4"/>
  <c r="S34" i="4"/>
  <c r="S30" i="4"/>
  <c r="S27" i="4"/>
  <c r="S28" i="4"/>
  <c r="S33" i="4"/>
  <c r="S32" i="4"/>
  <c r="S38" i="4"/>
  <c r="H1" i="7"/>
  <c r="AE1" i="7" s="1"/>
  <c r="AE2" i="7"/>
  <c r="Q41" i="17"/>
  <c r="R34" i="17"/>
  <c r="R27" i="17"/>
  <c r="S32" i="17"/>
  <c r="R31" i="17"/>
  <c r="S29" i="17"/>
  <c r="S39" i="17"/>
  <c r="S26" i="17"/>
  <c r="R36" i="17"/>
  <c r="R32" i="17"/>
  <c r="S37" i="17"/>
  <c r="R38" i="17"/>
  <c r="S31" i="17"/>
  <c r="S24" i="17"/>
  <c r="S30" i="17"/>
  <c r="S28" i="17"/>
  <c r="S38" i="17"/>
  <c r="R29" i="17"/>
  <c r="R39" i="17"/>
  <c r="R26" i="17"/>
  <c r="S27" i="17"/>
  <c r="R24" i="17"/>
  <c r="R30" i="17"/>
  <c r="R28" i="17"/>
  <c r="R33" i="17"/>
  <c r="S25" i="17"/>
  <c r="S35" i="17"/>
  <c r="S33" i="17"/>
  <c r="R37" i="17"/>
  <c r="S34" i="17"/>
  <c r="Q42" i="17"/>
  <c r="R25" i="17"/>
  <c r="R35" i="17"/>
  <c r="S36" i="17"/>
  <c r="B27" i="11" l="1"/>
  <c r="E2" i="3"/>
  <c r="AB2" i="3" s="1"/>
  <c r="E2" i="30"/>
  <c r="AB2" i="30" s="1"/>
  <c r="P22" i="17"/>
  <c r="H2" i="15"/>
  <c r="E2" i="17" l="1"/>
  <c r="AE2" i="15"/>
  <c r="E2" i="15" l="1"/>
  <c r="AB2" i="15" s="1"/>
  <c r="E2" i="4"/>
  <c r="AB2" i="4" s="1"/>
  <c r="B22" i="11"/>
  <c r="B29" i="11" s="1"/>
  <c r="I2" i="11" l="1"/>
  <c r="D29" i="11"/>
  <c r="I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2D24A7B6-3B20-446D-8E70-DBF8CC83FD71}">
      <text>
        <r>
          <rPr>
            <sz val="9"/>
            <color indexed="81"/>
            <rFont val="Tahoma"/>
            <family val="2"/>
          </rPr>
          <t>Connor, You can’t have a better tomorrow if you’re still thinking about yesterday. – Charles F. Kettering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8453B7EB-A10F-452D-865E-DE3D09528655}">
      <text>
        <r>
          <rPr>
            <sz val="9"/>
            <color indexed="81"/>
            <rFont val="Tahoma"/>
            <family val="2"/>
          </rPr>
          <t>Connor, The difference between ordinary and extraordinary is that little extra. – Jimmy Johnson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71735EEF-5E00-451D-A8B6-9C2784525648}">
      <text>
        <r>
          <rPr>
            <sz val="9"/>
            <color indexed="81"/>
            <rFont val="Tahoma"/>
            <family val="2"/>
          </rPr>
          <t>Connor, Perseverance is failing 19 times and succeeding the 20th. – Julie Andrews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B9B53565-F6C6-4DF6-8B61-AEB04F02E8B3}">
      <text>
        <r>
          <rPr>
            <sz val="9"/>
            <color indexed="81"/>
            <rFont val="Tahoma"/>
            <family val="2"/>
          </rPr>
          <t>Connor, When you get to the end of the rope, tie a knot and hang on. – Franklin D. Roosevelt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B23E5262-A647-49A9-84D1-C7AE119BCEE9}">
      <text>
        <r>
          <rPr>
            <sz val="9"/>
            <color indexed="81"/>
            <rFont val="Tahoma"/>
            <family val="2"/>
          </rPr>
          <t>Connor, The voice that tells you 'you can't' is usually lying. The one that says you can't do it all at once usually isn't. – Marsha Wright, entrepreneur and influencer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F48EF052-5324-4BE5-9CB1-DD7FB8BE4D7C}">
      <text>
        <r>
          <rPr>
            <sz val="9"/>
            <color indexed="81"/>
            <rFont val="Tahoma"/>
            <family val="2"/>
          </rPr>
          <t>ascending</t>
        </r>
      </text>
    </comment>
    <comment ref="N20" authorId="0" shapeId="0" xr:uid="{E26AFC3F-0A3C-4D98-8B89-8090EB9B46A2}">
      <text>
        <r>
          <rPr>
            <sz val="9"/>
            <color indexed="81"/>
            <rFont val="Tahoma"/>
            <family val="2"/>
          </rPr>
          <t>descending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526BAF0-9C8C-414D-A813-08817A62A61D}">
      <text>
        <r>
          <rPr>
            <sz val="9"/>
            <color indexed="81"/>
            <rFont val="Tahoma"/>
            <family val="2"/>
          </rPr>
          <t>ascending</t>
        </r>
      </text>
    </comment>
    <comment ref="N20" authorId="0" shapeId="0" xr:uid="{7D5B3DF4-075A-4FCE-9870-548A2658502B}">
      <text>
        <r>
          <rPr>
            <sz val="9"/>
            <color indexed="81"/>
            <rFont val="Tahoma"/>
            <family val="2"/>
          </rPr>
          <t>descending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D234EA9F-DE93-40C2-B70D-D566B5974D9A}">
      <text>
        <r>
          <rPr>
            <sz val="9"/>
            <color indexed="81"/>
            <rFont val="Tahoma"/>
            <family val="2"/>
          </rPr>
          <t>Connor, Some people dream of success… while others wake up and work hard at it. – Mark Zuckerberg</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6807FB82-8C4A-4C44-8272-1DE4B4607A62}">
      <text>
        <r>
          <rPr>
            <sz val="9"/>
            <color indexed="81"/>
            <rFont val="Tahoma"/>
            <family val="2"/>
          </rPr>
          <t>ascending</t>
        </r>
      </text>
    </comment>
    <comment ref="N20" authorId="0" shapeId="0" xr:uid="{A759C449-D6EC-4D9D-84D3-EF1298D69159}">
      <text>
        <r>
          <rPr>
            <sz val="9"/>
            <color indexed="81"/>
            <rFont val="Tahoma"/>
            <family val="2"/>
          </rPr>
          <t>descending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W1" authorId="0" shapeId="0" xr:uid="{5F9E4943-23D0-4828-93A1-D6FDE610DBC4}">
      <text>
        <r>
          <rPr>
            <sz val="9"/>
            <color indexed="81"/>
            <rFont val="Tahoma"/>
            <family val="2"/>
          </rPr>
          <t>Connor, If it does not challenge you, it will not change you!</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<sst xmlns="http://schemas.openxmlformats.org/spreadsheetml/2006/main" count="1438" uniqueCount="552">
  <si>
    <t>Formula Calculation</t>
  </si>
  <si>
    <r>
      <t>Below you can see Constants A, B, C, D, and E and their respective Values. To the right is a partially complete table with X and Y variables. The goal of this exercise is to correctly build a function in column F</t>
    </r>
    <r>
      <rPr>
        <vertAlign val="subscript"/>
        <sz val="12"/>
        <color rgb="FF000000"/>
        <rFont val="Calibri (Body)"/>
      </rPr>
      <t>1</t>
    </r>
    <r>
      <rPr>
        <sz val="12"/>
        <color rgb="FF000000"/>
        <rFont val="Aptos Narrow"/>
        <family val="2"/>
        <scheme val="minor"/>
      </rPr>
      <t>(XY) and F</t>
    </r>
    <r>
      <rPr>
        <vertAlign val="subscript"/>
        <sz val="12"/>
        <color rgb="FF000000"/>
        <rFont val="Calibri (Body)"/>
      </rPr>
      <t>2</t>
    </r>
    <r>
      <rPr>
        <sz val="12"/>
        <color rgb="FF000000"/>
        <rFont val="Aptos Narrow"/>
        <family val="2"/>
        <scheme val="minor"/>
      </rPr>
      <t>(XY) using correct order of operations and referencing. The formulas you are assigned to calculate are shown below.</t>
    </r>
  </si>
  <si>
    <t>Checklist</t>
  </si>
  <si>
    <t xml:space="preserve">Use the formulas below to calculate the missing values in the table. The formula in the first cell should be copied into the remaining cells in each column. </t>
  </si>
  <si>
    <t>Note that constant value references should be locked; relative references should not.</t>
  </si>
  <si>
    <t>Reference all values rather than typing them manually</t>
  </si>
  <si>
    <t>Format the cells in the F1 table to show 2 decimal places; format values in the F2 column to show 0.</t>
  </si>
  <si>
    <t>Constants</t>
  </si>
  <si>
    <t>Variables and Formulas</t>
  </si>
  <si>
    <t>Constant</t>
  </si>
  <si>
    <t>Values</t>
  </si>
  <si>
    <t>X</t>
  </si>
  <si>
    <t>Y</t>
  </si>
  <si>
    <r>
      <t>F</t>
    </r>
    <r>
      <rPr>
        <b/>
        <vertAlign val="subscript"/>
        <sz val="12"/>
        <color theme="0"/>
        <rFont val="Calibri (Body)"/>
      </rPr>
      <t>1</t>
    </r>
    <r>
      <rPr>
        <b/>
        <sz val="12"/>
        <color theme="0"/>
        <rFont val="Aptos Narrow"/>
        <family val="2"/>
        <scheme val="minor"/>
      </rPr>
      <t>(XY)</t>
    </r>
  </si>
  <si>
    <r>
      <t>F</t>
    </r>
    <r>
      <rPr>
        <b/>
        <vertAlign val="subscript"/>
        <sz val="12"/>
        <color theme="0"/>
        <rFont val="Calibri (Body)"/>
      </rPr>
      <t>2</t>
    </r>
    <r>
      <rPr>
        <b/>
        <sz val="12"/>
        <color theme="0"/>
        <rFont val="Aptos Narrow"/>
        <family val="2"/>
        <scheme val="minor"/>
      </rPr>
      <t>(XY)</t>
    </r>
  </si>
  <si>
    <t>A</t>
  </si>
  <si>
    <t>B</t>
  </si>
  <si>
    <t>C</t>
  </si>
  <si>
    <t>D</t>
  </si>
  <si>
    <t>E</t>
  </si>
  <si>
    <t>Questions</t>
  </si>
  <si>
    <t>Answers</t>
  </si>
  <si>
    <t xml:space="preserve"> </t>
  </si>
  <si>
    <t>Loan</t>
  </si>
  <si>
    <t xml:space="preserve">The scenario below includes data for multiple loans. Use the data to find out more information about the loan payments for each account. </t>
  </si>
  <si>
    <t>Whenever possible, reference values instead of hardcoding or typing them.  E.g., reference 12 instead of typing it</t>
  </si>
  <si>
    <r>
      <rPr>
        <b/>
        <sz val="12"/>
        <color theme="1"/>
        <rFont val="Aptos Narrow"/>
        <family val="2"/>
        <scheme val="minor"/>
      </rPr>
      <t>Annual Loan Payment</t>
    </r>
    <r>
      <rPr>
        <sz val="12"/>
        <color theme="1"/>
        <rFont val="Aptos Narrow"/>
        <family val="2"/>
        <scheme val="minor"/>
      </rPr>
      <t>:  Use the formula above to compute the annual loan payment.  Format answers as accounting with 0 decimal places</t>
    </r>
  </si>
  <si>
    <r>
      <t xml:space="preserve">Note that the interest rate is </t>
    </r>
    <r>
      <rPr>
        <i/>
        <sz val="12"/>
        <color theme="1"/>
        <rFont val="Aptos Narrow"/>
        <family val="2"/>
        <scheme val="minor"/>
      </rPr>
      <t>i</t>
    </r>
    <r>
      <rPr>
        <sz val="12"/>
        <color theme="1"/>
        <rFont val="Aptos Narrow"/>
        <family val="2"/>
        <scheme val="minor"/>
      </rPr>
      <t xml:space="preserve">, the amount borrowed is </t>
    </r>
    <r>
      <rPr>
        <i/>
        <sz val="12"/>
        <color theme="1"/>
        <rFont val="Aptos Narrow"/>
        <family val="2"/>
        <scheme val="minor"/>
      </rPr>
      <t>p</t>
    </r>
    <r>
      <rPr>
        <sz val="12"/>
        <color theme="1"/>
        <rFont val="Aptos Narrow"/>
        <family val="2"/>
        <scheme val="minor"/>
      </rPr>
      <t xml:space="preserve">, and the number of payments is </t>
    </r>
    <r>
      <rPr>
        <i/>
        <sz val="12"/>
        <color theme="1"/>
        <rFont val="Aptos Narrow"/>
        <family val="2"/>
        <scheme val="minor"/>
      </rPr>
      <t>n</t>
    </r>
    <r>
      <rPr>
        <sz val="12"/>
        <color theme="1"/>
        <rFont val="Aptos Narrow"/>
        <family val="2"/>
        <scheme val="minor"/>
      </rPr>
      <t>.  Also note that the equation is asking for negative n (-n)</t>
    </r>
  </si>
  <si>
    <r>
      <rPr>
        <b/>
        <sz val="12"/>
        <color theme="1"/>
        <rFont val="Aptos Narrow"/>
        <family val="2"/>
        <scheme val="minor"/>
      </rPr>
      <t>Monthly Loan Payment</t>
    </r>
    <r>
      <rPr>
        <sz val="12"/>
        <color theme="1"/>
        <rFont val="Aptos Narrow"/>
        <family val="2"/>
        <scheme val="minor"/>
      </rPr>
      <t>:  Compute the monthly payment.  Reference 12 instead of typing it. Format answer as accounting with 0 decimal places</t>
    </r>
  </si>
  <si>
    <r>
      <rPr>
        <b/>
        <sz val="12"/>
        <color theme="1"/>
        <rFont val="Aptos Narrow"/>
        <family val="2"/>
        <scheme val="minor"/>
      </rPr>
      <t>Average Monthly Loan Payment:</t>
    </r>
    <r>
      <rPr>
        <sz val="12"/>
        <color theme="1"/>
        <rFont val="Aptos Narrow"/>
        <family val="2"/>
        <scheme val="minor"/>
      </rPr>
      <t xml:space="preserve"> Use Excel functions to compute the average Monthly Loan Payment.  Use shortcut keys to select the data.</t>
    </r>
  </si>
  <si>
    <r>
      <rPr>
        <b/>
        <sz val="12"/>
        <color theme="1"/>
        <rFont val="Aptos Narrow"/>
        <family val="2"/>
        <scheme val="minor"/>
      </rPr>
      <t>Above / Below Monthly Average:</t>
    </r>
    <r>
      <rPr>
        <sz val="12"/>
        <color theme="1"/>
        <rFont val="Aptos Narrow"/>
        <family val="2"/>
        <scheme val="minor"/>
      </rPr>
      <t xml:space="preserve"> If an account's monthly loan payment is above the average, display 'Above'.  If not, display 'Below'. </t>
    </r>
  </si>
  <si>
    <t>Number of Months</t>
  </si>
  <si>
    <t>Interest Rate (i)</t>
  </si>
  <si>
    <t>Average Monthly Loan Payment</t>
  </si>
  <si>
    <t>***To type exponents in Excel:  Use the carrot symbol (^) before the number***</t>
  </si>
  <si>
    <t>Account ID</t>
  </si>
  <si>
    <t>(n)
Number of Payments</t>
  </si>
  <si>
    <t>(P)
Amount Borrowed</t>
  </si>
  <si>
    <t xml:space="preserve">Annual Loan Payment </t>
  </si>
  <si>
    <t>Monthly Loan Payment</t>
  </si>
  <si>
    <t>Above / Below Monthly Average</t>
  </si>
  <si>
    <t>Grade Calculation</t>
  </si>
  <si>
    <t>As a Teaching Assistant (TA), you are responsible for developing a spreadsheet to calculate the final grades for students in a class.</t>
  </si>
  <si>
    <t>Complete the table and format it according to the checklist below.</t>
  </si>
  <si>
    <t>Calculate the Total Homework Points</t>
  </si>
  <si>
    <t>Calculate the Total Exam Points</t>
  </si>
  <si>
    <t>Use the Total HW Points and Total Exam Points to calculate the Total Points</t>
  </si>
  <si>
    <t>Calculate each student's Grade Percentage</t>
  </si>
  <si>
    <t>Use an IF statement to determine if each student meets the minimum percentage. Show "Yes" or "No" as appropriate.</t>
  </si>
  <si>
    <t xml:space="preserve">Below the table, calculate the Average Points Earned for each column. Then calculate the average percentage using the average points earned and points possible. </t>
  </si>
  <si>
    <t>Student Grades</t>
  </si>
  <si>
    <t>HW 1</t>
  </si>
  <si>
    <t>HW 2</t>
  </si>
  <si>
    <t>Midterm Exam</t>
  </si>
  <si>
    <t>HW 3</t>
  </si>
  <si>
    <t>HW 4</t>
  </si>
  <si>
    <t>Final Exam</t>
  </si>
  <si>
    <t>Total HW Points</t>
  </si>
  <si>
    <t>Total Exam Points</t>
  </si>
  <si>
    <t>Total Points</t>
  </si>
  <si>
    <t>Grade %</t>
  </si>
  <si>
    <t>Min %</t>
  </si>
  <si>
    <t>Points Possible</t>
  </si>
  <si>
    <t>Bobcat, Jamie</t>
  </si>
  <si>
    <t>McKenzie, Brett</t>
  </si>
  <si>
    <t>Jones, Simone</t>
  </si>
  <si>
    <t>Alpha, Pavan</t>
  </si>
  <si>
    <t>Carpenter, David</t>
  </si>
  <si>
    <t>Slenko, George</t>
  </si>
  <si>
    <t>Claborn, Danny</t>
  </si>
  <si>
    <t>Juarez, Monica</t>
  </si>
  <si>
    <t xml:space="preserve">Rebhun, D'shaun </t>
  </si>
  <si>
    <t>Reames, Luis</t>
  </si>
  <si>
    <t>Helwig, Janet</t>
  </si>
  <si>
    <t>Goulet, Dan</t>
  </si>
  <si>
    <t>Price, Sally</t>
  </si>
  <si>
    <t>Bennett, Judith</t>
  </si>
  <si>
    <t>Laswell, Erik</t>
  </si>
  <si>
    <t>Tu, Susan</t>
  </si>
  <si>
    <t>Average Points Earned</t>
  </si>
  <si>
    <t>Average Percentage</t>
  </si>
  <si>
    <t>Rankings</t>
  </si>
  <si>
    <r>
      <t xml:space="preserve">Please sort </t>
    </r>
    <r>
      <rPr>
        <i/>
        <sz val="11"/>
        <color theme="1"/>
        <rFont val="Aptos Narrow"/>
        <family val="2"/>
        <scheme val="minor"/>
      </rPr>
      <t>then</t>
    </r>
    <r>
      <rPr>
        <sz val="11"/>
        <color theme="1"/>
        <rFont val="Aptos Narrow"/>
        <family val="2"/>
        <scheme val="minor"/>
      </rPr>
      <t xml:space="preserve"> filter the data as per the directions.</t>
    </r>
  </si>
  <si>
    <t>Please sort the table by location type in ascending order and by average high temp in descending order.</t>
  </si>
  <si>
    <t>Please filter by Quality of Life Rating greater than or equal to 6.5.</t>
  </si>
  <si>
    <t>City</t>
  </si>
  <si>
    <t>2017 Rank</t>
  </si>
  <si>
    <t>2022 Rank</t>
  </si>
  <si>
    <t>Overall Score</t>
  </si>
  <si>
    <t>State</t>
  </si>
  <si>
    <t>Region</t>
  </si>
  <si>
    <t>Location Type</t>
  </si>
  <si>
    <t>City Population</t>
  </si>
  <si>
    <t>Average High Temp</t>
  </si>
  <si>
    <t>Quality of Life Rating</t>
  </si>
  <si>
    <t>Sarasota</t>
  </si>
  <si>
    <t>FL</t>
  </si>
  <si>
    <t>Southeast</t>
  </si>
  <si>
    <t>Coastal</t>
  </si>
  <si>
    <t>San Jose</t>
  </si>
  <si>
    <t>CA</t>
  </si>
  <si>
    <t>West</t>
  </si>
  <si>
    <t>San Diego</t>
  </si>
  <si>
    <t>San Francisco</t>
  </si>
  <si>
    <t>Salt Lake City</t>
  </si>
  <si>
    <t>UT</t>
  </si>
  <si>
    <t>Seattle</t>
  </si>
  <si>
    <t>WA</t>
  </si>
  <si>
    <t>Boston</t>
  </si>
  <si>
    <t>MA</t>
  </si>
  <si>
    <t>Northeast</t>
  </si>
  <si>
    <t>San Antonio</t>
  </si>
  <si>
    <t>TX</t>
  </si>
  <si>
    <t>Southwest</t>
  </si>
  <si>
    <t>Inland</t>
  </si>
  <si>
    <t>Austin</t>
  </si>
  <si>
    <t>Houston</t>
  </si>
  <si>
    <t>Dallas-Fort Worth</t>
  </si>
  <si>
    <t>Raleigh &amp; Durham</t>
  </si>
  <si>
    <t>NC</t>
  </si>
  <si>
    <t>Charlotte</t>
  </si>
  <si>
    <t>Nashville</t>
  </si>
  <si>
    <t>TN</t>
  </si>
  <si>
    <t>Richmond</t>
  </si>
  <si>
    <t>VA</t>
  </si>
  <si>
    <t>Fayetteville</t>
  </si>
  <si>
    <t>AR</t>
  </si>
  <si>
    <t>Washington D.C.</t>
  </si>
  <si>
    <t>DC</t>
  </si>
  <si>
    <t>Denver</t>
  </si>
  <si>
    <t>CO</t>
  </si>
  <si>
    <t>Boise</t>
  </si>
  <si>
    <t>ID</t>
  </si>
  <si>
    <t>Colorado Springs</t>
  </si>
  <si>
    <t>Omaha</t>
  </si>
  <si>
    <t>NE</t>
  </si>
  <si>
    <t>Midwest</t>
  </si>
  <si>
    <t>Des Moines</t>
  </si>
  <si>
    <t>IA</t>
  </si>
  <si>
    <t>Grand Rapids</t>
  </si>
  <si>
    <t>MI</t>
  </si>
  <si>
    <t>Madison</t>
  </si>
  <si>
    <t>WI</t>
  </si>
  <si>
    <t>Minneapolis-St. Paul</t>
  </si>
  <si>
    <t>MN</t>
  </si>
  <si>
    <t>Cities</t>
  </si>
  <si>
    <t>This table contains information regarding the 25 best US cities in 2017 and 2023, according to U.S. News &amp; World Report.  Assume your job can be anywhere, and you're looking for a new place to live.</t>
  </si>
  <si>
    <t>Reference all values, whenever possible</t>
  </si>
  <si>
    <r>
      <rPr>
        <i/>
        <sz val="12"/>
        <color theme="1"/>
        <rFont val="Aptos Narrow"/>
        <family val="2"/>
        <scheme val="minor"/>
      </rPr>
      <t xml:space="preserve">In or Out of Top 25: </t>
    </r>
    <r>
      <rPr>
        <sz val="12"/>
        <color theme="1"/>
        <rFont val="Aptos Narrow"/>
        <family val="2"/>
        <scheme val="minor"/>
      </rPr>
      <t>IF a city remained in the top 25 in 2023, show "In", otherwise, show "Out"</t>
    </r>
  </si>
  <si>
    <r>
      <rPr>
        <i/>
        <sz val="12"/>
        <color theme="1"/>
        <rFont val="Aptos Narrow"/>
        <family val="2"/>
        <scheme val="minor"/>
      </rPr>
      <t>Positions Moved up or Down:</t>
    </r>
    <r>
      <rPr>
        <sz val="12"/>
        <color theme="1"/>
        <rFont val="Aptos Narrow"/>
        <family val="2"/>
        <scheme val="minor"/>
      </rPr>
      <t xml:space="preserve"> Calculate the number of positions the city moved from the 2017 rankings to the 2023 rankings.</t>
    </r>
  </si>
  <si>
    <t>1 is the top spot; moving worse in the rankings should be indicated by a negative number.</t>
  </si>
  <si>
    <r>
      <rPr>
        <i/>
        <sz val="12"/>
        <color theme="1"/>
        <rFont val="Aptos Narrow"/>
        <family val="2"/>
        <scheme val="minor"/>
      </rPr>
      <t xml:space="preserve">Average Quality of Life Rating: </t>
    </r>
    <r>
      <rPr>
        <sz val="12"/>
        <color theme="1"/>
        <rFont val="Aptos Narrow"/>
        <family val="2"/>
        <scheme val="minor"/>
      </rPr>
      <t>Calculate the average Quality of Life Rating.</t>
    </r>
  </si>
  <si>
    <r>
      <rPr>
        <i/>
        <sz val="12"/>
        <color theme="1"/>
        <rFont val="Aptos Narrow"/>
        <family val="2"/>
        <scheme val="minor"/>
      </rPr>
      <t>Quality of Life:</t>
    </r>
    <r>
      <rPr>
        <sz val="12"/>
        <color theme="1"/>
        <rFont val="Aptos Narrow"/>
        <family val="2"/>
        <scheme val="minor"/>
      </rPr>
      <t xml:space="preserve"> Quality of life is important to you and your family. </t>
    </r>
  </si>
  <si>
    <t>If a city has a higher quality of life rating at or above the average, put a "Yes", otherwise, put a dash.</t>
  </si>
  <si>
    <r>
      <rPr>
        <i/>
        <sz val="12"/>
        <color theme="1"/>
        <rFont val="Aptos Narrow"/>
        <family val="2"/>
        <scheme val="minor"/>
      </rPr>
      <t>Southeast AND Large Population:</t>
    </r>
    <r>
      <rPr>
        <sz val="12"/>
        <color theme="1"/>
        <rFont val="Aptos Narrow"/>
        <family val="2"/>
        <scheme val="minor"/>
      </rPr>
      <t xml:space="preserve"> You think you want to move further south to a bigger city. </t>
    </r>
  </si>
  <si>
    <t>Cell References</t>
  </si>
  <si>
    <t>If a city is in the Southeast region and has a population of at least 1,000,000, show "Yes", otherwise, put a dash "-".</t>
  </si>
  <si>
    <r>
      <rPr>
        <i/>
        <sz val="12"/>
        <color theme="1"/>
        <rFont val="Aptos Narrow"/>
        <family val="2"/>
        <scheme val="minor"/>
      </rPr>
      <t>Warm or Coastal:</t>
    </r>
    <r>
      <rPr>
        <sz val="12"/>
        <color theme="1"/>
        <rFont val="Aptos Narrow"/>
        <family val="2"/>
        <scheme val="minor"/>
      </rPr>
      <t xml:space="preserve"> You think that a warmer climate or having or living near the coast will provide more outdoor opportunities. </t>
    </r>
  </si>
  <si>
    <t>Population</t>
  </si>
  <si>
    <t>If a city's Average High Temp is at least 70 or it's a coastal city, put "Yes", otherwise, put a dash.</t>
  </si>
  <si>
    <t>High Temp</t>
  </si>
  <si>
    <t>Top?</t>
  </si>
  <si>
    <t>2023 Rank</t>
  </si>
  <si>
    <t>In or Out of Top 25 in 2023</t>
  </si>
  <si>
    <t xml:space="preserve">Positions Moved Up or Down </t>
  </si>
  <si>
    <t>Quality of Life</t>
  </si>
  <si>
    <t>Southeast
AND
Large Population</t>
  </si>
  <si>
    <t>Warm
OR
Coastal</t>
  </si>
  <si>
    <t xml:space="preserve">Average Quality of Life Rating   </t>
  </si>
  <si>
    <t>Sales Commissions</t>
  </si>
  <si>
    <t>The tables below contain information about salespeople and vehicle sales. Use IF or IFS statements and binary encoding to determine if given conditions are met.</t>
  </si>
  <si>
    <t>Reference cells rather than typing values whenever possible</t>
  </si>
  <si>
    <r>
      <t xml:space="preserve">Salesperson ID: </t>
    </r>
    <r>
      <rPr>
        <sz val="12"/>
        <color theme="1"/>
        <rFont val="Aptos Narrow"/>
        <family val="2"/>
        <scheme val="minor"/>
      </rPr>
      <t>Use an IFS statement to display the ID of the salesperson that made the sale.</t>
    </r>
  </si>
  <si>
    <r>
      <rPr>
        <i/>
        <sz val="12"/>
        <color theme="1"/>
        <rFont val="Aptos Narrow"/>
        <family val="2"/>
        <scheme val="minor"/>
      </rPr>
      <t>20,000</t>
    </r>
    <r>
      <rPr>
        <sz val="12"/>
        <color theme="1"/>
        <rFont val="Aptos Narrow"/>
        <family val="2"/>
        <scheme val="minor"/>
      </rPr>
      <t>: IF the Net Sale was at least 20,000, put "Met", otherwise, put "Not Met"</t>
    </r>
  </si>
  <si>
    <r>
      <rPr>
        <i/>
        <sz val="12"/>
        <color theme="1"/>
        <rFont val="Aptos Narrow"/>
        <family val="2"/>
        <scheme val="minor"/>
      </rPr>
      <t>Vehicle Type New = 1</t>
    </r>
    <r>
      <rPr>
        <sz val="12"/>
        <color theme="1"/>
        <rFont val="Aptos Narrow"/>
        <family val="2"/>
        <scheme val="minor"/>
      </rPr>
      <t>: IF Vehicle Type is New, put a 1, otherwise, put a 0.</t>
    </r>
  </si>
  <si>
    <r>
      <rPr>
        <i/>
        <sz val="12"/>
        <color theme="1"/>
        <rFont val="Aptos Narrow"/>
        <family val="2"/>
        <scheme val="minor"/>
      </rPr>
      <t>Bill Wells AND New Vehicle</t>
    </r>
    <r>
      <rPr>
        <sz val="12"/>
        <color theme="1"/>
        <rFont val="Aptos Narrow"/>
        <family val="2"/>
        <scheme val="minor"/>
      </rPr>
      <t>: IF the salesperson is Bill Wells AND the Vehicle Type is New, put "Yes". If not, put "No".</t>
    </r>
  </si>
  <si>
    <t xml:space="preserve">Reference Vehicle Type New = 1 from the binary encoded column </t>
  </si>
  <si>
    <r>
      <rPr>
        <i/>
        <sz val="12"/>
        <color theme="1"/>
        <rFont val="Aptos Narrow"/>
        <family val="2"/>
        <scheme val="minor"/>
      </rPr>
      <t>Commission</t>
    </r>
    <r>
      <rPr>
        <sz val="12"/>
        <color theme="1"/>
        <rFont val="Aptos Narrow"/>
        <family val="2"/>
        <scheme val="minor"/>
      </rPr>
      <t xml:space="preserve">: In a single, copyable function, determine the commission amount made on each sale. </t>
    </r>
  </si>
  <si>
    <t>Commission = Net Sale * Commission Percent</t>
  </si>
  <si>
    <t>Salesperson Information</t>
  </si>
  <si>
    <t>Vehicle Commission Percentages</t>
  </si>
  <si>
    <t>Salesperson ID</t>
  </si>
  <si>
    <t>Full Name</t>
  </si>
  <si>
    <t>Vehicle Type</t>
  </si>
  <si>
    <t>Commission</t>
  </si>
  <si>
    <t>Joelle Tanner</t>
  </si>
  <si>
    <t>Used</t>
  </si>
  <si>
    <t>Bill Wells</t>
  </si>
  <si>
    <t>New</t>
  </si>
  <si>
    <t>Rachel Corner</t>
  </si>
  <si>
    <t>IFS</t>
  </si>
  <si>
    <t>IF</t>
  </si>
  <si>
    <t>IF - Binary Encoding</t>
  </si>
  <si>
    <t>IF AND</t>
  </si>
  <si>
    <t>Sales Record</t>
  </si>
  <si>
    <t>Salesperson</t>
  </si>
  <si>
    <t>Net Sale</t>
  </si>
  <si>
    <t>Vehicle Type
New = 1</t>
  </si>
  <si>
    <t>Bill Wells   AND 
New = 1</t>
  </si>
  <si>
    <t>VS29283</t>
  </si>
  <si>
    <t>VS29284</t>
  </si>
  <si>
    <t>VS29285</t>
  </si>
  <si>
    <t>VS29286</t>
  </si>
  <si>
    <t>VS29287</t>
  </si>
  <si>
    <t>VS29288</t>
  </si>
  <si>
    <t>VS29289</t>
  </si>
  <si>
    <t>VS29290</t>
  </si>
  <si>
    <t>VS29291</t>
  </si>
  <si>
    <t>VS29292</t>
  </si>
  <si>
    <t>VS29293</t>
  </si>
  <si>
    <t>VS29294</t>
  </si>
  <si>
    <t>VS29295</t>
  </si>
  <si>
    <t>VS29296</t>
  </si>
  <si>
    <t>Pay Raise</t>
  </si>
  <si>
    <t>Below are tables of data regarding a company's employees. Use IF statement and binary encoding to determine if each set of conditions is met and to calculate new pay amounts.</t>
  </si>
  <si>
    <t>Reference all values whenever possible.</t>
  </si>
  <si>
    <t>Calculate Average Pay at the bottom of the Pay column</t>
  </si>
  <si>
    <r>
      <rPr>
        <i/>
        <sz val="12"/>
        <color theme="1"/>
        <rFont val="Aptos Narrow"/>
        <family val="2"/>
        <scheme val="minor"/>
      </rPr>
      <t>Pay &gt; Avg Pay:</t>
    </r>
    <r>
      <rPr>
        <sz val="12"/>
        <color theme="1"/>
        <rFont val="Aptos Narrow"/>
        <family val="2"/>
        <scheme val="minor"/>
      </rPr>
      <t xml:space="preserve"> IF the person's Pay is greater than average pay for all employees, show as a 1, if not, show a 0.</t>
    </r>
  </si>
  <si>
    <r>
      <rPr>
        <i/>
        <sz val="12"/>
        <color theme="1"/>
        <rFont val="Aptos Narrow"/>
        <family val="2"/>
        <scheme val="minor"/>
      </rPr>
      <t>Level</t>
    </r>
    <r>
      <rPr>
        <sz val="12"/>
        <color theme="1"/>
        <rFont val="Aptos Narrow"/>
        <family val="2"/>
        <scheme val="minor"/>
      </rPr>
      <t>: Use an IFS statement to show each employee's Level number based on their pay.</t>
    </r>
  </si>
  <si>
    <r>
      <rPr>
        <i/>
        <sz val="12"/>
        <color theme="1"/>
        <rFont val="Aptos Narrow"/>
        <family val="2"/>
        <scheme val="minor"/>
      </rPr>
      <t xml:space="preserve">Salary AND Level 3 Pay: </t>
    </r>
    <r>
      <rPr>
        <sz val="12"/>
        <color theme="1"/>
        <rFont val="Aptos Narrow"/>
        <family val="2"/>
        <scheme val="minor"/>
      </rPr>
      <t>IF an employee is salaried AND has a pay at the Level 3 Minimum Pay or more, put a "Yes", otherwise, put "No".</t>
    </r>
  </si>
  <si>
    <t>Reference the level # from the "Level" column in your function.</t>
  </si>
  <si>
    <r>
      <rPr>
        <i/>
        <sz val="12"/>
        <color theme="1"/>
        <rFont val="Aptos Narrow"/>
        <family val="2"/>
        <scheme val="minor"/>
      </rPr>
      <t>Raise:</t>
    </r>
    <r>
      <rPr>
        <sz val="12"/>
        <color theme="1"/>
        <rFont val="Aptos Narrow"/>
        <family val="2"/>
        <scheme val="minor"/>
      </rPr>
      <t xml:space="preserve"> Calculate the Raise Amount based on the employee's Performance Rating and corresponding Raise percentage. </t>
    </r>
  </si>
  <si>
    <r>
      <rPr>
        <i/>
        <sz val="12"/>
        <color theme="1"/>
        <rFont val="Aptos Narrow"/>
        <family val="2"/>
        <scheme val="minor"/>
      </rPr>
      <t xml:space="preserve">New Pay: </t>
    </r>
    <r>
      <rPr>
        <sz val="12"/>
        <color theme="1"/>
        <rFont val="Aptos Narrow"/>
        <family val="2"/>
        <scheme val="minor"/>
      </rPr>
      <t>Calculate the New Pay based on the Pay and Raise Amount.</t>
    </r>
  </si>
  <si>
    <t>Answer the conceptual questions below the table.</t>
  </si>
  <si>
    <t>Pay Type</t>
  </si>
  <si>
    <t>Level &amp; Minimum Pay</t>
  </si>
  <si>
    <t>Annual Rating Categories</t>
  </si>
  <si>
    <t>Salary</t>
  </si>
  <si>
    <t>Level 1</t>
  </si>
  <si>
    <t>Performance Rating</t>
  </si>
  <si>
    <t>Raise %</t>
  </si>
  <si>
    <t>Hourly</t>
  </si>
  <si>
    <t>Level 2</t>
  </si>
  <si>
    <t>Level 3</t>
  </si>
  <si>
    <t>Binary Encoding</t>
  </si>
  <si>
    <t>Addition</t>
  </si>
  <si>
    <t>Name</t>
  </si>
  <si>
    <t>Years with Company</t>
  </si>
  <si>
    <t>Pay</t>
  </si>
  <si>
    <t>Pay &gt; Average Pay</t>
  </si>
  <si>
    <t>Level</t>
  </si>
  <si>
    <t>Salary AND Level 3</t>
  </si>
  <si>
    <t>Raise Amount</t>
  </si>
  <si>
    <t>New Pay</t>
  </si>
  <si>
    <t>Fredrick Frame</t>
  </si>
  <si>
    <t>Guy Hodder</t>
  </si>
  <si>
    <t>Jamar Coffield</t>
  </si>
  <si>
    <t>Lakisha Armor</t>
  </si>
  <si>
    <t>Arleen Cranfield</t>
  </si>
  <si>
    <t>Maximina Struck</t>
  </si>
  <si>
    <t>Ellen Schmeling</t>
  </si>
  <si>
    <t>Coretta Bilder</t>
  </si>
  <si>
    <t>Daryl Brasher</t>
  </si>
  <si>
    <t>Roy Buice</t>
  </si>
  <si>
    <t>Emmitt Lind</t>
  </si>
  <si>
    <t>Roslyn Herman</t>
  </si>
  <si>
    <t>Average Pay</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</si>
  <si>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</si>
  <si>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</si>
  <si>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</si>
  <si>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</si>
  <si>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</si>
  <si>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</si>
  <si>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</si>
  <si>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</si>
  <si>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</si>
  <si>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</si>
  <si>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</si>
  <si>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</si>
  <si>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</si>
  <si>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</si>
  <si>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</si>
  <si>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</si>
  <si>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</si>
  <si>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</si>
  <si>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</si>
  <si>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</si>
  <si>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</si>
  <si>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</si>
  <si>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</si>
  <si>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</si>
  <si>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</si>
  <si>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</si>
  <si>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</si>
  <si>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</si>
  <si>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</si>
  <si>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</si>
  <si>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</si>
  <si>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</si>
  <si>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</si>
  <si>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</si>
  <si>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</si>
  <si>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</si>
  <si>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</si>
  <si>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</si>
  <si>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</si>
  <si>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</si>
  <si>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</si>
  <si>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</si>
  <si>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</si>
  <si>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</si>
  <si>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</si>
  <si>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</si>
  <si>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</si>
  <si>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</si>
  <si>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</si>
  <si>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</si>
  <si>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</si>
  <si>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</si>
  <si>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</si>
  <si>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</si>
  <si>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</si>
  <si>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</si>
  <si>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</si>
  <si>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</si>
  <si>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</si>
  <si>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</si>
  <si>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</si>
  <si>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</si>
  <si>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</si>
  <si>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</si>
  <si>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</si>
  <si>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</si>
  <si>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</si>
  <si>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</si>
  <si>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</si>
  <si>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</si>
  <si>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</si>
  <si>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</si>
  <si>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</si>
  <si>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</si>
  <si>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</si>
  <si>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</si>
  <si>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</si>
  <si>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</si>
  <si>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</si>
  <si>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</si>
  <si>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</si>
  <si>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</si>
  <si>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</si>
  <si>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</si>
  <si>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</si>
  <si>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</si>
  <si>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</si>
  <si>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</si>
  <si>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</si>
  <si>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</si>
  <si>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</si>
  <si>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</si>
  <si>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</si>
  <si>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</si>
  <si>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</si>
  <si>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</si>
  <si>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</si>
  <si>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</si>
  <si>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</si>
  <si>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</si>
  <si>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</si>
  <si>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</si>
  <si>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</si>
  <si>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</si>
  <si>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</si>
  <si>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</si>
  <si>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</si>
  <si>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</si>
  <si>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</si>
  <si>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</si>
  <si>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</si>
  <si>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</si>
  <si>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</si>
  <si>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</si>
  <si>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</si>
  <si>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</si>
  <si>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</si>
  <si>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</si>
  <si>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</si>
  <si>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</si>
  <si>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</si>
  <si>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</si>
  <si>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</si>
  <si>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</si>
  <si>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</si>
  <si>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</si>
  <si>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</si>
  <si>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</si>
  <si>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</si>
  <si>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</si>
  <si>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</si>
  <si>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</si>
  <si>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</si>
  <si>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</si>
  <si>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</si>
  <si>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</si>
  <si>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</si>
  <si>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</si>
  <si>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</si>
  <si>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</si>
  <si>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</si>
  <si>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</si>
  <si>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</si>
  <si>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</si>
  <si>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</si>
  <si>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</si>
  <si>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</si>
  <si>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</si>
  <si>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</si>
  <si>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</si>
  <si>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</si>
  <si>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</si>
  <si>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</si>
  <si>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</si>
  <si>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</si>
  <si>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</si>
  <si>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</si>
  <si>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</si>
  <si>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</si>
  <si>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</si>
  <si>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</si>
  <si>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</si>
  <si>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</si>
  <si>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</si>
  <si>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</si>
  <si>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</si>
  <si>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</si>
  <si>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</si>
  <si>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</si>
  <si>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</si>
  <si>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</si>
  <si>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</si>
  <si>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</si>
  <si>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</si>
  <si>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</si>
  <si>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</si>
  <si>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</si>
  <si>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</si>
  <si>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</si>
  <si>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</si>
  <si>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</si>
  <si>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</si>
  <si>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</si>
  <si>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</si>
  <si>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</si>
  <si>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</si>
  <si>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</si>
  <si>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</si>
  <si>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</si>
  <si>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</si>
  <si>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</si>
  <si>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</si>
  <si>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</si>
  <si>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</si>
  <si>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</si>
  <si>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</si>
  <si>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</si>
  <si>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</si>
  <si>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</si>
  <si>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</si>
  <si>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</si>
  <si>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</si>
  <si>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</si>
  <si>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</si>
  <si>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</si>
  <si>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</si>
  <si>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</si>
  <si>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</si>
  <si>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</si>
  <si>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</si>
  <si>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</si>
  <si>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</si>
  <si>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</si>
  <si>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</si>
  <si>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</si>
  <si>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</si>
  <si>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</si>
  <si>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</si>
  <si>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</si>
  <si>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</si>
  <si>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</si>
  <si>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</si>
  <si>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</si>
  <si>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</si>
  <si>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</si>
  <si>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</si>
  <si>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</si>
  <si>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</si>
  <si>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</si>
  <si>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</si>
  <si>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 xml:space="preserve">What is the difference between an AND statement and an OR statement?
A. All conditions in an OR statement must be true, but not for AND
B. AND can be used to replace the logical test in an IF statement, but OR cannot
C. OR can be used to replace the logical test in an IF statement, but AND cannot
D. All conditions in an AND statement must be true, but not for OR
</t>
  </si>
  <si>
    <t xml:space="preserve">Go to a blank cell and type in another IF statement. Take a look at the arguments. Based on those arguments, how does an IF statement work?
A. It uses the logical test to return a 1 or 0, regardless of what the true or false values are
B. It uses binary encoding to return a true or false value
C. It uses the logical test to return a specified value if the test is true or false
D. My IF statements don't work, therefore all IF statements don't work
</t>
  </si>
  <si>
    <t xml:space="preserve">Which of the following is true about an IFS statement?
A. IFS statements stop at the first logical test that is true
B. IFS statements run through every logical test whether they are true or not
C. IFS statements will always understand what you're trying to do and usually require no thought
D. IFS statements will loop forever if there are no true logical tests
</t>
  </si>
  <si>
    <t xml:space="preserve">What is the purpose of Binary Encoding?
A. To represent numbers as text
B. To represent non-1-or-0 numbers as 1 or 0
C. To represent text as numbers
D. Binary encoding sounds boring so it probably doesn't do anything
</t>
  </si>
  <si>
    <t xml:space="preserve">Go to a blank cell and start typing an IF statement. Notice that there is a little box that pops up with the terms "Logical test", "Value if true" and "Value if false". These are called "arguments" to a function. What is the logical test ?
A. It is a statement with a + or - that tests whether or not a given scenario is true
B. It is a statement with a &lt;, &gt;, or = that tests whether or not a given scenario is true
C. It is a test that can identify whether or not an input is logical
D. It is a way to weed out QBA 1720 students who didn't watch the preps
</t>
  </si>
  <si>
    <t>earned</t>
  </si>
  <si>
    <t>possible</t>
  </si>
  <si>
    <t>cell</t>
  </si>
  <si>
    <t>Press F9 to grade</t>
  </si>
  <si>
    <t>Feedback ON</t>
  </si>
  <si>
    <t>Connor Guarino</t>
  </si>
  <si>
    <r>
      <t xml:space="preserve">Salesperson ID: </t>
    </r>
    <r>
      <rPr>
        <sz val="5"/>
        <color theme="0"/>
        <rFont val="Wingdings"/>
        <charset val="2"/>
      </rPr>
      <t>Use an IFS statement to display the ID of the salesperson that made the sale.</t>
    </r>
  </si>
  <si>
    <r>
      <rPr>
        <i/>
        <sz val="5"/>
        <color theme="0"/>
        <rFont val="Wingdings"/>
        <charset val="2"/>
      </rPr>
      <t>20,000</t>
    </r>
    <r>
      <rPr>
        <sz val="5"/>
        <color theme="0"/>
        <rFont val="Wingdings"/>
        <charset val="2"/>
      </rPr>
      <t>: IF the Net Sale was at least 20,000, put "Met", otherwise, put "Not Met"</t>
    </r>
  </si>
  <si>
    <r>
      <rPr>
        <i/>
        <sz val="5"/>
        <color theme="0"/>
        <rFont val="Wingdings"/>
        <charset val="2"/>
      </rPr>
      <t>Vehicle Type New = 1</t>
    </r>
    <r>
      <rPr>
        <sz val="5"/>
        <color theme="0"/>
        <rFont val="Wingdings"/>
        <charset val="2"/>
      </rPr>
      <t>: IF Vehicle Type is New, put a 1, otherwise, put a 0.</t>
    </r>
  </si>
  <si>
    <r>
      <rPr>
        <i/>
        <sz val="5"/>
        <color theme="0"/>
        <rFont val="Wingdings"/>
        <charset val="2"/>
      </rPr>
      <t>Bill Wells AND New Vehicle</t>
    </r>
    <r>
      <rPr>
        <sz val="5"/>
        <color theme="0"/>
        <rFont val="Wingdings"/>
        <charset val="2"/>
      </rPr>
      <t>: IF the salesperson is Bill Wells AND the Vehicle Type is New, put "Yes". If not, put "No".</t>
    </r>
  </si>
  <si>
    <r>
      <rPr>
        <i/>
        <sz val="5"/>
        <color theme="0"/>
        <rFont val="Wingdings"/>
        <charset val="2"/>
      </rPr>
      <t>Commission</t>
    </r>
    <r>
      <rPr>
        <sz val="5"/>
        <color theme="0"/>
        <rFont val="Wingdings"/>
        <charset val="2"/>
      </rPr>
      <t xml:space="preserve">: In a single, copyable function, determine the commission amount made on each sale. </t>
    </r>
  </si>
  <si>
    <t>Cheer</t>
  </si>
  <si>
    <t>What is the quickest and easiest way to lock a cell?
A. Cmd T (Mac) and F4 (Windows)
B. Manually typing in the dollar signs
C. Copy and pasting the dollar sign combinations into the formula bar
D. There is no reason to lock cells quickly and efficiently</t>
  </si>
  <si>
    <t>What is the correct syntax if you wanted to divide the sum of 2 + 2 by 4
A. =2 + 2 / 4
B. =2 + (2 / 4)
C. =(2 + 2 / 4)
D. =(2 + 2) / 4</t>
  </si>
  <si>
    <t>Say you are copying a formula DOWN in a table. Your formula references a cell from above the table (A1) that needs to stay the same. What is an acceptable lock on this cell?
A. $A$1
B. $A1
C. A$1
D. A and C are both acceptable</t>
  </si>
  <si>
    <r>
      <t>Below you can see Constants A, B, C, D, and E and their respective Values. To the right is a partially complete table with X and Y variables. The goal of this exercise is to correctly build a function in column F</t>
    </r>
    <r>
      <rPr>
        <vertAlign val="subscript"/>
        <sz val="5"/>
        <color theme="0"/>
        <rFont val="Wingdings"/>
        <charset val="2"/>
      </rPr>
      <t>1</t>
    </r>
    <r>
      <rPr>
        <sz val="5"/>
        <color theme="0"/>
        <rFont val="Wingdings"/>
        <charset val="2"/>
      </rPr>
      <t>(XY) and F</t>
    </r>
    <r>
      <rPr>
        <vertAlign val="subscript"/>
        <sz val="5"/>
        <color theme="0"/>
        <rFont val="Wingdings"/>
        <charset val="2"/>
      </rPr>
      <t>2</t>
    </r>
    <r>
      <rPr>
        <sz val="5"/>
        <color theme="0"/>
        <rFont val="Wingdings"/>
        <charset val="2"/>
      </rPr>
      <t>(XY) using correct order of operations and referencing. The formulas you are assigned to calculate are shown below.</t>
    </r>
  </si>
  <si>
    <r>
      <t>F</t>
    </r>
    <r>
      <rPr>
        <b/>
        <vertAlign val="subscript"/>
        <sz val="5"/>
        <color theme="0"/>
        <rFont val="Wingdings"/>
        <charset val="2"/>
      </rPr>
      <t>1</t>
    </r>
    <r>
      <rPr>
        <b/>
        <sz val="5"/>
        <color theme="0"/>
        <rFont val="Wingdings"/>
        <charset val="2"/>
      </rPr>
      <t>(XY)</t>
    </r>
  </si>
  <si>
    <r>
      <t>F</t>
    </r>
    <r>
      <rPr>
        <b/>
        <vertAlign val="subscript"/>
        <sz val="5"/>
        <color theme="0"/>
        <rFont val="Wingdings"/>
        <charset val="2"/>
      </rPr>
      <t>2</t>
    </r>
    <r>
      <rPr>
        <b/>
        <sz val="5"/>
        <color theme="0"/>
        <rFont val="Wingdings"/>
        <charset val="2"/>
      </rPr>
      <t>(XY)</t>
    </r>
  </si>
  <si>
    <r>
      <rPr>
        <i/>
        <sz val="5"/>
        <color theme="0"/>
        <rFont val="Wingdings"/>
        <charset val="2"/>
      </rPr>
      <t xml:space="preserve">In or Out of Top 25: </t>
    </r>
    <r>
      <rPr>
        <sz val="5"/>
        <color theme="0"/>
        <rFont val="Wingdings"/>
        <charset val="2"/>
      </rPr>
      <t>IF a city remained in the top 25 in 2023, show "In", otherwise, show "Out"</t>
    </r>
  </si>
  <si>
    <r>
      <rPr>
        <i/>
        <sz val="5"/>
        <color theme="0"/>
        <rFont val="Wingdings"/>
        <charset val="2"/>
      </rPr>
      <t>Positions Moved up or Down:</t>
    </r>
    <r>
      <rPr>
        <sz val="5"/>
        <color theme="0"/>
        <rFont val="Wingdings"/>
        <charset val="2"/>
      </rPr>
      <t xml:space="preserve"> Calculate the number of positions the city moved from the 2017 rankings to the 2023 rankings.</t>
    </r>
  </si>
  <si>
    <r>
      <rPr>
        <i/>
        <sz val="5"/>
        <color theme="0"/>
        <rFont val="Wingdings"/>
        <charset val="2"/>
      </rPr>
      <t xml:space="preserve">Average Quality of Life Rating: </t>
    </r>
    <r>
      <rPr>
        <sz val="5"/>
        <color theme="0"/>
        <rFont val="Wingdings"/>
        <charset val="2"/>
      </rPr>
      <t>Calculate the average Quality of Life Rating.</t>
    </r>
  </si>
  <si>
    <r>
      <rPr>
        <i/>
        <sz val="5"/>
        <color theme="0"/>
        <rFont val="Wingdings"/>
        <charset val="2"/>
      </rPr>
      <t>Quality of Life:</t>
    </r>
    <r>
      <rPr>
        <sz val="5"/>
        <color theme="0"/>
        <rFont val="Wingdings"/>
        <charset val="2"/>
      </rPr>
      <t xml:space="preserve"> Quality of life is important to you and your family. </t>
    </r>
  </si>
  <si>
    <r>
      <rPr>
        <i/>
        <sz val="5"/>
        <color theme="0"/>
        <rFont val="Wingdings"/>
        <charset val="2"/>
      </rPr>
      <t>Southeast AND Large Population:</t>
    </r>
    <r>
      <rPr>
        <sz val="5"/>
        <color theme="0"/>
        <rFont val="Wingdings"/>
        <charset val="2"/>
      </rPr>
      <t xml:space="preserve"> You think you want to move further south to a bigger city. </t>
    </r>
  </si>
  <si>
    <r>
      <rPr>
        <i/>
        <sz val="5"/>
        <color theme="0"/>
        <rFont val="Wingdings"/>
        <charset val="2"/>
      </rPr>
      <t>Warm or Coastal:</t>
    </r>
    <r>
      <rPr>
        <sz val="5"/>
        <color theme="0"/>
        <rFont val="Wingdings"/>
        <charset val="2"/>
      </rPr>
      <t xml:space="preserve"> You think that a warmer climate or having or living near the coast will provide more outdoor opportunities. </t>
    </r>
  </si>
  <si>
    <t>In the "Salary AND Level 3" formula, why should should 1 not be put in quotes when looking for Pay types of 1?							
A.  Because "1" is quantitative and 1 is qualitative							
B.  It can be in quotes; "1" and 1 are equal in Excel							
C.  When binary encoded, Salary is 1, which is not equal to "1" in Excel</t>
  </si>
  <si>
    <t xml:space="preserve">When looking to see if at least one condition is true, which function should you use?							
A.  IF(OR)
B.  IF(AND)
C . Either	</t>
  </si>
  <si>
    <t xml:space="preserve">							
What could be used for the "value_if_true" according to the syntax of an IF statement? 							
A.  A number							
B.  Text							
C . A formula							
D.  Any of these could be used	
</t>
  </si>
  <si>
    <t xml:space="preserve">Why do some cell references get locked and some do not?							
A.  Because we're copying the formulas down a column instead of across a row							
B.  Because references to variables should shift in the direction a formula is copied (down a column or over a row), while constants should not							
C.  Because you have to lock all references in a formula	</t>
  </si>
  <si>
    <t>Why do we compare the highest pay first when finding the Levels with an IFS statement?							
A.  Because you're using an IFS statement; IFS functions always start by comparing the highest value.							
B.  Because you're looking at quantitative variables; when comparing quantitative variables you always start with the highest comparison value.							
C.  Because IFS statements stop at the first true condition; if you're looking at minimums and you compare the lowest minimum first, all values would be greater than the lowest minimum.</t>
  </si>
  <si>
    <r>
      <rPr>
        <i/>
        <sz val="5"/>
        <color theme="0"/>
        <rFont val="Wingdings"/>
        <charset val="2"/>
      </rPr>
      <t>Pay &gt; Avg Pay:</t>
    </r>
    <r>
      <rPr>
        <sz val="5"/>
        <color theme="0"/>
        <rFont val="Wingdings"/>
        <charset val="2"/>
      </rPr>
      <t xml:space="preserve"> IF the person's Pay is greater than average pay for all employees, show as a 1, if not, show a 0.</t>
    </r>
  </si>
  <si>
    <r>
      <rPr>
        <i/>
        <sz val="5"/>
        <color theme="0"/>
        <rFont val="Wingdings"/>
        <charset val="2"/>
      </rPr>
      <t>Level</t>
    </r>
    <r>
      <rPr>
        <sz val="5"/>
        <color theme="0"/>
        <rFont val="Wingdings"/>
        <charset val="2"/>
      </rPr>
      <t>: Use an IFS statement to show each employee's Level number based on their pay.</t>
    </r>
  </si>
  <si>
    <r>
      <rPr>
        <i/>
        <sz val="5"/>
        <color theme="0"/>
        <rFont val="Wingdings"/>
        <charset val="2"/>
      </rPr>
      <t xml:space="preserve">Salary AND Level 3 Pay: </t>
    </r>
    <r>
      <rPr>
        <sz val="5"/>
        <color theme="0"/>
        <rFont val="Wingdings"/>
        <charset val="2"/>
      </rPr>
      <t>IF an employee is salaried AND has a pay at the Level 3 Minimum Pay or more, put a "Yes", otherwise, put "No".</t>
    </r>
  </si>
  <si>
    <r>
      <rPr>
        <i/>
        <sz val="5"/>
        <color theme="0"/>
        <rFont val="Wingdings"/>
        <charset val="2"/>
      </rPr>
      <t>Raise:</t>
    </r>
    <r>
      <rPr>
        <sz val="5"/>
        <color theme="0"/>
        <rFont val="Wingdings"/>
        <charset val="2"/>
      </rPr>
      <t xml:space="preserve"> Calculate the Raise Amount based on the employee's Performance Rating and corresponding Raise percentage. </t>
    </r>
  </si>
  <si>
    <r>
      <rPr>
        <i/>
        <sz val="5"/>
        <color theme="0"/>
        <rFont val="Wingdings"/>
        <charset val="2"/>
      </rPr>
      <t xml:space="preserve">New Pay: </t>
    </r>
    <r>
      <rPr>
        <sz val="5"/>
        <color theme="0"/>
        <rFont val="Wingdings"/>
        <charset val="2"/>
      </rPr>
      <t>Calculate the New Pay based on the Pay and Raise Amount.</t>
    </r>
  </si>
  <si>
    <t>0</t>
  </si>
  <si>
    <t>02</t>
  </si>
  <si>
    <t>03</t>
  </si>
  <si>
    <t>04</t>
  </si>
  <si>
    <t>05</t>
  </si>
  <si>
    <t>06</t>
  </si>
  <si>
    <t>07</t>
  </si>
  <si>
    <t>08</t>
  </si>
  <si>
    <t>09</t>
  </si>
  <si>
    <t>010</t>
  </si>
  <si>
    <t>F</t>
  </si>
  <si>
    <r>
      <t xml:space="preserve">Please sort </t>
    </r>
    <r>
      <rPr>
        <i/>
        <sz val="5"/>
        <color theme="0"/>
        <rFont val="Wingdings"/>
        <charset val="2"/>
      </rPr>
      <t>then</t>
    </r>
    <r>
      <rPr>
        <sz val="5"/>
        <color theme="0"/>
        <rFont val="Wingdings"/>
        <charset val="2"/>
      </rPr>
      <t xml:space="preserve"> filter the data as per the directions.</t>
    </r>
  </si>
  <si>
    <t xml:space="preserve">The above question is an example of which concept?
A. Multiplication is implied in Excel, but must be explicit in math
B. Parentheses are implied in Excel, but must be explicit in math
C. Multiplication is implied in math, but must be explicit in Excel
D. Parentheses are implied in math, but must be explicit in Excel
</t>
  </si>
  <si>
    <t xml:space="preserve">When replicating an expression such as "PV(1+r)" in Excel, what is the proper syntax to put in the formula bar?
A. PV(1+r)
B. PV * (1+r)
C. PV ^ (1+r)
D. A and B are both acceptable
</t>
  </si>
  <si>
    <t xml:space="preserve">Take a look at the expression to the left. What is the proper syntax when typing this into Excel?
A. (((1 + r)^n - 1) / r)
B. ((1 + r^n - 1) / r)
C. 1 + r^n - 1 / r
D. (((1 + r^n) - 1) / r)
</t>
  </si>
  <si>
    <r>
      <rPr>
        <b/>
        <sz val="5"/>
        <color theme="0"/>
        <rFont val="Wingdings"/>
        <charset val="2"/>
      </rPr>
      <t>Annual Loan Payment</t>
    </r>
    <r>
      <rPr>
        <sz val="5"/>
        <color theme="0"/>
        <rFont val="Wingdings"/>
        <charset val="2"/>
      </rPr>
      <t>:  Use the formula above to compute the annual loan payment.  Format answers as accounting with 0 decimal places</t>
    </r>
  </si>
  <si>
    <r>
      <t xml:space="preserve">Note that the interest rate is </t>
    </r>
    <r>
      <rPr>
        <i/>
        <sz val="5"/>
        <color theme="0"/>
        <rFont val="Wingdings"/>
        <charset val="2"/>
      </rPr>
      <t>i</t>
    </r>
    <r>
      <rPr>
        <sz val="5"/>
        <color theme="0"/>
        <rFont val="Wingdings"/>
        <charset val="2"/>
      </rPr>
      <t xml:space="preserve">, the amount borrowed is </t>
    </r>
    <r>
      <rPr>
        <i/>
        <sz val="5"/>
        <color theme="0"/>
        <rFont val="Wingdings"/>
        <charset val="2"/>
      </rPr>
      <t>p</t>
    </r>
    <r>
      <rPr>
        <sz val="5"/>
        <color theme="0"/>
        <rFont val="Wingdings"/>
        <charset val="2"/>
      </rPr>
      <t xml:space="preserve">, and the number of payments is </t>
    </r>
    <r>
      <rPr>
        <i/>
        <sz val="5"/>
        <color theme="0"/>
        <rFont val="Wingdings"/>
        <charset val="2"/>
      </rPr>
      <t>n</t>
    </r>
    <r>
      <rPr>
        <sz val="5"/>
        <color theme="0"/>
        <rFont val="Wingdings"/>
        <charset val="2"/>
      </rPr>
      <t>.  Also note that the equation is asking for negative n (-n)</t>
    </r>
  </si>
  <si>
    <r>
      <rPr>
        <b/>
        <sz val="5"/>
        <color theme="0"/>
        <rFont val="Wingdings"/>
        <charset val="2"/>
      </rPr>
      <t>Monthly Loan Payment</t>
    </r>
    <r>
      <rPr>
        <sz val="5"/>
        <color theme="0"/>
        <rFont val="Wingdings"/>
        <charset val="2"/>
      </rPr>
      <t>:  Compute the monthly payment.  Reference 12 instead of typing it. Format answer as accounting with 0 decimal places</t>
    </r>
  </si>
  <si>
    <r>
      <rPr>
        <b/>
        <sz val="5"/>
        <color theme="0"/>
        <rFont val="Wingdings"/>
        <charset val="2"/>
      </rPr>
      <t>Average Monthly Loan Payment:</t>
    </r>
    <r>
      <rPr>
        <sz val="5"/>
        <color theme="0"/>
        <rFont val="Wingdings"/>
        <charset val="2"/>
      </rPr>
      <t xml:space="preserve"> Use Excel functions to compute the average Monthly Loan Payment.  Use shortcut keys to select the data.</t>
    </r>
  </si>
  <si>
    <r>
      <rPr>
        <b/>
        <sz val="5"/>
        <color theme="0"/>
        <rFont val="Wingdings"/>
        <charset val="2"/>
      </rPr>
      <t>Above / Below Monthly Average:</t>
    </r>
    <r>
      <rPr>
        <sz val="5"/>
        <color theme="0"/>
        <rFont val="Wingdings"/>
        <charset val="2"/>
      </rPr>
      <t xml:space="preserve"> If an account's monthly loan payment is above the average, display 'Above'.  If not, display 'Below'. </t>
    </r>
  </si>
  <si>
    <t>cg765722@ohio.edu</t>
  </si>
  <si>
    <t>Dr. Gordon</t>
  </si>
  <si>
    <t>Ohio University</t>
  </si>
  <si>
    <t>QBA 1721_SU24</t>
  </si>
  <si>
    <t>This assignment was created by Scoreboard Excel 12.15.</t>
  </si>
  <si>
    <t xml:space="preserve">HW 2 Su24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</si>
</sst>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7" formatCode="&quot;$&quot;#,##0.00_);\(&quot;$&quot;#,##0.00\)"/>
    <numFmt numFmtId="44" formatCode="_(&quot;$&quot;* #,##0.00_);_(&quot;$&quot;* \(#,##0.00\);_(&quot;$&quot;* &quot;-&quot;??_);_(@_)"/>
    <numFmt numFmtId="43" formatCode="_(* #,##0.00_);_(* \(#,##0.00\);_(* &quot;-&quot;??_);_(@_)"/>
    <numFmt numFmtId="164" formatCode="0_);\(0\)"/>
    <numFmt numFmtId="165" formatCode="0.00000"/>
    <numFmt numFmtId="166" formatCode="0.0_);\(0.0\)"/>
    <numFmt numFmtId="167" formatCode="0.0000"/>
    <numFmt numFmtId="168" formatCode="&quot;Answer Block&quot;;&quot;Answer Block&quot;;&quot;Answer Block&quot;;&quot;Answer Block&quot;"/>
    <numFmt numFmtId="169" formatCode="_(&quot;$&quot;* #,##0_);_(&quot;$&quot;* \(#,##0\);_(&quot;$&quot;* &quot;-&quot;??_);_(@_)"/>
    <numFmt numFmtId="170" formatCode="0.0%"/>
    <numFmt numFmtId="171" formatCode="0.0"/>
    <numFmt numFmtId="172" formatCode="_(* #,##0_);_(* \(#,##0\);_(* &quot;-&quot;??_);_(@_)"/>
    <numFmt numFmtId="173" formatCode="0.0000E+00"/>
    <numFmt numFmtId="179" formatCode="&quot;$&quot;#,##0"/>
  </numFmts>
  <fonts count="40">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4"/>
      <color rgb="FF000000"/>
      <name val="Aptos Narrow"/>
      <family val="2"/>
      <scheme val="minor"/>
    </font>
    <font>
      <sz val="10"/>
      <name val="Arial"/>
      <family val="2"/>
    </font>
    <font>
      <sz val="10"/>
      <name val="Aptos Narrow"/>
      <family val="2"/>
      <scheme val="minor"/>
    </font>
    <font>
      <sz val="12"/>
      <color rgb="FF000000"/>
      <name val="Aptos Narrow"/>
      <family val="2"/>
      <scheme val="minor"/>
    </font>
    <font>
      <vertAlign val="subscript"/>
      <sz val="12"/>
      <color rgb="FF000000"/>
      <name val="Calibri (Body)"/>
    </font>
    <font>
      <sz val="12"/>
      <name val="Aptos Narrow"/>
      <family val="2"/>
      <scheme val="minor"/>
    </font>
    <font>
      <b/>
      <sz val="12"/>
      <color rgb="FF000000"/>
      <name val="Aptos Narrow"/>
      <family val="2"/>
      <scheme val="minor"/>
    </font>
    <font>
      <sz val="12"/>
      <color theme="1"/>
      <name val="Aptos Narrow"/>
      <family val="2"/>
      <scheme val="minor"/>
    </font>
    <font>
      <b/>
      <sz val="12"/>
      <color theme="0"/>
      <name val="Aptos Narrow"/>
      <family val="2"/>
      <scheme val="minor"/>
    </font>
    <font>
      <b/>
      <vertAlign val="subscript"/>
      <sz val="12"/>
      <color theme="0"/>
      <name val="Calibri (Body)"/>
    </font>
    <font>
      <sz val="9"/>
      <name val="Aptos Narrow"/>
      <family val="2"/>
      <scheme val="minor"/>
    </font>
    <font>
      <b/>
      <sz val="10"/>
      <color theme="0"/>
      <name val="Aptos Narrow"/>
      <family val="2"/>
      <scheme val="minor"/>
    </font>
    <font>
      <b/>
      <sz val="14"/>
      <color theme="1"/>
      <name val="Aptos Narrow"/>
      <family val="2"/>
      <scheme val="minor"/>
    </font>
    <font>
      <b/>
      <sz val="12"/>
      <color theme="1"/>
      <name val="Aptos Narrow"/>
      <family val="2"/>
      <scheme val="minor"/>
    </font>
    <font>
      <i/>
      <sz val="12"/>
      <color theme="1"/>
      <name val="Aptos Narrow"/>
      <family val="2"/>
      <scheme val="minor"/>
    </font>
    <font>
      <b/>
      <sz val="12"/>
      <name val="Aptos Narrow"/>
      <family val="2"/>
      <scheme val="minor"/>
    </font>
    <font>
      <i/>
      <sz val="11"/>
      <color theme="1"/>
      <name val="Aptos Narrow"/>
      <family val="2"/>
      <scheme val="minor"/>
    </font>
    <font>
      <sz val="14"/>
      <color theme="1"/>
      <name val="Aptos Narrow"/>
      <family val="2"/>
      <scheme val="minor"/>
    </font>
    <font>
      <sz val="9"/>
      <color indexed="81"/>
      <name val="Tahoma"/>
      <family val="2"/>
    </font>
    <font>
      <sz val="12"/>
      <color theme="0"/>
      <name val="Aptos Narrow"/>
      <family val="2"/>
      <scheme val="minor"/>
    </font>
    <font>
      <b/>
      <sz val="12"/>
      <color theme="1" tint="0.249977111117893"/>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i/>
      <sz val="5"/>
      <color theme="0"/>
      <name val="Wingdings"/>
      <charset val="2"/>
    </font>
    <font>
      <vertAlign val="subscript"/>
      <sz val="5"/>
      <color theme="0"/>
      <name val="Wingdings"/>
      <charset val="2"/>
    </font>
    <font>
      <b/>
      <vertAlign val="subscript"/>
      <sz val="5"/>
      <color theme="0"/>
      <name val="Wingdings"/>
      <charset val="2"/>
    </font>
  </fonts>
  <fills count="16">
    <fill>
      <patternFill patternType="none"/>
    </fill>
    <fill>
      <patternFill patternType="gray125"/>
    </fill>
    <fill>
      <patternFill patternType="solid">
        <fgColor theme="0" tint="-4.9989318521683403E-2"/>
        <bgColor indexed="64"/>
      </patternFill>
    </fill>
    <fill>
      <patternFill patternType="solid">
        <fgColor rgb="FF003300"/>
        <bgColor indexed="64"/>
      </patternFill>
    </fill>
    <fill>
      <patternFill patternType="solid">
        <fgColor rgb="FF008000"/>
        <bgColor indexed="64"/>
      </patternFill>
    </fill>
    <fill>
      <patternFill patternType="solid">
        <fgColor theme="0"/>
        <bgColor indexed="64"/>
      </patternFill>
    </fill>
    <fill>
      <patternFill patternType="solid">
        <fgColor rgb="FFD9D9D9"/>
        <bgColor indexed="64"/>
      </patternFill>
    </fill>
    <fill>
      <patternFill patternType="solid">
        <fgColor rgb="FF7030A0"/>
        <bgColor indexed="64"/>
      </patternFill>
    </fill>
    <fill>
      <patternFill patternType="solid">
        <fgColor indexed="65"/>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solid">
        <fgColor rgb="FFE2EFDA"/>
        <bgColor indexed="64"/>
      </patternFill>
    </fill>
    <fill>
      <patternFill patternType="solid">
        <fgColor rgb="FFFFFFFF"/>
        <bgColor indexed="64"/>
      </patternFill>
    </fill>
    <fill>
      <patternFill patternType="lightGrid">
        <fgColor theme="0" tint="-0.34998626667073579"/>
        <bgColor theme="0"/>
      </patternFill>
    </fill>
    <fill>
      <patternFill patternType="solid">
        <fgColor rgb="FFFFFFFF"/>
        <bgColor rgb="FFFFFFFF"/>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dashDot">
        <color indexed="8"/>
      </left>
      <right style="dashDot">
        <color indexed="8"/>
      </right>
      <top style="dashDot">
        <color indexed="8"/>
      </top>
      <bottom style="dashDot">
        <color indexed="8"/>
      </bottom>
      <diagonal/>
    </border>
    <border>
      <left/>
      <right/>
      <top/>
      <bottom style="medium">
        <color indexed="64"/>
      </bottom>
      <diagonal/>
    </border>
    <border>
      <left style="double">
        <color indexed="40"/>
      </left>
      <right style="double">
        <color indexed="40"/>
      </right>
      <top style="double">
        <color indexed="40"/>
      </top>
      <bottom style="double">
        <color indexed="40"/>
      </bottom>
      <diagonal/>
    </border>
    <border>
      <left style="thin">
        <color auto="1"/>
      </left>
      <right/>
      <top style="thin">
        <color rgb="FF000000"/>
      </top>
      <bottom/>
      <diagonal/>
    </border>
    <border>
      <left style="thin">
        <color indexed="64"/>
      </left>
      <right style="thin">
        <color auto="1"/>
      </right>
      <top style="thin">
        <color rgb="FF000000"/>
      </top>
      <bottom/>
      <diagonal/>
    </border>
    <border>
      <left style="thin">
        <color indexed="64"/>
      </left>
      <right style="thin">
        <color auto="1"/>
      </right>
      <top style="thin">
        <color indexed="64"/>
      </top>
      <bottom/>
      <diagonal/>
    </border>
  </borders>
  <cellStyleXfs count="1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xf numFmtId="37" fontId="1" fillId="0" borderId="0" applyFont="0" applyFill="0" applyBorder="0" applyAlignment="0" applyProtection="0"/>
    <xf numFmtId="43" fontId="5" fillId="0" borderId="0" applyFont="0" applyFill="0" applyBorder="0" applyAlignment="0" applyProtection="0"/>
    <xf numFmtId="0" fontId="11" fillId="0" borderId="0"/>
    <xf numFmtId="44" fontId="11" fillId="0" borderId="0" applyFont="0" applyFill="0" applyBorder="0" applyAlignment="0" applyProtection="0"/>
    <xf numFmtId="0" fontId="1" fillId="0" borderId="0"/>
    <xf numFmtId="0" fontId="11" fillId="0" borderId="0"/>
    <xf numFmtId="9" fontId="11" fillId="0" borderId="0" applyFont="0" applyFill="0" applyBorder="0" applyAlignment="0" applyProtection="0"/>
    <xf numFmtId="0" fontId="5" fillId="0" borderId="0"/>
    <xf numFmtId="0" fontId="11" fillId="0" borderId="0"/>
    <xf numFmtId="0" fontId="11" fillId="0" borderId="0"/>
  </cellStyleXfs>
  <cellXfs count="465">
    <xf numFmtId="0" fontId="0" fillId="0" borderId="0" xfId="0"/>
    <xf numFmtId="0" fontId="4" fillId="2" borderId="1" xfId="0" applyFont="1" applyFill="1" applyBorder="1"/>
    <xf numFmtId="0" fontId="6" fillId="2" borderId="2" xfId="4" applyFont="1" applyFill="1" applyBorder="1" applyAlignment="1">
      <alignment horizontal="center"/>
    </xf>
    <xf numFmtId="0" fontId="6" fillId="2" borderId="2" xfId="4" applyFont="1" applyFill="1" applyBorder="1"/>
    <xf numFmtId="0" fontId="6" fillId="2" borderId="3" xfId="4" applyFont="1" applyFill="1" applyBorder="1"/>
    <xf numFmtId="0" fontId="6" fillId="0" borderId="0" xfId="4" applyFont="1"/>
    <xf numFmtId="0" fontId="9" fillId="2" borderId="4" xfId="4" applyFont="1" applyFill="1" applyBorder="1" applyAlignment="1">
      <alignment horizontal="center"/>
    </xf>
    <xf numFmtId="0" fontId="9" fillId="2" borderId="0" xfId="4" applyFont="1" applyFill="1" applyAlignment="1">
      <alignment horizontal="center"/>
    </xf>
    <xf numFmtId="0" fontId="9" fillId="2" borderId="0" xfId="4" applyFont="1" applyFill="1"/>
    <xf numFmtId="0" fontId="9" fillId="2" borderId="5" xfId="4" applyFont="1" applyFill="1" applyBorder="1"/>
    <xf numFmtId="0" fontId="9" fillId="0" borderId="0" xfId="4" applyFont="1"/>
    <xf numFmtId="0" fontId="10" fillId="2" borderId="4" xfId="0" applyFont="1" applyFill="1" applyBorder="1"/>
    <xf numFmtId="0" fontId="7" fillId="2" borderId="4" xfId="0" applyFont="1" applyFill="1" applyBorder="1" applyAlignment="1">
      <alignment horizontal="left" vertical="center" indent="3"/>
    </xf>
    <xf numFmtId="0" fontId="7" fillId="2" borderId="4" xfId="0" applyFont="1" applyFill="1" applyBorder="1" applyAlignment="1">
      <alignment horizontal="left" vertical="center" indent="2"/>
    </xf>
    <xf numFmtId="0" fontId="11" fillId="2" borderId="4" xfId="0" applyFont="1" applyFill="1" applyBorder="1" applyAlignment="1">
      <alignment horizontal="left" vertical="center" indent="2"/>
    </xf>
    <xf numFmtId="37" fontId="9" fillId="0" borderId="0" xfId="5" applyFont="1"/>
    <xf numFmtId="0" fontId="9" fillId="2" borderId="6" xfId="4" applyFont="1" applyFill="1" applyBorder="1" applyAlignment="1">
      <alignment horizontal="center"/>
    </xf>
    <xf numFmtId="0" fontId="9" fillId="2" borderId="7" xfId="4" applyFont="1" applyFill="1" applyBorder="1" applyAlignment="1">
      <alignment horizontal="center"/>
    </xf>
    <xf numFmtId="0" fontId="9" fillId="2" borderId="7" xfId="4" applyFont="1" applyFill="1" applyBorder="1"/>
    <xf numFmtId="0" fontId="9" fillId="2" borderId="8" xfId="4" applyFont="1" applyFill="1" applyBorder="1"/>
    <xf numFmtId="0" fontId="9" fillId="0" borderId="0" xfId="4" applyFont="1" applyAlignment="1">
      <alignment horizontal="center"/>
    </xf>
    <xf numFmtId="0" fontId="2" fillId="4" borderId="11" xfId="0" applyFont="1" applyFill="1" applyBorder="1" applyAlignment="1">
      <alignment horizontal="center"/>
    </xf>
    <xf numFmtId="0" fontId="9" fillId="0" borderId="11" xfId="4" applyFont="1" applyBorder="1" applyAlignment="1">
      <alignment horizontal="center"/>
    </xf>
    <xf numFmtId="2" fontId="9" fillId="0" borderId="11" xfId="4" applyNumberFormat="1" applyFont="1" applyBorder="1" applyAlignment="1">
      <alignment horizontal="center"/>
    </xf>
    <xf numFmtId="0" fontId="9" fillId="5" borderId="11" xfId="4" applyFont="1" applyFill="1" applyBorder="1" applyAlignment="1">
      <alignment horizontal="center"/>
    </xf>
    <xf numFmtId="0" fontId="9" fillId="0" borderId="11" xfId="4" applyFont="1" applyBorder="1" applyAlignment="1">
      <alignment horizontal="center" wrapText="1"/>
    </xf>
    <xf numFmtId="2" fontId="9" fillId="0" borderId="11" xfId="4" applyNumberFormat="1" applyFont="1" applyBorder="1" applyAlignment="1">
      <alignment horizontal="center" wrapText="1"/>
    </xf>
    <xf numFmtId="0" fontId="9" fillId="0" borderId="0" xfId="4" applyFont="1" applyAlignment="1">
      <alignment horizontal="center" wrapText="1"/>
    </xf>
    <xf numFmtId="0" fontId="9" fillId="0" borderId="0" xfId="4" applyFont="1" applyAlignment="1">
      <alignment wrapText="1"/>
    </xf>
    <xf numFmtId="164" fontId="9" fillId="0" borderId="0" xfId="6" applyNumberFormat="1" applyFont="1" applyFill="1" applyBorder="1"/>
    <xf numFmtId="164" fontId="9" fillId="0" borderId="0" xfId="6" applyNumberFormat="1" applyFont="1" applyFill="1"/>
    <xf numFmtId="2" fontId="9" fillId="0" borderId="0" xfId="4" applyNumberFormat="1" applyFont="1"/>
    <xf numFmtId="165" fontId="9" fillId="0" borderId="0" xfId="4" applyNumberFormat="1" applyFont="1"/>
    <xf numFmtId="1" fontId="9" fillId="0" borderId="0" xfId="4" applyNumberFormat="1" applyFont="1"/>
    <xf numFmtId="166" fontId="9" fillId="0" borderId="0" xfId="6" applyNumberFormat="1" applyFont="1" applyFill="1"/>
    <xf numFmtId="165" fontId="6" fillId="0" borderId="0" xfId="4" applyNumberFormat="1" applyFont="1"/>
    <xf numFmtId="0" fontId="14" fillId="0" borderId="0" xfId="4" applyFont="1" applyAlignment="1">
      <alignment horizontal="center"/>
    </xf>
    <xf numFmtId="0" fontId="14" fillId="0" borderId="0" xfId="4" applyFont="1"/>
    <xf numFmtId="1" fontId="14" fillId="0" borderId="0" xfId="4" applyNumberFormat="1" applyFont="1"/>
    <xf numFmtId="2" fontId="14" fillId="0" borderId="0" xfId="4" applyNumberFormat="1" applyFont="1"/>
    <xf numFmtId="167" fontId="6" fillId="0" borderId="0" xfId="4" applyNumberFormat="1" applyFont="1"/>
    <xf numFmtId="164" fontId="14" fillId="0" borderId="0" xfId="6" applyNumberFormat="1" applyFont="1" applyFill="1"/>
    <xf numFmtId="2" fontId="6" fillId="0" borderId="0" xfId="4" applyNumberFormat="1" applyFont="1"/>
    <xf numFmtId="0" fontId="15" fillId="3" borderId="11" xfId="4" applyFont="1" applyFill="1" applyBorder="1" applyAlignment="1">
      <alignment horizontal="center"/>
    </xf>
    <xf numFmtId="165" fontId="15" fillId="3" borderId="11" xfId="4" applyNumberFormat="1" applyFont="1" applyFill="1" applyBorder="1" applyAlignment="1">
      <alignment horizontal="center"/>
    </xf>
    <xf numFmtId="166" fontId="14" fillId="0" borderId="0" xfId="6" applyNumberFormat="1" applyFont="1" applyFill="1"/>
    <xf numFmtId="0" fontId="6" fillId="0" borderId="0" xfId="4" applyFont="1" applyAlignment="1">
      <alignment horizontal="center"/>
    </xf>
    <xf numFmtId="0" fontId="11" fillId="2" borderId="4" xfId="7" applyFill="1" applyBorder="1" applyAlignment="1">
      <alignment horizontal="left"/>
    </xf>
    <xf numFmtId="0" fontId="11" fillId="2" borderId="0" xfId="7" applyFill="1" applyAlignment="1">
      <alignment horizontal="left"/>
    </xf>
    <xf numFmtId="0" fontId="11" fillId="2" borderId="5" xfId="7" applyFill="1" applyBorder="1" applyAlignment="1">
      <alignment horizontal="left"/>
    </xf>
    <xf numFmtId="0" fontId="17" fillId="2" borderId="4" xfId="7" applyFont="1" applyFill="1" applyBorder="1" applyAlignment="1">
      <alignment horizontal="left"/>
    </xf>
    <xf numFmtId="0" fontId="11" fillId="2" borderId="4" xfId="7" applyFill="1" applyBorder="1" applyAlignment="1">
      <alignment horizontal="left" indent="1"/>
    </xf>
    <xf numFmtId="0" fontId="11" fillId="2" borderId="6" xfId="7" applyFill="1" applyBorder="1" applyAlignment="1">
      <alignment horizontal="left" indent="1"/>
    </xf>
    <xf numFmtId="0" fontId="11" fillId="2" borderId="7" xfId="7" applyFill="1" applyBorder="1" applyAlignment="1">
      <alignment horizontal="left"/>
    </xf>
    <xf numFmtId="0" fontId="11" fillId="2" borderId="8" xfId="7" applyFill="1" applyBorder="1" applyAlignment="1">
      <alignment horizontal="left"/>
    </xf>
    <xf numFmtId="0" fontId="11" fillId="0" borderId="0" xfId="0" applyFont="1"/>
    <xf numFmtId="0" fontId="12" fillId="3" borderId="11" xfId="7" applyFont="1" applyFill="1" applyBorder="1" applyAlignment="1">
      <alignment horizontal="center"/>
    </xf>
    <xf numFmtId="1" fontId="11" fillId="0" borderId="11" xfId="7" applyNumberFormat="1" applyBorder="1"/>
    <xf numFmtId="10" fontId="11" fillId="0" borderId="0" xfId="7" applyNumberFormat="1"/>
    <xf numFmtId="0" fontId="11" fillId="0" borderId="0" xfId="7"/>
    <xf numFmtId="10" fontId="11" fillId="0" borderId="11" xfId="7" applyNumberFormat="1" applyBorder="1"/>
    <xf numFmtId="1" fontId="11" fillId="0" borderId="0" xfId="7" applyNumberFormat="1"/>
    <xf numFmtId="0" fontId="12" fillId="3" borderId="11" xfId="7" applyFont="1" applyFill="1" applyBorder="1" applyAlignment="1">
      <alignment horizontal="center" wrapText="1"/>
    </xf>
    <xf numFmtId="0" fontId="12" fillId="3" borderId="12" xfId="7" applyFont="1" applyFill="1" applyBorder="1" applyAlignment="1">
      <alignment horizontal="center" wrapText="1"/>
    </xf>
    <xf numFmtId="0" fontId="11" fillId="0" borderId="11" xfId="7" applyBorder="1" applyAlignment="1">
      <alignment horizontal="center" vertical="center"/>
    </xf>
    <xf numFmtId="169" fontId="11" fillId="0" borderId="11" xfId="8" applyNumberFormat="1" applyFont="1" applyBorder="1" applyAlignment="1">
      <alignment horizontal="center" vertical="center"/>
    </xf>
    <xf numFmtId="0" fontId="11" fillId="0" borderId="11" xfId="0" applyFont="1" applyBorder="1" applyAlignment="1">
      <alignment horizontal="center" vertical="center"/>
    </xf>
    <xf numFmtId="169" fontId="11" fillId="0" borderId="11" xfId="2" applyNumberFormat="1" applyFont="1" applyBorder="1" applyAlignment="1">
      <alignment horizontal="center" vertical="center"/>
    </xf>
    <xf numFmtId="0" fontId="0" fillId="0" borderId="0" xfId="9" applyFont="1"/>
    <xf numFmtId="0" fontId="4" fillId="2" borderId="1" xfId="10" applyFont="1" applyFill="1" applyBorder="1"/>
    <xf numFmtId="0" fontId="0" fillId="2" borderId="2" xfId="9" applyFont="1" applyFill="1" applyBorder="1"/>
    <xf numFmtId="0" fontId="0" fillId="2" borderId="3" xfId="9" applyFont="1" applyFill="1" applyBorder="1"/>
    <xf numFmtId="0" fontId="7" fillId="2" borderId="4" xfId="10" applyFont="1" applyFill="1" applyBorder="1"/>
    <xf numFmtId="0" fontId="0" fillId="2" borderId="0" xfId="9" applyFont="1" applyFill="1"/>
    <xf numFmtId="0" fontId="0" fillId="2" borderId="5" xfId="9" applyFont="1" applyFill="1" applyBorder="1"/>
    <xf numFmtId="0" fontId="10" fillId="2" borderId="4" xfId="10" applyFont="1" applyFill="1" applyBorder="1"/>
    <xf numFmtId="0" fontId="7" fillId="2" borderId="4" xfId="10" applyFont="1" applyFill="1" applyBorder="1" applyAlignment="1">
      <alignment horizontal="left" indent="2"/>
    </xf>
    <xf numFmtId="0" fontId="7" fillId="2" borderId="6" xfId="10" applyFont="1" applyFill="1" applyBorder="1" applyAlignment="1">
      <alignment horizontal="left" vertical="center" indent="2"/>
    </xf>
    <xf numFmtId="0" fontId="0" fillId="2" borderId="7" xfId="9" applyFont="1" applyFill="1" applyBorder="1"/>
    <xf numFmtId="0" fontId="0" fillId="2" borderId="8" xfId="9" applyFont="1" applyFill="1" applyBorder="1"/>
    <xf numFmtId="0" fontId="7" fillId="0" borderId="0" xfId="10" applyFont="1" applyAlignment="1">
      <alignment horizontal="left" vertical="center" indent="2"/>
    </xf>
    <xf numFmtId="0" fontId="0" fillId="0" borderId="1" xfId="9" applyFont="1" applyBorder="1"/>
    <xf numFmtId="0" fontId="12" fillId="4" borderId="11" xfId="10" applyFont="1" applyFill="1" applyBorder="1" applyAlignment="1">
      <alignment horizontal="center" vertical="center"/>
    </xf>
    <xf numFmtId="0" fontId="12" fillId="4" borderId="9" xfId="10" applyFont="1" applyFill="1" applyBorder="1" applyAlignment="1">
      <alignment horizontal="center" vertical="center"/>
    </xf>
    <xf numFmtId="0" fontId="12" fillId="5" borderId="2" xfId="10" applyFont="1" applyFill="1" applyBorder="1" applyAlignment="1">
      <alignment vertical="center"/>
    </xf>
    <xf numFmtId="0" fontId="12" fillId="4" borderId="13" xfId="10" applyFont="1" applyFill="1" applyBorder="1" applyAlignment="1">
      <alignment horizontal="center" vertical="center"/>
    </xf>
    <xf numFmtId="0" fontId="12" fillId="4" borderId="2" xfId="10" applyFont="1" applyFill="1" applyBorder="1" applyAlignment="1">
      <alignment horizontal="center" vertical="center"/>
    </xf>
    <xf numFmtId="0" fontId="19" fillId="0" borderId="11" xfId="9" applyFont="1" applyBorder="1"/>
    <xf numFmtId="0" fontId="19" fillId="0" borderId="11" xfId="9" applyFont="1" applyBorder="1" applyAlignment="1">
      <alignment horizontal="center"/>
    </xf>
    <xf numFmtId="0" fontId="19" fillId="0" borderId="9" xfId="9" applyFont="1" applyBorder="1" applyAlignment="1">
      <alignment horizontal="center"/>
    </xf>
    <xf numFmtId="0" fontId="12" fillId="5" borderId="0" xfId="10" applyFont="1" applyFill="1" applyAlignment="1">
      <alignment vertical="center"/>
    </xf>
    <xf numFmtId="0" fontId="19" fillId="0" borderId="2" xfId="9" applyFont="1" applyBorder="1" applyAlignment="1">
      <alignment horizontal="center"/>
    </xf>
    <xf numFmtId="170" fontId="17" fillId="0" borderId="0" xfId="11" applyNumberFormat="1" applyFont="1" applyBorder="1" applyAlignment="1">
      <alignment horizontal="center"/>
    </xf>
    <xf numFmtId="170" fontId="17" fillId="0" borderId="11" xfId="11" applyNumberFormat="1" applyFont="1" applyBorder="1" applyAlignment="1">
      <alignment horizontal="center"/>
    </xf>
    <xf numFmtId="0" fontId="19" fillId="0" borderId="9" xfId="9" applyFont="1" applyBorder="1"/>
    <xf numFmtId="0" fontId="19" fillId="0" borderId="13" xfId="9" applyFont="1" applyBorder="1"/>
    <xf numFmtId="0" fontId="19" fillId="0" borderId="0" xfId="9" applyFont="1"/>
    <xf numFmtId="0" fontId="19" fillId="0" borderId="7" xfId="9" applyFont="1" applyBorder="1"/>
    <xf numFmtId="0" fontId="0" fillId="0" borderId="5" xfId="9" applyFont="1" applyBorder="1" applyAlignment="1">
      <alignment horizontal="center"/>
    </xf>
    <xf numFmtId="0" fontId="9" fillId="0" borderId="11" xfId="9" applyFont="1" applyBorder="1"/>
    <xf numFmtId="0" fontId="9" fillId="0" borderId="11" xfId="11" applyNumberFormat="1" applyFont="1" applyBorder="1" applyAlignment="1">
      <alignment horizontal="center" vertical="center"/>
    </xf>
    <xf numFmtId="0" fontId="9" fillId="0" borderId="9" xfId="11" applyNumberFormat="1" applyFont="1" applyBorder="1" applyAlignment="1">
      <alignment horizontal="center" vertical="center"/>
    </xf>
    <xf numFmtId="0" fontId="9" fillId="0" borderId="7" xfId="11" applyNumberFormat="1" applyFont="1" applyBorder="1" applyAlignment="1">
      <alignment horizontal="center" vertical="center"/>
    </xf>
    <xf numFmtId="0" fontId="9" fillId="0" borderId="13" xfId="11" applyNumberFormat="1" applyFont="1" applyBorder="1" applyAlignment="1">
      <alignment horizontal="center" vertical="center"/>
    </xf>
    <xf numFmtId="1" fontId="9" fillId="5" borderId="11" xfId="11" applyNumberFormat="1" applyFont="1" applyFill="1" applyBorder="1" applyAlignment="1">
      <alignment horizontal="center" vertical="center"/>
    </xf>
    <xf numFmtId="0" fontId="9" fillId="0" borderId="2" xfId="11" applyNumberFormat="1" applyFont="1" applyBorder="1" applyAlignment="1">
      <alignment horizontal="center" vertical="center"/>
    </xf>
    <xf numFmtId="0" fontId="0" fillId="0" borderId="4" xfId="9" applyFont="1" applyBorder="1"/>
    <xf numFmtId="9" fontId="0" fillId="0" borderId="0" xfId="11" applyFont="1" applyBorder="1" applyAlignment="1">
      <alignment horizontal="center" vertical="center"/>
    </xf>
    <xf numFmtId="9" fontId="0" fillId="0" borderId="4" xfId="11" applyFont="1" applyBorder="1" applyAlignment="1">
      <alignment horizontal="center" vertical="center"/>
    </xf>
    <xf numFmtId="0" fontId="0" fillId="0" borderId="5" xfId="9" applyFont="1" applyBorder="1"/>
    <xf numFmtId="0" fontId="19" fillId="0" borderId="11" xfId="12" applyFont="1" applyBorder="1" applyAlignment="1">
      <alignment horizontal="left"/>
    </xf>
    <xf numFmtId="171" fontId="0" fillId="0" borderId="0" xfId="11" applyNumberFormat="1" applyFont="1" applyFill="1" applyBorder="1" applyAlignment="1">
      <alignment horizontal="center" vertical="center"/>
    </xf>
    <xf numFmtId="0" fontId="17" fillId="0" borderId="11" xfId="9" applyFont="1" applyBorder="1"/>
    <xf numFmtId="0" fontId="12" fillId="5" borderId="7" xfId="10" applyFont="1" applyFill="1" applyBorder="1" applyAlignment="1">
      <alignment vertical="center"/>
    </xf>
    <xf numFmtId="170" fontId="0" fillId="0" borderId="0" xfId="11" applyNumberFormat="1" applyFont="1" applyFill="1" applyBorder="1" applyAlignment="1">
      <alignment horizontal="center"/>
    </xf>
    <xf numFmtId="0" fontId="0" fillId="0" borderId="7" xfId="9" applyFont="1" applyBorder="1"/>
    <xf numFmtId="0" fontId="0" fillId="0" borderId="8" xfId="9" applyFont="1" applyBorder="1"/>
    <xf numFmtId="0" fontId="16"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1" fillId="0" borderId="0" xfId="0" applyFont="1" applyAlignment="1">
      <alignment horizontal="left"/>
    </xf>
    <xf numFmtId="0" fontId="11" fillId="2" borderId="2" xfId="0" applyFont="1" applyFill="1" applyBorder="1"/>
    <xf numFmtId="0" fontId="11" fillId="2" borderId="3" xfId="0" applyFont="1" applyFill="1" applyBorder="1"/>
    <xf numFmtId="0" fontId="11" fillId="2" borderId="4" xfId="0" applyFont="1" applyFill="1" applyBorder="1" applyAlignment="1">
      <alignment horizontal="left" wrapText="1"/>
    </xf>
    <xf numFmtId="0" fontId="11" fillId="2" borderId="0" xfId="0" applyFont="1" applyFill="1" applyAlignment="1">
      <alignment horizontal="left" wrapText="1"/>
    </xf>
    <xf numFmtId="0" fontId="11" fillId="2" borderId="5" xfId="0" applyFont="1" applyFill="1" applyBorder="1" applyAlignment="1">
      <alignment horizontal="left" wrapText="1"/>
    </xf>
    <xf numFmtId="0" fontId="17" fillId="2" borderId="4" xfId="0" applyFont="1" applyFill="1" applyBorder="1"/>
    <xf numFmtId="0" fontId="11" fillId="2" borderId="0" xfId="0" applyFont="1" applyFill="1"/>
    <xf numFmtId="0" fontId="11" fillId="2" borderId="5" xfId="0" applyFont="1" applyFill="1" applyBorder="1"/>
    <xf numFmtId="0" fontId="11" fillId="2" borderId="4" xfId="0" applyFont="1" applyFill="1" applyBorder="1"/>
    <xf numFmtId="0" fontId="11" fillId="2" borderId="4" xfId="0" applyFont="1" applyFill="1" applyBorder="1" applyAlignment="1">
      <alignment horizontal="left" indent="2"/>
    </xf>
    <xf numFmtId="0" fontId="11" fillId="2" borderId="0" xfId="0" applyFont="1" applyFill="1" applyAlignment="1">
      <alignment horizontal="left" indent="2"/>
    </xf>
    <xf numFmtId="0" fontId="11" fillId="2" borderId="5" xfId="0" applyFont="1" applyFill="1" applyBorder="1" applyAlignment="1">
      <alignment horizontal="left" indent="2"/>
    </xf>
    <xf numFmtId="0" fontId="11" fillId="2" borderId="4" xfId="0" applyFont="1" applyFill="1" applyBorder="1" applyAlignment="1">
      <alignment horizontal="left" indent="4"/>
    </xf>
    <xf numFmtId="0" fontId="12" fillId="4" borderId="11" xfId="9" applyFont="1" applyFill="1" applyBorder="1" applyAlignment="1">
      <alignment horizontal="center" vertical="center" wrapText="1"/>
    </xf>
    <xf numFmtId="0" fontId="11" fillId="0" borderId="11" xfId="0" applyFont="1" applyBorder="1" applyAlignment="1">
      <alignment horizontal="center"/>
    </xf>
    <xf numFmtId="172" fontId="11" fillId="0" borderId="11" xfId="5" applyNumberFormat="1" applyFont="1" applyBorder="1"/>
    <xf numFmtId="0" fontId="11" fillId="2" borderId="6" xfId="0" applyFont="1" applyFill="1" applyBorder="1"/>
    <xf numFmtId="0" fontId="11" fillId="2" borderId="7" xfId="0" applyFont="1" applyFill="1" applyBorder="1"/>
    <xf numFmtId="0" fontId="11" fillId="2" borderId="8" xfId="0" applyFont="1" applyFill="1" applyBorder="1"/>
    <xf numFmtId="0" fontId="12" fillId="3" borderId="11" xfId="9" applyFont="1" applyFill="1" applyBorder="1" applyAlignment="1">
      <alignment horizontal="center" vertical="center" wrapText="1"/>
    </xf>
    <xf numFmtId="0" fontId="23" fillId="0" borderId="0" xfId="0" applyFont="1"/>
    <xf numFmtId="0" fontId="11" fillId="0" borderId="11" xfId="0" applyFont="1" applyBorder="1" applyAlignment="1">
      <alignment horizontal="left"/>
    </xf>
    <xf numFmtId="171" fontId="11" fillId="0" borderId="11" xfId="0" applyNumberFormat="1" applyFont="1" applyBorder="1" applyAlignment="1">
      <alignment horizontal="center"/>
    </xf>
    <xf numFmtId="172" fontId="11" fillId="0" borderId="11" xfId="5" applyNumberFormat="1" applyFont="1" applyBorder="1" applyAlignment="1">
      <alignment horizontal="center"/>
    </xf>
    <xf numFmtId="2" fontId="11" fillId="0" borderId="11" xfId="2" applyNumberFormat="1" applyFont="1" applyBorder="1" applyAlignment="1">
      <alignment horizontal="center"/>
    </xf>
    <xf numFmtId="2" fontId="11" fillId="0" borderId="0" xfId="0" applyNumberFormat="1" applyFont="1"/>
    <xf numFmtId="0" fontId="11" fillId="0" borderId="0" xfId="0" applyFont="1" applyAlignment="1">
      <alignment horizontal="left"/>
    </xf>
    <xf numFmtId="0" fontId="18" fillId="2" borderId="4" xfId="0" applyFont="1" applyFill="1" applyBorder="1" applyAlignment="1">
      <alignment horizontal="left"/>
    </xf>
    <xf numFmtId="0" fontId="11" fillId="0" borderId="4" xfId="0" applyFont="1" applyBorder="1" applyAlignment="1">
      <alignment horizontal="left" indent="2"/>
    </xf>
    <xf numFmtId="0" fontId="18" fillId="2" borderId="4" xfId="0" applyFont="1" applyFill="1" applyBorder="1" applyAlignment="1">
      <alignment horizontal="left" indent="2"/>
    </xf>
    <xf numFmtId="3" fontId="11" fillId="2" borderId="4" xfId="0" applyNumberFormat="1" applyFont="1" applyFill="1" applyBorder="1" applyAlignment="1">
      <alignment horizontal="left" indent="2"/>
    </xf>
    <xf numFmtId="0" fontId="12" fillId="4" borderId="11" xfId="0" applyFont="1" applyFill="1" applyBorder="1" applyAlignment="1">
      <alignment horizontal="center" vertical="center" wrapText="1"/>
    </xf>
    <xf numFmtId="0" fontId="9" fillId="0" borderId="11" xfId="0" applyFont="1" applyBorder="1" applyAlignment="1">
      <alignment horizontal="center" vertical="center" wrapText="1"/>
    </xf>
    <xf numFmtId="9" fontId="11" fillId="5" borderId="11" xfId="0" applyNumberFormat="1" applyFont="1" applyFill="1" applyBorder="1" applyAlignment="1">
      <alignment horizontal="center"/>
    </xf>
    <xf numFmtId="0" fontId="11" fillId="5" borderId="11" xfId="0" applyFont="1" applyFill="1" applyBorder="1" applyAlignment="1">
      <alignment horizontal="center"/>
    </xf>
    <xf numFmtId="0" fontId="12" fillId="3" borderId="9" xfId="0" applyFont="1" applyFill="1" applyBorder="1" applyAlignment="1">
      <alignment vertical="center" wrapText="1"/>
    </xf>
    <xf numFmtId="0" fontId="12" fillId="3" borderId="13" xfId="0" applyFont="1" applyFill="1" applyBorder="1" applyAlignment="1">
      <alignment vertical="center" wrapText="1"/>
    </xf>
    <xf numFmtId="0" fontId="12" fillId="3" borderId="11" xfId="0" applyFont="1" applyFill="1" applyBorder="1" applyAlignment="1">
      <alignment horizontal="center" vertical="center" wrapText="1"/>
    </xf>
    <xf numFmtId="0" fontId="12" fillId="3" borderId="10" xfId="0" applyFont="1" applyFill="1" applyBorder="1" applyAlignment="1">
      <alignment vertical="center" wrapText="1"/>
    </xf>
    <xf numFmtId="3" fontId="12" fillId="4" borderId="11" xfId="0" applyNumberFormat="1"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8" borderId="11" xfId="0" applyFont="1" applyFill="1" applyBorder="1" applyAlignment="1">
      <alignment horizontal="center"/>
    </xf>
    <xf numFmtId="0" fontId="11" fillId="6" borderId="11" xfId="5" applyNumberFormat="1" applyFont="1" applyFill="1" applyBorder="1" applyAlignment="1">
      <alignment horizontal="left"/>
    </xf>
    <xf numFmtId="0" fontId="12" fillId="3" borderId="0" xfId="0" applyFont="1" applyFill="1" applyAlignment="1">
      <alignment horizontal="center" vertical="center"/>
    </xf>
    <xf numFmtId="44" fontId="11" fillId="5" borderId="11" xfId="2" applyFont="1" applyFill="1" applyBorder="1" applyAlignment="1">
      <alignment horizontal="center"/>
    </xf>
    <xf numFmtId="44" fontId="11" fillId="0" borderId="0" xfId="0" applyNumberFormat="1" applyFont="1"/>
    <xf numFmtId="0" fontId="11" fillId="2" borderId="4" xfId="0" applyFont="1" applyFill="1" applyBorder="1" applyAlignment="1">
      <alignment horizontal="left" indent="1"/>
    </xf>
    <xf numFmtId="0" fontId="11" fillId="2" borderId="4" xfId="0" applyFont="1" applyFill="1" applyBorder="1" applyAlignment="1">
      <alignment horizontal="left"/>
    </xf>
    <xf numFmtId="0" fontId="11" fillId="2" borderId="6" xfId="0" applyFont="1" applyFill="1" applyBorder="1" applyAlignment="1">
      <alignment horizontal="left"/>
    </xf>
    <xf numFmtId="172" fontId="11" fillId="8" borderId="11" xfId="5" applyNumberFormat="1" applyFont="1" applyFill="1" applyBorder="1" applyAlignment="1">
      <alignment horizontal="center"/>
    </xf>
    <xf numFmtId="0" fontId="12" fillId="4" borderId="11" xfId="0" applyFont="1" applyFill="1" applyBorder="1" applyAlignment="1">
      <alignment horizontal="center"/>
    </xf>
    <xf numFmtId="169" fontId="11" fillId="0" borderId="11" xfId="2" applyNumberFormat="1" applyFont="1" applyBorder="1"/>
    <xf numFmtId="169" fontId="11" fillId="0" borderId="0" xfId="2" applyNumberFormat="1" applyFont="1" applyBorder="1"/>
    <xf numFmtId="0" fontId="12" fillId="4" borderId="11" xfId="0" applyFont="1" applyFill="1" applyBorder="1" applyAlignment="1">
      <alignment horizontal="center" wrapText="1"/>
    </xf>
    <xf numFmtId="9" fontId="11" fillId="8" borderId="11" xfId="3" applyFont="1" applyFill="1" applyBorder="1" applyAlignment="1">
      <alignment horizontal="center"/>
    </xf>
    <xf numFmtId="0" fontId="24" fillId="2" borderId="11" xfId="0" applyFont="1" applyFill="1" applyBorder="1" applyAlignment="1">
      <alignment horizontal="center"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center" vertical="center" wrapText="1"/>
    </xf>
    <xf numFmtId="0" fontId="3" fillId="0" borderId="7" xfId="0" applyFont="1" applyBorder="1"/>
    <xf numFmtId="0" fontId="3" fillId="0" borderId="0" xfId="0" applyFont="1" applyAlignment="1">
      <alignment horizontal="center"/>
    </xf>
    <xf numFmtId="0" fontId="11" fillId="8" borderId="11" xfId="0" applyFont="1" applyFill="1" applyBorder="1" applyAlignment="1">
      <alignment horizontal="left" vertical="center"/>
    </xf>
    <xf numFmtId="37" fontId="11" fillId="8" borderId="11" xfId="5" applyFont="1" applyFill="1" applyBorder="1" applyAlignment="1">
      <alignment horizontal="center"/>
    </xf>
    <xf numFmtId="169" fontId="11" fillId="7" borderId="11" xfId="5" applyNumberFormat="1" applyFont="1" applyFill="1" applyBorder="1" applyAlignment="1">
      <alignment horizontal="center"/>
    </xf>
    <xf numFmtId="169" fontId="11" fillId="8" borderId="11" xfId="5" applyNumberFormat="1" applyFont="1" applyFill="1" applyBorder="1" applyAlignment="1">
      <alignment horizontal="center"/>
    </xf>
    <xf numFmtId="0" fontId="17" fillId="0" borderId="0" xfId="0" applyFont="1" applyAlignment="1">
      <alignment wrapText="1"/>
    </xf>
    <xf numFmtId="173" fontId="0" fillId="0" borderId="0" xfId="2" applyNumberFormat="1" applyFont="1"/>
    <xf numFmtId="0" fontId="0" fillId="0" borderId="0" xfId="0" quotePrefix="1"/>
    <xf numFmtId="44" fontId="0" fillId="0" borderId="0" xfId="2" applyFont="1"/>
    <xf numFmtId="0" fontId="4" fillId="0" borderId="0" xfId="0" applyFont="1" applyAlignment="1">
      <alignment vertical="center" wrapText="1"/>
    </xf>
    <xf numFmtId="0" fontId="23" fillId="0" borderId="0" xfId="13" quotePrefix="1" applyFont="1"/>
    <xf numFmtId="0" fontId="11" fillId="0" borderId="0" xfId="13"/>
    <xf numFmtId="0" fontId="16" fillId="0" borderId="0" xfId="13" applyFont="1" applyAlignment="1">
      <alignment vertical="center" wrapText="1"/>
    </xf>
    <xf numFmtId="0" fontId="21" fillId="0" borderId="0" xfId="13" applyFont="1" applyAlignment="1">
      <alignment vertical="center" wrapText="1"/>
    </xf>
    <xf numFmtId="0" fontId="25" fillId="0" borderId="0" xfId="0" applyFont="1" applyAlignment="1">
      <alignment vertical="center" wrapText="1"/>
    </xf>
    <xf numFmtId="0" fontId="21" fillId="0" borderId="0" xfId="0" applyFont="1" applyAlignment="1">
      <alignment vertical="center" wrapText="1"/>
    </xf>
    <xf numFmtId="0" fontId="0" fillId="12" borderId="11" xfId="0" applyFill="1" applyBorder="1" applyAlignment="1">
      <alignment vertical="center" wrapText="1"/>
    </xf>
    <xf numFmtId="0" fontId="11" fillId="6" borderId="11" xfId="0" applyFont="1" applyFill="1" applyBorder="1" applyAlignment="1">
      <alignment horizontal="left"/>
    </xf>
    <xf numFmtId="0" fontId="11" fillId="6" borderId="11" xfId="3" applyNumberFormat="1" applyFont="1" applyFill="1" applyBorder="1" applyAlignment="1">
      <alignment horizontal="left"/>
    </xf>
    <xf numFmtId="7" fontId="11" fillId="13" borderId="11" xfId="2" applyNumberFormat="1" applyFont="1" applyFill="1" applyBorder="1" applyAlignment="1">
      <alignment horizontal="center"/>
    </xf>
    <xf numFmtId="0" fontId="0" fillId="6" borderId="14" xfId="0" applyFill="1" applyBorder="1" applyAlignment="1">
      <alignment horizontal="center" vertical="center" wrapText="1"/>
    </xf>
    <xf numFmtId="168" fontId="11" fillId="6" borderId="14" xfId="0" applyNumberFormat="1" applyFont="1" applyFill="1" applyBorder="1"/>
    <xf numFmtId="0" fontId="11" fillId="13" borderId="11" xfId="0" applyFont="1" applyFill="1" applyBorder="1" applyAlignment="1">
      <alignment horizontal="center"/>
    </xf>
    <xf numFmtId="0" fontId="0" fillId="11" borderId="2" xfId="0" applyFill="1" applyBorder="1" applyAlignment="1">
      <alignment horizontal="center"/>
    </xf>
    <xf numFmtId="0" fontId="0" fillId="11" borderId="2" xfId="0" applyFill="1" applyBorder="1" applyAlignment="1">
      <alignment horizontal="left"/>
    </xf>
    <xf numFmtId="0" fontId="0" fillId="11" borderId="11" xfId="0" applyFill="1" applyBorder="1" applyAlignment="1">
      <alignment horizontal="left"/>
    </xf>
    <xf numFmtId="0" fontId="0" fillId="14" borderId="0" xfId="0" applyFill="1"/>
    <xf numFmtId="0" fontId="31" fillId="15" borderId="0" xfId="0" applyFont="1" applyFill="1"/>
    <xf numFmtId="0" fontId="0" fillId="11" borderId="2" xfId="0" applyFill="1" applyBorder="1"/>
    <xf numFmtId="0" fontId="26" fillId="11" borderId="15" xfId="0" applyFont="1" applyFill="1" applyBorder="1" applyAlignment="1">
      <alignment horizontal="center"/>
    </xf>
    <xf numFmtId="0" fontId="26" fillId="11" borderId="15" xfId="1" applyNumberFormat="1" applyFont="1" applyFill="1" applyBorder="1" applyAlignment="1">
      <alignment horizontal="center"/>
    </xf>
    <xf numFmtId="0" fontId="32" fillId="11" borderId="15" xfId="0" applyFont="1" applyFill="1" applyBorder="1" applyAlignment="1">
      <alignment horizontal="left"/>
    </xf>
    <xf numFmtId="0" fontId="0" fillId="11" borderId="15" xfId="0" applyFill="1" applyBorder="1" applyAlignment="1">
      <alignment horizontal="center"/>
    </xf>
    <xf numFmtId="0" fontId="33" fillId="11" borderId="15" xfId="0" applyFont="1" applyFill="1" applyBorder="1" applyAlignment="1">
      <alignment horizontal="center"/>
    </xf>
    <xf numFmtId="0" fontId="0" fillId="0" borderId="15" xfId="0" applyBorder="1"/>
    <xf numFmtId="0" fontId="0" fillId="14" borderId="15" xfId="0" applyFill="1" applyBorder="1"/>
    <xf numFmtId="0" fontId="31" fillId="15" borderId="15" xfId="0" applyFont="1" applyFill="1" applyBorder="1"/>
    <xf numFmtId="1" fontId="26" fillId="11" borderId="15" xfId="0" applyNumberFormat="1" applyFont="1" applyFill="1" applyBorder="1" applyAlignment="1">
      <alignment horizontal="center"/>
    </xf>
    <xf numFmtId="0" fontId="0" fillId="11" borderId="15" xfId="0" applyFill="1" applyBorder="1"/>
    <xf numFmtId="0" fontId="34" fillId="11" borderId="15" xfId="0" applyFont="1" applyFill="1" applyBorder="1" applyAlignment="1">
      <alignment horizontal="left"/>
    </xf>
    <xf numFmtId="0" fontId="35" fillId="0" borderId="0" xfId="3" applyNumberFormat="1" applyFont="1" applyFill="1" applyBorder="1" applyAlignment="1">
      <alignment horizontal="center"/>
    </xf>
    <xf numFmtId="9" fontId="35" fillId="0" borderId="0" xfId="3" applyFont="1" applyFill="1" applyBorder="1" applyAlignment="1">
      <alignment horizontal="center"/>
    </xf>
    <xf numFmtId="0" fontId="35" fillId="0" borderId="0" xfId="0" applyFont="1"/>
    <xf numFmtId="0" fontId="35" fillId="0" borderId="0" xfId="0" applyFont="1" applyAlignment="1">
      <alignment horizontal="left" wrapText="1"/>
    </xf>
    <xf numFmtId="0" fontId="36" fillId="0" borderId="0" xfId="0" applyFont="1" applyAlignment="1">
      <alignment horizontal="center" vertical="center"/>
    </xf>
    <xf numFmtId="0" fontId="35" fillId="0" borderId="0" xfId="0" applyFont="1" applyAlignment="1">
      <alignment horizontal="center"/>
    </xf>
    <xf numFmtId="0" fontId="35" fillId="0" borderId="0" xfId="0" applyFont="1" applyAlignment="1">
      <alignment horizontal="left"/>
    </xf>
    <xf numFmtId="0" fontId="36" fillId="0" borderId="0" xfId="0" applyFont="1"/>
    <xf numFmtId="0" fontId="37" fillId="0" borderId="0" xfId="0" applyFont="1" applyAlignment="1">
      <alignment horizontal="left"/>
    </xf>
    <xf numFmtId="0" fontId="35" fillId="0" borderId="0" xfId="0" applyFont="1" applyAlignment="1">
      <alignment horizontal="left" indent="2"/>
    </xf>
    <xf numFmtId="0" fontId="37" fillId="0" borderId="0" xfId="0" applyFont="1" applyAlignment="1">
      <alignment horizontal="left" indent="2"/>
    </xf>
    <xf numFmtId="3" fontId="35" fillId="0" borderId="0" xfId="0" applyNumberFormat="1" applyFont="1" applyAlignment="1">
      <alignment horizontal="left" indent="2"/>
    </xf>
    <xf numFmtId="0" fontId="35" fillId="0" borderId="0" xfId="0" applyFont="1" applyAlignment="1">
      <alignment horizontal="left" indent="4"/>
    </xf>
    <xf numFmtId="0" fontId="36" fillId="0" borderId="0" xfId="0" applyFont="1" applyAlignment="1">
      <alignment horizontal="center" vertical="center" wrapText="1"/>
    </xf>
    <xf numFmtId="0" fontId="35" fillId="0" borderId="0" xfId="1" applyNumberFormat="1" applyFont="1" applyFill="1" applyBorder="1" applyAlignment="1">
      <alignment horizontal="center"/>
    </xf>
    <xf numFmtId="0" fontId="36" fillId="0" borderId="0" xfId="0" applyFont="1" applyAlignment="1">
      <alignment horizontal="center"/>
    </xf>
    <xf numFmtId="1" fontId="35" fillId="0" borderId="0" xfId="0" applyNumberFormat="1" applyFont="1" applyAlignment="1">
      <alignment horizontal="center"/>
    </xf>
    <xf numFmtId="0" fontId="35" fillId="0" borderId="0" xfId="0" applyFont="1" applyAlignment="1">
      <alignment horizontal="center" vertical="center" wrapText="1"/>
    </xf>
    <xf numFmtId="9" fontId="35" fillId="0" borderId="0" xfId="0" applyNumberFormat="1" applyFont="1" applyAlignment="1">
      <alignment horizontal="center"/>
    </xf>
    <xf numFmtId="0" fontId="36" fillId="0" borderId="0" xfId="0" applyFont="1" applyAlignment="1">
      <alignment vertical="center" wrapText="1"/>
    </xf>
    <xf numFmtId="3" fontId="36" fillId="0" borderId="0" xfId="0" applyNumberFormat="1" applyFont="1" applyAlignment="1">
      <alignment horizontal="center" vertical="center" wrapText="1"/>
    </xf>
    <xf numFmtId="7" fontId="35" fillId="0" borderId="0" xfId="2" applyNumberFormat="1" applyFont="1" applyFill="1" applyBorder="1" applyAlignment="1">
      <alignment horizontal="center"/>
    </xf>
    <xf numFmtId="0" fontId="35" fillId="0" borderId="0" xfId="5" applyNumberFormat="1" applyFont="1" applyFill="1" applyBorder="1" applyAlignment="1">
      <alignment horizontal="left"/>
    </xf>
    <xf numFmtId="44" fontId="35" fillId="0" borderId="0" xfId="2" applyFont="1" applyFill="1" applyBorder="1" applyAlignment="1">
      <alignment horizontal="center"/>
    </xf>
    <xf numFmtId="0" fontId="35" fillId="0" borderId="0" xfId="0" applyFont="1" applyAlignment="1">
      <alignment vertical="center" wrapText="1"/>
    </xf>
    <xf numFmtId="168" fontId="35" fillId="0" borderId="0" xfId="0" applyNumberFormat="1" applyFont="1"/>
    <xf numFmtId="0" fontId="0" fillId="14" borderId="0" xfId="0" applyFill="1" applyAlignment="1">
      <alignment horizontal="center" vertical="center"/>
    </xf>
    <xf numFmtId="0" fontId="19" fillId="6" borderId="11" xfId="9" applyFont="1" applyFill="1" applyBorder="1" applyAlignment="1">
      <alignment horizontal="left"/>
    </xf>
    <xf numFmtId="1" fontId="9" fillId="13" borderId="11" xfId="11" applyNumberFormat="1" applyFont="1" applyFill="1" applyBorder="1" applyAlignment="1">
      <alignment horizontal="center" vertical="center"/>
    </xf>
    <xf numFmtId="0" fontId="9" fillId="13" borderId="13" xfId="11" applyNumberFormat="1" applyFont="1" applyFill="1" applyBorder="1" applyAlignment="1">
      <alignment horizontal="center" vertical="center"/>
    </xf>
    <xf numFmtId="170" fontId="36" fillId="0" borderId="0" xfId="11" applyNumberFormat="1" applyFont="1" applyFill="1" applyBorder="1" applyAlignment="1">
      <alignment horizontal="center"/>
    </xf>
    <xf numFmtId="9" fontId="35" fillId="0" borderId="0" xfId="11" applyFont="1" applyFill="1" applyBorder="1" applyAlignment="1">
      <alignment horizontal="center" vertical="center"/>
    </xf>
    <xf numFmtId="171" fontId="35" fillId="0" borderId="0" xfId="11" applyNumberFormat="1" applyFont="1" applyFill="1" applyBorder="1" applyAlignment="1">
      <alignment horizontal="center" vertical="center"/>
    </xf>
    <xf numFmtId="170" fontId="35" fillId="0" borderId="0" xfId="11" applyNumberFormat="1" applyFont="1" applyFill="1" applyBorder="1" applyAlignment="1">
      <alignment horizontal="center"/>
    </xf>
    <xf numFmtId="0" fontId="35" fillId="0" borderId="0" xfId="9" applyFont="1"/>
    <xf numFmtId="0" fontId="35" fillId="0" borderId="0" xfId="10" applyFont="1" applyAlignment="1">
      <alignment horizontal="left" vertical="center" indent="2"/>
    </xf>
    <xf numFmtId="0" fontId="36" fillId="0" borderId="0" xfId="10" applyFont="1" applyAlignment="1">
      <alignment vertical="center"/>
    </xf>
    <xf numFmtId="0" fontId="36" fillId="0" borderId="0" xfId="9" applyFont="1"/>
    <xf numFmtId="0" fontId="35" fillId="0" borderId="0" xfId="10" applyFont="1"/>
    <xf numFmtId="0" fontId="36" fillId="0" borderId="0" xfId="10" applyFont="1"/>
    <xf numFmtId="0" fontId="35" fillId="0" borderId="0" xfId="10" applyFont="1" applyAlignment="1">
      <alignment horizontal="left" indent="2"/>
    </xf>
    <xf numFmtId="0" fontId="35" fillId="0" borderId="0" xfId="9" applyFont="1" applyAlignment="1">
      <alignment horizontal="center"/>
    </xf>
    <xf numFmtId="0" fontId="36" fillId="0" borderId="0" xfId="9" applyFont="1" applyAlignment="1">
      <alignment horizontal="center"/>
    </xf>
    <xf numFmtId="0" fontId="36" fillId="0" borderId="0" xfId="10" applyFont="1" applyAlignment="1">
      <alignment horizontal="center" vertical="center"/>
    </xf>
    <xf numFmtId="0" fontId="35" fillId="0" borderId="0" xfId="11" applyNumberFormat="1" applyFont="1" applyFill="1" applyBorder="1" applyAlignment="1">
      <alignment horizontal="center" vertical="center"/>
    </xf>
    <xf numFmtId="1" fontId="35" fillId="0" borderId="0" xfId="11" applyNumberFormat="1" applyFont="1" applyFill="1" applyBorder="1" applyAlignment="1">
      <alignment horizontal="center" vertical="center"/>
    </xf>
    <xf numFmtId="0" fontId="36" fillId="0" borderId="0" xfId="12" applyFont="1" applyAlignment="1">
      <alignment horizontal="left"/>
    </xf>
    <xf numFmtId="2" fontId="9" fillId="13" borderId="11" xfId="4" applyNumberFormat="1" applyFont="1" applyFill="1" applyBorder="1" applyAlignment="1">
      <alignment horizontal="center"/>
    </xf>
    <xf numFmtId="0" fontId="9" fillId="6" borderId="11" xfId="4" applyFont="1" applyFill="1" applyBorder="1" applyAlignment="1">
      <alignment horizontal="left"/>
    </xf>
    <xf numFmtId="0" fontId="9" fillId="13" borderId="11" xfId="4" applyFont="1" applyFill="1" applyBorder="1" applyAlignment="1">
      <alignment horizontal="center"/>
    </xf>
    <xf numFmtId="168" fontId="6" fillId="6" borderId="14" xfId="4" applyNumberFormat="1" applyFont="1" applyFill="1" applyBorder="1"/>
    <xf numFmtId="164" fontId="35" fillId="0" borderId="0" xfId="6" applyNumberFormat="1" applyFont="1" applyFill="1" applyBorder="1"/>
    <xf numFmtId="0" fontId="35" fillId="0" borderId="0" xfId="4" applyFont="1"/>
    <xf numFmtId="0" fontId="35" fillId="0" borderId="0" xfId="4" applyFont="1" applyAlignment="1">
      <alignment horizontal="center"/>
    </xf>
    <xf numFmtId="37" fontId="35" fillId="0" borderId="0" xfId="5" applyFont="1" applyFill="1" applyBorder="1"/>
    <xf numFmtId="0" fontId="35" fillId="0" borderId="0" xfId="4" applyFont="1" applyAlignment="1">
      <alignment horizontal="center" wrapText="1"/>
    </xf>
    <xf numFmtId="0" fontId="35" fillId="0" borderId="0" xfId="4" applyFont="1" applyAlignment="1">
      <alignment wrapText="1"/>
    </xf>
    <xf numFmtId="2" fontId="35" fillId="0" borderId="0" xfId="4" applyNumberFormat="1" applyFont="1"/>
    <xf numFmtId="165" fontId="35" fillId="0" borderId="0" xfId="4" applyNumberFormat="1" applyFont="1"/>
    <xf numFmtId="1" fontId="35" fillId="0" borderId="0" xfId="4" applyNumberFormat="1" applyFont="1"/>
    <xf numFmtId="2" fontId="35" fillId="0" borderId="0" xfId="4" applyNumberFormat="1" applyFont="1" applyAlignment="1">
      <alignment horizontal="left"/>
    </xf>
    <xf numFmtId="1" fontId="35" fillId="0" borderId="0" xfId="4" applyNumberFormat="1" applyFont="1" applyAlignment="1">
      <alignment horizontal="left"/>
    </xf>
    <xf numFmtId="166" fontId="35" fillId="0" borderId="0" xfId="6" applyNumberFormat="1" applyFont="1" applyFill="1" applyBorder="1"/>
    <xf numFmtId="167" fontId="35" fillId="0" borderId="0" xfId="4" applyNumberFormat="1" applyFont="1"/>
    <xf numFmtId="0" fontId="35" fillId="0" borderId="0" xfId="0" applyFont="1" applyAlignment="1">
      <alignment horizontal="left" vertical="center" indent="3"/>
    </xf>
    <xf numFmtId="0" fontId="35" fillId="0" borderId="0" xfId="0" applyFont="1" applyAlignment="1">
      <alignment horizontal="left" vertical="center" indent="2"/>
    </xf>
    <xf numFmtId="2" fontId="35" fillId="0" borderId="0" xfId="4" applyNumberFormat="1" applyFont="1" applyAlignment="1">
      <alignment horizontal="center"/>
    </xf>
    <xf numFmtId="2" fontId="35" fillId="0" borderId="0" xfId="4" applyNumberFormat="1" applyFont="1" applyAlignment="1">
      <alignment horizontal="center" wrapText="1"/>
    </xf>
    <xf numFmtId="0" fontId="36" fillId="0" borderId="0" xfId="4" applyFont="1" applyAlignment="1">
      <alignment horizontal="center"/>
    </xf>
    <xf numFmtId="165" fontId="36" fillId="0" borderId="0" xfId="4" applyNumberFormat="1" applyFont="1" applyAlignment="1">
      <alignment horizontal="center"/>
    </xf>
    <xf numFmtId="168" fontId="35" fillId="0" borderId="0" xfId="4" applyNumberFormat="1" applyFont="1"/>
    <xf numFmtId="0" fontId="11" fillId="6" borderId="11" xfId="2" applyNumberFormat="1" applyFont="1" applyFill="1" applyBorder="1" applyAlignment="1">
      <alignment horizontal="left" wrapText="1"/>
    </xf>
    <xf numFmtId="2" fontId="11" fillId="13" borderId="11" xfId="2" applyNumberFormat="1" applyFont="1" applyFill="1" applyBorder="1" applyAlignment="1">
      <alignment horizontal="center"/>
    </xf>
    <xf numFmtId="2" fontId="35" fillId="0" borderId="0" xfId="0" applyNumberFormat="1" applyFont="1"/>
    <xf numFmtId="0" fontId="36" fillId="0" borderId="0" xfId="9" applyFont="1" applyAlignment="1">
      <alignment horizontal="center" vertical="center" wrapText="1"/>
    </xf>
    <xf numFmtId="172" fontId="35" fillId="0" borderId="0" xfId="5" applyNumberFormat="1" applyFont="1" applyFill="1" applyBorder="1"/>
    <xf numFmtId="171" fontId="35" fillId="0" borderId="0" xfId="0" applyNumberFormat="1" applyFont="1" applyAlignment="1">
      <alignment horizontal="center"/>
    </xf>
    <xf numFmtId="172" fontId="35" fillId="0" borderId="0" xfId="5" applyNumberFormat="1" applyFont="1" applyFill="1" applyBorder="1" applyAlignment="1">
      <alignment horizontal="center"/>
    </xf>
    <xf numFmtId="2" fontId="35" fillId="0" borderId="0" xfId="2" applyNumberFormat="1" applyFont="1" applyFill="1" applyBorder="1" applyAlignment="1">
      <alignment horizontal="center"/>
    </xf>
    <xf numFmtId="169" fontId="35" fillId="0" borderId="0" xfId="2" applyNumberFormat="1" applyFont="1" applyFill="1" applyBorder="1" applyAlignment="1">
      <alignment horizontal="center" wrapText="1"/>
    </xf>
    <xf numFmtId="2" fontId="35" fillId="0" borderId="0" xfId="0" applyNumberFormat="1" applyFont="1" applyAlignment="1">
      <alignment horizontal="center"/>
    </xf>
    <xf numFmtId="0" fontId="17" fillId="6" borderId="14" xfId="0" applyFont="1" applyFill="1" applyBorder="1" applyAlignment="1">
      <alignment horizontal="center" vertical="center"/>
    </xf>
    <xf numFmtId="169" fontId="11" fillId="13" borderId="11" xfId="5" applyNumberFormat="1" applyFont="1" applyFill="1" applyBorder="1" applyAlignment="1">
      <alignment horizontal="center"/>
    </xf>
    <xf numFmtId="168" fontId="3" fillId="6" borderId="14" xfId="0" applyNumberFormat="1" applyFont="1" applyFill="1" applyBorder="1" applyAlignment="1">
      <alignment horizontal="center"/>
    </xf>
    <xf numFmtId="169" fontId="35" fillId="0" borderId="0" xfId="2" applyNumberFormat="1" applyFont="1" applyFill="1" applyBorder="1"/>
    <xf numFmtId="44" fontId="35" fillId="0" borderId="0" xfId="0" applyNumberFormat="1" applyFont="1"/>
    <xf numFmtId="169" fontId="35" fillId="0" borderId="0" xfId="0" applyNumberFormat="1" applyFont="1"/>
    <xf numFmtId="0" fontId="35" fillId="0" borderId="0" xfId="0" applyFont="1" applyAlignment="1">
      <alignment horizontal="left" indent="1"/>
    </xf>
    <xf numFmtId="0" fontId="36" fillId="0" borderId="0" xfId="0" applyFont="1" applyAlignment="1">
      <alignment horizontal="center" wrapText="1"/>
    </xf>
    <xf numFmtId="0" fontId="36" fillId="0" borderId="0" xfId="0" applyFont="1" applyAlignment="1">
      <alignment horizontal="left" vertical="center" wrapText="1"/>
    </xf>
    <xf numFmtId="0" fontId="35" fillId="0" borderId="0" xfId="0" applyFont="1" applyAlignment="1">
      <alignment horizontal="left" vertical="center"/>
    </xf>
    <xf numFmtId="37" fontId="35" fillId="0" borderId="0" xfId="5" applyFont="1" applyFill="1" applyBorder="1" applyAlignment="1">
      <alignment horizontal="center"/>
    </xf>
    <xf numFmtId="169" fontId="35" fillId="0" borderId="0" xfId="5" applyNumberFormat="1" applyFont="1" applyFill="1" applyBorder="1" applyAlignment="1">
      <alignment horizontal="center"/>
    </xf>
    <xf numFmtId="168" fontId="36" fillId="0" borderId="0" xfId="0" applyNumberFormat="1" applyFont="1" applyAlignment="1">
      <alignment horizontal="center"/>
    </xf>
    <xf numFmtId="0" fontId="12" fillId="0" borderId="17" xfId="9" applyFont="1" applyBorder="1" applyAlignment="1">
      <alignment horizontal="center" vertical="center" wrapText="1"/>
    </xf>
    <xf numFmtId="0" fontId="12" fillId="0" borderId="18" xfId="9" applyFont="1" applyBorder="1" applyAlignment="1">
      <alignment horizontal="center" vertical="center" wrapText="1"/>
    </xf>
    <xf numFmtId="0" fontId="11" fillId="0" borderId="1" xfId="0" applyFont="1" applyBorder="1" applyAlignment="1">
      <alignment horizontal="left"/>
    </xf>
    <xf numFmtId="0" fontId="11" fillId="0" borderId="1" xfId="0" applyFont="1" applyBorder="1" applyAlignment="1">
      <alignment horizontal="center"/>
    </xf>
    <xf numFmtId="171" fontId="11" fillId="0" borderId="1" xfId="0" applyNumberFormat="1" applyFont="1" applyBorder="1" applyAlignment="1">
      <alignment horizontal="center"/>
    </xf>
    <xf numFmtId="172" fontId="11" fillId="0" borderId="1" xfId="5" applyNumberFormat="1" applyFont="1" applyFill="1" applyBorder="1" applyAlignment="1">
      <alignment horizontal="center"/>
    </xf>
    <xf numFmtId="2" fontId="11" fillId="0" borderId="19" xfId="2" applyNumberFormat="1" applyFont="1" applyFill="1" applyBorder="1" applyAlignment="1">
      <alignment horizontal="center"/>
    </xf>
    <xf numFmtId="0" fontId="11" fillId="0" borderId="9" xfId="0" applyFont="1" applyBorder="1" applyAlignment="1">
      <alignment horizontal="left"/>
    </xf>
    <xf numFmtId="0" fontId="11" fillId="0" borderId="9" xfId="0" applyFont="1" applyBorder="1" applyAlignment="1">
      <alignment horizontal="center"/>
    </xf>
    <xf numFmtId="171" fontId="11" fillId="0" borderId="9" xfId="0" applyNumberFormat="1" applyFont="1" applyBorder="1" applyAlignment="1">
      <alignment horizontal="center"/>
    </xf>
    <xf numFmtId="172" fontId="11" fillId="0" borderId="9" xfId="5" applyNumberFormat="1" applyFont="1" applyFill="1" applyBorder="1" applyAlignment="1">
      <alignment horizontal="center"/>
    </xf>
    <xf numFmtId="2" fontId="11" fillId="0" borderId="11" xfId="2" applyNumberFormat="1" applyFont="1" applyFill="1" applyBorder="1" applyAlignment="1">
      <alignment horizontal="center"/>
    </xf>
    <xf numFmtId="168" fontId="11" fillId="6" borderId="14" xfId="0" applyNumberFormat="1" applyFont="1" applyFill="1" applyBorder="1" applyAlignment="1">
      <alignment horizontal="left"/>
    </xf>
    <xf numFmtId="168" fontId="35" fillId="0" borderId="0" xfId="0" applyNumberFormat="1" applyFont="1" applyAlignment="1">
      <alignment horizontal="left"/>
    </xf>
    <xf numFmtId="0" fontId="11" fillId="0" borderId="4" xfId="0" applyFont="1" applyBorder="1" applyAlignment="1">
      <alignment horizontal="center"/>
    </xf>
    <xf numFmtId="171" fontId="11" fillId="0" borderId="4" xfId="0" applyNumberFormat="1" applyFont="1" applyBorder="1" applyAlignment="1">
      <alignment horizontal="center"/>
    </xf>
    <xf numFmtId="172" fontId="11" fillId="0" borderId="4" xfId="5" applyNumberFormat="1" applyFont="1" applyBorder="1" applyAlignment="1">
      <alignment horizontal="center"/>
    </xf>
    <xf numFmtId="2" fontId="11" fillId="0" borderId="4" xfId="2" applyNumberFormat="1" applyFont="1" applyFill="1" applyBorder="1" applyAlignment="1">
      <alignment horizontal="center"/>
    </xf>
    <xf numFmtId="169" fontId="11" fillId="13" borderId="11" xfId="8" applyNumberFormat="1" applyFont="1" applyFill="1" applyBorder="1" applyAlignment="1">
      <alignment horizontal="center" vertical="center"/>
    </xf>
    <xf numFmtId="168" fontId="0" fillId="6" borderId="14" xfId="0" applyNumberFormat="1" applyFill="1" applyBorder="1"/>
    <xf numFmtId="0" fontId="35" fillId="0" borderId="0" xfId="7" applyFont="1" applyAlignment="1">
      <alignment horizontal="left"/>
    </xf>
    <xf numFmtId="0" fontId="35" fillId="0" borderId="0" xfId="7" applyFont="1" applyAlignment="1">
      <alignment horizontal="left" indent="1"/>
    </xf>
    <xf numFmtId="10" fontId="35" fillId="0" borderId="0" xfId="7" applyNumberFormat="1" applyFont="1"/>
    <xf numFmtId="0" fontId="35" fillId="0" borderId="0" xfId="7" applyFont="1"/>
    <xf numFmtId="1" fontId="35" fillId="0" borderId="0" xfId="7" applyNumberFormat="1" applyFont="1"/>
    <xf numFmtId="0" fontId="36" fillId="0" borderId="0" xfId="7" applyFont="1" applyAlignment="1">
      <alignment horizontal="left"/>
    </xf>
    <xf numFmtId="0" fontId="36" fillId="0" borderId="0" xfId="7" applyFont="1" applyAlignment="1">
      <alignment horizontal="center" wrapText="1"/>
    </xf>
    <xf numFmtId="0" fontId="36" fillId="0" borderId="0" xfId="7" applyFont="1" applyAlignment="1">
      <alignment horizontal="center"/>
    </xf>
    <xf numFmtId="0" fontId="35" fillId="0" borderId="0" xfId="7" applyFont="1" applyAlignment="1">
      <alignment horizontal="center" vertical="center"/>
    </xf>
    <xf numFmtId="169" fontId="35" fillId="0" borderId="0" xfId="8" applyNumberFormat="1" applyFont="1" applyFill="1" applyBorder="1" applyAlignment="1">
      <alignment horizontal="center" vertical="center"/>
    </xf>
    <xf numFmtId="0" fontId="35" fillId="0" borderId="0" xfId="0" applyFont="1" applyAlignment="1">
      <alignment horizontal="center" vertical="center"/>
    </xf>
    <xf numFmtId="169" fontId="35" fillId="0" borderId="0" xfId="2" applyNumberFormat="1" applyFont="1" applyFill="1" applyBorder="1" applyAlignment="1">
      <alignment horizontal="center" vertical="center"/>
    </xf>
    <xf numFmtId="0" fontId="26" fillId="0" borderId="0" xfId="14" applyFont="1" applyAlignment="1" applyProtection="1">
      <alignment horizontal="left" indent="3"/>
      <protection locked="0"/>
    </xf>
    <xf numFmtId="0" fontId="26" fillId="0" borderId="0" xfId="14" applyFont="1" applyProtection="1">
      <protection locked="0"/>
    </xf>
    <xf numFmtId="0" fontId="11" fillId="0" borderId="0" xfId="14" applyAlignment="1" applyProtection="1">
      <alignment horizontal="left" indent="3"/>
      <protection locked="0"/>
    </xf>
    <xf numFmtId="0" fontId="11" fillId="0" borderId="0" xfId="14" applyProtection="1">
      <protection locked="0"/>
    </xf>
    <xf numFmtId="9" fontId="11" fillId="0" borderId="0" xfId="3" applyFont="1" applyAlignment="1" applyProtection="1">
      <protection locked="0"/>
    </xf>
    <xf numFmtId="0" fontId="26" fillId="0" borderId="0" xfId="14" applyFont="1"/>
    <xf numFmtId="0" fontId="26" fillId="0" borderId="0" xfId="14" applyFont="1" applyAlignment="1">
      <alignment horizontal="left" indent="3"/>
    </xf>
    <xf numFmtId="0" fontId="27" fillId="9" borderId="1" xfId="14" applyFont="1" applyFill="1" applyBorder="1" applyAlignment="1">
      <alignment horizontal="left" indent="3"/>
    </xf>
    <xf numFmtId="0" fontId="26" fillId="9" borderId="2" xfId="14" applyFont="1" applyFill="1" applyBorder="1" applyAlignment="1">
      <alignment horizontal="left"/>
    </xf>
    <xf numFmtId="0" fontId="17" fillId="9" borderId="2" xfId="0" applyFont="1" applyFill="1" applyBorder="1" applyAlignment="1">
      <alignment horizontal="right"/>
    </xf>
    <xf numFmtId="0" fontId="11" fillId="9" borderId="2" xfId="0" applyFont="1" applyFill="1" applyBorder="1" applyAlignment="1">
      <alignment horizontal="left"/>
    </xf>
    <xf numFmtId="0" fontId="27" fillId="9" borderId="3" xfId="14" applyFont="1" applyFill="1" applyBorder="1" applyAlignment="1">
      <alignment horizontal="center"/>
    </xf>
    <xf numFmtId="0" fontId="28" fillId="9" borderId="6" xfId="14" applyFont="1" applyFill="1" applyBorder="1" applyAlignment="1">
      <alignment horizontal="left" indent="3"/>
    </xf>
    <xf numFmtId="0" fontId="26" fillId="9" borderId="7" xfId="14" applyFont="1" applyFill="1" applyBorder="1" applyAlignment="1">
      <alignment horizontal="left"/>
    </xf>
    <xf numFmtId="0" fontId="17" fillId="9" borderId="7" xfId="0" applyFont="1" applyFill="1" applyBorder="1" applyAlignment="1">
      <alignment horizontal="right"/>
    </xf>
    <xf numFmtId="0" fontId="11" fillId="9" borderId="7" xfId="0" applyFont="1" applyFill="1" applyBorder="1"/>
    <xf numFmtId="170" fontId="26" fillId="9" borderId="8" xfId="14" applyNumberFormat="1" applyFont="1" applyFill="1" applyBorder="1" applyAlignment="1">
      <alignment horizontal="center"/>
    </xf>
    <xf numFmtId="0" fontId="11" fillId="0" borderId="0" xfId="14" applyAlignment="1">
      <alignment horizontal="left" indent="3"/>
    </xf>
    <xf numFmtId="0" fontId="26" fillId="0" borderId="0" xfId="14" applyFont="1" applyAlignment="1">
      <alignment horizontal="left"/>
    </xf>
    <xf numFmtId="0" fontId="11" fillId="0" borderId="2" xfId="0" applyFont="1" applyBorder="1" applyAlignment="1">
      <alignment horizontal="center"/>
    </xf>
    <xf numFmtId="0" fontId="11" fillId="0" borderId="2" xfId="0" applyFont="1" applyBorder="1" applyAlignment="1">
      <alignment horizontal="left"/>
    </xf>
    <xf numFmtId="0" fontId="17" fillId="0" borderId="0" xfId="0" applyFont="1" applyAlignment="1">
      <alignment horizontal="right"/>
    </xf>
    <xf numFmtId="0" fontId="26" fillId="0" borderId="0" xfId="14" applyFont="1" applyAlignment="1">
      <alignment horizontal="center"/>
    </xf>
    <xf numFmtId="14" fontId="26" fillId="0" borderId="0" xfId="14" quotePrefix="1" applyNumberFormat="1" applyFont="1" applyAlignment="1">
      <alignment horizontal="center"/>
    </xf>
    <xf numFmtId="0" fontId="29" fillId="0" borderId="0" xfId="14" applyFont="1" applyAlignment="1">
      <alignment horizontal="left" indent="15"/>
    </xf>
    <xf numFmtId="0" fontId="30" fillId="0" borderId="0" xfId="14" applyFont="1" applyAlignment="1">
      <alignment horizontal="left"/>
    </xf>
    <xf numFmtId="14" fontId="26" fillId="0" borderId="0" xfId="14" applyNumberFormat="1" applyFont="1" applyAlignment="1">
      <alignment horizontal="center"/>
    </xf>
    <xf numFmtId="0" fontId="26" fillId="0" borderId="1" xfId="14" applyFont="1" applyBorder="1" applyAlignment="1">
      <alignment horizontal="left" indent="3"/>
    </xf>
    <xf numFmtId="0" fontId="26" fillId="0" borderId="2" xfId="14" applyFont="1" applyBorder="1"/>
    <xf numFmtId="9" fontId="26" fillId="0" borderId="3" xfId="14" applyNumberFormat="1" applyFont="1" applyBorder="1"/>
    <xf numFmtId="0" fontId="26" fillId="0" borderId="4" xfId="14" applyFont="1" applyBorder="1" applyAlignment="1">
      <alignment horizontal="left" indent="3"/>
    </xf>
    <xf numFmtId="0" fontId="26" fillId="6" borderId="11" xfId="14" applyFont="1" applyFill="1" applyBorder="1" applyAlignment="1">
      <alignment horizontal="center"/>
    </xf>
    <xf numFmtId="0" fontId="26" fillId="6" borderId="16" xfId="14" applyFont="1" applyFill="1" applyBorder="1" applyAlignment="1">
      <alignment horizontal="center"/>
    </xf>
    <xf numFmtId="0" fontId="26" fillId="0" borderId="5" xfId="14" applyFont="1" applyBorder="1"/>
    <xf numFmtId="0" fontId="26" fillId="6" borderId="14" xfId="14" applyFont="1" applyFill="1" applyBorder="1" applyAlignment="1">
      <alignment horizontal="center"/>
    </xf>
    <xf numFmtId="0" fontId="26" fillId="10" borderId="14" xfId="14" applyFont="1" applyFill="1" applyBorder="1" applyAlignment="1">
      <alignment horizontal="center"/>
    </xf>
    <xf numFmtId="0" fontId="26" fillId="0" borderId="6" xfId="14" applyFont="1" applyBorder="1" applyAlignment="1">
      <alignment horizontal="left" indent="3"/>
    </xf>
    <xf numFmtId="0" fontId="26" fillId="0" borderId="7" xfId="14" applyFont="1" applyBorder="1"/>
    <xf numFmtId="0" fontId="26" fillId="0" borderId="8" xfId="14" applyFont="1" applyBorder="1"/>
    <xf numFmtId="0" fontId="17" fillId="11" borderId="11" xfId="13" applyFont="1" applyFill="1" applyBorder="1" applyAlignment="1">
      <alignment horizontal="center"/>
    </xf>
    <xf numFmtId="0" fontId="11" fillId="0" borderId="11" xfId="14" applyBorder="1" applyAlignment="1">
      <alignment horizontal="center"/>
    </xf>
    <xf numFmtId="0" fontId="11" fillId="0" borderId="0" xfId="14"/>
    <xf numFmtId="0" fontId="17" fillId="11" borderId="11" xfId="14" applyFont="1" applyFill="1" applyBorder="1" applyAlignment="1">
      <alignment horizontal="center"/>
    </xf>
    <xf numFmtId="170" fontId="17" fillId="11" borderId="11" xfId="14" applyNumberFormat="1" applyFont="1" applyFill="1" applyBorder="1" applyAlignment="1">
      <alignment horizontal="center"/>
    </xf>
    <xf numFmtId="9" fontId="11" fillId="0" borderId="0" xfId="3" applyFont="1" applyAlignment="1" applyProtection="1">
      <alignment horizontal="center"/>
      <protection locked="0"/>
    </xf>
    <xf numFmtId="9" fontId="11" fillId="0" borderId="0" xfId="3" applyFont="1" applyAlignment="1" applyProtection="1">
      <alignment horizontal="center"/>
    </xf>
    <xf numFmtId="0" fontId="35" fillId="0" borderId="0" xfId="0" applyFont="1" applyAlignment="1">
      <alignment horizontal="left" wrapText="1"/>
    </xf>
    <xf numFmtId="0" fontId="36" fillId="0" borderId="0" xfId="0" applyFont="1" applyAlignment="1">
      <alignment horizontal="center" vertical="center" wrapText="1"/>
    </xf>
    <xf numFmtId="0" fontId="11" fillId="2" borderId="4" xfId="0" applyFont="1" applyFill="1" applyBorder="1" applyAlignment="1">
      <alignment horizontal="left" wrapText="1"/>
    </xf>
    <xf numFmtId="0" fontId="11" fillId="2" borderId="0" xfId="0" applyFont="1" applyFill="1" applyAlignment="1">
      <alignment horizontal="left" wrapText="1"/>
    </xf>
    <xf numFmtId="0" fontId="11" fillId="2" borderId="5" xfId="0" applyFont="1" applyFill="1" applyBorder="1" applyAlignment="1">
      <alignment horizontal="left" wrapText="1"/>
    </xf>
    <xf numFmtId="0" fontId="12"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36" fillId="0" borderId="0" xfId="9" applyFont="1" applyAlignment="1">
      <alignment horizontal="center"/>
    </xf>
    <xf numFmtId="0" fontId="12" fillId="3" borderId="1" xfId="9" applyFont="1" applyFill="1" applyBorder="1" applyAlignment="1">
      <alignment horizontal="center"/>
    </xf>
    <xf numFmtId="0" fontId="12" fillId="3" borderId="2" xfId="9" applyFont="1" applyFill="1" applyBorder="1" applyAlignment="1">
      <alignment horizontal="center"/>
    </xf>
    <xf numFmtId="0" fontId="12" fillId="3" borderId="3" xfId="9" applyFont="1" applyFill="1" applyBorder="1" applyAlignment="1">
      <alignment horizontal="center"/>
    </xf>
    <xf numFmtId="0" fontId="35" fillId="0" borderId="0" xfId="0" applyFont="1" applyAlignment="1">
      <alignment horizontal="left" vertical="center" wrapText="1"/>
    </xf>
    <xf numFmtId="0" fontId="35" fillId="0" borderId="0" xfId="0" applyFont="1" applyAlignment="1">
      <alignment horizontal="left" vertical="center" wrapText="1" indent="2"/>
    </xf>
    <xf numFmtId="0" fontId="35" fillId="0" borderId="0" xfId="0" applyFont="1" applyAlignment="1">
      <alignment horizontal="left" vertical="center" wrapText="1" indent="3"/>
    </xf>
    <xf numFmtId="0" fontId="7" fillId="2" borderId="4"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5" xfId="0" applyFont="1" applyFill="1" applyBorder="1" applyAlignment="1">
      <alignment horizontal="left" vertical="center" wrapText="1"/>
    </xf>
    <xf numFmtId="0" fontId="7" fillId="2" borderId="4" xfId="0" applyFont="1" applyFill="1" applyBorder="1" applyAlignment="1">
      <alignment horizontal="left" vertical="center" wrapText="1" indent="2"/>
    </xf>
    <xf numFmtId="0" fontId="7" fillId="2" borderId="0" xfId="0" applyFont="1" applyFill="1" applyAlignment="1">
      <alignment horizontal="left" vertical="center" wrapText="1" indent="2"/>
    </xf>
    <xf numFmtId="0" fontId="7" fillId="2" borderId="5" xfId="0" applyFont="1" applyFill="1" applyBorder="1" applyAlignment="1">
      <alignment horizontal="left" vertical="center" wrapText="1" indent="2"/>
    </xf>
    <xf numFmtId="0" fontId="7" fillId="2" borderId="4" xfId="0" applyFont="1" applyFill="1" applyBorder="1" applyAlignment="1">
      <alignment horizontal="left" vertical="center" wrapText="1" indent="3"/>
    </xf>
    <xf numFmtId="0" fontId="7" fillId="2" borderId="0" xfId="0" applyFont="1" applyFill="1" applyAlignment="1">
      <alignment horizontal="left" vertical="center" wrapText="1" indent="3"/>
    </xf>
    <xf numFmtId="0" fontId="7" fillId="2" borderId="5" xfId="0" applyFont="1" applyFill="1" applyBorder="1" applyAlignment="1">
      <alignment horizontal="left" vertical="center" wrapText="1" indent="3"/>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36" fillId="0" borderId="0" xfId="0" applyFont="1" applyAlignment="1">
      <alignment horizontal="right" vertical="center" wrapText="1"/>
    </xf>
    <xf numFmtId="0" fontId="12" fillId="3" borderId="13" xfId="0" applyFont="1" applyFill="1" applyBorder="1" applyAlignment="1">
      <alignment horizontal="center" vertical="center" wrapText="1"/>
    </xf>
    <xf numFmtId="0" fontId="12" fillId="4" borderId="9" xfId="0" applyFont="1" applyFill="1" applyBorder="1" applyAlignment="1">
      <alignment horizontal="right" vertical="center" wrapText="1"/>
    </xf>
    <xf numFmtId="0" fontId="12" fillId="4" borderId="13" xfId="0" applyFont="1" applyFill="1" applyBorder="1" applyAlignment="1">
      <alignment horizontal="right" vertical="center" wrapText="1"/>
    </xf>
    <xf numFmtId="0" fontId="12" fillId="4" borderId="10" xfId="0" applyFont="1" applyFill="1" applyBorder="1" applyAlignment="1">
      <alignment horizontal="right" vertical="center" wrapText="1"/>
    </xf>
    <xf numFmtId="0" fontId="35" fillId="0" borderId="0" xfId="0" applyFont="1" applyAlignment="1">
      <alignment horizontal="left" wrapText="1" indent="2"/>
    </xf>
    <xf numFmtId="0" fontId="35" fillId="0" borderId="0" xfId="0" applyFont="1" applyAlignment="1">
      <alignment horizontal="left" vertical="top" wrapText="1" indent="2"/>
    </xf>
    <xf numFmtId="0" fontId="36" fillId="0" borderId="0" xfId="0" applyFont="1" applyAlignment="1">
      <alignment horizontal="center"/>
    </xf>
    <xf numFmtId="0" fontId="11" fillId="2" borderId="4" xfId="0" applyFont="1" applyFill="1" applyBorder="1" applyAlignment="1">
      <alignment horizontal="left" wrapText="1" indent="2"/>
    </xf>
    <xf numFmtId="0" fontId="11" fillId="2" borderId="0" xfId="0" applyFont="1" applyFill="1" applyAlignment="1">
      <alignment horizontal="left" wrapText="1" indent="2"/>
    </xf>
    <xf numFmtId="0" fontId="11" fillId="2" borderId="5" xfId="0" applyFont="1" applyFill="1" applyBorder="1" applyAlignment="1">
      <alignment horizontal="left" wrapText="1" indent="2"/>
    </xf>
    <xf numFmtId="0" fontId="11" fillId="2" borderId="4" xfId="0" applyFont="1" applyFill="1" applyBorder="1" applyAlignment="1">
      <alignment horizontal="left" vertical="top" wrapText="1" indent="2"/>
    </xf>
    <xf numFmtId="0" fontId="11" fillId="2" borderId="0" xfId="0" applyFont="1" applyFill="1" applyAlignment="1">
      <alignment horizontal="left" vertical="top" wrapText="1" indent="2"/>
    </xf>
    <xf numFmtId="0" fontId="11" fillId="2" borderId="5" xfId="0" applyFont="1" applyFill="1" applyBorder="1" applyAlignment="1">
      <alignment horizontal="left" vertical="top" wrapText="1" indent="2"/>
    </xf>
    <xf numFmtId="0" fontId="12" fillId="3" borderId="9" xfId="0" applyFont="1" applyFill="1" applyBorder="1" applyAlignment="1">
      <alignment horizontal="center"/>
    </xf>
    <xf numFmtId="0" fontId="12" fillId="3" borderId="10" xfId="0" applyFont="1" applyFill="1" applyBorder="1" applyAlignment="1">
      <alignment horizontal="center"/>
    </xf>
    <xf numFmtId="0" fontId="36" fillId="0" borderId="0" xfId="7" applyFont="1" applyAlignment="1">
      <alignment horizontal="left"/>
    </xf>
    <xf numFmtId="0" fontId="35" fillId="0" borderId="0" xfId="7" applyFont="1" applyAlignment="1">
      <alignment horizontal="left"/>
    </xf>
    <xf numFmtId="0" fontId="35" fillId="0" borderId="0" xfId="7" applyFont="1" applyAlignment="1">
      <alignment horizontal="left" indent="1"/>
    </xf>
    <xf numFmtId="0" fontId="35" fillId="0" borderId="0" xfId="7" applyFont="1" applyAlignment="1">
      <alignment horizontal="left" indent="2"/>
    </xf>
    <xf numFmtId="0" fontId="16" fillId="2" borderId="1" xfId="7" applyFont="1" applyFill="1" applyBorder="1" applyAlignment="1">
      <alignment horizontal="left"/>
    </xf>
    <xf numFmtId="0" fontId="16" fillId="2" borderId="2" xfId="7" applyFont="1" applyFill="1" applyBorder="1" applyAlignment="1">
      <alignment horizontal="left"/>
    </xf>
    <xf numFmtId="0" fontId="16" fillId="2" borderId="3" xfId="7" applyFont="1" applyFill="1" applyBorder="1" applyAlignment="1">
      <alignment horizontal="left"/>
    </xf>
    <xf numFmtId="0" fontId="11" fillId="2" borderId="4" xfId="7" applyFill="1" applyBorder="1" applyAlignment="1">
      <alignment horizontal="left"/>
    </xf>
    <xf numFmtId="0" fontId="11" fillId="2" borderId="0" xfId="7" applyFill="1" applyAlignment="1">
      <alignment horizontal="left"/>
    </xf>
    <xf numFmtId="0" fontId="11" fillId="2" borderId="5" xfId="7" applyFill="1" applyBorder="1" applyAlignment="1">
      <alignment horizontal="left"/>
    </xf>
    <xf numFmtId="0" fontId="11" fillId="2" borderId="4" xfId="7" applyFill="1" applyBorder="1" applyAlignment="1">
      <alignment horizontal="left" indent="1"/>
    </xf>
    <xf numFmtId="0" fontId="11" fillId="2" borderId="0" xfId="7" applyFill="1" applyAlignment="1">
      <alignment horizontal="left" indent="1"/>
    </xf>
    <xf numFmtId="0" fontId="11" fillId="2" borderId="5" xfId="7" applyFill="1" applyBorder="1" applyAlignment="1">
      <alignment horizontal="left" indent="1"/>
    </xf>
    <xf numFmtId="0" fontId="11" fillId="2" borderId="4" xfId="7" applyFill="1" applyBorder="1" applyAlignment="1">
      <alignment horizontal="left" indent="2"/>
    </xf>
    <xf numFmtId="0" fontId="11" fillId="2" borderId="0" xfId="7" applyFill="1" applyAlignment="1">
      <alignment horizontal="left" indent="2"/>
    </xf>
    <xf numFmtId="0" fontId="11" fillId="2" borderId="5" xfId="7" applyFill="1" applyBorder="1" applyAlignment="1">
      <alignment horizontal="left" indent="2"/>
    </xf>
    <xf numFmtId="7" fontId="11" fillId="6" borderId="11" xfId="2" applyNumberFormat="1" applyFont="1" applyFill="1" applyBorder="1" applyAlignment="1">
      <alignment horizontal="left"/>
    </xf>
    <xf numFmtId="170" fontId="0" fillId="6" borderId="11" xfId="11" applyNumberFormat="1" applyFont="1" applyFill="1" applyBorder="1" applyAlignment="1">
      <alignment horizontal="left"/>
    </xf>
    <xf numFmtId="171" fontId="0" fillId="6" borderId="11" xfId="11" applyNumberFormat="1" applyFont="1" applyFill="1" applyBorder="1" applyAlignment="1">
      <alignment horizontal="left" vertical="center"/>
    </xf>
    <xf numFmtId="2" fontId="9" fillId="6" borderId="11" xfId="4" applyNumberFormat="1" applyFont="1" applyFill="1" applyBorder="1" applyAlignment="1">
      <alignment horizontal="left"/>
    </xf>
    <xf numFmtId="2" fontId="11" fillId="6" borderId="11" xfId="0" applyNumberFormat="1" applyFont="1" applyFill="1" applyBorder="1" applyAlignment="1">
      <alignment horizontal="left"/>
    </xf>
    <xf numFmtId="169" fontId="11" fillId="6" borderId="11" xfId="5" applyNumberFormat="1" applyFont="1" applyFill="1" applyBorder="1" applyAlignment="1">
      <alignment horizontal="left"/>
    </xf>
    <xf numFmtId="169" fontId="11" fillId="6" borderId="11" xfId="2" applyNumberFormat="1" applyFont="1" applyFill="1" applyBorder="1" applyAlignment="1">
      <alignment horizontal="left"/>
    </xf>
    <xf numFmtId="169" fontId="11" fillId="6" borderId="11" xfId="0" applyNumberFormat="1" applyFont="1" applyFill="1" applyBorder="1" applyAlignment="1">
      <alignment horizontal="left"/>
    </xf>
    <xf numFmtId="179" fontId="11" fillId="6" borderId="11" xfId="8" applyNumberFormat="1" applyFont="1" applyFill="1" applyBorder="1" applyAlignment="1">
      <alignment horizontal="left" vertical="center"/>
    </xf>
    <xf numFmtId="179" fontId="11" fillId="6" borderId="11" xfId="2" applyNumberFormat="1" applyFont="1" applyFill="1" applyBorder="1" applyAlignment="1">
      <alignment horizontal="left"/>
    </xf>
  </cellXfs>
  <cellStyles count="15">
    <cellStyle name="Comma" xfId="1" builtinId="3"/>
    <cellStyle name="Comma 2" xfId="5" xr:uid="{2D19228F-A709-4033-91C1-00E680C06F9F}"/>
    <cellStyle name="Comma 2 2" xfId="6" xr:uid="{D188DE70-E36A-437E-91BF-B3FCB5FE0C88}"/>
    <cellStyle name="Currency" xfId="2" builtinId="4"/>
    <cellStyle name="Currency 2" xfId="8" xr:uid="{4A18E981-4965-436A-A9CA-6BD5CA4529B5}"/>
    <cellStyle name="Normal" xfId="0" builtinId="0"/>
    <cellStyle name="Normal 2" xfId="4" xr:uid="{888B154B-6340-47CA-93D6-8D409077518A}"/>
    <cellStyle name="Normal 2 2" xfId="9" xr:uid="{08D5C771-FBAE-4A69-B570-9CB12F9EC19D}"/>
    <cellStyle name="Normal 2 2 2" xfId="12" xr:uid="{C0C4B0FF-6E28-408F-ADAB-58748150842D}"/>
    <cellStyle name="Normal 2 2 3" xfId="13" xr:uid="{4B6A6AF2-33F2-4C73-801C-DFDC9DBD13EA}"/>
    <cellStyle name="Normal 2 3" xfId="7" xr:uid="{F14D7AA8-09EF-4490-A6A2-F6946177A859}"/>
    <cellStyle name="Normal 3" xfId="10" xr:uid="{5CF5CA96-4196-47F6-A0E0-DB98BA293418}"/>
    <cellStyle name="Normal 4" xfId="14" xr:uid="{FF6924D6-312B-4058-ADAD-6BEA7445CB7D}"/>
    <cellStyle name="Percent" xfId="3" builtinId="5"/>
    <cellStyle name="Percent 2" xfId="11" xr:uid="{3F05768E-49F0-4582-AE59-9AB594F5DFFA}"/>
  </cellStyles>
  <dxfs count="334">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b val="0"/>
        <i val="0"/>
        <strike val="0"/>
        <condense val="0"/>
        <extend val="0"/>
        <outline val="0"/>
        <shadow val="0"/>
        <u val="none"/>
        <vertAlign val="baseline"/>
        <sz val="5"/>
        <color theme="0"/>
        <name val="Wingdings"/>
        <charset val="2"/>
        <scheme val="none"/>
      </font>
      <numFmt numFmtId="2" formatCode="0.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2" formatCode="_(* #,##0_);_(* \(#,##0\);_(*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left" vertical="bottom" textRotation="0" wrapText="0" indent="0" justifyLastLine="0" shrinkToFit="0" readingOrder="0"/>
    </dxf>
    <dxf>
      <border outline="0">
        <left style="thin">
          <color auto="1"/>
        </left>
        <right style="thin">
          <color auto="1"/>
        </right>
        <top style="thin">
          <color indexed="64"/>
        </top>
        <bottom style="thin">
          <color auto="1"/>
        </bottom>
      </border>
    </dxf>
    <dxf>
      <font>
        <strike val="0"/>
        <outline val="0"/>
        <shadow val="0"/>
        <u val="none"/>
        <vertAlign val="baseline"/>
        <sz val="5"/>
        <color theme="0"/>
        <name val="Wingdings"/>
        <charset val="2"/>
        <scheme val="none"/>
      </font>
      <numFmt numFmtId="0" formatCode="General"/>
      <fill>
        <patternFill patternType="none">
          <fgColor indexed="64"/>
          <bgColor theme="0"/>
        </patternFill>
      </fill>
    </dxf>
    <dxf>
      <font>
        <b/>
        <i val="0"/>
        <strike val="0"/>
        <condense val="0"/>
        <extend val="0"/>
        <outline val="0"/>
        <shadow val="0"/>
        <u val="none"/>
        <vertAlign val="baseline"/>
        <sz val="5"/>
        <color theme="0"/>
        <name val="Wingdings"/>
        <charset val="2"/>
        <scheme val="none"/>
      </font>
      <numFmt numFmtId="0" formatCode="General"/>
      <fill>
        <patternFill patternType="none">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5"/>
        <color theme="0"/>
        <name val="Wingdings"/>
        <charset val="2"/>
        <scheme val="none"/>
      </font>
      <numFmt numFmtId="2" formatCode="0.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2" formatCode="_(* #,##0_);_(* \(#,##0\);_(*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left" vertical="bottom" textRotation="0" wrapText="0" indent="0" justifyLastLine="0" shrinkToFit="0" readingOrder="0"/>
    </dxf>
    <dxf>
      <border outline="0">
        <left style="thin">
          <color auto="1"/>
        </left>
        <right style="thin">
          <color auto="1"/>
        </right>
        <top style="thin">
          <color rgb="FF000000"/>
        </top>
        <bottom style="thin">
          <color auto="1"/>
        </bottom>
      </border>
    </dxf>
    <dxf>
      <font>
        <strike val="0"/>
        <outline val="0"/>
        <shadow val="0"/>
        <u val="none"/>
        <vertAlign val="baseline"/>
        <sz val="5"/>
        <color theme="0"/>
        <name val="Wingdings"/>
        <charset val="2"/>
        <scheme val="none"/>
      </font>
      <numFmt numFmtId="0" formatCode="General"/>
      <fill>
        <patternFill patternType="none">
          <fgColor indexed="64"/>
          <bgColor theme="0"/>
        </patternFill>
      </fill>
    </dxf>
    <dxf>
      <font>
        <b/>
        <i val="0"/>
        <strike val="0"/>
        <condense val="0"/>
        <extend val="0"/>
        <outline val="0"/>
        <shadow val="0"/>
        <u val="none"/>
        <vertAlign val="baseline"/>
        <sz val="5"/>
        <color theme="0"/>
        <name val="Wingdings"/>
        <charset val="2"/>
        <scheme val="none"/>
      </font>
      <numFmt numFmtId="0" formatCode="General"/>
      <fill>
        <patternFill patternType="none">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2" formatCode="0.00"/>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71" formatCode="0.0"/>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72" formatCode="_(* #,##0_);_(* \(#,##0\);_(* &quot;-&quot;??_);_(@_)"/>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71" formatCode="0.0"/>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alignment horizontal="left" vertical="bottom" textRotation="0" wrapText="0" indent="0" justifyLastLine="0" shrinkToFit="0" readingOrder="0"/>
      <border diagonalUp="0" diagonalDown="0">
        <left/>
        <right/>
        <top style="thin">
          <color indexed="64"/>
        </top>
        <bottom/>
        <vertical/>
        <horizontal/>
      </border>
    </dxf>
    <dxf>
      <border outline="0">
        <left style="thin">
          <color auto="1"/>
        </left>
        <right style="thin">
          <color auto="1"/>
        </right>
        <top style="thin">
          <color rgb="FF000000"/>
        </top>
        <bottom style="thin">
          <color auto="1"/>
        </bottom>
      </border>
    </dxf>
    <dxf>
      <font>
        <b/>
        <i val="0"/>
        <strike val="0"/>
        <condense val="0"/>
        <extend val="0"/>
        <outline val="0"/>
        <shadow val="0"/>
        <u val="none"/>
        <vertAlign val="baseline"/>
        <sz val="12"/>
        <color theme="1"/>
        <name val="Aptos Narrow"/>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435150</xdr:colOff>
      <xdr:row>20</xdr:row>
      <xdr:rowOff>114302</xdr:rowOff>
    </xdr:from>
    <xdr:to>
      <xdr:col>12</xdr:col>
      <xdr:colOff>101600</xdr:colOff>
      <xdr:row>25</xdr:row>
      <xdr:rowOff>165100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62EED82-8583-4CD0-B391-3CFE7292F9A5}"/>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1</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panose="02040503050406030204" pitchFamily="18" charset="0"/>
                      </a:rPr>
                      <m:t>𝐴</m:t>
                    </m:r>
                    <m:r>
                      <a:rPr lang="en-US" sz="1100" b="0" i="1">
                        <a:latin typeface="Cambria Math" panose="02040503050406030204" pitchFamily="18" charset="0"/>
                      </a:rPr>
                      <m:t>+</m:t>
                    </m:r>
                    <m:r>
                      <a:rPr lang="en-US" sz="1100" b="0" i="1">
                        <a:latin typeface="Cambria Math" panose="02040503050406030204" pitchFamily="18" charset="0"/>
                      </a:rPr>
                      <m:t>𝐵𝑋</m:t>
                    </m:r>
                    <m:r>
                      <a:rPr lang="en-US" sz="1100" b="0" i="1">
                        <a:latin typeface="Cambria Math" panose="02040503050406030204" pitchFamily="18" charset="0"/>
                      </a:rPr>
                      <m:t>+</m:t>
                    </m:r>
                    <m:r>
                      <a:rPr lang="en-US" sz="1100" b="0" i="1">
                        <a:latin typeface="Cambria Math" panose="02040503050406030204" pitchFamily="18" charset="0"/>
                      </a:rPr>
                      <m:t>𝐶𝑋𝑌</m:t>
                    </m:r>
                    <m:r>
                      <a:rPr lang="en-US" sz="1100" b="0" i="1">
                        <a:latin typeface="Cambria Math" panose="02040503050406030204" pitchFamily="18" charset="0"/>
                      </a:rPr>
                      <m:t>+</m:t>
                    </m:r>
                    <m:r>
                      <a:rPr lang="en-US" sz="1100" b="0" i="1">
                        <a:latin typeface="Cambria Math" panose="02040503050406030204" pitchFamily="18" charset="0"/>
                      </a:rPr>
                      <m:t>𝐷</m:t>
                    </m:r>
                    <m:sSup>
                      <m:sSupPr>
                        <m:ctrlPr>
                          <a:rPr lang="en-US" sz="1100" b="0" i="1">
                            <a:latin typeface="Cambria Math" panose="02040503050406030204" pitchFamily="18" charset="0"/>
                          </a:rPr>
                        </m:ctrlPr>
                      </m:sSupPr>
                      <m:e>
                        <m:r>
                          <a:rPr lang="en-US" sz="1100" b="0" i="1">
                            <a:latin typeface="Cambria Math" panose="02040503050406030204" pitchFamily="18" charset="0"/>
                          </a:rPr>
                          <m:t>𝑌</m:t>
                        </m:r>
                      </m:e>
                      <m:sup>
                        <m:r>
                          <a:rPr lang="en-US" sz="1100" b="0" i="1">
                            <a:latin typeface="Cambria Math" panose="02040503050406030204" pitchFamily="18" charset="0"/>
                          </a:rPr>
                          <m:t>𝐸</m:t>
                        </m:r>
                      </m:sup>
                    </m:sSup>
                  </m:oMath>
                </m:oMathPara>
              </a14:m>
              <a:endParaRPr lang="en-US" sz="1100"/>
            </a:p>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2</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charset="0"/>
                      </a:rPr>
                      <m:t>𝐴𝑋</m:t>
                    </m:r>
                    <m:r>
                      <a:rPr lang="en-US" sz="1100" b="0" i="1">
                        <a:latin typeface="Cambria Math" panose="02040503050406030204" pitchFamily="18" charset="0"/>
                      </a:rPr>
                      <m:t>+</m:t>
                    </m:r>
                    <m:r>
                      <a:rPr lang="en-US" sz="1100" b="0" i="1">
                        <a:latin typeface="Cambria Math" charset="0"/>
                      </a:rPr>
                      <m:t>(</m:t>
                    </m:r>
                    <m:f>
                      <m:fPr>
                        <m:ctrlPr>
                          <a:rPr lang="en-US" sz="1100" b="0" i="1">
                            <a:latin typeface="Cambria Math" panose="02040503050406030204" pitchFamily="18" charset="0"/>
                          </a:rPr>
                        </m:ctrlPr>
                      </m:fPr>
                      <m:num>
                        <m:r>
                          <a:rPr lang="en-US" sz="1100" b="0" i="1">
                            <a:latin typeface="Cambria Math" charset="0"/>
                          </a:rPr>
                          <m:t>𝐵𝑌</m:t>
                        </m:r>
                      </m:num>
                      <m:den>
                        <m:r>
                          <a:rPr lang="en-US" sz="1100" b="0" i="1">
                            <a:latin typeface="Cambria Math" charset="0"/>
                          </a:rPr>
                          <m:t>𝐶</m:t>
                        </m:r>
                      </m:den>
                    </m:f>
                    <m:r>
                      <a:rPr lang="en-US" sz="1100" b="0" i="1">
                        <a:latin typeface="Cambria Math" charset="0"/>
                      </a:rPr>
                      <m:t>+</m:t>
                    </m:r>
                    <m:r>
                      <a:rPr lang="en-US" sz="1100" b="0" i="1">
                        <a:latin typeface="Cambria Math" charset="0"/>
                      </a:rPr>
                      <m:t>𝐷</m:t>
                    </m:r>
                    <m:r>
                      <a:rPr lang="en-US" sz="1100" b="0" i="1">
                        <a:latin typeface="Cambria Math" charset="0"/>
                      </a:rPr>
                      <m:t>)+</m:t>
                    </m:r>
                    <m:r>
                      <a:rPr lang="en-US" sz="1100" b="0" i="1">
                        <a:latin typeface="Cambria Math" panose="02040503050406030204" pitchFamily="18" charset="0"/>
                      </a:rPr>
                      <m:t>𝐷𝑋</m:t>
                    </m:r>
                  </m:oMath>
                </m:oMathPara>
              </a14:m>
              <a:endParaRPr lang="en-US" sz="1100"/>
            </a:p>
            <a:p>
              <a:endParaRPr lang="en-US" sz="1100"/>
            </a:p>
            <a:p>
              <a:endParaRPr lang="en-US" sz="1100"/>
            </a:p>
            <a:p>
              <a:r>
                <a:rPr lang="en-US" sz="1100"/>
                <a:t>		</a:t>
              </a:r>
            </a:p>
          </xdr:txBody>
        </xdr:sp>
      </mc:Choice>
      <mc:Fallback xmlns="">
        <xdr:sp macro="" textlink="">
          <xdr:nvSpPr>
            <xdr:cNvPr id="2" name="TextBox 1">
              <a:extLst>
                <a:ext uri="{FF2B5EF4-FFF2-40B4-BE49-F238E27FC236}">
                  <a16:creationId xmlns:a16="http://schemas.microsoft.com/office/drawing/2014/main" id="{362EED82-8583-4CD0-B391-3CFE7292F9A5}"/>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r>
                <a:rPr lang="en-US" sz="1100" b="0" i="0">
                  <a:latin typeface="Cambria Math" panose="02040503050406030204" pitchFamily="18" charset="0"/>
                </a:rPr>
                <a:t>𝐹_1 (𝑋, 𝑌)=𝐴+𝐵𝑋+𝐶𝑋𝑌+𝐷𝑌^𝐸</a:t>
              </a:r>
              <a:endParaRPr lang="en-US" sz="1100"/>
            </a:p>
            <a:p>
              <a:endParaRPr lang="en-US" sz="1100"/>
            </a:p>
            <a:p>
              <a:pPr/>
              <a:r>
                <a:rPr lang="en-US" sz="1100" b="0" i="0">
                  <a:latin typeface="Cambria Math" panose="02040503050406030204" pitchFamily="18" charset="0"/>
                </a:rPr>
                <a:t>𝐹_2 (𝑋, 𝑌)=</a:t>
              </a:r>
              <a:r>
                <a:rPr lang="en-US" sz="1100" b="0" i="0">
                  <a:latin typeface="Cambria Math" charset="0"/>
                </a:rPr>
                <a:t>𝐴𝑋</a:t>
              </a:r>
              <a:r>
                <a:rPr lang="en-US" sz="1100" b="0" i="0">
                  <a:latin typeface="Cambria Math" panose="02040503050406030204" pitchFamily="18" charset="0"/>
                </a:rPr>
                <a:t>+</a:t>
              </a:r>
              <a:r>
                <a:rPr lang="en-US" sz="1100" b="0" i="0">
                  <a:latin typeface="Cambria Math" charset="0"/>
                </a:rPr>
                <a:t>(𝐵𝑌</a:t>
              </a:r>
              <a:r>
                <a:rPr lang="en-US" sz="1100" b="0" i="0">
                  <a:latin typeface="Cambria Math" panose="02040503050406030204" pitchFamily="18" charset="0"/>
                </a:rPr>
                <a:t>/</a:t>
              </a:r>
              <a:r>
                <a:rPr lang="en-US" sz="1100" b="0" i="0">
                  <a:latin typeface="Cambria Math" charset="0"/>
                </a:rPr>
                <a:t>𝐶+𝐷)+</a:t>
              </a:r>
              <a:r>
                <a:rPr lang="en-US" sz="1100" b="0" i="0">
                  <a:latin typeface="Cambria Math" panose="02040503050406030204" pitchFamily="18" charset="0"/>
                </a:rPr>
                <a:t>𝐷𝑋</a:t>
              </a:r>
              <a:endParaRPr lang="en-US" sz="1100"/>
            </a:p>
            <a:p>
              <a:endParaRPr lang="en-US" sz="1100"/>
            </a:p>
            <a:p>
              <a:endParaRPr lang="en-US" sz="1100"/>
            </a:p>
            <a:p>
              <a:r>
                <a:rPr lang="en-US" sz="1100"/>
                <a:t>		</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435150</xdr:colOff>
      <xdr:row>20</xdr:row>
      <xdr:rowOff>114302</xdr:rowOff>
    </xdr:from>
    <xdr:to>
      <xdr:col>12</xdr:col>
      <xdr:colOff>101600</xdr:colOff>
      <xdr:row>25</xdr:row>
      <xdr:rowOff>165100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87ABDFA-6C2A-40F5-B1F5-C2898B551F01}"/>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1</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panose="02040503050406030204" pitchFamily="18" charset="0"/>
                      </a:rPr>
                      <m:t>𝐴</m:t>
                    </m:r>
                    <m:r>
                      <a:rPr lang="en-US" sz="1100" b="0" i="1">
                        <a:latin typeface="Cambria Math" panose="02040503050406030204" pitchFamily="18" charset="0"/>
                      </a:rPr>
                      <m:t>+</m:t>
                    </m:r>
                    <m:r>
                      <a:rPr lang="en-US" sz="1100" b="0" i="1">
                        <a:latin typeface="Cambria Math" panose="02040503050406030204" pitchFamily="18" charset="0"/>
                      </a:rPr>
                      <m:t>𝐵𝑋</m:t>
                    </m:r>
                    <m:r>
                      <a:rPr lang="en-US" sz="1100" b="0" i="1">
                        <a:latin typeface="Cambria Math" panose="02040503050406030204" pitchFamily="18" charset="0"/>
                      </a:rPr>
                      <m:t>+</m:t>
                    </m:r>
                    <m:r>
                      <a:rPr lang="en-US" sz="1100" b="0" i="1">
                        <a:latin typeface="Cambria Math" panose="02040503050406030204" pitchFamily="18" charset="0"/>
                      </a:rPr>
                      <m:t>𝐶𝑋𝑌</m:t>
                    </m:r>
                    <m:r>
                      <a:rPr lang="en-US" sz="1100" b="0" i="1">
                        <a:latin typeface="Cambria Math" panose="02040503050406030204" pitchFamily="18" charset="0"/>
                      </a:rPr>
                      <m:t>+</m:t>
                    </m:r>
                    <m:r>
                      <a:rPr lang="en-US" sz="1100" b="0" i="1">
                        <a:latin typeface="Cambria Math" panose="02040503050406030204" pitchFamily="18" charset="0"/>
                      </a:rPr>
                      <m:t>𝐷</m:t>
                    </m:r>
                    <m:sSup>
                      <m:sSupPr>
                        <m:ctrlPr>
                          <a:rPr lang="en-US" sz="1100" b="0" i="1">
                            <a:latin typeface="Cambria Math" panose="02040503050406030204" pitchFamily="18" charset="0"/>
                          </a:rPr>
                        </m:ctrlPr>
                      </m:sSupPr>
                      <m:e>
                        <m:r>
                          <a:rPr lang="en-US" sz="1100" b="0" i="1">
                            <a:latin typeface="Cambria Math" panose="02040503050406030204" pitchFamily="18" charset="0"/>
                          </a:rPr>
                          <m:t>𝑌</m:t>
                        </m:r>
                      </m:e>
                      <m:sup>
                        <m:r>
                          <a:rPr lang="en-US" sz="1100" b="0" i="1">
                            <a:latin typeface="Cambria Math" panose="02040503050406030204" pitchFamily="18" charset="0"/>
                          </a:rPr>
                          <m:t>𝐸</m:t>
                        </m:r>
                      </m:sup>
                    </m:sSup>
                  </m:oMath>
                </m:oMathPara>
              </a14:m>
              <a:endParaRPr lang="en-US" sz="1100"/>
            </a:p>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2</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charset="0"/>
                      </a:rPr>
                      <m:t>𝐴𝑋</m:t>
                    </m:r>
                    <m:r>
                      <a:rPr lang="en-US" sz="1100" b="0" i="1">
                        <a:latin typeface="Cambria Math" panose="02040503050406030204" pitchFamily="18" charset="0"/>
                      </a:rPr>
                      <m:t>+</m:t>
                    </m:r>
                    <m:r>
                      <a:rPr lang="en-US" sz="1100" b="0" i="1">
                        <a:latin typeface="Cambria Math" charset="0"/>
                      </a:rPr>
                      <m:t>(</m:t>
                    </m:r>
                    <m:f>
                      <m:fPr>
                        <m:ctrlPr>
                          <a:rPr lang="en-US" sz="1100" b="0" i="1">
                            <a:latin typeface="Cambria Math" panose="02040503050406030204" pitchFamily="18" charset="0"/>
                          </a:rPr>
                        </m:ctrlPr>
                      </m:fPr>
                      <m:num>
                        <m:r>
                          <a:rPr lang="en-US" sz="1100" b="0" i="1">
                            <a:latin typeface="Cambria Math" charset="0"/>
                          </a:rPr>
                          <m:t>𝐵𝑌</m:t>
                        </m:r>
                      </m:num>
                      <m:den>
                        <m:r>
                          <a:rPr lang="en-US" sz="1100" b="0" i="1">
                            <a:latin typeface="Cambria Math" charset="0"/>
                          </a:rPr>
                          <m:t>𝐶</m:t>
                        </m:r>
                      </m:den>
                    </m:f>
                    <m:r>
                      <a:rPr lang="en-US" sz="1100" b="0" i="1">
                        <a:latin typeface="Cambria Math" charset="0"/>
                      </a:rPr>
                      <m:t>+</m:t>
                    </m:r>
                    <m:r>
                      <a:rPr lang="en-US" sz="1100" b="0" i="1">
                        <a:latin typeface="Cambria Math" charset="0"/>
                      </a:rPr>
                      <m:t>𝐷</m:t>
                    </m:r>
                    <m:r>
                      <a:rPr lang="en-US" sz="1100" b="0" i="1">
                        <a:latin typeface="Cambria Math" charset="0"/>
                      </a:rPr>
                      <m:t>)+</m:t>
                    </m:r>
                    <m:r>
                      <a:rPr lang="en-US" sz="1100" b="0" i="1">
                        <a:latin typeface="Cambria Math" panose="02040503050406030204" pitchFamily="18" charset="0"/>
                      </a:rPr>
                      <m:t>𝐷𝑋</m:t>
                    </m:r>
                  </m:oMath>
                </m:oMathPara>
              </a14:m>
              <a:endParaRPr lang="en-US" sz="1100"/>
            </a:p>
            <a:p>
              <a:endParaRPr lang="en-US" sz="1100"/>
            </a:p>
            <a:p>
              <a:endParaRPr lang="en-US" sz="1100"/>
            </a:p>
            <a:p>
              <a:r>
                <a:rPr lang="en-US" sz="1100"/>
                <a:t>		</a:t>
              </a:r>
            </a:p>
          </xdr:txBody>
        </xdr:sp>
      </mc:Choice>
      <mc:Fallback xmlns="">
        <xdr:sp macro="" textlink="">
          <xdr:nvSpPr>
            <xdr:cNvPr id="2" name="TextBox 1">
              <a:extLst>
                <a:ext uri="{FF2B5EF4-FFF2-40B4-BE49-F238E27FC236}">
                  <a16:creationId xmlns:a16="http://schemas.microsoft.com/office/drawing/2014/main" id="{187ABDFA-6C2A-40F5-B1F5-C2898B551F01}"/>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r>
                <a:rPr lang="en-US" sz="1100" b="0" i="0">
                  <a:latin typeface="Cambria Math" panose="02040503050406030204" pitchFamily="18" charset="0"/>
                </a:rPr>
                <a:t>𝐹_1 (𝑋, 𝑌)=𝐴+𝐵𝑋+𝐶𝑋𝑌+𝐷𝑌^𝐸</a:t>
              </a:r>
              <a:endParaRPr lang="en-US" sz="1100"/>
            </a:p>
            <a:p>
              <a:endParaRPr lang="en-US" sz="1100"/>
            </a:p>
            <a:p>
              <a:pPr/>
              <a:r>
                <a:rPr lang="en-US" sz="1100" b="0" i="0">
                  <a:latin typeface="Cambria Math" panose="02040503050406030204" pitchFamily="18" charset="0"/>
                </a:rPr>
                <a:t>𝐹_2 (𝑋, 𝑌)=</a:t>
              </a:r>
              <a:r>
                <a:rPr lang="en-US" sz="1100" b="0" i="0">
                  <a:latin typeface="Cambria Math" charset="0"/>
                </a:rPr>
                <a:t>𝐴𝑋</a:t>
              </a:r>
              <a:r>
                <a:rPr lang="en-US" sz="1100" b="0" i="0">
                  <a:latin typeface="Cambria Math" panose="02040503050406030204" pitchFamily="18" charset="0"/>
                </a:rPr>
                <a:t>+</a:t>
              </a:r>
              <a:r>
                <a:rPr lang="en-US" sz="1100" b="0" i="0">
                  <a:latin typeface="Cambria Math" charset="0"/>
                </a:rPr>
                <a:t>(𝐵𝑌</a:t>
              </a:r>
              <a:r>
                <a:rPr lang="en-US" sz="1100" b="0" i="0">
                  <a:latin typeface="Cambria Math" panose="02040503050406030204" pitchFamily="18" charset="0"/>
                </a:rPr>
                <a:t>/</a:t>
              </a:r>
              <a:r>
                <a:rPr lang="en-US" sz="1100" b="0" i="0">
                  <a:latin typeface="Cambria Math" charset="0"/>
                </a:rPr>
                <a:t>𝐶+𝐷)+</a:t>
              </a:r>
              <a:r>
                <a:rPr lang="en-US" sz="1100" b="0" i="0">
                  <a:latin typeface="Cambria Math" panose="02040503050406030204" pitchFamily="18" charset="0"/>
                </a:rPr>
                <a:t>𝐷𝑋</a:t>
              </a:r>
              <a:endParaRPr lang="en-US" sz="1100"/>
            </a:p>
            <a:p>
              <a:endParaRPr lang="en-US" sz="1100"/>
            </a:p>
            <a:p>
              <a:endParaRPr lang="en-US" sz="1100"/>
            </a:p>
            <a:p>
              <a:r>
                <a:rPr lang="en-US" sz="1100"/>
                <a:t>		</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435150</xdr:colOff>
      <xdr:row>20</xdr:row>
      <xdr:rowOff>114302</xdr:rowOff>
    </xdr:from>
    <xdr:to>
      <xdr:col>12</xdr:col>
      <xdr:colOff>101600</xdr:colOff>
      <xdr:row>25</xdr:row>
      <xdr:rowOff>165100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CDE1891-8540-494E-A3AA-E5EB9100EF3D}"/>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1</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panose="02040503050406030204" pitchFamily="18" charset="0"/>
                      </a:rPr>
                      <m:t>𝐴</m:t>
                    </m:r>
                    <m:r>
                      <a:rPr lang="en-US" sz="1100" b="0" i="1">
                        <a:latin typeface="Cambria Math" panose="02040503050406030204" pitchFamily="18" charset="0"/>
                      </a:rPr>
                      <m:t>+</m:t>
                    </m:r>
                    <m:r>
                      <a:rPr lang="en-US" sz="1100" b="0" i="1">
                        <a:latin typeface="Cambria Math" panose="02040503050406030204" pitchFamily="18" charset="0"/>
                      </a:rPr>
                      <m:t>𝐵𝑋</m:t>
                    </m:r>
                    <m:r>
                      <a:rPr lang="en-US" sz="1100" b="0" i="1">
                        <a:latin typeface="Cambria Math" panose="02040503050406030204" pitchFamily="18" charset="0"/>
                      </a:rPr>
                      <m:t>+</m:t>
                    </m:r>
                    <m:r>
                      <a:rPr lang="en-US" sz="1100" b="0" i="1">
                        <a:latin typeface="Cambria Math" panose="02040503050406030204" pitchFamily="18" charset="0"/>
                      </a:rPr>
                      <m:t>𝐶𝑋𝑌</m:t>
                    </m:r>
                    <m:r>
                      <a:rPr lang="en-US" sz="1100" b="0" i="1">
                        <a:latin typeface="Cambria Math" panose="02040503050406030204" pitchFamily="18" charset="0"/>
                      </a:rPr>
                      <m:t>+</m:t>
                    </m:r>
                    <m:r>
                      <a:rPr lang="en-US" sz="1100" b="0" i="1">
                        <a:latin typeface="Cambria Math" panose="02040503050406030204" pitchFamily="18" charset="0"/>
                      </a:rPr>
                      <m:t>𝐷</m:t>
                    </m:r>
                    <m:sSup>
                      <m:sSupPr>
                        <m:ctrlPr>
                          <a:rPr lang="en-US" sz="1100" b="0" i="1">
                            <a:latin typeface="Cambria Math" panose="02040503050406030204" pitchFamily="18" charset="0"/>
                          </a:rPr>
                        </m:ctrlPr>
                      </m:sSupPr>
                      <m:e>
                        <m:r>
                          <a:rPr lang="en-US" sz="1100" b="0" i="1">
                            <a:latin typeface="Cambria Math" panose="02040503050406030204" pitchFamily="18" charset="0"/>
                          </a:rPr>
                          <m:t>𝑌</m:t>
                        </m:r>
                      </m:e>
                      <m:sup>
                        <m:r>
                          <a:rPr lang="en-US" sz="1100" b="0" i="1">
                            <a:latin typeface="Cambria Math" panose="02040503050406030204" pitchFamily="18" charset="0"/>
                          </a:rPr>
                          <m:t>𝐸</m:t>
                        </m:r>
                      </m:sup>
                    </m:sSup>
                  </m:oMath>
                </m:oMathPara>
              </a14:m>
              <a:endParaRPr lang="en-US" sz="1100"/>
            </a:p>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2</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charset="0"/>
                      </a:rPr>
                      <m:t>𝐴𝑋</m:t>
                    </m:r>
                    <m:r>
                      <a:rPr lang="en-US" sz="1100" b="0" i="1">
                        <a:latin typeface="Cambria Math" panose="02040503050406030204" pitchFamily="18" charset="0"/>
                      </a:rPr>
                      <m:t>+</m:t>
                    </m:r>
                    <m:r>
                      <a:rPr lang="en-US" sz="1100" b="0" i="1">
                        <a:latin typeface="Cambria Math" charset="0"/>
                      </a:rPr>
                      <m:t>(</m:t>
                    </m:r>
                    <m:f>
                      <m:fPr>
                        <m:ctrlPr>
                          <a:rPr lang="en-US" sz="1100" b="0" i="1">
                            <a:latin typeface="Cambria Math" panose="02040503050406030204" pitchFamily="18" charset="0"/>
                          </a:rPr>
                        </m:ctrlPr>
                      </m:fPr>
                      <m:num>
                        <m:r>
                          <a:rPr lang="en-US" sz="1100" b="0" i="1">
                            <a:latin typeface="Cambria Math" charset="0"/>
                          </a:rPr>
                          <m:t>𝐵𝑌</m:t>
                        </m:r>
                      </m:num>
                      <m:den>
                        <m:r>
                          <a:rPr lang="en-US" sz="1100" b="0" i="1">
                            <a:latin typeface="Cambria Math" charset="0"/>
                          </a:rPr>
                          <m:t>𝐶</m:t>
                        </m:r>
                      </m:den>
                    </m:f>
                    <m:r>
                      <a:rPr lang="en-US" sz="1100" b="0" i="1">
                        <a:latin typeface="Cambria Math" charset="0"/>
                      </a:rPr>
                      <m:t>+</m:t>
                    </m:r>
                    <m:r>
                      <a:rPr lang="en-US" sz="1100" b="0" i="1">
                        <a:latin typeface="Cambria Math" charset="0"/>
                      </a:rPr>
                      <m:t>𝐷</m:t>
                    </m:r>
                    <m:r>
                      <a:rPr lang="en-US" sz="1100" b="0" i="1">
                        <a:latin typeface="Cambria Math" charset="0"/>
                      </a:rPr>
                      <m:t>)+</m:t>
                    </m:r>
                    <m:r>
                      <a:rPr lang="en-US" sz="1100" b="0" i="1">
                        <a:latin typeface="Cambria Math" panose="02040503050406030204" pitchFamily="18" charset="0"/>
                      </a:rPr>
                      <m:t>𝐷𝑋</m:t>
                    </m:r>
                  </m:oMath>
                </m:oMathPara>
              </a14:m>
              <a:endParaRPr lang="en-US" sz="1100"/>
            </a:p>
            <a:p>
              <a:endParaRPr lang="en-US" sz="1100"/>
            </a:p>
            <a:p>
              <a:endParaRPr lang="en-US" sz="1100"/>
            </a:p>
            <a:p>
              <a:r>
                <a:rPr lang="en-US" sz="1100"/>
                <a:t>		</a:t>
              </a:r>
            </a:p>
          </xdr:txBody>
        </xdr:sp>
      </mc:Choice>
      <mc:Fallback xmlns="">
        <xdr:sp macro="" textlink="">
          <xdr:nvSpPr>
            <xdr:cNvPr id="2" name="TextBox 1">
              <a:extLst>
                <a:ext uri="{FF2B5EF4-FFF2-40B4-BE49-F238E27FC236}">
                  <a16:creationId xmlns:a16="http://schemas.microsoft.com/office/drawing/2014/main" id="{1CDE1891-8540-494E-A3AA-E5EB9100EF3D}"/>
                </a:ext>
              </a:extLst>
            </xdr:cNvPr>
            <xdr:cNvSpPr txBox="1"/>
          </xdr:nvSpPr>
          <xdr:spPr>
            <a:xfrm>
              <a:off x="2096310" y="332994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r>
                <a:rPr lang="en-US" sz="1100" b="0" i="0">
                  <a:latin typeface="Cambria Math" panose="02040503050406030204" pitchFamily="18" charset="0"/>
                </a:rPr>
                <a:t>𝐹_1 (𝑋, 𝑌)=𝐴+𝐵𝑋+𝐶𝑋𝑌+𝐷𝑌^𝐸</a:t>
              </a:r>
              <a:endParaRPr lang="en-US" sz="1100"/>
            </a:p>
            <a:p>
              <a:endParaRPr lang="en-US" sz="1100"/>
            </a:p>
            <a:p>
              <a:pPr/>
              <a:r>
                <a:rPr lang="en-US" sz="1100" b="0" i="0">
                  <a:latin typeface="Cambria Math" panose="02040503050406030204" pitchFamily="18" charset="0"/>
                </a:rPr>
                <a:t>𝐹_2 (𝑋, 𝑌)=</a:t>
              </a:r>
              <a:r>
                <a:rPr lang="en-US" sz="1100" b="0" i="0">
                  <a:latin typeface="Cambria Math" charset="0"/>
                </a:rPr>
                <a:t>𝐴𝑋</a:t>
              </a:r>
              <a:r>
                <a:rPr lang="en-US" sz="1100" b="0" i="0">
                  <a:latin typeface="Cambria Math" panose="02040503050406030204" pitchFamily="18" charset="0"/>
                </a:rPr>
                <a:t>+</a:t>
              </a:r>
              <a:r>
                <a:rPr lang="en-US" sz="1100" b="0" i="0">
                  <a:latin typeface="Cambria Math" charset="0"/>
                </a:rPr>
                <a:t>(𝐵𝑌</a:t>
              </a:r>
              <a:r>
                <a:rPr lang="en-US" sz="1100" b="0" i="0">
                  <a:latin typeface="Cambria Math" panose="02040503050406030204" pitchFamily="18" charset="0"/>
                </a:rPr>
                <a:t>/</a:t>
              </a:r>
              <a:r>
                <a:rPr lang="en-US" sz="1100" b="0" i="0">
                  <a:latin typeface="Cambria Math" charset="0"/>
                </a:rPr>
                <a:t>𝐶+𝐷)+</a:t>
              </a:r>
              <a:r>
                <a:rPr lang="en-US" sz="1100" b="0" i="0">
                  <a:latin typeface="Cambria Math" panose="02040503050406030204" pitchFamily="18" charset="0"/>
                </a:rPr>
                <a:t>𝐷𝑋</a:t>
              </a:r>
              <a:endParaRPr lang="en-US" sz="1100"/>
            </a:p>
            <a:p>
              <a:endParaRPr lang="en-US" sz="1100"/>
            </a:p>
            <a:p>
              <a:endParaRPr lang="en-US" sz="1100"/>
            </a:p>
            <a:p>
              <a:r>
                <a:rPr lang="en-US" sz="1100"/>
                <a:t>		</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435150</xdr:colOff>
      <xdr:row>20</xdr:row>
      <xdr:rowOff>114302</xdr:rowOff>
    </xdr:from>
    <xdr:to>
      <xdr:col>12</xdr:col>
      <xdr:colOff>101600</xdr:colOff>
      <xdr:row>25</xdr:row>
      <xdr:rowOff>165100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0863DBE-A2F6-43D5-9E8A-0387052DA30E}"/>
                </a:ext>
              </a:extLst>
            </xdr:cNvPr>
            <xdr:cNvSpPr txBox="1"/>
          </xdr:nvSpPr>
          <xdr:spPr>
            <a:xfrm>
              <a:off x="1852470" y="273558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1</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panose="02040503050406030204" pitchFamily="18" charset="0"/>
                      </a:rPr>
                      <m:t>𝐴</m:t>
                    </m:r>
                    <m:r>
                      <a:rPr lang="en-US" sz="1100" b="0" i="1">
                        <a:latin typeface="Cambria Math" panose="02040503050406030204" pitchFamily="18" charset="0"/>
                      </a:rPr>
                      <m:t>+</m:t>
                    </m:r>
                    <m:r>
                      <a:rPr lang="en-US" sz="1100" b="0" i="1">
                        <a:latin typeface="Cambria Math" panose="02040503050406030204" pitchFamily="18" charset="0"/>
                      </a:rPr>
                      <m:t>𝐵𝑋</m:t>
                    </m:r>
                    <m:r>
                      <a:rPr lang="en-US" sz="1100" b="0" i="1">
                        <a:latin typeface="Cambria Math" panose="02040503050406030204" pitchFamily="18" charset="0"/>
                      </a:rPr>
                      <m:t>+</m:t>
                    </m:r>
                    <m:r>
                      <a:rPr lang="en-US" sz="1100" b="0" i="1">
                        <a:latin typeface="Cambria Math" panose="02040503050406030204" pitchFamily="18" charset="0"/>
                      </a:rPr>
                      <m:t>𝐶𝑋𝑌</m:t>
                    </m:r>
                    <m:r>
                      <a:rPr lang="en-US" sz="1100" b="0" i="1">
                        <a:latin typeface="Cambria Math" panose="02040503050406030204" pitchFamily="18" charset="0"/>
                      </a:rPr>
                      <m:t>+</m:t>
                    </m:r>
                    <m:r>
                      <a:rPr lang="en-US" sz="1100" b="0" i="1">
                        <a:latin typeface="Cambria Math" panose="02040503050406030204" pitchFamily="18" charset="0"/>
                      </a:rPr>
                      <m:t>𝐷</m:t>
                    </m:r>
                    <m:sSup>
                      <m:sSupPr>
                        <m:ctrlPr>
                          <a:rPr lang="en-US" sz="1100" b="0" i="1">
                            <a:latin typeface="Cambria Math" panose="02040503050406030204" pitchFamily="18" charset="0"/>
                          </a:rPr>
                        </m:ctrlPr>
                      </m:sSupPr>
                      <m:e>
                        <m:r>
                          <a:rPr lang="en-US" sz="1100" b="0" i="1">
                            <a:latin typeface="Cambria Math" panose="02040503050406030204" pitchFamily="18" charset="0"/>
                          </a:rPr>
                          <m:t>𝑌</m:t>
                        </m:r>
                      </m:e>
                      <m:sup>
                        <m:r>
                          <a:rPr lang="en-US" sz="1100" b="0" i="1">
                            <a:latin typeface="Cambria Math" panose="02040503050406030204" pitchFamily="18" charset="0"/>
                          </a:rPr>
                          <m:t>𝐸</m:t>
                        </m:r>
                      </m:sup>
                    </m:sSup>
                  </m:oMath>
                </m:oMathPara>
              </a14:m>
              <a:endParaRPr lang="en-US" sz="1100"/>
            </a:p>
            <a:p>
              <a:endParaRPr lang="en-US" sz="1100"/>
            </a:p>
            <a:p>
              <a:pPr/>
              <a14:m>
                <m:oMathPara xmlns:m="http://schemas.openxmlformats.org/officeDocument/2006/math">
                  <m:oMathParaPr>
                    <m:jc m:val="left"/>
                  </m:oMathParaPr>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2</m:t>
                        </m:r>
                      </m:sub>
                    </m:sSub>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 </m:t>
                        </m:r>
                        <m:r>
                          <a:rPr lang="en-US" sz="1100" b="0" i="1">
                            <a:latin typeface="Cambria Math" panose="02040503050406030204" pitchFamily="18" charset="0"/>
                          </a:rPr>
                          <m:t>𝑌</m:t>
                        </m:r>
                      </m:e>
                    </m:d>
                    <m:r>
                      <a:rPr lang="en-US" sz="1100" b="0" i="1">
                        <a:latin typeface="Cambria Math" panose="02040503050406030204" pitchFamily="18" charset="0"/>
                      </a:rPr>
                      <m:t>=</m:t>
                    </m:r>
                    <m:r>
                      <a:rPr lang="en-US" sz="1100" b="0" i="1">
                        <a:latin typeface="Cambria Math" charset="0"/>
                      </a:rPr>
                      <m:t>𝐴𝑋</m:t>
                    </m:r>
                    <m:r>
                      <a:rPr lang="en-US" sz="1100" b="0" i="1">
                        <a:latin typeface="Cambria Math" panose="02040503050406030204" pitchFamily="18" charset="0"/>
                      </a:rPr>
                      <m:t>+</m:t>
                    </m:r>
                    <m:r>
                      <a:rPr lang="en-US" sz="1100" b="0" i="1">
                        <a:latin typeface="Cambria Math" charset="0"/>
                      </a:rPr>
                      <m:t>(</m:t>
                    </m:r>
                    <m:f>
                      <m:fPr>
                        <m:ctrlPr>
                          <a:rPr lang="en-US" sz="1100" b="0" i="1">
                            <a:latin typeface="Cambria Math" panose="02040503050406030204" pitchFamily="18" charset="0"/>
                          </a:rPr>
                        </m:ctrlPr>
                      </m:fPr>
                      <m:num>
                        <m:r>
                          <a:rPr lang="en-US" sz="1100" b="0" i="1">
                            <a:latin typeface="Cambria Math" charset="0"/>
                          </a:rPr>
                          <m:t>𝐵𝑌</m:t>
                        </m:r>
                      </m:num>
                      <m:den>
                        <m:r>
                          <a:rPr lang="en-US" sz="1100" b="0" i="1">
                            <a:latin typeface="Cambria Math" charset="0"/>
                          </a:rPr>
                          <m:t>𝐶</m:t>
                        </m:r>
                      </m:den>
                    </m:f>
                    <m:r>
                      <a:rPr lang="en-US" sz="1100" b="0" i="1">
                        <a:latin typeface="Cambria Math" charset="0"/>
                      </a:rPr>
                      <m:t>+</m:t>
                    </m:r>
                    <m:r>
                      <a:rPr lang="en-US" sz="1100" b="0" i="1">
                        <a:latin typeface="Cambria Math" charset="0"/>
                      </a:rPr>
                      <m:t>𝐷</m:t>
                    </m:r>
                    <m:r>
                      <a:rPr lang="en-US" sz="1100" b="0" i="1">
                        <a:latin typeface="Cambria Math" charset="0"/>
                      </a:rPr>
                      <m:t>)+</m:t>
                    </m:r>
                    <m:r>
                      <a:rPr lang="en-US" sz="1100" b="0" i="1">
                        <a:latin typeface="Cambria Math" panose="02040503050406030204" pitchFamily="18" charset="0"/>
                      </a:rPr>
                      <m:t>𝐷𝑋</m:t>
                    </m:r>
                  </m:oMath>
                </m:oMathPara>
              </a14:m>
              <a:endParaRPr lang="en-US" sz="1100"/>
            </a:p>
            <a:p>
              <a:endParaRPr lang="en-US" sz="1100"/>
            </a:p>
            <a:p>
              <a:endParaRPr lang="en-US" sz="1100"/>
            </a:p>
            <a:p>
              <a:r>
                <a:rPr lang="en-US" sz="1100"/>
                <a:t>		</a:t>
              </a:r>
            </a:p>
          </xdr:txBody>
        </xdr:sp>
      </mc:Choice>
      <mc:Fallback xmlns="">
        <xdr:sp macro="" textlink="">
          <xdr:nvSpPr>
            <xdr:cNvPr id="2" name="TextBox 1">
              <a:extLst>
                <a:ext uri="{FF2B5EF4-FFF2-40B4-BE49-F238E27FC236}">
                  <a16:creationId xmlns:a16="http://schemas.microsoft.com/office/drawing/2014/main" id="{90863DBE-A2F6-43D5-9E8A-0387052DA30E}"/>
                </a:ext>
              </a:extLst>
            </xdr:cNvPr>
            <xdr:cNvSpPr txBox="1"/>
          </xdr:nvSpPr>
          <xdr:spPr>
            <a:xfrm>
              <a:off x="1852470" y="2735582"/>
              <a:ext cx="2478230" cy="104139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r>
                <a:rPr lang="en-US" sz="1100" b="0" i="0">
                  <a:latin typeface="Cambria Math" panose="02040503050406030204" pitchFamily="18" charset="0"/>
                </a:rPr>
                <a:t>𝐹_1 (𝑋, 𝑌)=𝐴+𝐵𝑋+𝐶𝑋𝑌+𝐷𝑌^𝐸</a:t>
              </a:r>
              <a:endParaRPr lang="en-US" sz="1100"/>
            </a:p>
            <a:p>
              <a:endParaRPr lang="en-US" sz="1100"/>
            </a:p>
            <a:p>
              <a:pPr/>
              <a:r>
                <a:rPr lang="en-US" sz="1100" b="0" i="0">
                  <a:latin typeface="Cambria Math" panose="02040503050406030204" pitchFamily="18" charset="0"/>
                </a:rPr>
                <a:t>𝐹_2 (𝑋, 𝑌)=</a:t>
              </a:r>
              <a:r>
                <a:rPr lang="en-US" sz="1100" b="0" i="0">
                  <a:latin typeface="Cambria Math" charset="0"/>
                </a:rPr>
                <a:t>𝐴𝑋</a:t>
              </a:r>
              <a:r>
                <a:rPr lang="en-US" sz="1100" b="0" i="0">
                  <a:latin typeface="Cambria Math" panose="02040503050406030204" pitchFamily="18" charset="0"/>
                </a:rPr>
                <a:t>+</a:t>
              </a:r>
              <a:r>
                <a:rPr lang="en-US" sz="1100" b="0" i="0">
                  <a:latin typeface="Cambria Math" charset="0"/>
                </a:rPr>
                <a:t>(𝐵𝑌</a:t>
              </a:r>
              <a:r>
                <a:rPr lang="en-US" sz="1100" b="0" i="0">
                  <a:latin typeface="Cambria Math" panose="02040503050406030204" pitchFamily="18" charset="0"/>
                </a:rPr>
                <a:t>/</a:t>
              </a:r>
              <a:r>
                <a:rPr lang="en-US" sz="1100" b="0" i="0">
                  <a:latin typeface="Cambria Math" charset="0"/>
                </a:rPr>
                <a:t>𝐶+𝐷)+</a:t>
              </a:r>
              <a:r>
                <a:rPr lang="en-US" sz="1100" b="0" i="0">
                  <a:latin typeface="Cambria Math" panose="02040503050406030204" pitchFamily="18" charset="0"/>
                </a:rPr>
                <a:t>𝐷𝑋</a:t>
              </a:r>
              <a:endParaRPr lang="en-US" sz="1100"/>
            </a:p>
            <a:p>
              <a:endParaRPr lang="en-US" sz="1100"/>
            </a:p>
            <a:p>
              <a:endParaRPr lang="en-US" sz="1100"/>
            </a:p>
            <a:p>
              <a:r>
                <a:rPr lang="en-US" sz="1100"/>
                <a:t>		</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565150</xdr:colOff>
      <xdr:row>16</xdr:row>
      <xdr:rowOff>12700</xdr:rowOff>
    </xdr:from>
    <xdr:to>
      <xdr:col>11</xdr:col>
      <xdr:colOff>1600942</xdr:colOff>
      <xdr:row>23</xdr:row>
      <xdr:rowOff>72977</xdr:rowOff>
    </xdr:to>
    <xdr:pic>
      <xdr:nvPicPr>
        <xdr:cNvPr id="2" name="Picture 1">
          <a:extLst>
            <a:ext uri="{FF2B5EF4-FFF2-40B4-BE49-F238E27FC236}">
              <a16:creationId xmlns:a16="http://schemas.microsoft.com/office/drawing/2014/main" id="{86DF20D4-858F-443C-9C6E-DDD87BC2AB25}"/>
            </a:ext>
          </a:extLst>
        </xdr:cNvPr>
        <xdr:cNvPicPr>
          <a:picLocks noChangeAspect="1"/>
        </xdr:cNvPicPr>
      </xdr:nvPicPr>
      <xdr:blipFill>
        <a:blip xmlns:r="http://schemas.openxmlformats.org/officeDocument/2006/relationships" r:embed="rId1"/>
        <a:stretch>
          <a:fillRect/>
        </a:stretch>
      </xdr:blipFill>
      <xdr:spPr>
        <a:xfrm>
          <a:off x="4298950" y="3030220"/>
          <a:ext cx="5562072" cy="644199"/>
        </a:xfrm>
        <a:prstGeom prst="rect">
          <a:avLst/>
        </a:prstGeom>
        <a:ln>
          <a:solidFill>
            <a:schemeClr val="tx1"/>
          </a:solidFill>
        </a:ln>
      </xdr:spPr>
    </xdr:pic>
    <xdr:clientData/>
  </xdr:twoCellAnchor>
  <xdr:oneCellAnchor>
    <xdr:from>
      <xdr:col>6</xdr:col>
      <xdr:colOff>981364</xdr:colOff>
      <xdr:row>58</xdr:row>
      <xdr:rowOff>952501</xdr:rowOff>
    </xdr:from>
    <xdr:ext cx="2286262" cy="6165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D15F95-E616-4424-9C2B-C93458992A76}"/>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14:m>
                <m:oMathPara xmlns:m="http://schemas.openxmlformats.org/officeDocument/2006/math">
                  <m:oMathParaPr>
                    <m:jc m:val="centerGroup"/>
                  </m:oMathParaPr>
                  <m:oMath xmlns:m="http://schemas.openxmlformats.org/officeDocument/2006/math">
                    <m:d>
                      <m:dPr>
                        <m:ctrlPr>
                          <a:rPr lang="en-US" sz="1600" b="0" i="1">
                            <a:latin typeface="Cambria Math" panose="02040503050406030204" pitchFamily="18" charset="0"/>
                          </a:rPr>
                        </m:ctrlPr>
                      </m:dPr>
                      <m:e>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(1+</m:t>
                                </m:r>
                                <m:r>
                                  <a:rPr lang="en-US" sz="1600" b="0" i="1">
                                    <a:latin typeface="Cambria Math" panose="02040503050406030204" pitchFamily="18" charset="0"/>
                                  </a:rPr>
                                  <m:t>𝑟</m:t>
                                </m:r>
                                <m:r>
                                  <a:rPr lang="en-US" sz="1600" b="0" i="1">
                                    <a:latin typeface="Cambria Math" panose="02040503050406030204" pitchFamily="18" charset="0"/>
                                  </a:rPr>
                                  <m:t>)</m:t>
                                </m:r>
                              </m:e>
                              <m:sup>
                                <m:r>
                                  <a:rPr lang="en-US" sz="1600" b="0" i="1">
                                    <a:latin typeface="Cambria Math" panose="02040503050406030204" pitchFamily="18" charset="0"/>
                                  </a:rPr>
                                  <m:t>𝑛</m:t>
                                </m:r>
                              </m:sup>
                            </m:sSup>
                            <m:r>
                              <a:rPr lang="en-US" sz="1600" b="0" i="1">
                                <a:latin typeface="Cambria Math" panose="02040503050406030204" pitchFamily="18" charset="0"/>
                              </a:rPr>
                              <m:t>−1</m:t>
                            </m:r>
                          </m:num>
                          <m:den>
                            <m:r>
                              <a:rPr lang="en-US" sz="1600" b="0" i="1">
                                <a:latin typeface="Cambria Math" panose="02040503050406030204" pitchFamily="18" charset="0"/>
                              </a:rPr>
                              <m:t>𝑟</m:t>
                            </m:r>
                          </m:den>
                        </m:f>
                      </m:e>
                    </m:d>
                  </m:oMath>
                </m:oMathPara>
              </a14:m>
              <a:endParaRPr lang="en-US" sz="1600"/>
            </a:p>
          </xdr:txBody>
        </xdr:sp>
      </mc:Choice>
      <mc:Fallback xmlns="">
        <xdr:sp macro="" textlink="">
          <xdr:nvSpPr>
            <xdr:cNvPr id="3" name="TextBox 2">
              <a:extLst>
                <a:ext uri="{FF2B5EF4-FFF2-40B4-BE49-F238E27FC236}">
                  <a16:creationId xmlns:a16="http://schemas.microsoft.com/office/drawing/2014/main" id="{BCD15F95-E616-4424-9C2B-C93458992A76}"/>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r>
                <a:rPr lang="en-US" sz="1600" b="0" i="0">
                  <a:latin typeface="Cambria Math" panose="02040503050406030204" pitchFamily="18" charset="0"/>
                </a:rPr>
                <a:t>((〖(1+𝑟)〗^𝑛−1)/𝑟)</a:t>
              </a:r>
              <a:endParaRPr lang="en-US" sz="16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editAs="oneCell">
    <xdr:from>
      <xdr:col>7</xdr:col>
      <xdr:colOff>565150</xdr:colOff>
      <xdr:row>16</xdr:row>
      <xdr:rowOff>12700</xdr:rowOff>
    </xdr:from>
    <xdr:to>
      <xdr:col>11</xdr:col>
      <xdr:colOff>1600942</xdr:colOff>
      <xdr:row>23</xdr:row>
      <xdr:rowOff>72977</xdr:rowOff>
    </xdr:to>
    <xdr:pic>
      <xdr:nvPicPr>
        <xdr:cNvPr id="2" name="Picture 1">
          <a:extLst>
            <a:ext uri="{FF2B5EF4-FFF2-40B4-BE49-F238E27FC236}">
              <a16:creationId xmlns:a16="http://schemas.microsoft.com/office/drawing/2014/main" id="{4DCDDB7D-2587-4209-82FA-1E1336397793}"/>
            </a:ext>
          </a:extLst>
        </xdr:cNvPr>
        <xdr:cNvPicPr>
          <a:picLocks noChangeAspect="1"/>
        </xdr:cNvPicPr>
      </xdr:nvPicPr>
      <xdr:blipFill>
        <a:blip xmlns:r="http://schemas.openxmlformats.org/officeDocument/2006/relationships" r:embed="rId1"/>
        <a:stretch>
          <a:fillRect/>
        </a:stretch>
      </xdr:blipFill>
      <xdr:spPr>
        <a:xfrm>
          <a:off x="4298950" y="3030220"/>
          <a:ext cx="5562072" cy="644199"/>
        </a:xfrm>
        <a:prstGeom prst="rect">
          <a:avLst/>
        </a:prstGeom>
        <a:ln>
          <a:solidFill>
            <a:schemeClr val="tx1"/>
          </a:solidFill>
        </a:ln>
      </xdr:spPr>
    </xdr:pic>
    <xdr:clientData/>
  </xdr:twoCellAnchor>
  <xdr:oneCellAnchor>
    <xdr:from>
      <xdr:col>6</xdr:col>
      <xdr:colOff>981364</xdr:colOff>
      <xdr:row>58</xdr:row>
      <xdr:rowOff>952501</xdr:rowOff>
    </xdr:from>
    <xdr:ext cx="2286262" cy="6165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D58225A-1310-48CC-894D-BF921BB9B986}"/>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14:m>
                <m:oMathPara xmlns:m="http://schemas.openxmlformats.org/officeDocument/2006/math">
                  <m:oMathParaPr>
                    <m:jc m:val="centerGroup"/>
                  </m:oMathParaPr>
                  <m:oMath xmlns:m="http://schemas.openxmlformats.org/officeDocument/2006/math">
                    <m:d>
                      <m:dPr>
                        <m:ctrlPr>
                          <a:rPr lang="en-US" sz="1600" b="0" i="1">
                            <a:latin typeface="Cambria Math" panose="02040503050406030204" pitchFamily="18" charset="0"/>
                          </a:rPr>
                        </m:ctrlPr>
                      </m:dPr>
                      <m:e>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(1+</m:t>
                                </m:r>
                                <m:r>
                                  <a:rPr lang="en-US" sz="1600" b="0" i="1">
                                    <a:latin typeface="Cambria Math" panose="02040503050406030204" pitchFamily="18" charset="0"/>
                                  </a:rPr>
                                  <m:t>𝑟</m:t>
                                </m:r>
                                <m:r>
                                  <a:rPr lang="en-US" sz="1600" b="0" i="1">
                                    <a:latin typeface="Cambria Math" panose="02040503050406030204" pitchFamily="18" charset="0"/>
                                  </a:rPr>
                                  <m:t>)</m:t>
                                </m:r>
                              </m:e>
                              <m:sup>
                                <m:r>
                                  <a:rPr lang="en-US" sz="1600" b="0" i="1">
                                    <a:latin typeface="Cambria Math" panose="02040503050406030204" pitchFamily="18" charset="0"/>
                                  </a:rPr>
                                  <m:t>𝑛</m:t>
                                </m:r>
                              </m:sup>
                            </m:sSup>
                            <m:r>
                              <a:rPr lang="en-US" sz="1600" b="0" i="1">
                                <a:latin typeface="Cambria Math" panose="02040503050406030204" pitchFamily="18" charset="0"/>
                              </a:rPr>
                              <m:t>−1</m:t>
                            </m:r>
                          </m:num>
                          <m:den>
                            <m:r>
                              <a:rPr lang="en-US" sz="1600" b="0" i="1">
                                <a:latin typeface="Cambria Math" panose="02040503050406030204" pitchFamily="18" charset="0"/>
                              </a:rPr>
                              <m:t>𝑟</m:t>
                            </m:r>
                          </m:den>
                        </m:f>
                      </m:e>
                    </m:d>
                  </m:oMath>
                </m:oMathPara>
              </a14:m>
              <a:endParaRPr lang="en-US" sz="1600"/>
            </a:p>
          </xdr:txBody>
        </xdr:sp>
      </mc:Choice>
      <mc:Fallback xmlns="">
        <xdr:sp macro="" textlink="">
          <xdr:nvSpPr>
            <xdr:cNvPr id="3" name="TextBox 2">
              <a:extLst>
                <a:ext uri="{FF2B5EF4-FFF2-40B4-BE49-F238E27FC236}">
                  <a16:creationId xmlns:a16="http://schemas.microsoft.com/office/drawing/2014/main" id="{BD58225A-1310-48CC-894D-BF921BB9B986}"/>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r>
                <a:rPr lang="en-US" sz="1600" b="0" i="0">
                  <a:latin typeface="Cambria Math" panose="02040503050406030204" pitchFamily="18" charset="0"/>
                </a:rPr>
                <a:t>((〖(1+𝑟)〗^𝑛−1)/𝑟)</a:t>
              </a:r>
              <a:endParaRPr lang="en-US" sz="1600"/>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editAs="oneCell">
    <xdr:from>
      <xdr:col>7</xdr:col>
      <xdr:colOff>565150</xdr:colOff>
      <xdr:row>16</xdr:row>
      <xdr:rowOff>12700</xdr:rowOff>
    </xdr:from>
    <xdr:to>
      <xdr:col>11</xdr:col>
      <xdr:colOff>1600942</xdr:colOff>
      <xdr:row>19</xdr:row>
      <xdr:rowOff>62539</xdr:rowOff>
    </xdr:to>
    <xdr:pic>
      <xdr:nvPicPr>
        <xdr:cNvPr id="2" name="Picture 1">
          <a:extLst>
            <a:ext uri="{FF2B5EF4-FFF2-40B4-BE49-F238E27FC236}">
              <a16:creationId xmlns:a16="http://schemas.microsoft.com/office/drawing/2014/main" id="{EE45DFB2-F68A-4A28-B2E9-DBBD6459D912}"/>
            </a:ext>
          </a:extLst>
        </xdr:cNvPr>
        <xdr:cNvPicPr>
          <a:picLocks noChangeAspect="1"/>
        </xdr:cNvPicPr>
      </xdr:nvPicPr>
      <xdr:blipFill>
        <a:blip xmlns:r="http://schemas.openxmlformats.org/officeDocument/2006/relationships" r:embed="rId1"/>
        <a:stretch>
          <a:fillRect/>
        </a:stretch>
      </xdr:blipFill>
      <xdr:spPr>
        <a:xfrm>
          <a:off x="4298950" y="3030220"/>
          <a:ext cx="5562072" cy="644199"/>
        </a:xfrm>
        <a:prstGeom prst="rect">
          <a:avLst/>
        </a:prstGeom>
        <a:ln>
          <a:solidFill>
            <a:schemeClr val="tx1"/>
          </a:solidFill>
        </a:ln>
      </xdr:spPr>
    </xdr:pic>
    <xdr:clientData/>
  </xdr:twoCellAnchor>
  <xdr:oneCellAnchor>
    <xdr:from>
      <xdr:col>6</xdr:col>
      <xdr:colOff>981364</xdr:colOff>
      <xdr:row>58</xdr:row>
      <xdr:rowOff>952501</xdr:rowOff>
    </xdr:from>
    <xdr:ext cx="2286262" cy="6165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6859D67-7B55-433D-AD7A-2ABE70FEF72E}"/>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14:m>
                <m:oMathPara xmlns:m="http://schemas.openxmlformats.org/officeDocument/2006/math">
                  <m:oMathParaPr>
                    <m:jc m:val="centerGroup"/>
                  </m:oMathParaPr>
                  <m:oMath xmlns:m="http://schemas.openxmlformats.org/officeDocument/2006/math">
                    <m:d>
                      <m:dPr>
                        <m:ctrlPr>
                          <a:rPr lang="en-US" sz="1600" b="0" i="1">
                            <a:latin typeface="Cambria Math" panose="02040503050406030204" pitchFamily="18" charset="0"/>
                          </a:rPr>
                        </m:ctrlPr>
                      </m:dPr>
                      <m:e>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(1+</m:t>
                                </m:r>
                                <m:r>
                                  <a:rPr lang="en-US" sz="1600" b="0" i="1">
                                    <a:latin typeface="Cambria Math" panose="02040503050406030204" pitchFamily="18" charset="0"/>
                                  </a:rPr>
                                  <m:t>𝑟</m:t>
                                </m:r>
                                <m:r>
                                  <a:rPr lang="en-US" sz="1600" b="0" i="1">
                                    <a:latin typeface="Cambria Math" panose="02040503050406030204" pitchFamily="18" charset="0"/>
                                  </a:rPr>
                                  <m:t>)</m:t>
                                </m:r>
                              </m:e>
                              <m:sup>
                                <m:r>
                                  <a:rPr lang="en-US" sz="1600" b="0" i="1">
                                    <a:latin typeface="Cambria Math" panose="02040503050406030204" pitchFamily="18" charset="0"/>
                                  </a:rPr>
                                  <m:t>𝑛</m:t>
                                </m:r>
                              </m:sup>
                            </m:sSup>
                            <m:r>
                              <a:rPr lang="en-US" sz="1600" b="0" i="1">
                                <a:latin typeface="Cambria Math" panose="02040503050406030204" pitchFamily="18" charset="0"/>
                              </a:rPr>
                              <m:t>−1</m:t>
                            </m:r>
                          </m:num>
                          <m:den>
                            <m:r>
                              <a:rPr lang="en-US" sz="1600" b="0" i="1">
                                <a:latin typeface="Cambria Math" panose="02040503050406030204" pitchFamily="18" charset="0"/>
                              </a:rPr>
                              <m:t>𝑟</m:t>
                            </m:r>
                          </m:den>
                        </m:f>
                      </m:e>
                    </m:d>
                  </m:oMath>
                </m:oMathPara>
              </a14:m>
              <a:endParaRPr lang="en-US" sz="1600"/>
            </a:p>
          </xdr:txBody>
        </xdr:sp>
      </mc:Choice>
      <mc:Fallback xmlns="">
        <xdr:sp macro="" textlink="">
          <xdr:nvSpPr>
            <xdr:cNvPr id="3" name="TextBox 2">
              <a:extLst>
                <a:ext uri="{FF2B5EF4-FFF2-40B4-BE49-F238E27FC236}">
                  <a16:creationId xmlns:a16="http://schemas.microsoft.com/office/drawing/2014/main" id="{C6859D67-7B55-433D-AD7A-2ABE70FEF72E}"/>
                </a:ext>
              </a:extLst>
            </xdr:cNvPr>
            <xdr:cNvSpPr txBox="1"/>
          </xdr:nvSpPr>
          <xdr:spPr>
            <a:xfrm>
              <a:off x="3389284" y="1355598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r>
                <a:rPr lang="en-US" sz="1600" b="0" i="0">
                  <a:latin typeface="Cambria Math" panose="02040503050406030204" pitchFamily="18" charset="0"/>
                </a:rPr>
                <a:t>((〖(1+𝑟)〗^𝑛−1)/𝑟)</a:t>
              </a:r>
              <a:endParaRPr lang="en-US" sz="16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editAs="oneCell">
    <xdr:from>
      <xdr:col>7</xdr:col>
      <xdr:colOff>565150</xdr:colOff>
      <xdr:row>16</xdr:row>
      <xdr:rowOff>12700</xdr:rowOff>
    </xdr:from>
    <xdr:to>
      <xdr:col>11</xdr:col>
      <xdr:colOff>1600942</xdr:colOff>
      <xdr:row>23</xdr:row>
      <xdr:rowOff>72977</xdr:rowOff>
    </xdr:to>
    <xdr:pic>
      <xdr:nvPicPr>
        <xdr:cNvPr id="2" name="Picture 1">
          <a:extLst>
            <a:ext uri="{FF2B5EF4-FFF2-40B4-BE49-F238E27FC236}">
              <a16:creationId xmlns:a16="http://schemas.microsoft.com/office/drawing/2014/main" id="{A2E27EE7-9244-4EBD-A594-7626AA55B8A5}"/>
            </a:ext>
          </a:extLst>
        </xdr:cNvPr>
        <xdr:cNvPicPr>
          <a:picLocks noChangeAspect="1"/>
        </xdr:cNvPicPr>
      </xdr:nvPicPr>
      <xdr:blipFill>
        <a:blip xmlns:r="http://schemas.openxmlformats.org/officeDocument/2006/relationships" r:embed="rId1"/>
        <a:stretch>
          <a:fillRect/>
        </a:stretch>
      </xdr:blipFill>
      <xdr:spPr>
        <a:xfrm>
          <a:off x="4055110" y="2603500"/>
          <a:ext cx="5562072" cy="644199"/>
        </a:xfrm>
        <a:prstGeom prst="rect">
          <a:avLst/>
        </a:prstGeom>
        <a:ln>
          <a:solidFill>
            <a:schemeClr val="tx1"/>
          </a:solidFill>
        </a:ln>
      </xdr:spPr>
    </xdr:pic>
    <xdr:clientData/>
  </xdr:twoCellAnchor>
  <xdr:oneCellAnchor>
    <xdr:from>
      <xdr:col>6</xdr:col>
      <xdr:colOff>981364</xdr:colOff>
      <xdr:row>58</xdr:row>
      <xdr:rowOff>952501</xdr:rowOff>
    </xdr:from>
    <xdr:ext cx="2286262" cy="6165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12F753CD-6BFF-4331-B212-F9E08E18617B}"/>
                </a:ext>
              </a:extLst>
            </xdr:cNvPr>
            <xdr:cNvSpPr txBox="1"/>
          </xdr:nvSpPr>
          <xdr:spPr>
            <a:xfrm>
              <a:off x="3145444" y="1331214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14:m>
                <m:oMathPara xmlns:m="http://schemas.openxmlformats.org/officeDocument/2006/math">
                  <m:oMathParaPr>
                    <m:jc m:val="centerGroup"/>
                  </m:oMathParaPr>
                  <m:oMath xmlns:m="http://schemas.openxmlformats.org/officeDocument/2006/math">
                    <m:d>
                      <m:dPr>
                        <m:ctrlPr>
                          <a:rPr lang="en-US" sz="1600" b="0" i="1">
                            <a:latin typeface="Cambria Math" panose="02040503050406030204" pitchFamily="18" charset="0"/>
                          </a:rPr>
                        </m:ctrlPr>
                      </m:dPr>
                      <m:e>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(1+</m:t>
                                </m:r>
                                <m:r>
                                  <a:rPr lang="en-US" sz="1600" b="0" i="1">
                                    <a:latin typeface="Cambria Math" panose="02040503050406030204" pitchFamily="18" charset="0"/>
                                  </a:rPr>
                                  <m:t>𝑟</m:t>
                                </m:r>
                                <m:r>
                                  <a:rPr lang="en-US" sz="1600" b="0" i="1">
                                    <a:latin typeface="Cambria Math" panose="02040503050406030204" pitchFamily="18" charset="0"/>
                                  </a:rPr>
                                  <m:t>)</m:t>
                                </m:r>
                              </m:e>
                              <m:sup>
                                <m:r>
                                  <a:rPr lang="en-US" sz="1600" b="0" i="1">
                                    <a:latin typeface="Cambria Math" panose="02040503050406030204" pitchFamily="18" charset="0"/>
                                  </a:rPr>
                                  <m:t>𝑛</m:t>
                                </m:r>
                              </m:sup>
                            </m:sSup>
                            <m:r>
                              <a:rPr lang="en-US" sz="1600" b="0" i="1">
                                <a:latin typeface="Cambria Math" panose="02040503050406030204" pitchFamily="18" charset="0"/>
                              </a:rPr>
                              <m:t>−1</m:t>
                            </m:r>
                          </m:num>
                          <m:den>
                            <m:r>
                              <a:rPr lang="en-US" sz="1600" b="0" i="1">
                                <a:latin typeface="Cambria Math" panose="02040503050406030204" pitchFamily="18" charset="0"/>
                              </a:rPr>
                              <m:t>𝑟</m:t>
                            </m:r>
                          </m:den>
                        </m:f>
                      </m:e>
                    </m:d>
                  </m:oMath>
                </m:oMathPara>
              </a14:m>
              <a:endParaRPr lang="en-US" sz="1600"/>
            </a:p>
          </xdr:txBody>
        </xdr:sp>
      </mc:Choice>
      <mc:Fallback xmlns="">
        <xdr:sp macro="" textlink="">
          <xdr:nvSpPr>
            <xdr:cNvPr id="3" name="TextBox 2">
              <a:extLst>
                <a:ext uri="{FF2B5EF4-FFF2-40B4-BE49-F238E27FC236}">
                  <a16:creationId xmlns:a16="http://schemas.microsoft.com/office/drawing/2014/main" id="{12F753CD-6BFF-4331-B212-F9E08E18617B}"/>
                </a:ext>
              </a:extLst>
            </xdr:cNvPr>
            <xdr:cNvSpPr txBox="1"/>
          </xdr:nvSpPr>
          <xdr:spPr>
            <a:xfrm>
              <a:off x="3145444" y="13312141"/>
              <a:ext cx="2286262" cy="61652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lIns="0" tIns="0" rIns="0" bIns="0" rtlCol="0" anchor="t">
              <a:noAutofit/>
            </a:bodyPr>
            <a:lstStyle/>
            <a:p>
              <a:pPr algn="ctr"/>
              <a:r>
                <a:rPr lang="en-US" sz="1600" b="0" i="0">
                  <a:latin typeface="Cambria Math" panose="02040503050406030204" pitchFamily="18" charset="0"/>
                </a:rPr>
                <a:t>((〖(1+𝑟)〗^𝑛−1)/𝑟)</a:t>
              </a:r>
              <a:endParaRPr lang="en-US" sz="1600"/>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1C616C-082D-49BC-84FD-6EB805D77276}" name="Table134" displayName="Table134" ref="F20:O45" totalsRowShown="0" headerRowDxfId="333" tableBorderDxfId="332" headerRowCellStyle="Normal 2 2">
  <autoFilter ref="F20:O45" xr:uid="{A250C50A-54A2-4A40-B13C-0879BEE2C226}">
    <filterColumn colId="9">
      <customFilters>
        <customFilter operator="greaterThanOrEqual" val="6.5"/>
      </customFilters>
    </filterColumn>
  </autoFilter>
  <sortState xmlns:xlrd2="http://schemas.microsoft.com/office/spreadsheetml/2017/richdata2" ref="F21:O45">
    <sortCondition ref="L21:L45"/>
    <sortCondition descending="1" ref="N21:N45"/>
  </sortState>
  <tableColumns count="10">
    <tableColumn id="1" xr3:uid="{B0497C06-D580-44D9-9D39-C7F15A184EB4}" name="0" dataDxfId="331"/>
    <tableColumn id="2" xr3:uid="{EF723A5F-13A1-4E89-9FE4-C5E502B0490E}" name="02" dataDxfId="330"/>
    <tableColumn id="3" xr3:uid="{7F201314-C0BF-44F4-A842-920A65B3845F}" name="03" dataDxfId="329"/>
    <tableColumn id="4" xr3:uid="{9750A2B7-3F36-42A6-834B-D40B01D6A657}" name="04" dataDxfId="328"/>
    <tableColumn id="5" xr3:uid="{62B3DB20-479F-4325-939F-1EE3E3CE16BD}" name="05" dataDxfId="327"/>
    <tableColumn id="6" xr3:uid="{724BE69D-C2AC-4ED6-8845-26D559A76153}" name="06" dataDxfId="326"/>
    <tableColumn id="7" xr3:uid="{086E72CE-928F-4C4C-90B9-E56CC32671C1}" name="07" dataDxfId="325"/>
    <tableColumn id="8" xr3:uid="{4B5F9E73-2554-46C3-A4FF-74547098BC37}" name="08" dataDxfId="324" dataCellStyle="Comma"/>
    <tableColumn id="9" xr3:uid="{C68F3CA2-FDEA-48DC-9E94-B0DDF8D94B4B}" name="09" dataDxfId="323"/>
    <tableColumn id="10" xr3:uid="{B7FEB2FE-55AB-4A91-BACB-DFCE93CB9171}" name="010" dataDxfId="322" dataCellStyle="Currency"/>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DBE46D-3EB1-4423-959B-79B2A4C99F7F}" name="Table135" displayName="Table135" ref="F20:O45" totalsRowShown="0" headerRowDxfId="321" dataDxfId="320" tableBorderDxfId="319" headerRowCellStyle="Normal 2 2">
  <autoFilter ref="F20:O45" xr:uid="{A250C50A-54A2-4A40-B13C-0879BEE2C226}">
    <filterColumn colId="9">
      <customFilters>
        <customFilter operator="greaterThanOrEqual" val="6.5"/>
      </customFilters>
    </filterColumn>
  </autoFilter>
  <sortState xmlns:xlrd2="http://schemas.microsoft.com/office/spreadsheetml/2017/richdata2" ref="F21:O45">
    <sortCondition ref="L21:L45"/>
    <sortCondition descending="1" ref="N21:N45"/>
  </sortState>
  <tableColumns count="10">
    <tableColumn id="1" xr3:uid="{728D0D7D-0E76-409C-A243-BDE31275EA5D}" name="0" dataDxfId="318"/>
    <tableColumn id="2" xr3:uid="{740A3310-2B01-4B39-B636-89F60734AE78}" name="02" dataDxfId="317"/>
    <tableColumn id="3" xr3:uid="{75B2F10D-FD10-45E2-A532-B9E5343CDB97}" name="03" dataDxfId="316"/>
    <tableColumn id="4" xr3:uid="{836408CA-0B83-4536-B459-2879F72CFB8D}" name="04" dataDxfId="315"/>
    <tableColumn id="5" xr3:uid="{CA719A4A-BB08-4CB3-B97C-A6667B0B63C3}" name="05" dataDxfId="314"/>
    <tableColumn id="6" xr3:uid="{4FD5A932-A2A0-4C1D-A3E0-9BB2CC54D5DB}" name="06" dataDxfId="313"/>
    <tableColumn id="7" xr3:uid="{9254B62C-AD76-4AE3-ADEA-37713848E13A}" name="07" dataDxfId="312"/>
    <tableColumn id="8" xr3:uid="{E7BF9B27-2C57-4BBC-9E55-44AC4323369F}" name="08" dataDxfId="311" dataCellStyle="Comma"/>
    <tableColumn id="9" xr3:uid="{8393AB1F-A944-4A5E-98A2-D8F9C977CD66}" name="09" dataDxfId="310"/>
    <tableColumn id="10" xr3:uid="{4B56747E-C21C-497F-8EC7-BA618A005FFD}" name="010" dataDxfId="309" dataCellStyle="Currency"/>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C95F6-97F6-46CE-BDDA-686938ADC22E}" name="Table1" displayName="Table1" ref="F20:O45" totalsRowShown="0" headerRowDxfId="308" dataDxfId="307" tableBorderDxfId="306" headerRowCellStyle="Normal 2 2">
  <autoFilter ref="F20:O45" xr:uid="{A250C50A-54A2-4A40-B13C-0879BEE2C226}">
    <filterColumn colId="9">
      <customFilters>
        <customFilter operator="greaterThanOrEqual" val="6.5"/>
      </customFilters>
    </filterColumn>
  </autoFilter>
  <sortState xmlns:xlrd2="http://schemas.microsoft.com/office/spreadsheetml/2017/richdata2" ref="F21:O45">
    <sortCondition ref="L21:L45"/>
    <sortCondition descending="1" ref="N21:N45"/>
  </sortState>
  <tableColumns count="10">
    <tableColumn id="1" xr3:uid="{BBA8975F-B836-44AC-89BD-088E562AB9FB}" name="City" dataDxfId="305"/>
    <tableColumn id="2" xr3:uid="{142943EF-9902-4984-9929-1D4E853AB825}" name="2017 Rank" dataDxfId="304"/>
    <tableColumn id="3" xr3:uid="{7FAAC5A5-A232-4E3F-9812-9C8FAD67F728}" name="2022 Rank" dataDxfId="303"/>
    <tableColumn id="4" xr3:uid="{EFB423C1-5C17-4D05-A8F5-1285019C6DC2}" name="Overall Score" dataDxfId="302"/>
    <tableColumn id="5" xr3:uid="{D2A62BE4-62F9-4A15-9004-1220D5D796ED}" name="State" dataDxfId="301"/>
    <tableColumn id="6" xr3:uid="{8AE32441-78B3-4E1A-9899-207D3739274F}" name="Region" dataDxfId="300"/>
    <tableColumn id="7" xr3:uid="{3A5BBB22-0FFC-42CF-AD5C-0640B9F75D4C}" name="Location Type" dataDxfId="299"/>
    <tableColumn id="8" xr3:uid="{7D47EA6A-34FC-4BE8-81E2-03BC6CFE5ADB}" name="City Population" dataDxfId="298" dataCellStyle="Comma"/>
    <tableColumn id="9" xr3:uid="{CC04EB74-D781-430D-8701-A9D8FB6C5DB9}" name="Average High Temp" dataDxfId="297"/>
    <tableColumn id="10" xr3:uid="{CB066F3A-E136-4765-A2E5-263C231A6092}" name="Quality of Life Rating" dataDxfId="296" dataCellStyle="Currency"/>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1.bin"/><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1.xml"/><Relationship Id="rId1" Type="http://schemas.openxmlformats.org/officeDocument/2006/relationships/vmlDrawing" Target="../drawings/vmlDrawing6.vml"/></Relationships>
</file>

<file path=xl/worksheets/_rels/sheet2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2.xml"/><Relationship Id="rId1" Type="http://schemas.openxmlformats.org/officeDocument/2006/relationships/vmlDrawing" Target="../drawings/vmlDrawing7.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3.xml"/><Relationship Id="rId1" Type="http://schemas.openxmlformats.org/officeDocument/2006/relationships/vmlDrawing" Target="../drawings/vmlDrawing9.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5DED-94FE-455B-9001-130F325CC6F6}">
  <sheetPr codeName="Sheet91">
    <tabColor rgb="FFFFFF00"/>
  </sheetPr>
  <dimension ref="A1:G53"/>
  <sheetViews>
    <sheetView topLeftCell="A25" zoomScale="160" zoomScaleNormal="160" workbookViewId="0">
      <selection activeCell="F37" sqref="F37"/>
    </sheetView>
  </sheetViews>
  <sheetFormatPr defaultColWidth="8.7109375" defaultRowHeight="15"/>
  <cols>
    <col min="1" max="1" width="30.7109375" customWidth="1"/>
    <col min="2" max="2" width="53.7109375" bestFit="1" customWidth="1"/>
    <col min="4" max="4" width="10.42578125" bestFit="1" customWidth="1"/>
  </cols>
  <sheetData>
    <row r="1" spans="1:7" ht="27" customHeight="1"/>
    <row r="2" spans="1:7" ht="27" customHeight="1"/>
    <row r="3" spans="1:7" ht="15.75">
      <c r="A3" s="191" t="s">
        <v>257</v>
      </c>
      <c r="B3" s="191" t="s">
        <v>258</v>
      </c>
      <c r="D3" s="192"/>
    </row>
    <row r="4" spans="1:7">
      <c r="A4" s="193" t="s">
        <v>259</v>
      </c>
      <c r="B4" t="s">
        <v>260</v>
      </c>
    </row>
    <row r="5" spans="1:7">
      <c r="A5" s="193" t="s">
        <v>261</v>
      </c>
      <c r="B5" t="s">
        <v>262</v>
      </c>
    </row>
    <row r="6" spans="1:7">
      <c r="A6" s="193" t="s">
        <v>263</v>
      </c>
      <c r="B6" t="s">
        <v>264</v>
      </c>
    </row>
    <row r="7" spans="1:7">
      <c r="A7" s="193" t="s">
        <v>265</v>
      </c>
      <c r="B7" t="s">
        <v>266</v>
      </c>
    </row>
    <row r="8" spans="1:7">
      <c r="A8" s="193" t="s">
        <v>267</v>
      </c>
      <c r="B8" t="s">
        <v>268</v>
      </c>
    </row>
    <row r="9" spans="1:7">
      <c r="A9" s="193" t="s">
        <v>269</v>
      </c>
      <c r="B9" t="s">
        <v>270</v>
      </c>
      <c r="G9" s="194"/>
    </row>
    <row r="10" spans="1:7">
      <c r="A10" s="193" t="s">
        <v>271</v>
      </c>
      <c r="B10" t="s">
        <v>272</v>
      </c>
    </row>
    <row r="11" spans="1:7">
      <c r="A11" s="193" t="s">
        <v>273</v>
      </c>
      <c r="B11" t="s">
        <v>274</v>
      </c>
    </row>
    <row r="12" spans="1:7">
      <c r="A12" s="193" t="s">
        <v>275</v>
      </c>
      <c r="B12" t="s">
        <v>276</v>
      </c>
    </row>
    <row r="13" spans="1:7">
      <c r="A13" s="193" t="s">
        <v>277</v>
      </c>
      <c r="B13" t="s">
        <v>278</v>
      </c>
    </row>
    <row r="14" spans="1:7">
      <c r="A14" t="s">
        <v>279</v>
      </c>
      <c r="B14" t="s">
        <v>280</v>
      </c>
    </row>
    <row r="15" spans="1:7">
      <c r="A15" t="s">
        <v>281</v>
      </c>
      <c r="B15" t="s">
        <v>282</v>
      </c>
    </row>
    <row r="16" spans="1:7">
      <c r="A16" t="s">
        <v>283</v>
      </c>
      <c r="B16" t="s">
        <v>284</v>
      </c>
    </row>
    <row r="17" spans="1:2">
      <c r="A17" t="s">
        <v>285</v>
      </c>
      <c r="B17" t="s">
        <v>286</v>
      </c>
    </row>
    <row r="18" spans="1:2">
      <c r="A18" t="s">
        <v>287</v>
      </c>
      <c r="B18" t="s">
        <v>288</v>
      </c>
    </row>
    <row r="19" spans="1:2">
      <c r="A19" t="s">
        <v>289</v>
      </c>
      <c r="B19" t="s">
        <v>290</v>
      </c>
    </row>
    <row r="20" spans="1:2">
      <c r="A20" t="s">
        <v>291</v>
      </c>
      <c r="B20" t="s">
        <v>292</v>
      </c>
    </row>
    <row r="21" spans="1:2">
      <c r="A21" t="s">
        <v>293</v>
      </c>
      <c r="B21" t="s">
        <v>294</v>
      </c>
    </row>
    <row r="22" spans="1:2">
      <c r="A22" t="s">
        <v>295</v>
      </c>
      <c r="B22" t="s">
        <v>296</v>
      </c>
    </row>
    <row r="23" spans="1:2">
      <c r="A23" t="s">
        <v>297</v>
      </c>
      <c r="B23" t="s">
        <v>298</v>
      </c>
    </row>
    <row r="24" spans="1:2">
      <c r="A24" t="s">
        <v>299</v>
      </c>
      <c r="B24" t="s">
        <v>300</v>
      </c>
    </row>
    <row r="25" spans="1:2">
      <c r="A25" t="s">
        <v>301</v>
      </c>
      <c r="B25" t="s">
        <v>302</v>
      </c>
    </row>
    <row r="26" spans="1:2">
      <c r="A26" t="s">
        <v>303</v>
      </c>
      <c r="B26" t="s">
        <v>304</v>
      </c>
    </row>
    <row r="27" spans="1:2">
      <c r="A27" t="s">
        <v>305</v>
      </c>
      <c r="B27" t="s">
        <v>306</v>
      </c>
    </row>
    <row r="28" spans="1:2">
      <c r="A28" t="s">
        <v>307</v>
      </c>
      <c r="B28" t="s">
        <v>308</v>
      </c>
    </row>
    <row r="29" spans="1:2">
      <c r="A29" t="s">
        <v>309</v>
      </c>
      <c r="B29" t="s">
        <v>310</v>
      </c>
    </row>
    <row r="30" spans="1:2">
      <c r="A30" t="s">
        <v>311</v>
      </c>
      <c r="B30" t="s">
        <v>312</v>
      </c>
    </row>
    <row r="31" spans="1:2">
      <c r="A31" t="s">
        <v>313</v>
      </c>
      <c r="B31" t="s">
        <v>314</v>
      </c>
    </row>
    <row r="32" spans="1:2">
      <c r="A32" t="s">
        <v>315</v>
      </c>
      <c r="B32" t="s">
        <v>316</v>
      </c>
    </row>
    <row r="33" spans="1:2">
      <c r="A33" s="193" t="s">
        <v>317</v>
      </c>
      <c r="B33" t="s">
        <v>318</v>
      </c>
    </row>
    <row r="34" spans="1:2">
      <c r="A34" s="193" t="s">
        <v>319</v>
      </c>
      <c r="B34" t="s">
        <v>320</v>
      </c>
    </row>
    <row r="35" spans="1:2">
      <c r="A35" t="s">
        <v>321</v>
      </c>
      <c r="B35" t="s">
        <v>322</v>
      </c>
    </row>
    <row r="36" spans="1:2">
      <c r="A36" t="s">
        <v>323</v>
      </c>
      <c r="B36" t="s">
        <v>324</v>
      </c>
    </row>
    <row r="37" spans="1:2">
      <c r="A37" t="s">
        <v>325</v>
      </c>
      <c r="B37" t="s">
        <v>326</v>
      </c>
    </row>
    <row r="38" spans="1:2">
      <c r="A38" t="s">
        <v>327</v>
      </c>
      <c r="B38" t="s">
        <v>328</v>
      </c>
    </row>
    <row r="39" spans="1:2">
      <c r="A39" t="s">
        <v>329</v>
      </c>
      <c r="B39" t="s">
        <v>330</v>
      </c>
    </row>
    <row r="40" spans="1:2">
      <c r="A40" t="s">
        <v>331</v>
      </c>
      <c r="B40" t="s">
        <v>332</v>
      </c>
    </row>
    <row r="41" spans="1:2">
      <c r="A41" t="s">
        <v>333</v>
      </c>
      <c r="B41" t="s">
        <v>334</v>
      </c>
    </row>
    <row r="42" spans="1:2">
      <c r="A42" t="s">
        <v>335</v>
      </c>
      <c r="B42" t="s">
        <v>336</v>
      </c>
    </row>
    <row r="43" spans="1:2">
      <c r="A43" s="193" t="s">
        <v>337</v>
      </c>
      <c r="B43" t="s">
        <v>338</v>
      </c>
    </row>
    <row r="44" spans="1:2">
      <c r="A44" t="s">
        <v>339</v>
      </c>
      <c r="B44" t="s">
        <v>340</v>
      </c>
    </row>
    <row r="45" spans="1:2">
      <c r="A45" t="s">
        <v>341</v>
      </c>
      <c r="B45" t="s">
        <v>342</v>
      </c>
    </row>
    <row r="46" spans="1:2">
      <c r="A46" t="s">
        <v>343</v>
      </c>
      <c r="B46" t="s">
        <v>344</v>
      </c>
    </row>
    <row r="47" spans="1:2">
      <c r="A47" t="s">
        <v>345</v>
      </c>
      <c r="B47" t="s">
        <v>346</v>
      </c>
    </row>
    <row r="48" spans="1:2">
      <c r="A48" t="s">
        <v>347</v>
      </c>
      <c r="B48" t="s">
        <v>348</v>
      </c>
    </row>
    <row r="49" spans="1:2">
      <c r="A49" t="s">
        <v>349</v>
      </c>
      <c r="B49" t="s">
        <v>350</v>
      </c>
    </row>
    <row r="50" spans="1:2">
      <c r="A50" t="s">
        <v>351</v>
      </c>
      <c r="B50" t="s">
        <v>352</v>
      </c>
    </row>
    <row r="51" spans="1:2">
      <c r="A51" t="s">
        <v>353</v>
      </c>
      <c r="B51" t="s">
        <v>354</v>
      </c>
    </row>
    <row r="52" spans="1:2">
      <c r="A52" t="s">
        <v>355</v>
      </c>
      <c r="B52" t="s">
        <v>356</v>
      </c>
    </row>
    <row r="53" spans="1:2">
      <c r="A53" t="s">
        <v>357</v>
      </c>
      <c r="B53"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E4366-90C5-43B1-9FD3-10A4C5609802}">
  <sheetPr codeName="Sheet11">
    <tabColor rgb="FFFFC000"/>
  </sheetPr>
  <dimension ref="A1:N44"/>
  <sheetViews>
    <sheetView zoomScale="103" workbookViewId="0">
      <selection activeCell="B10" sqref="B10"/>
    </sheetView>
  </sheetViews>
  <sheetFormatPr defaultColWidth="10.7109375" defaultRowHeight="18.75"/>
  <cols>
    <col min="1" max="1" width="10.140625" style="199" customWidth="1"/>
    <col min="2" max="14" width="72" style="199" customWidth="1"/>
    <col min="15" max="16384" width="10.7109375" style="199"/>
  </cols>
  <sheetData>
    <row r="1" spans="1:14" s="197" customFormat="1" ht="34.15" customHeight="1">
      <c r="A1" s="195" t="s">
        <v>359</v>
      </c>
      <c r="B1" s="196">
        <f ca="1">RANDBETWEEN(3,9)</f>
        <v>5</v>
      </c>
    </row>
    <row r="2" spans="1:14" s="198" customFormat="1" ht="43.15" customHeight="1">
      <c r="A2" s="198" t="s">
        <v>360</v>
      </c>
      <c r="B2" s="195" t="s">
        <v>361</v>
      </c>
      <c r="C2" s="195" t="s">
        <v>362</v>
      </c>
      <c r="D2" s="195" t="s">
        <v>363</v>
      </c>
      <c r="E2" s="195" t="s">
        <v>364</v>
      </c>
      <c r="F2" s="195" t="s">
        <v>365</v>
      </c>
      <c r="G2" s="195" t="s">
        <v>366</v>
      </c>
      <c r="H2" s="195" t="s">
        <v>367</v>
      </c>
      <c r="I2" s="195" t="s">
        <v>368</v>
      </c>
      <c r="J2" s="195" t="s">
        <v>369</v>
      </c>
      <c r="K2" s="195" t="s">
        <v>370</v>
      </c>
      <c r="L2" s="195" t="s">
        <v>371</v>
      </c>
      <c r="M2" s="195" t="s">
        <v>372</v>
      </c>
      <c r="N2" s="195" t="s">
        <v>373</v>
      </c>
    </row>
    <row r="3" spans="1:14" ht="75" customHeight="1">
      <c r="A3" s="198" t="s">
        <v>374</v>
      </c>
      <c r="B3" s="199" t="s">
        <v>375</v>
      </c>
      <c r="C3" s="200" t="s">
        <v>376</v>
      </c>
      <c r="D3" s="200" t="s">
        <v>377</v>
      </c>
      <c r="E3" s="200" t="s">
        <v>378</v>
      </c>
      <c r="F3" s="200" t="s">
        <v>379</v>
      </c>
      <c r="G3" s="200" t="s">
        <v>380</v>
      </c>
      <c r="H3" s="200" t="s">
        <v>381</v>
      </c>
      <c r="I3" s="200" t="s">
        <v>382</v>
      </c>
      <c r="J3" s="200" t="s">
        <v>383</v>
      </c>
      <c r="K3" s="199" t="s">
        <v>384</v>
      </c>
      <c r="L3" s="199" t="s">
        <v>385</v>
      </c>
      <c r="M3" s="199" t="s">
        <v>386</v>
      </c>
      <c r="N3" s="199" t="s">
        <v>387</v>
      </c>
    </row>
    <row r="4" spans="1:14" ht="75" customHeight="1">
      <c r="A4" s="198" t="s">
        <v>388</v>
      </c>
      <c r="B4" s="199" t="s">
        <v>389</v>
      </c>
      <c r="C4" s="200" t="s">
        <v>390</v>
      </c>
      <c r="D4" s="200" t="s">
        <v>391</v>
      </c>
      <c r="E4" s="200" t="s">
        <v>392</v>
      </c>
      <c r="F4" s="201" t="s">
        <v>393</v>
      </c>
      <c r="G4" s="201" t="s">
        <v>394</v>
      </c>
      <c r="H4" s="201" t="s">
        <v>395</v>
      </c>
      <c r="I4" s="201" t="s">
        <v>396</v>
      </c>
      <c r="J4" s="201" t="s">
        <v>397</v>
      </c>
      <c r="K4" s="199" t="s">
        <v>398</v>
      </c>
      <c r="L4" s="199" t="s">
        <v>399</v>
      </c>
      <c r="M4" s="199" t="s">
        <v>400</v>
      </c>
      <c r="N4" s="199" t="s">
        <v>401</v>
      </c>
    </row>
    <row r="5" spans="1:14" ht="75" customHeight="1">
      <c r="B5" s="199" t="s">
        <v>402</v>
      </c>
      <c r="C5" s="200" t="s">
        <v>403</v>
      </c>
      <c r="D5" s="200" t="s">
        <v>404</v>
      </c>
      <c r="E5" s="200" t="s">
        <v>405</v>
      </c>
      <c r="F5" s="201" t="s">
        <v>406</v>
      </c>
      <c r="G5" s="201" t="s">
        <v>407</v>
      </c>
      <c r="H5" s="201" t="s">
        <v>408</v>
      </c>
      <c r="I5" s="201" t="s">
        <v>408</v>
      </c>
      <c r="J5" s="201" t="s">
        <v>409</v>
      </c>
      <c r="K5" s="199" t="s">
        <v>410</v>
      </c>
      <c r="L5" s="199" t="s">
        <v>411</v>
      </c>
      <c r="M5" s="199" t="s">
        <v>412</v>
      </c>
      <c r="N5" s="199" t="s">
        <v>413</v>
      </c>
    </row>
    <row r="6" spans="1:14" ht="75" customHeight="1">
      <c r="B6" s="199" t="s">
        <v>414</v>
      </c>
      <c r="C6" s="200" t="s">
        <v>415</v>
      </c>
      <c r="D6" s="200" t="s">
        <v>416</v>
      </c>
      <c r="E6" s="200" t="s">
        <v>417</v>
      </c>
      <c r="F6" s="201" t="s">
        <v>418</v>
      </c>
      <c r="G6" s="201" t="s">
        <v>419</v>
      </c>
      <c r="H6" s="201" t="s">
        <v>420</v>
      </c>
      <c r="I6" s="201" t="s">
        <v>421</v>
      </c>
      <c r="J6" s="201" t="s">
        <v>422</v>
      </c>
      <c r="K6" s="199" t="s">
        <v>423</v>
      </c>
      <c r="L6" s="199" t="s">
        <v>424</v>
      </c>
      <c r="M6" s="199" t="s">
        <v>425</v>
      </c>
      <c r="N6" s="199" t="s">
        <v>426</v>
      </c>
    </row>
    <row r="7" spans="1:14" ht="75" customHeight="1">
      <c r="B7" s="199" t="s">
        <v>427</v>
      </c>
      <c r="C7" s="200" t="s">
        <v>428</v>
      </c>
      <c r="D7" s="200" t="s">
        <v>429</v>
      </c>
      <c r="E7" s="200" t="s">
        <v>430</v>
      </c>
      <c r="F7" s="201" t="s">
        <v>431</v>
      </c>
      <c r="G7" s="201" t="s">
        <v>432</v>
      </c>
      <c r="H7" s="201" t="s">
        <v>433</v>
      </c>
      <c r="I7" s="201" t="s">
        <v>434</v>
      </c>
      <c r="J7" s="201" t="s">
        <v>435</v>
      </c>
      <c r="K7" s="199" t="s">
        <v>436</v>
      </c>
      <c r="L7" s="199" t="s">
        <v>437</v>
      </c>
      <c r="M7" s="199" t="s">
        <v>438</v>
      </c>
      <c r="N7" s="199" t="s">
        <v>439</v>
      </c>
    </row>
    <row r="8" spans="1:14" ht="75" customHeight="1">
      <c r="B8" s="199" t="s">
        <v>440</v>
      </c>
      <c r="C8" s="200" t="s">
        <v>441</v>
      </c>
      <c r="D8" s="200" t="s">
        <v>442</v>
      </c>
      <c r="E8" s="200" t="s">
        <v>443</v>
      </c>
      <c r="F8" s="201" t="s">
        <v>444</v>
      </c>
      <c r="G8" s="201" t="s">
        <v>445</v>
      </c>
      <c r="H8" s="201" t="s">
        <v>446</v>
      </c>
      <c r="I8" s="201" t="s">
        <v>446</v>
      </c>
      <c r="J8" s="201" t="s">
        <v>447</v>
      </c>
      <c r="K8" s="199" t="s">
        <v>448</v>
      </c>
      <c r="L8" s="199" t="s">
        <v>449</v>
      </c>
      <c r="M8" s="199" t="s">
        <v>450</v>
      </c>
      <c r="N8" s="199" t="s">
        <v>451</v>
      </c>
    </row>
    <row r="9" spans="1:14" ht="75" customHeight="1">
      <c r="B9" s="199" t="s">
        <v>452</v>
      </c>
      <c r="C9" s="200" t="s">
        <v>453</v>
      </c>
      <c r="D9" s="200" t="s">
        <v>454</v>
      </c>
      <c r="E9" s="200" t="s">
        <v>455</v>
      </c>
      <c r="F9" s="200" t="s">
        <v>456</v>
      </c>
      <c r="G9" s="200" t="s">
        <v>457</v>
      </c>
      <c r="H9" s="200" t="s">
        <v>458</v>
      </c>
      <c r="I9" s="200" t="s">
        <v>458</v>
      </c>
      <c r="J9" s="200" t="s">
        <v>459</v>
      </c>
      <c r="K9" s="199" t="s">
        <v>460</v>
      </c>
      <c r="L9" s="199" t="s">
        <v>461</v>
      </c>
      <c r="M9" s="199" t="s">
        <v>462</v>
      </c>
      <c r="N9" s="199" t="s">
        <v>463</v>
      </c>
    </row>
    <row r="10" spans="1:14" ht="75" customHeight="1">
      <c r="B10" s="199" t="s">
        <v>464</v>
      </c>
      <c r="C10" s="200" t="s">
        <v>465</v>
      </c>
      <c r="D10" s="200" t="s">
        <v>466</v>
      </c>
      <c r="E10" s="200" t="s">
        <v>467</v>
      </c>
      <c r="F10" s="201" t="s">
        <v>468</v>
      </c>
      <c r="G10" s="201" t="s">
        <v>469</v>
      </c>
      <c r="H10" s="201" t="s">
        <v>470</v>
      </c>
      <c r="I10" s="201" t="s">
        <v>470</v>
      </c>
      <c r="J10" s="201" t="s">
        <v>471</v>
      </c>
      <c r="K10" s="199" t="s">
        <v>472</v>
      </c>
      <c r="L10" s="199" t="s">
        <v>473</v>
      </c>
      <c r="M10" s="199" t="s">
        <v>474</v>
      </c>
      <c r="N10" s="199" t="s">
        <v>475</v>
      </c>
    </row>
    <row r="11" spans="1:14" ht="75" customHeight="1">
      <c r="C11" s="200"/>
      <c r="D11" s="200"/>
      <c r="E11" s="200"/>
      <c r="F11" s="201"/>
      <c r="G11" s="201"/>
      <c r="H11" s="201"/>
      <c r="I11" s="201"/>
      <c r="J11" s="201"/>
      <c r="K11" s="201"/>
    </row>
    <row r="12" spans="1:14" ht="75" customHeight="1">
      <c r="C12" s="200"/>
      <c r="D12" s="200"/>
      <c r="E12" s="200"/>
      <c r="F12" s="201"/>
      <c r="G12" s="201"/>
      <c r="H12" s="201"/>
      <c r="I12" s="201"/>
      <c r="J12" s="201"/>
    </row>
    <row r="13" spans="1:14" ht="75" customHeight="1">
      <c r="C13" s="200"/>
      <c r="D13" s="200"/>
      <c r="E13" s="200"/>
      <c r="F13" s="201"/>
      <c r="G13" s="201"/>
      <c r="H13" s="201"/>
      <c r="I13" s="201"/>
      <c r="J13" s="201"/>
    </row>
    <row r="14" spans="1:14" ht="75" customHeight="1">
      <c r="C14" s="200"/>
      <c r="D14" s="200"/>
      <c r="E14" s="200"/>
      <c r="F14" s="201"/>
      <c r="G14" s="201"/>
      <c r="H14" s="201"/>
      <c r="I14" s="201"/>
      <c r="J14" s="201"/>
    </row>
    <row r="15" spans="1:14" ht="75" customHeight="1">
      <c r="C15" s="200"/>
      <c r="D15" s="200"/>
      <c r="E15" s="200"/>
      <c r="F15" s="201"/>
      <c r="G15" s="201"/>
      <c r="H15" s="201"/>
      <c r="I15" s="201"/>
      <c r="J15" s="201"/>
    </row>
    <row r="16" spans="1:14">
      <c r="A16" s="200"/>
      <c r="B16" s="200"/>
      <c r="C16" s="200"/>
      <c r="D16" s="200"/>
      <c r="E16" s="200"/>
      <c r="F16" s="201"/>
      <c r="G16" s="201"/>
      <c r="H16" s="201"/>
      <c r="I16" s="201"/>
      <c r="J16" s="201"/>
    </row>
    <row r="17" spans="1:5">
      <c r="A17" s="200"/>
      <c r="B17" s="200"/>
      <c r="C17" s="200"/>
      <c r="D17" s="200"/>
      <c r="E17" s="200"/>
    </row>
    <row r="18" spans="1:5">
      <c r="A18" s="200"/>
      <c r="B18" s="200"/>
      <c r="C18" s="200"/>
      <c r="D18" s="200"/>
      <c r="E18" s="200"/>
    </row>
    <row r="19" spans="1:5">
      <c r="A19" s="200"/>
      <c r="B19" s="200"/>
      <c r="C19" s="200"/>
      <c r="D19" s="200"/>
      <c r="E19" s="200"/>
    </row>
    <row r="20" spans="1:5">
      <c r="A20" s="200"/>
      <c r="B20" s="200"/>
      <c r="C20" s="200"/>
      <c r="D20" s="200"/>
      <c r="E20" s="200"/>
    </row>
    <row r="21" spans="1:5">
      <c r="A21" s="200"/>
      <c r="B21" s="200"/>
      <c r="C21" s="200"/>
      <c r="D21" s="200"/>
      <c r="E21" s="200"/>
    </row>
    <row r="22" spans="1:5">
      <c r="A22" s="200"/>
      <c r="B22" s="200"/>
      <c r="C22" s="200"/>
      <c r="D22" s="200"/>
      <c r="E22" s="200"/>
    </row>
    <row r="23" spans="1:5">
      <c r="A23" s="200"/>
      <c r="B23" s="200"/>
      <c r="C23" s="200"/>
      <c r="D23" s="200"/>
      <c r="E23" s="200"/>
    </row>
    <row r="24" spans="1:5">
      <c r="A24" s="200"/>
      <c r="B24" s="200"/>
      <c r="C24" s="200"/>
      <c r="D24" s="200"/>
      <c r="E24" s="200"/>
    </row>
    <row r="25" spans="1:5">
      <c r="A25" s="200"/>
      <c r="B25" s="200"/>
      <c r="C25" s="200"/>
      <c r="D25" s="200"/>
      <c r="E25" s="200"/>
    </row>
    <row r="26" spans="1:5">
      <c r="A26" s="200"/>
      <c r="B26" s="200"/>
      <c r="C26" s="200"/>
      <c r="D26" s="200"/>
      <c r="E26" s="200"/>
    </row>
    <row r="27" spans="1:5">
      <c r="A27" s="200"/>
      <c r="B27" s="200"/>
      <c r="C27" s="200"/>
      <c r="D27" s="200"/>
      <c r="E27" s="200"/>
    </row>
    <row r="28" spans="1:5">
      <c r="A28" s="200"/>
      <c r="B28" s="200"/>
      <c r="C28" s="200"/>
      <c r="D28" s="200"/>
      <c r="E28" s="200"/>
    </row>
    <row r="29" spans="1:5">
      <c r="A29" s="200"/>
      <c r="B29" s="200"/>
      <c r="C29" s="200"/>
      <c r="D29" s="200"/>
      <c r="E29" s="200"/>
    </row>
    <row r="30" spans="1:5">
      <c r="A30" s="200"/>
      <c r="B30" s="200"/>
      <c r="C30" s="200"/>
      <c r="D30" s="200"/>
      <c r="E30" s="200"/>
    </row>
    <row r="31" spans="1:5">
      <c r="A31" s="200"/>
      <c r="B31" s="200"/>
      <c r="C31" s="200"/>
      <c r="D31" s="200"/>
      <c r="E31" s="200"/>
    </row>
    <row r="32" spans="1:5">
      <c r="A32" s="200"/>
      <c r="B32" s="200"/>
      <c r="C32" s="200"/>
      <c r="D32" s="200"/>
      <c r="E32" s="200"/>
    </row>
    <row r="33" spans="1:5">
      <c r="A33" s="200"/>
      <c r="B33" s="200"/>
      <c r="C33" s="200"/>
      <c r="D33" s="200"/>
      <c r="E33" s="200"/>
    </row>
    <row r="34" spans="1:5">
      <c r="A34" s="200"/>
      <c r="B34" s="200"/>
      <c r="C34" s="200"/>
      <c r="D34" s="200"/>
      <c r="E34" s="200"/>
    </row>
    <row r="35" spans="1:5">
      <c r="A35" s="200"/>
      <c r="B35" s="200"/>
      <c r="C35" s="200"/>
      <c r="D35" s="200"/>
      <c r="E35" s="200"/>
    </row>
    <row r="36" spans="1:5">
      <c r="A36" s="200"/>
      <c r="B36" s="200"/>
      <c r="C36" s="200"/>
      <c r="D36" s="200"/>
      <c r="E36" s="200"/>
    </row>
    <row r="37" spans="1:5">
      <c r="A37" s="200"/>
      <c r="B37" s="200"/>
      <c r="C37" s="200"/>
      <c r="D37" s="200"/>
      <c r="E37" s="200"/>
    </row>
    <row r="38" spans="1:5">
      <c r="A38" s="200"/>
      <c r="B38" s="200"/>
      <c r="C38" s="200"/>
      <c r="D38" s="200"/>
      <c r="E38" s="200"/>
    </row>
    <row r="39" spans="1:5">
      <c r="A39" s="200"/>
      <c r="B39" s="200"/>
      <c r="C39" s="200"/>
      <c r="D39" s="200"/>
      <c r="E39" s="200"/>
    </row>
    <row r="40" spans="1:5">
      <c r="A40" s="200"/>
      <c r="B40" s="200"/>
      <c r="C40" s="200"/>
      <c r="D40" s="200"/>
      <c r="E40" s="200"/>
    </row>
    <row r="41" spans="1:5">
      <c r="A41" s="200"/>
      <c r="B41" s="200"/>
      <c r="C41" s="200"/>
      <c r="D41" s="200"/>
      <c r="E41" s="200"/>
    </row>
    <row r="42" spans="1:5">
      <c r="A42" s="200"/>
      <c r="B42" s="200"/>
      <c r="C42" s="200"/>
      <c r="D42" s="200"/>
      <c r="E42" s="200"/>
    </row>
    <row r="43" spans="1:5">
      <c r="A43" s="200"/>
      <c r="B43" s="200"/>
      <c r="C43" s="200"/>
      <c r="D43" s="200"/>
      <c r="E43" s="200"/>
    </row>
    <row r="44" spans="1:5">
      <c r="C44" s="200"/>
      <c r="D44" s="200"/>
      <c r="E44" s="20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90AD1-3043-4B6C-A524-0E11852840B6}">
  <sheetPr codeName="Sheet6">
    <tabColor rgb="FFD9BF91"/>
  </sheetPr>
  <dimension ref="A1:Z133"/>
  <sheetViews>
    <sheetView showGridLines="0" topLeftCell="A23" zoomScaleNormal="100" workbookViewId="0">
      <selection activeCell="AA3" sqref="AA3"/>
    </sheetView>
  </sheetViews>
  <sheetFormatPr defaultColWidth="10.7109375" defaultRowHeight="21"/>
  <cols>
    <col min="1" max="1" width="4.140625" style="353" customWidth="1"/>
    <col min="2" max="2" width="27.28515625" style="352" customWidth="1"/>
    <col min="3" max="3" width="27.28515625" style="353" customWidth="1"/>
    <col min="4" max="4" width="35.7109375" style="353" customWidth="1"/>
    <col min="5" max="5" width="44.7109375" style="353" customWidth="1"/>
    <col min="6" max="6" width="10" style="356" customWidth="1"/>
    <col min="7" max="7" width="10.7109375" style="356"/>
    <col min="8" max="8" width="10.7109375" style="353" customWidth="1"/>
    <col min="9" max="9" width="24.140625" style="353" customWidth="1"/>
    <col min="10" max="16384" width="10.7109375" style="353"/>
  </cols>
  <sheetData>
    <row r="1" spans="1:26">
      <c r="A1" s="357"/>
      <c r="B1" s="358"/>
      <c r="C1" s="357"/>
      <c r="D1" s="357"/>
      <c r="E1" s="357"/>
      <c r="F1" s="357"/>
      <c r="G1" s="357"/>
      <c r="H1" s="357"/>
      <c r="I1" s="357"/>
      <c r="J1" s="357"/>
      <c r="K1" s="357"/>
      <c r="L1" s="357"/>
      <c r="M1" s="357"/>
      <c r="N1" s="357"/>
      <c r="O1" s="357"/>
      <c r="P1" s="357"/>
      <c r="Q1" s="357"/>
      <c r="R1" s="357"/>
      <c r="S1" s="357"/>
      <c r="T1" s="357"/>
      <c r="U1" s="357"/>
      <c r="V1" s="357"/>
      <c r="W1" s="357"/>
      <c r="X1" s="357"/>
      <c r="Y1" s="357"/>
      <c r="Z1" s="357"/>
    </row>
    <row r="2" spans="1:26" ht="26.25">
      <c r="A2" s="357"/>
      <c r="B2" s="359" t="s">
        <v>476</v>
      </c>
      <c r="C2" s="360"/>
      <c r="D2" s="361"/>
      <c r="E2" s="362"/>
      <c r="F2" s="362"/>
      <c r="G2" s="360"/>
      <c r="H2" s="360"/>
      <c r="I2" s="363" t="str">
        <f ca="1">$B$29&amp;"/"&amp;$C$29</f>
        <v>154/155</v>
      </c>
      <c r="J2" s="357"/>
      <c r="K2" s="357"/>
      <c r="L2" s="357"/>
      <c r="M2" s="357"/>
      <c r="N2" s="357"/>
      <c r="O2" s="357"/>
      <c r="P2" s="357"/>
      <c r="Q2" s="357"/>
      <c r="R2" s="357"/>
      <c r="S2" s="357"/>
      <c r="T2" s="357"/>
      <c r="U2" s="357"/>
      <c r="V2" s="357"/>
      <c r="W2" s="357"/>
      <c r="X2" s="357"/>
      <c r="Y2" s="357"/>
      <c r="Z2" s="357"/>
    </row>
    <row r="3" spans="1:26">
      <c r="A3" s="357"/>
      <c r="B3" s="364" t="s">
        <v>477</v>
      </c>
      <c r="C3" s="365"/>
      <c r="D3" s="366"/>
      <c r="E3" s="367"/>
      <c r="F3" s="367"/>
      <c r="G3" s="365"/>
      <c r="H3" s="365"/>
      <c r="I3" s="368">
        <f ca="1">$D$29</f>
        <v>0.99399999999999999</v>
      </c>
      <c r="J3" s="357"/>
      <c r="K3" s="357"/>
      <c r="L3" s="357"/>
      <c r="M3" s="357"/>
      <c r="N3" s="357"/>
      <c r="O3" s="357"/>
      <c r="P3" s="357"/>
      <c r="Q3" s="357"/>
      <c r="R3" s="357"/>
      <c r="S3" s="357"/>
      <c r="T3" s="357"/>
      <c r="U3" s="357"/>
      <c r="V3" s="357"/>
      <c r="W3" s="357"/>
      <c r="X3" s="357"/>
      <c r="Y3" s="357"/>
      <c r="Z3" s="357"/>
    </row>
    <row r="4" spans="1:26">
      <c r="A4" s="357"/>
      <c r="B4" s="369" t="s">
        <v>478</v>
      </c>
      <c r="C4" s="370"/>
      <c r="D4" s="370"/>
      <c r="E4" s="371" t="str">
        <f ca="1">IFERROR(_xlfn.CONCAT("Excel version: ",INFO("release")),"Excel version: Invalid")</f>
        <v>Excel version: 16.0</v>
      </c>
      <c r="F4" s="372"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372"/>
      <c r="H4" s="370"/>
      <c r="I4" s="357"/>
      <c r="J4" s="357"/>
      <c r="K4" s="357"/>
      <c r="L4" s="357"/>
      <c r="M4" s="357"/>
      <c r="N4" s="357"/>
      <c r="O4" s="357"/>
      <c r="P4" s="357"/>
      <c r="Q4" s="357"/>
      <c r="R4" s="357"/>
      <c r="S4" s="357"/>
      <c r="T4" s="357"/>
      <c r="U4" s="357"/>
      <c r="V4" s="357"/>
      <c r="W4" s="357"/>
      <c r="X4" s="357"/>
      <c r="Y4" s="357"/>
      <c r="Z4" s="357"/>
    </row>
    <row r="5" spans="1:26" ht="24" customHeight="1">
      <c r="A5" s="357"/>
      <c r="B5" s="369"/>
      <c r="C5" s="370"/>
      <c r="D5" s="370"/>
      <c r="E5" s="373"/>
      <c r="F5" s="373"/>
      <c r="G5" s="55"/>
      <c r="H5" s="370"/>
      <c r="I5" s="357"/>
      <c r="J5" s="357"/>
      <c r="K5" s="357"/>
      <c r="L5" s="357"/>
      <c r="M5" s="357"/>
      <c r="N5" s="357"/>
      <c r="O5" s="357"/>
      <c r="P5" s="357"/>
      <c r="Q5" s="357"/>
      <c r="R5" s="357"/>
      <c r="S5" s="357"/>
      <c r="T5" s="357"/>
      <c r="U5" s="357"/>
      <c r="V5" s="357"/>
      <c r="W5" s="357"/>
      <c r="X5" s="357"/>
      <c r="Y5" s="357"/>
      <c r="Z5" s="357"/>
    </row>
    <row r="6" spans="1:26" ht="25.9" customHeight="1">
      <c r="A6" s="357"/>
      <c r="B6" s="358" t="s">
        <v>551</v>
      </c>
      <c r="C6" s="357"/>
      <c r="D6" s="357"/>
      <c r="E6" s="357"/>
      <c r="F6" s="357"/>
      <c r="G6" s="357"/>
      <c r="H6" s="357"/>
      <c r="I6" s="374" t="s">
        <v>497</v>
      </c>
      <c r="J6" s="357"/>
      <c r="K6" s="357"/>
      <c r="L6" s="357"/>
      <c r="M6" s="357"/>
      <c r="N6" s="357"/>
      <c r="O6" s="357"/>
      <c r="P6" s="357"/>
      <c r="Q6" s="357"/>
      <c r="R6" s="357"/>
      <c r="S6" s="357"/>
      <c r="T6" s="357"/>
      <c r="U6" s="357"/>
      <c r="V6" s="357"/>
      <c r="W6" s="357"/>
      <c r="X6" s="357"/>
      <c r="Y6" s="357"/>
      <c r="Z6" s="357"/>
    </row>
    <row r="7" spans="1:26" ht="24" customHeight="1">
      <c r="A7" s="357"/>
      <c r="B7" s="358" t="s">
        <v>549</v>
      </c>
      <c r="C7" s="357"/>
      <c r="D7" s="357"/>
      <c r="E7" s="357"/>
      <c r="F7" s="357"/>
      <c r="G7" s="357"/>
      <c r="H7" s="357"/>
      <c r="I7" s="375" t="s">
        <v>546</v>
      </c>
      <c r="J7" s="357"/>
      <c r="K7" s="357"/>
      <c r="L7" s="357"/>
      <c r="M7" s="357"/>
      <c r="N7" s="357"/>
      <c r="O7" s="357"/>
      <c r="P7" s="357"/>
      <c r="Q7" s="357"/>
      <c r="R7" s="357"/>
      <c r="S7" s="357"/>
      <c r="T7" s="357"/>
      <c r="U7" s="357"/>
      <c r="V7" s="357"/>
      <c r="W7" s="357"/>
      <c r="X7" s="357"/>
      <c r="Y7" s="357"/>
      <c r="Z7" s="357"/>
    </row>
    <row r="8" spans="1:26" ht="28.9" customHeight="1">
      <c r="A8" s="357"/>
      <c r="B8" s="358" t="s">
        <v>547</v>
      </c>
      <c r="C8" s="376" t="str">
        <f ca="1">IF(OR($E$4="Excel version: Invalid", $F$4="Error: Please use Office 2021 desktop version or newer"), "****Error: Please use Office 2021 desktop version or newer****", "")</f>
        <v/>
      </c>
      <c r="D8" s="377"/>
      <c r="E8" s="357"/>
      <c r="F8" s="357"/>
      <c r="G8" s="357"/>
      <c r="H8" s="357"/>
      <c r="I8" s="378">
        <v>45428</v>
      </c>
      <c r="J8" s="357"/>
      <c r="K8" s="357"/>
      <c r="L8" s="357"/>
      <c r="M8" s="357"/>
      <c r="N8" s="357"/>
      <c r="O8" s="357"/>
      <c r="P8" s="357"/>
      <c r="Q8" s="357"/>
      <c r="R8" s="357"/>
      <c r="S8" s="357"/>
      <c r="T8" s="357"/>
      <c r="U8" s="357"/>
      <c r="V8" s="357"/>
      <c r="W8" s="357"/>
      <c r="X8" s="357"/>
      <c r="Y8" s="357"/>
      <c r="Z8" s="357"/>
    </row>
    <row r="9" spans="1:26" ht="22.15" customHeight="1">
      <c r="A9" s="357"/>
      <c r="B9" s="358" t="s">
        <v>548</v>
      </c>
      <c r="C9" s="357"/>
      <c r="D9" s="357"/>
      <c r="E9" s="357"/>
      <c r="F9" s="357"/>
      <c r="G9" s="357"/>
      <c r="H9" s="357"/>
      <c r="I9" s="357"/>
      <c r="J9" s="357"/>
      <c r="K9" s="357"/>
      <c r="L9" s="357"/>
      <c r="M9" s="357"/>
      <c r="N9" s="357"/>
      <c r="O9" s="357"/>
      <c r="P9" s="357"/>
      <c r="Q9" s="357"/>
      <c r="R9" s="357"/>
      <c r="S9" s="357"/>
      <c r="T9" s="357"/>
      <c r="U9" s="357"/>
      <c r="V9" s="357"/>
      <c r="W9" s="357"/>
      <c r="X9" s="357"/>
      <c r="Y9" s="357"/>
      <c r="Z9" s="357"/>
    </row>
    <row r="10" spans="1:26">
      <c r="A10" s="357"/>
      <c r="B10" s="358"/>
      <c r="C10" s="357"/>
      <c r="D10" s="357"/>
      <c r="E10" s="357"/>
      <c r="F10" s="357"/>
      <c r="G10" s="357"/>
      <c r="H10" s="357"/>
      <c r="I10" s="357"/>
      <c r="J10" s="357"/>
      <c r="K10" s="357"/>
      <c r="L10" s="357"/>
      <c r="M10" s="357"/>
      <c r="N10" s="357"/>
      <c r="O10" s="357"/>
      <c r="P10" s="357"/>
      <c r="Q10" s="357"/>
      <c r="R10" s="357"/>
      <c r="S10" s="357"/>
      <c r="T10" s="357"/>
      <c r="U10" s="357"/>
      <c r="V10" s="357"/>
      <c r="W10" s="357"/>
      <c r="X10" s="357"/>
      <c r="Y10" s="357"/>
      <c r="Z10" s="357"/>
    </row>
    <row r="11" spans="1:26" ht="22.9" customHeight="1" thickBot="1">
      <c r="A11" s="357"/>
      <c r="B11" s="379"/>
      <c r="C11" s="380"/>
      <c r="D11" s="380"/>
      <c r="E11" s="380"/>
      <c r="F11" s="380"/>
      <c r="G11" s="380"/>
      <c r="H11" s="380"/>
      <c r="I11" s="381"/>
      <c r="J11" s="357"/>
      <c r="K11" s="357"/>
      <c r="L11" s="357"/>
      <c r="M11" s="357"/>
      <c r="N11" s="357"/>
      <c r="O11" s="357"/>
      <c r="P11" s="357"/>
      <c r="Q11" s="357"/>
      <c r="R11" s="357"/>
      <c r="S11" s="357"/>
      <c r="T11" s="357"/>
      <c r="U11" s="357"/>
      <c r="V11" s="357"/>
      <c r="W11" s="357"/>
      <c r="X11" s="357"/>
      <c r="Y11" s="357"/>
      <c r="Z11" s="357"/>
    </row>
    <row r="12" spans="1:26" ht="22.5" thickTop="1" thickBot="1">
      <c r="A12" s="357"/>
      <c r="B12" s="382" t="s">
        <v>479</v>
      </c>
      <c r="C12" s="357"/>
      <c r="D12" s="357"/>
      <c r="E12" s="357"/>
      <c r="F12" s="383">
        <v>1</v>
      </c>
      <c r="G12" s="383">
        <v>1</v>
      </c>
      <c r="H12" s="384">
        <v>2</v>
      </c>
      <c r="I12" s="385"/>
      <c r="J12" s="357"/>
      <c r="K12" s="357"/>
      <c r="L12" s="357"/>
      <c r="M12" s="357"/>
      <c r="N12" s="357"/>
      <c r="O12" s="357"/>
      <c r="P12" s="357"/>
      <c r="Q12" s="357"/>
      <c r="R12" s="357"/>
      <c r="S12" s="357"/>
      <c r="T12" s="357"/>
      <c r="U12" s="357"/>
      <c r="V12" s="357"/>
      <c r="W12" s="357"/>
      <c r="X12" s="357"/>
      <c r="Y12" s="357"/>
      <c r="Z12" s="357"/>
    </row>
    <row r="13" spans="1:26" ht="21.75" thickTop="1">
      <c r="A13" s="357"/>
      <c r="B13" s="382"/>
      <c r="C13" s="357"/>
      <c r="D13" s="357"/>
      <c r="E13" s="357"/>
      <c r="F13" s="357"/>
      <c r="G13" s="357"/>
      <c r="H13" s="357"/>
      <c r="I13" s="385"/>
      <c r="J13" s="357"/>
      <c r="K13" s="357"/>
      <c r="L13" s="357"/>
      <c r="M13" s="357"/>
      <c r="N13" s="357"/>
      <c r="O13" s="357"/>
      <c r="P13" s="357"/>
      <c r="Q13" s="357"/>
      <c r="R13" s="357"/>
      <c r="S13" s="357"/>
      <c r="T13" s="357"/>
      <c r="U13" s="357"/>
      <c r="V13" s="357"/>
      <c r="W13" s="357"/>
      <c r="X13" s="357"/>
      <c r="Y13" s="357"/>
      <c r="Z13" s="357"/>
    </row>
    <row r="14" spans="1:26">
      <c r="A14" s="357"/>
      <c r="B14" s="382" t="s">
        <v>480</v>
      </c>
      <c r="C14" s="357"/>
      <c r="D14" s="357"/>
      <c r="E14" s="357"/>
      <c r="F14" s="386"/>
      <c r="G14" s="357"/>
      <c r="H14" s="357"/>
      <c r="I14" s="385"/>
      <c r="J14" s="357"/>
      <c r="K14" s="357"/>
      <c r="L14" s="357"/>
      <c r="M14" s="357"/>
      <c r="N14" s="357"/>
      <c r="O14" s="357"/>
      <c r="P14" s="357"/>
      <c r="Q14" s="357"/>
      <c r="R14" s="357"/>
      <c r="S14" s="357"/>
      <c r="T14" s="357"/>
      <c r="U14" s="357"/>
      <c r="V14" s="357"/>
      <c r="W14" s="357"/>
      <c r="X14" s="357"/>
      <c r="Y14" s="357"/>
      <c r="Z14" s="357"/>
    </row>
    <row r="15" spans="1:26">
      <c r="A15" s="357"/>
      <c r="B15" s="382"/>
      <c r="C15" s="357"/>
      <c r="D15" s="357"/>
      <c r="E15" s="357"/>
      <c r="F15" s="386"/>
      <c r="G15" s="357"/>
      <c r="H15" s="357"/>
      <c r="I15" s="385"/>
      <c r="J15" s="357"/>
      <c r="K15" s="357"/>
      <c r="L15" s="357"/>
      <c r="M15" s="357"/>
      <c r="N15" s="357"/>
      <c r="O15" s="357"/>
      <c r="P15" s="357"/>
      <c r="Q15" s="357"/>
      <c r="R15" s="357"/>
      <c r="S15" s="357"/>
      <c r="T15" s="357"/>
      <c r="U15" s="357"/>
      <c r="V15" s="357"/>
      <c r="W15" s="357"/>
      <c r="X15" s="357"/>
      <c r="Y15" s="357"/>
      <c r="Z15" s="357"/>
    </row>
    <row r="16" spans="1:26">
      <c r="A16" s="357"/>
      <c r="B16" s="382" t="s">
        <v>481</v>
      </c>
      <c r="C16" s="357"/>
      <c r="D16" s="357"/>
      <c r="E16" s="370"/>
      <c r="F16" s="387">
        <v>5</v>
      </c>
      <c r="G16" s="357"/>
      <c r="H16" s="357"/>
      <c r="I16" s="385"/>
      <c r="J16" s="357"/>
      <c r="K16" s="357"/>
      <c r="L16" s="357"/>
      <c r="M16" s="357"/>
      <c r="N16" s="357"/>
      <c r="O16" s="357"/>
      <c r="P16" s="357"/>
      <c r="Q16" s="357"/>
      <c r="R16" s="357"/>
      <c r="S16" s="357"/>
      <c r="T16" s="357"/>
      <c r="U16" s="357"/>
      <c r="V16" s="357"/>
      <c r="W16" s="357"/>
      <c r="X16" s="357"/>
      <c r="Y16" s="357"/>
      <c r="Z16" s="357"/>
    </row>
    <row r="17" spans="1:26" ht="22.9" customHeight="1">
      <c r="A17" s="357"/>
      <c r="B17" s="388"/>
      <c r="C17" s="389"/>
      <c r="D17" s="389"/>
      <c r="E17" s="389"/>
      <c r="F17" s="389"/>
      <c r="G17" s="389"/>
      <c r="H17" s="389"/>
      <c r="I17" s="390"/>
      <c r="J17" s="357"/>
      <c r="K17" s="357"/>
      <c r="L17" s="357"/>
      <c r="M17" s="357"/>
      <c r="N17" s="357"/>
      <c r="O17" s="357"/>
      <c r="P17" s="357"/>
      <c r="Q17" s="357"/>
      <c r="R17" s="357"/>
      <c r="S17" s="357"/>
      <c r="T17" s="357"/>
      <c r="U17" s="357"/>
      <c r="V17" s="357"/>
      <c r="W17" s="357"/>
      <c r="X17" s="357"/>
      <c r="Y17" s="357"/>
      <c r="Z17" s="357"/>
    </row>
    <row r="18" spans="1:26">
      <c r="A18" s="357"/>
      <c r="B18" s="358"/>
      <c r="C18" s="357"/>
      <c r="D18" s="357"/>
      <c r="E18"/>
      <c r="F18" s="357"/>
      <c r="G18" s="357"/>
      <c r="H18" s="357"/>
      <c r="I18" s="357"/>
      <c r="J18" s="357"/>
      <c r="K18" s="357"/>
      <c r="L18" s="357"/>
      <c r="M18" s="357"/>
      <c r="N18" s="357"/>
      <c r="O18" s="357"/>
      <c r="P18" s="357"/>
      <c r="Q18" s="357"/>
      <c r="R18" s="357"/>
      <c r="S18" s="357"/>
      <c r="T18" s="357"/>
      <c r="U18" s="357"/>
      <c r="V18" s="357"/>
      <c r="W18" s="357"/>
      <c r="X18" s="357"/>
      <c r="Y18" s="357"/>
      <c r="Z18" s="357"/>
    </row>
    <row r="19" spans="1:26">
      <c r="A19" s="357"/>
      <c r="B19" s="358" t="s">
        <v>482</v>
      </c>
      <c r="C19" s="357"/>
      <c r="D19" s="357"/>
      <c r="E19" s="357"/>
      <c r="F19" s="357"/>
      <c r="G19" s="357"/>
      <c r="H19" s="357"/>
      <c r="I19" s="357"/>
      <c r="J19" s="357"/>
      <c r="K19" s="357"/>
      <c r="L19" s="357"/>
      <c r="M19" s="357"/>
      <c r="N19" s="357"/>
      <c r="O19" s="357"/>
      <c r="P19" s="357"/>
      <c r="Q19" s="357"/>
      <c r="R19" s="357"/>
      <c r="S19" s="357"/>
      <c r="T19" s="357"/>
      <c r="U19" s="357"/>
      <c r="V19" s="357"/>
      <c r="W19" s="357"/>
      <c r="X19" s="357"/>
      <c r="Y19" s="357"/>
      <c r="Z19" s="357"/>
    </row>
    <row r="20" spans="1:26">
      <c r="A20" s="357"/>
      <c r="B20" s="391" t="s">
        <v>483</v>
      </c>
      <c r="C20" s="391" t="s">
        <v>484</v>
      </c>
      <c r="D20" s="391" t="s">
        <v>485</v>
      </c>
      <c r="E20" s="391" t="s">
        <v>486</v>
      </c>
      <c r="F20"/>
      <c r="G20" s="357"/>
      <c r="H20" s="357"/>
      <c r="I20" s="357"/>
      <c r="J20" s="357"/>
      <c r="K20" s="357"/>
      <c r="L20" s="357"/>
      <c r="M20" s="357"/>
      <c r="N20" s="357"/>
      <c r="O20" s="357"/>
      <c r="P20" s="357"/>
      <c r="Q20" s="357"/>
      <c r="R20" s="357"/>
      <c r="S20" s="357"/>
      <c r="T20" s="357"/>
      <c r="U20" s="357"/>
      <c r="V20" s="357"/>
      <c r="W20" s="357"/>
      <c r="X20" s="357"/>
      <c r="Y20" s="357"/>
      <c r="Z20" s="357"/>
    </row>
    <row r="21" spans="1:26">
      <c r="A21" s="357"/>
      <c r="B21" s="141">
        <f ca="1">ASC!$E$2</f>
        <v>26</v>
      </c>
      <c r="C21" s="141">
        <f>ASC!$F$2</f>
        <v>26</v>
      </c>
      <c r="D21" s="141" t="s">
        <v>15</v>
      </c>
      <c r="E21" s="141"/>
      <c r="F21" s="397" t="str" cm="1">
        <f t="array" ref="F21">_xlfn.IFS(ROW(A!A100)&lt;100,"A row has been deleted",COLUMN(A!BB1)&lt;54,"A column has been deleted",ROW(A!A100)&gt;100,"A row has been inserted",COLUMN(A!BB1)&gt;54,"A column has been inserted",(((A!$I$29='#_A'!$I$29)*1+(A!$I$30='#_A'!$I$30)*1+(A!$I$31='#_A'!$I$31)*1+(A!$I$32='#_A'!$I$32)*1+(A!$I$33='#_A'!$I$33)*1+(A!$I$34='#_A'!$I$34)*1+(A!$I$35='#_A'!$I$35)*1+(A!$I$36='#_A'!$I$36)*1+(A!$I$37='#_A'!$I$37)*1+(A!$K$39='#_A'!$K$39)*1)/10)&lt;1,"**SECURITY COMPROMISED**",TRUE=TRUE,"")</f>
        <v/>
      </c>
      <c r="G21" s="397"/>
      <c r="H21" s="397"/>
      <c r="I21" s="357"/>
      <c r="J21" s="357"/>
      <c r="K21" s="357"/>
      <c r="L21" s="357"/>
      <c r="M21" s="357"/>
      <c r="N21" s="357"/>
      <c r="O21" s="357"/>
      <c r="P21" s="357"/>
      <c r="Q21" s="357"/>
      <c r="R21" s="357"/>
      <c r="S21" s="357"/>
      <c r="T21" s="357"/>
      <c r="U21" s="357"/>
      <c r="V21" s="357"/>
      <c r="W21" s="357"/>
      <c r="X21" s="357"/>
      <c r="Y21" s="357"/>
      <c r="Z21" s="357"/>
    </row>
    <row r="22" spans="1:26">
      <c r="A22" s="357"/>
      <c r="B22" s="141">
        <f ca="1">BSC!$E$2</f>
        <v>30</v>
      </c>
      <c r="C22" s="141">
        <f>BSC!$F$2</f>
        <v>30</v>
      </c>
      <c r="D22" s="141" t="s">
        <v>16</v>
      </c>
      <c r="E22" s="141"/>
      <c r="F22" s="397" t="str" cm="1">
        <f t="array" ref="F22">_xlfn.IFS(ROW(B!A100)&lt;100,"A row has been deleted",COLUMN(B!BB1)&lt;54,"A column has been deleted",ROW(B!A100)&gt;100,"A row has been inserted",COLUMN(B!BB1)&gt;54,"A column has been inserted",(((B!$I$31='#_B'!$I$31)*1+(B!$I$32='#_B'!$I$32)*1+(B!$I$33='#_B'!$I$33)*1+(B!$I$34='#_B'!$I$34)*1+(B!$I$35='#_B'!$I$35)*1+(B!$I$36='#_B'!$I$36)*1+(B!$N$30='#_B'!$N$30)*1)/7)&lt;1,"**SECURITY COMPROMISED**",TRUE=TRUE,"")</f>
        <v/>
      </c>
      <c r="G22" s="397"/>
      <c r="H22" s="397"/>
      <c r="I22" s="357"/>
      <c r="J22" s="357"/>
      <c r="K22" s="357"/>
      <c r="L22" s="357"/>
      <c r="M22" s="357"/>
      <c r="N22" s="357"/>
      <c r="O22" s="357"/>
      <c r="P22" s="357"/>
      <c r="Q22" s="357"/>
      <c r="R22" s="357"/>
      <c r="S22" s="357"/>
      <c r="T22" s="357"/>
      <c r="U22" s="357"/>
      <c r="V22" s="357"/>
      <c r="W22" s="357"/>
      <c r="X22" s="357"/>
      <c r="Y22" s="357"/>
      <c r="Z22" s="357"/>
    </row>
    <row r="23" spans="1:26">
      <c r="A23" s="357"/>
      <c r="B23" s="141">
        <f ca="1">CSC!$E$2</f>
        <v>17</v>
      </c>
      <c r="C23" s="141">
        <f>CSC!$F$2</f>
        <v>17</v>
      </c>
      <c r="D23" s="141" t="s">
        <v>17</v>
      </c>
      <c r="E23" s="141"/>
      <c r="F23" s="397" t="str" cm="1">
        <f t="array" ref="F23">_xlfn.IFS(ROW('C'!A100)&lt;100,"A row has been deleted",COLUMN('C'!BB1)&lt;54,"A column has been deleted",ROW('C'!A100)&gt;100,"A row has been inserted",COLUMN('C'!BB1)&gt;54,"A column has been inserted",((('C'!$G$34='#_C'!$G$34)*1+('C'!$G$35='#_C'!$G$35)*1+('C'!$J$38='#_C'!$J$38)*1)/3)&lt;1,"**SECURITY COMPROMISED**",TRUE=TRUE,"")</f>
        <v/>
      </c>
      <c r="G23" s="397"/>
      <c r="H23" s="397"/>
      <c r="I23" s="357"/>
      <c r="J23" s="357"/>
      <c r="K23" s="357"/>
      <c r="L23" s="357"/>
      <c r="M23" s="357"/>
      <c r="N23" s="357"/>
      <c r="O23" s="357"/>
      <c r="P23" s="357"/>
      <c r="Q23" s="357"/>
      <c r="R23" s="357"/>
      <c r="S23" s="357"/>
      <c r="T23" s="357"/>
      <c r="U23" s="357"/>
      <c r="V23" s="357"/>
      <c r="W23" s="357"/>
      <c r="X23" s="357"/>
      <c r="Y23" s="357"/>
      <c r="Z23" s="357"/>
    </row>
    <row r="24" spans="1:26">
      <c r="A24" s="357"/>
      <c r="B24" s="141">
        <f ca="1">DSC!$E$2</f>
        <v>16</v>
      </c>
      <c r="C24" s="141">
        <f>DSC!$F$2</f>
        <v>16</v>
      </c>
      <c r="D24" s="141" t="s">
        <v>18</v>
      </c>
      <c r="E24" s="141"/>
      <c r="F24" s="397" t="str" cm="1">
        <f t="array" ref="F24">_xlfn.IFS(ROW(D!A100)&lt;100,"A row has been deleted",COLUMN(D!BB1)&lt;54,"A column has been deleted",ROW(D!A100)&gt;100,"A row has been inserted",COLUMN(D!BB1)&gt;54,"A column has been inserted",(((D!$Q$29='#_D'!$Q$29)*1+(D!$Q$30='#_D'!$Q$30)*1+(D!$Q$31='#_D'!$Q$31)*1+(D!$Q$32='#_D'!$Q$32)*1+(D!$Q$33='#_D'!$Q$33)*1+(D!$Q$34='#_D'!$Q$34)*1+(D!$Q$35='#_D'!$Q$35)*1+(D!$Q$36='#_D'!$Q$36)*1+(D!$Q$37='#_D'!$Q$37)*1+(D!$Q$38='#_D'!$Q$38)*1+(D!$Q$39='#_D'!$Q$39)*1+(D!$Q$40='#_D'!$Q$40)*1)/12)&lt;1,"**SECURITY COMPROMISED**",TRUE=TRUE,"")</f>
        <v/>
      </c>
      <c r="G24" s="397"/>
      <c r="H24" s="397"/>
      <c r="I24" s="357"/>
      <c r="J24" s="357"/>
      <c r="K24" s="357"/>
      <c r="L24" s="357"/>
      <c r="M24" s="357"/>
      <c r="N24" s="357"/>
      <c r="O24" s="357"/>
      <c r="P24" s="357"/>
      <c r="Q24" s="357"/>
      <c r="R24" s="357"/>
      <c r="S24" s="357"/>
      <c r="T24" s="357"/>
      <c r="U24" s="357"/>
      <c r="V24" s="357"/>
      <c r="W24" s="357"/>
      <c r="X24" s="357"/>
      <c r="Y24" s="357"/>
      <c r="Z24" s="357"/>
    </row>
    <row r="25" spans="1:26">
      <c r="A25" s="357"/>
      <c r="B25" s="141">
        <f ca="1">ESC!$E$2</f>
        <v>40</v>
      </c>
      <c r="C25" s="141">
        <f>ESC!$F$2</f>
        <v>41</v>
      </c>
      <c r="D25" s="141" t="s">
        <v>19</v>
      </c>
      <c r="E25" s="141"/>
      <c r="F25" s="397" t="str" cm="1">
        <f t="array" ref="F25">_xlfn.IFS(ROW(E!A100)&lt;100,"A row has been deleted",COLUMN(E!BB1)&lt;54,"A column has been deleted",ROW(E!A100)&gt;100,"A row has been inserted",COLUMN(E!BB1)&gt;54,"A column has been inserted",(((E!$I$32='#_E'!$I$32)*1+(E!$I$33='#_E'!$I$33)*1+(E!$I$34='#_E'!$I$34)*1+(E!$I$35='#_E'!$I$35)*1+(E!$I$36='#_E'!$I$36)*1+(E!$I$38='#_E'!$I$38)*1+(E!$I$39='#_E'!$I$39)*1+(E!$I$40='#_E'!$I$40)*1+(E!$K$37='#_E'!$K$37)*1)/9)&lt;1,"**SECURITY COMPROMISED**",TRUE=TRUE,"")</f>
        <v/>
      </c>
      <c r="G25" s="397"/>
      <c r="H25" s="397"/>
      <c r="I25" s="357"/>
      <c r="J25" s="357"/>
      <c r="K25" s="357"/>
      <c r="L25" s="357"/>
      <c r="M25" s="357"/>
      <c r="N25" s="357"/>
      <c r="O25" s="357"/>
      <c r="P25" s="357"/>
      <c r="Q25" s="357"/>
      <c r="R25" s="357"/>
      <c r="S25" s="357"/>
      <c r="T25" s="357"/>
      <c r="U25" s="357"/>
      <c r="V25" s="357"/>
      <c r="W25" s="357"/>
      <c r="X25" s="357"/>
      <c r="Y25" s="357"/>
      <c r="Z25" s="357"/>
    </row>
    <row r="26" spans="1:26">
      <c r="A26" s="357"/>
      <c r="B26" s="141">
        <f ca="1">FSC!$E$2</f>
        <v>10</v>
      </c>
      <c r="C26" s="141">
        <f>FSC!$F$2</f>
        <v>10</v>
      </c>
      <c r="D26" s="141" t="s">
        <v>536</v>
      </c>
      <c r="E26" s="141"/>
      <c r="F26" s="397" t="str" cm="1">
        <f t="array" ref="F26">_xlfn.IFS(ROW(F!A100)&lt;100,"A row has been deleted",COLUMN(F!BB1)&lt;54,"A column has been deleted",ROW(F!A100)&gt;100,"A row has been inserted",COLUMN(F!BB1)&gt;54,"A column has been inserted",TRUE=TRUE,"")</f>
        <v/>
      </c>
      <c r="G26" s="397"/>
      <c r="H26" s="397"/>
      <c r="I26" s="357"/>
      <c r="J26" s="357"/>
      <c r="K26" s="357"/>
      <c r="L26" s="357"/>
      <c r="M26" s="357"/>
      <c r="N26" s="357"/>
      <c r="O26" s="357"/>
      <c r="P26" s="357"/>
      <c r="Q26" s="357"/>
      <c r="R26" s="357"/>
      <c r="S26" s="357"/>
      <c r="T26" s="357"/>
      <c r="U26" s="357"/>
      <c r="V26" s="357"/>
      <c r="W26" s="357"/>
      <c r="X26" s="357"/>
      <c r="Y26" s="357"/>
      <c r="Z26" s="357"/>
    </row>
    <row r="27" spans="1:26">
      <c r="A27" s="357"/>
      <c r="B27" s="392">
        <f ca="1">GSC!$E$2</f>
        <v>15</v>
      </c>
      <c r="C27" s="392">
        <f>GSC!$F$2</f>
        <v>15</v>
      </c>
      <c r="D27" s="392" t="s">
        <v>337</v>
      </c>
      <c r="E27" s="392"/>
      <c r="F27" s="397" t="str" cm="1">
        <f t="array" ref="F27">_xlfn.IFS(ROW(G!A100)&lt;100,"A row has been deleted",COLUMN(G!BB1)&lt;54,"A column has been deleted",ROW(G!A100)&gt;100,"A row has been inserted",COLUMN(G!BB1)&gt;54,"A column has been inserted",(((G!$H$25='#_G'!$H$25)*1+(G!$H$29='#_G'!$H$29)*1+(G!$H$30='#_G'!$H$30)*1+(G!$H$31='#_G'!$H$31)*1+(G!$H$32='#_G'!$H$32)*1+(G!$H$33='#_G'!$H$33)*1+(G!$H$34='#_G'!$H$34)*1+(G!$H$35='#_G'!$H$35)*1+(G!$H$36='#_G'!$H$36)*1+(G!$H$37='#_G'!$H$37)*1+(G!$H$38='#_G'!$H$38)*1+(G!$H$39='#_G'!$H$39)*1+(G!$H$40='#_G'!$H$40)*1)/13)&lt;1,"**SECURITY COMPROMISED**",TRUE=TRUE,"")</f>
        <v/>
      </c>
      <c r="G27" s="397"/>
      <c r="H27" s="397"/>
      <c r="I27" s="357"/>
      <c r="J27" s="357"/>
      <c r="K27" s="357"/>
      <c r="L27" s="357"/>
      <c r="M27" s="357"/>
      <c r="N27" s="357"/>
      <c r="O27" s="357"/>
      <c r="P27" s="357"/>
      <c r="Q27" s="357"/>
      <c r="R27" s="357"/>
      <c r="S27" s="357"/>
      <c r="T27" s="357"/>
      <c r="U27" s="357"/>
      <c r="V27" s="357"/>
      <c r="W27" s="357"/>
      <c r="X27" s="357"/>
      <c r="Y27" s="357"/>
      <c r="Z27" s="357"/>
    </row>
    <row r="28" spans="1:26">
      <c r="A28" s="357"/>
      <c r="B28" s="369"/>
      <c r="C28" s="393"/>
      <c r="D28" s="393"/>
      <c r="E28" s="393"/>
      <c r="F28" s="397"/>
      <c r="G28" s="397"/>
      <c r="H28" s="397"/>
      <c r="I28" s="357"/>
      <c r="J28" s="357"/>
      <c r="K28" s="357"/>
      <c r="L28" s="357"/>
      <c r="M28" s="357"/>
      <c r="N28" s="357"/>
      <c r="O28" s="357"/>
      <c r="P28" s="357"/>
      <c r="Q28" s="357"/>
      <c r="R28" s="357"/>
      <c r="S28" s="357"/>
      <c r="T28" s="357"/>
      <c r="U28" s="357"/>
      <c r="V28" s="357"/>
      <c r="W28" s="357"/>
      <c r="X28" s="357"/>
      <c r="Y28" s="357"/>
      <c r="Z28" s="357"/>
    </row>
    <row r="29" spans="1:26">
      <c r="A29" s="357"/>
      <c r="B29" s="394">
        <f ca="1">SUM(B21:B27)</f>
        <v>154</v>
      </c>
      <c r="C29" s="394">
        <f>SUM(C21:C27)</f>
        <v>155</v>
      </c>
      <c r="D29" s="395">
        <f ca="1">IFERROR(ROUNDUP($B$29/$C$29,3),0)</f>
        <v>0.99399999999999999</v>
      </c>
      <c r="E29" s="393"/>
      <c r="F29" s="397"/>
      <c r="G29" s="397"/>
      <c r="H29" s="397"/>
      <c r="I29" s="357"/>
      <c r="J29" s="357"/>
      <c r="K29" s="357"/>
      <c r="L29" s="357"/>
      <c r="M29" s="357"/>
      <c r="N29" s="357"/>
      <c r="O29" s="357"/>
      <c r="P29" s="357"/>
      <c r="Q29" s="357"/>
      <c r="R29" s="357"/>
      <c r="S29" s="357"/>
      <c r="T29" s="357"/>
      <c r="U29" s="357"/>
      <c r="V29" s="357"/>
      <c r="W29" s="357"/>
      <c r="X29" s="357"/>
      <c r="Y29" s="357"/>
      <c r="Z29" s="357"/>
    </row>
    <row r="30" spans="1:26">
      <c r="A30" s="357"/>
      <c r="B30" s="369"/>
      <c r="C30" s="393"/>
      <c r="D30" s="393"/>
      <c r="E30" s="393"/>
      <c r="F30" s="397"/>
      <c r="G30" s="397"/>
      <c r="H30" s="397"/>
      <c r="I30" s="357"/>
      <c r="J30" s="357"/>
      <c r="K30" s="357"/>
      <c r="L30" s="357"/>
      <c r="M30" s="357"/>
      <c r="N30" s="357"/>
      <c r="O30" s="357"/>
      <c r="P30" s="357"/>
      <c r="Q30" s="357"/>
      <c r="R30" s="357"/>
      <c r="S30" s="357"/>
      <c r="T30" s="357"/>
      <c r="U30" s="357"/>
      <c r="V30" s="357"/>
      <c r="W30" s="357"/>
      <c r="X30" s="357"/>
      <c r="Y30" s="357"/>
      <c r="Z30" s="357"/>
    </row>
    <row r="31" spans="1:26">
      <c r="A31" s="357"/>
      <c r="B31" s="369"/>
      <c r="C31" s="393"/>
      <c r="D31" s="393"/>
      <c r="E31" s="393"/>
      <c r="F31" s="397"/>
      <c r="G31" s="397"/>
      <c r="H31" s="397"/>
      <c r="I31" s="357"/>
      <c r="J31" s="357"/>
      <c r="K31" s="357"/>
      <c r="L31" s="357"/>
      <c r="M31" s="357"/>
      <c r="N31" s="357"/>
      <c r="O31" s="357"/>
      <c r="P31" s="357"/>
      <c r="Q31" s="357"/>
      <c r="R31" s="357"/>
      <c r="S31" s="357"/>
      <c r="T31" s="357"/>
      <c r="U31" s="357"/>
      <c r="V31" s="357"/>
      <c r="W31" s="357"/>
      <c r="X31" s="357"/>
      <c r="Y31" s="357"/>
      <c r="Z31" s="357"/>
    </row>
    <row r="32" spans="1:26">
      <c r="A32" s="357"/>
      <c r="B32" s="369"/>
      <c r="C32" s="393"/>
      <c r="D32" s="393"/>
      <c r="E32" s="393"/>
      <c r="F32" s="397"/>
      <c r="G32" s="397"/>
      <c r="H32" s="397"/>
      <c r="I32" s="357"/>
      <c r="J32" s="357"/>
      <c r="K32" s="357"/>
      <c r="L32" s="357"/>
      <c r="M32" s="357"/>
      <c r="N32" s="357"/>
      <c r="O32" s="357"/>
      <c r="P32" s="357"/>
      <c r="Q32" s="357"/>
      <c r="R32" s="357"/>
      <c r="S32" s="357"/>
      <c r="T32" s="357"/>
      <c r="U32" s="357"/>
      <c r="V32" s="357"/>
      <c r="W32" s="357"/>
      <c r="X32" s="357"/>
      <c r="Y32" s="357"/>
      <c r="Z32" s="357"/>
    </row>
    <row r="33" spans="1:26">
      <c r="A33" s="357"/>
      <c r="B33" s="369"/>
      <c r="C33" s="393"/>
      <c r="D33" s="393"/>
      <c r="E33" s="393"/>
      <c r="F33" s="397"/>
      <c r="G33" s="397"/>
      <c r="H33" s="397"/>
      <c r="I33" s="357"/>
      <c r="J33" s="357"/>
      <c r="K33" s="357"/>
      <c r="L33" s="357"/>
      <c r="M33" s="357"/>
      <c r="N33" s="357"/>
      <c r="O33" s="357"/>
      <c r="P33" s="357"/>
      <c r="Q33" s="357"/>
      <c r="R33" s="357"/>
      <c r="S33" s="357"/>
      <c r="T33" s="357"/>
      <c r="U33" s="357"/>
      <c r="V33" s="357"/>
      <c r="W33" s="357"/>
      <c r="X33" s="357"/>
      <c r="Y33" s="357"/>
      <c r="Z33" s="357"/>
    </row>
    <row r="34" spans="1:26">
      <c r="A34" s="357"/>
      <c r="B34" s="369"/>
      <c r="C34" s="393"/>
      <c r="D34" s="393"/>
      <c r="E34" s="393"/>
      <c r="F34" s="397"/>
      <c r="G34" s="397"/>
      <c r="H34" s="397"/>
      <c r="I34" s="357"/>
      <c r="J34" s="357"/>
      <c r="K34" s="357"/>
      <c r="L34" s="357"/>
      <c r="M34" s="357"/>
      <c r="N34" s="357"/>
      <c r="O34" s="357"/>
      <c r="P34" s="357"/>
      <c r="Q34" s="357"/>
      <c r="R34" s="357"/>
      <c r="S34" s="357"/>
      <c r="T34" s="357"/>
      <c r="U34" s="357"/>
      <c r="V34" s="357"/>
      <c r="W34" s="357"/>
      <c r="X34" s="357"/>
      <c r="Y34" s="357"/>
      <c r="Z34" s="357"/>
    </row>
    <row r="35" spans="1:26">
      <c r="A35" s="357"/>
      <c r="B35" s="369"/>
      <c r="C35" s="393"/>
      <c r="D35" s="393"/>
      <c r="E35" s="393"/>
      <c r="F35" s="397"/>
      <c r="G35" s="397"/>
      <c r="H35" s="397"/>
      <c r="I35" s="357"/>
      <c r="J35" s="357"/>
      <c r="K35" s="357"/>
      <c r="L35" s="357"/>
      <c r="M35" s="357"/>
      <c r="N35" s="357"/>
      <c r="O35" s="357"/>
      <c r="P35" s="357"/>
      <c r="Q35" s="357"/>
      <c r="R35" s="357"/>
      <c r="S35" s="357"/>
      <c r="T35" s="357"/>
      <c r="U35" s="357"/>
      <c r="V35" s="357"/>
      <c r="W35" s="357"/>
      <c r="X35" s="357"/>
      <c r="Y35" s="357"/>
      <c r="Z35" s="357"/>
    </row>
    <row r="36" spans="1:26">
      <c r="A36" s="357"/>
      <c r="B36" s="369"/>
      <c r="C36" s="393"/>
      <c r="D36" s="393"/>
      <c r="E36" s="393"/>
      <c r="F36" s="397"/>
      <c r="G36" s="397"/>
      <c r="H36" s="397"/>
      <c r="I36" s="357"/>
      <c r="J36" s="357"/>
      <c r="K36" s="357"/>
      <c r="L36" s="357"/>
      <c r="M36" s="357"/>
      <c r="N36" s="357"/>
      <c r="O36" s="357"/>
      <c r="P36" s="357"/>
      <c r="Q36" s="357"/>
      <c r="R36" s="357"/>
      <c r="S36" s="357"/>
      <c r="T36" s="357"/>
      <c r="U36" s="357"/>
      <c r="V36" s="357"/>
      <c r="W36" s="357"/>
      <c r="X36" s="357"/>
      <c r="Y36" s="357"/>
      <c r="Z36" s="357"/>
    </row>
    <row r="37" spans="1:26">
      <c r="A37" s="357"/>
      <c r="B37" s="369"/>
      <c r="C37" s="393"/>
      <c r="D37" s="393"/>
      <c r="E37" s="393"/>
      <c r="F37" s="397"/>
      <c r="G37" s="397"/>
      <c r="H37" s="397"/>
      <c r="I37" s="357"/>
      <c r="J37" s="357"/>
      <c r="K37" s="357"/>
      <c r="L37" s="357"/>
      <c r="M37" s="357"/>
      <c r="N37" s="357"/>
      <c r="O37" s="357"/>
      <c r="P37" s="357"/>
      <c r="Q37" s="357"/>
      <c r="R37" s="357"/>
      <c r="S37" s="357"/>
      <c r="T37" s="357"/>
      <c r="U37" s="357"/>
      <c r="V37" s="357"/>
      <c r="W37" s="357"/>
      <c r="X37" s="357"/>
      <c r="Y37" s="357"/>
      <c r="Z37" s="357"/>
    </row>
    <row r="38" spans="1:26">
      <c r="A38" s="357"/>
      <c r="B38" s="369"/>
      <c r="C38" s="393"/>
      <c r="D38" s="393"/>
      <c r="E38" s="393"/>
      <c r="F38" s="397"/>
      <c r="G38" s="397"/>
      <c r="H38" s="397"/>
      <c r="I38" s="357"/>
      <c r="J38" s="357"/>
      <c r="K38" s="357"/>
      <c r="L38" s="357"/>
      <c r="M38" s="357"/>
      <c r="N38" s="357"/>
      <c r="O38" s="357"/>
      <c r="P38" s="357"/>
      <c r="Q38" s="357"/>
      <c r="R38" s="357"/>
      <c r="S38" s="357"/>
      <c r="T38" s="357"/>
      <c r="U38" s="357"/>
      <c r="V38" s="357"/>
      <c r="W38" s="357"/>
      <c r="X38" s="357"/>
      <c r="Y38" s="357"/>
      <c r="Z38" s="357"/>
    </row>
    <row r="39" spans="1:26">
      <c r="A39" s="357"/>
      <c r="B39" s="369"/>
      <c r="C39" s="393"/>
      <c r="D39" s="393"/>
      <c r="E39" s="393"/>
      <c r="F39" s="397"/>
      <c r="G39" s="397"/>
      <c r="H39" s="397"/>
      <c r="I39" s="357"/>
      <c r="J39" s="357"/>
      <c r="K39" s="357"/>
      <c r="L39" s="357"/>
      <c r="M39" s="357"/>
      <c r="N39" s="357"/>
      <c r="O39" s="357"/>
      <c r="P39" s="357"/>
      <c r="Q39" s="357"/>
      <c r="R39" s="357"/>
      <c r="S39" s="357"/>
      <c r="T39" s="357"/>
      <c r="U39" s="357"/>
      <c r="V39" s="357"/>
      <c r="W39" s="357"/>
      <c r="X39" s="357"/>
      <c r="Y39" s="357"/>
      <c r="Z39" s="357"/>
    </row>
    <row r="40" spans="1:26">
      <c r="A40" s="357"/>
      <c r="B40" s="369"/>
      <c r="C40" s="393"/>
      <c r="D40" s="393"/>
      <c r="E40" s="393"/>
      <c r="F40" s="397"/>
      <c r="G40" s="397"/>
      <c r="H40" s="397"/>
      <c r="I40" s="357"/>
      <c r="J40" s="357"/>
      <c r="K40" s="357"/>
      <c r="L40" s="357"/>
      <c r="M40" s="357"/>
      <c r="N40" s="357"/>
      <c r="O40" s="357"/>
      <c r="P40" s="357"/>
      <c r="Q40" s="357"/>
      <c r="R40" s="357"/>
      <c r="S40" s="357"/>
      <c r="T40" s="357"/>
      <c r="U40" s="357"/>
      <c r="V40" s="357"/>
      <c r="W40" s="357"/>
      <c r="X40" s="357"/>
      <c r="Y40" s="357"/>
      <c r="Z40" s="357"/>
    </row>
    <row r="41" spans="1:26">
      <c r="A41" s="357"/>
      <c r="B41" s="369" t="s">
        <v>550</v>
      </c>
      <c r="C41" s="393"/>
      <c r="D41" s="393"/>
      <c r="E41" s="393"/>
      <c r="F41" s="397"/>
      <c r="G41" s="397"/>
      <c r="H41" s="397"/>
      <c r="I41" s="357"/>
      <c r="J41" s="357"/>
      <c r="K41" s="357"/>
      <c r="L41" s="357"/>
      <c r="M41" s="357"/>
      <c r="N41" s="357"/>
      <c r="O41" s="357"/>
      <c r="P41" s="357"/>
      <c r="Q41" s="357"/>
      <c r="R41" s="357"/>
      <c r="S41" s="357"/>
      <c r="T41" s="357"/>
      <c r="U41" s="357"/>
      <c r="V41" s="357"/>
      <c r="W41" s="357"/>
      <c r="X41" s="357"/>
      <c r="Y41" s="357"/>
      <c r="Z41" s="357"/>
    </row>
    <row r="42" spans="1:26">
      <c r="A42" s="357"/>
      <c r="B42" s="369"/>
      <c r="C42" s="393"/>
      <c r="D42" s="393"/>
      <c r="E42" s="393"/>
      <c r="F42" s="397"/>
      <c r="G42" s="397"/>
      <c r="H42" s="397"/>
      <c r="I42" s="357"/>
      <c r="J42" s="357"/>
      <c r="K42" s="357"/>
      <c r="L42" s="357"/>
      <c r="M42" s="357"/>
      <c r="N42" s="357"/>
      <c r="O42" s="357"/>
      <c r="P42" s="357"/>
      <c r="Q42" s="357"/>
      <c r="R42" s="357"/>
      <c r="S42" s="357"/>
      <c r="T42" s="357"/>
      <c r="U42" s="357"/>
      <c r="V42" s="357"/>
      <c r="W42" s="357"/>
      <c r="X42" s="357"/>
      <c r="Y42" s="357"/>
      <c r="Z42" s="357"/>
    </row>
    <row r="43" spans="1:26">
      <c r="A43" s="357"/>
      <c r="B43" s="369"/>
      <c r="C43" s="393"/>
      <c r="D43" s="393"/>
      <c r="E43" s="393"/>
      <c r="F43" s="397"/>
      <c r="G43" s="397"/>
      <c r="H43" s="397"/>
      <c r="I43" s="357"/>
      <c r="J43" s="357"/>
      <c r="K43" s="357"/>
      <c r="L43" s="357"/>
      <c r="M43" s="357"/>
      <c r="N43" s="357"/>
      <c r="O43" s="357"/>
      <c r="P43" s="357"/>
      <c r="Q43" s="357"/>
      <c r="R43" s="357"/>
      <c r="S43" s="357"/>
      <c r="T43" s="357"/>
      <c r="U43" s="357"/>
      <c r="V43" s="357"/>
      <c r="W43" s="357"/>
      <c r="X43" s="357"/>
      <c r="Y43" s="357"/>
      <c r="Z43" s="357"/>
    </row>
    <row r="44" spans="1:26">
      <c r="A44" s="357"/>
      <c r="B44" s="369"/>
      <c r="C44" s="393"/>
      <c r="D44" s="393"/>
      <c r="E44" s="393"/>
      <c r="F44" s="397"/>
      <c r="G44" s="397"/>
      <c r="H44" s="397"/>
      <c r="I44" s="357"/>
      <c r="J44" s="357"/>
      <c r="K44" s="357"/>
      <c r="L44" s="357"/>
      <c r="M44" s="357"/>
      <c r="N44" s="357"/>
      <c r="O44" s="357"/>
      <c r="P44" s="357"/>
      <c r="Q44" s="357"/>
      <c r="R44" s="357"/>
      <c r="S44" s="357"/>
      <c r="T44" s="357"/>
      <c r="U44" s="357"/>
      <c r="V44" s="357"/>
      <c r="W44" s="357"/>
      <c r="X44" s="357"/>
      <c r="Y44" s="357"/>
      <c r="Z44" s="357"/>
    </row>
    <row r="45" spans="1:26">
      <c r="A45" s="357"/>
      <c r="B45" s="369"/>
      <c r="C45" s="393"/>
      <c r="D45" s="393"/>
      <c r="E45" s="393"/>
      <c r="F45" s="397"/>
      <c r="G45" s="397"/>
      <c r="H45" s="397"/>
      <c r="I45" s="357"/>
      <c r="J45" s="357"/>
      <c r="K45" s="357"/>
      <c r="L45" s="357"/>
      <c r="M45" s="357"/>
      <c r="N45" s="357"/>
      <c r="O45" s="357"/>
      <c r="P45" s="357"/>
      <c r="Q45" s="357"/>
      <c r="R45" s="357"/>
      <c r="S45" s="357"/>
      <c r="T45" s="357"/>
      <c r="U45" s="357"/>
      <c r="V45" s="357"/>
      <c r="W45" s="357"/>
      <c r="X45" s="357"/>
      <c r="Y45" s="357"/>
      <c r="Z45" s="357"/>
    </row>
    <row r="46" spans="1:26">
      <c r="A46" s="357"/>
      <c r="B46" s="369"/>
      <c r="C46" s="393"/>
      <c r="D46" s="393"/>
      <c r="E46" s="393"/>
      <c r="F46" s="397"/>
      <c r="G46" s="397"/>
      <c r="H46" s="397"/>
      <c r="I46" s="357"/>
      <c r="J46" s="357"/>
      <c r="K46" s="357"/>
      <c r="L46" s="357"/>
      <c r="M46" s="357"/>
      <c r="N46" s="357"/>
      <c r="O46" s="357"/>
      <c r="P46" s="357"/>
      <c r="Q46" s="357"/>
      <c r="R46" s="357"/>
      <c r="S46" s="357"/>
      <c r="T46" s="357"/>
      <c r="U46" s="357"/>
      <c r="V46" s="357"/>
      <c r="W46" s="357"/>
      <c r="X46" s="357"/>
      <c r="Y46" s="357"/>
      <c r="Z46" s="357"/>
    </row>
    <row r="47" spans="1:26">
      <c r="A47" s="357"/>
      <c r="B47" s="369"/>
      <c r="C47" s="393"/>
      <c r="D47" s="393"/>
      <c r="E47" s="393"/>
      <c r="F47" s="397"/>
      <c r="G47" s="397"/>
      <c r="H47" s="397"/>
      <c r="I47" s="357"/>
      <c r="J47" s="357"/>
      <c r="K47" s="357"/>
      <c r="L47" s="357"/>
      <c r="M47" s="357"/>
      <c r="N47" s="357"/>
      <c r="O47" s="357"/>
      <c r="P47" s="357"/>
      <c r="Q47" s="357"/>
      <c r="R47" s="357"/>
      <c r="S47" s="357"/>
      <c r="T47" s="357"/>
      <c r="U47" s="357"/>
      <c r="V47" s="357"/>
      <c r="W47" s="357"/>
      <c r="X47" s="357"/>
      <c r="Y47" s="357"/>
      <c r="Z47" s="357"/>
    </row>
    <row r="48" spans="1:26">
      <c r="A48" s="357"/>
      <c r="B48" s="369"/>
      <c r="C48" s="393"/>
      <c r="D48" s="393"/>
      <c r="E48" s="393"/>
      <c r="F48" s="397"/>
      <c r="G48" s="397"/>
      <c r="H48" s="397"/>
      <c r="I48" s="357"/>
      <c r="J48" s="357"/>
      <c r="K48" s="357"/>
      <c r="L48" s="357"/>
      <c r="M48" s="357"/>
      <c r="N48" s="357"/>
      <c r="O48" s="357"/>
      <c r="P48" s="357"/>
      <c r="Q48" s="357"/>
      <c r="R48" s="357"/>
      <c r="S48" s="357"/>
      <c r="T48" s="357"/>
      <c r="U48" s="357"/>
      <c r="V48" s="357"/>
      <c r="W48" s="357"/>
      <c r="X48" s="357"/>
      <c r="Y48" s="357"/>
      <c r="Z48" s="357"/>
    </row>
    <row r="49" spans="1:26">
      <c r="A49" s="357"/>
      <c r="B49" s="369"/>
      <c r="C49" s="393"/>
      <c r="D49" s="393"/>
      <c r="E49" s="393"/>
      <c r="F49" s="397"/>
      <c r="G49" s="397"/>
      <c r="H49" s="397"/>
      <c r="I49" s="357"/>
      <c r="J49" s="357"/>
      <c r="K49" s="357"/>
      <c r="L49" s="357"/>
      <c r="M49" s="357"/>
      <c r="N49" s="357"/>
      <c r="O49" s="357"/>
      <c r="P49" s="357"/>
      <c r="Q49" s="357"/>
      <c r="R49" s="357"/>
      <c r="S49" s="357"/>
      <c r="T49" s="357"/>
      <c r="U49" s="357"/>
      <c r="V49" s="357"/>
      <c r="W49" s="357"/>
      <c r="X49" s="357"/>
      <c r="Y49" s="357"/>
      <c r="Z49" s="357"/>
    </row>
    <row r="50" spans="1:26">
      <c r="A50" s="357"/>
      <c r="B50" s="369"/>
      <c r="C50" s="393"/>
      <c r="D50" s="393"/>
      <c r="E50" s="393"/>
      <c r="F50" s="397"/>
      <c r="G50" s="397"/>
      <c r="H50" s="397"/>
      <c r="I50" s="357"/>
      <c r="J50" s="357"/>
      <c r="K50" s="357"/>
      <c r="L50" s="357"/>
      <c r="M50" s="357"/>
      <c r="N50" s="357"/>
      <c r="O50" s="357"/>
      <c r="P50" s="357"/>
      <c r="Q50" s="357"/>
      <c r="R50" s="357"/>
      <c r="S50" s="357"/>
      <c r="T50" s="357"/>
      <c r="U50" s="357"/>
      <c r="V50" s="357"/>
      <c r="W50" s="357"/>
      <c r="X50" s="357"/>
      <c r="Y50" s="357"/>
      <c r="Z50" s="357"/>
    </row>
    <row r="51" spans="1:26">
      <c r="B51" s="354"/>
      <c r="C51" s="355"/>
      <c r="D51" s="355"/>
      <c r="E51" s="355"/>
      <c r="F51" s="396"/>
      <c r="G51" s="396"/>
      <c r="H51" s="396"/>
    </row>
    <row r="52" spans="1:26">
      <c r="B52" s="354"/>
      <c r="C52" s="355"/>
      <c r="D52" s="355"/>
      <c r="E52" s="355"/>
      <c r="F52" s="396"/>
      <c r="G52" s="396"/>
      <c r="H52" s="396"/>
    </row>
    <row r="53" spans="1:26">
      <c r="B53" s="354"/>
      <c r="C53" s="355"/>
      <c r="D53" s="355"/>
      <c r="E53" s="355"/>
      <c r="F53" s="396"/>
      <c r="G53" s="396"/>
      <c r="H53" s="396"/>
    </row>
    <row r="54" spans="1:26">
      <c r="B54" s="354"/>
      <c r="C54" s="355"/>
      <c r="D54" s="355"/>
      <c r="E54" s="355"/>
      <c r="F54" s="396"/>
      <c r="G54" s="396"/>
      <c r="H54" s="396"/>
    </row>
    <row r="55" spans="1:26">
      <c r="B55" s="354"/>
      <c r="C55" s="355"/>
      <c r="D55" s="355"/>
      <c r="E55" s="355"/>
      <c r="F55" s="396"/>
      <c r="G55" s="396"/>
      <c r="H55" s="396"/>
    </row>
    <row r="56" spans="1:26">
      <c r="B56" s="354"/>
      <c r="C56" s="355"/>
      <c r="D56" s="355"/>
      <c r="E56" s="355"/>
      <c r="F56" s="396"/>
      <c r="G56" s="396"/>
      <c r="H56" s="396"/>
    </row>
    <row r="57" spans="1:26">
      <c r="B57" s="354"/>
      <c r="C57" s="355"/>
      <c r="D57" s="355"/>
      <c r="E57" s="355"/>
      <c r="F57" s="396"/>
      <c r="G57" s="396"/>
      <c r="H57" s="396"/>
    </row>
    <row r="58" spans="1:26">
      <c r="B58" s="354"/>
      <c r="C58" s="355"/>
      <c r="D58" s="355"/>
      <c r="E58" s="355"/>
      <c r="F58" s="396"/>
      <c r="G58" s="396"/>
      <c r="H58" s="396"/>
    </row>
    <row r="59" spans="1:26">
      <c r="B59" s="354"/>
      <c r="C59" s="355"/>
      <c r="D59" s="355"/>
      <c r="E59" s="355"/>
      <c r="F59" s="396"/>
      <c r="G59" s="396"/>
      <c r="H59" s="396"/>
    </row>
    <row r="60" spans="1:26">
      <c r="B60" s="354"/>
      <c r="C60" s="355"/>
      <c r="D60" s="355"/>
      <c r="E60" s="355"/>
      <c r="F60" s="396"/>
      <c r="G60" s="396"/>
      <c r="H60" s="396"/>
    </row>
    <row r="61" spans="1:26">
      <c r="B61" s="354"/>
      <c r="C61" s="355"/>
      <c r="D61" s="355"/>
      <c r="E61" s="355"/>
      <c r="F61" s="396"/>
      <c r="G61" s="396"/>
      <c r="H61" s="396"/>
    </row>
    <row r="62" spans="1:26">
      <c r="B62" s="354"/>
      <c r="C62" s="355"/>
      <c r="D62" s="355"/>
      <c r="E62" s="355"/>
      <c r="F62" s="396"/>
      <c r="G62" s="396"/>
      <c r="H62" s="396"/>
    </row>
    <row r="63" spans="1:26">
      <c r="B63" s="354"/>
      <c r="C63" s="355"/>
      <c r="D63" s="355"/>
      <c r="E63" s="355"/>
      <c r="F63" s="396"/>
      <c r="G63" s="396"/>
      <c r="H63" s="396"/>
    </row>
    <row r="64" spans="1:26">
      <c r="B64" s="354"/>
      <c r="C64" s="355"/>
      <c r="D64" s="355"/>
      <c r="E64" s="355"/>
      <c r="F64" s="396"/>
      <c r="G64" s="396"/>
      <c r="H64" s="396"/>
    </row>
    <row r="65" spans="2:8">
      <c r="B65" s="354"/>
      <c r="C65" s="355"/>
      <c r="D65" s="355"/>
      <c r="E65" s="355"/>
      <c r="F65" s="396"/>
      <c r="G65" s="396"/>
      <c r="H65" s="396"/>
    </row>
    <row r="66" spans="2:8">
      <c r="B66" s="354"/>
      <c r="C66" s="355"/>
      <c r="D66" s="355"/>
      <c r="E66" s="355"/>
      <c r="F66" s="396"/>
      <c r="G66" s="396"/>
      <c r="H66" s="396"/>
    </row>
    <row r="67" spans="2:8">
      <c r="B67" s="354"/>
      <c r="C67" s="355"/>
      <c r="D67" s="355"/>
      <c r="E67" s="355"/>
      <c r="F67" s="396"/>
      <c r="G67" s="396"/>
      <c r="H67" s="396"/>
    </row>
    <row r="68" spans="2:8">
      <c r="B68" s="354"/>
      <c r="C68" s="355"/>
      <c r="D68" s="355"/>
      <c r="E68" s="355"/>
      <c r="F68" s="396"/>
      <c r="G68" s="396"/>
      <c r="H68" s="396"/>
    </row>
    <row r="69" spans="2:8">
      <c r="B69" s="354"/>
      <c r="C69" s="355"/>
      <c r="D69" s="355"/>
      <c r="E69" s="355"/>
      <c r="F69" s="396"/>
      <c r="G69" s="396"/>
      <c r="H69" s="396"/>
    </row>
    <row r="70" spans="2:8">
      <c r="B70" s="354"/>
      <c r="C70" s="355"/>
      <c r="D70" s="355"/>
      <c r="E70" s="355"/>
      <c r="F70" s="396"/>
      <c r="G70" s="396"/>
      <c r="H70" s="396"/>
    </row>
    <row r="71" spans="2:8">
      <c r="B71" s="354"/>
      <c r="C71" s="355"/>
      <c r="D71" s="355"/>
      <c r="E71" s="355"/>
      <c r="F71" s="396"/>
      <c r="G71" s="396"/>
      <c r="H71" s="396"/>
    </row>
    <row r="72" spans="2:8">
      <c r="B72" s="354"/>
      <c r="C72" s="355"/>
      <c r="D72" s="355"/>
      <c r="E72" s="355"/>
      <c r="F72" s="396"/>
      <c r="G72" s="396"/>
      <c r="H72" s="396"/>
    </row>
    <row r="73" spans="2:8">
      <c r="B73" s="354"/>
      <c r="C73" s="355"/>
      <c r="D73" s="355"/>
      <c r="E73" s="355"/>
      <c r="F73" s="396"/>
      <c r="G73" s="396"/>
      <c r="H73" s="396"/>
    </row>
    <row r="74" spans="2:8">
      <c r="B74" s="354"/>
      <c r="C74" s="355"/>
      <c r="D74" s="355"/>
      <c r="E74" s="355"/>
      <c r="F74" s="396"/>
      <c r="G74" s="396"/>
      <c r="H74" s="396"/>
    </row>
    <row r="75" spans="2:8">
      <c r="B75" s="354"/>
      <c r="C75" s="355"/>
      <c r="D75" s="355"/>
      <c r="E75" s="355"/>
      <c r="F75" s="396"/>
      <c r="G75" s="396"/>
      <c r="H75" s="396"/>
    </row>
    <row r="76" spans="2:8">
      <c r="B76" s="354"/>
      <c r="C76" s="355"/>
      <c r="D76" s="355"/>
      <c r="E76" s="355"/>
      <c r="F76" s="396"/>
      <c r="G76" s="396"/>
      <c r="H76" s="396"/>
    </row>
    <row r="77" spans="2:8">
      <c r="B77" s="354"/>
      <c r="C77" s="355"/>
      <c r="D77" s="355"/>
      <c r="E77" s="355"/>
      <c r="F77" s="396"/>
      <c r="G77" s="396"/>
      <c r="H77" s="396"/>
    </row>
    <row r="78" spans="2:8">
      <c r="B78" s="354"/>
      <c r="C78" s="355"/>
      <c r="D78" s="355"/>
      <c r="E78" s="355"/>
      <c r="F78" s="396"/>
      <c r="G78" s="396"/>
      <c r="H78" s="396"/>
    </row>
    <row r="79" spans="2:8">
      <c r="B79" s="354"/>
      <c r="C79" s="355"/>
      <c r="D79" s="355"/>
      <c r="E79" s="355"/>
      <c r="F79" s="396"/>
      <c r="G79" s="396"/>
      <c r="H79" s="396"/>
    </row>
    <row r="80" spans="2:8">
      <c r="B80" s="354"/>
      <c r="C80" s="355"/>
      <c r="D80" s="355"/>
      <c r="E80" s="355"/>
      <c r="F80" s="396"/>
      <c r="G80" s="396"/>
      <c r="H80" s="396"/>
    </row>
    <row r="81" spans="2:8">
      <c r="B81" s="354"/>
      <c r="C81" s="355"/>
      <c r="D81" s="355"/>
      <c r="E81" s="355"/>
      <c r="F81" s="396"/>
      <c r="G81" s="396"/>
      <c r="H81" s="396"/>
    </row>
    <row r="82" spans="2:8">
      <c r="B82" s="354"/>
      <c r="C82" s="355"/>
      <c r="D82" s="355"/>
      <c r="E82" s="355"/>
      <c r="F82" s="396"/>
      <c r="G82" s="396"/>
      <c r="H82" s="396"/>
    </row>
    <row r="83" spans="2:8">
      <c r="B83" s="354"/>
      <c r="C83" s="355"/>
      <c r="D83" s="355"/>
      <c r="E83" s="355"/>
      <c r="F83" s="396"/>
      <c r="G83" s="396"/>
      <c r="H83" s="396"/>
    </row>
    <row r="84" spans="2:8">
      <c r="B84" s="354"/>
      <c r="C84" s="355"/>
      <c r="D84" s="355"/>
      <c r="E84" s="355"/>
      <c r="F84" s="396"/>
      <c r="G84" s="396"/>
      <c r="H84" s="396"/>
    </row>
    <row r="85" spans="2:8">
      <c r="B85" s="354"/>
      <c r="C85" s="355"/>
      <c r="D85" s="355"/>
      <c r="E85" s="355"/>
      <c r="F85" s="396"/>
      <c r="G85" s="396"/>
      <c r="H85" s="396"/>
    </row>
    <row r="86" spans="2:8">
      <c r="B86" s="354"/>
      <c r="C86" s="355"/>
      <c r="D86" s="355"/>
      <c r="E86" s="355"/>
      <c r="F86" s="396"/>
      <c r="G86" s="396"/>
      <c r="H86" s="396"/>
    </row>
    <row r="87" spans="2:8">
      <c r="B87" s="354"/>
      <c r="C87" s="355"/>
      <c r="D87" s="355"/>
      <c r="E87" s="355"/>
      <c r="F87" s="396"/>
      <c r="G87" s="396"/>
      <c r="H87" s="396"/>
    </row>
    <row r="88" spans="2:8">
      <c r="B88" s="354"/>
      <c r="C88" s="355"/>
      <c r="D88" s="355"/>
      <c r="E88" s="355"/>
      <c r="F88" s="396"/>
      <c r="G88" s="396"/>
      <c r="H88" s="396"/>
    </row>
    <row r="89" spans="2:8">
      <c r="B89" s="354"/>
      <c r="C89" s="355"/>
      <c r="D89" s="355"/>
      <c r="E89" s="355"/>
      <c r="F89" s="396"/>
      <c r="G89" s="396"/>
      <c r="H89" s="396"/>
    </row>
    <row r="90" spans="2:8">
      <c r="B90" s="354"/>
      <c r="C90" s="355"/>
      <c r="D90" s="355"/>
      <c r="E90" s="355"/>
      <c r="F90" s="396"/>
      <c r="G90" s="396"/>
      <c r="H90" s="396"/>
    </row>
    <row r="91" spans="2:8">
      <c r="B91" s="354"/>
      <c r="C91" s="355"/>
      <c r="D91" s="355"/>
      <c r="E91" s="355"/>
      <c r="F91" s="396"/>
      <c r="G91" s="396"/>
      <c r="H91" s="396"/>
    </row>
    <row r="92" spans="2:8">
      <c r="B92" s="354"/>
      <c r="C92" s="355"/>
      <c r="D92" s="355"/>
      <c r="E92" s="355"/>
      <c r="F92" s="396"/>
      <c r="G92" s="396"/>
      <c r="H92" s="396"/>
    </row>
    <row r="93" spans="2:8">
      <c r="B93" s="354"/>
      <c r="C93" s="355"/>
      <c r="D93" s="355"/>
      <c r="E93" s="355"/>
      <c r="F93" s="396"/>
      <c r="G93" s="396"/>
      <c r="H93" s="396"/>
    </row>
    <row r="94" spans="2:8">
      <c r="B94" s="354"/>
      <c r="C94" s="355"/>
      <c r="D94" s="355"/>
      <c r="E94" s="355"/>
      <c r="F94" s="396"/>
      <c r="G94" s="396"/>
      <c r="H94" s="396"/>
    </row>
    <row r="95" spans="2:8">
      <c r="B95" s="354"/>
      <c r="C95" s="355"/>
      <c r="D95" s="355"/>
      <c r="E95" s="355"/>
      <c r="F95" s="396"/>
      <c r="G95" s="396"/>
      <c r="H95" s="396"/>
    </row>
    <row r="96" spans="2:8">
      <c r="B96" s="354"/>
      <c r="C96" s="355"/>
      <c r="D96" s="355"/>
      <c r="E96" s="355"/>
      <c r="F96" s="396"/>
      <c r="G96" s="396"/>
      <c r="H96" s="396"/>
    </row>
    <row r="97" spans="2:8">
      <c r="B97" s="354"/>
      <c r="C97" s="355"/>
      <c r="D97" s="355"/>
      <c r="E97" s="355"/>
      <c r="F97" s="396"/>
      <c r="G97" s="396"/>
      <c r="H97" s="396"/>
    </row>
    <row r="98" spans="2:8">
      <c r="B98" s="354"/>
      <c r="C98" s="355"/>
      <c r="D98" s="355"/>
      <c r="E98" s="355"/>
      <c r="F98" s="396"/>
      <c r="G98" s="396"/>
      <c r="H98" s="396"/>
    </row>
    <row r="99" spans="2:8">
      <c r="B99" s="354"/>
      <c r="C99" s="355"/>
      <c r="D99" s="355"/>
      <c r="E99" s="355"/>
      <c r="F99" s="396"/>
      <c r="G99" s="396"/>
      <c r="H99" s="396"/>
    </row>
    <row r="100" spans="2:8">
      <c r="B100" s="354"/>
      <c r="C100" s="355"/>
      <c r="D100" s="355"/>
      <c r="E100" s="355"/>
      <c r="F100" s="396"/>
      <c r="G100" s="396"/>
      <c r="H100" s="396"/>
    </row>
    <row r="101" spans="2:8">
      <c r="B101" s="354"/>
      <c r="C101" s="355"/>
      <c r="D101" s="355"/>
      <c r="E101" s="355"/>
      <c r="F101" s="396"/>
      <c r="G101" s="396"/>
      <c r="H101" s="396"/>
    </row>
    <row r="102" spans="2:8">
      <c r="B102" s="354"/>
      <c r="C102" s="355"/>
      <c r="D102" s="355"/>
      <c r="E102" s="355"/>
      <c r="F102" s="396"/>
      <c r="G102" s="396"/>
      <c r="H102" s="396"/>
    </row>
    <row r="103" spans="2:8">
      <c r="B103" s="354"/>
      <c r="C103" s="355"/>
      <c r="D103" s="355"/>
      <c r="E103" s="355"/>
      <c r="F103" s="396"/>
      <c r="G103" s="396"/>
      <c r="H103" s="396"/>
    </row>
    <row r="104" spans="2:8">
      <c r="B104" s="354"/>
      <c r="C104" s="355"/>
      <c r="D104" s="355"/>
      <c r="E104" s="355"/>
      <c r="F104" s="396"/>
      <c r="G104" s="396"/>
      <c r="H104" s="396"/>
    </row>
    <row r="105" spans="2:8">
      <c r="B105" s="354"/>
      <c r="C105" s="355"/>
      <c r="D105" s="355"/>
      <c r="E105" s="355"/>
      <c r="F105" s="396"/>
      <c r="G105" s="396"/>
      <c r="H105" s="396"/>
    </row>
    <row r="106" spans="2:8">
      <c r="B106" s="354"/>
      <c r="C106" s="355"/>
      <c r="D106" s="355"/>
      <c r="E106" s="355"/>
      <c r="F106" s="396"/>
      <c r="G106" s="396"/>
      <c r="H106" s="396"/>
    </row>
    <row r="107" spans="2:8">
      <c r="B107" s="354"/>
      <c r="C107" s="355"/>
      <c r="D107" s="355"/>
      <c r="E107" s="355"/>
      <c r="F107" s="396"/>
      <c r="G107" s="396"/>
      <c r="H107" s="396"/>
    </row>
    <row r="108" spans="2:8">
      <c r="B108" s="354"/>
      <c r="C108" s="355"/>
      <c r="D108" s="355"/>
      <c r="E108" s="355"/>
      <c r="F108" s="396"/>
      <c r="G108" s="396"/>
      <c r="H108" s="396"/>
    </row>
    <row r="109" spans="2:8">
      <c r="B109" s="354"/>
      <c r="C109" s="355"/>
      <c r="D109" s="355"/>
      <c r="E109" s="355"/>
      <c r="F109" s="396"/>
      <c r="G109" s="396"/>
      <c r="H109" s="396"/>
    </row>
    <row r="110" spans="2:8">
      <c r="B110" s="354"/>
      <c r="C110" s="355"/>
      <c r="D110" s="355"/>
      <c r="E110" s="355"/>
      <c r="F110" s="396"/>
      <c r="G110" s="396"/>
      <c r="H110" s="396"/>
    </row>
    <row r="111" spans="2:8">
      <c r="B111" s="354"/>
      <c r="C111" s="355"/>
      <c r="D111" s="355"/>
      <c r="E111" s="355"/>
      <c r="F111" s="396"/>
      <c r="G111" s="396"/>
      <c r="H111" s="396"/>
    </row>
    <row r="112" spans="2:8">
      <c r="B112" s="354"/>
      <c r="C112" s="355"/>
      <c r="D112" s="355"/>
      <c r="E112" s="355"/>
      <c r="F112" s="396"/>
      <c r="G112" s="396"/>
      <c r="H112" s="396"/>
    </row>
    <row r="113" spans="2:8">
      <c r="B113" s="354"/>
      <c r="C113" s="355"/>
      <c r="D113" s="355"/>
      <c r="E113" s="355"/>
      <c r="F113" s="396"/>
      <c r="G113" s="396"/>
      <c r="H113" s="396"/>
    </row>
    <row r="114" spans="2:8">
      <c r="B114" s="354"/>
      <c r="C114" s="355"/>
      <c r="D114" s="355"/>
      <c r="E114" s="355"/>
      <c r="F114" s="396"/>
      <c r="G114" s="396"/>
      <c r="H114" s="396"/>
    </row>
    <row r="115" spans="2:8">
      <c r="B115" s="354"/>
      <c r="C115" s="355"/>
      <c r="D115" s="355"/>
      <c r="E115" s="355"/>
      <c r="F115" s="396"/>
      <c r="G115" s="396"/>
      <c r="H115" s="396"/>
    </row>
    <row r="116" spans="2:8">
      <c r="B116" s="354"/>
      <c r="C116" s="355"/>
      <c r="D116" s="355"/>
      <c r="E116" s="355"/>
      <c r="F116" s="396"/>
      <c r="G116" s="396"/>
      <c r="H116" s="396"/>
    </row>
    <row r="117" spans="2:8">
      <c r="B117" s="354"/>
      <c r="C117" s="355"/>
      <c r="D117" s="355"/>
      <c r="E117" s="355"/>
      <c r="F117" s="396"/>
      <c r="G117" s="396"/>
      <c r="H117" s="396"/>
    </row>
    <row r="118" spans="2:8">
      <c r="B118" s="354"/>
      <c r="C118" s="355"/>
      <c r="D118" s="355"/>
      <c r="E118" s="355"/>
      <c r="F118" s="396"/>
      <c r="G118" s="396"/>
      <c r="H118" s="396"/>
    </row>
    <row r="119" spans="2:8">
      <c r="B119" s="354"/>
      <c r="C119" s="355"/>
      <c r="D119" s="355"/>
      <c r="E119" s="355"/>
      <c r="F119" s="396"/>
      <c r="G119" s="396"/>
      <c r="H119" s="396"/>
    </row>
    <row r="120" spans="2:8">
      <c r="B120" s="354"/>
      <c r="C120" s="355"/>
      <c r="D120" s="355"/>
      <c r="E120" s="355"/>
      <c r="F120" s="396"/>
      <c r="G120" s="396"/>
      <c r="H120" s="396"/>
    </row>
    <row r="121" spans="2:8">
      <c r="B121" s="354"/>
      <c r="C121" s="355"/>
      <c r="D121" s="355"/>
      <c r="E121" s="355"/>
      <c r="F121" s="396"/>
      <c r="G121" s="396"/>
      <c r="H121" s="396"/>
    </row>
    <row r="122" spans="2:8">
      <c r="B122" s="354"/>
      <c r="C122" s="355"/>
      <c r="D122" s="355"/>
      <c r="E122" s="355"/>
      <c r="F122" s="396"/>
      <c r="G122" s="396"/>
      <c r="H122" s="396"/>
    </row>
    <row r="123" spans="2:8">
      <c r="B123" s="354"/>
      <c r="C123" s="355"/>
      <c r="D123" s="355"/>
      <c r="E123" s="355"/>
      <c r="F123" s="396"/>
      <c r="G123" s="396"/>
      <c r="H123" s="396"/>
    </row>
    <row r="124" spans="2:8">
      <c r="B124" s="354"/>
      <c r="C124" s="355"/>
      <c r="D124" s="355"/>
      <c r="E124" s="355"/>
      <c r="F124" s="396"/>
      <c r="G124" s="396"/>
      <c r="H124" s="396"/>
    </row>
    <row r="125" spans="2:8">
      <c r="B125" s="354"/>
      <c r="C125" s="355"/>
      <c r="D125" s="355"/>
      <c r="E125" s="355"/>
      <c r="F125" s="396"/>
      <c r="G125" s="396"/>
      <c r="H125" s="396"/>
    </row>
    <row r="126" spans="2:8">
      <c r="B126" s="354"/>
      <c r="C126" s="355"/>
      <c r="D126" s="355"/>
      <c r="E126" s="355"/>
      <c r="F126" s="396"/>
      <c r="G126" s="396"/>
      <c r="H126" s="396"/>
    </row>
    <row r="127" spans="2:8">
      <c r="B127" s="354"/>
      <c r="C127" s="355"/>
      <c r="D127" s="355"/>
      <c r="E127" s="355"/>
      <c r="F127" s="396"/>
      <c r="G127" s="396"/>
      <c r="H127" s="396"/>
    </row>
    <row r="128" spans="2:8">
      <c r="B128" s="354"/>
      <c r="C128" s="355"/>
      <c r="D128" s="355"/>
      <c r="E128" s="355"/>
      <c r="F128" s="396"/>
      <c r="G128" s="396"/>
      <c r="H128" s="396"/>
    </row>
    <row r="129" spans="2:8">
      <c r="B129" s="354"/>
      <c r="C129" s="355"/>
      <c r="D129" s="355"/>
      <c r="E129" s="355"/>
      <c r="F129" s="396"/>
      <c r="G129" s="396"/>
      <c r="H129" s="396"/>
    </row>
    <row r="130" spans="2:8">
      <c r="B130" s="354"/>
      <c r="C130" s="355"/>
      <c r="D130" s="355"/>
      <c r="E130" s="355"/>
      <c r="F130" s="396"/>
      <c r="G130" s="396"/>
      <c r="H130" s="396"/>
    </row>
    <row r="131" spans="2:8">
      <c r="B131" s="354"/>
      <c r="C131" s="355"/>
      <c r="D131" s="355"/>
      <c r="E131" s="355"/>
    </row>
    <row r="132" spans="2:8">
      <c r="B132" s="354"/>
      <c r="C132" s="355"/>
      <c r="D132" s="355"/>
      <c r="E132" s="355"/>
    </row>
    <row r="133" spans="2:8">
      <c r="B133" s="354"/>
      <c r="C133" s="355"/>
      <c r="D133" s="355"/>
      <c r="E133" s="355"/>
    </row>
  </sheetData>
  <sheetProtection algorithmName="SHA-512" hashValue="GvUr3m6pROKcey0hTIXN/gCmnmrCV88Be7XiPuVLARGmkSSdW3BGeN9erRqiEfvEHTIWBPfhQuupVfuhFum7kw==" saltValue="jOzy3n7uSCKLPUEQtlpdVQ==" spinCount="100000" sheet="1" objects="1" scenarios="1" selectLockedCells="1"/>
  <mergeCells count="110">
    <mergeCell ref="F27:H27"/>
    <mergeCell ref="F28:H28"/>
    <mergeCell ref="F29:H29"/>
    <mergeCell ref="F30:H30"/>
    <mergeCell ref="F31:H31"/>
    <mergeCell ref="F32:H32"/>
    <mergeCell ref="F21:H21"/>
    <mergeCell ref="F22:H22"/>
    <mergeCell ref="F23:H23"/>
    <mergeCell ref="F24:H24"/>
    <mergeCell ref="F25:H25"/>
    <mergeCell ref="F26:H26"/>
    <mergeCell ref="F39:H39"/>
    <mergeCell ref="F40:H40"/>
    <mergeCell ref="F41:H41"/>
    <mergeCell ref="F42:H42"/>
    <mergeCell ref="F43:H43"/>
    <mergeCell ref="F44:H44"/>
    <mergeCell ref="F33:H33"/>
    <mergeCell ref="F34:H34"/>
    <mergeCell ref="F35:H35"/>
    <mergeCell ref="F36:H36"/>
    <mergeCell ref="F37:H37"/>
    <mergeCell ref="F38:H38"/>
    <mergeCell ref="F51:H51"/>
    <mergeCell ref="F52:H52"/>
    <mergeCell ref="F53:H53"/>
    <mergeCell ref="F54:H54"/>
    <mergeCell ref="F55:H55"/>
    <mergeCell ref="F56:H56"/>
    <mergeCell ref="F45:H45"/>
    <mergeCell ref="F46:H46"/>
    <mergeCell ref="F47:H47"/>
    <mergeCell ref="F48:H48"/>
    <mergeCell ref="F49:H49"/>
    <mergeCell ref="F50:H50"/>
    <mergeCell ref="F63:H63"/>
    <mergeCell ref="F64:H64"/>
    <mergeCell ref="F65:H65"/>
    <mergeCell ref="F66:H66"/>
    <mergeCell ref="F67:H67"/>
    <mergeCell ref="F68:H68"/>
    <mergeCell ref="F57:H57"/>
    <mergeCell ref="F58:H58"/>
    <mergeCell ref="F59:H59"/>
    <mergeCell ref="F60:H60"/>
    <mergeCell ref="F61:H61"/>
    <mergeCell ref="F62:H62"/>
    <mergeCell ref="F75:H75"/>
    <mergeCell ref="F76:H76"/>
    <mergeCell ref="F77:H77"/>
    <mergeCell ref="F78:H78"/>
    <mergeCell ref="F79:H79"/>
    <mergeCell ref="F80:H80"/>
    <mergeCell ref="F69:H69"/>
    <mergeCell ref="F70:H70"/>
    <mergeCell ref="F71:H71"/>
    <mergeCell ref="F72:H72"/>
    <mergeCell ref="F73:H73"/>
    <mergeCell ref="F74:H74"/>
    <mergeCell ref="F87:H87"/>
    <mergeCell ref="F88:H88"/>
    <mergeCell ref="F89:H89"/>
    <mergeCell ref="F90:H90"/>
    <mergeCell ref="F91:H91"/>
    <mergeCell ref="F92:H92"/>
    <mergeCell ref="F81:H81"/>
    <mergeCell ref="F82:H82"/>
    <mergeCell ref="F83:H83"/>
    <mergeCell ref="F84:H84"/>
    <mergeCell ref="F85:H85"/>
    <mergeCell ref="F86:H86"/>
    <mergeCell ref="F99:H99"/>
    <mergeCell ref="F100:H100"/>
    <mergeCell ref="F101:H101"/>
    <mergeCell ref="F102:H102"/>
    <mergeCell ref="F103:H103"/>
    <mergeCell ref="F104:H104"/>
    <mergeCell ref="F93:H93"/>
    <mergeCell ref="F94:H94"/>
    <mergeCell ref="F95:H95"/>
    <mergeCell ref="F96:H96"/>
    <mergeCell ref="F97:H97"/>
    <mergeCell ref="F98:H98"/>
    <mergeCell ref="F111:H111"/>
    <mergeCell ref="F112:H112"/>
    <mergeCell ref="F113:H113"/>
    <mergeCell ref="F114:H114"/>
    <mergeCell ref="F115:H115"/>
    <mergeCell ref="F116:H116"/>
    <mergeCell ref="F105:H105"/>
    <mergeCell ref="F106:H106"/>
    <mergeCell ref="F107:H107"/>
    <mergeCell ref="F108:H108"/>
    <mergeCell ref="F109:H109"/>
    <mergeCell ref="F110:H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s>
  <conditionalFormatting sqref="A1:XFD1048576">
    <cfRule type="expression" dxfId="289" priority="8">
      <formula>$E$4="Excel version: Invalid"</formula>
    </cfRule>
    <cfRule type="expression" dxfId="288" priority="9" stopIfTrue="1">
      <formula>$F$4="Error: Please use Office 2021 desktop version or newer"</formula>
    </cfRule>
  </conditionalFormatting>
  <conditionalFormatting sqref="B21:F21">
    <cfRule type="expression" dxfId="287" priority="7" stopIfTrue="1">
      <formula>$F$21&lt;&gt;""</formula>
    </cfRule>
  </conditionalFormatting>
  <conditionalFormatting sqref="B22:F22">
    <cfRule type="expression" dxfId="286" priority="6" stopIfTrue="1">
      <formula>$F$22&lt;&gt;""</formula>
    </cfRule>
  </conditionalFormatting>
  <conditionalFormatting sqref="B23:F23">
    <cfRule type="expression" dxfId="285" priority="5" stopIfTrue="1">
      <formula>$F$23&lt;&gt;""</formula>
    </cfRule>
  </conditionalFormatting>
  <conditionalFormatting sqref="B24:F24">
    <cfRule type="expression" dxfId="284" priority="4" stopIfTrue="1">
      <formula>$F$24&lt;&gt;""</formula>
    </cfRule>
  </conditionalFormatting>
  <conditionalFormatting sqref="B25:F25">
    <cfRule type="expression" dxfId="283" priority="3" stopIfTrue="1">
      <formula>$F$25&lt;&gt;""</formula>
    </cfRule>
  </conditionalFormatting>
  <conditionalFormatting sqref="B26:F26">
    <cfRule type="expression" dxfId="282" priority="2" stopIfTrue="1">
      <formula>$F$26&lt;&gt;""</formula>
    </cfRule>
  </conditionalFormatting>
  <conditionalFormatting sqref="B27:F27">
    <cfRule type="expression" dxfId="281" priority="1" stopIfTrue="1">
      <formula>$F$27&lt;&gt;""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65A9-B943-4846-97B9-15A7D67ADF45}">
  <sheetPr>
    <tabColor rgb="FF4FADEA"/>
  </sheetPr>
  <dimension ref="F3:S43"/>
  <sheetViews>
    <sheetView showGridLines="0" topLeftCell="A26" zoomScale="71" zoomScaleNormal="100" zoomScalePageLayoutView="85" workbookViewId="0">
      <selection activeCell="I31" sqref="I31"/>
    </sheetView>
  </sheetViews>
  <sheetFormatPr defaultColWidth="19.7109375" defaultRowHeight="8.25"/>
  <cols>
    <col min="1" max="4" width="0.85546875" style="228" customWidth="1"/>
    <col min="5" max="5" width="2.140625" style="228" customWidth="1"/>
    <col min="6" max="6" width="15.7109375" style="228" customWidth="1"/>
    <col min="7" max="7" width="13" style="228" customWidth="1"/>
    <col min="8" max="8" width="12.42578125" style="228" customWidth="1"/>
    <col min="9" max="9" width="14.28515625" style="228" customWidth="1"/>
    <col min="10" max="10" width="14" style="228" customWidth="1"/>
    <col min="11" max="11" width="16" style="228" customWidth="1"/>
    <col min="12" max="12" width="19.7109375" style="228"/>
    <col min="13" max="13" width="18.42578125" style="228" customWidth="1"/>
    <col min="14" max="14" width="13.7109375" style="228" customWidth="1"/>
    <col min="15" max="15" width="2.7109375" style="228" customWidth="1"/>
    <col min="16" max="16" width="4.28515625" style="228" customWidth="1"/>
    <col min="17" max="17" width="112.140625" style="228" customWidth="1"/>
    <col min="18" max="18" width="13" style="228" customWidth="1"/>
    <col min="19" max="19" width="8.42578125" style="228" customWidth="1"/>
    <col min="20" max="20" width="11.42578125" style="228" customWidth="1"/>
    <col min="21" max="21" width="8.42578125" style="228" customWidth="1"/>
    <col min="22" max="22" width="13" style="228" customWidth="1"/>
    <col min="23" max="23" width="11.42578125" style="228" customWidth="1"/>
    <col min="24" max="24" width="6.7109375" style="228" customWidth="1"/>
    <col min="25" max="16384" width="19.7109375" style="228"/>
  </cols>
  <sheetData>
    <row r="3" spans="6:14" ht="4.9000000000000004" customHeight="1"/>
    <row r="5" spans="6:14">
      <c r="F5" s="233">
        <v>0</v>
      </c>
    </row>
    <row r="6" spans="6:14">
      <c r="F6" s="398">
        <v>0</v>
      </c>
      <c r="G6" s="398"/>
      <c r="H6" s="398"/>
      <c r="I6" s="398"/>
      <c r="J6" s="398"/>
      <c r="K6" s="398"/>
      <c r="L6" s="398"/>
      <c r="M6" s="398"/>
    </row>
    <row r="7" spans="6:14">
      <c r="F7" s="398"/>
      <c r="G7" s="398"/>
      <c r="H7" s="398"/>
      <c r="I7" s="398"/>
      <c r="J7" s="398"/>
      <c r="K7" s="398"/>
      <c r="L7" s="398"/>
      <c r="M7" s="398"/>
    </row>
    <row r="8" spans="6:14">
      <c r="F8" s="233">
        <v>0</v>
      </c>
    </row>
    <row r="9" spans="6:14">
      <c r="F9" s="234">
        <v>0</v>
      </c>
      <c r="N9" s="235"/>
    </row>
    <row r="10" spans="6:14">
      <c r="F10" s="236">
        <v>0</v>
      </c>
    </row>
    <row r="11" spans="6:14">
      <c r="F11" s="237">
        <v>0</v>
      </c>
    </row>
    <row r="12" spans="6:14">
      <c r="F12" s="235">
        <v>0</v>
      </c>
    </row>
    <row r="13" spans="6:14">
      <c r="F13" s="235">
        <v>0</v>
      </c>
    </row>
    <row r="14" spans="6:14">
      <c r="F14" s="238">
        <v>0</v>
      </c>
    </row>
    <row r="15" spans="6:14">
      <c r="F15" s="235">
        <v>0</v>
      </c>
    </row>
    <row r="16" spans="6:14">
      <c r="F16" s="238">
        <v>0</v>
      </c>
    </row>
    <row r="17" spans="6:18">
      <c r="F17" s="238">
        <v>0</v>
      </c>
    </row>
    <row r="20" spans="6:18" ht="25.5" customHeight="1">
      <c r="I20" s="399">
        <v>0</v>
      </c>
      <c r="J20" s="399"/>
      <c r="M20" s="399">
        <v>0</v>
      </c>
      <c r="N20" s="399"/>
    </row>
    <row r="21" spans="6:18">
      <c r="I21" s="239">
        <v>0</v>
      </c>
      <c r="J21" s="239">
        <v>0</v>
      </c>
      <c r="M21" s="239">
        <v>0</v>
      </c>
      <c r="N21" s="239">
        <v>0</v>
      </c>
    </row>
    <row r="22" spans="6:18">
      <c r="I22" s="243">
        <v>0</v>
      </c>
      <c r="J22" s="244">
        <v>0</v>
      </c>
      <c r="M22" s="244">
        <v>0</v>
      </c>
      <c r="N22" s="244">
        <v>0</v>
      </c>
    </row>
    <row r="23" spans="6:18">
      <c r="I23" s="243">
        <v>0</v>
      </c>
      <c r="J23" s="244">
        <v>0</v>
      </c>
      <c r="M23" s="244">
        <v>0</v>
      </c>
      <c r="N23" s="244">
        <v>0</v>
      </c>
    </row>
    <row r="24" spans="6:18">
      <c r="I24" s="243">
        <v>0</v>
      </c>
      <c r="J24" s="231">
        <v>0</v>
      </c>
    </row>
    <row r="25" spans="6:18" ht="9" customHeight="1"/>
    <row r="27" spans="6:18" ht="35.65" customHeight="1">
      <c r="F27" s="245"/>
      <c r="G27" s="245"/>
      <c r="H27" s="239">
        <v>0</v>
      </c>
      <c r="I27" s="245"/>
      <c r="J27" s="239">
        <v>0</v>
      </c>
      <c r="K27" s="239"/>
      <c r="L27" s="239">
        <v>0</v>
      </c>
      <c r="M27" s="239">
        <v>0</v>
      </c>
      <c r="N27" s="239">
        <v>0</v>
      </c>
    </row>
    <row r="28" spans="6:18" ht="43.15" customHeight="1">
      <c r="F28" s="239">
        <v>0</v>
      </c>
      <c r="G28" s="239">
        <v>0</v>
      </c>
      <c r="H28" s="239">
        <v>0</v>
      </c>
      <c r="I28" s="239">
        <v>0</v>
      </c>
      <c r="J28" s="246">
        <v>0</v>
      </c>
      <c r="K28" s="239">
        <v>0</v>
      </c>
      <c r="L28" s="239">
        <v>0</v>
      </c>
      <c r="M28" s="239">
        <v>0</v>
      </c>
      <c r="N28" s="239">
        <v>0</v>
      </c>
    </row>
    <row r="29" spans="6:18" ht="19.149999999999999" customHeight="1">
      <c r="F29" s="231">
        <v>0</v>
      </c>
      <c r="G29" s="231">
        <v>0</v>
      </c>
      <c r="H29" s="226">
        <v>1</v>
      </c>
      <c r="I29" s="247">
        <v>0</v>
      </c>
      <c r="J29" s="227">
        <v>1</v>
      </c>
      <c r="K29" s="231">
        <v>0</v>
      </c>
      <c r="L29" s="231">
        <v>1</v>
      </c>
      <c r="M29" s="248">
        <v>1</v>
      </c>
      <c r="N29" s="249">
        <v>1</v>
      </c>
      <c r="Q29" s="230">
        <v>0</v>
      </c>
      <c r="R29" s="230">
        <v>0</v>
      </c>
    </row>
    <row r="30" spans="6:18">
      <c r="F30" s="231">
        <v>0</v>
      </c>
      <c r="G30" s="231">
        <v>0</v>
      </c>
      <c r="H30" s="226">
        <v>1</v>
      </c>
      <c r="I30" s="247">
        <v>0</v>
      </c>
      <c r="J30" s="227">
        <v>1</v>
      </c>
      <c r="K30" s="231">
        <v>0</v>
      </c>
      <c r="L30" s="231">
        <v>1</v>
      </c>
      <c r="M30" s="248">
        <v>1</v>
      </c>
      <c r="N30" s="249">
        <v>1</v>
      </c>
      <c r="Q30" s="250">
        <v>0</v>
      </c>
      <c r="R30" s="243">
        <v>0</v>
      </c>
    </row>
    <row r="31" spans="6:18">
      <c r="F31" s="231">
        <v>0</v>
      </c>
      <c r="G31" s="231">
        <v>0</v>
      </c>
      <c r="H31" s="226">
        <v>0</v>
      </c>
      <c r="I31" s="247">
        <v>0</v>
      </c>
      <c r="J31" s="227">
        <v>0</v>
      </c>
      <c r="K31" s="231">
        <v>0</v>
      </c>
      <c r="L31" s="231">
        <v>0</v>
      </c>
      <c r="M31" s="248">
        <v>0</v>
      </c>
      <c r="N31" s="249">
        <v>0</v>
      </c>
      <c r="Q31" s="250">
        <v>0</v>
      </c>
      <c r="R31" s="243">
        <v>0</v>
      </c>
    </row>
    <row r="32" spans="6:18" ht="96.4" customHeight="1">
      <c r="F32" s="231">
        <v>0</v>
      </c>
      <c r="G32" s="231">
        <v>0</v>
      </c>
      <c r="H32" s="226">
        <v>0</v>
      </c>
      <c r="I32" s="247">
        <v>0</v>
      </c>
      <c r="J32" s="227">
        <v>0</v>
      </c>
      <c r="K32" s="231">
        <v>0</v>
      </c>
      <c r="L32" s="231">
        <v>0</v>
      </c>
      <c r="M32" s="248">
        <v>0</v>
      </c>
      <c r="N32" s="249">
        <v>0</v>
      </c>
      <c r="Q32" s="250">
        <v>0</v>
      </c>
      <c r="R32" s="243">
        <v>0</v>
      </c>
    </row>
    <row r="33" spans="6:19">
      <c r="F33" s="231">
        <v>0</v>
      </c>
      <c r="G33" s="244">
        <v>0</v>
      </c>
      <c r="H33" s="226">
        <v>0</v>
      </c>
      <c r="I33" s="247">
        <v>0</v>
      </c>
      <c r="J33" s="227">
        <v>0</v>
      </c>
      <c r="K33" s="231">
        <v>0</v>
      </c>
      <c r="L33" s="231">
        <v>0</v>
      </c>
      <c r="M33" s="248">
        <v>0</v>
      </c>
      <c r="N33" s="249">
        <v>0</v>
      </c>
      <c r="Q33" s="250">
        <v>0</v>
      </c>
      <c r="R33" s="243">
        <v>0</v>
      </c>
    </row>
    <row r="34" spans="6:19">
      <c r="F34" s="231">
        <v>0</v>
      </c>
      <c r="G34" s="231">
        <v>0</v>
      </c>
      <c r="H34" s="226">
        <v>0</v>
      </c>
      <c r="I34" s="247">
        <v>0</v>
      </c>
      <c r="J34" s="227">
        <v>0</v>
      </c>
      <c r="K34" s="231">
        <v>0</v>
      </c>
      <c r="L34" s="231">
        <v>0</v>
      </c>
      <c r="M34" s="248">
        <v>0</v>
      </c>
      <c r="N34" s="249">
        <v>0</v>
      </c>
      <c r="Q34" s="250">
        <v>0</v>
      </c>
      <c r="R34" s="243">
        <v>0</v>
      </c>
    </row>
    <row r="35" spans="6:19">
      <c r="F35" s="231">
        <v>0</v>
      </c>
      <c r="G35" s="231">
        <v>0</v>
      </c>
      <c r="H35" s="226">
        <v>0</v>
      </c>
      <c r="I35" s="247">
        <v>0</v>
      </c>
      <c r="J35" s="227">
        <v>0</v>
      </c>
      <c r="K35" s="231">
        <v>0</v>
      </c>
      <c r="L35" s="231">
        <v>0</v>
      </c>
      <c r="M35" s="248">
        <v>0</v>
      </c>
      <c r="N35" s="249">
        <v>0</v>
      </c>
      <c r="R35" s="251">
        <v>5</v>
      </c>
      <c r="S35" s="228">
        <v>0</v>
      </c>
    </row>
    <row r="36" spans="6:19">
      <c r="F36" s="231">
        <v>0</v>
      </c>
      <c r="G36" s="231">
        <v>0</v>
      </c>
      <c r="H36" s="226">
        <v>0</v>
      </c>
      <c r="I36" s="247">
        <v>0</v>
      </c>
      <c r="J36" s="227">
        <v>0</v>
      </c>
      <c r="K36" s="231">
        <v>0</v>
      </c>
      <c r="L36" s="231">
        <v>0</v>
      </c>
      <c r="M36" s="248">
        <v>0</v>
      </c>
      <c r="N36" s="249">
        <v>0</v>
      </c>
    </row>
    <row r="37" spans="6:19">
      <c r="F37" s="231">
        <v>0</v>
      </c>
      <c r="G37" s="244">
        <v>0</v>
      </c>
      <c r="H37" s="226">
        <v>0</v>
      </c>
      <c r="I37" s="247">
        <v>0</v>
      </c>
      <c r="J37" s="227">
        <v>0</v>
      </c>
      <c r="K37" s="231">
        <v>0</v>
      </c>
      <c r="L37" s="231">
        <v>0</v>
      </c>
      <c r="M37" s="248">
        <v>0</v>
      </c>
      <c r="N37" s="249">
        <v>0</v>
      </c>
    </row>
    <row r="38" spans="6:19">
      <c r="F38" s="231">
        <v>0</v>
      </c>
      <c r="G38" s="231">
        <v>0</v>
      </c>
      <c r="H38" s="226">
        <v>1</v>
      </c>
      <c r="I38" s="249">
        <v>0</v>
      </c>
      <c r="J38" s="227">
        <v>1</v>
      </c>
      <c r="K38" s="231">
        <v>0</v>
      </c>
      <c r="L38" s="231">
        <v>0</v>
      </c>
      <c r="M38" s="248">
        <v>0</v>
      </c>
      <c r="N38" s="249">
        <v>0</v>
      </c>
    </row>
    <row r="39" spans="6:19" hidden="1">
      <c r="F39" s="231"/>
      <c r="G39" s="231"/>
      <c r="H39" s="226"/>
      <c r="I39" s="249"/>
      <c r="J39" s="227"/>
      <c r="K39" s="231">
        <v>0</v>
      </c>
      <c r="L39" s="231">
        <v>0</v>
      </c>
      <c r="M39" s="248">
        <v>0</v>
      </c>
      <c r="N39" s="249">
        <v>0</v>
      </c>
    </row>
    <row r="40" spans="6:19">
      <c r="F40" s="231">
        <v>0</v>
      </c>
      <c r="G40" s="231">
        <v>0</v>
      </c>
      <c r="H40" s="226">
        <v>1</v>
      </c>
      <c r="I40" s="249">
        <v>0</v>
      </c>
      <c r="J40" s="227">
        <v>1</v>
      </c>
      <c r="K40" s="231">
        <v>0</v>
      </c>
      <c r="L40" s="231">
        <v>0</v>
      </c>
      <c r="M40" s="248">
        <v>0</v>
      </c>
      <c r="N40" s="249">
        <v>0</v>
      </c>
    </row>
    <row r="41" spans="6:19">
      <c r="F41" s="231">
        <v>0</v>
      </c>
      <c r="G41" s="231">
        <v>0</v>
      </c>
      <c r="H41" s="226">
        <v>1</v>
      </c>
      <c r="I41" s="249">
        <v>0</v>
      </c>
      <c r="J41" s="227">
        <v>1</v>
      </c>
      <c r="K41" s="231">
        <v>0</v>
      </c>
      <c r="L41" s="231">
        <v>0</v>
      </c>
      <c r="M41" s="248">
        <v>0</v>
      </c>
      <c r="N41" s="249">
        <v>0</v>
      </c>
    </row>
    <row r="42" spans="6:19">
      <c r="F42" s="231">
        <v>0</v>
      </c>
      <c r="G42" s="244">
        <v>0</v>
      </c>
      <c r="H42" s="226">
        <v>0</v>
      </c>
      <c r="I42" s="249">
        <v>0</v>
      </c>
      <c r="J42" s="227">
        <v>0</v>
      </c>
      <c r="K42" s="231">
        <v>0</v>
      </c>
      <c r="L42" s="231">
        <v>0</v>
      </c>
      <c r="M42" s="248">
        <v>0</v>
      </c>
      <c r="N42" s="249">
        <v>0</v>
      </c>
    </row>
    <row r="43" spans="6:19">
      <c r="F43" s="231">
        <v>0</v>
      </c>
      <c r="G43" s="244">
        <v>0</v>
      </c>
      <c r="H43" s="226">
        <v>1</v>
      </c>
      <c r="I43" s="249">
        <v>0</v>
      </c>
      <c r="J43" s="227">
        <v>1</v>
      </c>
      <c r="K43" s="231">
        <v>0</v>
      </c>
      <c r="L43" s="231">
        <v>1</v>
      </c>
      <c r="M43" s="248">
        <v>1</v>
      </c>
      <c r="N43" s="249">
        <v>1</v>
      </c>
    </row>
  </sheetData>
  <mergeCells count="3">
    <mergeCell ref="F6:M7"/>
    <mergeCell ref="I20:J20"/>
    <mergeCell ref="M20:N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4DE6-CD60-4D40-AD2A-E8B2D45EFA7E}">
  <sheetPr>
    <tabColor rgb="FF4FADEA"/>
  </sheetPr>
  <dimension ref="E1:S43"/>
  <sheetViews>
    <sheetView showGridLines="0" topLeftCell="A26" zoomScale="71" zoomScaleNormal="100" zoomScalePageLayoutView="85" workbookViewId="0">
      <selection activeCell="L29" sqref="L29"/>
    </sheetView>
  </sheetViews>
  <sheetFormatPr defaultColWidth="19.7109375" defaultRowHeight="8.25"/>
  <cols>
    <col min="1" max="4" width="0.85546875" style="228" customWidth="1"/>
    <col min="5" max="5" width="2.140625" style="228" customWidth="1"/>
    <col min="6" max="6" width="15.7109375" style="228" customWidth="1"/>
    <col min="7" max="7" width="13" style="228" customWidth="1"/>
    <col min="8" max="8" width="12.42578125" style="228" customWidth="1"/>
    <col min="9" max="9" width="14.28515625" style="228" customWidth="1"/>
    <col min="10" max="10" width="14" style="228" customWidth="1"/>
    <col min="11" max="11" width="16" style="228" customWidth="1"/>
    <col min="12" max="12" width="19.7109375" style="228"/>
    <col min="13" max="13" width="18.42578125" style="228" customWidth="1"/>
    <col min="14" max="14" width="13.7109375" style="228" customWidth="1"/>
    <col min="15" max="15" width="2.7109375" style="228" customWidth="1"/>
    <col min="16" max="16" width="4.28515625" style="228" customWidth="1"/>
    <col min="17" max="17" width="112.140625" style="228" customWidth="1"/>
    <col min="18" max="18" width="13" style="228" customWidth="1"/>
    <col min="19" max="19" width="8.42578125" style="228" customWidth="1"/>
    <col min="20" max="20" width="11.42578125" style="228" customWidth="1"/>
    <col min="21" max="21" width="8.42578125" style="228" customWidth="1"/>
    <col min="22" max="22" width="13" style="228" customWidth="1"/>
    <col min="23" max="23" width="11.42578125" style="228" customWidth="1"/>
    <col min="24" max="24" width="6.7109375" style="228" customWidth="1"/>
    <col min="25" max="16384" width="19.7109375" style="228"/>
  </cols>
  <sheetData>
    <row r="1" spans="5:14">
      <c r="M1" s="228" t="s">
        <v>497</v>
      </c>
    </row>
    <row r="2" spans="5:14">
      <c r="E2" s="228">
        <f ca="1">IF(A!$H$2="DRAGGING CELLS IS NOT PERMITTED. PLEASE UNDO LAST ACTION!!",0,IF(A!$T$1&lt;&gt;"Feedback OFF",IF(Scoreboard!$F$21="",SUMIFS(APT!A3:$AP$43, APT!A3:$AP$43, "&gt;0", ASC!A3:$AP$43, "PerfectMsg")+ABS(SUMIFS(APT!A3:$AP$43, APT!A3:$AP$43, "&lt;0", ASC!A3:$AP$43, "PerfectMsg")),0),0))</f>
        <v>26</v>
      </c>
      <c r="F2" s="228">
        <f>SUMIF(APT!A3:$AP$43,"&gt;0")</f>
        <v>26</v>
      </c>
    </row>
    <row r="3" spans="5:14" ht="4.9000000000000004" customHeight="1"/>
    <row r="5" spans="5:14">
      <c r="F5" s="233">
        <v>0</v>
      </c>
    </row>
    <row r="6" spans="5:14">
      <c r="F6" s="398">
        <v>0</v>
      </c>
      <c r="G6" s="398"/>
      <c r="H6" s="398"/>
      <c r="I6" s="398"/>
      <c r="J6" s="398"/>
      <c r="K6" s="398"/>
      <c r="L6" s="398"/>
      <c r="M6" s="398"/>
    </row>
    <row r="7" spans="5:14">
      <c r="F7" s="398"/>
      <c r="G7" s="398"/>
      <c r="H7" s="398"/>
      <c r="I7" s="398"/>
      <c r="J7" s="398"/>
      <c r="K7" s="398"/>
      <c r="L7" s="398"/>
      <c r="M7" s="398"/>
    </row>
    <row r="8" spans="5:14">
      <c r="F8" s="233">
        <v>0</v>
      </c>
    </row>
    <row r="9" spans="5:14">
      <c r="F9" s="234">
        <v>0</v>
      </c>
      <c r="N9" s="235"/>
    </row>
    <row r="10" spans="5:14">
      <c r="F10" s="236">
        <v>0</v>
      </c>
    </row>
    <row r="11" spans="5:14">
      <c r="F11" s="237">
        <v>0</v>
      </c>
    </row>
    <row r="12" spans="5:14">
      <c r="F12" s="235">
        <v>0</v>
      </c>
    </row>
    <row r="13" spans="5:14">
      <c r="F13" s="235">
        <v>0</v>
      </c>
    </row>
    <row r="14" spans="5:14">
      <c r="F14" s="238">
        <v>0</v>
      </c>
    </row>
    <row r="15" spans="5:14">
      <c r="F15" s="235">
        <v>0</v>
      </c>
    </row>
    <row r="16" spans="5:14">
      <c r="F16" s="238">
        <v>0</v>
      </c>
    </row>
    <row r="17" spans="6:18">
      <c r="F17" s="238">
        <v>0</v>
      </c>
    </row>
    <row r="20" spans="6:18" ht="25.5" customHeight="1">
      <c r="I20" s="399">
        <v>0</v>
      </c>
      <c r="J20" s="399"/>
      <c r="M20" s="399">
        <v>0</v>
      </c>
      <c r="N20" s="399"/>
    </row>
    <row r="21" spans="6:18">
      <c r="I21" s="239">
        <v>0</v>
      </c>
      <c r="J21" s="239">
        <v>0</v>
      </c>
      <c r="M21" s="239">
        <v>0</v>
      </c>
      <c r="N21" s="239">
        <v>0</v>
      </c>
    </row>
    <row r="22" spans="6:18">
      <c r="I22" s="243">
        <v>0</v>
      </c>
      <c r="J22" s="244">
        <v>0</v>
      </c>
      <c r="M22" s="244">
        <v>0</v>
      </c>
      <c r="N22" s="244">
        <v>0</v>
      </c>
    </row>
    <row r="23" spans="6:18">
      <c r="I23" s="243">
        <v>0</v>
      </c>
      <c r="J23" s="244">
        <v>0</v>
      </c>
      <c r="M23" s="244">
        <v>0</v>
      </c>
      <c r="N23" s="244">
        <v>0</v>
      </c>
    </row>
    <row r="24" spans="6:18">
      <c r="I24" s="243">
        <v>0</v>
      </c>
      <c r="J24" s="231">
        <v>0</v>
      </c>
    </row>
    <row r="25" spans="6:18" ht="9" customHeight="1"/>
    <row r="27" spans="6:18" ht="35.65" customHeight="1">
      <c r="F27" s="245"/>
      <c r="G27" s="245"/>
      <c r="H27" s="239">
        <v>0</v>
      </c>
      <c r="I27" s="245"/>
      <c r="J27" s="239">
        <v>0</v>
      </c>
      <c r="K27" s="239"/>
      <c r="L27" s="239">
        <v>0</v>
      </c>
      <c r="M27" s="239">
        <v>0</v>
      </c>
      <c r="N27" s="239">
        <v>0</v>
      </c>
    </row>
    <row r="28" spans="6:18" ht="43.15" customHeight="1">
      <c r="F28" s="239">
        <v>0</v>
      </c>
      <c r="G28" s="239">
        <v>0</v>
      </c>
      <c r="H28" s="239">
        <v>0</v>
      </c>
      <c r="I28" s="239">
        <v>0</v>
      </c>
      <c r="J28" s="246">
        <v>0</v>
      </c>
      <c r="K28" s="239">
        <v>0</v>
      </c>
      <c r="L28" s="239">
        <v>0</v>
      </c>
      <c r="M28" s="239">
        <v>0</v>
      </c>
      <c r="N28" s="239">
        <v>0</v>
      </c>
    </row>
    <row r="29" spans="6:18" ht="19.149999999999999" customHeight="1">
      <c r="F29" s="231">
        <v>0</v>
      </c>
      <c r="G29" s="231">
        <v>0</v>
      </c>
      <c r="H29" s="226" t="str">
        <f ca="1">_xlfn.IFS(ISBLANK(A!H29),"",IF(NOT(ISNA('#_A'!H29)),IF(ISNA(A!H29),TRUE,FALSE),FALSE),"StuNAMsg",IF(AND(ISNA('#_A'!H29),ISNA(A!H29)),TRUE,FALSE),"PerfectMsg",IF(NOT(ISERROR('#_A'!H29)),IF(ISERROR(A!H29),TRUE,FALSE),FALSE),"StuErrorMsg",IF(TYPE('#_A'!H29)&lt;&gt;TYPE(A!H29),TRUE,FALSE),"WrongTypeMsg",IF(_xlfn.ISFORMULA('#_A'!H29),IF(NOT(_xlfn.ISFORMULA(A!H29)),TRUE),FALSE),"MissingFormulaMsg",IF(NOT(AND(ISNUMBER(FIND("[",_xlfn.FORMULATEXT('#_A'!H29))),ISNUMBER(FIND("!",_xlfn.FORMULATEXT('#_A'!H29))))),AND(ISNUMBER(FIND("[",_xlfn.FORMULATEXT(A!H29))),ISNUMBER(FIND("!",_xlfn.FORMULATEXT(A!H29)))),FALSE),"ExternalRefsMsg",IF(ISNUMBER('#_A'!H29),IF(ABS('#_A'!H29-A!H29)&gt;0.00001,TRUE,FALSE),IF('#_A'!H29&lt;&gt;A!H29,TRUE,FALSE)),IF(ISNUMBER('#_A'!H29),IF('#_A'!H29&gt;A!H29,"TooLow","TooHigh"),"WrongAnswer"),NOT(_xlfn.ISFORMULA('#_A'!H29)),IF(_xlfn.IFS(ISTEXT('#_A'!H29),FALSE,ISLOGICAL('#_A'!H29),FALSE,SUBSTITUTE(CELL("format",'#_A'!H29),"-","")=SUBSTITUTE(CELL("format",A!H29),"-",""),FALSE,CELL("format",'#_A'!H29)="G",FALSE,AND(CELL("format",'#_A'!H29)="F0",CELL("format",A!H29)="G"),FALSE,TRUE,IFERROR(IF(MATCH(CELL("format",'#_A'!H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29),_xlfn.FORMULATEXT(A!H29),A!H29),"9","#"),"8","#"),"7","#"),"6","#"),"5","#"),"4","#"),"3","#"),"2","#"),"1","#"),"0","#"),"$","")," ",""),",","@"),"&gt;","@"),"&lt;","@"),"=","@"),")","@"),"(","@"),"^","@"),"/","@"),"+","@"),"*","@"),"-","@"))-LEN(SUBSTITUTE(SUBSTITUTE(SUBSTITUTE(SUBSTITUTE(SUBSTITUTE(SUBSTITUTE(SUBSTITUTE(SUBSTITUTE(SUBSTITUTE(SUBSTITUTE(SUBSTITUTE(SUBSTITUTE(SUBSTITUTE(SUBSTITUTE(SUBSTITUTE(SUBSTITUTE(SUBSTITUTE(SUBSTITUTE(SUBSTITUTE(SUBSTITUTE(SUBSTITUTE(SUBSTITUTE(SUBSTITUTE(SUBSTITUTE(IF(_xlfn.ISFORMULA(A!H29),_xlfn.FORMULATEXT(A!H29),A!H29),"9","#"),"8","#"),"7","#"),"6","#"),"5","#"),"4","#"),"3","#"),"2","#"),"1","#"),"0","#"),"$","")," ",""),",","@"),"&gt;","@"),"&lt;","@"),"=","@"),")","@"),"(","@"),"^","@"),"/","@"),"+","@"),"*","@"),"-","@"),"@#","")))/2&gt;(LEN(SUBSTITUTE(SUBSTITUTE(SUBSTITUTE(SUBSTITUTE(SUBSTITUTE(SUBSTITUTE(SUBSTITUTE(SUBSTITUTE(SUBSTITUTE(SUBSTITUTE(SUBSTITUTE(SUBSTITUTE(SUBSTITUTE(SUBSTITUTE(SUBSTITUTE(SUBSTITUTE(SUBSTITUTE(SUBSTITUTE(SUBSTITUTE(SUBSTITUTE(SUBSTITUTE(SUBSTITUTE(SUBSTITUTE(IF(_xlfn.ISFORMULA('#_A'!H29),_xlfn.FORMULATEXT('#_A'!H29),'#_A'!H29),"9","#"),"8","#"),"7","#"),"6","#"),"5","#"),"4","#"),"3","#"),"2","#"),"1","#"),"0","#"),"$","")," ",""),",","@"),"&gt;","@"),"&lt;","@"),"=","@"),")","@"),"(","@"),"^","@"),"/","@"),"+","@"),"*","@"),"-","@"))-LEN(SUBSTITUTE(SUBSTITUTE(SUBSTITUTE(SUBSTITUTE(SUBSTITUTE(SUBSTITUTE(SUBSTITUTE(SUBSTITUTE(SUBSTITUTE(SUBSTITUTE(SUBSTITUTE(SUBSTITUTE(SUBSTITUTE(SUBSTITUTE(SUBSTITUTE(SUBSTITUTE(SUBSTITUTE(SUBSTITUTE(SUBSTITUTE(SUBSTITUTE(SUBSTITUTE(SUBSTITUTE(SUBSTITUTE(SUBSTITUTE(IF(_xlfn.ISFORMULA('#_A'!H29),_xlfn.FORMULATEXT('#_A'!H29),'#_A'!H29),"9","#"),"8","#"),"7","#"),"6","#"),"5","#"),"4","#"),"3","#"),"2","#"),"1","#"),"0","#"),"$","")," ",""),",","@"),"&gt;","@"),"&lt;","@"),"=","@"),")","@"),"(","@"),"^","@"),"/","@"),"+","@"),"*","@"),"-","@"),"@#","")))/2,TRUE,FALSE),"HardCodeMsg",IF(LEN(IF(_xlfn.ISFORMULA(A!H29),_xlfn.FORMULATEXT(A!H29),A!H29))-LEN(SUBSTITUTE(IF(_xlfn.ISFORMULA(A!H29),_xlfn.FORMULATEXT(A!H29),A!H29),"""",""))&gt;LEN(IF(_xlfn.ISFORMULA('#_A'!H29),_xlfn.FORMULATEXT('#_A'!H29),'#_A'!H29))-LEN(SUBSTITUTE(IF(_xlfn.ISFORMULA('#_A'!H29),_xlfn.FORMULATEXT('#_A'!H29),'#_A'!H29),"""","")),TRUE,FALSE),"HardQuoteMsg",IF(LEN(IF(_xlfn.ISFORMULA(A!H29),_xlfn.FORMULATEXT(A!H29),A!H29))-LEN(SUBSTITUTE(IF(_xlfn.ISFORMULA(A!H29),_xlfn.FORMULATEXT(A!H29),A!H29),"$",""))&lt;LEN(IF(_xlfn.ISFORMULA('#_A'!H29),_xlfn.FORMULATEXT('#_A'!H29),'#_A'!H29))-LEN(SUBSTITUTE(IF(_xlfn.ISFORMULA('#_A'!H29),_xlfn.FORMULATEXT('#_A'!H29),'#_A'!H29),"$","")),TRUE,FALSE),"MissingAbsMsg",_xlfn.IFS(ISTEXT('#_A'!H29),FALSE,ISLOGICAL('#_A'!H29),FALSE,SUBSTITUTE(CELL("format",'#_A'!H29),"-","")=SUBSTITUTE(CELL("format",A!H29),"-",""),FALSE,CELL("format",'#_A'!H29)="G",FALSE,AND(CELL("format",'#_A'!H29)="F0",CELL("format",A!H29)="G"),FALSE,TRUE,IFERROR(IF(MATCH(CELL("format",'#_A'!H29),FormatCodes_SFX!$A$4:$A$53,0)&gt;0,TRUE),FALSE),TRUE,TRUE),"FormatMsg",TRUE,"PerfectMsg")</f>
        <v>PerfectMsg</v>
      </c>
      <c r="I29" s="247">
        <v>26870</v>
      </c>
      <c r="J29" s="227" t="str">
        <f ca="1">_xlfn.IFS(ISBLANK(A!J29),"",IF(NOT(ISNA('#_A'!J29)),IF(ISNA(A!J29),TRUE,FALSE),FALSE),"StuNAMsg",IF(AND(ISNA('#_A'!J29),ISNA(A!J29)),TRUE,FALSE),"PerfectMsg",IF(NOT(ISERROR('#_A'!J29)),IF(ISERROR(A!J29),TRUE,FALSE),FALSE),"StuErrorMsg",IF(TYPE('#_A'!J29)&lt;&gt;TYPE(A!J29),TRUE,FALSE),"WrongTypeMsg",IF(_xlfn.ISFORMULA('#_A'!J29),IF(NOT(_xlfn.ISFORMULA(A!J29)),TRUE),FALSE),"MissingFormulaMsg",IF(NOT(AND(ISNUMBER(FIND("[",_xlfn.FORMULATEXT('#_A'!J29))),ISNUMBER(FIND("!",_xlfn.FORMULATEXT('#_A'!J29))))),AND(ISNUMBER(FIND("[",_xlfn.FORMULATEXT(A!J29))),ISNUMBER(FIND("!",_xlfn.FORMULATEXT(A!J29)))),FALSE),"ExternalRefsMsg",IF(ISNUMBER('#_A'!J29),IF(ABS('#_A'!J29-A!J29)&gt;0.00001,TRUE,FALSE),IF('#_A'!J29&lt;&gt;A!J29,TRUE,FALSE)),IF(ISNUMBER('#_A'!J29),IF('#_A'!J29&gt;A!J29,"TooLow","TooHigh"),"WrongAnswer"),NOT(_xlfn.ISFORMULA('#_A'!J29)),IF(_xlfn.IFS(ISTEXT('#_A'!J29),FALSE,ISLOGICAL('#_A'!J29),FALSE,SUBSTITUTE(CELL("format",'#_A'!J29),"-","")=SUBSTITUTE(CELL("format",A!J29),"-",""),FALSE,CELL("format",'#_A'!J29)="G",FALSE,AND(CELL("format",'#_A'!J29)="F0",CELL("format",A!J29)="G"),FALSE,TRUE,IFERROR(IF(MATCH(CELL("format",'#_A'!J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29),_xlfn.FORMULATEXT(A!J29),A!J29),"9","#"),"8","#"),"7","#"),"6","#"),"5","#"),"4","#"),"3","#"),"2","#"),"1","#"),"0","#"),"$","")," ",""),",","@"),"&gt;","@"),"&lt;","@"),"=","@"),")","@"),"(","@"),"^","@"),"/","@"),"+","@"),"*","@"),"-","@"))-LEN(SUBSTITUTE(SUBSTITUTE(SUBSTITUTE(SUBSTITUTE(SUBSTITUTE(SUBSTITUTE(SUBSTITUTE(SUBSTITUTE(SUBSTITUTE(SUBSTITUTE(SUBSTITUTE(SUBSTITUTE(SUBSTITUTE(SUBSTITUTE(SUBSTITUTE(SUBSTITUTE(SUBSTITUTE(SUBSTITUTE(SUBSTITUTE(SUBSTITUTE(SUBSTITUTE(SUBSTITUTE(SUBSTITUTE(SUBSTITUTE(IF(_xlfn.ISFORMULA(A!J29),_xlfn.FORMULATEXT(A!J29),A!J29),"9","#"),"8","#"),"7","#"),"6","#"),"5","#"),"4","#"),"3","#"),"2","#"),"1","#"),"0","#"),"$","")," ",""),",","@"),"&gt;","@"),"&lt;","@"),"=","@"),")","@"),"(","@"),"^","@"),"/","@"),"+","@"),"*","@"),"-","@"),"@#","")))/2&gt;(LEN(SUBSTITUTE(SUBSTITUTE(SUBSTITUTE(SUBSTITUTE(SUBSTITUTE(SUBSTITUTE(SUBSTITUTE(SUBSTITUTE(SUBSTITUTE(SUBSTITUTE(SUBSTITUTE(SUBSTITUTE(SUBSTITUTE(SUBSTITUTE(SUBSTITUTE(SUBSTITUTE(SUBSTITUTE(SUBSTITUTE(SUBSTITUTE(SUBSTITUTE(SUBSTITUTE(SUBSTITUTE(SUBSTITUTE(IF(_xlfn.ISFORMULA('#_A'!J29),_xlfn.FORMULATEXT('#_A'!J29),'#_A'!J29),"9","#"),"8","#"),"7","#"),"6","#"),"5","#"),"4","#"),"3","#"),"2","#"),"1","#"),"0","#"),"$","")," ",""),",","@"),"&gt;","@"),"&lt;","@"),"=","@"),")","@"),"(","@"),"^","@"),"/","@"),"+","@"),"*","@"),"-","@"))-LEN(SUBSTITUTE(SUBSTITUTE(SUBSTITUTE(SUBSTITUTE(SUBSTITUTE(SUBSTITUTE(SUBSTITUTE(SUBSTITUTE(SUBSTITUTE(SUBSTITUTE(SUBSTITUTE(SUBSTITUTE(SUBSTITUTE(SUBSTITUTE(SUBSTITUTE(SUBSTITUTE(SUBSTITUTE(SUBSTITUTE(SUBSTITUTE(SUBSTITUTE(SUBSTITUTE(SUBSTITUTE(SUBSTITUTE(SUBSTITUTE(IF(_xlfn.ISFORMULA('#_A'!J29),_xlfn.FORMULATEXT('#_A'!J29),'#_A'!J29),"9","#"),"8","#"),"7","#"),"6","#"),"5","#"),"4","#"),"3","#"),"2","#"),"1","#"),"0","#"),"$","")," ",""),",","@"),"&gt;","@"),"&lt;","@"),"=","@"),")","@"),"(","@"),"^","@"),"/","@"),"+","@"),"*","@"),"-","@"),"@#","")))/2,TRUE,FALSE),"HardCodeMsg",IF(LEN(IF(_xlfn.ISFORMULA(A!J29),_xlfn.FORMULATEXT(A!J29),A!J29))-LEN(SUBSTITUTE(IF(_xlfn.ISFORMULA(A!J29),_xlfn.FORMULATEXT(A!J29),A!J29),"""",""))&gt;LEN(IF(_xlfn.ISFORMULA('#_A'!J29),_xlfn.FORMULATEXT('#_A'!J29),'#_A'!J29))-LEN(SUBSTITUTE(IF(_xlfn.ISFORMULA('#_A'!J29),_xlfn.FORMULATEXT('#_A'!J29),'#_A'!J29),"""","")),TRUE,FALSE),"HardQuoteMsg",IF(LEN(IF(_xlfn.ISFORMULA(A!J29),_xlfn.FORMULATEXT(A!J29),A!J29))-LEN(SUBSTITUTE(IF(_xlfn.ISFORMULA(A!J29),_xlfn.FORMULATEXT(A!J29),A!J29),"$",""))&lt;LEN(IF(_xlfn.ISFORMULA('#_A'!J29),_xlfn.FORMULATEXT('#_A'!J29),'#_A'!J29))-LEN(SUBSTITUTE(IF(_xlfn.ISFORMULA('#_A'!J29),_xlfn.FORMULATEXT('#_A'!J29),'#_A'!J29),"$","")),TRUE,FALSE),"MissingAbsMsg",_xlfn.IFS(ISTEXT('#_A'!J29),FALSE,ISLOGICAL('#_A'!J29),FALSE,SUBSTITUTE(CELL("format",'#_A'!J29),"-","")=SUBSTITUTE(CELL("format",A!J29),"-",""),FALSE,CELL("format",'#_A'!J29)="G",FALSE,AND(CELL("format",'#_A'!J29)="F0",CELL("format",A!J29)="G"),FALSE,TRUE,IFERROR(IF(MATCH(CELL("format",'#_A'!J29),FormatCodes_SFX!$A$4:$A$53,0)&gt;0,TRUE),FALSE),TRUE,TRUE),"FormatMsg",TRUE,"PerfectMsg")</f>
        <v>PerfectMsg</v>
      </c>
      <c r="K29" s="231">
        <v>0</v>
      </c>
      <c r="L29" s="231" t="str">
        <f ca="1">_xlfn.IFS(ISBLANK(A!L29),"",IF(NOT(ISNA('#_A'!L29)),IF(ISNA(A!L29),TRUE,FALSE),FALSE),"StuNAMsg",IF(AND(ISNA('#_A'!L29),ISNA(A!L29)),TRUE,FALSE),"PerfectMsg",IF(NOT(ISERROR('#_A'!L29)),IF(ISERROR(A!L29),TRUE,FALSE),FALSE),"StuErrorMsg",IF(TYPE('#_A'!L29)&lt;&gt;TYPE(A!L29),TRUE,FALSE),"WrongTypeMsg",IF(_xlfn.ISFORMULA('#_A'!L29),IF(NOT(_xlfn.ISFORMULA(A!L29)),TRUE),FALSE),"MissingFormulaMsg",IF(NOT(AND(ISNUMBER(FIND("[",_xlfn.FORMULATEXT('#_A'!L29))),ISNUMBER(FIND("!",_xlfn.FORMULATEXT('#_A'!L29))))),AND(ISNUMBER(FIND("[",_xlfn.FORMULATEXT(A!L29))),ISNUMBER(FIND("!",_xlfn.FORMULATEXT(A!L29)))),FALSE),"ExternalRefsMsg",IF(ISNUMBER('#_A'!L29),IF(ABS('#_A'!L29-A!L29)&gt;0.00001,TRUE,FALSE),IF('#_A'!L29&lt;&gt;A!L29,TRUE,FALSE)),IF(ISNUMBER('#_A'!L29),IF('#_A'!L29&gt;A!L29,"TooLow","TooHigh"),"WrongAnswer"),NOT(_xlfn.ISFORMULA('#_A'!L29)),IF(_xlfn.IFS(ISTEXT('#_A'!L29),FALSE,ISLOGICAL('#_A'!L29),FALSE,SUBSTITUTE(CELL("format",'#_A'!L29),"-","")=SUBSTITUTE(CELL("format",A!L29),"-",""),FALSE,CELL("format",'#_A'!L29)="G",FALSE,AND(CELL("format",'#_A'!L29)="F0",CELL("format",A!L29)="G"),FALSE,TRUE,IFERROR(IF(MATCH(CELL("format",'#_A'!L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29),_xlfn.FORMULATEXT(A!L29),A!L29),"9","#"),"8","#"),"7","#"),"6","#"),"5","#"),"4","#"),"3","#"),"2","#"),"1","#"),"0","#"),"$","")," ",""),",","@"),"&gt;","@"),"&lt;","@"),"=","@"),")","@"),"(","@"),"^","@"),"/","@"),"+","@"),"*","@"),"-","@"))-LEN(SUBSTITUTE(SUBSTITUTE(SUBSTITUTE(SUBSTITUTE(SUBSTITUTE(SUBSTITUTE(SUBSTITUTE(SUBSTITUTE(SUBSTITUTE(SUBSTITUTE(SUBSTITUTE(SUBSTITUTE(SUBSTITUTE(SUBSTITUTE(SUBSTITUTE(SUBSTITUTE(SUBSTITUTE(SUBSTITUTE(SUBSTITUTE(SUBSTITUTE(SUBSTITUTE(SUBSTITUTE(SUBSTITUTE(SUBSTITUTE(IF(_xlfn.ISFORMULA(A!L29),_xlfn.FORMULATEXT(A!L29),A!L29),"9","#"),"8","#"),"7","#"),"6","#"),"5","#"),"4","#"),"3","#"),"2","#"),"1","#"),"0","#"),"$","")," ",""),",","@"),"&gt;","@"),"&lt;","@"),"=","@"),")","@"),"(","@"),"^","@"),"/","@"),"+","@"),"*","@"),"-","@"),"@#","")))/2&gt;(LEN(SUBSTITUTE(SUBSTITUTE(SUBSTITUTE(SUBSTITUTE(SUBSTITUTE(SUBSTITUTE(SUBSTITUTE(SUBSTITUTE(SUBSTITUTE(SUBSTITUTE(SUBSTITUTE(SUBSTITUTE(SUBSTITUTE(SUBSTITUTE(SUBSTITUTE(SUBSTITUTE(SUBSTITUTE(SUBSTITUTE(SUBSTITUTE(SUBSTITUTE(SUBSTITUTE(SUBSTITUTE(SUBSTITUTE(IF(_xlfn.ISFORMULA('#_A'!L29),_xlfn.FORMULATEXT('#_A'!L29),'#_A'!L29),"9","#"),"8","#"),"7","#"),"6","#"),"5","#"),"4","#"),"3","#"),"2","#"),"1","#"),"0","#"),"$","")," ",""),",","@"),"&gt;","@"),"&lt;","@"),"=","@"),")","@"),"(","@"),"^","@"),"/","@"),"+","@"),"*","@"),"-","@"))-LEN(SUBSTITUTE(SUBSTITUTE(SUBSTITUTE(SUBSTITUTE(SUBSTITUTE(SUBSTITUTE(SUBSTITUTE(SUBSTITUTE(SUBSTITUTE(SUBSTITUTE(SUBSTITUTE(SUBSTITUTE(SUBSTITUTE(SUBSTITUTE(SUBSTITUTE(SUBSTITUTE(SUBSTITUTE(SUBSTITUTE(SUBSTITUTE(SUBSTITUTE(SUBSTITUTE(SUBSTITUTE(SUBSTITUTE(SUBSTITUTE(IF(_xlfn.ISFORMULA('#_A'!L29),_xlfn.FORMULATEXT('#_A'!L29),'#_A'!L29),"9","#"),"8","#"),"7","#"),"6","#"),"5","#"),"4","#"),"3","#"),"2","#"),"1","#"),"0","#"),"$","")," ",""),",","@"),"&gt;","@"),"&lt;","@"),"=","@"),")","@"),"(","@"),"^","@"),"/","@"),"+","@"),"*","@"),"-","@"),"@#","")))/2,TRUE,FALSE),"HardCodeMsg",IF(LEN(IF(_xlfn.ISFORMULA(A!L29),_xlfn.FORMULATEXT(A!L29),A!L29))-LEN(SUBSTITUTE(IF(_xlfn.ISFORMULA(A!L29),_xlfn.FORMULATEXT(A!L29),A!L29),"""",""))&gt;LEN(IF(_xlfn.ISFORMULA('#_A'!L29),_xlfn.FORMULATEXT('#_A'!L29),'#_A'!L29))-LEN(SUBSTITUTE(IF(_xlfn.ISFORMULA('#_A'!L29),_xlfn.FORMULATEXT('#_A'!L29),'#_A'!L29),"""","")),TRUE,FALSE),"HardQuoteMsg",IF(LEN(IF(_xlfn.ISFORMULA(A!L29),_xlfn.FORMULATEXT(A!L29),A!L29))-LEN(SUBSTITUTE(IF(_xlfn.ISFORMULA(A!L29),_xlfn.FORMULATEXT(A!L29),A!L29),"$",""))&lt;LEN(IF(_xlfn.ISFORMULA('#_A'!L29),_xlfn.FORMULATEXT('#_A'!L29),'#_A'!L29))-LEN(SUBSTITUTE(IF(_xlfn.ISFORMULA('#_A'!L29),_xlfn.FORMULATEXT('#_A'!L29),'#_A'!L29),"$","")),TRUE,FALSE),"MissingAbsMsg",_xlfn.IFS(ISTEXT('#_A'!L29),FALSE,ISLOGICAL('#_A'!L29),FALSE,SUBSTITUTE(CELL("format",'#_A'!L29),"-","")=SUBSTITUTE(CELL("format",A!L29),"-",""),FALSE,CELL("format",'#_A'!L29)="G",FALSE,AND(CELL("format",'#_A'!L29)="F0",CELL("format",A!L29)="G"),FALSE,TRUE,IFERROR(IF(MATCH(CELL("format",'#_A'!L29),FormatCodes_SFX!$A$4:$A$53,0)&gt;0,TRUE),FALSE),TRUE,TRUE),"FormatMsg",TRUE,"PerfectMsg")</f>
        <v>PerfectMsg</v>
      </c>
      <c r="M29" s="248" t="str">
        <f ca="1">_xlfn.IFS(ISBLANK(A!M29),"",IF(NOT(ISNA('#_A'!M29)),IF(ISNA(A!M29),TRUE,FALSE),FALSE),"StuNAMsg",IF(AND(ISNA('#_A'!M29),ISNA(A!M29)),TRUE,FALSE),"PerfectMsg",IF(NOT(ISERROR('#_A'!M29)),IF(ISERROR(A!M29),TRUE,FALSE),FALSE),"StuErrorMsg",IF(TYPE('#_A'!M29)&lt;&gt;TYPE(A!M29),TRUE,FALSE),"WrongTypeMsg",IF(_xlfn.ISFORMULA('#_A'!M29),IF(NOT(_xlfn.ISFORMULA(A!M29)),TRUE),FALSE),"MissingFormulaMsg",IF(NOT(AND(ISNUMBER(FIND("[",_xlfn.FORMULATEXT('#_A'!M29))),ISNUMBER(FIND("!",_xlfn.FORMULATEXT('#_A'!M29))))),AND(ISNUMBER(FIND("[",_xlfn.FORMULATEXT(A!M29))),ISNUMBER(FIND("!",_xlfn.FORMULATEXT(A!M29)))),FALSE),"ExternalRefsMsg",IF(ISNUMBER('#_A'!M29),IF(ABS('#_A'!M29-A!M29)&gt;0.00001,TRUE,FALSE),IF('#_A'!M29&lt;&gt;A!M29,TRUE,FALSE)),IF(ISNUMBER('#_A'!M29),IF('#_A'!M29&gt;A!M29,"TooLow","TooHigh"),"WrongAnswer"),NOT(_xlfn.ISFORMULA('#_A'!M29)),IF(_xlfn.IFS(ISTEXT('#_A'!M29),FALSE,ISLOGICAL('#_A'!M29),FALSE,SUBSTITUTE(CELL("format",'#_A'!M29),"-","")=SUBSTITUTE(CELL("format",A!M29),"-",""),FALSE,CELL("format",'#_A'!M29)="G",FALSE,AND(CELL("format",'#_A'!M29)="F0",CELL("format",A!M29)="G"),FALSE,TRUE,IFERROR(IF(MATCH(CELL("format",'#_A'!M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29),_xlfn.FORMULATEXT(A!M29),A!M29),"9","#"),"8","#"),"7","#"),"6","#"),"5","#"),"4","#"),"3","#"),"2","#"),"1","#"),"0","#"),"$","")," ",""),",","@"),"&gt;","@"),"&lt;","@"),"=","@"),")","@"),"(","@"),"^","@"),"/","@"),"+","@"),"*","@"),"-","@"))-LEN(SUBSTITUTE(SUBSTITUTE(SUBSTITUTE(SUBSTITUTE(SUBSTITUTE(SUBSTITUTE(SUBSTITUTE(SUBSTITUTE(SUBSTITUTE(SUBSTITUTE(SUBSTITUTE(SUBSTITUTE(SUBSTITUTE(SUBSTITUTE(SUBSTITUTE(SUBSTITUTE(SUBSTITUTE(SUBSTITUTE(SUBSTITUTE(SUBSTITUTE(SUBSTITUTE(SUBSTITUTE(SUBSTITUTE(SUBSTITUTE(IF(_xlfn.ISFORMULA(A!M29),_xlfn.FORMULATEXT(A!M29),A!M29),"9","#"),"8","#"),"7","#"),"6","#"),"5","#"),"4","#"),"3","#"),"2","#"),"1","#"),"0","#"),"$","")," ",""),",","@"),"&gt;","@"),"&lt;","@"),"=","@"),")","@"),"(","@"),"^","@"),"/","@"),"+","@"),"*","@"),"-","@"),"@#","")))/2&gt;(LEN(SUBSTITUTE(SUBSTITUTE(SUBSTITUTE(SUBSTITUTE(SUBSTITUTE(SUBSTITUTE(SUBSTITUTE(SUBSTITUTE(SUBSTITUTE(SUBSTITUTE(SUBSTITUTE(SUBSTITUTE(SUBSTITUTE(SUBSTITUTE(SUBSTITUTE(SUBSTITUTE(SUBSTITUTE(SUBSTITUTE(SUBSTITUTE(SUBSTITUTE(SUBSTITUTE(SUBSTITUTE(SUBSTITUTE(IF(_xlfn.ISFORMULA('#_A'!M29),_xlfn.FORMULATEXT('#_A'!M29),'#_A'!M29),"9","#"),"8","#"),"7","#"),"6","#"),"5","#"),"4","#"),"3","#"),"2","#"),"1","#"),"0","#"),"$","")," ",""),",","@"),"&gt;","@"),"&lt;","@"),"=","@"),")","@"),"(","@"),"^","@"),"/","@"),"+","@"),"*","@"),"-","@"))-LEN(SUBSTITUTE(SUBSTITUTE(SUBSTITUTE(SUBSTITUTE(SUBSTITUTE(SUBSTITUTE(SUBSTITUTE(SUBSTITUTE(SUBSTITUTE(SUBSTITUTE(SUBSTITUTE(SUBSTITUTE(SUBSTITUTE(SUBSTITUTE(SUBSTITUTE(SUBSTITUTE(SUBSTITUTE(SUBSTITUTE(SUBSTITUTE(SUBSTITUTE(SUBSTITUTE(SUBSTITUTE(SUBSTITUTE(SUBSTITUTE(IF(_xlfn.ISFORMULA('#_A'!M29),_xlfn.FORMULATEXT('#_A'!M29),'#_A'!M29),"9","#"),"8","#"),"7","#"),"6","#"),"5","#"),"4","#"),"3","#"),"2","#"),"1","#"),"0","#"),"$","")," ",""),",","@"),"&gt;","@"),"&lt;","@"),"=","@"),")","@"),"(","@"),"^","@"),"/","@"),"+","@"),"*","@"),"-","@"),"@#","")))/2,TRUE,FALSE),"HardCodeMsg",IF(LEN(IF(_xlfn.ISFORMULA(A!M29),_xlfn.FORMULATEXT(A!M29),A!M29))-LEN(SUBSTITUTE(IF(_xlfn.ISFORMULA(A!M29),_xlfn.FORMULATEXT(A!M29),A!M29),"""",""))&gt;LEN(IF(_xlfn.ISFORMULA('#_A'!M29),_xlfn.FORMULATEXT('#_A'!M29),'#_A'!M29))-LEN(SUBSTITUTE(IF(_xlfn.ISFORMULA('#_A'!M29),_xlfn.FORMULATEXT('#_A'!M29),'#_A'!M29),"""","")),TRUE,FALSE),"HardQuoteMsg",IF(LEN(IF(_xlfn.ISFORMULA(A!M29),_xlfn.FORMULATEXT(A!M29),A!M29))-LEN(SUBSTITUTE(IF(_xlfn.ISFORMULA(A!M29),_xlfn.FORMULATEXT(A!M29),A!M29),"$",""))&lt;LEN(IF(_xlfn.ISFORMULA('#_A'!M29),_xlfn.FORMULATEXT('#_A'!M29),'#_A'!M29))-LEN(SUBSTITUTE(IF(_xlfn.ISFORMULA('#_A'!M29),_xlfn.FORMULATEXT('#_A'!M29),'#_A'!M29),"$","")),TRUE,FALSE),"MissingAbsMsg",_xlfn.IFS(ISTEXT('#_A'!M29),FALSE,ISLOGICAL('#_A'!M29),FALSE,SUBSTITUTE(CELL("format",'#_A'!M29),"-","")=SUBSTITUTE(CELL("format",A!M29),"-",""),FALSE,CELL("format",'#_A'!M29)="G",FALSE,AND(CELL("format",'#_A'!M29)="F0",CELL("format",A!M29)="G"),FALSE,TRUE,IFERROR(IF(MATCH(CELL("format",'#_A'!M29),FormatCodes_SFX!$A$4:$A$53,0)&gt;0,TRUE),FALSE),TRUE,TRUE),"FormatMsg",TRUE,"PerfectMsg")</f>
        <v>PerfectMsg</v>
      </c>
      <c r="N29" s="249" t="str">
        <f ca="1">_xlfn.IFS(ISBLANK(A!N29),"",IF(NOT(ISNA('#_A'!N29)),IF(ISNA(A!N29),TRUE,FALSE),FALSE),"StuNAMsg",IF(AND(ISNA('#_A'!N29),ISNA(A!N29)),TRUE,FALSE),"PerfectMsg",IF(NOT(ISERROR('#_A'!N29)),IF(ISERROR(A!N29),TRUE,FALSE),FALSE),"StuErrorMsg",IF(TYPE('#_A'!N29)&lt;&gt;TYPE(A!N29),TRUE,FALSE),"WrongTypeMsg",IF(_xlfn.ISFORMULA('#_A'!N29),IF(NOT(_xlfn.ISFORMULA(A!N29)),TRUE),FALSE),"MissingFormulaMsg",IF(NOT(AND(ISNUMBER(FIND("[",_xlfn.FORMULATEXT('#_A'!N29))),ISNUMBER(FIND("!",_xlfn.FORMULATEXT('#_A'!N29))))),AND(ISNUMBER(FIND("[",_xlfn.FORMULATEXT(A!N29))),ISNUMBER(FIND("!",_xlfn.FORMULATEXT(A!N29)))),FALSE),"ExternalRefsMsg",IF(ISNUMBER('#_A'!N29),IF(ABS('#_A'!N29-A!N29)&gt;0.00001,TRUE,FALSE),IF('#_A'!N29&lt;&gt;A!N29,TRUE,FALSE)),IF(ISNUMBER('#_A'!N29),IF('#_A'!N29&gt;A!N29,"TooLow","TooHigh"),"WrongAnswer"),NOT(_xlfn.ISFORMULA('#_A'!N29)),IF(_xlfn.IFS(ISTEXT('#_A'!N29),FALSE,ISLOGICAL('#_A'!N29),FALSE,SUBSTITUTE(CELL("format",'#_A'!N29),"-","")=SUBSTITUTE(CELL("format",A!N29),"-",""),FALSE,CELL("format",'#_A'!N29)="G",FALSE,AND(CELL("format",'#_A'!N29)="F0",CELL("format",A!N29)="G"),FALSE,TRUE,IFERROR(IF(MATCH(CELL("format",'#_A'!N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29),_xlfn.FORMULATEXT(A!N29),A!N29),"9","#"),"8","#"),"7","#"),"6","#"),"5","#"),"4","#"),"3","#"),"2","#"),"1","#"),"0","#"),"$","")," ",""),",","@"),"&gt;","@"),"&lt;","@"),"=","@"),")","@"),"(","@"),"^","@"),"/","@"),"+","@"),"*","@"),"-","@"))-LEN(SUBSTITUTE(SUBSTITUTE(SUBSTITUTE(SUBSTITUTE(SUBSTITUTE(SUBSTITUTE(SUBSTITUTE(SUBSTITUTE(SUBSTITUTE(SUBSTITUTE(SUBSTITUTE(SUBSTITUTE(SUBSTITUTE(SUBSTITUTE(SUBSTITUTE(SUBSTITUTE(SUBSTITUTE(SUBSTITUTE(SUBSTITUTE(SUBSTITUTE(SUBSTITUTE(SUBSTITUTE(SUBSTITUTE(SUBSTITUTE(IF(_xlfn.ISFORMULA(A!N29),_xlfn.FORMULATEXT(A!N29),A!N29),"9","#"),"8","#"),"7","#"),"6","#"),"5","#"),"4","#"),"3","#"),"2","#"),"1","#"),"0","#"),"$","")," ",""),",","@"),"&gt;","@"),"&lt;","@"),"=","@"),")","@"),"(","@"),"^","@"),"/","@"),"+","@"),"*","@"),"-","@"),"@#","")))/2&gt;(LEN(SUBSTITUTE(SUBSTITUTE(SUBSTITUTE(SUBSTITUTE(SUBSTITUTE(SUBSTITUTE(SUBSTITUTE(SUBSTITUTE(SUBSTITUTE(SUBSTITUTE(SUBSTITUTE(SUBSTITUTE(SUBSTITUTE(SUBSTITUTE(SUBSTITUTE(SUBSTITUTE(SUBSTITUTE(SUBSTITUTE(SUBSTITUTE(SUBSTITUTE(SUBSTITUTE(SUBSTITUTE(SUBSTITUTE(IF(_xlfn.ISFORMULA('#_A'!N29),_xlfn.FORMULATEXT('#_A'!N29),'#_A'!N29),"9","#"),"8","#"),"7","#"),"6","#"),"5","#"),"4","#"),"3","#"),"2","#"),"1","#"),"0","#"),"$","")," ",""),",","@"),"&gt;","@"),"&lt;","@"),"=","@"),")","@"),"(","@"),"^","@"),"/","@"),"+","@"),"*","@"),"-","@"))-LEN(SUBSTITUTE(SUBSTITUTE(SUBSTITUTE(SUBSTITUTE(SUBSTITUTE(SUBSTITUTE(SUBSTITUTE(SUBSTITUTE(SUBSTITUTE(SUBSTITUTE(SUBSTITUTE(SUBSTITUTE(SUBSTITUTE(SUBSTITUTE(SUBSTITUTE(SUBSTITUTE(SUBSTITUTE(SUBSTITUTE(SUBSTITUTE(SUBSTITUTE(SUBSTITUTE(SUBSTITUTE(SUBSTITUTE(SUBSTITUTE(IF(_xlfn.ISFORMULA('#_A'!N29),_xlfn.FORMULATEXT('#_A'!N29),'#_A'!N29),"9","#"),"8","#"),"7","#"),"6","#"),"5","#"),"4","#"),"3","#"),"2","#"),"1","#"),"0","#"),"$","")," ",""),",","@"),"&gt;","@"),"&lt;","@"),"=","@"),")","@"),"(","@"),"^","@"),"/","@"),"+","@"),"*","@"),"-","@"),"@#","")))/2,TRUE,FALSE),"HardCodeMsg",IF(LEN(IF(_xlfn.ISFORMULA(A!N29),_xlfn.FORMULATEXT(A!N29),A!N29))-LEN(SUBSTITUTE(IF(_xlfn.ISFORMULA(A!N29),_xlfn.FORMULATEXT(A!N29),A!N29),"""",""))&gt;LEN(IF(_xlfn.ISFORMULA('#_A'!N29),_xlfn.FORMULATEXT('#_A'!N29),'#_A'!N29))-LEN(SUBSTITUTE(IF(_xlfn.ISFORMULA('#_A'!N29),_xlfn.FORMULATEXT('#_A'!N29),'#_A'!N29),"""","")),TRUE,FALSE),"HardQuoteMsg",IF(LEN(IF(_xlfn.ISFORMULA(A!N29),_xlfn.FORMULATEXT(A!N29),A!N29))-LEN(SUBSTITUTE(IF(_xlfn.ISFORMULA(A!N29),_xlfn.FORMULATEXT(A!N29),A!N29),"$",""))&lt;LEN(IF(_xlfn.ISFORMULA('#_A'!N29),_xlfn.FORMULATEXT('#_A'!N29),'#_A'!N29))-LEN(SUBSTITUTE(IF(_xlfn.ISFORMULA('#_A'!N29),_xlfn.FORMULATEXT('#_A'!N29),'#_A'!N29),"$","")),TRUE,FALSE),"MissingAbsMsg",_xlfn.IFS(ISTEXT('#_A'!N29),FALSE,ISLOGICAL('#_A'!N29),FALSE,SUBSTITUTE(CELL("format",'#_A'!N29),"-","")=SUBSTITUTE(CELL("format",A!N29),"-",""),FALSE,CELL("format",'#_A'!N29)="G",FALSE,AND(CELL("format",'#_A'!N29)="F0",CELL("format",A!N29)="G"),FALSE,TRUE,IFERROR(IF(MATCH(CELL("format",'#_A'!N29),FormatCodes_SFX!$A$4:$A$53,0)&gt;0,TRUE),FALSE),TRUE,TRUE),"FormatMsg",TRUE,"PerfectMsg")</f>
        <v>PerfectMsg</v>
      </c>
      <c r="Q29" s="230">
        <v>0</v>
      </c>
      <c r="R29" s="230">
        <v>0</v>
      </c>
    </row>
    <row r="30" spans="6:18">
      <c r="F30" s="231">
        <v>0</v>
      </c>
      <c r="G30" s="231">
        <v>0</v>
      </c>
      <c r="H30" s="226" t="str">
        <f ca="1">_xlfn.IFS(ISBLANK(A!H30),"",IF(NOT(ISNA('#_A'!H30)),IF(ISNA(A!H30),TRUE,FALSE),FALSE),"StuNAMsg",IF(AND(ISNA('#_A'!H30),ISNA(A!H30)),TRUE,FALSE),"PerfectMsg",IF(NOT(ISERROR('#_A'!H30)),IF(ISERROR(A!H30),TRUE,FALSE),FALSE),"StuErrorMsg",IF(TYPE('#_A'!H30)&lt;&gt;TYPE(A!H30),TRUE,FALSE),"WrongTypeMsg",IF(_xlfn.ISFORMULA('#_A'!H30),IF(NOT(_xlfn.ISFORMULA(A!H30)),TRUE),FALSE),"MissingFormulaMsg",IF(NOT(AND(ISNUMBER(FIND("[",_xlfn.FORMULATEXT('#_A'!H30))),ISNUMBER(FIND("!",_xlfn.FORMULATEXT('#_A'!H30))))),AND(ISNUMBER(FIND("[",_xlfn.FORMULATEXT(A!H30))),ISNUMBER(FIND("!",_xlfn.FORMULATEXT(A!H30)))),FALSE),"ExternalRefsMsg",IF(ISNUMBER('#_A'!H30),IF(ABS('#_A'!H30-A!H30)&gt;0.00001,TRUE,FALSE),IF('#_A'!H30&lt;&gt;A!H30,TRUE,FALSE)),IF(ISNUMBER('#_A'!H30),IF('#_A'!H30&gt;A!H30,"TooLow","TooHigh"),"WrongAnswer"),NOT(_xlfn.ISFORMULA('#_A'!H30)),IF(_xlfn.IFS(ISTEXT('#_A'!H30),FALSE,ISLOGICAL('#_A'!H30),FALSE,SUBSTITUTE(CELL("format",'#_A'!H30),"-","")=SUBSTITUTE(CELL("format",A!H30),"-",""),FALSE,CELL("format",'#_A'!H30)="G",FALSE,AND(CELL("format",'#_A'!H30)="F0",CELL("format",A!H30)="G"),FALSE,TRUE,IFERROR(IF(MATCH(CELL("format",'#_A'!H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30),_xlfn.FORMULATEXT(A!H30),A!H30),"9","#"),"8","#"),"7","#"),"6","#"),"5","#"),"4","#"),"3","#"),"2","#"),"1","#"),"0","#"),"$","")," ",""),",","@"),"&gt;","@"),"&lt;","@"),"=","@"),")","@"),"(","@"),"^","@"),"/","@"),"+","@"),"*","@"),"-","@"))-LEN(SUBSTITUTE(SUBSTITUTE(SUBSTITUTE(SUBSTITUTE(SUBSTITUTE(SUBSTITUTE(SUBSTITUTE(SUBSTITUTE(SUBSTITUTE(SUBSTITUTE(SUBSTITUTE(SUBSTITUTE(SUBSTITUTE(SUBSTITUTE(SUBSTITUTE(SUBSTITUTE(SUBSTITUTE(SUBSTITUTE(SUBSTITUTE(SUBSTITUTE(SUBSTITUTE(SUBSTITUTE(SUBSTITUTE(SUBSTITUTE(IF(_xlfn.ISFORMULA(A!H30),_xlfn.FORMULATEXT(A!H30),A!H30),"9","#"),"8","#"),"7","#"),"6","#"),"5","#"),"4","#"),"3","#"),"2","#"),"1","#"),"0","#"),"$","")," ",""),",","@"),"&gt;","@"),"&lt;","@"),"=","@"),")","@"),"(","@"),"^","@"),"/","@"),"+","@"),"*","@"),"-","@"),"@#","")))/2&gt;(LEN(SUBSTITUTE(SUBSTITUTE(SUBSTITUTE(SUBSTITUTE(SUBSTITUTE(SUBSTITUTE(SUBSTITUTE(SUBSTITUTE(SUBSTITUTE(SUBSTITUTE(SUBSTITUTE(SUBSTITUTE(SUBSTITUTE(SUBSTITUTE(SUBSTITUTE(SUBSTITUTE(SUBSTITUTE(SUBSTITUTE(SUBSTITUTE(SUBSTITUTE(SUBSTITUTE(SUBSTITUTE(SUBSTITUTE(IF(_xlfn.ISFORMULA('#_A'!H30),_xlfn.FORMULATEXT('#_A'!H30),'#_A'!H30),"9","#"),"8","#"),"7","#"),"6","#"),"5","#"),"4","#"),"3","#"),"2","#"),"1","#"),"0","#"),"$","")," ",""),",","@"),"&gt;","@"),"&lt;","@"),"=","@"),")","@"),"(","@"),"^","@"),"/","@"),"+","@"),"*","@"),"-","@"))-LEN(SUBSTITUTE(SUBSTITUTE(SUBSTITUTE(SUBSTITUTE(SUBSTITUTE(SUBSTITUTE(SUBSTITUTE(SUBSTITUTE(SUBSTITUTE(SUBSTITUTE(SUBSTITUTE(SUBSTITUTE(SUBSTITUTE(SUBSTITUTE(SUBSTITUTE(SUBSTITUTE(SUBSTITUTE(SUBSTITUTE(SUBSTITUTE(SUBSTITUTE(SUBSTITUTE(SUBSTITUTE(SUBSTITUTE(SUBSTITUTE(IF(_xlfn.ISFORMULA('#_A'!H30),_xlfn.FORMULATEXT('#_A'!H30),'#_A'!H30),"9","#"),"8","#"),"7","#"),"6","#"),"5","#"),"4","#"),"3","#"),"2","#"),"1","#"),"0","#"),"$","")," ",""),",","@"),"&gt;","@"),"&lt;","@"),"=","@"),")","@"),"(","@"),"^","@"),"/","@"),"+","@"),"*","@"),"-","@"),"@#","")))/2,TRUE,FALSE),"HardCodeMsg",IF(LEN(IF(_xlfn.ISFORMULA(A!H30),_xlfn.FORMULATEXT(A!H30),A!H30))-LEN(SUBSTITUTE(IF(_xlfn.ISFORMULA(A!H30),_xlfn.FORMULATEXT(A!H30),A!H30),"""",""))&gt;LEN(IF(_xlfn.ISFORMULA('#_A'!H30),_xlfn.FORMULATEXT('#_A'!H30),'#_A'!H30))-LEN(SUBSTITUTE(IF(_xlfn.ISFORMULA('#_A'!H30),_xlfn.FORMULATEXT('#_A'!H30),'#_A'!H30),"""","")),TRUE,FALSE),"HardQuoteMsg",IF(LEN(IF(_xlfn.ISFORMULA(A!H30),_xlfn.FORMULATEXT(A!H30),A!H30))-LEN(SUBSTITUTE(IF(_xlfn.ISFORMULA(A!H30),_xlfn.FORMULATEXT(A!H30),A!H30),"$",""))&lt;LEN(IF(_xlfn.ISFORMULA('#_A'!H30),_xlfn.FORMULATEXT('#_A'!H30),'#_A'!H30))-LEN(SUBSTITUTE(IF(_xlfn.ISFORMULA('#_A'!H30),_xlfn.FORMULATEXT('#_A'!H30),'#_A'!H30),"$","")),TRUE,FALSE),"MissingAbsMsg",_xlfn.IFS(ISTEXT('#_A'!H30),FALSE,ISLOGICAL('#_A'!H30),FALSE,SUBSTITUTE(CELL("format",'#_A'!H30),"-","")=SUBSTITUTE(CELL("format",A!H30),"-",""),FALSE,CELL("format",'#_A'!H30)="G",FALSE,AND(CELL("format",'#_A'!H30)="F0",CELL("format",A!H30)="G"),FALSE,TRUE,IFERROR(IF(MATCH(CELL("format",'#_A'!H30),FormatCodes_SFX!$A$4:$A$53,0)&gt;0,TRUE),FALSE),TRUE,TRUE),"FormatMsg",TRUE,"PerfectMsg")</f>
        <v>PerfectMsg</v>
      </c>
      <c r="I30" s="247">
        <v>16635</v>
      </c>
      <c r="J30" s="227" t="str">
        <f ca="1">_xlfn.IFS(ISBLANK(A!J30),"",IF(NOT(ISNA('#_A'!J30)),IF(ISNA(A!J30),TRUE,FALSE),FALSE),"StuNAMsg",IF(AND(ISNA('#_A'!J30),ISNA(A!J30)),TRUE,FALSE),"PerfectMsg",IF(NOT(ISERROR('#_A'!J30)),IF(ISERROR(A!J30),TRUE,FALSE),FALSE),"StuErrorMsg",IF(TYPE('#_A'!J30)&lt;&gt;TYPE(A!J30),TRUE,FALSE),"WrongTypeMsg",IF(_xlfn.ISFORMULA('#_A'!J30),IF(NOT(_xlfn.ISFORMULA(A!J30)),TRUE),FALSE),"MissingFormulaMsg",IF(NOT(AND(ISNUMBER(FIND("[",_xlfn.FORMULATEXT('#_A'!J30))),ISNUMBER(FIND("!",_xlfn.FORMULATEXT('#_A'!J30))))),AND(ISNUMBER(FIND("[",_xlfn.FORMULATEXT(A!J30))),ISNUMBER(FIND("!",_xlfn.FORMULATEXT(A!J30)))),FALSE),"ExternalRefsMsg",IF(ISNUMBER('#_A'!J30),IF(ABS('#_A'!J30-A!J30)&gt;0.00001,TRUE,FALSE),IF('#_A'!J30&lt;&gt;A!J30,TRUE,FALSE)),IF(ISNUMBER('#_A'!J30),IF('#_A'!J30&gt;A!J30,"TooLow","TooHigh"),"WrongAnswer"),NOT(_xlfn.ISFORMULA('#_A'!J30)),IF(_xlfn.IFS(ISTEXT('#_A'!J30),FALSE,ISLOGICAL('#_A'!J30),FALSE,SUBSTITUTE(CELL("format",'#_A'!J30),"-","")=SUBSTITUTE(CELL("format",A!J30),"-",""),FALSE,CELL("format",'#_A'!J30)="G",FALSE,AND(CELL("format",'#_A'!J30)="F0",CELL("format",A!J30)="G"),FALSE,TRUE,IFERROR(IF(MATCH(CELL("format",'#_A'!J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30),_xlfn.FORMULATEXT(A!J30),A!J30),"9","#"),"8","#"),"7","#"),"6","#"),"5","#"),"4","#"),"3","#"),"2","#"),"1","#"),"0","#"),"$","")," ",""),",","@"),"&gt;","@"),"&lt;","@"),"=","@"),")","@"),"(","@"),"^","@"),"/","@"),"+","@"),"*","@"),"-","@"))-LEN(SUBSTITUTE(SUBSTITUTE(SUBSTITUTE(SUBSTITUTE(SUBSTITUTE(SUBSTITUTE(SUBSTITUTE(SUBSTITUTE(SUBSTITUTE(SUBSTITUTE(SUBSTITUTE(SUBSTITUTE(SUBSTITUTE(SUBSTITUTE(SUBSTITUTE(SUBSTITUTE(SUBSTITUTE(SUBSTITUTE(SUBSTITUTE(SUBSTITUTE(SUBSTITUTE(SUBSTITUTE(SUBSTITUTE(SUBSTITUTE(IF(_xlfn.ISFORMULA(A!J30),_xlfn.FORMULATEXT(A!J30),A!J30),"9","#"),"8","#"),"7","#"),"6","#"),"5","#"),"4","#"),"3","#"),"2","#"),"1","#"),"0","#"),"$","")," ",""),",","@"),"&gt;","@"),"&lt;","@"),"=","@"),")","@"),"(","@"),"^","@"),"/","@"),"+","@"),"*","@"),"-","@"),"@#","")))/2&gt;(LEN(SUBSTITUTE(SUBSTITUTE(SUBSTITUTE(SUBSTITUTE(SUBSTITUTE(SUBSTITUTE(SUBSTITUTE(SUBSTITUTE(SUBSTITUTE(SUBSTITUTE(SUBSTITUTE(SUBSTITUTE(SUBSTITUTE(SUBSTITUTE(SUBSTITUTE(SUBSTITUTE(SUBSTITUTE(SUBSTITUTE(SUBSTITUTE(SUBSTITUTE(SUBSTITUTE(SUBSTITUTE(SUBSTITUTE(IF(_xlfn.ISFORMULA('#_A'!J30),_xlfn.FORMULATEXT('#_A'!J30),'#_A'!J30),"9","#"),"8","#"),"7","#"),"6","#"),"5","#"),"4","#"),"3","#"),"2","#"),"1","#"),"0","#"),"$","")," ",""),",","@"),"&gt;","@"),"&lt;","@"),"=","@"),")","@"),"(","@"),"^","@"),"/","@"),"+","@"),"*","@"),"-","@"))-LEN(SUBSTITUTE(SUBSTITUTE(SUBSTITUTE(SUBSTITUTE(SUBSTITUTE(SUBSTITUTE(SUBSTITUTE(SUBSTITUTE(SUBSTITUTE(SUBSTITUTE(SUBSTITUTE(SUBSTITUTE(SUBSTITUTE(SUBSTITUTE(SUBSTITUTE(SUBSTITUTE(SUBSTITUTE(SUBSTITUTE(SUBSTITUTE(SUBSTITUTE(SUBSTITUTE(SUBSTITUTE(SUBSTITUTE(SUBSTITUTE(IF(_xlfn.ISFORMULA('#_A'!J30),_xlfn.FORMULATEXT('#_A'!J30),'#_A'!J30),"9","#"),"8","#"),"7","#"),"6","#"),"5","#"),"4","#"),"3","#"),"2","#"),"1","#"),"0","#"),"$","")," ",""),",","@"),"&gt;","@"),"&lt;","@"),"=","@"),")","@"),"(","@"),"^","@"),"/","@"),"+","@"),"*","@"),"-","@"),"@#","")))/2,TRUE,FALSE),"HardCodeMsg",IF(LEN(IF(_xlfn.ISFORMULA(A!J30),_xlfn.FORMULATEXT(A!J30),A!J30))-LEN(SUBSTITUTE(IF(_xlfn.ISFORMULA(A!J30),_xlfn.FORMULATEXT(A!J30),A!J30),"""",""))&gt;LEN(IF(_xlfn.ISFORMULA('#_A'!J30),_xlfn.FORMULATEXT('#_A'!J30),'#_A'!J30))-LEN(SUBSTITUTE(IF(_xlfn.ISFORMULA('#_A'!J30),_xlfn.FORMULATEXT('#_A'!J30),'#_A'!J30),"""","")),TRUE,FALSE),"HardQuoteMsg",IF(LEN(IF(_xlfn.ISFORMULA(A!J30),_xlfn.FORMULATEXT(A!J30),A!J30))-LEN(SUBSTITUTE(IF(_xlfn.ISFORMULA(A!J30),_xlfn.FORMULATEXT(A!J30),A!J30),"$",""))&lt;LEN(IF(_xlfn.ISFORMULA('#_A'!J30),_xlfn.FORMULATEXT('#_A'!J30),'#_A'!J30))-LEN(SUBSTITUTE(IF(_xlfn.ISFORMULA('#_A'!J30),_xlfn.FORMULATEXT('#_A'!J30),'#_A'!J30),"$","")),TRUE,FALSE),"MissingAbsMsg",_xlfn.IFS(ISTEXT('#_A'!J30),FALSE,ISLOGICAL('#_A'!J30),FALSE,SUBSTITUTE(CELL("format",'#_A'!J30),"-","")=SUBSTITUTE(CELL("format",A!J30),"-",""),FALSE,CELL("format",'#_A'!J30)="G",FALSE,AND(CELL("format",'#_A'!J30)="F0",CELL("format",A!J30)="G"),FALSE,TRUE,IFERROR(IF(MATCH(CELL("format",'#_A'!J30),FormatCodes_SFX!$A$4:$A$53,0)&gt;0,TRUE),FALSE),TRUE,TRUE),"FormatMsg",TRUE,"PerfectMsg")</f>
        <v>PerfectMsg</v>
      </c>
      <c r="K30" s="231">
        <v>0</v>
      </c>
      <c r="L30" s="231" t="str">
        <f ca="1">_xlfn.IFS(ISBLANK(A!L30),"",IF(NOT(ISNA('#_A'!L30)),IF(ISNA(A!L30),TRUE,FALSE),FALSE),"StuNAMsg",IF(AND(ISNA('#_A'!L30),ISNA(A!L30)),TRUE,FALSE),"PerfectMsg",IF(NOT(ISERROR('#_A'!L30)),IF(ISERROR(A!L30),TRUE,FALSE),FALSE),"StuErrorMsg",IF(TYPE('#_A'!L30)&lt;&gt;TYPE(A!L30),TRUE,FALSE),"WrongTypeMsg",IF(_xlfn.ISFORMULA('#_A'!L30),IF(NOT(_xlfn.ISFORMULA(A!L30)),TRUE),FALSE),"MissingFormulaMsg",IF(NOT(AND(ISNUMBER(FIND("[",_xlfn.FORMULATEXT('#_A'!L30))),ISNUMBER(FIND("!",_xlfn.FORMULATEXT('#_A'!L30))))),AND(ISNUMBER(FIND("[",_xlfn.FORMULATEXT(A!L30))),ISNUMBER(FIND("!",_xlfn.FORMULATEXT(A!L30)))),FALSE),"ExternalRefsMsg",IF(ISNUMBER('#_A'!L30),IF(ABS('#_A'!L30-A!L30)&gt;0.00001,TRUE,FALSE),IF('#_A'!L30&lt;&gt;A!L30,TRUE,FALSE)),IF(ISNUMBER('#_A'!L30),IF('#_A'!L30&gt;A!L30,"TooLow","TooHigh"),"WrongAnswer"),NOT(_xlfn.ISFORMULA('#_A'!L30)),IF(_xlfn.IFS(ISTEXT('#_A'!L30),FALSE,ISLOGICAL('#_A'!L30),FALSE,SUBSTITUTE(CELL("format",'#_A'!L30),"-","")=SUBSTITUTE(CELL("format",A!L30),"-",""),FALSE,CELL("format",'#_A'!L30)="G",FALSE,AND(CELL("format",'#_A'!L30)="F0",CELL("format",A!L30)="G"),FALSE,TRUE,IFERROR(IF(MATCH(CELL("format",'#_A'!L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30),_xlfn.FORMULATEXT(A!L30),A!L30),"9","#"),"8","#"),"7","#"),"6","#"),"5","#"),"4","#"),"3","#"),"2","#"),"1","#"),"0","#"),"$","")," ",""),",","@"),"&gt;","@"),"&lt;","@"),"=","@"),")","@"),"(","@"),"^","@"),"/","@"),"+","@"),"*","@"),"-","@"))-LEN(SUBSTITUTE(SUBSTITUTE(SUBSTITUTE(SUBSTITUTE(SUBSTITUTE(SUBSTITUTE(SUBSTITUTE(SUBSTITUTE(SUBSTITUTE(SUBSTITUTE(SUBSTITUTE(SUBSTITUTE(SUBSTITUTE(SUBSTITUTE(SUBSTITUTE(SUBSTITUTE(SUBSTITUTE(SUBSTITUTE(SUBSTITUTE(SUBSTITUTE(SUBSTITUTE(SUBSTITUTE(SUBSTITUTE(SUBSTITUTE(IF(_xlfn.ISFORMULA(A!L30),_xlfn.FORMULATEXT(A!L30),A!L30),"9","#"),"8","#"),"7","#"),"6","#"),"5","#"),"4","#"),"3","#"),"2","#"),"1","#"),"0","#"),"$","")," ",""),",","@"),"&gt;","@"),"&lt;","@"),"=","@"),")","@"),"(","@"),"^","@"),"/","@"),"+","@"),"*","@"),"-","@"),"@#","")))/2&gt;(LEN(SUBSTITUTE(SUBSTITUTE(SUBSTITUTE(SUBSTITUTE(SUBSTITUTE(SUBSTITUTE(SUBSTITUTE(SUBSTITUTE(SUBSTITUTE(SUBSTITUTE(SUBSTITUTE(SUBSTITUTE(SUBSTITUTE(SUBSTITUTE(SUBSTITUTE(SUBSTITUTE(SUBSTITUTE(SUBSTITUTE(SUBSTITUTE(SUBSTITUTE(SUBSTITUTE(SUBSTITUTE(SUBSTITUTE(IF(_xlfn.ISFORMULA('#_A'!L30),_xlfn.FORMULATEXT('#_A'!L30),'#_A'!L30),"9","#"),"8","#"),"7","#"),"6","#"),"5","#"),"4","#"),"3","#"),"2","#"),"1","#"),"0","#"),"$","")," ",""),",","@"),"&gt;","@"),"&lt;","@"),"=","@"),")","@"),"(","@"),"^","@"),"/","@"),"+","@"),"*","@"),"-","@"))-LEN(SUBSTITUTE(SUBSTITUTE(SUBSTITUTE(SUBSTITUTE(SUBSTITUTE(SUBSTITUTE(SUBSTITUTE(SUBSTITUTE(SUBSTITUTE(SUBSTITUTE(SUBSTITUTE(SUBSTITUTE(SUBSTITUTE(SUBSTITUTE(SUBSTITUTE(SUBSTITUTE(SUBSTITUTE(SUBSTITUTE(SUBSTITUTE(SUBSTITUTE(SUBSTITUTE(SUBSTITUTE(SUBSTITUTE(SUBSTITUTE(IF(_xlfn.ISFORMULA('#_A'!L30),_xlfn.FORMULATEXT('#_A'!L30),'#_A'!L30),"9","#"),"8","#"),"7","#"),"6","#"),"5","#"),"4","#"),"3","#"),"2","#"),"1","#"),"0","#"),"$","")," ",""),",","@"),"&gt;","@"),"&lt;","@"),"=","@"),")","@"),"(","@"),"^","@"),"/","@"),"+","@"),"*","@"),"-","@"),"@#","")))/2,TRUE,FALSE),"HardCodeMsg",IF(LEN(IF(_xlfn.ISFORMULA(A!L30),_xlfn.FORMULATEXT(A!L30),A!L30))-LEN(SUBSTITUTE(IF(_xlfn.ISFORMULA(A!L30),_xlfn.FORMULATEXT(A!L30),A!L30),"""",""))&gt;LEN(IF(_xlfn.ISFORMULA('#_A'!L30),_xlfn.FORMULATEXT('#_A'!L30),'#_A'!L30))-LEN(SUBSTITUTE(IF(_xlfn.ISFORMULA('#_A'!L30),_xlfn.FORMULATEXT('#_A'!L30),'#_A'!L30),"""","")),TRUE,FALSE),"HardQuoteMsg",IF(LEN(IF(_xlfn.ISFORMULA(A!L30),_xlfn.FORMULATEXT(A!L30),A!L30))-LEN(SUBSTITUTE(IF(_xlfn.ISFORMULA(A!L30),_xlfn.FORMULATEXT(A!L30),A!L30),"$",""))&lt;LEN(IF(_xlfn.ISFORMULA('#_A'!L30),_xlfn.FORMULATEXT('#_A'!L30),'#_A'!L30))-LEN(SUBSTITUTE(IF(_xlfn.ISFORMULA('#_A'!L30),_xlfn.FORMULATEXT('#_A'!L30),'#_A'!L30),"$","")),TRUE,FALSE),"MissingAbsMsg",_xlfn.IFS(ISTEXT('#_A'!L30),FALSE,ISLOGICAL('#_A'!L30),FALSE,SUBSTITUTE(CELL("format",'#_A'!L30),"-","")=SUBSTITUTE(CELL("format",A!L30),"-",""),FALSE,CELL("format",'#_A'!L30)="G",FALSE,AND(CELL("format",'#_A'!L30)="F0",CELL("format",A!L30)="G"),FALSE,TRUE,IFERROR(IF(MATCH(CELL("format",'#_A'!L30),FormatCodes_SFX!$A$4:$A$53,0)&gt;0,TRUE),FALSE),TRUE,TRUE),"FormatMsg",TRUE,"PerfectMsg")</f>
        <v>PerfectMsg</v>
      </c>
      <c r="M30" s="248" t="str">
        <f ca="1">_xlfn.IFS(ISBLANK(A!M30),"",IF(NOT(ISNA('#_A'!M30)),IF(ISNA(A!M30),TRUE,FALSE),FALSE),"StuNAMsg",IF(AND(ISNA('#_A'!M30),ISNA(A!M30)),TRUE,FALSE),"PerfectMsg",IF(NOT(ISERROR('#_A'!M30)),IF(ISERROR(A!M30),TRUE,FALSE),FALSE),"StuErrorMsg",IF(TYPE('#_A'!M30)&lt;&gt;TYPE(A!M30),TRUE,FALSE),"WrongTypeMsg",IF(_xlfn.ISFORMULA('#_A'!M30),IF(NOT(_xlfn.ISFORMULA(A!M30)),TRUE),FALSE),"MissingFormulaMsg",IF(NOT(AND(ISNUMBER(FIND("[",_xlfn.FORMULATEXT('#_A'!M30))),ISNUMBER(FIND("!",_xlfn.FORMULATEXT('#_A'!M30))))),AND(ISNUMBER(FIND("[",_xlfn.FORMULATEXT(A!M30))),ISNUMBER(FIND("!",_xlfn.FORMULATEXT(A!M30)))),FALSE),"ExternalRefsMsg",IF(ISNUMBER('#_A'!M30),IF(ABS('#_A'!M30-A!M30)&gt;0.00001,TRUE,FALSE),IF('#_A'!M30&lt;&gt;A!M30,TRUE,FALSE)),IF(ISNUMBER('#_A'!M30),IF('#_A'!M30&gt;A!M30,"TooLow","TooHigh"),"WrongAnswer"),NOT(_xlfn.ISFORMULA('#_A'!M30)),IF(_xlfn.IFS(ISTEXT('#_A'!M30),FALSE,ISLOGICAL('#_A'!M30),FALSE,SUBSTITUTE(CELL("format",'#_A'!M30),"-","")=SUBSTITUTE(CELL("format",A!M30),"-",""),FALSE,CELL("format",'#_A'!M30)="G",FALSE,AND(CELL("format",'#_A'!M30)="F0",CELL("format",A!M30)="G"),FALSE,TRUE,IFERROR(IF(MATCH(CELL("format",'#_A'!M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30),_xlfn.FORMULATEXT(A!M30),A!M30),"9","#"),"8","#"),"7","#"),"6","#"),"5","#"),"4","#"),"3","#"),"2","#"),"1","#"),"0","#"),"$","")," ",""),",","@"),"&gt;","@"),"&lt;","@"),"=","@"),")","@"),"(","@"),"^","@"),"/","@"),"+","@"),"*","@"),"-","@"))-LEN(SUBSTITUTE(SUBSTITUTE(SUBSTITUTE(SUBSTITUTE(SUBSTITUTE(SUBSTITUTE(SUBSTITUTE(SUBSTITUTE(SUBSTITUTE(SUBSTITUTE(SUBSTITUTE(SUBSTITUTE(SUBSTITUTE(SUBSTITUTE(SUBSTITUTE(SUBSTITUTE(SUBSTITUTE(SUBSTITUTE(SUBSTITUTE(SUBSTITUTE(SUBSTITUTE(SUBSTITUTE(SUBSTITUTE(SUBSTITUTE(IF(_xlfn.ISFORMULA(A!M30),_xlfn.FORMULATEXT(A!M30),A!M30),"9","#"),"8","#"),"7","#"),"6","#"),"5","#"),"4","#"),"3","#"),"2","#"),"1","#"),"0","#"),"$","")," ",""),",","@"),"&gt;","@"),"&lt;","@"),"=","@"),")","@"),"(","@"),"^","@"),"/","@"),"+","@"),"*","@"),"-","@"),"@#","")))/2&gt;(LEN(SUBSTITUTE(SUBSTITUTE(SUBSTITUTE(SUBSTITUTE(SUBSTITUTE(SUBSTITUTE(SUBSTITUTE(SUBSTITUTE(SUBSTITUTE(SUBSTITUTE(SUBSTITUTE(SUBSTITUTE(SUBSTITUTE(SUBSTITUTE(SUBSTITUTE(SUBSTITUTE(SUBSTITUTE(SUBSTITUTE(SUBSTITUTE(SUBSTITUTE(SUBSTITUTE(SUBSTITUTE(SUBSTITUTE(IF(_xlfn.ISFORMULA('#_A'!M30),_xlfn.FORMULATEXT('#_A'!M30),'#_A'!M30),"9","#"),"8","#"),"7","#"),"6","#"),"5","#"),"4","#"),"3","#"),"2","#"),"1","#"),"0","#"),"$","")," ",""),",","@"),"&gt;","@"),"&lt;","@"),"=","@"),")","@"),"(","@"),"^","@"),"/","@"),"+","@"),"*","@"),"-","@"))-LEN(SUBSTITUTE(SUBSTITUTE(SUBSTITUTE(SUBSTITUTE(SUBSTITUTE(SUBSTITUTE(SUBSTITUTE(SUBSTITUTE(SUBSTITUTE(SUBSTITUTE(SUBSTITUTE(SUBSTITUTE(SUBSTITUTE(SUBSTITUTE(SUBSTITUTE(SUBSTITUTE(SUBSTITUTE(SUBSTITUTE(SUBSTITUTE(SUBSTITUTE(SUBSTITUTE(SUBSTITUTE(SUBSTITUTE(SUBSTITUTE(IF(_xlfn.ISFORMULA('#_A'!M30),_xlfn.FORMULATEXT('#_A'!M30),'#_A'!M30),"9","#"),"8","#"),"7","#"),"6","#"),"5","#"),"4","#"),"3","#"),"2","#"),"1","#"),"0","#"),"$","")," ",""),",","@"),"&gt;","@"),"&lt;","@"),"=","@"),")","@"),"(","@"),"^","@"),"/","@"),"+","@"),"*","@"),"-","@"),"@#","")))/2,TRUE,FALSE),"HardCodeMsg",IF(LEN(IF(_xlfn.ISFORMULA(A!M30),_xlfn.FORMULATEXT(A!M30),A!M30))-LEN(SUBSTITUTE(IF(_xlfn.ISFORMULA(A!M30),_xlfn.FORMULATEXT(A!M30),A!M30),"""",""))&gt;LEN(IF(_xlfn.ISFORMULA('#_A'!M30),_xlfn.FORMULATEXT('#_A'!M30),'#_A'!M30))-LEN(SUBSTITUTE(IF(_xlfn.ISFORMULA('#_A'!M30),_xlfn.FORMULATEXT('#_A'!M30),'#_A'!M30),"""","")),TRUE,FALSE),"HardQuoteMsg",IF(LEN(IF(_xlfn.ISFORMULA(A!M30),_xlfn.FORMULATEXT(A!M30),A!M30))-LEN(SUBSTITUTE(IF(_xlfn.ISFORMULA(A!M30),_xlfn.FORMULATEXT(A!M30),A!M30),"$",""))&lt;LEN(IF(_xlfn.ISFORMULA('#_A'!M30),_xlfn.FORMULATEXT('#_A'!M30),'#_A'!M30))-LEN(SUBSTITUTE(IF(_xlfn.ISFORMULA('#_A'!M30),_xlfn.FORMULATEXT('#_A'!M30),'#_A'!M30),"$","")),TRUE,FALSE),"MissingAbsMsg",_xlfn.IFS(ISTEXT('#_A'!M30),FALSE,ISLOGICAL('#_A'!M30),FALSE,SUBSTITUTE(CELL("format",'#_A'!M30),"-","")=SUBSTITUTE(CELL("format",A!M30),"-",""),FALSE,CELL("format",'#_A'!M30)="G",FALSE,AND(CELL("format",'#_A'!M30)="F0",CELL("format",A!M30)="G"),FALSE,TRUE,IFERROR(IF(MATCH(CELL("format",'#_A'!M30),FormatCodes_SFX!$A$4:$A$53,0)&gt;0,TRUE),FALSE),TRUE,TRUE),"FormatMsg",TRUE,"PerfectMsg")</f>
        <v>PerfectMsg</v>
      </c>
      <c r="N30" s="249" t="str">
        <f ca="1">_xlfn.IFS(ISBLANK(A!N30),"",IF(NOT(ISNA('#_A'!N30)),IF(ISNA(A!N30),TRUE,FALSE),FALSE),"StuNAMsg",IF(AND(ISNA('#_A'!N30),ISNA(A!N30)),TRUE,FALSE),"PerfectMsg",IF(NOT(ISERROR('#_A'!N30)),IF(ISERROR(A!N30),TRUE,FALSE),FALSE),"StuErrorMsg",IF(TYPE('#_A'!N30)&lt;&gt;TYPE(A!N30),TRUE,FALSE),"WrongTypeMsg",IF(_xlfn.ISFORMULA('#_A'!N30),IF(NOT(_xlfn.ISFORMULA(A!N30)),TRUE),FALSE),"MissingFormulaMsg",IF(NOT(AND(ISNUMBER(FIND("[",_xlfn.FORMULATEXT('#_A'!N30))),ISNUMBER(FIND("!",_xlfn.FORMULATEXT('#_A'!N30))))),AND(ISNUMBER(FIND("[",_xlfn.FORMULATEXT(A!N30))),ISNUMBER(FIND("!",_xlfn.FORMULATEXT(A!N30)))),FALSE),"ExternalRefsMsg",IF(ISNUMBER('#_A'!N30),IF(ABS('#_A'!N30-A!N30)&gt;0.00001,TRUE,FALSE),IF('#_A'!N30&lt;&gt;A!N30,TRUE,FALSE)),IF(ISNUMBER('#_A'!N30),IF('#_A'!N30&gt;A!N30,"TooLow","TooHigh"),"WrongAnswer"),NOT(_xlfn.ISFORMULA('#_A'!N30)),IF(_xlfn.IFS(ISTEXT('#_A'!N30),FALSE,ISLOGICAL('#_A'!N30),FALSE,SUBSTITUTE(CELL("format",'#_A'!N30),"-","")=SUBSTITUTE(CELL("format",A!N30),"-",""),FALSE,CELL("format",'#_A'!N30)="G",FALSE,AND(CELL("format",'#_A'!N30)="F0",CELL("format",A!N30)="G"),FALSE,TRUE,IFERROR(IF(MATCH(CELL("format",'#_A'!N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30),_xlfn.FORMULATEXT(A!N30),A!N30),"9","#"),"8","#"),"7","#"),"6","#"),"5","#"),"4","#"),"3","#"),"2","#"),"1","#"),"0","#"),"$","")," ",""),",","@"),"&gt;","@"),"&lt;","@"),"=","@"),")","@"),"(","@"),"^","@"),"/","@"),"+","@"),"*","@"),"-","@"))-LEN(SUBSTITUTE(SUBSTITUTE(SUBSTITUTE(SUBSTITUTE(SUBSTITUTE(SUBSTITUTE(SUBSTITUTE(SUBSTITUTE(SUBSTITUTE(SUBSTITUTE(SUBSTITUTE(SUBSTITUTE(SUBSTITUTE(SUBSTITUTE(SUBSTITUTE(SUBSTITUTE(SUBSTITUTE(SUBSTITUTE(SUBSTITUTE(SUBSTITUTE(SUBSTITUTE(SUBSTITUTE(SUBSTITUTE(SUBSTITUTE(IF(_xlfn.ISFORMULA(A!N30),_xlfn.FORMULATEXT(A!N30),A!N30),"9","#"),"8","#"),"7","#"),"6","#"),"5","#"),"4","#"),"3","#"),"2","#"),"1","#"),"0","#"),"$","")," ",""),",","@"),"&gt;","@"),"&lt;","@"),"=","@"),")","@"),"(","@"),"^","@"),"/","@"),"+","@"),"*","@"),"-","@"),"@#","")))/2&gt;(LEN(SUBSTITUTE(SUBSTITUTE(SUBSTITUTE(SUBSTITUTE(SUBSTITUTE(SUBSTITUTE(SUBSTITUTE(SUBSTITUTE(SUBSTITUTE(SUBSTITUTE(SUBSTITUTE(SUBSTITUTE(SUBSTITUTE(SUBSTITUTE(SUBSTITUTE(SUBSTITUTE(SUBSTITUTE(SUBSTITUTE(SUBSTITUTE(SUBSTITUTE(SUBSTITUTE(SUBSTITUTE(SUBSTITUTE(IF(_xlfn.ISFORMULA('#_A'!N30),_xlfn.FORMULATEXT('#_A'!N30),'#_A'!N30),"9","#"),"8","#"),"7","#"),"6","#"),"5","#"),"4","#"),"3","#"),"2","#"),"1","#"),"0","#"),"$","")," ",""),",","@"),"&gt;","@"),"&lt;","@"),"=","@"),")","@"),"(","@"),"^","@"),"/","@"),"+","@"),"*","@"),"-","@"))-LEN(SUBSTITUTE(SUBSTITUTE(SUBSTITUTE(SUBSTITUTE(SUBSTITUTE(SUBSTITUTE(SUBSTITUTE(SUBSTITUTE(SUBSTITUTE(SUBSTITUTE(SUBSTITUTE(SUBSTITUTE(SUBSTITUTE(SUBSTITUTE(SUBSTITUTE(SUBSTITUTE(SUBSTITUTE(SUBSTITUTE(SUBSTITUTE(SUBSTITUTE(SUBSTITUTE(SUBSTITUTE(SUBSTITUTE(SUBSTITUTE(IF(_xlfn.ISFORMULA('#_A'!N30),_xlfn.FORMULATEXT('#_A'!N30),'#_A'!N30),"9","#"),"8","#"),"7","#"),"6","#"),"5","#"),"4","#"),"3","#"),"2","#"),"1","#"),"0","#"),"$","")," ",""),",","@"),"&gt;","@"),"&lt;","@"),"=","@"),")","@"),"(","@"),"^","@"),"/","@"),"+","@"),"*","@"),"-","@"),"@#","")))/2,TRUE,FALSE),"HardCodeMsg",IF(LEN(IF(_xlfn.ISFORMULA(A!N30),_xlfn.FORMULATEXT(A!N30),A!N30))-LEN(SUBSTITUTE(IF(_xlfn.ISFORMULA(A!N30),_xlfn.FORMULATEXT(A!N30),A!N30),"""",""))&gt;LEN(IF(_xlfn.ISFORMULA('#_A'!N30),_xlfn.FORMULATEXT('#_A'!N30),'#_A'!N30))-LEN(SUBSTITUTE(IF(_xlfn.ISFORMULA('#_A'!N30),_xlfn.FORMULATEXT('#_A'!N30),'#_A'!N30),"""","")),TRUE,FALSE),"HardQuoteMsg",IF(LEN(IF(_xlfn.ISFORMULA(A!N30),_xlfn.FORMULATEXT(A!N30),A!N30))-LEN(SUBSTITUTE(IF(_xlfn.ISFORMULA(A!N30),_xlfn.FORMULATEXT(A!N30),A!N30),"$",""))&lt;LEN(IF(_xlfn.ISFORMULA('#_A'!N30),_xlfn.FORMULATEXT('#_A'!N30),'#_A'!N30))-LEN(SUBSTITUTE(IF(_xlfn.ISFORMULA('#_A'!N30),_xlfn.FORMULATEXT('#_A'!N30),'#_A'!N30),"$","")),TRUE,FALSE),"MissingAbsMsg",_xlfn.IFS(ISTEXT('#_A'!N30),FALSE,ISLOGICAL('#_A'!N30),FALSE,SUBSTITUTE(CELL("format",'#_A'!N30),"-","")=SUBSTITUTE(CELL("format",A!N30),"-",""),FALSE,CELL("format",'#_A'!N30)="G",FALSE,AND(CELL("format",'#_A'!N30)="F0",CELL("format",A!N30)="G"),FALSE,TRUE,IFERROR(IF(MATCH(CELL("format",'#_A'!N30),FormatCodes_SFX!$A$4:$A$53,0)&gt;0,TRUE),FALSE),TRUE,TRUE),"FormatMsg",TRUE,"PerfectMsg")</f>
        <v>PerfectMsg</v>
      </c>
      <c r="Q30" s="250">
        <v>0</v>
      </c>
      <c r="R30" s="243"/>
    </row>
    <row r="31" spans="6:18">
      <c r="F31" s="231">
        <v>0</v>
      </c>
      <c r="G31" s="231">
        <v>0</v>
      </c>
      <c r="H31" s="226" t="str">
        <f ca="1">_xlfn.IFS(ISBLANK(A!H31),"",IF(NOT(ISNA('#_A'!H31)),IF(ISNA(A!H31),TRUE,FALSE),FALSE),"StuNAMsg",IF(AND(ISNA('#_A'!H31),ISNA(A!H31)),TRUE,FALSE),"PerfectMsg",IF(NOT(ISERROR('#_A'!H31)),IF(ISERROR(A!H31),TRUE,FALSE),FALSE),"StuErrorMsg",IF(TYPE('#_A'!H31)&lt;&gt;TYPE(A!H31),TRUE,FALSE),"WrongTypeMsg",IF(_xlfn.ISFORMULA('#_A'!H31),IF(NOT(_xlfn.ISFORMULA(A!H31)),TRUE),FALSE),"MissingFormulaMsg",IF(NOT(AND(ISNUMBER(FIND("[",_xlfn.FORMULATEXT('#_A'!H31))),ISNUMBER(FIND("!",_xlfn.FORMULATEXT('#_A'!H31))))),AND(ISNUMBER(FIND("[",_xlfn.FORMULATEXT(A!H31))),ISNUMBER(FIND("!",_xlfn.FORMULATEXT(A!H31)))),FALSE),"ExternalRefsMsg",IF(ISNUMBER('#_A'!H31),IF(ABS('#_A'!H31-A!H31)&gt;0.00001,TRUE,FALSE),IF('#_A'!H31&lt;&gt;A!H31,TRUE,FALSE)),IF(ISNUMBER('#_A'!H31),IF('#_A'!H31&gt;A!H31,"TooLow","TooHigh"),"WrongAnswer"),NOT(_xlfn.ISFORMULA('#_A'!H31)),IF(_xlfn.IFS(ISTEXT('#_A'!H31),FALSE,ISLOGICAL('#_A'!H31),FALSE,SUBSTITUTE(CELL("format",'#_A'!H31),"-","")=SUBSTITUTE(CELL("format",A!H31),"-",""),FALSE,CELL("format",'#_A'!H31)="G",FALSE,AND(CELL("format",'#_A'!H31)="F0",CELL("format",A!H31)="G"),FALSE,TRUE,IFERROR(IF(MATCH(CELL("format",'#_A'!H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31),_xlfn.FORMULATEXT(A!H31),A!H31),"9","#"),"8","#"),"7","#"),"6","#"),"5","#"),"4","#"),"3","#"),"2","#"),"1","#"),"0","#"),"$","")," ",""),",","@"),"&gt;","@"),"&lt;","@"),"=","@"),")","@"),"(","@"),"^","@"),"/","@"),"+","@"),"*","@"),"-","@"))-LEN(SUBSTITUTE(SUBSTITUTE(SUBSTITUTE(SUBSTITUTE(SUBSTITUTE(SUBSTITUTE(SUBSTITUTE(SUBSTITUTE(SUBSTITUTE(SUBSTITUTE(SUBSTITUTE(SUBSTITUTE(SUBSTITUTE(SUBSTITUTE(SUBSTITUTE(SUBSTITUTE(SUBSTITUTE(SUBSTITUTE(SUBSTITUTE(SUBSTITUTE(SUBSTITUTE(SUBSTITUTE(SUBSTITUTE(SUBSTITUTE(IF(_xlfn.ISFORMULA(A!H31),_xlfn.FORMULATEXT(A!H31),A!H31),"9","#"),"8","#"),"7","#"),"6","#"),"5","#"),"4","#"),"3","#"),"2","#"),"1","#"),"0","#"),"$","")," ",""),",","@"),"&gt;","@"),"&lt;","@"),"=","@"),")","@"),"(","@"),"^","@"),"/","@"),"+","@"),"*","@"),"-","@"),"@#","")))/2&gt;(LEN(SUBSTITUTE(SUBSTITUTE(SUBSTITUTE(SUBSTITUTE(SUBSTITUTE(SUBSTITUTE(SUBSTITUTE(SUBSTITUTE(SUBSTITUTE(SUBSTITUTE(SUBSTITUTE(SUBSTITUTE(SUBSTITUTE(SUBSTITUTE(SUBSTITUTE(SUBSTITUTE(SUBSTITUTE(SUBSTITUTE(SUBSTITUTE(SUBSTITUTE(SUBSTITUTE(SUBSTITUTE(SUBSTITUTE(IF(_xlfn.ISFORMULA('#_A'!H31),_xlfn.FORMULATEXT('#_A'!H31),'#_A'!H31),"9","#"),"8","#"),"7","#"),"6","#"),"5","#"),"4","#"),"3","#"),"2","#"),"1","#"),"0","#"),"$","")," ",""),",","@"),"&gt;","@"),"&lt;","@"),"=","@"),")","@"),"(","@"),"^","@"),"/","@"),"+","@"),"*","@"),"-","@"))-LEN(SUBSTITUTE(SUBSTITUTE(SUBSTITUTE(SUBSTITUTE(SUBSTITUTE(SUBSTITUTE(SUBSTITUTE(SUBSTITUTE(SUBSTITUTE(SUBSTITUTE(SUBSTITUTE(SUBSTITUTE(SUBSTITUTE(SUBSTITUTE(SUBSTITUTE(SUBSTITUTE(SUBSTITUTE(SUBSTITUTE(SUBSTITUTE(SUBSTITUTE(SUBSTITUTE(SUBSTITUTE(SUBSTITUTE(SUBSTITUTE(IF(_xlfn.ISFORMULA('#_A'!H31),_xlfn.FORMULATEXT('#_A'!H31),'#_A'!H31),"9","#"),"8","#"),"7","#"),"6","#"),"5","#"),"4","#"),"3","#"),"2","#"),"1","#"),"0","#"),"$","")," ",""),",","@"),"&gt;","@"),"&lt;","@"),"=","@"),")","@"),"(","@"),"^","@"),"/","@"),"+","@"),"*","@"),"-","@"),"@#","")))/2,TRUE,FALSE),"HardCodeMsg",IF(LEN(IF(_xlfn.ISFORMULA(A!H31),_xlfn.FORMULATEXT(A!H31),A!H31))-LEN(SUBSTITUTE(IF(_xlfn.ISFORMULA(A!H31),_xlfn.FORMULATEXT(A!H31),A!H31),"""",""))&gt;LEN(IF(_xlfn.ISFORMULA('#_A'!H31),_xlfn.FORMULATEXT('#_A'!H31),'#_A'!H31))-LEN(SUBSTITUTE(IF(_xlfn.ISFORMULA('#_A'!H31),_xlfn.FORMULATEXT('#_A'!H31),'#_A'!H31),"""","")),TRUE,FALSE),"HardQuoteMsg",IF(LEN(IF(_xlfn.ISFORMULA(A!H31),_xlfn.FORMULATEXT(A!H31),A!H31))-LEN(SUBSTITUTE(IF(_xlfn.ISFORMULA(A!H31),_xlfn.FORMULATEXT(A!H31),A!H31),"$",""))&lt;LEN(IF(_xlfn.ISFORMULA('#_A'!H31),_xlfn.FORMULATEXT('#_A'!H31),'#_A'!H31))-LEN(SUBSTITUTE(IF(_xlfn.ISFORMULA('#_A'!H31),_xlfn.FORMULATEXT('#_A'!H31),'#_A'!H31),"$","")),TRUE,FALSE),"MissingAbsMsg",_xlfn.IFS(ISTEXT('#_A'!H31),FALSE,ISLOGICAL('#_A'!H31),FALSE,SUBSTITUTE(CELL("format",'#_A'!H31),"-","")=SUBSTITUTE(CELL("format",A!H31),"-",""),FALSE,CELL("format",'#_A'!H31)="G",FALSE,AND(CELL("format",'#_A'!H31)="F0",CELL("format",A!H31)="G"),FALSE,TRUE,IFERROR(IF(MATCH(CELL("format",'#_A'!H31),FormatCodes_SFX!$A$4:$A$53,0)&gt;0,TRUE),FALSE),TRUE,TRUE),"FormatMsg",TRUE,"PerfectMsg")</f>
        <v>PerfectMsg</v>
      </c>
      <c r="I31" s="247">
        <v>8078</v>
      </c>
      <c r="J31" s="227" t="str">
        <f ca="1">_xlfn.IFS(ISBLANK(A!J31),"",IF(NOT(ISNA('#_A'!J31)),IF(ISNA(A!J31),TRUE,FALSE),FALSE),"StuNAMsg",IF(AND(ISNA('#_A'!J31),ISNA(A!J31)),TRUE,FALSE),"PerfectMsg",IF(NOT(ISERROR('#_A'!J31)),IF(ISERROR(A!J31),TRUE,FALSE),FALSE),"StuErrorMsg",IF(TYPE('#_A'!J31)&lt;&gt;TYPE(A!J31),TRUE,FALSE),"WrongTypeMsg",IF(_xlfn.ISFORMULA('#_A'!J31),IF(NOT(_xlfn.ISFORMULA(A!J31)),TRUE),FALSE),"MissingFormulaMsg",IF(NOT(AND(ISNUMBER(FIND("[",_xlfn.FORMULATEXT('#_A'!J31))),ISNUMBER(FIND("!",_xlfn.FORMULATEXT('#_A'!J31))))),AND(ISNUMBER(FIND("[",_xlfn.FORMULATEXT(A!J31))),ISNUMBER(FIND("!",_xlfn.FORMULATEXT(A!J31)))),FALSE),"ExternalRefsMsg",IF(ISNUMBER('#_A'!J31),IF(ABS('#_A'!J31-A!J31)&gt;0.00001,TRUE,FALSE),IF('#_A'!J31&lt;&gt;A!J31,TRUE,FALSE)),IF(ISNUMBER('#_A'!J31),IF('#_A'!J31&gt;A!J31,"TooLow","TooHigh"),"WrongAnswer"),NOT(_xlfn.ISFORMULA('#_A'!J31)),IF(_xlfn.IFS(ISTEXT('#_A'!J31),FALSE,ISLOGICAL('#_A'!J31),FALSE,SUBSTITUTE(CELL("format",'#_A'!J31),"-","")=SUBSTITUTE(CELL("format",A!J31),"-",""),FALSE,CELL("format",'#_A'!J31)="G",FALSE,AND(CELL("format",'#_A'!J31)="F0",CELL("format",A!J31)="G"),FALSE,TRUE,IFERROR(IF(MATCH(CELL("format",'#_A'!J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31),_xlfn.FORMULATEXT(A!J31),A!J31),"9","#"),"8","#"),"7","#"),"6","#"),"5","#"),"4","#"),"3","#"),"2","#"),"1","#"),"0","#"),"$","")," ",""),",","@"),"&gt;","@"),"&lt;","@"),"=","@"),")","@"),"(","@"),"^","@"),"/","@"),"+","@"),"*","@"),"-","@"))-LEN(SUBSTITUTE(SUBSTITUTE(SUBSTITUTE(SUBSTITUTE(SUBSTITUTE(SUBSTITUTE(SUBSTITUTE(SUBSTITUTE(SUBSTITUTE(SUBSTITUTE(SUBSTITUTE(SUBSTITUTE(SUBSTITUTE(SUBSTITUTE(SUBSTITUTE(SUBSTITUTE(SUBSTITUTE(SUBSTITUTE(SUBSTITUTE(SUBSTITUTE(SUBSTITUTE(SUBSTITUTE(SUBSTITUTE(SUBSTITUTE(IF(_xlfn.ISFORMULA(A!J31),_xlfn.FORMULATEXT(A!J31),A!J31),"9","#"),"8","#"),"7","#"),"6","#"),"5","#"),"4","#"),"3","#"),"2","#"),"1","#"),"0","#"),"$","")," ",""),",","@"),"&gt;","@"),"&lt;","@"),"=","@"),")","@"),"(","@"),"^","@"),"/","@"),"+","@"),"*","@"),"-","@"),"@#","")))/2&gt;(LEN(SUBSTITUTE(SUBSTITUTE(SUBSTITUTE(SUBSTITUTE(SUBSTITUTE(SUBSTITUTE(SUBSTITUTE(SUBSTITUTE(SUBSTITUTE(SUBSTITUTE(SUBSTITUTE(SUBSTITUTE(SUBSTITUTE(SUBSTITUTE(SUBSTITUTE(SUBSTITUTE(SUBSTITUTE(SUBSTITUTE(SUBSTITUTE(SUBSTITUTE(SUBSTITUTE(SUBSTITUTE(SUBSTITUTE(IF(_xlfn.ISFORMULA('#_A'!J31),_xlfn.FORMULATEXT('#_A'!J31),'#_A'!J31),"9","#"),"8","#"),"7","#"),"6","#"),"5","#"),"4","#"),"3","#"),"2","#"),"1","#"),"0","#"),"$","")," ",""),",","@"),"&gt;","@"),"&lt;","@"),"=","@"),")","@"),"(","@"),"^","@"),"/","@"),"+","@"),"*","@"),"-","@"))-LEN(SUBSTITUTE(SUBSTITUTE(SUBSTITUTE(SUBSTITUTE(SUBSTITUTE(SUBSTITUTE(SUBSTITUTE(SUBSTITUTE(SUBSTITUTE(SUBSTITUTE(SUBSTITUTE(SUBSTITUTE(SUBSTITUTE(SUBSTITUTE(SUBSTITUTE(SUBSTITUTE(SUBSTITUTE(SUBSTITUTE(SUBSTITUTE(SUBSTITUTE(SUBSTITUTE(SUBSTITUTE(SUBSTITUTE(SUBSTITUTE(IF(_xlfn.ISFORMULA('#_A'!J31),_xlfn.FORMULATEXT('#_A'!J31),'#_A'!J31),"9","#"),"8","#"),"7","#"),"6","#"),"5","#"),"4","#"),"3","#"),"2","#"),"1","#"),"0","#"),"$","")," ",""),",","@"),"&gt;","@"),"&lt;","@"),"=","@"),")","@"),"(","@"),"^","@"),"/","@"),"+","@"),"*","@"),"-","@"),"@#","")))/2,TRUE,FALSE),"HardCodeMsg",IF(LEN(IF(_xlfn.ISFORMULA(A!J31),_xlfn.FORMULATEXT(A!J31),A!J31))-LEN(SUBSTITUTE(IF(_xlfn.ISFORMULA(A!J31),_xlfn.FORMULATEXT(A!J31),A!J31),"""",""))&gt;LEN(IF(_xlfn.ISFORMULA('#_A'!J31),_xlfn.FORMULATEXT('#_A'!J31),'#_A'!J31))-LEN(SUBSTITUTE(IF(_xlfn.ISFORMULA('#_A'!J31),_xlfn.FORMULATEXT('#_A'!J31),'#_A'!J31),"""","")),TRUE,FALSE),"HardQuoteMsg",IF(LEN(IF(_xlfn.ISFORMULA(A!J31),_xlfn.FORMULATEXT(A!J31),A!J31))-LEN(SUBSTITUTE(IF(_xlfn.ISFORMULA(A!J31),_xlfn.FORMULATEXT(A!J31),A!J31),"$",""))&lt;LEN(IF(_xlfn.ISFORMULA('#_A'!J31),_xlfn.FORMULATEXT('#_A'!J31),'#_A'!J31))-LEN(SUBSTITUTE(IF(_xlfn.ISFORMULA('#_A'!J31),_xlfn.FORMULATEXT('#_A'!J31),'#_A'!J31),"$","")),TRUE,FALSE),"MissingAbsMsg",_xlfn.IFS(ISTEXT('#_A'!J31),FALSE,ISLOGICAL('#_A'!J31),FALSE,SUBSTITUTE(CELL("format",'#_A'!J31),"-","")=SUBSTITUTE(CELL("format",A!J31),"-",""),FALSE,CELL("format",'#_A'!J31)="G",FALSE,AND(CELL("format",'#_A'!J31)="F0",CELL("format",A!J31)="G"),FALSE,TRUE,IFERROR(IF(MATCH(CELL("format",'#_A'!J31),FormatCodes_SFX!$A$4:$A$53,0)&gt;0,TRUE),FALSE),TRUE,TRUE),"FormatMsg",TRUE,"PerfectMsg")</f>
        <v>PerfectMsg</v>
      </c>
      <c r="K31" s="231">
        <v>0</v>
      </c>
      <c r="L31" s="231" t="str">
        <f ca="1">_xlfn.IFS(ISBLANK(A!L31),"",IF(NOT(ISNA('#_A'!L31)),IF(ISNA(A!L31),TRUE,FALSE),FALSE),"StuNAMsg",IF(AND(ISNA('#_A'!L31),ISNA(A!L31)),TRUE,FALSE),"PerfectMsg",IF(NOT(ISERROR('#_A'!L31)),IF(ISERROR(A!L31),TRUE,FALSE),FALSE),"StuErrorMsg",IF(TYPE('#_A'!L31)&lt;&gt;TYPE(A!L31),TRUE,FALSE),"WrongTypeMsg",IF(_xlfn.ISFORMULA('#_A'!L31),IF(NOT(_xlfn.ISFORMULA(A!L31)),TRUE),FALSE),"MissingFormulaMsg",IF(NOT(AND(ISNUMBER(FIND("[",_xlfn.FORMULATEXT('#_A'!L31))),ISNUMBER(FIND("!",_xlfn.FORMULATEXT('#_A'!L31))))),AND(ISNUMBER(FIND("[",_xlfn.FORMULATEXT(A!L31))),ISNUMBER(FIND("!",_xlfn.FORMULATEXT(A!L31)))),FALSE),"ExternalRefsMsg",IF(ISNUMBER('#_A'!L31),IF(ABS('#_A'!L31-A!L31)&gt;0.00001,TRUE,FALSE),IF('#_A'!L31&lt;&gt;A!L31,TRUE,FALSE)),IF(ISNUMBER('#_A'!L31),IF('#_A'!L31&gt;A!L31,"TooLow","TooHigh"),"WrongAnswer"),NOT(_xlfn.ISFORMULA('#_A'!L31)),IF(_xlfn.IFS(ISTEXT('#_A'!L31),FALSE,ISLOGICAL('#_A'!L31),FALSE,SUBSTITUTE(CELL("format",'#_A'!L31),"-","")=SUBSTITUTE(CELL("format",A!L31),"-",""),FALSE,CELL("format",'#_A'!L31)="G",FALSE,AND(CELL("format",'#_A'!L31)="F0",CELL("format",A!L31)="G"),FALSE,TRUE,IFERROR(IF(MATCH(CELL("format",'#_A'!L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31),_xlfn.FORMULATEXT(A!L31),A!L31),"9","#"),"8","#"),"7","#"),"6","#"),"5","#"),"4","#"),"3","#"),"2","#"),"1","#"),"0","#"),"$","")," ",""),",","@"),"&gt;","@"),"&lt;","@"),"=","@"),")","@"),"(","@"),"^","@"),"/","@"),"+","@"),"*","@"),"-","@"))-LEN(SUBSTITUTE(SUBSTITUTE(SUBSTITUTE(SUBSTITUTE(SUBSTITUTE(SUBSTITUTE(SUBSTITUTE(SUBSTITUTE(SUBSTITUTE(SUBSTITUTE(SUBSTITUTE(SUBSTITUTE(SUBSTITUTE(SUBSTITUTE(SUBSTITUTE(SUBSTITUTE(SUBSTITUTE(SUBSTITUTE(SUBSTITUTE(SUBSTITUTE(SUBSTITUTE(SUBSTITUTE(SUBSTITUTE(SUBSTITUTE(IF(_xlfn.ISFORMULA(A!L31),_xlfn.FORMULATEXT(A!L31),A!L31),"9","#"),"8","#"),"7","#"),"6","#"),"5","#"),"4","#"),"3","#"),"2","#"),"1","#"),"0","#"),"$","")," ",""),",","@"),"&gt;","@"),"&lt;","@"),"=","@"),")","@"),"(","@"),"^","@"),"/","@"),"+","@"),"*","@"),"-","@"),"@#","")))/2&gt;(LEN(SUBSTITUTE(SUBSTITUTE(SUBSTITUTE(SUBSTITUTE(SUBSTITUTE(SUBSTITUTE(SUBSTITUTE(SUBSTITUTE(SUBSTITUTE(SUBSTITUTE(SUBSTITUTE(SUBSTITUTE(SUBSTITUTE(SUBSTITUTE(SUBSTITUTE(SUBSTITUTE(SUBSTITUTE(SUBSTITUTE(SUBSTITUTE(SUBSTITUTE(SUBSTITUTE(SUBSTITUTE(SUBSTITUTE(IF(_xlfn.ISFORMULA('#_A'!L31),_xlfn.FORMULATEXT('#_A'!L31),'#_A'!L31),"9","#"),"8","#"),"7","#"),"6","#"),"5","#"),"4","#"),"3","#"),"2","#"),"1","#"),"0","#"),"$","")," ",""),",","@"),"&gt;","@"),"&lt;","@"),"=","@"),")","@"),"(","@"),"^","@"),"/","@"),"+","@"),"*","@"),"-","@"))-LEN(SUBSTITUTE(SUBSTITUTE(SUBSTITUTE(SUBSTITUTE(SUBSTITUTE(SUBSTITUTE(SUBSTITUTE(SUBSTITUTE(SUBSTITUTE(SUBSTITUTE(SUBSTITUTE(SUBSTITUTE(SUBSTITUTE(SUBSTITUTE(SUBSTITUTE(SUBSTITUTE(SUBSTITUTE(SUBSTITUTE(SUBSTITUTE(SUBSTITUTE(SUBSTITUTE(SUBSTITUTE(SUBSTITUTE(SUBSTITUTE(IF(_xlfn.ISFORMULA('#_A'!L31),_xlfn.FORMULATEXT('#_A'!L31),'#_A'!L31),"9","#"),"8","#"),"7","#"),"6","#"),"5","#"),"4","#"),"3","#"),"2","#"),"1","#"),"0","#"),"$","")," ",""),",","@"),"&gt;","@"),"&lt;","@"),"=","@"),")","@"),"(","@"),"^","@"),"/","@"),"+","@"),"*","@"),"-","@"),"@#","")))/2,TRUE,FALSE),"HardCodeMsg",IF(LEN(IF(_xlfn.ISFORMULA(A!L31),_xlfn.FORMULATEXT(A!L31),A!L31))-LEN(SUBSTITUTE(IF(_xlfn.ISFORMULA(A!L31),_xlfn.FORMULATEXT(A!L31),A!L31),"""",""))&gt;LEN(IF(_xlfn.ISFORMULA('#_A'!L31),_xlfn.FORMULATEXT('#_A'!L31),'#_A'!L31))-LEN(SUBSTITUTE(IF(_xlfn.ISFORMULA('#_A'!L31),_xlfn.FORMULATEXT('#_A'!L31),'#_A'!L31),"""","")),TRUE,FALSE),"HardQuoteMsg",IF(LEN(IF(_xlfn.ISFORMULA(A!L31),_xlfn.FORMULATEXT(A!L31),A!L31))-LEN(SUBSTITUTE(IF(_xlfn.ISFORMULA(A!L31),_xlfn.FORMULATEXT(A!L31),A!L31),"$",""))&lt;LEN(IF(_xlfn.ISFORMULA('#_A'!L31),_xlfn.FORMULATEXT('#_A'!L31),'#_A'!L31))-LEN(SUBSTITUTE(IF(_xlfn.ISFORMULA('#_A'!L31),_xlfn.FORMULATEXT('#_A'!L31),'#_A'!L31),"$","")),TRUE,FALSE),"MissingAbsMsg",_xlfn.IFS(ISTEXT('#_A'!L31),FALSE,ISLOGICAL('#_A'!L31),FALSE,SUBSTITUTE(CELL("format",'#_A'!L31),"-","")=SUBSTITUTE(CELL("format",A!L31),"-",""),FALSE,CELL("format",'#_A'!L31)="G",FALSE,AND(CELL("format",'#_A'!L31)="F0",CELL("format",A!L31)="G"),FALSE,TRUE,IFERROR(IF(MATCH(CELL("format",'#_A'!L31),FormatCodes_SFX!$A$4:$A$53,0)&gt;0,TRUE),FALSE),TRUE,TRUE),"FormatMsg",TRUE,"PerfectMsg")</f>
        <v>PerfectMsg</v>
      </c>
      <c r="M31" s="248" t="str">
        <f ca="1">_xlfn.IFS(ISBLANK(A!M31),"",IF(NOT(ISNA('#_A'!M31)),IF(ISNA(A!M31),TRUE,FALSE),FALSE),"StuNAMsg",IF(AND(ISNA('#_A'!M31),ISNA(A!M31)),TRUE,FALSE),"PerfectMsg",IF(NOT(ISERROR('#_A'!M31)),IF(ISERROR(A!M31),TRUE,FALSE),FALSE),"StuErrorMsg",IF(TYPE('#_A'!M31)&lt;&gt;TYPE(A!M31),TRUE,FALSE),"WrongTypeMsg",IF(_xlfn.ISFORMULA('#_A'!M31),IF(NOT(_xlfn.ISFORMULA(A!M31)),TRUE),FALSE),"MissingFormulaMsg",IF(NOT(AND(ISNUMBER(FIND("[",_xlfn.FORMULATEXT('#_A'!M31))),ISNUMBER(FIND("!",_xlfn.FORMULATEXT('#_A'!M31))))),AND(ISNUMBER(FIND("[",_xlfn.FORMULATEXT(A!M31))),ISNUMBER(FIND("!",_xlfn.FORMULATEXT(A!M31)))),FALSE),"ExternalRefsMsg",IF(ISNUMBER('#_A'!M31),IF(ABS('#_A'!M31-A!M31)&gt;0.00001,TRUE,FALSE),IF('#_A'!M31&lt;&gt;A!M31,TRUE,FALSE)),IF(ISNUMBER('#_A'!M31),IF('#_A'!M31&gt;A!M31,"TooLow","TooHigh"),"WrongAnswer"),NOT(_xlfn.ISFORMULA('#_A'!M31)),IF(_xlfn.IFS(ISTEXT('#_A'!M31),FALSE,ISLOGICAL('#_A'!M31),FALSE,SUBSTITUTE(CELL("format",'#_A'!M31),"-","")=SUBSTITUTE(CELL("format",A!M31),"-",""),FALSE,CELL("format",'#_A'!M31)="G",FALSE,AND(CELL("format",'#_A'!M31)="F0",CELL("format",A!M31)="G"),FALSE,TRUE,IFERROR(IF(MATCH(CELL("format",'#_A'!M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31),_xlfn.FORMULATEXT(A!M31),A!M31),"9","#"),"8","#"),"7","#"),"6","#"),"5","#"),"4","#"),"3","#"),"2","#"),"1","#"),"0","#"),"$","")," ",""),",","@"),"&gt;","@"),"&lt;","@"),"=","@"),")","@"),"(","@"),"^","@"),"/","@"),"+","@"),"*","@"),"-","@"))-LEN(SUBSTITUTE(SUBSTITUTE(SUBSTITUTE(SUBSTITUTE(SUBSTITUTE(SUBSTITUTE(SUBSTITUTE(SUBSTITUTE(SUBSTITUTE(SUBSTITUTE(SUBSTITUTE(SUBSTITUTE(SUBSTITUTE(SUBSTITUTE(SUBSTITUTE(SUBSTITUTE(SUBSTITUTE(SUBSTITUTE(SUBSTITUTE(SUBSTITUTE(SUBSTITUTE(SUBSTITUTE(SUBSTITUTE(SUBSTITUTE(IF(_xlfn.ISFORMULA(A!M31),_xlfn.FORMULATEXT(A!M31),A!M31),"9","#"),"8","#"),"7","#"),"6","#"),"5","#"),"4","#"),"3","#"),"2","#"),"1","#"),"0","#"),"$","")," ",""),",","@"),"&gt;","@"),"&lt;","@"),"=","@"),")","@"),"(","@"),"^","@"),"/","@"),"+","@"),"*","@"),"-","@"),"@#","")))/2&gt;(LEN(SUBSTITUTE(SUBSTITUTE(SUBSTITUTE(SUBSTITUTE(SUBSTITUTE(SUBSTITUTE(SUBSTITUTE(SUBSTITUTE(SUBSTITUTE(SUBSTITUTE(SUBSTITUTE(SUBSTITUTE(SUBSTITUTE(SUBSTITUTE(SUBSTITUTE(SUBSTITUTE(SUBSTITUTE(SUBSTITUTE(SUBSTITUTE(SUBSTITUTE(SUBSTITUTE(SUBSTITUTE(SUBSTITUTE(IF(_xlfn.ISFORMULA('#_A'!M31),_xlfn.FORMULATEXT('#_A'!M31),'#_A'!M31),"9","#"),"8","#"),"7","#"),"6","#"),"5","#"),"4","#"),"3","#"),"2","#"),"1","#"),"0","#"),"$","")," ",""),",","@"),"&gt;","@"),"&lt;","@"),"=","@"),")","@"),"(","@"),"^","@"),"/","@"),"+","@"),"*","@"),"-","@"))-LEN(SUBSTITUTE(SUBSTITUTE(SUBSTITUTE(SUBSTITUTE(SUBSTITUTE(SUBSTITUTE(SUBSTITUTE(SUBSTITUTE(SUBSTITUTE(SUBSTITUTE(SUBSTITUTE(SUBSTITUTE(SUBSTITUTE(SUBSTITUTE(SUBSTITUTE(SUBSTITUTE(SUBSTITUTE(SUBSTITUTE(SUBSTITUTE(SUBSTITUTE(SUBSTITUTE(SUBSTITUTE(SUBSTITUTE(SUBSTITUTE(IF(_xlfn.ISFORMULA('#_A'!M31),_xlfn.FORMULATEXT('#_A'!M31),'#_A'!M31),"9","#"),"8","#"),"7","#"),"6","#"),"5","#"),"4","#"),"3","#"),"2","#"),"1","#"),"0","#"),"$","")," ",""),",","@"),"&gt;","@"),"&lt;","@"),"=","@"),")","@"),"(","@"),"^","@"),"/","@"),"+","@"),"*","@"),"-","@"),"@#","")))/2,TRUE,FALSE),"HardCodeMsg",IF(LEN(IF(_xlfn.ISFORMULA(A!M31),_xlfn.FORMULATEXT(A!M31),A!M31))-LEN(SUBSTITUTE(IF(_xlfn.ISFORMULA(A!M31),_xlfn.FORMULATEXT(A!M31),A!M31),"""",""))&gt;LEN(IF(_xlfn.ISFORMULA('#_A'!M31),_xlfn.FORMULATEXT('#_A'!M31),'#_A'!M31))-LEN(SUBSTITUTE(IF(_xlfn.ISFORMULA('#_A'!M31),_xlfn.FORMULATEXT('#_A'!M31),'#_A'!M31),"""","")),TRUE,FALSE),"HardQuoteMsg",IF(LEN(IF(_xlfn.ISFORMULA(A!M31),_xlfn.FORMULATEXT(A!M31),A!M31))-LEN(SUBSTITUTE(IF(_xlfn.ISFORMULA(A!M31),_xlfn.FORMULATEXT(A!M31),A!M31),"$",""))&lt;LEN(IF(_xlfn.ISFORMULA('#_A'!M31),_xlfn.FORMULATEXT('#_A'!M31),'#_A'!M31))-LEN(SUBSTITUTE(IF(_xlfn.ISFORMULA('#_A'!M31),_xlfn.FORMULATEXT('#_A'!M31),'#_A'!M31),"$","")),TRUE,FALSE),"MissingAbsMsg",_xlfn.IFS(ISTEXT('#_A'!M31),FALSE,ISLOGICAL('#_A'!M31),FALSE,SUBSTITUTE(CELL("format",'#_A'!M31),"-","")=SUBSTITUTE(CELL("format",A!M31),"-",""),FALSE,CELL("format",'#_A'!M31)="G",FALSE,AND(CELL("format",'#_A'!M31)="F0",CELL("format",A!M31)="G"),FALSE,TRUE,IFERROR(IF(MATCH(CELL("format",'#_A'!M31),FormatCodes_SFX!$A$4:$A$53,0)&gt;0,TRUE),FALSE),TRUE,TRUE),"FormatMsg",TRUE,"PerfectMsg")</f>
        <v>PerfectMsg</v>
      </c>
      <c r="N31" s="249" t="str">
        <f ca="1">_xlfn.IFS(ISBLANK(A!N31),"",IF(NOT(ISNA('#_A'!N31)),IF(ISNA(A!N31),TRUE,FALSE),FALSE),"StuNAMsg",IF(AND(ISNA('#_A'!N31),ISNA(A!N31)),TRUE,FALSE),"PerfectMsg",IF(NOT(ISERROR('#_A'!N31)),IF(ISERROR(A!N31),TRUE,FALSE),FALSE),"StuErrorMsg",IF(TYPE('#_A'!N31)&lt;&gt;TYPE(A!N31),TRUE,FALSE),"WrongTypeMsg",IF(_xlfn.ISFORMULA('#_A'!N31),IF(NOT(_xlfn.ISFORMULA(A!N31)),TRUE),FALSE),"MissingFormulaMsg",IF(NOT(AND(ISNUMBER(FIND("[",_xlfn.FORMULATEXT('#_A'!N31))),ISNUMBER(FIND("!",_xlfn.FORMULATEXT('#_A'!N31))))),AND(ISNUMBER(FIND("[",_xlfn.FORMULATEXT(A!N31))),ISNUMBER(FIND("!",_xlfn.FORMULATEXT(A!N31)))),FALSE),"ExternalRefsMsg",IF(ISNUMBER('#_A'!N31),IF(ABS('#_A'!N31-A!N31)&gt;0.00001,TRUE,FALSE),IF('#_A'!N31&lt;&gt;A!N31,TRUE,FALSE)),IF(ISNUMBER('#_A'!N31),IF('#_A'!N31&gt;A!N31,"TooLow","TooHigh"),"WrongAnswer"),NOT(_xlfn.ISFORMULA('#_A'!N31)),IF(_xlfn.IFS(ISTEXT('#_A'!N31),FALSE,ISLOGICAL('#_A'!N31),FALSE,SUBSTITUTE(CELL("format",'#_A'!N31),"-","")=SUBSTITUTE(CELL("format",A!N31),"-",""),FALSE,CELL("format",'#_A'!N31)="G",FALSE,AND(CELL("format",'#_A'!N31)="F0",CELL("format",A!N31)="G"),FALSE,TRUE,IFERROR(IF(MATCH(CELL("format",'#_A'!N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31),_xlfn.FORMULATEXT(A!N31),A!N31),"9","#"),"8","#"),"7","#"),"6","#"),"5","#"),"4","#"),"3","#"),"2","#"),"1","#"),"0","#"),"$","")," ",""),",","@"),"&gt;","@"),"&lt;","@"),"=","@"),")","@"),"(","@"),"^","@"),"/","@"),"+","@"),"*","@"),"-","@"))-LEN(SUBSTITUTE(SUBSTITUTE(SUBSTITUTE(SUBSTITUTE(SUBSTITUTE(SUBSTITUTE(SUBSTITUTE(SUBSTITUTE(SUBSTITUTE(SUBSTITUTE(SUBSTITUTE(SUBSTITUTE(SUBSTITUTE(SUBSTITUTE(SUBSTITUTE(SUBSTITUTE(SUBSTITUTE(SUBSTITUTE(SUBSTITUTE(SUBSTITUTE(SUBSTITUTE(SUBSTITUTE(SUBSTITUTE(SUBSTITUTE(IF(_xlfn.ISFORMULA(A!N31),_xlfn.FORMULATEXT(A!N31),A!N31),"9","#"),"8","#"),"7","#"),"6","#"),"5","#"),"4","#"),"3","#"),"2","#"),"1","#"),"0","#"),"$","")," ",""),",","@"),"&gt;","@"),"&lt;","@"),"=","@"),")","@"),"(","@"),"^","@"),"/","@"),"+","@"),"*","@"),"-","@"),"@#","")))/2&gt;(LEN(SUBSTITUTE(SUBSTITUTE(SUBSTITUTE(SUBSTITUTE(SUBSTITUTE(SUBSTITUTE(SUBSTITUTE(SUBSTITUTE(SUBSTITUTE(SUBSTITUTE(SUBSTITUTE(SUBSTITUTE(SUBSTITUTE(SUBSTITUTE(SUBSTITUTE(SUBSTITUTE(SUBSTITUTE(SUBSTITUTE(SUBSTITUTE(SUBSTITUTE(SUBSTITUTE(SUBSTITUTE(SUBSTITUTE(IF(_xlfn.ISFORMULA('#_A'!N31),_xlfn.FORMULATEXT('#_A'!N31),'#_A'!N31),"9","#"),"8","#"),"7","#"),"6","#"),"5","#"),"4","#"),"3","#"),"2","#"),"1","#"),"0","#"),"$","")," ",""),",","@"),"&gt;","@"),"&lt;","@"),"=","@"),")","@"),"(","@"),"^","@"),"/","@"),"+","@"),"*","@"),"-","@"))-LEN(SUBSTITUTE(SUBSTITUTE(SUBSTITUTE(SUBSTITUTE(SUBSTITUTE(SUBSTITUTE(SUBSTITUTE(SUBSTITUTE(SUBSTITUTE(SUBSTITUTE(SUBSTITUTE(SUBSTITUTE(SUBSTITUTE(SUBSTITUTE(SUBSTITUTE(SUBSTITUTE(SUBSTITUTE(SUBSTITUTE(SUBSTITUTE(SUBSTITUTE(SUBSTITUTE(SUBSTITUTE(SUBSTITUTE(SUBSTITUTE(IF(_xlfn.ISFORMULA('#_A'!N31),_xlfn.FORMULATEXT('#_A'!N31),'#_A'!N31),"9","#"),"8","#"),"7","#"),"6","#"),"5","#"),"4","#"),"3","#"),"2","#"),"1","#"),"0","#"),"$","")," ",""),",","@"),"&gt;","@"),"&lt;","@"),"=","@"),")","@"),"(","@"),"^","@"),"/","@"),"+","@"),"*","@"),"-","@"),"@#","")))/2,TRUE,FALSE),"HardCodeMsg",IF(LEN(IF(_xlfn.ISFORMULA(A!N31),_xlfn.FORMULATEXT(A!N31),A!N31))-LEN(SUBSTITUTE(IF(_xlfn.ISFORMULA(A!N31),_xlfn.FORMULATEXT(A!N31),A!N31),"""",""))&gt;LEN(IF(_xlfn.ISFORMULA('#_A'!N31),_xlfn.FORMULATEXT('#_A'!N31),'#_A'!N31))-LEN(SUBSTITUTE(IF(_xlfn.ISFORMULA('#_A'!N31),_xlfn.FORMULATEXT('#_A'!N31),'#_A'!N31),"""","")),TRUE,FALSE),"HardQuoteMsg",IF(LEN(IF(_xlfn.ISFORMULA(A!N31),_xlfn.FORMULATEXT(A!N31),A!N31))-LEN(SUBSTITUTE(IF(_xlfn.ISFORMULA(A!N31),_xlfn.FORMULATEXT(A!N31),A!N31),"$",""))&lt;LEN(IF(_xlfn.ISFORMULA('#_A'!N31),_xlfn.FORMULATEXT('#_A'!N31),'#_A'!N31))-LEN(SUBSTITUTE(IF(_xlfn.ISFORMULA('#_A'!N31),_xlfn.FORMULATEXT('#_A'!N31),'#_A'!N31),"$","")),TRUE,FALSE),"MissingAbsMsg",_xlfn.IFS(ISTEXT('#_A'!N31),FALSE,ISLOGICAL('#_A'!N31),FALSE,SUBSTITUTE(CELL("format",'#_A'!N31),"-","")=SUBSTITUTE(CELL("format",A!N31),"-",""),FALSE,CELL("format",'#_A'!N31)="G",FALSE,AND(CELL("format",'#_A'!N31)="F0",CELL("format",A!N31)="G"),FALSE,TRUE,IFERROR(IF(MATCH(CELL("format",'#_A'!N31),FormatCodes_SFX!$A$4:$A$53,0)&gt;0,TRUE),FALSE),TRUE,TRUE),"FormatMsg",TRUE,"PerfectMsg")</f>
        <v>PerfectMsg</v>
      </c>
      <c r="Q31" s="250">
        <v>0</v>
      </c>
      <c r="R31" s="243"/>
    </row>
    <row r="32" spans="6:18" ht="96.4" customHeight="1">
      <c r="F32" s="231">
        <v>0</v>
      </c>
      <c r="G32" s="231">
        <v>0</v>
      </c>
      <c r="H32" s="226" t="str">
        <f ca="1">_xlfn.IFS(ISBLANK(A!H32),"",IF(NOT(ISNA('#_A'!H32)),IF(ISNA(A!H32),TRUE,FALSE),FALSE),"StuNAMsg",IF(AND(ISNA('#_A'!H32),ISNA(A!H32)),TRUE,FALSE),"PerfectMsg",IF(NOT(ISERROR('#_A'!H32)),IF(ISERROR(A!H32),TRUE,FALSE),FALSE),"StuErrorMsg",IF(TYPE('#_A'!H32)&lt;&gt;TYPE(A!H32),TRUE,FALSE),"WrongTypeMsg",IF(_xlfn.ISFORMULA('#_A'!H32),IF(NOT(_xlfn.ISFORMULA(A!H32)),TRUE),FALSE),"MissingFormulaMsg",IF(NOT(AND(ISNUMBER(FIND("[",_xlfn.FORMULATEXT('#_A'!H32))),ISNUMBER(FIND("!",_xlfn.FORMULATEXT('#_A'!H32))))),AND(ISNUMBER(FIND("[",_xlfn.FORMULATEXT(A!H32))),ISNUMBER(FIND("!",_xlfn.FORMULATEXT(A!H32)))),FALSE),"ExternalRefsMsg",IF(ISNUMBER('#_A'!H32),IF(ABS('#_A'!H32-A!H32)&gt;0.00001,TRUE,FALSE),IF('#_A'!H32&lt;&gt;A!H32,TRUE,FALSE)),IF(ISNUMBER('#_A'!H32),IF('#_A'!H32&gt;A!H32,"TooLow","TooHigh"),"WrongAnswer"),NOT(_xlfn.ISFORMULA('#_A'!H32)),IF(_xlfn.IFS(ISTEXT('#_A'!H32),FALSE,ISLOGICAL('#_A'!H32),FALSE,SUBSTITUTE(CELL("format",'#_A'!H32),"-","")=SUBSTITUTE(CELL("format",A!H32),"-",""),FALSE,CELL("format",'#_A'!H32)="G",FALSE,AND(CELL("format",'#_A'!H32)="F0",CELL("format",A!H32)="G"),FALSE,TRUE,IFERROR(IF(MATCH(CELL("format",'#_A'!H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32),_xlfn.FORMULATEXT(A!H32),A!H32),"9","#"),"8","#"),"7","#"),"6","#"),"5","#"),"4","#"),"3","#"),"2","#"),"1","#"),"0","#"),"$","")," ",""),",","@"),"&gt;","@"),"&lt;","@"),"=","@"),")","@"),"(","@"),"^","@"),"/","@"),"+","@"),"*","@"),"-","@"))-LEN(SUBSTITUTE(SUBSTITUTE(SUBSTITUTE(SUBSTITUTE(SUBSTITUTE(SUBSTITUTE(SUBSTITUTE(SUBSTITUTE(SUBSTITUTE(SUBSTITUTE(SUBSTITUTE(SUBSTITUTE(SUBSTITUTE(SUBSTITUTE(SUBSTITUTE(SUBSTITUTE(SUBSTITUTE(SUBSTITUTE(SUBSTITUTE(SUBSTITUTE(SUBSTITUTE(SUBSTITUTE(SUBSTITUTE(SUBSTITUTE(IF(_xlfn.ISFORMULA(A!H32),_xlfn.FORMULATEXT(A!H32),A!H32),"9","#"),"8","#"),"7","#"),"6","#"),"5","#"),"4","#"),"3","#"),"2","#"),"1","#"),"0","#"),"$","")," ",""),",","@"),"&gt;","@"),"&lt;","@"),"=","@"),")","@"),"(","@"),"^","@"),"/","@"),"+","@"),"*","@"),"-","@"),"@#","")))/2&gt;(LEN(SUBSTITUTE(SUBSTITUTE(SUBSTITUTE(SUBSTITUTE(SUBSTITUTE(SUBSTITUTE(SUBSTITUTE(SUBSTITUTE(SUBSTITUTE(SUBSTITUTE(SUBSTITUTE(SUBSTITUTE(SUBSTITUTE(SUBSTITUTE(SUBSTITUTE(SUBSTITUTE(SUBSTITUTE(SUBSTITUTE(SUBSTITUTE(SUBSTITUTE(SUBSTITUTE(SUBSTITUTE(SUBSTITUTE(IF(_xlfn.ISFORMULA('#_A'!H32),_xlfn.FORMULATEXT('#_A'!H32),'#_A'!H32),"9","#"),"8","#"),"7","#"),"6","#"),"5","#"),"4","#"),"3","#"),"2","#"),"1","#"),"0","#"),"$","")," ",""),",","@"),"&gt;","@"),"&lt;","@"),"=","@"),")","@"),"(","@"),"^","@"),"/","@"),"+","@"),"*","@"),"-","@"))-LEN(SUBSTITUTE(SUBSTITUTE(SUBSTITUTE(SUBSTITUTE(SUBSTITUTE(SUBSTITUTE(SUBSTITUTE(SUBSTITUTE(SUBSTITUTE(SUBSTITUTE(SUBSTITUTE(SUBSTITUTE(SUBSTITUTE(SUBSTITUTE(SUBSTITUTE(SUBSTITUTE(SUBSTITUTE(SUBSTITUTE(SUBSTITUTE(SUBSTITUTE(SUBSTITUTE(SUBSTITUTE(SUBSTITUTE(SUBSTITUTE(IF(_xlfn.ISFORMULA('#_A'!H32),_xlfn.FORMULATEXT('#_A'!H32),'#_A'!H32),"9","#"),"8","#"),"7","#"),"6","#"),"5","#"),"4","#"),"3","#"),"2","#"),"1","#"),"0","#"),"$","")," ",""),",","@"),"&gt;","@"),"&lt;","@"),"=","@"),")","@"),"(","@"),"^","@"),"/","@"),"+","@"),"*","@"),"-","@"),"@#","")))/2,TRUE,FALSE),"HardCodeMsg",IF(LEN(IF(_xlfn.ISFORMULA(A!H32),_xlfn.FORMULATEXT(A!H32),A!H32))-LEN(SUBSTITUTE(IF(_xlfn.ISFORMULA(A!H32),_xlfn.FORMULATEXT(A!H32),A!H32),"""",""))&gt;LEN(IF(_xlfn.ISFORMULA('#_A'!H32),_xlfn.FORMULATEXT('#_A'!H32),'#_A'!H32))-LEN(SUBSTITUTE(IF(_xlfn.ISFORMULA('#_A'!H32),_xlfn.FORMULATEXT('#_A'!H32),'#_A'!H32),"""","")),TRUE,FALSE),"HardQuoteMsg",IF(LEN(IF(_xlfn.ISFORMULA(A!H32),_xlfn.FORMULATEXT(A!H32),A!H32))-LEN(SUBSTITUTE(IF(_xlfn.ISFORMULA(A!H32),_xlfn.FORMULATEXT(A!H32),A!H32),"$",""))&lt;LEN(IF(_xlfn.ISFORMULA('#_A'!H32),_xlfn.FORMULATEXT('#_A'!H32),'#_A'!H32))-LEN(SUBSTITUTE(IF(_xlfn.ISFORMULA('#_A'!H32),_xlfn.FORMULATEXT('#_A'!H32),'#_A'!H32),"$","")),TRUE,FALSE),"MissingAbsMsg",_xlfn.IFS(ISTEXT('#_A'!H32),FALSE,ISLOGICAL('#_A'!H32),FALSE,SUBSTITUTE(CELL("format",'#_A'!H32),"-","")=SUBSTITUTE(CELL("format",A!H32),"-",""),FALSE,CELL("format",'#_A'!H32)="G",FALSE,AND(CELL("format",'#_A'!H32)="F0",CELL("format",A!H32)="G"),FALSE,TRUE,IFERROR(IF(MATCH(CELL("format",'#_A'!H32),FormatCodes_SFX!$A$4:$A$53,0)&gt;0,TRUE),FALSE),TRUE,TRUE),"FormatMsg",TRUE,"PerfectMsg")</f>
        <v>PerfectMsg</v>
      </c>
      <c r="I32" s="247">
        <v>33625</v>
      </c>
      <c r="J32" s="227" t="str">
        <f ca="1">_xlfn.IFS(ISBLANK(A!J32),"",IF(NOT(ISNA('#_A'!J32)),IF(ISNA(A!J32),TRUE,FALSE),FALSE),"StuNAMsg",IF(AND(ISNA('#_A'!J32),ISNA(A!J32)),TRUE,FALSE),"PerfectMsg",IF(NOT(ISERROR('#_A'!J32)),IF(ISERROR(A!J32),TRUE,FALSE),FALSE),"StuErrorMsg",IF(TYPE('#_A'!J32)&lt;&gt;TYPE(A!J32),TRUE,FALSE),"WrongTypeMsg",IF(_xlfn.ISFORMULA('#_A'!J32),IF(NOT(_xlfn.ISFORMULA(A!J32)),TRUE),FALSE),"MissingFormulaMsg",IF(NOT(AND(ISNUMBER(FIND("[",_xlfn.FORMULATEXT('#_A'!J32))),ISNUMBER(FIND("!",_xlfn.FORMULATEXT('#_A'!J32))))),AND(ISNUMBER(FIND("[",_xlfn.FORMULATEXT(A!J32))),ISNUMBER(FIND("!",_xlfn.FORMULATEXT(A!J32)))),FALSE),"ExternalRefsMsg",IF(ISNUMBER('#_A'!J32),IF(ABS('#_A'!J32-A!J32)&gt;0.00001,TRUE,FALSE),IF('#_A'!J32&lt;&gt;A!J32,TRUE,FALSE)),IF(ISNUMBER('#_A'!J32),IF('#_A'!J32&gt;A!J32,"TooLow","TooHigh"),"WrongAnswer"),NOT(_xlfn.ISFORMULA('#_A'!J32)),IF(_xlfn.IFS(ISTEXT('#_A'!J32),FALSE,ISLOGICAL('#_A'!J32),FALSE,SUBSTITUTE(CELL("format",'#_A'!J32),"-","")=SUBSTITUTE(CELL("format",A!J32),"-",""),FALSE,CELL("format",'#_A'!J32)="G",FALSE,AND(CELL("format",'#_A'!J32)="F0",CELL("format",A!J32)="G"),FALSE,TRUE,IFERROR(IF(MATCH(CELL("format",'#_A'!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32),_xlfn.FORMULATEXT(A!J32),A!J32),"9","#"),"8","#"),"7","#"),"6","#"),"5","#"),"4","#"),"3","#"),"2","#"),"1","#"),"0","#"),"$","")," ",""),",","@"),"&gt;","@"),"&lt;","@"),"=","@"),")","@"),"(","@"),"^","@"),"/","@"),"+","@"),"*","@"),"-","@"))-LEN(SUBSTITUTE(SUBSTITUTE(SUBSTITUTE(SUBSTITUTE(SUBSTITUTE(SUBSTITUTE(SUBSTITUTE(SUBSTITUTE(SUBSTITUTE(SUBSTITUTE(SUBSTITUTE(SUBSTITUTE(SUBSTITUTE(SUBSTITUTE(SUBSTITUTE(SUBSTITUTE(SUBSTITUTE(SUBSTITUTE(SUBSTITUTE(SUBSTITUTE(SUBSTITUTE(SUBSTITUTE(SUBSTITUTE(SUBSTITUTE(IF(_xlfn.ISFORMULA(A!J32),_xlfn.FORMULATEXT(A!J32),A!J32),"9","#"),"8","#"),"7","#"),"6","#"),"5","#"),"4","#"),"3","#"),"2","#"),"1","#"),"0","#"),"$","")," ",""),",","@"),"&gt;","@"),"&lt;","@"),"=","@"),")","@"),"(","@"),"^","@"),"/","@"),"+","@"),"*","@"),"-","@"),"@#","")))/2&gt;(LEN(SUBSTITUTE(SUBSTITUTE(SUBSTITUTE(SUBSTITUTE(SUBSTITUTE(SUBSTITUTE(SUBSTITUTE(SUBSTITUTE(SUBSTITUTE(SUBSTITUTE(SUBSTITUTE(SUBSTITUTE(SUBSTITUTE(SUBSTITUTE(SUBSTITUTE(SUBSTITUTE(SUBSTITUTE(SUBSTITUTE(SUBSTITUTE(SUBSTITUTE(SUBSTITUTE(SUBSTITUTE(SUBSTITUTE(IF(_xlfn.ISFORMULA('#_A'!J32),_xlfn.FORMULATEXT('#_A'!J32),'#_A'!J32),"9","#"),"8","#"),"7","#"),"6","#"),"5","#"),"4","#"),"3","#"),"2","#"),"1","#"),"0","#"),"$","")," ",""),",","@"),"&gt;","@"),"&lt;","@"),"=","@"),")","@"),"(","@"),"^","@"),"/","@"),"+","@"),"*","@"),"-","@"))-LEN(SUBSTITUTE(SUBSTITUTE(SUBSTITUTE(SUBSTITUTE(SUBSTITUTE(SUBSTITUTE(SUBSTITUTE(SUBSTITUTE(SUBSTITUTE(SUBSTITUTE(SUBSTITUTE(SUBSTITUTE(SUBSTITUTE(SUBSTITUTE(SUBSTITUTE(SUBSTITUTE(SUBSTITUTE(SUBSTITUTE(SUBSTITUTE(SUBSTITUTE(SUBSTITUTE(SUBSTITUTE(SUBSTITUTE(SUBSTITUTE(IF(_xlfn.ISFORMULA('#_A'!J32),_xlfn.FORMULATEXT('#_A'!J32),'#_A'!J32),"9","#"),"8","#"),"7","#"),"6","#"),"5","#"),"4","#"),"3","#"),"2","#"),"1","#"),"0","#"),"$","")," ",""),",","@"),"&gt;","@"),"&lt;","@"),"=","@"),")","@"),"(","@"),"^","@"),"/","@"),"+","@"),"*","@"),"-","@"),"@#","")))/2,TRUE,FALSE),"HardCodeMsg",IF(LEN(IF(_xlfn.ISFORMULA(A!J32),_xlfn.FORMULATEXT(A!J32),A!J32))-LEN(SUBSTITUTE(IF(_xlfn.ISFORMULA(A!J32),_xlfn.FORMULATEXT(A!J32),A!J32),"""",""))&gt;LEN(IF(_xlfn.ISFORMULA('#_A'!J32),_xlfn.FORMULATEXT('#_A'!J32),'#_A'!J32))-LEN(SUBSTITUTE(IF(_xlfn.ISFORMULA('#_A'!J32),_xlfn.FORMULATEXT('#_A'!J32),'#_A'!J32),"""","")),TRUE,FALSE),"HardQuoteMsg",IF(LEN(IF(_xlfn.ISFORMULA(A!J32),_xlfn.FORMULATEXT(A!J32),A!J32))-LEN(SUBSTITUTE(IF(_xlfn.ISFORMULA(A!J32),_xlfn.FORMULATEXT(A!J32),A!J32),"$",""))&lt;LEN(IF(_xlfn.ISFORMULA('#_A'!J32),_xlfn.FORMULATEXT('#_A'!J32),'#_A'!J32))-LEN(SUBSTITUTE(IF(_xlfn.ISFORMULA('#_A'!J32),_xlfn.FORMULATEXT('#_A'!J32),'#_A'!J32),"$","")),TRUE,FALSE),"MissingAbsMsg",_xlfn.IFS(ISTEXT('#_A'!J32),FALSE,ISLOGICAL('#_A'!J32),FALSE,SUBSTITUTE(CELL("format",'#_A'!J32),"-","")=SUBSTITUTE(CELL("format",A!J32),"-",""),FALSE,CELL("format",'#_A'!J32)="G",FALSE,AND(CELL("format",'#_A'!J32)="F0",CELL("format",A!J32)="G"),FALSE,TRUE,IFERROR(IF(MATCH(CELL("format",'#_A'!J32),FormatCodes_SFX!$A$4:$A$53,0)&gt;0,TRUE),FALSE),TRUE,TRUE),"FormatMsg",TRUE,"PerfectMsg")</f>
        <v>PerfectMsg</v>
      </c>
      <c r="K32" s="231">
        <v>0</v>
      </c>
      <c r="L32" s="231" t="str">
        <f ca="1">_xlfn.IFS(ISBLANK(A!L32),"",IF(NOT(ISNA('#_A'!L32)),IF(ISNA(A!L32),TRUE,FALSE),FALSE),"StuNAMsg",IF(AND(ISNA('#_A'!L32),ISNA(A!L32)),TRUE,FALSE),"PerfectMsg",IF(NOT(ISERROR('#_A'!L32)),IF(ISERROR(A!L32),TRUE,FALSE),FALSE),"StuErrorMsg",IF(TYPE('#_A'!L32)&lt;&gt;TYPE(A!L32),TRUE,FALSE),"WrongTypeMsg",IF(_xlfn.ISFORMULA('#_A'!L32),IF(NOT(_xlfn.ISFORMULA(A!L32)),TRUE),FALSE),"MissingFormulaMsg",IF(NOT(AND(ISNUMBER(FIND("[",_xlfn.FORMULATEXT('#_A'!L32))),ISNUMBER(FIND("!",_xlfn.FORMULATEXT('#_A'!L32))))),AND(ISNUMBER(FIND("[",_xlfn.FORMULATEXT(A!L32))),ISNUMBER(FIND("!",_xlfn.FORMULATEXT(A!L32)))),FALSE),"ExternalRefsMsg",IF(ISNUMBER('#_A'!L32),IF(ABS('#_A'!L32-A!L32)&gt;0.00001,TRUE,FALSE),IF('#_A'!L32&lt;&gt;A!L32,TRUE,FALSE)),IF(ISNUMBER('#_A'!L32),IF('#_A'!L32&gt;A!L32,"TooLow","TooHigh"),"WrongAnswer"),NOT(_xlfn.ISFORMULA('#_A'!L32)),IF(_xlfn.IFS(ISTEXT('#_A'!L32),FALSE,ISLOGICAL('#_A'!L32),FALSE,SUBSTITUTE(CELL("format",'#_A'!L32),"-","")=SUBSTITUTE(CELL("format",A!L32),"-",""),FALSE,CELL("format",'#_A'!L32)="G",FALSE,AND(CELL("format",'#_A'!L32)="F0",CELL("format",A!L32)="G"),FALSE,TRUE,IFERROR(IF(MATCH(CELL("format",'#_A'!L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32),_xlfn.FORMULATEXT(A!L32),A!L32),"9","#"),"8","#"),"7","#"),"6","#"),"5","#"),"4","#"),"3","#"),"2","#"),"1","#"),"0","#"),"$","")," ",""),",","@"),"&gt;","@"),"&lt;","@"),"=","@"),")","@"),"(","@"),"^","@"),"/","@"),"+","@"),"*","@"),"-","@"))-LEN(SUBSTITUTE(SUBSTITUTE(SUBSTITUTE(SUBSTITUTE(SUBSTITUTE(SUBSTITUTE(SUBSTITUTE(SUBSTITUTE(SUBSTITUTE(SUBSTITUTE(SUBSTITUTE(SUBSTITUTE(SUBSTITUTE(SUBSTITUTE(SUBSTITUTE(SUBSTITUTE(SUBSTITUTE(SUBSTITUTE(SUBSTITUTE(SUBSTITUTE(SUBSTITUTE(SUBSTITUTE(SUBSTITUTE(SUBSTITUTE(IF(_xlfn.ISFORMULA(A!L32),_xlfn.FORMULATEXT(A!L32),A!L32),"9","#"),"8","#"),"7","#"),"6","#"),"5","#"),"4","#"),"3","#"),"2","#"),"1","#"),"0","#"),"$","")," ",""),",","@"),"&gt;","@"),"&lt;","@"),"=","@"),")","@"),"(","@"),"^","@"),"/","@"),"+","@"),"*","@"),"-","@"),"@#","")))/2&gt;(LEN(SUBSTITUTE(SUBSTITUTE(SUBSTITUTE(SUBSTITUTE(SUBSTITUTE(SUBSTITUTE(SUBSTITUTE(SUBSTITUTE(SUBSTITUTE(SUBSTITUTE(SUBSTITUTE(SUBSTITUTE(SUBSTITUTE(SUBSTITUTE(SUBSTITUTE(SUBSTITUTE(SUBSTITUTE(SUBSTITUTE(SUBSTITUTE(SUBSTITUTE(SUBSTITUTE(SUBSTITUTE(SUBSTITUTE(IF(_xlfn.ISFORMULA('#_A'!L32),_xlfn.FORMULATEXT('#_A'!L32),'#_A'!L32),"9","#"),"8","#"),"7","#"),"6","#"),"5","#"),"4","#"),"3","#"),"2","#"),"1","#"),"0","#"),"$","")," ",""),",","@"),"&gt;","@"),"&lt;","@"),"=","@"),")","@"),"(","@"),"^","@"),"/","@"),"+","@"),"*","@"),"-","@"))-LEN(SUBSTITUTE(SUBSTITUTE(SUBSTITUTE(SUBSTITUTE(SUBSTITUTE(SUBSTITUTE(SUBSTITUTE(SUBSTITUTE(SUBSTITUTE(SUBSTITUTE(SUBSTITUTE(SUBSTITUTE(SUBSTITUTE(SUBSTITUTE(SUBSTITUTE(SUBSTITUTE(SUBSTITUTE(SUBSTITUTE(SUBSTITUTE(SUBSTITUTE(SUBSTITUTE(SUBSTITUTE(SUBSTITUTE(SUBSTITUTE(IF(_xlfn.ISFORMULA('#_A'!L32),_xlfn.FORMULATEXT('#_A'!L32),'#_A'!L32),"9","#"),"8","#"),"7","#"),"6","#"),"5","#"),"4","#"),"3","#"),"2","#"),"1","#"),"0","#"),"$","")," ",""),",","@"),"&gt;","@"),"&lt;","@"),"=","@"),")","@"),"(","@"),"^","@"),"/","@"),"+","@"),"*","@"),"-","@"),"@#","")))/2,TRUE,FALSE),"HardCodeMsg",IF(LEN(IF(_xlfn.ISFORMULA(A!L32),_xlfn.FORMULATEXT(A!L32),A!L32))-LEN(SUBSTITUTE(IF(_xlfn.ISFORMULA(A!L32),_xlfn.FORMULATEXT(A!L32),A!L32),"""",""))&gt;LEN(IF(_xlfn.ISFORMULA('#_A'!L32),_xlfn.FORMULATEXT('#_A'!L32),'#_A'!L32))-LEN(SUBSTITUTE(IF(_xlfn.ISFORMULA('#_A'!L32),_xlfn.FORMULATEXT('#_A'!L32),'#_A'!L32),"""","")),TRUE,FALSE),"HardQuoteMsg",IF(LEN(IF(_xlfn.ISFORMULA(A!L32),_xlfn.FORMULATEXT(A!L32),A!L32))-LEN(SUBSTITUTE(IF(_xlfn.ISFORMULA(A!L32),_xlfn.FORMULATEXT(A!L32),A!L32),"$",""))&lt;LEN(IF(_xlfn.ISFORMULA('#_A'!L32),_xlfn.FORMULATEXT('#_A'!L32),'#_A'!L32))-LEN(SUBSTITUTE(IF(_xlfn.ISFORMULA('#_A'!L32),_xlfn.FORMULATEXT('#_A'!L32),'#_A'!L32),"$","")),TRUE,FALSE),"MissingAbsMsg",_xlfn.IFS(ISTEXT('#_A'!L32),FALSE,ISLOGICAL('#_A'!L32),FALSE,SUBSTITUTE(CELL("format",'#_A'!L32),"-","")=SUBSTITUTE(CELL("format",A!L32),"-",""),FALSE,CELL("format",'#_A'!L32)="G",FALSE,AND(CELL("format",'#_A'!L32)="F0",CELL("format",A!L32)="G"),FALSE,TRUE,IFERROR(IF(MATCH(CELL("format",'#_A'!L32),FormatCodes_SFX!$A$4:$A$53,0)&gt;0,TRUE),FALSE),TRUE,TRUE),"FormatMsg",TRUE,"PerfectMsg")</f>
        <v>PerfectMsg</v>
      </c>
      <c r="M32" s="248" t="str">
        <f ca="1">_xlfn.IFS(ISBLANK(A!M32),"",IF(NOT(ISNA('#_A'!M32)),IF(ISNA(A!M32),TRUE,FALSE),FALSE),"StuNAMsg",IF(AND(ISNA('#_A'!M32),ISNA(A!M32)),TRUE,FALSE),"PerfectMsg",IF(NOT(ISERROR('#_A'!M32)),IF(ISERROR(A!M32),TRUE,FALSE),FALSE),"StuErrorMsg",IF(TYPE('#_A'!M32)&lt;&gt;TYPE(A!M32),TRUE,FALSE),"WrongTypeMsg",IF(_xlfn.ISFORMULA('#_A'!M32),IF(NOT(_xlfn.ISFORMULA(A!M32)),TRUE),FALSE),"MissingFormulaMsg",IF(NOT(AND(ISNUMBER(FIND("[",_xlfn.FORMULATEXT('#_A'!M32))),ISNUMBER(FIND("!",_xlfn.FORMULATEXT('#_A'!M32))))),AND(ISNUMBER(FIND("[",_xlfn.FORMULATEXT(A!M32))),ISNUMBER(FIND("!",_xlfn.FORMULATEXT(A!M32)))),FALSE),"ExternalRefsMsg",IF(ISNUMBER('#_A'!M32),IF(ABS('#_A'!M32-A!M32)&gt;0.00001,TRUE,FALSE),IF('#_A'!M32&lt;&gt;A!M32,TRUE,FALSE)),IF(ISNUMBER('#_A'!M32),IF('#_A'!M32&gt;A!M32,"TooLow","TooHigh"),"WrongAnswer"),NOT(_xlfn.ISFORMULA('#_A'!M32)),IF(_xlfn.IFS(ISTEXT('#_A'!M32),FALSE,ISLOGICAL('#_A'!M32),FALSE,SUBSTITUTE(CELL("format",'#_A'!M32),"-","")=SUBSTITUTE(CELL("format",A!M32),"-",""),FALSE,CELL("format",'#_A'!M32)="G",FALSE,AND(CELL("format",'#_A'!M32)="F0",CELL("format",A!M32)="G"),FALSE,TRUE,IFERROR(IF(MATCH(CELL("format",'#_A'!M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32),_xlfn.FORMULATEXT(A!M32),A!M32),"9","#"),"8","#"),"7","#"),"6","#"),"5","#"),"4","#"),"3","#"),"2","#"),"1","#"),"0","#"),"$","")," ",""),",","@"),"&gt;","@"),"&lt;","@"),"=","@"),")","@"),"(","@"),"^","@"),"/","@"),"+","@"),"*","@"),"-","@"))-LEN(SUBSTITUTE(SUBSTITUTE(SUBSTITUTE(SUBSTITUTE(SUBSTITUTE(SUBSTITUTE(SUBSTITUTE(SUBSTITUTE(SUBSTITUTE(SUBSTITUTE(SUBSTITUTE(SUBSTITUTE(SUBSTITUTE(SUBSTITUTE(SUBSTITUTE(SUBSTITUTE(SUBSTITUTE(SUBSTITUTE(SUBSTITUTE(SUBSTITUTE(SUBSTITUTE(SUBSTITUTE(SUBSTITUTE(SUBSTITUTE(IF(_xlfn.ISFORMULA(A!M32),_xlfn.FORMULATEXT(A!M32),A!M32),"9","#"),"8","#"),"7","#"),"6","#"),"5","#"),"4","#"),"3","#"),"2","#"),"1","#"),"0","#"),"$","")," ",""),",","@"),"&gt;","@"),"&lt;","@"),"=","@"),")","@"),"(","@"),"^","@"),"/","@"),"+","@"),"*","@"),"-","@"),"@#","")))/2&gt;(LEN(SUBSTITUTE(SUBSTITUTE(SUBSTITUTE(SUBSTITUTE(SUBSTITUTE(SUBSTITUTE(SUBSTITUTE(SUBSTITUTE(SUBSTITUTE(SUBSTITUTE(SUBSTITUTE(SUBSTITUTE(SUBSTITUTE(SUBSTITUTE(SUBSTITUTE(SUBSTITUTE(SUBSTITUTE(SUBSTITUTE(SUBSTITUTE(SUBSTITUTE(SUBSTITUTE(SUBSTITUTE(SUBSTITUTE(IF(_xlfn.ISFORMULA('#_A'!M32),_xlfn.FORMULATEXT('#_A'!M32),'#_A'!M32),"9","#"),"8","#"),"7","#"),"6","#"),"5","#"),"4","#"),"3","#"),"2","#"),"1","#"),"0","#"),"$","")," ",""),",","@"),"&gt;","@"),"&lt;","@"),"=","@"),")","@"),"(","@"),"^","@"),"/","@"),"+","@"),"*","@"),"-","@"))-LEN(SUBSTITUTE(SUBSTITUTE(SUBSTITUTE(SUBSTITUTE(SUBSTITUTE(SUBSTITUTE(SUBSTITUTE(SUBSTITUTE(SUBSTITUTE(SUBSTITUTE(SUBSTITUTE(SUBSTITUTE(SUBSTITUTE(SUBSTITUTE(SUBSTITUTE(SUBSTITUTE(SUBSTITUTE(SUBSTITUTE(SUBSTITUTE(SUBSTITUTE(SUBSTITUTE(SUBSTITUTE(SUBSTITUTE(SUBSTITUTE(IF(_xlfn.ISFORMULA('#_A'!M32),_xlfn.FORMULATEXT('#_A'!M32),'#_A'!M32),"9","#"),"8","#"),"7","#"),"6","#"),"5","#"),"4","#"),"3","#"),"2","#"),"1","#"),"0","#"),"$","")," ",""),",","@"),"&gt;","@"),"&lt;","@"),"=","@"),")","@"),"(","@"),"^","@"),"/","@"),"+","@"),"*","@"),"-","@"),"@#","")))/2,TRUE,FALSE),"HardCodeMsg",IF(LEN(IF(_xlfn.ISFORMULA(A!M32),_xlfn.FORMULATEXT(A!M32),A!M32))-LEN(SUBSTITUTE(IF(_xlfn.ISFORMULA(A!M32),_xlfn.FORMULATEXT(A!M32),A!M32),"""",""))&gt;LEN(IF(_xlfn.ISFORMULA('#_A'!M32),_xlfn.FORMULATEXT('#_A'!M32),'#_A'!M32))-LEN(SUBSTITUTE(IF(_xlfn.ISFORMULA('#_A'!M32),_xlfn.FORMULATEXT('#_A'!M32),'#_A'!M32),"""","")),TRUE,FALSE),"HardQuoteMsg",IF(LEN(IF(_xlfn.ISFORMULA(A!M32),_xlfn.FORMULATEXT(A!M32),A!M32))-LEN(SUBSTITUTE(IF(_xlfn.ISFORMULA(A!M32),_xlfn.FORMULATEXT(A!M32),A!M32),"$",""))&lt;LEN(IF(_xlfn.ISFORMULA('#_A'!M32),_xlfn.FORMULATEXT('#_A'!M32),'#_A'!M32))-LEN(SUBSTITUTE(IF(_xlfn.ISFORMULA('#_A'!M32),_xlfn.FORMULATEXT('#_A'!M32),'#_A'!M32),"$","")),TRUE,FALSE),"MissingAbsMsg",_xlfn.IFS(ISTEXT('#_A'!M32),FALSE,ISLOGICAL('#_A'!M32),FALSE,SUBSTITUTE(CELL("format",'#_A'!M32),"-","")=SUBSTITUTE(CELL("format",A!M32),"-",""),FALSE,CELL("format",'#_A'!M32)="G",FALSE,AND(CELL("format",'#_A'!M32)="F0",CELL("format",A!M32)="G"),FALSE,TRUE,IFERROR(IF(MATCH(CELL("format",'#_A'!M32),FormatCodes_SFX!$A$4:$A$53,0)&gt;0,TRUE),FALSE),TRUE,TRUE),"FormatMsg",TRUE,"PerfectMsg")</f>
        <v>PerfectMsg</v>
      </c>
      <c r="N32" s="249" t="str">
        <f ca="1">_xlfn.IFS(ISBLANK(A!N32),"",IF(NOT(ISNA('#_A'!N32)),IF(ISNA(A!N32),TRUE,FALSE),FALSE),"StuNAMsg",IF(AND(ISNA('#_A'!N32),ISNA(A!N32)),TRUE,FALSE),"PerfectMsg",IF(NOT(ISERROR('#_A'!N32)),IF(ISERROR(A!N32),TRUE,FALSE),FALSE),"StuErrorMsg",IF(TYPE('#_A'!N32)&lt;&gt;TYPE(A!N32),TRUE,FALSE),"WrongTypeMsg",IF(_xlfn.ISFORMULA('#_A'!N32),IF(NOT(_xlfn.ISFORMULA(A!N32)),TRUE),FALSE),"MissingFormulaMsg",IF(NOT(AND(ISNUMBER(FIND("[",_xlfn.FORMULATEXT('#_A'!N32))),ISNUMBER(FIND("!",_xlfn.FORMULATEXT('#_A'!N32))))),AND(ISNUMBER(FIND("[",_xlfn.FORMULATEXT(A!N32))),ISNUMBER(FIND("!",_xlfn.FORMULATEXT(A!N32)))),FALSE),"ExternalRefsMsg",IF(ISNUMBER('#_A'!N32),IF(ABS('#_A'!N32-A!N32)&gt;0.00001,TRUE,FALSE),IF('#_A'!N32&lt;&gt;A!N32,TRUE,FALSE)),IF(ISNUMBER('#_A'!N32),IF('#_A'!N32&gt;A!N32,"TooLow","TooHigh"),"WrongAnswer"),NOT(_xlfn.ISFORMULA('#_A'!N32)),IF(_xlfn.IFS(ISTEXT('#_A'!N32),FALSE,ISLOGICAL('#_A'!N32),FALSE,SUBSTITUTE(CELL("format",'#_A'!N32),"-","")=SUBSTITUTE(CELL("format",A!N32),"-",""),FALSE,CELL("format",'#_A'!N32)="G",FALSE,AND(CELL("format",'#_A'!N32)="F0",CELL("format",A!N32)="G"),FALSE,TRUE,IFERROR(IF(MATCH(CELL("format",'#_A'!N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32),_xlfn.FORMULATEXT(A!N32),A!N32),"9","#"),"8","#"),"7","#"),"6","#"),"5","#"),"4","#"),"3","#"),"2","#"),"1","#"),"0","#"),"$","")," ",""),",","@"),"&gt;","@"),"&lt;","@"),"=","@"),")","@"),"(","@"),"^","@"),"/","@"),"+","@"),"*","@"),"-","@"))-LEN(SUBSTITUTE(SUBSTITUTE(SUBSTITUTE(SUBSTITUTE(SUBSTITUTE(SUBSTITUTE(SUBSTITUTE(SUBSTITUTE(SUBSTITUTE(SUBSTITUTE(SUBSTITUTE(SUBSTITUTE(SUBSTITUTE(SUBSTITUTE(SUBSTITUTE(SUBSTITUTE(SUBSTITUTE(SUBSTITUTE(SUBSTITUTE(SUBSTITUTE(SUBSTITUTE(SUBSTITUTE(SUBSTITUTE(SUBSTITUTE(IF(_xlfn.ISFORMULA(A!N32),_xlfn.FORMULATEXT(A!N32),A!N32),"9","#"),"8","#"),"7","#"),"6","#"),"5","#"),"4","#"),"3","#"),"2","#"),"1","#"),"0","#"),"$","")," ",""),",","@"),"&gt;","@"),"&lt;","@"),"=","@"),")","@"),"(","@"),"^","@"),"/","@"),"+","@"),"*","@"),"-","@"),"@#","")))/2&gt;(LEN(SUBSTITUTE(SUBSTITUTE(SUBSTITUTE(SUBSTITUTE(SUBSTITUTE(SUBSTITUTE(SUBSTITUTE(SUBSTITUTE(SUBSTITUTE(SUBSTITUTE(SUBSTITUTE(SUBSTITUTE(SUBSTITUTE(SUBSTITUTE(SUBSTITUTE(SUBSTITUTE(SUBSTITUTE(SUBSTITUTE(SUBSTITUTE(SUBSTITUTE(SUBSTITUTE(SUBSTITUTE(SUBSTITUTE(IF(_xlfn.ISFORMULA('#_A'!N32),_xlfn.FORMULATEXT('#_A'!N32),'#_A'!N32),"9","#"),"8","#"),"7","#"),"6","#"),"5","#"),"4","#"),"3","#"),"2","#"),"1","#"),"0","#"),"$","")," ",""),",","@"),"&gt;","@"),"&lt;","@"),"=","@"),")","@"),"(","@"),"^","@"),"/","@"),"+","@"),"*","@"),"-","@"))-LEN(SUBSTITUTE(SUBSTITUTE(SUBSTITUTE(SUBSTITUTE(SUBSTITUTE(SUBSTITUTE(SUBSTITUTE(SUBSTITUTE(SUBSTITUTE(SUBSTITUTE(SUBSTITUTE(SUBSTITUTE(SUBSTITUTE(SUBSTITUTE(SUBSTITUTE(SUBSTITUTE(SUBSTITUTE(SUBSTITUTE(SUBSTITUTE(SUBSTITUTE(SUBSTITUTE(SUBSTITUTE(SUBSTITUTE(SUBSTITUTE(IF(_xlfn.ISFORMULA('#_A'!N32),_xlfn.FORMULATEXT('#_A'!N32),'#_A'!N32),"9","#"),"8","#"),"7","#"),"6","#"),"5","#"),"4","#"),"3","#"),"2","#"),"1","#"),"0","#"),"$","")," ",""),",","@"),"&gt;","@"),"&lt;","@"),"=","@"),")","@"),"(","@"),"^","@"),"/","@"),"+","@"),"*","@"),"-","@"),"@#","")))/2,TRUE,FALSE),"HardCodeMsg",IF(LEN(IF(_xlfn.ISFORMULA(A!N32),_xlfn.FORMULATEXT(A!N32),A!N32))-LEN(SUBSTITUTE(IF(_xlfn.ISFORMULA(A!N32),_xlfn.FORMULATEXT(A!N32),A!N32),"""",""))&gt;LEN(IF(_xlfn.ISFORMULA('#_A'!N32),_xlfn.FORMULATEXT('#_A'!N32),'#_A'!N32))-LEN(SUBSTITUTE(IF(_xlfn.ISFORMULA('#_A'!N32),_xlfn.FORMULATEXT('#_A'!N32),'#_A'!N32),"""","")),TRUE,FALSE),"HardQuoteMsg",IF(LEN(IF(_xlfn.ISFORMULA(A!N32),_xlfn.FORMULATEXT(A!N32),A!N32))-LEN(SUBSTITUTE(IF(_xlfn.ISFORMULA(A!N32),_xlfn.FORMULATEXT(A!N32),A!N32),"$",""))&lt;LEN(IF(_xlfn.ISFORMULA('#_A'!N32),_xlfn.FORMULATEXT('#_A'!N32),'#_A'!N32))-LEN(SUBSTITUTE(IF(_xlfn.ISFORMULA('#_A'!N32),_xlfn.FORMULATEXT('#_A'!N32),'#_A'!N32),"$","")),TRUE,FALSE),"MissingAbsMsg",_xlfn.IFS(ISTEXT('#_A'!N32),FALSE,ISLOGICAL('#_A'!N32),FALSE,SUBSTITUTE(CELL("format",'#_A'!N32),"-","")=SUBSTITUTE(CELL("format",A!N32),"-",""),FALSE,CELL("format",'#_A'!N32)="G",FALSE,AND(CELL("format",'#_A'!N32)="F0",CELL("format",A!N32)="G"),FALSE,TRUE,IFERROR(IF(MATCH(CELL("format",'#_A'!N32),FormatCodes_SFX!$A$4:$A$53,0)&gt;0,TRUE),FALSE),TRUE,TRUE),"FormatMsg",TRUE,"PerfectMsg")</f>
        <v>PerfectMsg</v>
      </c>
      <c r="Q32" s="250">
        <v>0</v>
      </c>
      <c r="R32" s="243"/>
    </row>
    <row r="33" spans="6:19">
      <c r="F33" s="231">
        <v>0</v>
      </c>
      <c r="G33" s="244">
        <v>0</v>
      </c>
      <c r="H33" s="226" t="str">
        <f ca="1">_xlfn.IFS(ISBLANK(A!H33),"",IF(NOT(ISNA('#_A'!H33)),IF(ISNA(A!H33),TRUE,FALSE),FALSE),"StuNAMsg",IF(AND(ISNA('#_A'!H33),ISNA(A!H33)),TRUE,FALSE),"PerfectMsg",IF(NOT(ISERROR('#_A'!H33)),IF(ISERROR(A!H33),TRUE,FALSE),FALSE),"StuErrorMsg",IF(TYPE('#_A'!H33)&lt;&gt;TYPE(A!H33),TRUE,FALSE),"WrongTypeMsg",IF(_xlfn.ISFORMULA('#_A'!H33),IF(NOT(_xlfn.ISFORMULA(A!H33)),TRUE),FALSE),"MissingFormulaMsg",IF(NOT(AND(ISNUMBER(FIND("[",_xlfn.FORMULATEXT('#_A'!H33))),ISNUMBER(FIND("!",_xlfn.FORMULATEXT('#_A'!H33))))),AND(ISNUMBER(FIND("[",_xlfn.FORMULATEXT(A!H33))),ISNUMBER(FIND("!",_xlfn.FORMULATEXT(A!H33)))),FALSE),"ExternalRefsMsg",IF(ISNUMBER('#_A'!H33),IF(ABS('#_A'!H33-A!H33)&gt;0.00001,TRUE,FALSE),IF('#_A'!H33&lt;&gt;A!H33,TRUE,FALSE)),IF(ISNUMBER('#_A'!H33),IF('#_A'!H33&gt;A!H33,"TooLow","TooHigh"),"WrongAnswer"),NOT(_xlfn.ISFORMULA('#_A'!H33)),IF(_xlfn.IFS(ISTEXT('#_A'!H33),FALSE,ISLOGICAL('#_A'!H33),FALSE,SUBSTITUTE(CELL("format",'#_A'!H33),"-","")=SUBSTITUTE(CELL("format",A!H33),"-",""),FALSE,CELL("format",'#_A'!H33)="G",FALSE,AND(CELL("format",'#_A'!H33)="F0",CELL("format",A!H33)="G"),FALSE,TRUE,IFERROR(IF(MATCH(CELL("format",'#_A'!H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33),_xlfn.FORMULATEXT(A!H33),A!H33),"9","#"),"8","#"),"7","#"),"6","#"),"5","#"),"4","#"),"3","#"),"2","#"),"1","#"),"0","#"),"$","")," ",""),",","@"),"&gt;","@"),"&lt;","@"),"=","@"),")","@"),"(","@"),"^","@"),"/","@"),"+","@"),"*","@"),"-","@"))-LEN(SUBSTITUTE(SUBSTITUTE(SUBSTITUTE(SUBSTITUTE(SUBSTITUTE(SUBSTITUTE(SUBSTITUTE(SUBSTITUTE(SUBSTITUTE(SUBSTITUTE(SUBSTITUTE(SUBSTITUTE(SUBSTITUTE(SUBSTITUTE(SUBSTITUTE(SUBSTITUTE(SUBSTITUTE(SUBSTITUTE(SUBSTITUTE(SUBSTITUTE(SUBSTITUTE(SUBSTITUTE(SUBSTITUTE(SUBSTITUTE(IF(_xlfn.ISFORMULA(A!H33),_xlfn.FORMULATEXT(A!H33),A!H33),"9","#"),"8","#"),"7","#"),"6","#"),"5","#"),"4","#"),"3","#"),"2","#"),"1","#"),"0","#"),"$","")," ",""),",","@"),"&gt;","@"),"&lt;","@"),"=","@"),")","@"),"(","@"),"^","@"),"/","@"),"+","@"),"*","@"),"-","@"),"@#","")))/2&gt;(LEN(SUBSTITUTE(SUBSTITUTE(SUBSTITUTE(SUBSTITUTE(SUBSTITUTE(SUBSTITUTE(SUBSTITUTE(SUBSTITUTE(SUBSTITUTE(SUBSTITUTE(SUBSTITUTE(SUBSTITUTE(SUBSTITUTE(SUBSTITUTE(SUBSTITUTE(SUBSTITUTE(SUBSTITUTE(SUBSTITUTE(SUBSTITUTE(SUBSTITUTE(SUBSTITUTE(SUBSTITUTE(SUBSTITUTE(IF(_xlfn.ISFORMULA('#_A'!H33),_xlfn.FORMULATEXT('#_A'!H33),'#_A'!H33),"9","#"),"8","#"),"7","#"),"6","#"),"5","#"),"4","#"),"3","#"),"2","#"),"1","#"),"0","#"),"$","")," ",""),",","@"),"&gt;","@"),"&lt;","@"),"=","@"),")","@"),"(","@"),"^","@"),"/","@"),"+","@"),"*","@"),"-","@"))-LEN(SUBSTITUTE(SUBSTITUTE(SUBSTITUTE(SUBSTITUTE(SUBSTITUTE(SUBSTITUTE(SUBSTITUTE(SUBSTITUTE(SUBSTITUTE(SUBSTITUTE(SUBSTITUTE(SUBSTITUTE(SUBSTITUTE(SUBSTITUTE(SUBSTITUTE(SUBSTITUTE(SUBSTITUTE(SUBSTITUTE(SUBSTITUTE(SUBSTITUTE(SUBSTITUTE(SUBSTITUTE(SUBSTITUTE(SUBSTITUTE(IF(_xlfn.ISFORMULA('#_A'!H33),_xlfn.FORMULATEXT('#_A'!H33),'#_A'!H33),"9","#"),"8","#"),"7","#"),"6","#"),"5","#"),"4","#"),"3","#"),"2","#"),"1","#"),"0","#"),"$","")," ",""),",","@"),"&gt;","@"),"&lt;","@"),"=","@"),")","@"),"(","@"),"^","@"),"/","@"),"+","@"),"*","@"),"-","@"),"@#","")))/2,TRUE,FALSE),"HardCodeMsg",IF(LEN(IF(_xlfn.ISFORMULA(A!H33),_xlfn.FORMULATEXT(A!H33),A!H33))-LEN(SUBSTITUTE(IF(_xlfn.ISFORMULA(A!H33),_xlfn.FORMULATEXT(A!H33),A!H33),"""",""))&gt;LEN(IF(_xlfn.ISFORMULA('#_A'!H33),_xlfn.FORMULATEXT('#_A'!H33),'#_A'!H33))-LEN(SUBSTITUTE(IF(_xlfn.ISFORMULA('#_A'!H33),_xlfn.FORMULATEXT('#_A'!H33),'#_A'!H33),"""","")),TRUE,FALSE),"HardQuoteMsg",IF(LEN(IF(_xlfn.ISFORMULA(A!H33),_xlfn.FORMULATEXT(A!H33),A!H33))-LEN(SUBSTITUTE(IF(_xlfn.ISFORMULA(A!H33),_xlfn.FORMULATEXT(A!H33),A!H33),"$",""))&lt;LEN(IF(_xlfn.ISFORMULA('#_A'!H33),_xlfn.FORMULATEXT('#_A'!H33),'#_A'!H33))-LEN(SUBSTITUTE(IF(_xlfn.ISFORMULA('#_A'!H33),_xlfn.FORMULATEXT('#_A'!H33),'#_A'!H33),"$","")),TRUE,FALSE),"MissingAbsMsg",_xlfn.IFS(ISTEXT('#_A'!H33),FALSE,ISLOGICAL('#_A'!H33),FALSE,SUBSTITUTE(CELL("format",'#_A'!H33),"-","")=SUBSTITUTE(CELL("format",A!H33),"-",""),FALSE,CELL("format",'#_A'!H33)="G",FALSE,AND(CELL("format",'#_A'!H33)="F0",CELL("format",A!H33)="G"),FALSE,TRUE,IFERROR(IF(MATCH(CELL("format",'#_A'!H33),FormatCodes_SFX!$A$4:$A$53,0)&gt;0,TRUE),FALSE),TRUE,TRUE),"FormatMsg",TRUE,"PerfectMsg")</f>
        <v>PerfectMsg</v>
      </c>
      <c r="I33" s="247">
        <v>17160</v>
      </c>
      <c r="J33" s="227" t="str">
        <f ca="1">_xlfn.IFS(ISBLANK(A!J33),"",IF(NOT(ISNA('#_A'!J33)),IF(ISNA(A!J33),TRUE,FALSE),FALSE),"StuNAMsg",IF(AND(ISNA('#_A'!J33),ISNA(A!J33)),TRUE,FALSE),"PerfectMsg",IF(NOT(ISERROR('#_A'!J33)),IF(ISERROR(A!J33),TRUE,FALSE),FALSE),"StuErrorMsg",IF(TYPE('#_A'!J33)&lt;&gt;TYPE(A!J33),TRUE,FALSE),"WrongTypeMsg",IF(_xlfn.ISFORMULA('#_A'!J33),IF(NOT(_xlfn.ISFORMULA(A!J33)),TRUE),FALSE),"MissingFormulaMsg",IF(NOT(AND(ISNUMBER(FIND("[",_xlfn.FORMULATEXT('#_A'!J33))),ISNUMBER(FIND("!",_xlfn.FORMULATEXT('#_A'!J33))))),AND(ISNUMBER(FIND("[",_xlfn.FORMULATEXT(A!J33))),ISNUMBER(FIND("!",_xlfn.FORMULATEXT(A!J33)))),FALSE),"ExternalRefsMsg",IF(ISNUMBER('#_A'!J33),IF(ABS('#_A'!J33-A!J33)&gt;0.00001,TRUE,FALSE),IF('#_A'!J33&lt;&gt;A!J33,TRUE,FALSE)),IF(ISNUMBER('#_A'!J33),IF('#_A'!J33&gt;A!J33,"TooLow","TooHigh"),"WrongAnswer"),NOT(_xlfn.ISFORMULA('#_A'!J33)),IF(_xlfn.IFS(ISTEXT('#_A'!J33),FALSE,ISLOGICAL('#_A'!J33),FALSE,SUBSTITUTE(CELL("format",'#_A'!J33),"-","")=SUBSTITUTE(CELL("format",A!J33),"-",""),FALSE,CELL("format",'#_A'!J33)="G",FALSE,AND(CELL("format",'#_A'!J33)="F0",CELL("format",A!J33)="G"),FALSE,TRUE,IFERROR(IF(MATCH(CELL("format",'#_A'!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33),_xlfn.FORMULATEXT(A!J33),A!J33),"9","#"),"8","#"),"7","#"),"6","#"),"5","#"),"4","#"),"3","#"),"2","#"),"1","#"),"0","#"),"$","")," ",""),",","@"),"&gt;","@"),"&lt;","@"),"=","@"),")","@"),"(","@"),"^","@"),"/","@"),"+","@"),"*","@"),"-","@"))-LEN(SUBSTITUTE(SUBSTITUTE(SUBSTITUTE(SUBSTITUTE(SUBSTITUTE(SUBSTITUTE(SUBSTITUTE(SUBSTITUTE(SUBSTITUTE(SUBSTITUTE(SUBSTITUTE(SUBSTITUTE(SUBSTITUTE(SUBSTITUTE(SUBSTITUTE(SUBSTITUTE(SUBSTITUTE(SUBSTITUTE(SUBSTITUTE(SUBSTITUTE(SUBSTITUTE(SUBSTITUTE(SUBSTITUTE(SUBSTITUTE(IF(_xlfn.ISFORMULA(A!J33),_xlfn.FORMULATEXT(A!J33),A!J33),"9","#"),"8","#"),"7","#"),"6","#"),"5","#"),"4","#"),"3","#"),"2","#"),"1","#"),"0","#"),"$","")," ",""),",","@"),"&gt;","@"),"&lt;","@"),"=","@"),")","@"),"(","@"),"^","@"),"/","@"),"+","@"),"*","@"),"-","@"),"@#","")))/2&gt;(LEN(SUBSTITUTE(SUBSTITUTE(SUBSTITUTE(SUBSTITUTE(SUBSTITUTE(SUBSTITUTE(SUBSTITUTE(SUBSTITUTE(SUBSTITUTE(SUBSTITUTE(SUBSTITUTE(SUBSTITUTE(SUBSTITUTE(SUBSTITUTE(SUBSTITUTE(SUBSTITUTE(SUBSTITUTE(SUBSTITUTE(SUBSTITUTE(SUBSTITUTE(SUBSTITUTE(SUBSTITUTE(SUBSTITUTE(IF(_xlfn.ISFORMULA('#_A'!J33),_xlfn.FORMULATEXT('#_A'!J33),'#_A'!J33),"9","#"),"8","#"),"7","#"),"6","#"),"5","#"),"4","#"),"3","#"),"2","#"),"1","#"),"0","#"),"$","")," ",""),",","@"),"&gt;","@"),"&lt;","@"),"=","@"),")","@"),"(","@"),"^","@"),"/","@"),"+","@"),"*","@"),"-","@"))-LEN(SUBSTITUTE(SUBSTITUTE(SUBSTITUTE(SUBSTITUTE(SUBSTITUTE(SUBSTITUTE(SUBSTITUTE(SUBSTITUTE(SUBSTITUTE(SUBSTITUTE(SUBSTITUTE(SUBSTITUTE(SUBSTITUTE(SUBSTITUTE(SUBSTITUTE(SUBSTITUTE(SUBSTITUTE(SUBSTITUTE(SUBSTITUTE(SUBSTITUTE(SUBSTITUTE(SUBSTITUTE(SUBSTITUTE(SUBSTITUTE(IF(_xlfn.ISFORMULA('#_A'!J33),_xlfn.FORMULATEXT('#_A'!J33),'#_A'!J33),"9","#"),"8","#"),"7","#"),"6","#"),"5","#"),"4","#"),"3","#"),"2","#"),"1","#"),"0","#"),"$","")," ",""),",","@"),"&gt;","@"),"&lt;","@"),"=","@"),")","@"),"(","@"),"^","@"),"/","@"),"+","@"),"*","@"),"-","@"),"@#","")))/2,TRUE,FALSE),"HardCodeMsg",IF(LEN(IF(_xlfn.ISFORMULA(A!J33),_xlfn.FORMULATEXT(A!J33),A!J33))-LEN(SUBSTITUTE(IF(_xlfn.ISFORMULA(A!J33),_xlfn.FORMULATEXT(A!J33),A!J33),"""",""))&gt;LEN(IF(_xlfn.ISFORMULA('#_A'!J33),_xlfn.FORMULATEXT('#_A'!J33),'#_A'!J33))-LEN(SUBSTITUTE(IF(_xlfn.ISFORMULA('#_A'!J33),_xlfn.FORMULATEXT('#_A'!J33),'#_A'!J33),"""","")),TRUE,FALSE),"HardQuoteMsg",IF(LEN(IF(_xlfn.ISFORMULA(A!J33),_xlfn.FORMULATEXT(A!J33),A!J33))-LEN(SUBSTITUTE(IF(_xlfn.ISFORMULA(A!J33),_xlfn.FORMULATEXT(A!J33),A!J33),"$",""))&lt;LEN(IF(_xlfn.ISFORMULA('#_A'!J33),_xlfn.FORMULATEXT('#_A'!J33),'#_A'!J33))-LEN(SUBSTITUTE(IF(_xlfn.ISFORMULA('#_A'!J33),_xlfn.FORMULATEXT('#_A'!J33),'#_A'!J33),"$","")),TRUE,FALSE),"MissingAbsMsg",_xlfn.IFS(ISTEXT('#_A'!J33),FALSE,ISLOGICAL('#_A'!J33),FALSE,SUBSTITUTE(CELL("format",'#_A'!J33),"-","")=SUBSTITUTE(CELL("format",A!J33),"-",""),FALSE,CELL("format",'#_A'!J33)="G",FALSE,AND(CELL("format",'#_A'!J33)="F0",CELL("format",A!J33)="G"),FALSE,TRUE,IFERROR(IF(MATCH(CELL("format",'#_A'!J33),FormatCodes_SFX!$A$4:$A$53,0)&gt;0,TRUE),FALSE),TRUE,TRUE),"FormatMsg",TRUE,"PerfectMsg")</f>
        <v>PerfectMsg</v>
      </c>
      <c r="K33" s="231">
        <v>0</v>
      </c>
      <c r="L33" s="231" t="str">
        <f ca="1">_xlfn.IFS(ISBLANK(A!L33),"",IF(NOT(ISNA('#_A'!L33)),IF(ISNA(A!L33),TRUE,FALSE),FALSE),"StuNAMsg",IF(AND(ISNA('#_A'!L33),ISNA(A!L33)),TRUE,FALSE),"PerfectMsg",IF(NOT(ISERROR('#_A'!L33)),IF(ISERROR(A!L33),TRUE,FALSE),FALSE),"StuErrorMsg",IF(TYPE('#_A'!L33)&lt;&gt;TYPE(A!L33),TRUE,FALSE),"WrongTypeMsg",IF(_xlfn.ISFORMULA('#_A'!L33),IF(NOT(_xlfn.ISFORMULA(A!L33)),TRUE),FALSE),"MissingFormulaMsg",IF(NOT(AND(ISNUMBER(FIND("[",_xlfn.FORMULATEXT('#_A'!L33))),ISNUMBER(FIND("!",_xlfn.FORMULATEXT('#_A'!L33))))),AND(ISNUMBER(FIND("[",_xlfn.FORMULATEXT(A!L33))),ISNUMBER(FIND("!",_xlfn.FORMULATEXT(A!L33)))),FALSE),"ExternalRefsMsg",IF(ISNUMBER('#_A'!L33),IF(ABS('#_A'!L33-A!L33)&gt;0.00001,TRUE,FALSE),IF('#_A'!L33&lt;&gt;A!L33,TRUE,FALSE)),IF(ISNUMBER('#_A'!L33),IF('#_A'!L33&gt;A!L33,"TooLow","TooHigh"),"WrongAnswer"),NOT(_xlfn.ISFORMULA('#_A'!L33)),IF(_xlfn.IFS(ISTEXT('#_A'!L33),FALSE,ISLOGICAL('#_A'!L33),FALSE,SUBSTITUTE(CELL("format",'#_A'!L33),"-","")=SUBSTITUTE(CELL("format",A!L33),"-",""),FALSE,CELL("format",'#_A'!L33)="G",FALSE,AND(CELL("format",'#_A'!L33)="F0",CELL("format",A!L33)="G"),FALSE,TRUE,IFERROR(IF(MATCH(CELL("format",'#_A'!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33),_xlfn.FORMULATEXT(A!L33),A!L33),"9","#"),"8","#"),"7","#"),"6","#"),"5","#"),"4","#"),"3","#"),"2","#"),"1","#"),"0","#"),"$","")," ",""),",","@"),"&gt;","@"),"&lt;","@"),"=","@"),")","@"),"(","@"),"^","@"),"/","@"),"+","@"),"*","@"),"-","@"))-LEN(SUBSTITUTE(SUBSTITUTE(SUBSTITUTE(SUBSTITUTE(SUBSTITUTE(SUBSTITUTE(SUBSTITUTE(SUBSTITUTE(SUBSTITUTE(SUBSTITUTE(SUBSTITUTE(SUBSTITUTE(SUBSTITUTE(SUBSTITUTE(SUBSTITUTE(SUBSTITUTE(SUBSTITUTE(SUBSTITUTE(SUBSTITUTE(SUBSTITUTE(SUBSTITUTE(SUBSTITUTE(SUBSTITUTE(SUBSTITUTE(IF(_xlfn.ISFORMULA(A!L33),_xlfn.FORMULATEXT(A!L33),A!L33),"9","#"),"8","#"),"7","#"),"6","#"),"5","#"),"4","#"),"3","#"),"2","#"),"1","#"),"0","#"),"$","")," ",""),",","@"),"&gt;","@"),"&lt;","@"),"=","@"),")","@"),"(","@"),"^","@"),"/","@"),"+","@"),"*","@"),"-","@"),"@#","")))/2&gt;(LEN(SUBSTITUTE(SUBSTITUTE(SUBSTITUTE(SUBSTITUTE(SUBSTITUTE(SUBSTITUTE(SUBSTITUTE(SUBSTITUTE(SUBSTITUTE(SUBSTITUTE(SUBSTITUTE(SUBSTITUTE(SUBSTITUTE(SUBSTITUTE(SUBSTITUTE(SUBSTITUTE(SUBSTITUTE(SUBSTITUTE(SUBSTITUTE(SUBSTITUTE(SUBSTITUTE(SUBSTITUTE(SUBSTITUTE(IF(_xlfn.ISFORMULA('#_A'!L33),_xlfn.FORMULATEXT('#_A'!L33),'#_A'!L33),"9","#"),"8","#"),"7","#"),"6","#"),"5","#"),"4","#"),"3","#"),"2","#"),"1","#"),"0","#"),"$","")," ",""),",","@"),"&gt;","@"),"&lt;","@"),"=","@"),")","@"),"(","@"),"^","@"),"/","@"),"+","@"),"*","@"),"-","@"))-LEN(SUBSTITUTE(SUBSTITUTE(SUBSTITUTE(SUBSTITUTE(SUBSTITUTE(SUBSTITUTE(SUBSTITUTE(SUBSTITUTE(SUBSTITUTE(SUBSTITUTE(SUBSTITUTE(SUBSTITUTE(SUBSTITUTE(SUBSTITUTE(SUBSTITUTE(SUBSTITUTE(SUBSTITUTE(SUBSTITUTE(SUBSTITUTE(SUBSTITUTE(SUBSTITUTE(SUBSTITUTE(SUBSTITUTE(SUBSTITUTE(IF(_xlfn.ISFORMULA('#_A'!L33),_xlfn.FORMULATEXT('#_A'!L33),'#_A'!L33),"9","#"),"8","#"),"7","#"),"6","#"),"5","#"),"4","#"),"3","#"),"2","#"),"1","#"),"0","#"),"$","")," ",""),",","@"),"&gt;","@"),"&lt;","@"),"=","@"),")","@"),"(","@"),"^","@"),"/","@"),"+","@"),"*","@"),"-","@"),"@#","")))/2,TRUE,FALSE),"HardCodeMsg",IF(LEN(IF(_xlfn.ISFORMULA(A!L33),_xlfn.FORMULATEXT(A!L33),A!L33))-LEN(SUBSTITUTE(IF(_xlfn.ISFORMULA(A!L33),_xlfn.FORMULATEXT(A!L33),A!L33),"""",""))&gt;LEN(IF(_xlfn.ISFORMULA('#_A'!L33),_xlfn.FORMULATEXT('#_A'!L33),'#_A'!L33))-LEN(SUBSTITUTE(IF(_xlfn.ISFORMULA('#_A'!L33),_xlfn.FORMULATEXT('#_A'!L33),'#_A'!L33),"""","")),TRUE,FALSE),"HardQuoteMsg",IF(LEN(IF(_xlfn.ISFORMULA(A!L33),_xlfn.FORMULATEXT(A!L33),A!L33))-LEN(SUBSTITUTE(IF(_xlfn.ISFORMULA(A!L33),_xlfn.FORMULATEXT(A!L33),A!L33),"$",""))&lt;LEN(IF(_xlfn.ISFORMULA('#_A'!L33),_xlfn.FORMULATEXT('#_A'!L33),'#_A'!L33))-LEN(SUBSTITUTE(IF(_xlfn.ISFORMULA('#_A'!L33),_xlfn.FORMULATEXT('#_A'!L33),'#_A'!L33),"$","")),TRUE,FALSE),"MissingAbsMsg",_xlfn.IFS(ISTEXT('#_A'!L33),FALSE,ISLOGICAL('#_A'!L33),FALSE,SUBSTITUTE(CELL("format",'#_A'!L33),"-","")=SUBSTITUTE(CELL("format",A!L33),"-",""),FALSE,CELL("format",'#_A'!L33)="G",FALSE,AND(CELL("format",'#_A'!L33)="F0",CELL("format",A!L33)="G"),FALSE,TRUE,IFERROR(IF(MATCH(CELL("format",'#_A'!L33),FormatCodes_SFX!$A$4:$A$53,0)&gt;0,TRUE),FALSE),TRUE,TRUE),"FormatMsg",TRUE,"PerfectMsg")</f>
        <v>PerfectMsg</v>
      </c>
      <c r="M33" s="248" t="str">
        <f ca="1">_xlfn.IFS(ISBLANK(A!M33),"",IF(NOT(ISNA('#_A'!M33)),IF(ISNA(A!M33),TRUE,FALSE),FALSE),"StuNAMsg",IF(AND(ISNA('#_A'!M33),ISNA(A!M33)),TRUE,FALSE),"PerfectMsg",IF(NOT(ISERROR('#_A'!M33)),IF(ISERROR(A!M33),TRUE,FALSE),FALSE),"StuErrorMsg",IF(TYPE('#_A'!M33)&lt;&gt;TYPE(A!M33),TRUE,FALSE),"WrongTypeMsg",IF(_xlfn.ISFORMULA('#_A'!M33),IF(NOT(_xlfn.ISFORMULA(A!M33)),TRUE),FALSE),"MissingFormulaMsg",IF(NOT(AND(ISNUMBER(FIND("[",_xlfn.FORMULATEXT('#_A'!M33))),ISNUMBER(FIND("!",_xlfn.FORMULATEXT('#_A'!M33))))),AND(ISNUMBER(FIND("[",_xlfn.FORMULATEXT(A!M33))),ISNUMBER(FIND("!",_xlfn.FORMULATEXT(A!M33)))),FALSE),"ExternalRefsMsg",IF(ISNUMBER('#_A'!M33),IF(ABS('#_A'!M33-A!M33)&gt;0.00001,TRUE,FALSE),IF('#_A'!M33&lt;&gt;A!M33,TRUE,FALSE)),IF(ISNUMBER('#_A'!M33),IF('#_A'!M33&gt;A!M33,"TooLow","TooHigh"),"WrongAnswer"),NOT(_xlfn.ISFORMULA('#_A'!M33)),IF(_xlfn.IFS(ISTEXT('#_A'!M33),FALSE,ISLOGICAL('#_A'!M33),FALSE,SUBSTITUTE(CELL("format",'#_A'!M33),"-","")=SUBSTITUTE(CELL("format",A!M33),"-",""),FALSE,CELL("format",'#_A'!M33)="G",FALSE,AND(CELL("format",'#_A'!M33)="F0",CELL("format",A!M33)="G"),FALSE,TRUE,IFERROR(IF(MATCH(CELL("format",'#_A'!M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33),_xlfn.FORMULATEXT(A!M33),A!M33),"9","#"),"8","#"),"7","#"),"6","#"),"5","#"),"4","#"),"3","#"),"2","#"),"1","#"),"0","#"),"$","")," ",""),",","@"),"&gt;","@"),"&lt;","@"),"=","@"),")","@"),"(","@"),"^","@"),"/","@"),"+","@"),"*","@"),"-","@"))-LEN(SUBSTITUTE(SUBSTITUTE(SUBSTITUTE(SUBSTITUTE(SUBSTITUTE(SUBSTITUTE(SUBSTITUTE(SUBSTITUTE(SUBSTITUTE(SUBSTITUTE(SUBSTITUTE(SUBSTITUTE(SUBSTITUTE(SUBSTITUTE(SUBSTITUTE(SUBSTITUTE(SUBSTITUTE(SUBSTITUTE(SUBSTITUTE(SUBSTITUTE(SUBSTITUTE(SUBSTITUTE(SUBSTITUTE(SUBSTITUTE(IF(_xlfn.ISFORMULA(A!M33),_xlfn.FORMULATEXT(A!M33),A!M33),"9","#"),"8","#"),"7","#"),"6","#"),"5","#"),"4","#"),"3","#"),"2","#"),"1","#"),"0","#"),"$","")," ",""),",","@"),"&gt;","@"),"&lt;","@"),"=","@"),")","@"),"(","@"),"^","@"),"/","@"),"+","@"),"*","@"),"-","@"),"@#","")))/2&gt;(LEN(SUBSTITUTE(SUBSTITUTE(SUBSTITUTE(SUBSTITUTE(SUBSTITUTE(SUBSTITUTE(SUBSTITUTE(SUBSTITUTE(SUBSTITUTE(SUBSTITUTE(SUBSTITUTE(SUBSTITUTE(SUBSTITUTE(SUBSTITUTE(SUBSTITUTE(SUBSTITUTE(SUBSTITUTE(SUBSTITUTE(SUBSTITUTE(SUBSTITUTE(SUBSTITUTE(SUBSTITUTE(SUBSTITUTE(IF(_xlfn.ISFORMULA('#_A'!M33),_xlfn.FORMULATEXT('#_A'!M33),'#_A'!M33),"9","#"),"8","#"),"7","#"),"6","#"),"5","#"),"4","#"),"3","#"),"2","#"),"1","#"),"0","#"),"$","")," ",""),",","@"),"&gt;","@"),"&lt;","@"),"=","@"),")","@"),"(","@"),"^","@"),"/","@"),"+","@"),"*","@"),"-","@"))-LEN(SUBSTITUTE(SUBSTITUTE(SUBSTITUTE(SUBSTITUTE(SUBSTITUTE(SUBSTITUTE(SUBSTITUTE(SUBSTITUTE(SUBSTITUTE(SUBSTITUTE(SUBSTITUTE(SUBSTITUTE(SUBSTITUTE(SUBSTITUTE(SUBSTITUTE(SUBSTITUTE(SUBSTITUTE(SUBSTITUTE(SUBSTITUTE(SUBSTITUTE(SUBSTITUTE(SUBSTITUTE(SUBSTITUTE(SUBSTITUTE(IF(_xlfn.ISFORMULA('#_A'!M33),_xlfn.FORMULATEXT('#_A'!M33),'#_A'!M33),"9","#"),"8","#"),"7","#"),"6","#"),"5","#"),"4","#"),"3","#"),"2","#"),"1","#"),"0","#"),"$","")," ",""),",","@"),"&gt;","@"),"&lt;","@"),"=","@"),")","@"),"(","@"),"^","@"),"/","@"),"+","@"),"*","@"),"-","@"),"@#","")))/2,TRUE,FALSE),"HardCodeMsg",IF(LEN(IF(_xlfn.ISFORMULA(A!M33),_xlfn.FORMULATEXT(A!M33),A!M33))-LEN(SUBSTITUTE(IF(_xlfn.ISFORMULA(A!M33),_xlfn.FORMULATEXT(A!M33),A!M33),"""",""))&gt;LEN(IF(_xlfn.ISFORMULA('#_A'!M33),_xlfn.FORMULATEXT('#_A'!M33),'#_A'!M33))-LEN(SUBSTITUTE(IF(_xlfn.ISFORMULA('#_A'!M33),_xlfn.FORMULATEXT('#_A'!M33),'#_A'!M33),"""","")),TRUE,FALSE),"HardQuoteMsg",IF(LEN(IF(_xlfn.ISFORMULA(A!M33),_xlfn.FORMULATEXT(A!M33),A!M33))-LEN(SUBSTITUTE(IF(_xlfn.ISFORMULA(A!M33),_xlfn.FORMULATEXT(A!M33),A!M33),"$",""))&lt;LEN(IF(_xlfn.ISFORMULA('#_A'!M33),_xlfn.FORMULATEXT('#_A'!M33),'#_A'!M33))-LEN(SUBSTITUTE(IF(_xlfn.ISFORMULA('#_A'!M33),_xlfn.FORMULATEXT('#_A'!M33),'#_A'!M33),"$","")),TRUE,FALSE),"MissingAbsMsg",_xlfn.IFS(ISTEXT('#_A'!M33),FALSE,ISLOGICAL('#_A'!M33),FALSE,SUBSTITUTE(CELL("format",'#_A'!M33),"-","")=SUBSTITUTE(CELL("format",A!M33),"-",""),FALSE,CELL("format",'#_A'!M33)="G",FALSE,AND(CELL("format",'#_A'!M33)="F0",CELL("format",A!M33)="G"),FALSE,TRUE,IFERROR(IF(MATCH(CELL("format",'#_A'!M33),FormatCodes_SFX!$A$4:$A$53,0)&gt;0,TRUE),FALSE),TRUE,TRUE),"FormatMsg",TRUE,"PerfectMsg")</f>
        <v>PerfectMsg</v>
      </c>
      <c r="N33" s="249" t="str">
        <f ca="1">_xlfn.IFS(ISBLANK(A!N33),"",IF(NOT(ISNA('#_A'!N33)),IF(ISNA(A!N33),TRUE,FALSE),FALSE),"StuNAMsg",IF(AND(ISNA('#_A'!N33),ISNA(A!N33)),TRUE,FALSE),"PerfectMsg",IF(NOT(ISERROR('#_A'!N33)),IF(ISERROR(A!N33),TRUE,FALSE),FALSE),"StuErrorMsg",IF(TYPE('#_A'!N33)&lt;&gt;TYPE(A!N33),TRUE,FALSE),"WrongTypeMsg",IF(_xlfn.ISFORMULA('#_A'!N33),IF(NOT(_xlfn.ISFORMULA(A!N33)),TRUE),FALSE),"MissingFormulaMsg",IF(NOT(AND(ISNUMBER(FIND("[",_xlfn.FORMULATEXT('#_A'!N33))),ISNUMBER(FIND("!",_xlfn.FORMULATEXT('#_A'!N33))))),AND(ISNUMBER(FIND("[",_xlfn.FORMULATEXT(A!N33))),ISNUMBER(FIND("!",_xlfn.FORMULATEXT(A!N33)))),FALSE),"ExternalRefsMsg",IF(ISNUMBER('#_A'!N33),IF(ABS('#_A'!N33-A!N33)&gt;0.00001,TRUE,FALSE),IF('#_A'!N33&lt;&gt;A!N33,TRUE,FALSE)),IF(ISNUMBER('#_A'!N33),IF('#_A'!N33&gt;A!N33,"TooLow","TooHigh"),"WrongAnswer"),NOT(_xlfn.ISFORMULA('#_A'!N33)),IF(_xlfn.IFS(ISTEXT('#_A'!N33),FALSE,ISLOGICAL('#_A'!N33),FALSE,SUBSTITUTE(CELL("format",'#_A'!N33),"-","")=SUBSTITUTE(CELL("format",A!N33),"-",""),FALSE,CELL("format",'#_A'!N33)="G",FALSE,AND(CELL("format",'#_A'!N33)="F0",CELL("format",A!N33)="G"),FALSE,TRUE,IFERROR(IF(MATCH(CELL("format",'#_A'!N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33),_xlfn.FORMULATEXT(A!N33),A!N33),"9","#"),"8","#"),"7","#"),"6","#"),"5","#"),"4","#"),"3","#"),"2","#"),"1","#"),"0","#"),"$","")," ",""),",","@"),"&gt;","@"),"&lt;","@"),"=","@"),")","@"),"(","@"),"^","@"),"/","@"),"+","@"),"*","@"),"-","@"))-LEN(SUBSTITUTE(SUBSTITUTE(SUBSTITUTE(SUBSTITUTE(SUBSTITUTE(SUBSTITUTE(SUBSTITUTE(SUBSTITUTE(SUBSTITUTE(SUBSTITUTE(SUBSTITUTE(SUBSTITUTE(SUBSTITUTE(SUBSTITUTE(SUBSTITUTE(SUBSTITUTE(SUBSTITUTE(SUBSTITUTE(SUBSTITUTE(SUBSTITUTE(SUBSTITUTE(SUBSTITUTE(SUBSTITUTE(SUBSTITUTE(IF(_xlfn.ISFORMULA(A!N33),_xlfn.FORMULATEXT(A!N33),A!N33),"9","#"),"8","#"),"7","#"),"6","#"),"5","#"),"4","#"),"3","#"),"2","#"),"1","#"),"0","#"),"$","")," ",""),",","@"),"&gt;","@"),"&lt;","@"),"=","@"),")","@"),"(","@"),"^","@"),"/","@"),"+","@"),"*","@"),"-","@"),"@#","")))/2&gt;(LEN(SUBSTITUTE(SUBSTITUTE(SUBSTITUTE(SUBSTITUTE(SUBSTITUTE(SUBSTITUTE(SUBSTITUTE(SUBSTITUTE(SUBSTITUTE(SUBSTITUTE(SUBSTITUTE(SUBSTITUTE(SUBSTITUTE(SUBSTITUTE(SUBSTITUTE(SUBSTITUTE(SUBSTITUTE(SUBSTITUTE(SUBSTITUTE(SUBSTITUTE(SUBSTITUTE(SUBSTITUTE(SUBSTITUTE(IF(_xlfn.ISFORMULA('#_A'!N33),_xlfn.FORMULATEXT('#_A'!N33),'#_A'!N33),"9","#"),"8","#"),"7","#"),"6","#"),"5","#"),"4","#"),"3","#"),"2","#"),"1","#"),"0","#"),"$","")," ",""),",","@"),"&gt;","@"),"&lt;","@"),"=","@"),")","@"),"(","@"),"^","@"),"/","@"),"+","@"),"*","@"),"-","@"))-LEN(SUBSTITUTE(SUBSTITUTE(SUBSTITUTE(SUBSTITUTE(SUBSTITUTE(SUBSTITUTE(SUBSTITUTE(SUBSTITUTE(SUBSTITUTE(SUBSTITUTE(SUBSTITUTE(SUBSTITUTE(SUBSTITUTE(SUBSTITUTE(SUBSTITUTE(SUBSTITUTE(SUBSTITUTE(SUBSTITUTE(SUBSTITUTE(SUBSTITUTE(SUBSTITUTE(SUBSTITUTE(SUBSTITUTE(SUBSTITUTE(IF(_xlfn.ISFORMULA('#_A'!N33),_xlfn.FORMULATEXT('#_A'!N33),'#_A'!N33),"9","#"),"8","#"),"7","#"),"6","#"),"5","#"),"4","#"),"3","#"),"2","#"),"1","#"),"0","#"),"$","")," ",""),",","@"),"&gt;","@"),"&lt;","@"),"=","@"),")","@"),"(","@"),"^","@"),"/","@"),"+","@"),"*","@"),"-","@"),"@#","")))/2,TRUE,FALSE),"HardCodeMsg",IF(LEN(IF(_xlfn.ISFORMULA(A!N33),_xlfn.FORMULATEXT(A!N33),A!N33))-LEN(SUBSTITUTE(IF(_xlfn.ISFORMULA(A!N33),_xlfn.FORMULATEXT(A!N33),A!N33),"""",""))&gt;LEN(IF(_xlfn.ISFORMULA('#_A'!N33),_xlfn.FORMULATEXT('#_A'!N33),'#_A'!N33))-LEN(SUBSTITUTE(IF(_xlfn.ISFORMULA('#_A'!N33),_xlfn.FORMULATEXT('#_A'!N33),'#_A'!N33),"""","")),TRUE,FALSE),"HardQuoteMsg",IF(LEN(IF(_xlfn.ISFORMULA(A!N33),_xlfn.FORMULATEXT(A!N33),A!N33))-LEN(SUBSTITUTE(IF(_xlfn.ISFORMULA(A!N33),_xlfn.FORMULATEXT(A!N33),A!N33),"$",""))&lt;LEN(IF(_xlfn.ISFORMULA('#_A'!N33),_xlfn.FORMULATEXT('#_A'!N33),'#_A'!N33))-LEN(SUBSTITUTE(IF(_xlfn.ISFORMULA('#_A'!N33),_xlfn.FORMULATEXT('#_A'!N33),'#_A'!N33),"$","")),TRUE,FALSE),"MissingAbsMsg",_xlfn.IFS(ISTEXT('#_A'!N33),FALSE,ISLOGICAL('#_A'!N33),FALSE,SUBSTITUTE(CELL("format",'#_A'!N33),"-","")=SUBSTITUTE(CELL("format",A!N33),"-",""),FALSE,CELL("format",'#_A'!N33)="G",FALSE,AND(CELL("format",'#_A'!N33)="F0",CELL("format",A!N33)="G"),FALSE,TRUE,IFERROR(IF(MATCH(CELL("format",'#_A'!N33),FormatCodes_SFX!$A$4:$A$53,0)&gt;0,TRUE),FALSE),TRUE,TRUE),"FormatMsg",TRUE,"PerfectMsg")</f>
        <v>PerfectMsg</v>
      </c>
      <c r="Q33" s="250">
        <v>0</v>
      </c>
      <c r="R33" s="243"/>
    </row>
    <row r="34" spans="6:19">
      <c r="F34" s="231">
        <v>0</v>
      </c>
      <c r="G34" s="231">
        <v>0</v>
      </c>
      <c r="H34" s="226" t="str">
        <f ca="1">_xlfn.IFS(ISBLANK(A!H34),"",IF(NOT(ISNA('#_A'!H34)),IF(ISNA(A!H34),TRUE,FALSE),FALSE),"StuNAMsg",IF(AND(ISNA('#_A'!H34),ISNA(A!H34)),TRUE,FALSE),"PerfectMsg",IF(NOT(ISERROR('#_A'!H34)),IF(ISERROR(A!H34),TRUE,FALSE),FALSE),"StuErrorMsg",IF(TYPE('#_A'!H34)&lt;&gt;TYPE(A!H34),TRUE,FALSE),"WrongTypeMsg",IF(_xlfn.ISFORMULA('#_A'!H34),IF(NOT(_xlfn.ISFORMULA(A!H34)),TRUE),FALSE),"MissingFormulaMsg",IF(NOT(AND(ISNUMBER(FIND("[",_xlfn.FORMULATEXT('#_A'!H34))),ISNUMBER(FIND("!",_xlfn.FORMULATEXT('#_A'!H34))))),AND(ISNUMBER(FIND("[",_xlfn.FORMULATEXT(A!H34))),ISNUMBER(FIND("!",_xlfn.FORMULATEXT(A!H34)))),FALSE),"ExternalRefsMsg",IF(ISNUMBER('#_A'!H34),IF(ABS('#_A'!H34-A!H34)&gt;0.00001,TRUE,FALSE),IF('#_A'!H34&lt;&gt;A!H34,TRUE,FALSE)),IF(ISNUMBER('#_A'!H34),IF('#_A'!H34&gt;A!H34,"TooLow","TooHigh"),"WrongAnswer"),NOT(_xlfn.ISFORMULA('#_A'!H34)),IF(_xlfn.IFS(ISTEXT('#_A'!H34),FALSE,ISLOGICAL('#_A'!H34),FALSE,SUBSTITUTE(CELL("format",'#_A'!H34),"-","")=SUBSTITUTE(CELL("format",A!H34),"-",""),FALSE,CELL("format",'#_A'!H34)="G",FALSE,AND(CELL("format",'#_A'!H34)="F0",CELL("format",A!H34)="G"),FALSE,TRUE,IFERROR(IF(MATCH(CELL("format",'#_A'!H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34),_xlfn.FORMULATEXT(A!H34),A!H34),"9","#"),"8","#"),"7","#"),"6","#"),"5","#"),"4","#"),"3","#"),"2","#"),"1","#"),"0","#"),"$","")," ",""),",","@"),"&gt;","@"),"&lt;","@"),"=","@"),")","@"),"(","@"),"^","@"),"/","@"),"+","@"),"*","@"),"-","@"))-LEN(SUBSTITUTE(SUBSTITUTE(SUBSTITUTE(SUBSTITUTE(SUBSTITUTE(SUBSTITUTE(SUBSTITUTE(SUBSTITUTE(SUBSTITUTE(SUBSTITUTE(SUBSTITUTE(SUBSTITUTE(SUBSTITUTE(SUBSTITUTE(SUBSTITUTE(SUBSTITUTE(SUBSTITUTE(SUBSTITUTE(SUBSTITUTE(SUBSTITUTE(SUBSTITUTE(SUBSTITUTE(SUBSTITUTE(SUBSTITUTE(IF(_xlfn.ISFORMULA(A!H34),_xlfn.FORMULATEXT(A!H34),A!H34),"9","#"),"8","#"),"7","#"),"6","#"),"5","#"),"4","#"),"3","#"),"2","#"),"1","#"),"0","#"),"$","")," ",""),",","@"),"&gt;","@"),"&lt;","@"),"=","@"),")","@"),"(","@"),"^","@"),"/","@"),"+","@"),"*","@"),"-","@"),"@#","")))/2&gt;(LEN(SUBSTITUTE(SUBSTITUTE(SUBSTITUTE(SUBSTITUTE(SUBSTITUTE(SUBSTITUTE(SUBSTITUTE(SUBSTITUTE(SUBSTITUTE(SUBSTITUTE(SUBSTITUTE(SUBSTITUTE(SUBSTITUTE(SUBSTITUTE(SUBSTITUTE(SUBSTITUTE(SUBSTITUTE(SUBSTITUTE(SUBSTITUTE(SUBSTITUTE(SUBSTITUTE(SUBSTITUTE(SUBSTITUTE(IF(_xlfn.ISFORMULA('#_A'!H34),_xlfn.FORMULATEXT('#_A'!H34),'#_A'!H34),"9","#"),"8","#"),"7","#"),"6","#"),"5","#"),"4","#"),"3","#"),"2","#"),"1","#"),"0","#"),"$","")," ",""),",","@"),"&gt;","@"),"&lt;","@"),"=","@"),")","@"),"(","@"),"^","@"),"/","@"),"+","@"),"*","@"),"-","@"))-LEN(SUBSTITUTE(SUBSTITUTE(SUBSTITUTE(SUBSTITUTE(SUBSTITUTE(SUBSTITUTE(SUBSTITUTE(SUBSTITUTE(SUBSTITUTE(SUBSTITUTE(SUBSTITUTE(SUBSTITUTE(SUBSTITUTE(SUBSTITUTE(SUBSTITUTE(SUBSTITUTE(SUBSTITUTE(SUBSTITUTE(SUBSTITUTE(SUBSTITUTE(SUBSTITUTE(SUBSTITUTE(SUBSTITUTE(SUBSTITUTE(IF(_xlfn.ISFORMULA('#_A'!H34),_xlfn.FORMULATEXT('#_A'!H34),'#_A'!H34),"9","#"),"8","#"),"7","#"),"6","#"),"5","#"),"4","#"),"3","#"),"2","#"),"1","#"),"0","#"),"$","")," ",""),",","@"),"&gt;","@"),"&lt;","@"),"=","@"),")","@"),"(","@"),"^","@"),"/","@"),"+","@"),"*","@"),"-","@"),"@#","")))/2,TRUE,FALSE),"HardCodeMsg",IF(LEN(IF(_xlfn.ISFORMULA(A!H34),_xlfn.FORMULATEXT(A!H34),A!H34))-LEN(SUBSTITUTE(IF(_xlfn.ISFORMULA(A!H34),_xlfn.FORMULATEXT(A!H34),A!H34),"""",""))&gt;LEN(IF(_xlfn.ISFORMULA('#_A'!H34),_xlfn.FORMULATEXT('#_A'!H34),'#_A'!H34))-LEN(SUBSTITUTE(IF(_xlfn.ISFORMULA('#_A'!H34),_xlfn.FORMULATEXT('#_A'!H34),'#_A'!H34),"""","")),TRUE,FALSE),"HardQuoteMsg",IF(LEN(IF(_xlfn.ISFORMULA(A!H34),_xlfn.FORMULATEXT(A!H34),A!H34))-LEN(SUBSTITUTE(IF(_xlfn.ISFORMULA(A!H34),_xlfn.FORMULATEXT(A!H34),A!H34),"$",""))&lt;LEN(IF(_xlfn.ISFORMULA('#_A'!H34),_xlfn.FORMULATEXT('#_A'!H34),'#_A'!H34))-LEN(SUBSTITUTE(IF(_xlfn.ISFORMULA('#_A'!H34),_xlfn.FORMULATEXT('#_A'!H34),'#_A'!H34),"$","")),TRUE,FALSE),"MissingAbsMsg",_xlfn.IFS(ISTEXT('#_A'!H34),FALSE,ISLOGICAL('#_A'!H34),FALSE,SUBSTITUTE(CELL("format",'#_A'!H34),"-","")=SUBSTITUTE(CELL("format",A!H34),"-",""),FALSE,CELL("format",'#_A'!H34)="G",FALSE,AND(CELL("format",'#_A'!H34)="F0",CELL("format",A!H34)="G"),FALSE,TRUE,IFERROR(IF(MATCH(CELL("format",'#_A'!H34),FormatCodes_SFX!$A$4:$A$53,0)&gt;0,TRUE),FALSE),TRUE,TRUE),"FormatMsg",TRUE,"PerfectMsg")</f>
        <v>PerfectMsg</v>
      </c>
      <c r="I34" s="247">
        <v>6667</v>
      </c>
      <c r="J34" s="227" t="str">
        <f ca="1">_xlfn.IFS(ISBLANK(A!J34),"",IF(NOT(ISNA('#_A'!J34)),IF(ISNA(A!J34),TRUE,FALSE),FALSE),"StuNAMsg",IF(AND(ISNA('#_A'!J34),ISNA(A!J34)),TRUE,FALSE),"PerfectMsg",IF(NOT(ISERROR('#_A'!J34)),IF(ISERROR(A!J34),TRUE,FALSE),FALSE),"StuErrorMsg",IF(TYPE('#_A'!J34)&lt;&gt;TYPE(A!J34),TRUE,FALSE),"WrongTypeMsg",IF(_xlfn.ISFORMULA('#_A'!J34),IF(NOT(_xlfn.ISFORMULA(A!J34)),TRUE),FALSE),"MissingFormulaMsg",IF(NOT(AND(ISNUMBER(FIND("[",_xlfn.FORMULATEXT('#_A'!J34))),ISNUMBER(FIND("!",_xlfn.FORMULATEXT('#_A'!J34))))),AND(ISNUMBER(FIND("[",_xlfn.FORMULATEXT(A!J34))),ISNUMBER(FIND("!",_xlfn.FORMULATEXT(A!J34)))),FALSE),"ExternalRefsMsg",IF(ISNUMBER('#_A'!J34),IF(ABS('#_A'!J34-A!J34)&gt;0.00001,TRUE,FALSE),IF('#_A'!J34&lt;&gt;A!J34,TRUE,FALSE)),IF(ISNUMBER('#_A'!J34),IF('#_A'!J34&gt;A!J34,"TooLow","TooHigh"),"WrongAnswer"),NOT(_xlfn.ISFORMULA('#_A'!J34)),IF(_xlfn.IFS(ISTEXT('#_A'!J34),FALSE,ISLOGICAL('#_A'!J34),FALSE,SUBSTITUTE(CELL("format",'#_A'!J34),"-","")=SUBSTITUTE(CELL("format",A!J34),"-",""),FALSE,CELL("format",'#_A'!J34)="G",FALSE,AND(CELL("format",'#_A'!J34)="F0",CELL("format",A!J34)="G"),FALSE,TRUE,IFERROR(IF(MATCH(CELL("format",'#_A'!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34),_xlfn.FORMULATEXT(A!J34),A!J34),"9","#"),"8","#"),"7","#"),"6","#"),"5","#"),"4","#"),"3","#"),"2","#"),"1","#"),"0","#"),"$","")," ",""),",","@"),"&gt;","@"),"&lt;","@"),"=","@"),")","@"),"(","@"),"^","@"),"/","@"),"+","@"),"*","@"),"-","@"))-LEN(SUBSTITUTE(SUBSTITUTE(SUBSTITUTE(SUBSTITUTE(SUBSTITUTE(SUBSTITUTE(SUBSTITUTE(SUBSTITUTE(SUBSTITUTE(SUBSTITUTE(SUBSTITUTE(SUBSTITUTE(SUBSTITUTE(SUBSTITUTE(SUBSTITUTE(SUBSTITUTE(SUBSTITUTE(SUBSTITUTE(SUBSTITUTE(SUBSTITUTE(SUBSTITUTE(SUBSTITUTE(SUBSTITUTE(SUBSTITUTE(IF(_xlfn.ISFORMULA(A!J34),_xlfn.FORMULATEXT(A!J34),A!J34),"9","#"),"8","#"),"7","#"),"6","#"),"5","#"),"4","#"),"3","#"),"2","#"),"1","#"),"0","#"),"$","")," ",""),",","@"),"&gt;","@"),"&lt;","@"),"=","@"),")","@"),"(","@"),"^","@"),"/","@"),"+","@"),"*","@"),"-","@"),"@#","")))/2&gt;(LEN(SUBSTITUTE(SUBSTITUTE(SUBSTITUTE(SUBSTITUTE(SUBSTITUTE(SUBSTITUTE(SUBSTITUTE(SUBSTITUTE(SUBSTITUTE(SUBSTITUTE(SUBSTITUTE(SUBSTITUTE(SUBSTITUTE(SUBSTITUTE(SUBSTITUTE(SUBSTITUTE(SUBSTITUTE(SUBSTITUTE(SUBSTITUTE(SUBSTITUTE(SUBSTITUTE(SUBSTITUTE(SUBSTITUTE(IF(_xlfn.ISFORMULA('#_A'!J34),_xlfn.FORMULATEXT('#_A'!J34),'#_A'!J34),"9","#"),"8","#"),"7","#"),"6","#"),"5","#"),"4","#"),"3","#"),"2","#"),"1","#"),"0","#"),"$","")," ",""),",","@"),"&gt;","@"),"&lt;","@"),"=","@"),")","@"),"(","@"),"^","@"),"/","@"),"+","@"),"*","@"),"-","@"))-LEN(SUBSTITUTE(SUBSTITUTE(SUBSTITUTE(SUBSTITUTE(SUBSTITUTE(SUBSTITUTE(SUBSTITUTE(SUBSTITUTE(SUBSTITUTE(SUBSTITUTE(SUBSTITUTE(SUBSTITUTE(SUBSTITUTE(SUBSTITUTE(SUBSTITUTE(SUBSTITUTE(SUBSTITUTE(SUBSTITUTE(SUBSTITUTE(SUBSTITUTE(SUBSTITUTE(SUBSTITUTE(SUBSTITUTE(SUBSTITUTE(IF(_xlfn.ISFORMULA('#_A'!J34),_xlfn.FORMULATEXT('#_A'!J34),'#_A'!J34),"9","#"),"8","#"),"7","#"),"6","#"),"5","#"),"4","#"),"3","#"),"2","#"),"1","#"),"0","#"),"$","")," ",""),",","@"),"&gt;","@"),"&lt;","@"),"=","@"),")","@"),"(","@"),"^","@"),"/","@"),"+","@"),"*","@"),"-","@"),"@#","")))/2,TRUE,FALSE),"HardCodeMsg",IF(LEN(IF(_xlfn.ISFORMULA(A!J34),_xlfn.FORMULATEXT(A!J34),A!J34))-LEN(SUBSTITUTE(IF(_xlfn.ISFORMULA(A!J34),_xlfn.FORMULATEXT(A!J34),A!J34),"""",""))&gt;LEN(IF(_xlfn.ISFORMULA('#_A'!J34),_xlfn.FORMULATEXT('#_A'!J34),'#_A'!J34))-LEN(SUBSTITUTE(IF(_xlfn.ISFORMULA('#_A'!J34),_xlfn.FORMULATEXT('#_A'!J34),'#_A'!J34),"""","")),TRUE,FALSE),"HardQuoteMsg",IF(LEN(IF(_xlfn.ISFORMULA(A!J34),_xlfn.FORMULATEXT(A!J34),A!J34))-LEN(SUBSTITUTE(IF(_xlfn.ISFORMULA(A!J34),_xlfn.FORMULATEXT(A!J34),A!J34),"$",""))&lt;LEN(IF(_xlfn.ISFORMULA('#_A'!J34),_xlfn.FORMULATEXT('#_A'!J34),'#_A'!J34))-LEN(SUBSTITUTE(IF(_xlfn.ISFORMULA('#_A'!J34),_xlfn.FORMULATEXT('#_A'!J34),'#_A'!J34),"$","")),TRUE,FALSE),"MissingAbsMsg",_xlfn.IFS(ISTEXT('#_A'!J34),FALSE,ISLOGICAL('#_A'!J34),FALSE,SUBSTITUTE(CELL("format",'#_A'!J34),"-","")=SUBSTITUTE(CELL("format",A!J34),"-",""),FALSE,CELL("format",'#_A'!J34)="G",FALSE,AND(CELL("format",'#_A'!J34)="F0",CELL("format",A!J34)="G"),FALSE,TRUE,IFERROR(IF(MATCH(CELL("format",'#_A'!J34),FormatCodes_SFX!$A$4:$A$53,0)&gt;0,TRUE),FALSE),TRUE,TRUE),"FormatMsg",TRUE,"PerfectMsg")</f>
        <v>PerfectMsg</v>
      </c>
      <c r="K34" s="231">
        <v>0</v>
      </c>
      <c r="L34" s="231" t="str">
        <f ca="1">_xlfn.IFS(ISBLANK(A!L34),"",IF(NOT(ISNA('#_A'!L34)),IF(ISNA(A!L34),TRUE,FALSE),FALSE),"StuNAMsg",IF(AND(ISNA('#_A'!L34),ISNA(A!L34)),TRUE,FALSE),"PerfectMsg",IF(NOT(ISERROR('#_A'!L34)),IF(ISERROR(A!L34),TRUE,FALSE),FALSE),"StuErrorMsg",IF(TYPE('#_A'!L34)&lt;&gt;TYPE(A!L34),TRUE,FALSE),"WrongTypeMsg",IF(_xlfn.ISFORMULA('#_A'!L34),IF(NOT(_xlfn.ISFORMULA(A!L34)),TRUE),FALSE),"MissingFormulaMsg",IF(NOT(AND(ISNUMBER(FIND("[",_xlfn.FORMULATEXT('#_A'!L34))),ISNUMBER(FIND("!",_xlfn.FORMULATEXT('#_A'!L34))))),AND(ISNUMBER(FIND("[",_xlfn.FORMULATEXT(A!L34))),ISNUMBER(FIND("!",_xlfn.FORMULATEXT(A!L34)))),FALSE),"ExternalRefsMsg",IF(ISNUMBER('#_A'!L34),IF(ABS('#_A'!L34-A!L34)&gt;0.00001,TRUE,FALSE),IF('#_A'!L34&lt;&gt;A!L34,TRUE,FALSE)),IF(ISNUMBER('#_A'!L34),IF('#_A'!L34&gt;A!L34,"TooLow","TooHigh"),"WrongAnswer"),NOT(_xlfn.ISFORMULA('#_A'!L34)),IF(_xlfn.IFS(ISTEXT('#_A'!L34),FALSE,ISLOGICAL('#_A'!L34),FALSE,SUBSTITUTE(CELL("format",'#_A'!L34),"-","")=SUBSTITUTE(CELL("format",A!L34),"-",""),FALSE,CELL("format",'#_A'!L34)="G",FALSE,AND(CELL("format",'#_A'!L34)="F0",CELL("format",A!L34)="G"),FALSE,TRUE,IFERROR(IF(MATCH(CELL("format",'#_A'!L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34),_xlfn.FORMULATEXT(A!L34),A!L34),"9","#"),"8","#"),"7","#"),"6","#"),"5","#"),"4","#"),"3","#"),"2","#"),"1","#"),"0","#"),"$","")," ",""),",","@"),"&gt;","@"),"&lt;","@"),"=","@"),")","@"),"(","@"),"^","@"),"/","@"),"+","@"),"*","@"),"-","@"))-LEN(SUBSTITUTE(SUBSTITUTE(SUBSTITUTE(SUBSTITUTE(SUBSTITUTE(SUBSTITUTE(SUBSTITUTE(SUBSTITUTE(SUBSTITUTE(SUBSTITUTE(SUBSTITUTE(SUBSTITUTE(SUBSTITUTE(SUBSTITUTE(SUBSTITUTE(SUBSTITUTE(SUBSTITUTE(SUBSTITUTE(SUBSTITUTE(SUBSTITUTE(SUBSTITUTE(SUBSTITUTE(SUBSTITUTE(SUBSTITUTE(IF(_xlfn.ISFORMULA(A!L34),_xlfn.FORMULATEXT(A!L34),A!L34),"9","#"),"8","#"),"7","#"),"6","#"),"5","#"),"4","#"),"3","#"),"2","#"),"1","#"),"0","#"),"$","")," ",""),",","@"),"&gt;","@"),"&lt;","@"),"=","@"),")","@"),"(","@"),"^","@"),"/","@"),"+","@"),"*","@"),"-","@"),"@#","")))/2&gt;(LEN(SUBSTITUTE(SUBSTITUTE(SUBSTITUTE(SUBSTITUTE(SUBSTITUTE(SUBSTITUTE(SUBSTITUTE(SUBSTITUTE(SUBSTITUTE(SUBSTITUTE(SUBSTITUTE(SUBSTITUTE(SUBSTITUTE(SUBSTITUTE(SUBSTITUTE(SUBSTITUTE(SUBSTITUTE(SUBSTITUTE(SUBSTITUTE(SUBSTITUTE(SUBSTITUTE(SUBSTITUTE(SUBSTITUTE(IF(_xlfn.ISFORMULA('#_A'!L34),_xlfn.FORMULATEXT('#_A'!L34),'#_A'!L34),"9","#"),"8","#"),"7","#"),"6","#"),"5","#"),"4","#"),"3","#"),"2","#"),"1","#"),"0","#"),"$","")," ",""),",","@"),"&gt;","@"),"&lt;","@"),"=","@"),")","@"),"(","@"),"^","@"),"/","@"),"+","@"),"*","@"),"-","@"))-LEN(SUBSTITUTE(SUBSTITUTE(SUBSTITUTE(SUBSTITUTE(SUBSTITUTE(SUBSTITUTE(SUBSTITUTE(SUBSTITUTE(SUBSTITUTE(SUBSTITUTE(SUBSTITUTE(SUBSTITUTE(SUBSTITUTE(SUBSTITUTE(SUBSTITUTE(SUBSTITUTE(SUBSTITUTE(SUBSTITUTE(SUBSTITUTE(SUBSTITUTE(SUBSTITUTE(SUBSTITUTE(SUBSTITUTE(SUBSTITUTE(IF(_xlfn.ISFORMULA('#_A'!L34),_xlfn.FORMULATEXT('#_A'!L34),'#_A'!L34),"9","#"),"8","#"),"7","#"),"6","#"),"5","#"),"4","#"),"3","#"),"2","#"),"1","#"),"0","#"),"$","")," ",""),",","@"),"&gt;","@"),"&lt;","@"),"=","@"),")","@"),"(","@"),"^","@"),"/","@"),"+","@"),"*","@"),"-","@"),"@#","")))/2,TRUE,FALSE),"HardCodeMsg",IF(LEN(IF(_xlfn.ISFORMULA(A!L34),_xlfn.FORMULATEXT(A!L34),A!L34))-LEN(SUBSTITUTE(IF(_xlfn.ISFORMULA(A!L34),_xlfn.FORMULATEXT(A!L34),A!L34),"""",""))&gt;LEN(IF(_xlfn.ISFORMULA('#_A'!L34),_xlfn.FORMULATEXT('#_A'!L34),'#_A'!L34))-LEN(SUBSTITUTE(IF(_xlfn.ISFORMULA('#_A'!L34),_xlfn.FORMULATEXT('#_A'!L34),'#_A'!L34),"""","")),TRUE,FALSE),"HardQuoteMsg",IF(LEN(IF(_xlfn.ISFORMULA(A!L34),_xlfn.FORMULATEXT(A!L34),A!L34))-LEN(SUBSTITUTE(IF(_xlfn.ISFORMULA(A!L34),_xlfn.FORMULATEXT(A!L34),A!L34),"$",""))&lt;LEN(IF(_xlfn.ISFORMULA('#_A'!L34),_xlfn.FORMULATEXT('#_A'!L34),'#_A'!L34))-LEN(SUBSTITUTE(IF(_xlfn.ISFORMULA('#_A'!L34),_xlfn.FORMULATEXT('#_A'!L34),'#_A'!L34),"$","")),TRUE,FALSE),"MissingAbsMsg",_xlfn.IFS(ISTEXT('#_A'!L34),FALSE,ISLOGICAL('#_A'!L34),FALSE,SUBSTITUTE(CELL("format",'#_A'!L34),"-","")=SUBSTITUTE(CELL("format",A!L34),"-",""),FALSE,CELL("format",'#_A'!L34)="G",FALSE,AND(CELL("format",'#_A'!L34)="F0",CELL("format",A!L34)="G"),FALSE,TRUE,IFERROR(IF(MATCH(CELL("format",'#_A'!L34),FormatCodes_SFX!$A$4:$A$53,0)&gt;0,TRUE),FALSE),TRUE,TRUE),"FormatMsg",TRUE,"PerfectMsg")</f>
        <v>PerfectMsg</v>
      </c>
      <c r="M34" s="248" t="str">
        <f ca="1">_xlfn.IFS(ISBLANK(A!M34),"",IF(NOT(ISNA('#_A'!M34)),IF(ISNA(A!M34),TRUE,FALSE),FALSE),"StuNAMsg",IF(AND(ISNA('#_A'!M34),ISNA(A!M34)),TRUE,FALSE),"PerfectMsg",IF(NOT(ISERROR('#_A'!M34)),IF(ISERROR(A!M34),TRUE,FALSE),FALSE),"StuErrorMsg",IF(TYPE('#_A'!M34)&lt;&gt;TYPE(A!M34),TRUE,FALSE),"WrongTypeMsg",IF(_xlfn.ISFORMULA('#_A'!M34),IF(NOT(_xlfn.ISFORMULA(A!M34)),TRUE),FALSE),"MissingFormulaMsg",IF(NOT(AND(ISNUMBER(FIND("[",_xlfn.FORMULATEXT('#_A'!M34))),ISNUMBER(FIND("!",_xlfn.FORMULATEXT('#_A'!M34))))),AND(ISNUMBER(FIND("[",_xlfn.FORMULATEXT(A!M34))),ISNUMBER(FIND("!",_xlfn.FORMULATEXT(A!M34)))),FALSE),"ExternalRefsMsg",IF(ISNUMBER('#_A'!M34),IF(ABS('#_A'!M34-A!M34)&gt;0.00001,TRUE,FALSE),IF('#_A'!M34&lt;&gt;A!M34,TRUE,FALSE)),IF(ISNUMBER('#_A'!M34),IF('#_A'!M34&gt;A!M34,"TooLow","TooHigh"),"WrongAnswer"),NOT(_xlfn.ISFORMULA('#_A'!M34)),IF(_xlfn.IFS(ISTEXT('#_A'!M34),FALSE,ISLOGICAL('#_A'!M34),FALSE,SUBSTITUTE(CELL("format",'#_A'!M34),"-","")=SUBSTITUTE(CELL("format",A!M34),"-",""),FALSE,CELL("format",'#_A'!M34)="G",FALSE,AND(CELL("format",'#_A'!M34)="F0",CELL("format",A!M34)="G"),FALSE,TRUE,IFERROR(IF(MATCH(CELL("format",'#_A'!M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34),_xlfn.FORMULATEXT(A!M34),A!M34),"9","#"),"8","#"),"7","#"),"6","#"),"5","#"),"4","#"),"3","#"),"2","#"),"1","#"),"0","#"),"$","")," ",""),",","@"),"&gt;","@"),"&lt;","@"),"=","@"),")","@"),"(","@"),"^","@"),"/","@"),"+","@"),"*","@"),"-","@"))-LEN(SUBSTITUTE(SUBSTITUTE(SUBSTITUTE(SUBSTITUTE(SUBSTITUTE(SUBSTITUTE(SUBSTITUTE(SUBSTITUTE(SUBSTITUTE(SUBSTITUTE(SUBSTITUTE(SUBSTITUTE(SUBSTITUTE(SUBSTITUTE(SUBSTITUTE(SUBSTITUTE(SUBSTITUTE(SUBSTITUTE(SUBSTITUTE(SUBSTITUTE(SUBSTITUTE(SUBSTITUTE(SUBSTITUTE(SUBSTITUTE(IF(_xlfn.ISFORMULA(A!M34),_xlfn.FORMULATEXT(A!M34),A!M34),"9","#"),"8","#"),"7","#"),"6","#"),"5","#"),"4","#"),"3","#"),"2","#"),"1","#"),"0","#"),"$","")," ",""),",","@"),"&gt;","@"),"&lt;","@"),"=","@"),")","@"),"(","@"),"^","@"),"/","@"),"+","@"),"*","@"),"-","@"),"@#","")))/2&gt;(LEN(SUBSTITUTE(SUBSTITUTE(SUBSTITUTE(SUBSTITUTE(SUBSTITUTE(SUBSTITUTE(SUBSTITUTE(SUBSTITUTE(SUBSTITUTE(SUBSTITUTE(SUBSTITUTE(SUBSTITUTE(SUBSTITUTE(SUBSTITUTE(SUBSTITUTE(SUBSTITUTE(SUBSTITUTE(SUBSTITUTE(SUBSTITUTE(SUBSTITUTE(SUBSTITUTE(SUBSTITUTE(SUBSTITUTE(IF(_xlfn.ISFORMULA('#_A'!M34),_xlfn.FORMULATEXT('#_A'!M34),'#_A'!M34),"9","#"),"8","#"),"7","#"),"6","#"),"5","#"),"4","#"),"3","#"),"2","#"),"1","#"),"0","#"),"$","")," ",""),",","@"),"&gt;","@"),"&lt;","@"),"=","@"),")","@"),"(","@"),"^","@"),"/","@"),"+","@"),"*","@"),"-","@"))-LEN(SUBSTITUTE(SUBSTITUTE(SUBSTITUTE(SUBSTITUTE(SUBSTITUTE(SUBSTITUTE(SUBSTITUTE(SUBSTITUTE(SUBSTITUTE(SUBSTITUTE(SUBSTITUTE(SUBSTITUTE(SUBSTITUTE(SUBSTITUTE(SUBSTITUTE(SUBSTITUTE(SUBSTITUTE(SUBSTITUTE(SUBSTITUTE(SUBSTITUTE(SUBSTITUTE(SUBSTITUTE(SUBSTITUTE(SUBSTITUTE(IF(_xlfn.ISFORMULA('#_A'!M34),_xlfn.FORMULATEXT('#_A'!M34),'#_A'!M34),"9","#"),"8","#"),"7","#"),"6","#"),"5","#"),"4","#"),"3","#"),"2","#"),"1","#"),"0","#"),"$","")," ",""),",","@"),"&gt;","@"),"&lt;","@"),"=","@"),")","@"),"(","@"),"^","@"),"/","@"),"+","@"),"*","@"),"-","@"),"@#","")))/2,TRUE,FALSE),"HardCodeMsg",IF(LEN(IF(_xlfn.ISFORMULA(A!M34),_xlfn.FORMULATEXT(A!M34),A!M34))-LEN(SUBSTITUTE(IF(_xlfn.ISFORMULA(A!M34),_xlfn.FORMULATEXT(A!M34),A!M34),"""",""))&gt;LEN(IF(_xlfn.ISFORMULA('#_A'!M34),_xlfn.FORMULATEXT('#_A'!M34),'#_A'!M34))-LEN(SUBSTITUTE(IF(_xlfn.ISFORMULA('#_A'!M34),_xlfn.FORMULATEXT('#_A'!M34),'#_A'!M34),"""","")),TRUE,FALSE),"HardQuoteMsg",IF(LEN(IF(_xlfn.ISFORMULA(A!M34),_xlfn.FORMULATEXT(A!M34),A!M34))-LEN(SUBSTITUTE(IF(_xlfn.ISFORMULA(A!M34),_xlfn.FORMULATEXT(A!M34),A!M34),"$",""))&lt;LEN(IF(_xlfn.ISFORMULA('#_A'!M34),_xlfn.FORMULATEXT('#_A'!M34),'#_A'!M34))-LEN(SUBSTITUTE(IF(_xlfn.ISFORMULA('#_A'!M34),_xlfn.FORMULATEXT('#_A'!M34),'#_A'!M34),"$","")),TRUE,FALSE),"MissingAbsMsg",_xlfn.IFS(ISTEXT('#_A'!M34),FALSE,ISLOGICAL('#_A'!M34),FALSE,SUBSTITUTE(CELL("format",'#_A'!M34),"-","")=SUBSTITUTE(CELL("format",A!M34),"-",""),FALSE,CELL("format",'#_A'!M34)="G",FALSE,AND(CELL("format",'#_A'!M34)="F0",CELL("format",A!M34)="G"),FALSE,TRUE,IFERROR(IF(MATCH(CELL("format",'#_A'!M34),FormatCodes_SFX!$A$4:$A$53,0)&gt;0,TRUE),FALSE),TRUE,TRUE),"FormatMsg",TRUE,"PerfectMsg")</f>
        <v>PerfectMsg</v>
      </c>
      <c r="N34" s="249" t="str">
        <f ca="1">_xlfn.IFS(ISBLANK(A!N34),"",IF(NOT(ISNA('#_A'!N34)),IF(ISNA(A!N34),TRUE,FALSE),FALSE),"StuNAMsg",IF(AND(ISNA('#_A'!N34),ISNA(A!N34)),TRUE,FALSE),"PerfectMsg",IF(NOT(ISERROR('#_A'!N34)),IF(ISERROR(A!N34),TRUE,FALSE),FALSE),"StuErrorMsg",IF(TYPE('#_A'!N34)&lt;&gt;TYPE(A!N34),TRUE,FALSE),"WrongTypeMsg",IF(_xlfn.ISFORMULA('#_A'!N34),IF(NOT(_xlfn.ISFORMULA(A!N34)),TRUE),FALSE),"MissingFormulaMsg",IF(NOT(AND(ISNUMBER(FIND("[",_xlfn.FORMULATEXT('#_A'!N34))),ISNUMBER(FIND("!",_xlfn.FORMULATEXT('#_A'!N34))))),AND(ISNUMBER(FIND("[",_xlfn.FORMULATEXT(A!N34))),ISNUMBER(FIND("!",_xlfn.FORMULATEXT(A!N34)))),FALSE),"ExternalRefsMsg",IF(ISNUMBER('#_A'!N34),IF(ABS('#_A'!N34-A!N34)&gt;0.00001,TRUE,FALSE),IF('#_A'!N34&lt;&gt;A!N34,TRUE,FALSE)),IF(ISNUMBER('#_A'!N34),IF('#_A'!N34&gt;A!N34,"TooLow","TooHigh"),"WrongAnswer"),NOT(_xlfn.ISFORMULA('#_A'!N34)),IF(_xlfn.IFS(ISTEXT('#_A'!N34),FALSE,ISLOGICAL('#_A'!N34),FALSE,SUBSTITUTE(CELL("format",'#_A'!N34),"-","")=SUBSTITUTE(CELL("format",A!N34),"-",""),FALSE,CELL("format",'#_A'!N34)="G",FALSE,AND(CELL("format",'#_A'!N34)="F0",CELL("format",A!N34)="G"),FALSE,TRUE,IFERROR(IF(MATCH(CELL("format",'#_A'!N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34),_xlfn.FORMULATEXT(A!N34),A!N34),"9","#"),"8","#"),"7","#"),"6","#"),"5","#"),"4","#"),"3","#"),"2","#"),"1","#"),"0","#"),"$","")," ",""),",","@"),"&gt;","@"),"&lt;","@"),"=","@"),")","@"),"(","@"),"^","@"),"/","@"),"+","@"),"*","@"),"-","@"))-LEN(SUBSTITUTE(SUBSTITUTE(SUBSTITUTE(SUBSTITUTE(SUBSTITUTE(SUBSTITUTE(SUBSTITUTE(SUBSTITUTE(SUBSTITUTE(SUBSTITUTE(SUBSTITUTE(SUBSTITUTE(SUBSTITUTE(SUBSTITUTE(SUBSTITUTE(SUBSTITUTE(SUBSTITUTE(SUBSTITUTE(SUBSTITUTE(SUBSTITUTE(SUBSTITUTE(SUBSTITUTE(SUBSTITUTE(SUBSTITUTE(IF(_xlfn.ISFORMULA(A!N34),_xlfn.FORMULATEXT(A!N34),A!N34),"9","#"),"8","#"),"7","#"),"6","#"),"5","#"),"4","#"),"3","#"),"2","#"),"1","#"),"0","#"),"$","")," ",""),",","@"),"&gt;","@"),"&lt;","@"),"=","@"),")","@"),"(","@"),"^","@"),"/","@"),"+","@"),"*","@"),"-","@"),"@#","")))/2&gt;(LEN(SUBSTITUTE(SUBSTITUTE(SUBSTITUTE(SUBSTITUTE(SUBSTITUTE(SUBSTITUTE(SUBSTITUTE(SUBSTITUTE(SUBSTITUTE(SUBSTITUTE(SUBSTITUTE(SUBSTITUTE(SUBSTITUTE(SUBSTITUTE(SUBSTITUTE(SUBSTITUTE(SUBSTITUTE(SUBSTITUTE(SUBSTITUTE(SUBSTITUTE(SUBSTITUTE(SUBSTITUTE(SUBSTITUTE(IF(_xlfn.ISFORMULA('#_A'!N34),_xlfn.FORMULATEXT('#_A'!N34),'#_A'!N34),"9","#"),"8","#"),"7","#"),"6","#"),"5","#"),"4","#"),"3","#"),"2","#"),"1","#"),"0","#"),"$","")," ",""),",","@"),"&gt;","@"),"&lt;","@"),"=","@"),")","@"),"(","@"),"^","@"),"/","@"),"+","@"),"*","@"),"-","@"))-LEN(SUBSTITUTE(SUBSTITUTE(SUBSTITUTE(SUBSTITUTE(SUBSTITUTE(SUBSTITUTE(SUBSTITUTE(SUBSTITUTE(SUBSTITUTE(SUBSTITUTE(SUBSTITUTE(SUBSTITUTE(SUBSTITUTE(SUBSTITUTE(SUBSTITUTE(SUBSTITUTE(SUBSTITUTE(SUBSTITUTE(SUBSTITUTE(SUBSTITUTE(SUBSTITUTE(SUBSTITUTE(SUBSTITUTE(SUBSTITUTE(IF(_xlfn.ISFORMULA('#_A'!N34),_xlfn.FORMULATEXT('#_A'!N34),'#_A'!N34),"9","#"),"8","#"),"7","#"),"6","#"),"5","#"),"4","#"),"3","#"),"2","#"),"1","#"),"0","#"),"$","")," ",""),",","@"),"&gt;","@"),"&lt;","@"),"=","@"),")","@"),"(","@"),"^","@"),"/","@"),"+","@"),"*","@"),"-","@"),"@#","")))/2,TRUE,FALSE),"HardCodeMsg",IF(LEN(IF(_xlfn.ISFORMULA(A!N34),_xlfn.FORMULATEXT(A!N34),A!N34))-LEN(SUBSTITUTE(IF(_xlfn.ISFORMULA(A!N34),_xlfn.FORMULATEXT(A!N34),A!N34),"""",""))&gt;LEN(IF(_xlfn.ISFORMULA('#_A'!N34),_xlfn.FORMULATEXT('#_A'!N34),'#_A'!N34))-LEN(SUBSTITUTE(IF(_xlfn.ISFORMULA('#_A'!N34),_xlfn.FORMULATEXT('#_A'!N34),'#_A'!N34),"""","")),TRUE,FALSE),"HardQuoteMsg",IF(LEN(IF(_xlfn.ISFORMULA(A!N34),_xlfn.FORMULATEXT(A!N34),A!N34))-LEN(SUBSTITUTE(IF(_xlfn.ISFORMULA(A!N34),_xlfn.FORMULATEXT(A!N34),A!N34),"$",""))&lt;LEN(IF(_xlfn.ISFORMULA('#_A'!N34),_xlfn.FORMULATEXT('#_A'!N34),'#_A'!N34))-LEN(SUBSTITUTE(IF(_xlfn.ISFORMULA('#_A'!N34),_xlfn.FORMULATEXT('#_A'!N34),'#_A'!N34),"$","")),TRUE,FALSE),"MissingAbsMsg",_xlfn.IFS(ISTEXT('#_A'!N34),FALSE,ISLOGICAL('#_A'!N34),FALSE,SUBSTITUTE(CELL("format",'#_A'!N34),"-","")=SUBSTITUTE(CELL("format",A!N34),"-",""),FALSE,CELL("format",'#_A'!N34)="G",FALSE,AND(CELL("format",'#_A'!N34)="F0",CELL("format",A!N34)="G"),FALSE,TRUE,IFERROR(IF(MATCH(CELL("format",'#_A'!N34),FormatCodes_SFX!$A$4:$A$53,0)&gt;0,TRUE),FALSE),TRUE,TRUE),"FormatMsg",TRUE,"PerfectMsg")</f>
        <v>PerfectMsg</v>
      </c>
      <c r="Q34" s="250">
        <v>0</v>
      </c>
      <c r="R34" s="243"/>
    </row>
    <row r="35" spans="6:19">
      <c r="F35" s="231">
        <v>0</v>
      </c>
      <c r="G35" s="231">
        <v>0</v>
      </c>
      <c r="H35" s="226" t="str">
        <f ca="1">_xlfn.IFS(ISBLANK(A!H35),"",IF(NOT(ISNA('#_A'!H35)),IF(ISNA(A!H35),TRUE,FALSE),FALSE),"StuNAMsg",IF(AND(ISNA('#_A'!H35),ISNA(A!H35)),TRUE,FALSE),"PerfectMsg",IF(NOT(ISERROR('#_A'!H35)),IF(ISERROR(A!H35),TRUE,FALSE),FALSE),"StuErrorMsg",IF(TYPE('#_A'!H35)&lt;&gt;TYPE(A!H35),TRUE,FALSE),"WrongTypeMsg",IF(_xlfn.ISFORMULA('#_A'!H35),IF(NOT(_xlfn.ISFORMULA(A!H35)),TRUE),FALSE),"MissingFormulaMsg",IF(NOT(AND(ISNUMBER(FIND("[",_xlfn.FORMULATEXT('#_A'!H35))),ISNUMBER(FIND("!",_xlfn.FORMULATEXT('#_A'!H35))))),AND(ISNUMBER(FIND("[",_xlfn.FORMULATEXT(A!H35))),ISNUMBER(FIND("!",_xlfn.FORMULATEXT(A!H35)))),FALSE),"ExternalRefsMsg",IF(ISNUMBER('#_A'!H35),IF(ABS('#_A'!H35-A!H35)&gt;0.00001,TRUE,FALSE),IF('#_A'!H35&lt;&gt;A!H35,TRUE,FALSE)),IF(ISNUMBER('#_A'!H35),IF('#_A'!H35&gt;A!H35,"TooLow","TooHigh"),"WrongAnswer"),NOT(_xlfn.ISFORMULA('#_A'!H35)),IF(_xlfn.IFS(ISTEXT('#_A'!H35),FALSE,ISLOGICAL('#_A'!H35),FALSE,SUBSTITUTE(CELL("format",'#_A'!H35),"-","")=SUBSTITUTE(CELL("format",A!H35),"-",""),FALSE,CELL("format",'#_A'!H35)="G",FALSE,AND(CELL("format",'#_A'!H35)="F0",CELL("format",A!H35)="G"),FALSE,TRUE,IFERROR(IF(MATCH(CELL("format",'#_A'!H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35),_xlfn.FORMULATEXT(A!H35),A!H35),"9","#"),"8","#"),"7","#"),"6","#"),"5","#"),"4","#"),"3","#"),"2","#"),"1","#"),"0","#"),"$","")," ",""),",","@"),"&gt;","@"),"&lt;","@"),"=","@"),")","@"),"(","@"),"^","@"),"/","@"),"+","@"),"*","@"),"-","@"))-LEN(SUBSTITUTE(SUBSTITUTE(SUBSTITUTE(SUBSTITUTE(SUBSTITUTE(SUBSTITUTE(SUBSTITUTE(SUBSTITUTE(SUBSTITUTE(SUBSTITUTE(SUBSTITUTE(SUBSTITUTE(SUBSTITUTE(SUBSTITUTE(SUBSTITUTE(SUBSTITUTE(SUBSTITUTE(SUBSTITUTE(SUBSTITUTE(SUBSTITUTE(SUBSTITUTE(SUBSTITUTE(SUBSTITUTE(SUBSTITUTE(IF(_xlfn.ISFORMULA(A!H35),_xlfn.FORMULATEXT(A!H35),A!H35),"9","#"),"8","#"),"7","#"),"6","#"),"5","#"),"4","#"),"3","#"),"2","#"),"1","#"),"0","#"),"$","")," ",""),",","@"),"&gt;","@"),"&lt;","@"),"=","@"),")","@"),"(","@"),"^","@"),"/","@"),"+","@"),"*","@"),"-","@"),"@#","")))/2&gt;(LEN(SUBSTITUTE(SUBSTITUTE(SUBSTITUTE(SUBSTITUTE(SUBSTITUTE(SUBSTITUTE(SUBSTITUTE(SUBSTITUTE(SUBSTITUTE(SUBSTITUTE(SUBSTITUTE(SUBSTITUTE(SUBSTITUTE(SUBSTITUTE(SUBSTITUTE(SUBSTITUTE(SUBSTITUTE(SUBSTITUTE(SUBSTITUTE(SUBSTITUTE(SUBSTITUTE(SUBSTITUTE(SUBSTITUTE(IF(_xlfn.ISFORMULA('#_A'!H35),_xlfn.FORMULATEXT('#_A'!H35),'#_A'!H35),"9","#"),"8","#"),"7","#"),"6","#"),"5","#"),"4","#"),"3","#"),"2","#"),"1","#"),"0","#"),"$","")," ",""),",","@"),"&gt;","@"),"&lt;","@"),"=","@"),")","@"),"(","@"),"^","@"),"/","@"),"+","@"),"*","@"),"-","@"))-LEN(SUBSTITUTE(SUBSTITUTE(SUBSTITUTE(SUBSTITUTE(SUBSTITUTE(SUBSTITUTE(SUBSTITUTE(SUBSTITUTE(SUBSTITUTE(SUBSTITUTE(SUBSTITUTE(SUBSTITUTE(SUBSTITUTE(SUBSTITUTE(SUBSTITUTE(SUBSTITUTE(SUBSTITUTE(SUBSTITUTE(SUBSTITUTE(SUBSTITUTE(SUBSTITUTE(SUBSTITUTE(SUBSTITUTE(SUBSTITUTE(IF(_xlfn.ISFORMULA('#_A'!H35),_xlfn.FORMULATEXT('#_A'!H35),'#_A'!H35),"9","#"),"8","#"),"7","#"),"6","#"),"5","#"),"4","#"),"3","#"),"2","#"),"1","#"),"0","#"),"$","")," ",""),",","@"),"&gt;","@"),"&lt;","@"),"=","@"),")","@"),"(","@"),"^","@"),"/","@"),"+","@"),"*","@"),"-","@"),"@#","")))/2,TRUE,FALSE),"HardCodeMsg",IF(LEN(IF(_xlfn.ISFORMULA(A!H35),_xlfn.FORMULATEXT(A!H35),A!H35))-LEN(SUBSTITUTE(IF(_xlfn.ISFORMULA(A!H35),_xlfn.FORMULATEXT(A!H35),A!H35),"""",""))&gt;LEN(IF(_xlfn.ISFORMULA('#_A'!H35),_xlfn.FORMULATEXT('#_A'!H35),'#_A'!H35))-LEN(SUBSTITUTE(IF(_xlfn.ISFORMULA('#_A'!H35),_xlfn.FORMULATEXT('#_A'!H35),'#_A'!H35),"""","")),TRUE,FALSE),"HardQuoteMsg",IF(LEN(IF(_xlfn.ISFORMULA(A!H35),_xlfn.FORMULATEXT(A!H35),A!H35))-LEN(SUBSTITUTE(IF(_xlfn.ISFORMULA(A!H35),_xlfn.FORMULATEXT(A!H35),A!H35),"$",""))&lt;LEN(IF(_xlfn.ISFORMULA('#_A'!H35),_xlfn.FORMULATEXT('#_A'!H35),'#_A'!H35))-LEN(SUBSTITUTE(IF(_xlfn.ISFORMULA('#_A'!H35),_xlfn.FORMULATEXT('#_A'!H35),'#_A'!H35),"$","")),TRUE,FALSE),"MissingAbsMsg",_xlfn.IFS(ISTEXT('#_A'!H35),FALSE,ISLOGICAL('#_A'!H35),FALSE,SUBSTITUTE(CELL("format",'#_A'!H35),"-","")=SUBSTITUTE(CELL("format",A!H35),"-",""),FALSE,CELL("format",'#_A'!H35)="G",FALSE,AND(CELL("format",'#_A'!H35)="F0",CELL("format",A!H35)="G"),FALSE,TRUE,IFERROR(IF(MATCH(CELL("format",'#_A'!H35),FormatCodes_SFX!$A$4:$A$53,0)&gt;0,TRUE),FALSE),TRUE,TRUE),"FormatMsg",TRUE,"PerfectMsg")</f>
        <v>PerfectMsg</v>
      </c>
      <c r="I35" s="247">
        <v>60470</v>
      </c>
      <c r="J35" s="227" t="str">
        <f ca="1">_xlfn.IFS(ISBLANK(A!J35),"",IF(NOT(ISNA('#_A'!J35)),IF(ISNA(A!J35),TRUE,FALSE),FALSE),"StuNAMsg",IF(AND(ISNA('#_A'!J35),ISNA(A!J35)),TRUE,FALSE),"PerfectMsg",IF(NOT(ISERROR('#_A'!J35)),IF(ISERROR(A!J35),TRUE,FALSE),FALSE),"StuErrorMsg",IF(TYPE('#_A'!J35)&lt;&gt;TYPE(A!J35),TRUE,FALSE),"WrongTypeMsg",IF(_xlfn.ISFORMULA('#_A'!J35),IF(NOT(_xlfn.ISFORMULA(A!J35)),TRUE),FALSE),"MissingFormulaMsg",IF(NOT(AND(ISNUMBER(FIND("[",_xlfn.FORMULATEXT('#_A'!J35))),ISNUMBER(FIND("!",_xlfn.FORMULATEXT('#_A'!J35))))),AND(ISNUMBER(FIND("[",_xlfn.FORMULATEXT(A!J35))),ISNUMBER(FIND("!",_xlfn.FORMULATEXT(A!J35)))),FALSE),"ExternalRefsMsg",IF(ISNUMBER('#_A'!J35),IF(ABS('#_A'!J35-A!J35)&gt;0.00001,TRUE,FALSE),IF('#_A'!J35&lt;&gt;A!J35,TRUE,FALSE)),IF(ISNUMBER('#_A'!J35),IF('#_A'!J35&gt;A!J35,"TooLow","TooHigh"),"WrongAnswer"),NOT(_xlfn.ISFORMULA('#_A'!J35)),IF(_xlfn.IFS(ISTEXT('#_A'!J35),FALSE,ISLOGICAL('#_A'!J35),FALSE,SUBSTITUTE(CELL("format",'#_A'!J35),"-","")=SUBSTITUTE(CELL("format",A!J35),"-",""),FALSE,CELL("format",'#_A'!J35)="G",FALSE,AND(CELL("format",'#_A'!J35)="F0",CELL("format",A!J35)="G"),FALSE,TRUE,IFERROR(IF(MATCH(CELL("format",'#_A'!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35),_xlfn.FORMULATEXT(A!J35),A!J35),"9","#"),"8","#"),"7","#"),"6","#"),"5","#"),"4","#"),"3","#"),"2","#"),"1","#"),"0","#"),"$","")," ",""),",","@"),"&gt;","@"),"&lt;","@"),"=","@"),")","@"),"(","@"),"^","@"),"/","@"),"+","@"),"*","@"),"-","@"))-LEN(SUBSTITUTE(SUBSTITUTE(SUBSTITUTE(SUBSTITUTE(SUBSTITUTE(SUBSTITUTE(SUBSTITUTE(SUBSTITUTE(SUBSTITUTE(SUBSTITUTE(SUBSTITUTE(SUBSTITUTE(SUBSTITUTE(SUBSTITUTE(SUBSTITUTE(SUBSTITUTE(SUBSTITUTE(SUBSTITUTE(SUBSTITUTE(SUBSTITUTE(SUBSTITUTE(SUBSTITUTE(SUBSTITUTE(SUBSTITUTE(IF(_xlfn.ISFORMULA(A!J35),_xlfn.FORMULATEXT(A!J35),A!J35),"9","#"),"8","#"),"7","#"),"6","#"),"5","#"),"4","#"),"3","#"),"2","#"),"1","#"),"0","#"),"$","")," ",""),",","@"),"&gt;","@"),"&lt;","@"),"=","@"),")","@"),"(","@"),"^","@"),"/","@"),"+","@"),"*","@"),"-","@"),"@#","")))/2&gt;(LEN(SUBSTITUTE(SUBSTITUTE(SUBSTITUTE(SUBSTITUTE(SUBSTITUTE(SUBSTITUTE(SUBSTITUTE(SUBSTITUTE(SUBSTITUTE(SUBSTITUTE(SUBSTITUTE(SUBSTITUTE(SUBSTITUTE(SUBSTITUTE(SUBSTITUTE(SUBSTITUTE(SUBSTITUTE(SUBSTITUTE(SUBSTITUTE(SUBSTITUTE(SUBSTITUTE(SUBSTITUTE(SUBSTITUTE(IF(_xlfn.ISFORMULA('#_A'!J35),_xlfn.FORMULATEXT('#_A'!J35),'#_A'!J35),"9","#"),"8","#"),"7","#"),"6","#"),"5","#"),"4","#"),"3","#"),"2","#"),"1","#"),"0","#"),"$","")," ",""),",","@"),"&gt;","@"),"&lt;","@"),"=","@"),")","@"),"(","@"),"^","@"),"/","@"),"+","@"),"*","@"),"-","@"))-LEN(SUBSTITUTE(SUBSTITUTE(SUBSTITUTE(SUBSTITUTE(SUBSTITUTE(SUBSTITUTE(SUBSTITUTE(SUBSTITUTE(SUBSTITUTE(SUBSTITUTE(SUBSTITUTE(SUBSTITUTE(SUBSTITUTE(SUBSTITUTE(SUBSTITUTE(SUBSTITUTE(SUBSTITUTE(SUBSTITUTE(SUBSTITUTE(SUBSTITUTE(SUBSTITUTE(SUBSTITUTE(SUBSTITUTE(SUBSTITUTE(IF(_xlfn.ISFORMULA('#_A'!J35),_xlfn.FORMULATEXT('#_A'!J35),'#_A'!J35),"9","#"),"8","#"),"7","#"),"6","#"),"5","#"),"4","#"),"3","#"),"2","#"),"1","#"),"0","#"),"$","")," ",""),",","@"),"&gt;","@"),"&lt;","@"),"=","@"),")","@"),"(","@"),"^","@"),"/","@"),"+","@"),"*","@"),"-","@"),"@#","")))/2,TRUE,FALSE),"HardCodeMsg",IF(LEN(IF(_xlfn.ISFORMULA(A!J35),_xlfn.FORMULATEXT(A!J35),A!J35))-LEN(SUBSTITUTE(IF(_xlfn.ISFORMULA(A!J35),_xlfn.FORMULATEXT(A!J35),A!J35),"""",""))&gt;LEN(IF(_xlfn.ISFORMULA('#_A'!J35),_xlfn.FORMULATEXT('#_A'!J35),'#_A'!J35))-LEN(SUBSTITUTE(IF(_xlfn.ISFORMULA('#_A'!J35),_xlfn.FORMULATEXT('#_A'!J35),'#_A'!J35),"""","")),TRUE,FALSE),"HardQuoteMsg",IF(LEN(IF(_xlfn.ISFORMULA(A!J35),_xlfn.FORMULATEXT(A!J35),A!J35))-LEN(SUBSTITUTE(IF(_xlfn.ISFORMULA(A!J35),_xlfn.FORMULATEXT(A!J35),A!J35),"$",""))&lt;LEN(IF(_xlfn.ISFORMULA('#_A'!J35),_xlfn.FORMULATEXT('#_A'!J35),'#_A'!J35))-LEN(SUBSTITUTE(IF(_xlfn.ISFORMULA('#_A'!J35),_xlfn.FORMULATEXT('#_A'!J35),'#_A'!J35),"$","")),TRUE,FALSE),"MissingAbsMsg",_xlfn.IFS(ISTEXT('#_A'!J35),FALSE,ISLOGICAL('#_A'!J35),FALSE,SUBSTITUTE(CELL("format",'#_A'!J35),"-","")=SUBSTITUTE(CELL("format",A!J35),"-",""),FALSE,CELL("format",'#_A'!J35)="G",FALSE,AND(CELL("format",'#_A'!J35)="F0",CELL("format",A!J35)="G"),FALSE,TRUE,IFERROR(IF(MATCH(CELL("format",'#_A'!J35),FormatCodes_SFX!$A$4:$A$53,0)&gt;0,TRUE),FALSE),TRUE,TRUE),"FormatMsg",TRUE,"PerfectMsg")</f>
        <v>PerfectMsg</v>
      </c>
      <c r="K35" s="231">
        <v>0</v>
      </c>
      <c r="L35" s="231" t="str">
        <f ca="1">_xlfn.IFS(ISBLANK(A!L35),"",IF(NOT(ISNA('#_A'!L35)),IF(ISNA(A!L35),TRUE,FALSE),FALSE),"StuNAMsg",IF(AND(ISNA('#_A'!L35),ISNA(A!L35)),TRUE,FALSE),"PerfectMsg",IF(NOT(ISERROR('#_A'!L35)),IF(ISERROR(A!L35),TRUE,FALSE),FALSE),"StuErrorMsg",IF(TYPE('#_A'!L35)&lt;&gt;TYPE(A!L35),TRUE,FALSE),"WrongTypeMsg",IF(_xlfn.ISFORMULA('#_A'!L35),IF(NOT(_xlfn.ISFORMULA(A!L35)),TRUE),FALSE),"MissingFormulaMsg",IF(NOT(AND(ISNUMBER(FIND("[",_xlfn.FORMULATEXT('#_A'!L35))),ISNUMBER(FIND("!",_xlfn.FORMULATEXT('#_A'!L35))))),AND(ISNUMBER(FIND("[",_xlfn.FORMULATEXT(A!L35))),ISNUMBER(FIND("!",_xlfn.FORMULATEXT(A!L35)))),FALSE),"ExternalRefsMsg",IF(ISNUMBER('#_A'!L35),IF(ABS('#_A'!L35-A!L35)&gt;0.00001,TRUE,FALSE),IF('#_A'!L35&lt;&gt;A!L35,TRUE,FALSE)),IF(ISNUMBER('#_A'!L35),IF('#_A'!L35&gt;A!L35,"TooLow","TooHigh"),"WrongAnswer"),NOT(_xlfn.ISFORMULA('#_A'!L35)),IF(_xlfn.IFS(ISTEXT('#_A'!L35),FALSE,ISLOGICAL('#_A'!L35),FALSE,SUBSTITUTE(CELL("format",'#_A'!L35),"-","")=SUBSTITUTE(CELL("format",A!L35),"-",""),FALSE,CELL("format",'#_A'!L35)="G",FALSE,AND(CELL("format",'#_A'!L35)="F0",CELL("format",A!L35)="G"),FALSE,TRUE,IFERROR(IF(MATCH(CELL("format",'#_A'!L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35),_xlfn.FORMULATEXT(A!L35),A!L35),"9","#"),"8","#"),"7","#"),"6","#"),"5","#"),"4","#"),"3","#"),"2","#"),"1","#"),"0","#"),"$","")," ",""),",","@"),"&gt;","@"),"&lt;","@"),"=","@"),")","@"),"(","@"),"^","@"),"/","@"),"+","@"),"*","@"),"-","@"))-LEN(SUBSTITUTE(SUBSTITUTE(SUBSTITUTE(SUBSTITUTE(SUBSTITUTE(SUBSTITUTE(SUBSTITUTE(SUBSTITUTE(SUBSTITUTE(SUBSTITUTE(SUBSTITUTE(SUBSTITUTE(SUBSTITUTE(SUBSTITUTE(SUBSTITUTE(SUBSTITUTE(SUBSTITUTE(SUBSTITUTE(SUBSTITUTE(SUBSTITUTE(SUBSTITUTE(SUBSTITUTE(SUBSTITUTE(SUBSTITUTE(IF(_xlfn.ISFORMULA(A!L35),_xlfn.FORMULATEXT(A!L35),A!L35),"9","#"),"8","#"),"7","#"),"6","#"),"5","#"),"4","#"),"3","#"),"2","#"),"1","#"),"0","#"),"$","")," ",""),",","@"),"&gt;","@"),"&lt;","@"),"=","@"),")","@"),"(","@"),"^","@"),"/","@"),"+","@"),"*","@"),"-","@"),"@#","")))/2&gt;(LEN(SUBSTITUTE(SUBSTITUTE(SUBSTITUTE(SUBSTITUTE(SUBSTITUTE(SUBSTITUTE(SUBSTITUTE(SUBSTITUTE(SUBSTITUTE(SUBSTITUTE(SUBSTITUTE(SUBSTITUTE(SUBSTITUTE(SUBSTITUTE(SUBSTITUTE(SUBSTITUTE(SUBSTITUTE(SUBSTITUTE(SUBSTITUTE(SUBSTITUTE(SUBSTITUTE(SUBSTITUTE(SUBSTITUTE(IF(_xlfn.ISFORMULA('#_A'!L35),_xlfn.FORMULATEXT('#_A'!L35),'#_A'!L35),"9","#"),"8","#"),"7","#"),"6","#"),"5","#"),"4","#"),"3","#"),"2","#"),"1","#"),"0","#"),"$","")," ",""),",","@"),"&gt;","@"),"&lt;","@"),"=","@"),")","@"),"(","@"),"^","@"),"/","@"),"+","@"),"*","@"),"-","@"))-LEN(SUBSTITUTE(SUBSTITUTE(SUBSTITUTE(SUBSTITUTE(SUBSTITUTE(SUBSTITUTE(SUBSTITUTE(SUBSTITUTE(SUBSTITUTE(SUBSTITUTE(SUBSTITUTE(SUBSTITUTE(SUBSTITUTE(SUBSTITUTE(SUBSTITUTE(SUBSTITUTE(SUBSTITUTE(SUBSTITUTE(SUBSTITUTE(SUBSTITUTE(SUBSTITUTE(SUBSTITUTE(SUBSTITUTE(SUBSTITUTE(IF(_xlfn.ISFORMULA('#_A'!L35),_xlfn.FORMULATEXT('#_A'!L35),'#_A'!L35),"9","#"),"8","#"),"7","#"),"6","#"),"5","#"),"4","#"),"3","#"),"2","#"),"1","#"),"0","#"),"$","")," ",""),",","@"),"&gt;","@"),"&lt;","@"),"=","@"),")","@"),"(","@"),"^","@"),"/","@"),"+","@"),"*","@"),"-","@"),"@#","")))/2,TRUE,FALSE),"HardCodeMsg",IF(LEN(IF(_xlfn.ISFORMULA(A!L35),_xlfn.FORMULATEXT(A!L35),A!L35))-LEN(SUBSTITUTE(IF(_xlfn.ISFORMULA(A!L35),_xlfn.FORMULATEXT(A!L35),A!L35),"""",""))&gt;LEN(IF(_xlfn.ISFORMULA('#_A'!L35),_xlfn.FORMULATEXT('#_A'!L35),'#_A'!L35))-LEN(SUBSTITUTE(IF(_xlfn.ISFORMULA('#_A'!L35),_xlfn.FORMULATEXT('#_A'!L35),'#_A'!L35),"""","")),TRUE,FALSE),"HardQuoteMsg",IF(LEN(IF(_xlfn.ISFORMULA(A!L35),_xlfn.FORMULATEXT(A!L35),A!L35))-LEN(SUBSTITUTE(IF(_xlfn.ISFORMULA(A!L35),_xlfn.FORMULATEXT(A!L35),A!L35),"$",""))&lt;LEN(IF(_xlfn.ISFORMULA('#_A'!L35),_xlfn.FORMULATEXT('#_A'!L35),'#_A'!L35))-LEN(SUBSTITUTE(IF(_xlfn.ISFORMULA('#_A'!L35),_xlfn.FORMULATEXT('#_A'!L35),'#_A'!L35),"$","")),TRUE,FALSE),"MissingAbsMsg",_xlfn.IFS(ISTEXT('#_A'!L35),FALSE,ISLOGICAL('#_A'!L35),FALSE,SUBSTITUTE(CELL("format",'#_A'!L35),"-","")=SUBSTITUTE(CELL("format",A!L35),"-",""),FALSE,CELL("format",'#_A'!L35)="G",FALSE,AND(CELL("format",'#_A'!L35)="F0",CELL("format",A!L35)="G"),FALSE,TRUE,IFERROR(IF(MATCH(CELL("format",'#_A'!L35),FormatCodes_SFX!$A$4:$A$53,0)&gt;0,TRUE),FALSE),TRUE,TRUE),"FormatMsg",TRUE,"PerfectMsg")</f>
        <v>PerfectMsg</v>
      </c>
      <c r="M35" s="248" t="str">
        <f ca="1">_xlfn.IFS(ISBLANK(A!M35),"",IF(NOT(ISNA('#_A'!M35)),IF(ISNA(A!M35),TRUE,FALSE),FALSE),"StuNAMsg",IF(AND(ISNA('#_A'!M35),ISNA(A!M35)),TRUE,FALSE),"PerfectMsg",IF(NOT(ISERROR('#_A'!M35)),IF(ISERROR(A!M35),TRUE,FALSE),FALSE),"StuErrorMsg",IF(TYPE('#_A'!M35)&lt;&gt;TYPE(A!M35),TRUE,FALSE),"WrongTypeMsg",IF(_xlfn.ISFORMULA('#_A'!M35),IF(NOT(_xlfn.ISFORMULA(A!M35)),TRUE),FALSE),"MissingFormulaMsg",IF(NOT(AND(ISNUMBER(FIND("[",_xlfn.FORMULATEXT('#_A'!M35))),ISNUMBER(FIND("!",_xlfn.FORMULATEXT('#_A'!M35))))),AND(ISNUMBER(FIND("[",_xlfn.FORMULATEXT(A!M35))),ISNUMBER(FIND("!",_xlfn.FORMULATEXT(A!M35)))),FALSE),"ExternalRefsMsg",IF(ISNUMBER('#_A'!M35),IF(ABS('#_A'!M35-A!M35)&gt;0.00001,TRUE,FALSE),IF('#_A'!M35&lt;&gt;A!M35,TRUE,FALSE)),IF(ISNUMBER('#_A'!M35),IF('#_A'!M35&gt;A!M35,"TooLow","TooHigh"),"WrongAnswer"),NOT(_xlfn.ISFORMULA('#_A'!M35)),IF(_xlfn.IFS(ISTEXT('#_A'!M35),FALSE,ISLOGICAL('#_A'!M35),FALSE,SUBSTITUTE(CELL("format",'#_A'!M35),"-","")=SUBSTITUTE(CELL("format",A!M35),"-",""),FALSE,CELL("format",'#_A'!M35)="G",FALSE,AND(CELL("format",'#_A'!M35)="F0",CELL("format",A!M35)="G"),FALSE,TRUE,IFERROR(IF(MATCH(CELL("format",'#_A'!M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35),_xlfn.FORMULATEXT(A!M35),A!M35),"9","#"),"8","#"),"7","#"),"6","#"),"5","#"),"4","#"),"3","#"),"2","#"),"1","#"),"0","#"),"$","")," ",""),",","@"),"&gt;","@"),"&lt;","@"),"=","@"),")","@"),"(","@"),"^","@"),"/","@"),"+","@"),"*","@"),"-","@"))-LEN(SUBSTITUTE(SUBSTITUTE(SUBSTITUTE(SUBSTITUTE(SUBSTITUTE(SUBSTITUTE(SUBSTITUTE(SUBSTITUTE(SUBSTITUTE(SUBSTITUTE(SUBSTITUTE(SUBSTITUTE(SUBSTITUTE(SUBSTITUTE(SUBSTITUTE(SUBSTITUTE(SUBSTITUTE(SUBSTITUTE(SUBSTITUTE(SUBSTITUTE(SUBSTITUTE(SUBSTITUTE(SUBSTITUTE(SUBSTITUTE(IF(_xlfn.ISFORMULA(A!M35),_xlfn.FORMULATEXT(A!M35),A!M35),"9","#"),"8","#"),"7","#"),"6","#"),"5","#"),"4","#"),"3","#"),"2","#"),"1","#"),"0","#"),"$","")," ",""),",","@"),"&gt;","@"),"&lt;","@"),"=","@"),")","@"),"(","@"),"^","@"),"/","@"),"+","@"),"*","@"),"-","@"),"@#","")))/2&gt;(LEN(SUBSTITUTE(SUBSTITUTE(SUBSTITUTE(SUBSTITUTE(SUBSTITUTE(SUBSTITUTE(SUBSTITUTE(SUBSTITUTE(SUBSTITUTE(SUBSTITUTE(SUBSTITUTE(SUBSTITUTE(SUBSTITUTE(SUBSTITUTE(SUBSTITUTE(SUBSTITUTE(SUBSTITUTE(SUBSTITUTE(SUBSTITUTE(SUBSTITUTE(SUBSTITUTE(SUBSTITUTE(SUBSTITUTE(IF(_xlfn.ISFORMULA('#_A'!M35),_xlfn.FORMULATEXT('#_A'!M35),'#_A'!M35),"9","#"),"8","#"),"7","#"),"6","#"),"5","#"),"4","#"),"3","#"),"2","#"),"1","#"),"0","#"),"$","")," ",""),",","@"),"&gt;","@"),"&lt;","@"),"=","@"),")","@"),"(","@"),"^","@"),"/","@"),"+","@"),"*","@"),"-","@"))-LEN(SUBSTITUTE(SUBSTITUTE(SUBSTITUTE(SUBSTITUTE(SUBSTITUTE(SUBSTITUTE(SUBSTITUTE(SUBSTITUTE(SUBSTITUTE(SUBSTITUTE(SUBSTITUTE(SUBSTITUTE(SUBSTITUTE(SUBSTITUTE(SUBSTITUTE(SUBSTITUTE(SUBSTITUTE(SUBSTITUTE(SUBSTITUTE(SUBSTITUTE(SUBSTITUTE(SUBSTITUTE(SUBSTITUTE(SUBSTITUTE(IF(_xlfn.ISFORMULA('#_A'!M35),_xlfn.FORMULATEXT('#_A'!M35),'#_A'!M35),"9","#"),"8","#"),"7","#"),"6","#"),"5","#"),"4","#"),"3","#"),"2","#"),"1","#"),"0","#"),"$","")," ",""),",","@"),"&gt;","@"),"&lt;","@"),"=","@"),")","@"),"(","@"),"^","@"),"/","@"),"+","@"),"*","@"),"-","@"),"@#","")))/2,TRUE,FALSE),"HardCodeMsg",IF(LEN(IF(_xlfn.ISFORMULA(A!M35),_xlfn.FORMULATEXT(A!M35),A!M35))-LEN(SUBSTITUTE(IF(_xlfn.ISFORMULA(A!M35),_xlfn.FORMULATEXT(A!M35),A!M35),"""",""))&gt;LEN(IF(_xlfn.ISFORMULA('#_A'!M35),_xlfn.FORMULATEXT('#_A'!M35),'#_A'!M35))-LEN(SUBSTITUTE(IF(_xlfn.ISFORMULA('#_A'!M35),_xlfn.FORMULATEXT('#_A'!M35),'#_A'!M35),"""","")),TRUE,FALSE),"HardQuoteMsg",IF(LEN(IF(_xlfn.ISFORMULA(A!M35),_xlfn.FORMULATEXT(A!M35),A!M35))-LEN(SUBSTITUTE(IF(_xlfn.ISFORMULA(A!M35),_xlfn.FORMULATEXT(A!M35),A!M35),"$",""))&lt;LEN(IF(_xlfn.ISFORMULA('#_A'!M35),_xlfn.FORMULATEXT('#_A'!M35),'#_A'!M35))-LEN(SUBSTITUTE(IF(_xlfn.ISFORMULA('#_A'!M35),_xlfn.FORMULATEXT('#_A'!M35),'#_A'!M35),"$","")),TRUE,FALSE),"MissingAbsMsg",_xlfn.IFS(ISTEXT('#_A'!M35),FALSE,ISLOGICAL('#_A'!M35),FALSE,SUBSTITUTE(CELL("format",'#_A'!M35),"-","")=SUBSTITUTE(CELL("format",A!M35),"-",""),FALSE,CELL("format",'#_A'!M35)="G",FALSE,AND(CELL("format",'#_A'!M35)="F0",CELL("format",A!M35)="G"),FALSE,TRUE,IFERROR(IF(MATCH(CELL("format",'#_A'!M35),FormatCodes_SFX!$A$4:$A$53,0)&gt;0,TRUE),FALSE),TRUE,TRUE),"FormatMsg",TRUE,"PerfectMsg")</f>
        <v>PerfectMsg</v>
      </c>
      <c r="N35" s="249" t="str">
        <f ca="1">_xlfn.IFS(ISBLANK(A!N35),"",IF(NOT(ISNA('#_A'!N35)),IF(ISNA(A!N35),TRUE,FALSE),FALSE),"StuNAMsg",IF(AND(ISNA('#_A'!N35),ISNA(A!N35)),TRUE,FALSE),"PerfectMsg",IF(NOT(ISERROR('#_A'!N35)),IF(ISERROR(A!N35),TRUE,FALSE),FALSE),"StuErrorMsg",IF(TYPE('#_A'!N35)&lt;&gt;TYPE(A!N35),TRUE,FALSE),"WrongTypeMsg",IF(_xlfn.ISFORMULA('#_A'!N35),IF(NOT(_xlfn.ISFORMULA(A!N35)),TRUE),FALSE),"MissingFormulaMsg",IF(NOT(AND(ISNUMBER(FIND("[",_xlfn.FORMULATEXT('#_A'!N35))),ISNUMBER(FIND("!",_xlfn.FORMULATEXT('#_A'!N35))))),AND(ISNUMBER(FIND("[",_xlfn.FORMULATEXT(A!N35))),ISNUMBER(FIND("!",_xlfn.FORMULATEXT(A!N35)))),FALSE),"ExternalRefsMsg",IF(ISNUMBER('#_A'!N35),IF(ABS('#_A'!N35-A!N35)&gt;0.00001,TRUE,FALSE),IF('#_A'!N35&lt;&gt;A!N35,TRUE,FALSE)),IF(ISNUMBER('#_A'!N35),IF('#_A'!N35&gt;A!N35,"TooLow","TooHigh"),"WrongAnswer"),NOT(_xlfn.ISFORMULA('#_A'!N35)),IF(_xlfn.IFS(ISTEXT('#_A'!N35),FALSE,ISLOGICAL('#_A'!N35),FALSE,SUBSTITUTE(CELL("format",'#_A'!N35),"-","")=SUBSTITUTE(CELL("format",A!N35),"-",""),FALSE,CELL("format",'#_A'!N35)="G",FALSE,AND(CELL("format",'#_A'!N35)="F0",CELL("format",A!N35)="G"),FALSE,TRUE,IFERROR(IF(MATCH(CELL("format",'#_A'!N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35),_xlfn.FORMULATEXT(A!N35),A!N35),"9","#"),"8","#"),"7","#"),"6","#"),"5","#"),"4","#"),"3","#"),"2","#"),"1","#"),"0","#"),"$","")," ",""),",","@"),"&gt;","@"),"&lt;","@"),"=","@"),")","@"),"(","@"),"^","@"),"/","@"),"+","@"),"*","@"),"-","@"))-LEN(SUBSTITUTE(SUBSTITUTE(SUBSTITUTE(SUBSTITUTE(SUBSTITUTE(SUBSTITUTE(SUBSTITUTE(SUBSTITUTE(SUBSTITUTE(SUBSTITUTE(SUBSTITUTE(SUBSTITUTE(SUBSTITUTE(SUBSTITUTE(SUBSTITUTE(SUBSTITUTE(SUBSTITUTE(SUBSTITUTE(SUBSTITUTE(SUBSTITUTE(SUBSTITUTE(SUBSTITUTE(SUBSTITUTE(SUBSTITUTE(IF(_xlfn.ISFORMULA(A!N35),_xlfn.FORMULATEXT(A!N35),A!N35),"9","#"),"8","#"),"7","#"),"6","#"),"5","#"),"4","#"),"3","#"),"2","#"),"1","#"),"0","#"),"$","")," ",""),",","@"),"&gt;","@"),"&lt;","@"),"=","@"),")","@"),"(","@"),"^","@"),"/","@"),"+","@"),"*","@"),"-","@"),"@#","")))/2&gt;(LEN(SUBSTITUTE(SUBSTITUTE(SUBSTITUTE(SUBSTITUTE(SUBSTITUTE(SUBSTITUTE(SUBSTITUTE(SUBSTITUTE(SUBSTITUTE(SUBSTITUTE(SUBSTITUTE(SUBSTITUTE(SUBSTITUTE(SUBSTITUTE(SUBSTITUTE(SUBSTITUTE(SUBSTITUTE(SUBSTITUTE(SUBSTITUTE(SUBSTITUTE(SUBSTITUTE(SUBSTITUTE(SUBSTITUTE(IF(_xlfn.ISFORMULA('#_A'!N35),_xlfn.FORMULATEXT('#_A'!N35),'#_A'!N35),"9","#"),"8","#"),"7","#"),"6","#"),"5","#"),"4","#"),"3","#"),"2","#"),"1","#"),"0","#"),"$","")," ",""),",","@"),"&gt;","@"),"&lt;","@"),"=","@"),")","@"),"(","@"),"^","@"),"/","@"),"+","@"),"*","@"),"-","@"))-LEN(SUBSTITUTE(SUBSTITUTE(SUBSTITUTE(SUBSTITUTE(SUBSTITUTE(SUBSTITUTE(SUBSTITUTE(SUBSTITUTE(SUBSTITUTE(SUBSTITUTE(SUBSTITUTE(SUBSTITUTE(SUBSTITUTE(SUBSTITUTE(SUBSTITUTE(SUBSTITUTE(SUBSTITUTE(SUBSTITUTE(SUBSTITUTE(SUBSTITUTE(SUBSTITUTE(SUBSTITUTE(SUBSTITUTE(SUBSTITUTE(IF(_xlfn.ISFORMULA('#_A'!N35),_xlfn.FORMULATEXT('#_A'!N35),'#_A'!N35),"9","#"),"8","#"),"7","#"),"6","#"),"5","#"),"4","#"),"3","#"),"2","#"),"1","#"),"0","#"),"$","")," ",""),",","@"),"&gt;","@"),"&lt;","@"),"=","@"),")","@"),"(","@"),"^","@"),"/","@"),"+","@"),"*","@"),"-","@"),"@#","")))/2,TRUE,FALSE),"HardCodeMsg",IF(LEN(IF(_xlfn.ISFORMULA(A!N35),_xlfn.FORMULATEXT(A!N35),A!N35))-LEN(SUBSTITUTE(IF(_xlfn.ISFORMULA(A!N35),_xlfn.FORMULATEXT(A!N35),A!N35),"""",""))&gt;LEN(IF(_xlfn.ISFORMULA('#_A'!N35),_xlfn.FORMULATEXT('#_A'!N35),'#_A'!N35))-LEN(SUBSTITUTE(IF(_xlfn.ISFORMULA('#_A'!N35),_xlfn.FORMULATEXT('#_A'!N35),'#_A'!N35),"""","")),TRUE,FALSE),"HardQuoteMsg",IF(LEN(IF(_xlfn.ISFORMULA(A!N35),_xlfn.FORMULATEXT(A!N35),A!N35))-LEN(SUBSTITUTE(IF(_xlfn.ISFORMULA(A!N35),_xlfn.FORMULATEXT(A!N35),A!N35),"$",""))&lt;LEN(IF(_xlfn.ISFORMULA('#_A'!N35),_xlfn.FORMULATEXT('#_A'!N35),'#_A'!N35))-LEN(SUBSTITUTE(IF(_xlfn.ISFORMULA('#_A'!N35),_xlfn.FORMULATEXT('#_A'!N35),'#_A'!N35),"$","")),TRUE,FALSE),"MissingAbsMsg",_xlfn.IFS(ISTEXT('#_A'!N35),FALSE,ISLOGICAL('#_A'!N35),FALSE,SUBSTITUTE(CELL("format",'#_A'!N35),"-","")=SUBSTITUTE(CELL("format",A!N35),"-",""),FALSE,CELL("format",'#_A'!N35)="G",FALSE,AND(CELL("format",'#_A'!N35)="F0",CELL("format",A!N35)="G"),FALSE,TRUE,IFERROR(IF(MATCH(CELL("format",'#_A'!N35),FormatCodes_SFX!$A$4:$A$53,0)&gt;0,TRUE),FALSE),TRUE,TRUE),"FormatMsg",TRUE,"PerfectMsg")</f>
        <v>PerfectMsg</v>
      </c>
      <c r="R35" s="251" t="str">
        <f ca="1">_xlfn.IFS(ISBLANK(A!R35),"",IF(NOT(ISNA('#_A'!R35)),IF(ISNA(A!R35),TRUE,FALSE),FALSE),"StuNAMsg",IF(AND(ISNA('#_A'!R35),ISNA(A!R35)),TRUE,FALSE),"PerfectMsg",IF(NOT(ISERROR('#_A'!R35)),IF(ISERROR(A!R35),TRUE,FALSE),FALSE),"StuErrorMsg",IF(TYPE('#_A'!R35)&lt;&gt;TYPE(A!R35),TRUE,FALSE),"WrongTypeMsg",IF(_xlfn.ISFORMULA('#_A'!R35),IF(NOT(_xlfn.ISFORMULA(A!R35)),TRUE),FALSE),"MissingFormulaMsg",IF(NOT(AND(ISNUMBER(FIND("[",_xlfn.FORMULATEXT('#_A'!R35))),ISNUMBER(FIND("!",_xlfn.FORMULATEXT('#_A'!R35))))),AND(ISNUMBER(FIND("[",_xlfn.FORMULATEXT(A!R35))),ISNUMBER(FIND("!",_xlfn.FORMULATEXT(A!R35)))),FALSE),"ExternalRefsMsg",IF(ISNUMBER('#_A'!R35),IF(ABS('#_A'!R35-A!R35)&gt;0.00001,TRUE,FALSE),IF('#_A'!R35&lt;&gt;A!R35,TRUE,FALSE)),IF(ISNUMBER('#_A'!R35),IF('#_A'!R35&gt;A!R35,"TooLow","TooHigh"),"WrongAnswer"),NOT(_xlfn.ISFORMULA('#_A'!R35)),IF(_xlfn.IFS(ISTEXT('#_A'!R35),FALSE,ISLOGICAL('#_A'!R35),FALSE,SUBSTITUTE(CELL("format",'#_A'!R35),"-","")=SUBSTITUTE(CELL("format",A!R35),"-",""),FALSE,CELL("format",'#_A'!R35)="G",FALSE,AND(CELL("format",'#_A'!R35)="F0",CELL("format",A!R35)="G"),FALSE,TRUE,IFERROR(IF(MATCH(CELL("format",'#_A'!R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R35),_xlfn.FORMULATEXT(A!R35),A!R35),"9","#"),"8","#"),"7","#"),"6","#"),"5","#"),"4","#"),"3","#"),"2","#"),"1","#"),"0","#"),"$","")," ",""),",","@"),"&gt;","@"),"&lt;","@"),"=","@"),")","@"),"(","@"),"^","@"),"/","@"),"+","@"),"*","@"),"-","@"))-LEN(SUBSTITUTE(SUBSTITUTE(SUBSTITUTE(SUBSTITUTE(SUBSTITUTE(SUBSTITUTE(SUBSTITUTE(SUBSTITUTE(SUBSTITUTE(SUBSTITUTE(SUBSTITUTE(SUBSTITUTE(SUBSTITUTE(SUBSTITUTE(SUBSTITUTE(SUBSTITUTE(SUBSTITUTE(SUBSTITUTE(SUBSTITUTE(SUBSTITUTE(SUBSTITUTE(SUBSTITUTE(SUBSTITUTE(SUBSTITUTE(IF(_xlfn.ISFORMULA(A!R35),_xlfn.FORMULATEXT(A!R35),A!R35),"9","#"),"8","#"),"7","#"),"6","#"),"5","#"),"4","#"),"3","#"),"2","#"),"1","#"),"0","#"),"$","")," ",""),",","@"),"&gt;","@"),"&lt;","@"),"=","@"),")","@"),"(","@"),"^","@"),"/","@"),"+","@"),"*","@"),"-","@"),"@#","")))/2&gt;(LEN(SUBSTITUTE(SUBSTITUTE(SUBSTITUTE(SUBSTITUTE(SUBSTITUTE(SUBSTITUTE(SUBSTITUTE(SUBSTITUTE(SUBSTITUTE(SUBSTITUTE(SUBSTITUTE(SUBSTITUTE(SUBSTITUTE(SUBSTITUTE(SUBSTITUTE(SUBSTITUTE(SUBSTITUTE(SUBSTITUTE(SUBSTITUTE(SUBSTITUTE(SUBSTITUTE(SUBSTITUTE(SUBSTITUTE(IF(_xlfn.ISFORMULA('#_A'!R35),_xlfn.FORMULATEXT('#_A'!R35),'#_A'!R35),"9","#"),"8","#"),"7","#"),"6","#"),"5","#"),"4","#"),"3","#"),"2","#"),"1","#"),"0","#"),"$","")," ",""),",","@"),"&gt;","@"),"&lt;","@"),"=","@"),")","@"),"(","@"),"^","@"),"/","@"),"+","@"),"*","@"),"-","@"))-LEN(SUBSTITUTE(SUBSTITUTE(SUBSTITUTE(SUBSTITUTE(SUBSTITUTE(SUBSTITUTE(SUBSTITUTE(SUBSTITUTE(SUBSTITUTE(SUBSTITUTE(SUBSTITUTE(SUBSTITUTE(SUBSTITUTE(SUBSTITUTE(SUBSTITUTE(SUBSTITUTE(SUBSTITUTE(SUBSTITUTE(SUBSTITUTE(SUBSTITUTE(SUBSTITUTE(SUBSTITUTE(SUBSTITUTE(SUBSTITUTE(IF(_xlfn.ISFORMULA('#_A'!R35),_xlfn.FORMULATEXT('#_A'!R35),'#_A'!R35),"9","#"),"8","#"),"7","#"),"6","#"),"5","#"),"4","#"),"3","#"),"2","#"),"1","#"),"0","#"),"$","")," ",""),",","@"),"&gt;","@"),"&lt;","@"),"=","@"),")","@"),"(","@"),"^","@"),"/","@"),"+","@"),"*","@"),"-","@"),"@#","")))/2,TRUE,FALSE),"HardCodeMsg",IF(LEN(IF(_xlfn.ISFORMULA(A!R35),_xlfn.FORMULATEXT(A!R35),A!R35))-LEN(SUBSTITUTE(IF(_xlfn.ISFORMULA(A!R35),_xlfn.FORMULATEXT(A!R35),A!R35),"""",""))&gt;LEN(IF(_xlfn.ISFORMULA('#_A'!R35),_xlfn.FORMULATEXT('#_A'!R35),'#_A'!R35))-LEN(SUBSTITUTE(IF(_xlfn.ISFORMULA('#_A'!R35),_xlfn.FORMULATEXT('#_A'!R35),'#_A'!R35),"""","")),TRUE,FALSE),"HardQuoteMsg",IF(LEN(IF(_xlfn.ISFORMULA(A!R35),_xlfn.FORMULATEXT(A!R35),A!R35))-LEN(SUBSTITUTE(IF(_xlfn.ISFORMULA(A!R35),_xlfn.FORMULATEXT(A!R35),A!R35),"$",""))&lt;LEN(IF(_xlfn.ISFORMULA('#_A'!R35),_xlfn.FORMULATEXT('#_A'!R35),'#_A'!R35))-LEN(SUBSTITUTE(IF(_xlfn.ISFORMULA('#_A'!R35),_xlfn.FORMULATEXT('#_A'!R35),'#_A'!R35),"$","")),TRUE,FALSE),"MissingAbsMsg",_xlfn.IFS(ISTEXT('#_A'!R35),FALSE,ISLOGICAL('#_A'!R35),FALSE,SUBSTITUTE(CELL("format",'#_A'!R35),"-","")=SUBSTITUTE(CELL("format",A!R35),"-",""),FALSE,CELL("format",'#_A'!R35)="G",FALSE,AND(CELL("format",'#_A'!R35)="F0",CELL("format",A!R35)="G"),FALSE,TRUE,IFERROR(IF(MATCH(CELL("format",'#_A'!R35),FormatCodes_SFX!$A$4:$A$53,0)&gt;0,TRUE),FALSE),TRUE,TRUE),"FormatMsg",TRUE,"PerfectMsg")</f>
        <v>PerfectMsg</v>
      </c>
      <c r="S35" s="228">
        <v>0</v>
      </c>
    </row>
    <row r="36" spans="6:19">
      <c r="F36" s="231">
        <v>0</v>
      </c>
      <c r="G36" s="231">
        <v>0</v>
      </c>
      <c r="H36" s="226" t="str">
        <f ca="1">_xlfn.IFS(ISBLANK(A!H36),"",IF(NOT(ISNA('#_A'!H36)),IF(ISNA(A!H36),TRUE,FALSE),FALSE),"StuNAMsg",IF(AND(ISNA('#_A'!H36),ISNA(A!H36)),TRUE,FALSE),"PerfectMsg",IF(NOT(ISERROR('#_A'!H36)),IF(ISERROR(A!H36),TRUE,FALSE),FALSE),"StuErrorMsg",IF(TYPE('#_A'!H36)&lt;&gt;TYPE(A!H36),TRUE,FALSE),"WrongTypeMsg",IF(_xlfn.ISFORMULA('#_A'!H36),IF(NOT(_xlfn.ISFORMULA(A!H36)),TRUE),FALSE),"MissingFormulaMsg",IF(NOT(AND(ISNUMBER(FIND("[",_xlfn.FORMULATEXT('#_A'!H36))),ISNUMBER(FIND("!",_xlfn.FORMULATEXT('#_A'!H36))))),AND(ISNUMBER(FIND("[",_xlfn.FORMULATEXT(A!H36))),ISNUMBER(FIND("!",_xlfn.FORMULATEXT(A!H36)))),FALSE),"ExternalRefsMsg",IF(ISNUMBER('#_A'!H36),IF(ABS('#_A'!H36-A!H36)&gt;0.00001,TRUE,FALSE),IF('#_A'!H36&lt;&gt;A!H36,TRUE,FALSE)),IF(ISNUMBER('#_A'!H36),IF('#_A'!H36&gt;A!H36,"TooLow","TooHigh"),"WrongAnswer"),NOT(_xlfn.ISFORMULA('#_A'!H36)),IF(_xlfn.IFS(ISTEXT('#_A'!H36),FALSE,ISLOGICAL('#_A'!H36),FALSE,SUBSTITUTE(CELL("format",'#_A'!H36),"-","")=SUBSTITUTE(CELL("format",A!H36),"-",""),FALSE,CELL("format",'#_A'!H36)="G",FALSE,AND(CELL("format",'#_A'!H36)="F0",CELL("format",A!H36)="G"),FALSE,TRUE,IFERROR(IF(MATCH(CELL("format",'#_A'!H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36),_xlfn.FORMULATEXT(A!H36),A!H36),"9","#"),"8","#"),"7","#"),"6","#"),"5","#"),"4","#"),"3","#"),"2","#"),"1","#"),"0","#"),"$","")," ",""),",","@"),"&gt;","@"),"&lt;","@"),"=","@"),")","@"),"(","@"),"^","@"),"/","@"),"+","@"),"*","@"),"-","@"))-LEN(SUBSTITUTE(SUBSTITUTE(SUBSTITUTE(SUBSTITUTE(SUBSTITUTE(SUBSTITUTE(SUBSTITUTE(SUBSTITUTE(SUBSTITUTE(SUBSTITUTE(SUBSTITUTE(SUBSTITUTE(SUBSTITUTE(SUBSTITUTE(SUBSTITUTE(SUBSTITUTE(SUBSTITUTE(SUBSTITUTE(SUBSTITUTE(SUBSTITUTE(SUBSTITUTE(SUBSTITUTE(SUBSTITUTE(SUBSTITUTE(IF(_xlfn.ISFORMULA(A!H36),_xlfn.FORMULATEXT(A!H36),A!H36),"9","#"),"8","#"),"7","#"),"6","#"),"5","#"),"4","#"),"3","#"),"2","#"),"1","#"),"0","#"),"$","")," ",""),",","@"),"&gt;","@"),"&lt;","@"),"=","@"),")","@"),"(","@"),"^","@"),"/","@"),"+","@"),"*","@"),"-","@"),"@#","")))/2&gt;(LEN(SUBSTITUTE(SUBSTITUTE(SUBSTITUTE(SUBSTITUTE(SUBSTITUTE(SUBSTITUTE(SUBSTITUTE(SUBSTITUTE(SUBSTITUTE(SUBSTITUTE(SUBSTITUTE(SUBSTITUTE(SUBSTITUTE(SUBSTITUTE(SUBSTITUTE(SUBSTITUTE(SUBSTITUTE(SUBSTITUTE(SUBSTITUTE(SUBSTITUTE(SUBSTITUTE(SUBSTITUTE(SUBSTITUTE(IF(_xlfn.ISFORMULA('#_A'!H36),_xlfn.FORMULATEXT('#_A'!H36),'#_A'!H36),"9","#"),"8","#"),"7","#"),"6","#"),"5","#"),"4","#"),"3","#"),"2","#"),"1","#"),"0","#"),"$","")," ",""),",","@"),"&gt;","@"),"&lt;","@"),"=","@"),")","@"),"(","@"),"^","@"),"/","@"),"+","@"),"*","@"),"-","@"))-LEN(SUBSTITUTE(SUBSTITUTE(SUBSTITUTE(SUBSTITUTE(SUBSTITUTE(SUBSTITUTE(SUBSTITUTE(SUBSTITUTE(SUBSTITUTE(SUBSTITUTE(SUBSTITUTE(SUBSTITUTE(SUBSTITUTE(SUBSTITUTE(SUBSTITUTE(SUBSTITUTE(SUBSTITUTE(SUBSTITUTE(SUBSTITUTE(SUBSTITUTE(SUBSTITUTE(SUBSTITUTE(SUBSTITUTE(SUBSTITUTE(IF(_xlfn.ISFORMULA('#_A'!H36),_xlfn.FORMULATEXT('#_A'!H36),'#_A'!H36),"9","#"),"8","#"),"7","#"),"6","#"),"5","#"),"4","#"),"3","#"),"2","#"),"1","#"),"0","#"),"$","")," ",""),",","@"),"&gt;","@"),"&lt;","@"),"=","@"),")","@"),"(","@"),"^","@"),"/","@"),"+","@"),"*","@"),"-","@"),"@#","")))/2,TRUE,FALSE),"HardCodeMsg",IF(LEN(IF(_xlfn.ISFORMULA(A!H36),_xlfn.FORMULATEXT(A!H36),A!H36))-LEN(SUBSTITUTE(IF(_xlfn.ISFORMULA(A!H36),_xlfn.FORMULATEXT(A!H36),A!H36),"""",""))&gt;LEN(IF(_xlfn.ISFORMULA('#_A'!H36),_xlfn.FORMULATEXT('#_A'!H36),'#_A'!H36))-LEN(SUBSTITUTE(IF(_xlfn.ISFORMULA('#_A'!H36),_xlfn.FORMULATEXT('#_A'!H36),'#_A'!H36),"""","")),TRUE,FALSE),"HardQuoteMsg",IF(LEN(IF(_xlfn.ISFORMULA(A!H36),_xlfn.FORMULATEXT(A!H36),A!H36))-LEN(SUBSTITUTE(IF(_xlfn.ISFORMULA(A!H36),_xlfn.FORMULATEXT(A!H36),A!H36),"$",""))&lt;LEN(IF(_xlfn.ISFORMULA('#_A'!H36),_xlfn.FORMULATEXT('#_A'!H36),'#_A'!H36))-LEN(SUBSTITUTE(IF(_xlfn.ISFORMULA('#_A'!H36),_xlfn.FORMULATEXT('#_A'!H36),'#_A'!H36),"$","")),TRUE,FALSE),"MissingAbsMsg",_xlfn.IFS(ISTEXT('#_A'!H36),FALSE,ISLOGICAL('#_A'!H36),FALSE,SUBSTITUTE(CELL("format",'#_A'!H36),"-","")=SUBSTITUTE(CELL("format",A!H36),"-",""),FALSE,CELL("format",'#_A'!H36)="G",FALSE,AND(CELL("format",'#_A'!H36)="F0",CELL("format",A!H36)="G"),FALSE,TRUE,IFERROR(IF(MATCH(CELL("format",'#_A'!H36),FormatCodes_SFX!$A$4:$A$53,0)&gt;0,TRUE),FALSE),TRUE,TRUE),"FormatMsg",TRUE,"PerfectMsg")</f>
        <v>PerfectMsg</v>
      </c>
      <c r="I36" s="247">
        <v>15516</v>
      </c>
      <c r="J36" s="227" t="str">
        <f ca="1">_xlfn.IFS(ISBLANK(A!J36),"",IF(NOT(ISNA('#_A'!J36)),IF(ISNA(A!J36),TRUE,FALSE),FALSE),"StuNAMsg",IF(AND(ISNA('#_A'!J36),ISNA(A!J36)),TRUE,FALSE),"PerfectMsg",IF(NOT(ISERROR('#_A'!J36)),IF(ISERROR(A!J36),TRUE,FALSE),FALSE),"StuErrorMsg",IF(TYPE('#_A'!J36)&lt;&gt;TYPE(A!J36),TRUE,FALSE),"WrongTypeMsg",IF(_xlfn.ISFORMULA('#_A'!J36),IF(NOT(_xlfn.ISFORMULA(A!J36)),TRUE),FALSE),"MissingFormulaMsg",IF(NOT(AND(ISNUMBER(FIND("[",_xlfn.FORMULATEXT('#_A'!J36))),ISNUMBER(FIND("!",_xlfn.FORMULATEXT('#_A'!J36))))),AND(ISNUMBER(FIND("[",_xlfn.FORMULATEXT(A!J36))),ISNUMBER(FIND("!",_xlfn.FORMULATEXT(A!J36)))),FALSE),"ExternalRefsMsg",IF(ISNUMBER('#_A'!J36),IF(ABS('#_A'!J36-A!J36)&gt;0.00001,TRUE,FALSE),IF('#_A'!J36&lt;&gt;A!J36,TRUE,FALSE)),IF(ISNUMBER('#_A'!J36),IF('#_A'!J36&gt;A!J36,"TooLow","TooHigh"),"WrongAnswer"),NOT(_xlfn.ISFORMULA('#_A'!J36)),IF(_xlfn.IFS(ISTEXT('#_A'!J36),FALSE,ISLOGICAL('#_A'!J36),FALSE,SUBSTITUTE(CELL("format",'#_A'!J36),"-","")=SUBSTITUTE(CELL("format",A!J36),"-",""),FALSE,CELL("format",'#_A'!J36)="G",FALSE,AND(CELL("format",'#_A'!J36)="F0",CELL("format",A!J36)="G"),FALSE,TRUE,IFERROR(IF(MATCH(CELL("format",'#_A'!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36),_xlfn.FORMULATEXT(A!J36),A!J36),"9","#"),"8","#"),"7","#"),"6","#"),"5","#"),"4","#"),"3","#"),"2","#"),"1","#"),"0","#"),"$","")," ",""),",","@"),"&gt;","@"),"&lt;","@"),"=","@"),")","@"),"(","@"),"^","@"),"/","@"),"+","@"),"*","@"),"-","@"))-LEN(SUBSTITUTE(SUBSTITUTE(SUBSTITUTE(SUBSTITUTE(SUBSTITUTE(SUBSTITUTE(SUBSTITUTE(SUBSTITUTE(SUBSTITUTE(SUBSTITUTE(SUBSTITUTE(SUBSTITUTE(SUBSTITUTE(SUBSTITUTE(SUBSTITUTE(SUBSTITUTE(SUBSTITUTE(SUBSTITUTE(SUBSTITUTE(SUBSTITUTE(SUBSTITUTE(SUBSTITUTE(SUBSTITUTE(SUBSTITUTE(IF(_xlfn.ISFORMULA(A!J36),_xlfn.FORMULATEXT(A!J36),A!J36),"9","#"),"8","#"),"7","#"),"6","#"),"5","#"),"4","#"),"3","#"),"2","#"),"1","#"),"0","#"),"$","")," ",""),",","@"),"&gt;","@"),"&lt;","@"),"=","@"),")","@"),"(","@"),"^","@"),"/","@"),"+","@"),"*","@"),"-","@"),"@#","")))/2&gt;(LEN(SUBSTITUTE(SUBSTITUTE(SUBSTITUTE(SUBSTITUTE(SUBSTITUTE(SUBSTITUTE(SUBSTITUTE(SUBSTITUTE(SUBSTITUTE(SUBSTITUTE(SUBSTITUTE(SUBSTITUTE(SUBSTITUTE(SUBSTITUTE(SUBSTITUTE(SUBSTITUTE(SUBSTITUTE(SUBSTITUTE(SUBSTITUTE(SUBSTITUTE(SUBSTITUTE(SUBSTITUTE(SUBSTITUTE(IF(_xlfn.ISFORMULA('#_A'!J36),_xlfn.FORMULATEXT('#_A'!J36),'#_A'!J36),"9","#"),"8","#"),"7","#"),"6","#"),"5","#"),"4","#"),"3","#"),"2","#"),"1","#"),"0","#"),"$","")," ",""),",","@"),"&gt;","@"),"&lt;","@"),"=","@"),")","@"),"(","@"),"^","@"),"/","@"),"+","@"),"*","@"),"-","@"))-LEN(SUBSTITUTE(SUBSTITUTE(SUBSTITUTE(SUBSTITUTE(SUBSTITUTE(SUBSTITUTE(SUBSTITUTE(SUBSTITUTE(SUBSTITUTE(SUBSTITUTE(SUBSTITUTE(SUBSTITUTE(SUBSTITUTE(SUBSTITUTE(SUBSTITUTE(SUBSTITUTE(SUBSTITUTE(SUBSTITUTE(SUBSTITUTE(SUBSTITUTE(SUBSTITUTE(SUBSTITUTE(SUBSTITUTE(SUBSTITUTE(IF(_xlfn.ISFORMULA('#_A'!J36),_xlfn.FORMULATEXT('#_A'!J36),'#_A'!J36),"9","#"),"8","#"),"7","#"),"6","#"),"5","#"),"4","#"),"3","#"),"2","#"),"1","#"),"0","#"),"$","")," ",""),",","@"),"&gt;","@"),"&lt;","@"),"=","@"),")","@"),"(","@"),"^","@"),"/","@"),"+","@"),"*","@"),"-","@"),"@#","")))/2,TRUE,FALSE),"HardCodeMsg",IF(LEN(IF(_xlfn.ISFORMULA(A!J36),_xlfn.FORMULATEXT(A!J36),A!J36))-LEN(SUBSTITUTE(IF(_xlfn.ISFORMULA(A!J36),_xlfn.FORMULATEXT(A!J36),A!J36),"""",""))&gt;LEN(IF(_xlfn.ISFORMULA('#_A'!J36),_xlfn.FORMULATEXT('#_A'!J36),'#_A'!J36))-LEN(SUBSTITUTE(IF(_xlfn.ISFORMULA('#_A'!J36),_xlfn.FORMULATEXT('#_A'!J36),'#_A'!J36),"""","")),TRUE,FALSE),"HardQuoteMsg",IF(LEN(IF(_xlfn.ISFORMULA(A!J36),_xlfn.FORMULATEXT(A!J36),A!J36))-LEN(SUBSTITUTE(IF(_xlfn.ISFORMULA(A!J36),_xlfn.FORMULATEXT(A!J36),A!J36),"$",""))&lt;LEN(IF(_xlfn.ISFORMULA('#_A'!J36),_xlfn.FORMULATEXT('#_A'!J36),'#_A'!J36))-LEN(SUBSTITUTE(IF(_xlfn.ISFORMULA('#_A'!J36),_xlfn.FORMULATEXT('#_A'!J36),'#_A'!J36),"$","")),TRUE,FALSE),"MissingAbsMsg",_xlfn.IFS(ISTEXT('#_A'!J36),FALSE,ISLOGICAL('#_A'!J36),FALSE,SUBSTITUTE(CELL("format",'#_A'!J36),"-","")=SUBSTITUTE(CELL("format",A!J36),"-",""),FALSE,CELL("format",'#_A'!J36)="G",FALSE,AND(CELL("format",'#_A'!J36)="F0",CELL("format",A!J36)="G"),FALSE,TRUE,IFERROR(IF(MATCH(CELL("format",'#_A'!J36),FormatCodes_SFX!$A$4:$A$53,0)&gt;0,TRUE),FALSE),TRUE,TRUE),"FormatMsg",TRUE,"PerfectMsg")</f>
        <v>PerfectMsg</v>
      </c>
      <c r="K36" s="231">
        <v>0</v>
      </c>
      <c r="L36" s="231" t="str">
        <f ca="1">_xlfn.IFS(ISBLANK(A!L36),"",IF(NOT(ISNA('#_A'!L36)),IF(ISNA(A!L36),TRUE,FALSE),FALSE),"StuNAMsg",IF(AND(ISNA('#_A'!L36),ISNA(A!L36)),TRUE,FALSE),"PerfectMsg",IF(NOT(ISERROR('#_A'!L36)),IF(ISERROR(A!L36),TRUE,FALSE),FALSE),"StuErrorMsg",IF(TYPE('#_A'!L36)&lt;&gt;TYPE(A!L36),TRUE,FALSE),"WrongTypeMsg",IF(_xlfn.ISFORMULA('#_A'!L36),IF(NOT(_xlfn.ISFORMULA(A!L36)),TRUE),FALSE),"MissingFormulaMsg",IF(NOT(AND(ISNUMBER(FIND("[",_xlfn.FORMULATEXT('#_A'!L36))),ISNUMBER(FIND("!",_xlfn.FORMULATEXT('#_A'!L36))))),AND(ISNUMBER(FIND("[",_xlfn.FORMULATEXT(A!L36))),ISNUMBER(FIND("!",_xlfn.FORMULATEXT(A!L36)))),FALSE),"ExternalRefsMsg",IF(ISNUMBER('#_A'!L36),IF(ABS('#_A'!L36-A!L36)&gt;0.00001,TRUE,FALSE),IF('#_A'!L36&lt;&gt;A!L36,TRUE,FALSE)),IF(ISNUMBER('#_A'!L36),IF('#_A'!L36&gt;A!L36,"TooLow","TooHigh"),"WrongAnswer"),NOT(_xlfn.ISFORMULA('#_A'!L36)),IF(_xlfn.IFS(ISTEXT('#_A'!L36),FALSE,ISLOGICAL('#_A'!L36),FALSE,SUBSTITUTE(CELL("format",'#_A'!L36),"-","")=SUBSTITUTE(CELL("format",A!L36),"-",""),FALSE,CELL("format",'#_A'!L36)="G",FALSE,AND(CELL("format",'#_A'!L36)="F0",CELL("format",A!L36)="G"),FALSE,TRUE,IFERROR(IF(MATCH(CELL("format",'#_A'!L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36),_xlfn.FORMULATEXT(A!L36),A!L36),"9","#"),"8","#"),"7","#"),"6","#"),"5","#"),"4","#"),"3","#"),"2","#"),"1","#"),"0","#"),"$","")," ",""),",","@"),"&gt;","@"),"&lt;","@"),"=","@"),")","@"),"(","@"),"^","@"),"/","@"),"+","@"),"*","@"),"-","@"))-LEN(SUBSTITUTE(SUBSTITUTE(SUBSTITUTE(SUBSTITUTE(SUBSTITUTE(SUBSTITUTE(SUBSTITUTE(SUBSTITUTE(SUBSTITUTE(SUBSTITUTE(SUBSTITUTE(SUBSTITUTE(SUBSTITUTE(SUBSTITUTE(SUBSTITUTE(SUBSTITUTE(SUBSTITUTE(SUBSTITUTE(SUBSTITUTE(SUBSTITUTE(SUBSTITUTE(SUBSTITUTE(SUBSTITUTE(SUBSTITUTE(IF(_xlfn.ISFORMULA(A!L36),_xlfn.FORMULATEXT(A!L36),A!L36),"9","#"),"8","#"),"7","#"),"6","#"),"5","#"),"4","#"),"3","#"),"2","#"),"1","#"),"0","#"),"$","")," ",""),",","@"),"&gt;","@"),"&lt;","@"),"=","@"),")","@"),"(","@"),"^","@"),"/","@"),"+","@"),"*","@"),"-","@"),"@#","")))/2&gt;(LEN(SUBSTITUTE(SUBSTITUTE(SUBSTITUTE(SUBSTITUTE(SUBSTITUTE(SUBSTITUTE(SUBSTITUTE(SUBSTITUTE(SUBSTITUTE(SUBSTITUTE(SUBSTITUTE(SUBSTITUTE(SUBSTITUTE(SUBSTITUTE(SUBSTITUTE(SUBSTITUTE(SUBSTITUTE(SUBSTITUTE(SUBSTITUTE(SUBSTITUTE(SUBSTITUTE(SUBSTITUTE(SUBSTITUTE(IF(_xlfn.ISFORMULA('#_A'!L36),_xlfn.FORMULATEXT('#_A'!L36),'#_A'!L36),"9","#"),"8","#"),"7","#"),"6","#"),"5","#"),"4","#"),"3","#"),"2","#"),"1","#"),"0","#"),"$","")," ",""),",","@"),"&gt;","@"),"&lt;","@"),"=","@"),")","@"),"(","@"),"^","@"),"/","@"),"+","@"),"*","@"),"-","@"))-LEN(SUBSTITUTE(SUBSTITUTE(SUBSTITUTE(SUBSTITUTE(SUBSTITUTE(SUBSTITUTE(SUBSTITUTE(SUBSTITUTE(SUBSTITUTE(SUBSTITUTE(SUBSTITUTE(SUBSTITUTE(SUBSTITUTE(SUBSTITUTE(SUBSTITUTE(SUBSTITUTE(SUBSTITUTE(SUBSTITUTE(SUBSTITUTE(SUBSTITUTE(SUBSTITUTE(SUBSTITUTE(SUBSTITUTE(SUBSTITUTE(IF(_xlfn.ISFORMULA('#_A'!L36),_xlfn.FORMULATEXT('#_A'!L36),'#_A'!L36),"9","#"),"8","#"),"7","#"),"6","#"),"5","#"),"4","#"),"3","#"),"2","#"),"1","#"),"0","#"),"$","")," ",""),",","@"),"&gt;","@"),"&lt;","@"),"=","@"),")","@"),"(","@"),"^","@"),"/","@"),"+","@"),"*","@"),"-","@"),"@#","")))/2,TRUE,FALSE),"HardCodeMsg",IF(LEN(IF(_xlfn.ISFORMULA(A!L36),_xlfn.FORMULATEXT(A!L36),A!L36))-LEN(SUBSTITUTE(IF(_xlfn.ISFORMULA(A!L36),_xlfn.FORMULATEXT(A!L36),A!L36),"""",""))&gt;LEN(IF(_xlfn.ISFORMULA('#_A'!L36),_xlfn.FORMULATEXT('#_A'!L36),'#_A'!L36))-LEN(SUBSTITUTE(IF(_xlfn.ISFORMULA('#_A'!L36),_xlfn.FORMULATEXT('#_A'!L36),'#_A'!L36),"""","")),TRUE,FALSE),"HardQuoteMsg",IF(LEN(IF(_xlfn.ISFORMULA(A!L36),_xlfn.FORMULATEXT(A!L36),A!L36))-LEN(SUBSTITUTE(IF(_xlfn.ISFORMULA(A!L36),_xlfn.FORMULATEXT(A!L36),A!L36),"$",""))&lt;LEN(IF(_xlfn.ISFORMULA('#_A'!L36),_xlfn.FORMULATEXT('#_A'!L36),'#_A'!L36))-LEN(SUBSTITUTE(IF(_xlfn.ISFORMULA('#_A'!L36),_xlfn.FORMULATEXT('#_A'!L36),'#_A'!L36),"$","")),TRUE,FALSE),"MissingAbsMsg",_xlfn.IFS(ISTEXT('#_A'!L36),FALSE,ISLOGICAL('#_A'!L36),FALSE,SUBSTITUTE(CELL("format",'#_A'!L36),"-","")=SUBSTITUTE(CELL("format",A!L36),"-",""),FALSE,CELL("format",'#_A'!L36)="G",FALSE,AND(CELL("format",'#_A'!L36)="F0",CELL("format",A!L36)="G"),FALSE,TRUE,IFERROR(IF(MATCH(CELL("format",'#_A'!L36),FormatCodes_SFX!$A$4:$A$53,0)&gt;0,TRUE),FALSE),TRUE,TRUE),"FormatMsg",TRUE,"PerfectMsg")</f>
        <v>PerfectMsg</v>
      </c>
      <c r="M36" s="248" t="str">
        <f ca="1">_xlfn.IFS(ISBLANK(A!M36),"",IF(NOT(ISNA('#_A'!M36)),IF(ISNA(A!M36),TRUE,FALSE),FALSE),"StuNAMsg",IF(AND(ISNA('#_A'!M36),ISNA(A!M36)),TRUE,FALSE),"PerfectMsg",IF(NOT(ISERROR('#_A'!M36)),IF(ISERROR(A!M36),TRUE,FALSE),FALSE),"StuErrorMsg",IF(TYPE('#_A'!M36)&lt;&gt;TYPE(A!M36),TRUE,FALSE),"WrongTypeMsg",IF(_xlfn.ISFORMULA('#_A'!M36),IF(NOT(_xlfn.ISFORMULA(A!M36)),TRUE),FALSE),"MissingFormulaMsg",IF(NOT(AND(ISNUMBER(FIND("[",_xlfn.FORMULATEXT('#_A'!M36))),ISNUMBER(FIND("!",_xlfn.FORMULATEXT('#_A'!M36))))),AND(ISNUMBER(FIND("[",_xlfn.FORMULATEXT(A!M36))),ISNUMBER(FIND("!",_xlfn.FORMULATEXT(A!M36)))),FALSE),"ExternalRefsMsg",IF(ISNUMBER('#_A'!M36),IF(ABS('#_A'!M36-A!M36)&gt;0.00001,TRUE,FALSE),IF('#_A'!M36&lt;&gt;A!M36,TRUE,FALSE)),IF(ISNUMBER('#_A'!M36),IF('#_A'!M36&gt;A!M36,"TooLow","TooHigh"),"WrongAnswer"),NOT(_xlfn.ISFORMULA('#_A'!M36)),IF(_xlfn.IFS(ISTEXT('#_A'!M36),FALSE,ISLOGICAL('#_A'!M36),FALSE,SUBSTITUTE(CELL("format",'#_A'!M36),"-","")=SUBSTITUTE(CELL("format",A!M36),"-",""),FALSE,CELL("format",'#_A'!M36)="G",FALSE,AND(CELL("format",'#_A'!M36)="F0",CELL("format",A!M36)="G"),FALSE,TRUE,IFERROR(IF(MATCH(CELL("format",'#_A'!M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36),_xlfn.FORMULATEXT(A!M36),A!M36),"9","#"),"8","#"),"7","#"),"6","#"),"5","#"),"4","#"),"3","#"),"2","#"),"1","#"),"0","#"),"$","")," ",""),",","@"),"&gt;","@"),"&lt;","@"),"=","@"),")","@"),"(","@"),"^","@"),"/","@"),"+","@"),"*","@"),"-","@"))-LEN(SUBSTITUTE(SUBSTITUTE(SUBSTITUTE(SUBSTITUTE(SUBSTITUTE(SUBSTITUTE(SUBSTITUTE(SUBSTITUTE(SUBSTITUTE(SUBSTITUTE(SUBSTITUTE(SUBSTITUTE(SUBSTITUTE(SUBSTITUTE(SUBSTITUTE(SUBSTITUTE(SUBSTITUTE(SUBSTITUTE(SUBSTITUTE(SUBSTITUTE(SUBSTITUTE(SUBSTITUTE(SUBSTITUTE(SUBSTITUTE(IF(_xlfn.ISFORMULA(A!M36),_xlfn.FORMULATEXT(A!M36),A!M36),"9","#"),"8","#"),"7","#"),"6","#"),"5","#"),"4","#"),"3","#"),"2","#"),"1","#"),"0","#"),"$","")," ",""),",","@"),"&gt;","@"),"&lt;","@"),"=","@"),")","@"),"(","@"),"^","@"),"/","@"),"+","@"),"*","@"),"-","@"),"@#","")))/2&gt;(LEN(SUBSTITUTE(SUBSTITUTE(SUBSTITUTE(SUBSTITUTE(SUBSTITUTE(SUBSTITUTE(SUBSTITUTE(SUBSTITUTE(SUBSTITUTE(SUBSTITUTE(SUBSTITUTE(SUBSTITUTE(SUBSTITUTE(SUBSTITUTE(SUBSTITUTE(SUBSTITUTE(SUBSTITUTE(SUBSTITUTE(SUBSTITUTE(SUBSTITUTE(SUBSTITUTE(SUBSTITUTE(SUBSTITUTE(IF(_xlfn.ISFORMULA('#_A'!M36),_xlfn.FORMULATEXT('#_A'!M36),'#_A'!M36),"9","#"),"8","#"),"7","#"),"6","#"),"5","#"),"4","#"),"3","#"),"2","#"),"1","#"),"0","#"),"$","")," ",""),",","@"),"&gt;","@"),"&lt;","@"),"=","@"),")","@"),"(","@"),"^","@"),"/","@"),"+","@"),"*","@"),"-","@"))-LEN(SUBSTITUTE(SUBSTITUTE(SUBSTITUTE(SUBSTITUTE(SUBSTITUTE(SUBSTITUTE(SUBSTITUTE(SUBSTITUTE(SUBSTITUTE(SUBSTITUTE(SUBSTITUTE(SUBSTITUTE(SUBSTITUTE(SUBSTITUTE(SUBSTITUTE(SUBSTITUTE(SUBSTITUTE(SUBSTITUTE(SUBSTITUTE(SUBSTITUTE(SUBSTITUTE(SUBSTITUTE(SUBSTITUTE(SUBSTITUTE(IF(_xlfn.ISFORMULA('#_A'!M36),_xlfn.FORMULATEXT('#_A'!M36),'#_A'!M36),"9","#"),"8","#"),"7","#"),"6","#"),"5","#"),"4","#"),"3","#"),"2","#"),"1","#"),"0","#"),"$","")," ",""),",","@"),"&gt;","@"),"&lt;","@"),"=","@"),")","@"),"(","@"),"^","@"),"/","@"),"+","@"),"*","@"),"-","@"),"@#","")))/2,TRUE,FALSE),"HardCodeMsg",IF(LEN(IF(_xlfn.ISFORMULA(A!M36),_xlfn.FORMULATEXT(A!M36),A!M36))-LEN(SUBSTITUTE(IF(_xlfn.ISFORMULA(A!M36),_xlfn.FORMULATEXT(A!M36),A!M36),"""",""))&gt;LEN(IF(_xlfn.ISFORMULA('#_A'!M36),_xlfn.FORMULATEXT('#_A'!M36),'#_A'!M36))-LEN(SUBSTITUTE(IF(_xlfn.ISFORMULA('#_A'!M36),_xlfn.FORMULATEXT('#_A'!M36),'#_A'!M36),"""","")),TRUE,FALSE),"HardQuoteMsg",IF(LEN(IF(_xlfn.ISFORMULA(A!M36),_xlfn.FORMULATEXT(A!M36),A!M36))-LEN(SUBSTITUTE(IF(_xlfn.ISFORMULA(A!M36),_xlfn.FORMULATEXT(A!M36),A!M36),"$",""))&lt;LEN(IF(_xlfn.ISFORMULA('#_A'!M36),_xlfn.FORMULATEXT('#_A'!M36),'#_A'!M36))-LEN(SUBSTITUTE(IF(_xlfn.ISFORMULA('#_A'!M36),_xlfn.FORMULATEXT('#_A'!M36),'#_A'!M36),"$","")),TRUE,FALSE),"MissingAbsMsg",_xlfn.IFS(ISTEXT('#_A'!M36),FALSE,ISLOGICAL('#_A'!M36),FALSE,SUBSTITUTE(CELL("format",'#_A'!M36),"-","")=SUBSTITUTE(CELL("format",A!M36),"-",""),FALSE,CELL("format",'#_A'!M36)="G",FALSE,AND(CELL("format",'#_A'!M36)="F0",CELL("format",A!M36)="G"),FALSE,TRUE,IFERROR(IF(MATCH(CELL("format",'#_A'!M36),FormatCodes_SFX!$A$4:$A$53,0)&gt;0,TRUE),FALSE),TRUE,TRUE),"FormatMsg",TRUE,"PerfectMsg")</f>
        <v>PerfectMsg</v>
      </c>
      <c r="N36" s="249" t="str">
        <f ca="1">_xlfn.IFS(ISBLANK(A!N36),"",IF(NOT(ISNA('#_A'!N36)),IF(ISNA(A!N36),TRUE,FALSE),FALSE),"StuNAMsg",IF(AND(ISNA('#_A'!N36),ISNA(A!N36)),TRUE,FALSE),"PerfectMsg",IF(NOT(ISERROR('#_A'!N36)),IF(ISERROR(A!N36),TRUE,FALSE),FALSE),"StuErrorMsg",IF(TYPE('#_A'!N36)&lt;&gt;TYPE(A!N36),TRUE,FALSE),"WrongTypeMsg",IF(_xlfn.ISFORMULA('#_A'!N36),IF(NOT(_xlfn.ISFORMULA(A!N36)),TRUE),FALSE),"MissingFormulaMsg",IF(NOT(AND(ISNUMBER(FIND("[",_xlfn.FORMULATEXT('#_A'!N36))),ISNUMBER(FIND("!",_xlfn.FORMULATEXT('#_A'!N36))))),AND(ISNUMBER(FIND("[",_xlfn.FORMULATEXT(A!N36))),ISNUMBER(FIND("!",_xlfn.FORMULATEXT(A!N36)))),FALSE),"ExternalRefsMsg",IF(ISNUMBER('#_A'!N36),IF(ABS('#_A'!N36-A!N36)&gt;0.00001,TRUE,FALSE),IF('#_A'!N36&lt;&gt;A!N36,TRUE,FALSE)),IF(ISNUMBER('#_A'!N36),IF('#_A'!N36&gt;A!N36,"TooLow","TooHigh"),"WrongAnswer"),NOT(_xlfn.ISFORMULA('#_A'!N36)),IF(_xlfn.IFS(ISTEXT('#_A'!N36),FALSE,ISLOGICAL('#_A'!N36),FALSE,SUBSTITUTE(CELL("format",'#_A'!N36),"-","")=SUBSTITUTE(CELL("format",A!N36),"-",""),FALSE,CELL("format",'#_A'!N36)="G",FALSE,AND(CELL("format",'#_A'!N36)="F0",CELL("format",A!N36)="G"),FALSE,TRUE,IFERROR(IF(MATCH(CELL("format",'#_A'!N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36),_xlfn.FORMULATEXT(A!N36),A!N36),"9","#"),"8","#"),"7","#"),"6","#"),"5","#"),"4","#"),"3","#"),"2","#"),"1","#"),"0","#"),"$","")," ",""),",","@"),"&gt;","@"),"&lt;","@"),"=","@"),")","@"),"(","@"),"^","@"),"/","@"),"+","@"),"*","@"),"-","@"))-LEN(SUBSTITUTE(SUBSTITUTE(SUBSTITUTE(SUBSTITUTE(SUBSTITUTE(SUBSTITUTE(SUBSTITUTE(SUBSTITUTE(SUBSTITUTE(SUBSTITUTE(SUBSTITUTE(SUBSTITUTE(SUBSTITUTE(SUBSTITUTE(SUBSTITUTE(SUBSTITUTE(SUBSTITUTE(SUBSTITUTE(SUBSTITUTE(SUBSTITUTE(SUBSTITUTE(SUBSTITUTE(SUBSTITUTE(SUBSTITUTE(IF(_xlfn.ISFORMULA(A!N36),_xlfn.FORMULATEXT(A!N36),A!N36),"9","#"),"8","#"),"7","#"),"6","#"),"5","#"),"4","#"),"3","#"),"2","#"),"1","#"),"0","#"),"$","")," ",""),",","@"),"&gt;","@"),"&lt;","@"),"=","@"),")","@"),"(","@"),"^","@"),"/","@"),"+","@"),"*","@"),"-","@"),"@#","")))/2&gt;(LEN(SUBSTITUTE(SUBSTITUTE(SUBSTITUTE(SUBSTITUTE(SUBSTITUTE(SUBSTITUTE(SUBSTITUTE(SUBSTITUTE(SUBSTITUTE(SUBSTITUTE(SUBSTITUTE(SUBSTITUTE(SUBSTITUTE(SUBSTITUTE(SUBSTITUTE(SUBSTITUTE(SUBSTITUTE(SUBSTITUTE(SUBSTITUTE(SUBSTITUTE(SUBSTITUTE(SUBSTITUTE(SUBSTITUTE(IF(_xlfn.ISFORMULA('#_A'!N36),_xlfn.FORMULATEXT('#_A'!N36),'#_A'!N36),"9","#"),"8","#"),"7","#"),"6","#"),"5","#"),"4","#"),"3","#"),"2","#"),"1","#"),"0","#"),"$","")," ",""),",","@"),"&gt;","@"),"&lt;","@"),"=","@"),")","@"),"(","@"),"^","@"),"/","@"),"+","@"),"*","@"),"-","@"))-LEN(SUBSTITUTE(SUBSTITUTE(SUBSTITUTE(SUBSTITUTE(SUBSTITUTE(SUBSTITUTE(SUBSTITUTE(SUBSTITUTE(SUBSTITUTE(SUBSTITUTE(SUBSTITUTE(SUBSTITUTE(SUBSTITUTE(SUBSTITUTE(SUBSTITUTE(SUBSTITUTE(SUBSTITUTE(SUBSTITUTE(SUBSTITUTE(SUBSTITUTE(SUBSTITUTE(SUBSTITUTE(SUBSTITUTE(SUBSTITUTE(IF(_xlfn.ISFORMULA('#_A'!N36),_xlfn.FORMULATEXT('#_A'!N36),'#_A'!N36),"9","#"),"8","#"),"7","#"),"6","#"),"5","#"),"4","#"),"3","#"),"2","#"),"1","#"),"0","#"),"$","")," ",""),",","@"),"&gt;","@"),"&lt;","@"),"=","@"),")","@"),"(","@"),"^","@"),"/","@"),"+","@"),"*","@"),"-","@"),"@#","")))/2,TRUE,FALSE),"HardCodeMsg",IF(LEN(IF(_xlfn.ISFORMULA(A!N36),_xlfn.FORMULATEXT(A!N36),A!N36))-LEN(SUBSTITUTE(IF(_xlfn.ISFORMULA(A!N36),_xlfn.FORMULATEXT(A!N36),A!N36),"""",""))&gt;LEN(IF(_xlfn.ISFORMULA('#_A'!N36),_xlfn.FORMULATEXT('#_A'!N36),'#_A'!N36))-LEN(SUBSTITUTE(IF(_xlfn.ISFORMULA('#_A'!N36),_xlfn.FORMULATEXT('#_A'!N36),'#_A'!N36),"""","")),TRUE,FALSE),"HardQuoteMsg",IF(LEN(IF(_xlfn.ISFORMULA(A!N36),_xlfn.FORMULATEXT(A!N36),A!N36))-LEN(SUBSTITUTE(IF(_xlfn.ISFORMULA(A!N36),_xlfn.FORMULATEXT(A!N36),A!N36),"$",""))&lt;LEN(IF(_xlfn.ISFORMULA('#_A'!N36),_xlfn.FORMULATEXT('#_A'!N36),'#_A'!N36))-LEN(SUBSTITUTE(IF(_xlfn.ISFORMULA('#_A'!N36),_xlfn.FORMULATEXT('#_A'!N36),'#_A'!N36),"$","")),TRUE,FALSE),"MissingAbsMsg",_xlfn.IFS(ISTEXT('#_A'!N36),FALSE,ISLOGICAL('#_A'!N36),FALSE,SUBSTITUTE(CELL("format",'#_A'!N36),"-","")=SUBSTITUTE(CELL("format",A!N36),"-",""),FALSE,CELL("format",'#_A'!N36)="G",FALSE,AND(CELL("format",'#_A'!N36)="F0",CELL("format",A!N36)="G"),FALSE,TRUE,IFERROR(IF(MATCH(CELL("format",'#_A'!N36),FormatCodes_SFX!$A$4:$A$53,0)&gt;0,TRUE),FALSE),TRUE,TRUE),"FormatMsg",TRUE,"PerfectMsg")</f>
        <v>PerfectMsg</v>
      </c>
    </row>
    <row r="37" spans="6:19">
      <c r="F37" s="231">
        <v>0</v>
      </c>
      <c r="G37" s="244">
        <v>0</v>
      </c>
      <c r="H37" s="226" t="str">
        <f ca="1">_xlfn.IFS(ISBLANK(A!H37),"",IF(NOT(ISNA('#_A'!H37)),IF(ISNA(A!H37),TRUE,FALSE),FALSE),"StuNAMsg",IF(AND(ISNA('#_A'!H37),ISNA(A!H37)),TRUE,FALSE),"PerfectMsg",IF(NOT(ISERROR('#_A'!H37)),IF(ISERROR(A!H37),TRUE,FALSE),FALSE),"StuErrorMsg",IF(TYPE('#_A'!H37)&lt;&gt;TYPE(A!H37),TRUE,FALSE),"WrongTypeMsg",IF(_xlfn.ISFORMULA('#_A'!H37),IF(NOT(_xlfn.ISFORMULA(A!H37)),TRUE),FALSE),"MissingFormulaMsg",IF(NOT(AND(ISNUMBER(FIND("[",_xlfn.FORMULATEXT('#_A'!H37))),ISNUMBER(FIND("!",_xlfn.FORMULATEXT('#_A'!H37))))),AND(ISNUMBER(FIND("[",_xlfn.FORMULATEXT(A!H37))),ISNUMBER(FIND("!",_xlfn.FORMULATEXT(A!H37)))),FALSE),"ExternalRefsMsg",IF(ISNUMBER('#_A'!H37),IF(ABS('#_A'!H37-A!H37)&gt;0.00001,TRUE,FALSE),IF('#_A'!H37&lt;&gt;A!H37,TRUE,FALSE)),IF(ISNUMBER('#_A'!H37),IF('#_A'!H37&gt;A!H37,"TooLow","TooHigh"),"WrongAnswer"),NOT(_xlfn.ISFORMULA('#_A'!H37)),IF(_xlfn.IFS(ISTEXT('#_A'!H37),FALSE,ISLOGICAL('#_A'!H37),FALSE,SUBSTITUTE(CELL("format",'#_A'!H37),"-","")=SUBSTITUTE(CELL("format",A!H37),"-",""),FALSE,CELL("format",'#_A'!H37)="G",FALSE,AND(CELL("format",'#_A'!H37)="F0",CELL("format",A!H37)="G"),FALSE,TRUE,IFERROR(IF(MATCH(CELL("format",'#_A'!H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37),_xlfn.FORMULATEXT(A!H37),A!H37),"9","#"),"8","#"),"7","#"),"6","#"),"5","#"),"4","#"),"3","#"),"2","#"),"1","#"),"0","#"),"$","")," ",""),",","@"),"&gt;","@"),"&lt;","@"),"=","@"),")","@"),"(","@"),"^","@"),"/","@"),"+","@"),"*","@"),"-","@"))-LEN(SUBSTITUTE(SUBSTITUTE(SUBSTITUTE(SUBSTITUTE(SUBSTITUTE(SUBSTITUTE(SUBSTITUTE(SUBSTITUTE(SUBSTITUTE(SUBSTITUTE(SUBSTITUTE(SUBSTITUTE(SUBSTITUTE(SUBSTITUTE(SUBSTITUTE(SUBSTITUTE(SUBSTITUTE(SUBSTITUTE(SUBSTITUTE(SUBSTITUTE(SUBSTITUTE(SUBSTITUTE(SUBSTITUTE(SUBSTITUTE(IF(_xlfn.ISFORMULA(A!H37),_xlfn.FORMULATEXT(A!H37),A!H37),"9","#"),"8","#"),"7","#"),"6","#"),"5","#"),"4","#"),"3","#"),"2","#"),"1","#"),"0","#"),"$","")," ",""),",","@"),"&gt;","@"),"&lt;","@"),"=","@"),")","@"),"(","@"),"^","@"),"/","@"),"+","@"),"*","@"),"-","@"),"@#","")))/2&gt;(LEN(SUBSTITUTE(SUBSTITUTE(SUBSTITUTE(SUBSTITUTE(SUBSTITUTE(SUBSTITUTE(SUBSTITUTE(SUBSTITUTE(SUBSTITUTE(SUBSTITUTE(SUBSTITUTE(SUBSTITUTE(SUBSTITUTE(SUBSTITUTE(SUBSTITUTE(SUBSTITUTE(SUBSTITUTE(SUBSTITUTE(SUBSTITUTE(SUBSTITUTE(SUBSTITUTE(SUBSTITUTE(SUBSTITUTE(IF(_xlfn.ISFORMULA('#_A'!H37),_xlfn.FORMULATEXT('#_A'!H37),'#_A'!H37),"9","#"),"8","#"),"7","#"),"6","#"),"5","#"),"4","#"),"3","#"),"2","#"),"1","#"),"0","#"),"$","")," ",""),",","@"),"&gt;","@"),"&lt;","@"),"=","@"),")","@"),"(","@"),"^","@"),"/","@"),"+","@"),"*","@"),"-","@"))-LEN(SUBSTITUTE(SUBSTITUTE(SUBSTITUTE(SUBSTITUTE(SUBSTITUTE(SUBSTITUTE(SUBSTITUTE(SUBSTITUTE(SUBSTITUTE(SUBSTITUTE(SUBSTITUTE(SUBSTITUTE(SUBSTITUTE(SUBSTITUTE(SUBSTITUTE(SUBSTITUTE(SUBSTITUTE(SUBSTITUTE(SUBSTITUTE(SUBSTITUTE(SUBSTITUTE(SUBSTITUTE(SUBSTITUTE(SUBSTITUTE(IF(_xlfn.ISFORMULA('#_A'!H37),_xlfn.FORMULATEXT('#_A'!H37),'#_A'!H37),"9","#"),"8","#"),"7","#"),"6","#"),"5","#"),"4","#"),"3","#"),"2","#"),"1","#"),"0","#"),"$","")," ",""),",","@"),"&gt;","@"),"&lt;","@"),"=","@"),")","@"),"(","@"),"^","@"),"/","@"),"+","@"),"*","@"),"-","@"),"@#","")))/2,TRUE,FALSE),"HardCodeMsg",IF(LEN(IF(_xlfn.ISFORMULA(A!H37),_xlfn.FORMULATEXT(A!H37),A!H37))-LEN(SUBSTITUTE(IF(_xlfn.ISFORMULA(A!H37),_xlfn.FORMULATEXT(A!H37),A!H37),"""",""))&gt;LEN(IF(_xlfn.ISFORMULA('#_A'!H37),_xlfn.FORMULATEXT('#_A'!H37),'#_A'!H37))-LEN(SUBSTITUTE(IF(_xlfn.ISFORMULA('#_A'!H37),_xlfn.FORMULATEXT('#_A'!H37),'#_A'!H37),"""","")),TRUE,FALSE),"HardQuoteMsg",IF(LEN(IF(_xlfn.ISFORMULA(A!H37),_xlfn.FORMULATEXT(A!H37),A!H37))-LEN(SUBSTITUTE(IF(_xlfn.ISFORMULA(A!H37),_xlfn.FORMULATEXT(A!H37),A!H37),"$",""))&lt;LEN(IF(_xlfn.ISFORMULA('#_A'!H37),_xlfn.FORMULATEXT('#_A'!H37),'#_A'!H37))-LEN(SUBSTITUTE(IF(_xlfn.ISFORMULA('#_A'!H37),_xlfn.FORMULATEXT('#_A'!H37),'#_A'!H37),"$","")),TRUE,FALSE),"MissingAbsMsg",_xlfn.IFS(ISTEXT('#_A'!H37),FALSE,ISLOGICAL('#_A'!H37),FALSE,SUBSTITUTE(CELL("format",'#_A'!H37),"-","")=SUBSTITUTE(CELL("format",A!H37),"-",""),FALSE,CELL("format",'#_A'!H37)="G",FALSE,AND(CELL("format",'#_A'!H37)="F0",CELL("format",A!H37)="G"),FALSE,TRUE,IFERROR(IF(MATCH(CELL("format",'#_A'!H37),FormatCodes_SFX!$A$4:$A$53,0)&gt;0,TRUE),FALSE),TRUE,TRUE),"FormatMsg",TRUE,"PerfectMsg")</f>
        <v>PerfectMsg</v>
      </c>
      <c r="I37" s="247">
        <v>36835</v>
      </c>
      <c r="J37" s="227" t="str">
        <f ca="1">_xlfn.IFS(ISBLANK(A!J37),"",IF(NOT(ISNA('#_A'!J37)),IF(ISNA(A!J37),TRUE,FALSE),FALSE),"StuNAMsg",IF(AND(ISNA('#_A'!J37),ISNA(A!J37)),TRUE,FALSE),"PerfectMsg",IF(NOT(ISERROR('#_A'!J37)),IF(ISERROR(A!J37),TRUE,FALSE),FALSE),"StuErrorMsg",IF(TYPE('#_A'!J37)&lt;&gt;TYPE(A!J37),TRUE,FALSE),"WrongTypeMsg",IF(_xlfn.ISFORMULA('#_A'!J37),IF(NOT(_xlfn.ISFORMULA(A!J37)),TRUE),FALSE),"MissingFormulaMsg",IF(NOT(AND(ISNUMBER(FIND("[",_xlfn.FORMULATEXT('#_A'!J37))),ISNUMBER(FIND("!",_xlfn.FORMULATEXT('#_A'!J37))))),AND(ISNUMBER(FIND("[",_xlfn.FORMULATEXT(A!J37))),ISNUMBER(FIND("!",_xlfn.FORMULATEXT(A!J37)))),FALSE),"ExternalRefsMsg",IF(ISNUMBER('#_A'!J37),IF(ABS('#_A'!J37-A!J37)&gt;0.00001,TRUE,FALSE),IF('#_A'!J37&lt;&gt;A!J37,TRUE,FALSE)),IF(ISNUMBER('#_A'!J37),IF('#_A'!J37&gt;A!J37,"TooLow","TooHigh"),"WrongAnswer"),NOT(_xlfn.ISFORMULA('#_A'!J37)),IF(_xlfn.IFS(ISTEXT('#_A'!J37),FALSE,ISLOGICAL('#_A'!J37),FALSE,SUBSTITUTE(CELL("format",'#_A'!J37),"-","")=SUBSTITUTE(CELL("format",A!J37),"-",""),FALSE,CELL("format",'#_A'!J37)="G",FALSE,AND(CELL("format",'#_A'!J37)="F0",CELL("format",A!J37)="G"),FALSE,TRUE,IFERROR(IF(MATCH(CELL("format",'#_A'!J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37),_xlfn.FORMULATEXT(A!J37),A!J37),"9","#"),"8","#"),"7","#"),"6","#"),"5","#"),"4","#"),"3","#"),"2","#"),"1","#"),"0","#"),"$","")," ",""),",","@"),"&gt;","@"),"&lt;","@"),"=","@"),")","@"),"(","@"),"^","@"),"/","@"),"+","@"),"*","@"),"-","@"))-LEN(SUBSTITUTE(SUBSTITUTE(SUBSTITUTE(SUBSTITUTE(SUBSTITUTE(SUBSTITUTE(SUBSTITUTE(SUBSTITUTE(SUBSTITUTE(SUBSTITUTE(SUBSTITUTE(SUBSTITUTE(SUBSTITUTE(SUBSTITUTE(SUBSTITUTE(SUBSTITUTE(SUBSTITUTE(SUBSTITUTE(SUBSTITUTE(SUBSTITUTE(SUBSTITUTE(SUBSTITUTE(SUBSTITUTE(SUBSTITUTE(IF(_xlfn.ISFORMULA(A!J37),_xlfn.FORMULATEXT(A!J37),A!J37),"9","#"),"8","#"),"7","#"),"6","#"),"5","#"),"4","#"),"3","#"),"2","#"),"1","#"),"0","#"),"$","")," ",""),",","@"),"&gt;","@"),"&lt;","@"),"=","@"),")","@"),"(","@"),"^","@"),"/","@"),"+","@"),"*","@"),"-","@"),"@#","")))/2&gt;(LEN(SUBSTITUTE(SUBSTITUTE(SUBSTITUTE(SUBSTITUTE(SUBSTITUTE(SUBSTITUTE(SUBSTITUTE(SUBSTITUTE(SUBSTITUTE(SUBSTITUTE(SUBSTITUTE(SUBSTITUTE(SUBSTITUTE(SUBSTITUTE(SUBSTITUTE(SUBSTITUTE(SUBSTITUTE(SUBSTITUTE(SUBSTITUTE(SUBSTITUTE(SUBSTITUTE(SUBSTITUTE(SUBSTITUTE(IF(_xlfn.ISFORMULA('#_A'!J37),_xlfn.FORMULATEXT('#_A'!J37),'#_A'!J37),"9","#"),"8","#"),"7","#"),"6","#"),"5","#"),"4","#"),"3","#"),"2","#"),"1","#"),"0","#"),"$","")," ",""),",","@"),"&gt;","@"),"&lt;","@"),"=","@"),")","@"),"(","@"),"^","@"),"/","@"),"+","@"),"*","@"),"-","@"))-LEN(SUBSTITUTE(SUBSTITUTE(SUBSTITUTE(SUBSTITUTE(SUBSTITUTE(SUBSTITUTE(SUBSTITUTE(SUBSTITUTE(SUBSTITUTE(SUBSTITUTE(SUBSTITUTE(SUBSTITUTE(SUBSTITUTE(SUBSTITUTE(SUBSTITUTE(SUBSTITUTE(SUBSTITUTE(SUBSTITUTE(SUBSTITUTE(SUBSTITUTE(SUBSTITUTE(SUBSTITUTE(SUBSTITUTE(SUBSTITUTE(IF(_xlfn.ISFORMULA('#_A'!J37),_xlfn.FORMULATEXT('#_A'!J37),'#_A'!J37),"9","#"),"8","#"),"7","#"),"6","#"),"5","#"),"4","#"),"3","#"),"2","#"),"1","#"),"0","#"),"$","")," ",""),",","@"),"&gt;","@"),"&lt;","@"),"=","@"),")","@"),"(","@"),"^","@"),"/","@"),"+","@"),"*","@"),"-","@"),"@#","")))/2,TRUE,FALSE),"HardCodeMsg",IF(LEN(IF(_xlfn.ISFORMULA(A!J37),_xlfn.FORMULATEXT(A!J37),A!J37))-LEN(SUBSTITUTE(IF(_xlfn.ISFORMULA(A!J37),_xlfn.FORMULATEXT(A!J37),A!J37),"""",""))&gt;LEN(IF(_xlfn.ISFORMULA('#_A'!J37),_xlfn.FORMULATEXT('#_A'!J37),'#_A'!J37))-LEN(SUBSTITUTE(IF(_xlfn.ISFORMULA('#_A'!J37),_xlfn.FORMULATEXT('#_A'!J37),'#_A'!J37),"""","")),TRUE,FALSE),"HardQuoteMsg",IF(LEN(IF(_xlfn.ISFORMULA(A!J37),_xlfn.FORMULATEXT(A!J37),A!J37))-LEN(SUBSTITUTE(IF(_xlfn.ISFORMULA(A!J37),_xlfn.FORMULATEXT(A!J37),A!J37),"$",""))&lt;LEN(IF(_xlfn.ISFORMULA('#_A'!J37),_xlfn.FORMULATEXT('#_A'!J37),'#_A'!J37))-LEN(SUBSTITUTE(IF(_xlfn.ISFORMULA('#_A'!J37),_xlfn.FORMULATEXT('#_A'!J37),'#_A'!J37),"$","")),TRUE,FALSE),"MissingAbsMsg",_xlfn.IFS(ISTEXT('#_A'!J37),FALSE,ISLOGICAL('#_A'!J37),FALSE,SUBSTITUTE(CELL("format",'#_A'!J37),"-","")=SUBSTITUTE(CELL("format",A!J37),"-",""),FALSE,CELL("format",'#_A'!J37)="G",FALSE,AND(CELL("format",'#_A'!J37)="F0",CELL("format",A!J37)="G"),FALSE,TRUE,IFERROR(IF(MATCH(CELL("format",'#_A'!J37),FormatCodes_SFX!$A$4:$A$53,0)&gt;0,TRUE),FALSE),TRUE,TRUE),"FormatMsg",TRUE,"PerfectMsg")</f>
        <v>PerfectMsg</v>
      </c>
      <c r="K37" s="231">
        <v>0</v>
      </c>
      <c r="L37" s="231" t="str">
        <f ca="1">_xlfn.IFS(ISBLANK(A!L37),"",IF(NOT(ISNA('#_A'!L37)),IF(ISNA(A!L37),TRUE,FALSE),FALSE),"StuNAMsg",IF(AND(ISNA('#_A'!L37),ISNA(A!L37)),TRUE,FALSE),"PerfectMsg",IF(NOT(ISERROR('#_A'!L37)),IF(ISERROR(A!L37),TRUE,FALSE),FALSE),"StuErrorMsg",IF(TYPE('#_A'!L37)&lt;&gt;TYPE(A!L37),TRUE,FALSE),"WrongTypeMsg",IF(_xlfn.ISFORMULA('#_A'!L37),IF(NOT(_xlfn.ISFORMULA(A!L37)),TRUE),FALSE),"MissingFormulaMsg",IF(NOT(AND(ISNUMBER(FIND("[",_xlfn.FORMULATEXT('#_A'!L37))),ISNUMBER(FIND("!",_xlfn.FORMULATEXT('#_A'!L37))))),AND(ISNUMBER(FIND("[",_xlfn.FORMULATEXT(A!L37))),ISNUMBER(FIND("!",_xlfn.FORMULATEXT(A!L37)))),FALSE),"ExternalRefsMsg",IF(ISNUMBER('#_A'!L37),IF(ABS('#_A'!L37-A!L37)&gt;0.00001,TRUE,FALSE),IF('#_A'!L37&lt;&gt;A!L37,TRUE,FALSE)),IF(ISNUMBER('#_A'!L37),IF('#_A'!L37&gt;A!L37,"TooLow","TooHigh"),"WrongAnswer"),NOT(_xlfn.ISFORMULA('#_A'!L37)),IF(_xlfn.IFS(ISTEXT('#_A'!L37),FALSE,ISLOGICAL('#_A'!L37),FALSE,SUBSTITUTE(CELL("format",'#_A'!L37),"-","")=SUBSTITUTE(CELL("format",A!L37),"-",""),FALSE,CELL("format",'#_A'!L37)="G",FALSE,AND(CELL("format",'#_A'!L37)="F0",CELL("format",A!L37)="G"),FALSE,TRUE,IFERROR(IF(MATCH(CELL("format",'#_A'!L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37),_xlfn.FORMULATEXT(A!L37),A!L37),"9","#"),"8","#"),"7","#"),"6","#"),"5","#"),"4","#"),"3","#"),"2","#"),"1","#"),"0","#"),"$","")," ",""),",","@"),"&gt;","@"),"&lt;","@"),"=","@"),")","@"),"(","@"),"^","@"),"/","@"),"+","@"),"*","@"),"-","@"))-LEN(SUBSTITUTE(SUBSTITUTE(SUBSTITUTE(SUBSTITUTE(SUBSTITUTE(SUBSTITUTE(SUBSTITUTE(SUBSTITUTE(SUBSTITUTE(SUBSTITUTE(SUBSTITUTE(SUBSTITUTE(SUBSTITUTE(SUBSTITUTE(SUBSTITUTE(SUBSTITUTE(SUBSTITUTE(SUBSTITUTE(SUBSTITUTE(SUBSTITUTE(SUBSTITUTE(SUBSTITUTE(SUBSTITUTE(SUBSTITUTE(IF(_xlfn.ISFORMULA(A!L37),_xlfn.FORMULATEXT(A!L37),A!L37),"9","#"),"8","#"),"7","#"),"6","#"),"5","#"),"4","#"),"3","#"),"2","#"),"1","#"),"0","#"),"$","")," ",""),",","@"),"&gt;","@"),"&lt;","@"),"=","@"),")","@"),"(","@"),"^","@"),"/","@"),"+","@"),"*","@"),"-","@"),"@#","")))/2&gt;(LEN(SUBSTITUTE(SUBSTITUTE(SUBSTITUTE(SUBSTITUTE(SUBSTITUTE(SUBSTITUTE(SUBSTITUTE(SUBSTITUTE(SUBSTITUTE(SUBSTITUTE(SUBSTITUTE(SUBSTITUTE(SUBSTITUTE(SUBSTITUTE(SUBSTITUTE(SUBSTITUTE(SUBSTITUTE(SUBSTITUTE(SUBSTITUTE(SUBSTITUTE(SUBSTITUTE(SUBSTITUTE(SUBSTITUTE(IF(_xlfn.ISFORMULA('#_A'!L37),_xlfn.FORMULATEXT('#_A'!L37),'#_A'!L37),"9","#"),"8","#"),"7","#"),"6","#"),"5","#"),"4","#"),"3","#"),"2","#"),"1","#"),"0","#"),"$","")," ",""),",","@"),"&gt;","@"),"&lt;","@"),"=","@"),")","@"),"(","@"),"^","@"),"/","@"),"+","@"),"*","@"),"-","@"))-LEN(SUBSTITUTE(SUBSTITUTE(SUBSTITUTE(SUBSTITUTE(SUBSTITUTE(SUBSTITUTE(SUBSTITUTE(SUBSTITUTE(SUBSTITUTE(SUBSTITUTE(SUBSTITUTE(SUBSTITUTE(SUBSTITUTE(SUBSTITUTE(SUBSTITUTE(SUBSTITUTE(SUBSTITUTE(SUBSTITUTE(SUBSTITUTE(SUBSTITUTE(SUBSTITUTE(SUBSTITUTE(SUBSTITUTE(SUBSTITUTE(IF(_xlfn.ISFORMULA('#_A'!L37),_xlfn.FORMULATEXT('#_A'!L37),'#_A'!L37),"9","#"),"8","#"),"7","#"),"6","#"),"5","#"),"4","#"),"3","#"),"2","#"),"1","#"),"0","#"),"$","")," ",""),",","@"),"&gt;","@"),"&lt;","@"),"=","@"),")","@"),"(","@"),"^","@"),"/","@"),"+","@"),"*","@"),"-","@"),"@#","")))/2,TRUE,FALSE),"HardCodeMsg",IF(LEN(IF(_xlfn.ISFORMULA(A!L37),_xlfn.FORMULATEXT(A!L37),A!L37))-LEN(SUBSTITUTE(IF(_xlfn.ISFORMULA(A!L37),_xlfn.FORMULATEXT(A!L37),A!L37),"""",""))&gt;LEN(IF(_xlfn.ISFORMULA('#_A'!L37),_xlfn.FORMULATEXT('#_A'!L37),'#_A'!L37))-LEN(SUBSTITUTE(IF(_xlfn.ISFORMULA('#_A'!L37),_xlfn.FORMULATEXT('#_A'!L37),'#_A'!L37),"""","")),TRUE,FALSE),"HardQuoteMsg",IF(LEN(IF(_xlfn.ISFORMULA(A!L37),_xlfn.FORMULATEXT(A!L37),A!L37))-LEN(SUBSTITUTE(IF(_xlfn.ISFORMULA(A!L37),_xlfn.FORMULATEXT(A!L37),A!L37),"$",""))&lt;LEN(IF(_xlfn.ISFORMULA('#_A'!L37),_xlfn.FORMULATEXT('#_A'!L37),'#_A'!L37))-LEN(SUBSTITUTE(IF(_xlfn.ISFORMULA('#_A'!L37),_xlfn.FORMULATEXT('#_A'!L37),'#_A'!L37),"$","")),TRUE,FALSE),"MissingAbsMsg",_xlfn.IFS(ISTEXT('#_A'!L37),FALSE,ISLOGICAL('#_A'!L37),FALSE,SUBSTITUTE(CELL("format",'#_A'!L37),"-","")=SUBSTITUTE(CELL("format",A!L37),"-",""),FALSE,CELL("format",'#_A'!L37)="G",FALSE,AND(CELL("format",'#_A'!L37)="F0",CELL("format",A!L37)="G"),FALSE,TRUE,IFERROR(IF(MATCH(CELL("format",'#_A'!L37),FormatCodes_SFX!$A$4:$A$53,0)&gt;0,TRUE),FALSE),TRUE,TRUE),"FormatMsg",TRUE,"PerfectMsg")</f>
        <v>PerfectMsg</v>
      </c>
      <c r="M37" s="248" t="str">
        <f ca="1">_xlfn.IFS(ISBLANK(A!M37),"",IF(NOT(ISNA('#_A'!M37)),IF(ISNA(A!M37),TRUE,FALSE),FALSE),"StuNAMsg",IF(AND(ISNA('#_A'!M37),ISNA(A!M37)),TRUE,FALSE),"PerfectMsg",IF(NOT(ISERROR('#_A'!M37)),IF(ISERROR(A!M37),TRUE,FALSE),FALSE),"StuErrorMsg",IF(TYPE('#_A'!M37)&lt;&gt;TYPE(A!M37),TRUE,FALSE),"WrongTypeMsg",IF(_xlfn.ISFORMULA('#_A'!M37),IF(NOT(_xlfn.ISFORMULA(A!M37)),TRUE),FALSE),"MissingFormulaMsg",IF(NOT(AND(ISNUMBER(FIND("[",_xlfn.FORMULATEXT('#_A'!M37))),ISNUMBER(FIND("!",_xlfn.FORMULATEXT('#_A'!M37))))),AND(ISNUMBER(FIND("[",_xlfn.FORMULATEXT(A!M37))),ISNUMBER(FIND("!",_xlfn.FORMULATEXT(A!M37)))),FALSE),"ExternalRefsMsg",IF(ISNUMBER('#_A'!M37),IF(ABS('#_A'!M37-A!M37)&gt;0.00001,TRUE,FALSE),IF('#_A'!M37&lt;&gt;A!M37,TRUE,FALSE)),IF(ISNUMBER('#_A'!M37),IF('#_A'!M37&gt;A!M37,"TooLow","TooHigh"),"WrongAnswer"),NOT(_xlfn.ISFORMULA('#_A'!M37)),IF(_xlfn.IFS(ISTEXT('#_A'!M37),FALSE,ISLOGICAL('#_A'!M37),FALSE,SUBSTITUTE(CELL("format",'#_A'!M37),"-","")=SUBSTITUTE(CELL("format",A!M37),"-",""),FALSE,CELL("format",'#_A'!M37)="G",FALSE,AND(CELL("format",'#_A'!M37)="F0",CELL("format",A!M37)="G"),FALSE,TRUE,IFERROR(IF(MATCH(CELL("format",'#_A'!M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37),_xlfn.FORMULATEXT(A!M37),A!M37),"9","#"),"8","#"),"7","#"),"6","#"),"5","#"),"4","#"),"3","#"),"2","#"),"1","#"),"0","#"),"$","")," ",""),",","@"),"&gt;","@"),"&lt;","@"),"=","@"),")","@"),"(","@"),"^","@"),"/","@"),"+","@"),"*","@"),"-","@"))-LEN(SUBSTITUTE(SUBSTITUTE(SUBSTITUTE(SUBSTITUTE(SUBSTITUTE(SUBSTITUTE(SUBSTITUTE(SUBSTITUTE(SUBSTITUTE(SUBSTITUTE(SUBSTITUTE(SUBSTITUTE(SUBSTITUTE(SUBSTITUTE(SUBSTITUTE(SUBSTITUTE(SUBSTITUTE(SUBSTITUTE(SUBSTITUTE(SUBSTITUTE(SUBSTITUTE(SUBSTITUTE(SUBSTITUTE(SUBSTITUTE(IF(_xlfn.ISFORMULA(A!M37),_xlfn.FORMULATEXT(A!M37),A!M37),"9","#"),"8","#"),"7","#"),"6","#"),"5","#"),"4","#"),"3","#"),"2","#"),"1","#"),"0","#"),"$","")," ",""),",","@"),"&gt;","@"),"&lt;","@"),"=","@"),")","@"),"(","@"),"^","@"),"/","@"),"+","@"),"*","@"),"-","@"),"@#","")))/2&gt;(LEN(SUBSTITUTE(SUBSTITUTE(SUBSTITUTE(SUBSTITUTE(SUBSTITUTE(SUBSTITUTE(SUBSTITUTE(SUBSTITUTE(SUBSTITUTE(SUBSTITUTE(SUBSTITUTE(SUBSTITUTE(SUBSTITUTE(SUBSTITUTE(SUBSTITUTE(SUBSTITUTE(SUBSTITUTE(SUBSTITUTE(SUBSTITUTE(SUBSTITUTE(SUBSTITUTE(SUBSTITUTE(SUBSTITUTE(IF(_xlfn.ISFORMULA('#_A'!M37),_xlfn.FORMULATEXT('#_A'!M37),'#_A'!M37),"9","#"),"8","#"),"7","#"),"6","#"),"5","#"),"4","#"),"3","#"),"2","#"),"1","#"),"0","#"),"$","")," ",""),",","@"),"&gt;","@"),"&lt;","@"),"=","@"),")","@"),"(","@"),"^","@"),"/","@"),"+","@"),"*","@"),"-","@"))-LEN(SUBSTITUTE(SUBSTITUTE(SUBSTITUTE(SUBSTITUTE(SUBSTITUTE(SUBSTITUTE(SUBSTITUTE(SUBSTITUTE(SUBSTITUTE(SUBSTITUTE(SUBSTITUTE(SUBSTITUTE(SUBSTITUTE(SUBSTITUTE(SUBSTITUTE(SUBSTITUTE(SUBSTITUTE(SUBSTITUTE(SUBSTITUTE(SUBSTITUTE(SUBSTITUTE(SUBSTITUTE(SUBSTITUTE(SUBSTITUTE(IF(_xlfn.ISFORMULA('#_A'!M37),_xlfn.FORMULATEXT('#_A'!M37),'#_A'!M37),"9","#"),"8","#"),"7","#"),"6","#"),"5","#"),"4","#"),"3","#"),"2","#"),"1","#"),"0","#"),"$","")," ",""),",","@"),"&gt;","@"),"&lt;","@"),"=","@"),")","@"),"(","@"),"^","@"),"/","@"),"+","@"),"*","@"),"-","@"),"@#","")))/2,TRUE,FALSE),"HardCodeMsg",IF(LEN(IF(_xlfn.ISFORMULA(A!M37),_xlfn.FORMULATEXT(A!M37),A!M37))-LEN(SUBSTITUTE(IF(_xlfn.ISFORMULA(A!M37),_xlfn.FORMULATEXT(A!M37),A!M37),"""",""))&gt;LEN(IF(_xlfn.ISFORMULA('#_A'!M37),_xlfn.FORMULATEXT('#_A'!M37),'#_A'!M37))-LEN(SUBSTITUTE(IF(_xlfn.ISFORMULA('#_A'!M37),_xlfn.FORMULATEXT('#_A'!M37),'#_A'!M37),"""","")),TRUE,FALSE),"HardQuoteMsg",IF(LEN(IF(_xlfn.ISFORMULA(A!M37),_xlfn.FORMULATEXT(A!M37),A!M37))-LEN(SUBSTITUTE(IF(_xlfn.ISFORMULA(A!M37),_xlfn.FORMULATEXT(A!M37),A!M37),"$",""))&lt;LEN(IF(_xlfn.ISFORMULA('#_A'!M37),_xlfn.FORMULATEXT('#_A'!M37),'#_A'!M37))-LEN(SUBSTITUTE(IF(_xlfn.ISFORMULA('#_A'!M37),_xlfn.FORMULATEXT('#_A'!M37),'#_A'!M37),"$","")),TRUE,FALSE),"MissingAbsMsg",_xlfn.IFS(ISTEXT('#_A'!M37),FALSE,ISLOGICAL('#_A'!M37),FALSE,SUBSTITUTE(CELL("format",'#_A'!M37),"-","")=SUBSTITUTE(CELL("format",A!M37),"-",""),FALSE,CELL("format",'#_A'!M37)="G",FALSE,AND(CELL("format",'#_A'!M37)="F0",CELL("format",A!M37)="G"),FALSE,TRUE,IFERROR(IF(MATCH(CELL("format",'#_A'!M37),FormatCodes_SFX!$A$4:$A$53,0)&gt;0,TRUE),FALSE),TRUE,TRUE),"FormatMsg",TRUE,"PerfectMsg")</f>
        <v>PerfectMsg</v>
      </c>
      <c r="N37" s="249" t="str">
        <f ca="1">_xlfn.IFS(ISBLANK(A!N37),"",IF(NOT(ISNA('#_A'!N37)),IF(ISNA(A!N37),TRUE,FALSE),FALSE),"StuNAMsg",IF(AND(ISNA('#_A'!N37),ISNA(A!N37)),TRUE,FALSE),"PerfectMsg",IF(NOT(ISERROR('#_A'!N37)),IF(ISERROR(A!N37),TRUE,FALSE),FALSE),"StuErrorMsg",IF(TYPE('#_A'!N37)&lt;&gt;TYPE(A!N37),TRUE,FALSE),"WrongTypeMsg",IF(_xlfn.ISFORMULA('#_A'!N37),IF(NOT(_xlfn.ISFORMULA(A!N37)),TRUE),FALSE),"MissingFormulaMsg",IF(NOT(AND(ISNUMBER(FIND("[",_xlfn.FORMULATEXT('#_A'!N37))),ISNUMBER(FIND("!",_xlfn.FORMULATEXT('#_A'!N37))))),AND(ISNUMBER(FIND("[",_xlfn.FORMULATEXT(A!N37))),ISNUMBER(FIND("!",_xlfn.FORMULATEXT(A!N37)))),FALSE),"ExternalRefsMsg",IF(ISNUMBER('#_A'!N37),IF(ABS('#_A'!N37-A!N37)&gt;0.00001,TRUE,FALSE),IF('#_A'!N37&lt;&gt;A!N37,TRUE,FALSE)),IF(ISNUMBER('#_A'!N37),IF('#_A'!N37&gt;A!N37,"TooLow","TooHigh"),"WrongAnswer"),NOT(_xlfn.ISFORMULA('#_A'!N37)),IF(_xlfn.IFS(ISTEXT('#_A'!N37),FALSE,ISLOGICAL('#_A'!N37),FALSE,SUBSTITUTE(CELL("format",'#_A'!N37),"-","")=SUBSTITUTE(CELL("format",A!N37),"-",""),FALSE,CELL("format",'#_A'!N37)="G",FALSE,AND(CELL("format",'#_A'!N37)="F0",CELL("format",A!N37)="G"),FALSE,TRUE,IFERROR(IF(MATCH(CELL("format",'#_A'!N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37),_xlfn.FORMULATEXT(A!N37),A!N37),"9","#"),"8","#"),"7","#"),"6","#"),"5","#"),"4","#"),"3","#"),"2","#"),"1","#"),"0","#"),"$","")," ",""),",","@"),"&gt;","@"),"&lt;","@"),"=","@"),")","@"),"(","@"),"^","@"),"/","@"),"+","@"),"*","@"),"-","@"))-LEN(SUBSTITUTE(SUBSTITUTE(SUBSTITUTE(SUBSTITUTE(SUBSTITUTE(SUBSTITUTE(SUBSTITUTE(SUBSTITUTE(SUBSTITUTE(SUBSTITUTE(SUBSTITUTE(SUBSTITUTE(SUBSTITUTE(SUBSTITUTE(SUBSTITUTE(SUBSTITUTE(SUBSTITUTE(SUBSTITUTE(SUBSTITUTE(SUBSTITUTE(SUBSTITUTE(SUBSTITUTE(SUBSTITUTE(SUBSTITUTE(IF(_xlfn.ISFORMULA(A!N37),_xlfn.FORMULATEXT(A!N37),A!N37),"9","#"),"8","#"),"7","#"),"6","#"),"5","#"),"4","#"),"3","#"),"2","#"),"1","#"),"0","#"),"$","")," ",""),",","@"),"&gt;","@"),"&lt;","@"),"=","@"),")","@"),"(","@"),"^","@"),"/","@"),"+","@"),"*","@"),"-","@"),"@#","")))/2&gt;(LEN(SUBSTITUTE(SUBSTITUTE(SUBSTITUTE(SUBSTITUTE(SUBSTITUTE(SUBSTITUTE(SUBSTITUTE(SUBSTITUTE(SUBSTITUTE(SUBSTITUTE(SUBSTITUTE(SUBSTITUTE(SUBSTITUTE(SUBSTITUTE(SUBSTITUTE(SUBSTITUTE(SUBSTITUTE(SUBSTITUTE(SUBSTITUTE(SUBSTITUTE(SUBSTITUTE(SUBSTITUTE(SUBSTITUTE(IF(_xlfn.ISFORMULA('#_A'!N37),_xlfn.FORMULATEXT('#_A'!N37),'#_A'!N37),"9","#"),"8","#"),"7","#"),"6","#"),"5","#"),"4","#"),"3","#"),"2","#"),"1","#"),"0","#"),"$","")," ",""),",","@"),"&gt;","@"),"&lt;","@"),"=","@"),")","@"),"(","@"),"^","@"),"/","@"),"+","@"),"*","@"),"-","@"))-LEN(SUBSTITUTE(SUBSTITUTE(SUBSTITUTE(SUBSTITUTE(SUBSTITUTE(SUBSTITUTE(SUBSTITUTE(SUBSTITUTE(SUBSTITUTE(SUBSTITUTE(SUBSTITUTE(SUBSTITUTE(SUBSTITUTE(SUBSTITUTE(SUBSTITUTE(SUBSTITUTE(SUBSTITUTE(SUBSTITUTE(SUBSTITUTE(SUBSTITUTE(SUBSTITUTE(SUBSTITUTE(SUBSTITUTE(SUBSTITUTE(IF(_xlfn.ISFORMULA('#_A'!N37),_xlfn.FORMULATEXT('#_A'!N37),'#_A'!N37),"9","#"),"8","#"),"7","#"),"6","#"),"5","#"),"4","#"),"3","#"),"2","#"),"1","#"),"0","#"),"$","")," ",""),",","@"),"&gt;","@"),"&lt;","@"),"=","@"),")","@"),"(","@"),"^","@"),"/","@"),"+","@"),"*","@"),"-","@"),"@#","")))/2,TRUE,FALSE),"HardCodeMsg",IF(LEN(IF(_xlfn.ISFORMULA(A!N37),_xlfn.FORMULATEXT(A!N37),A!N37))-LEN(SUBSTITUTE(IF(_xlfn.ISFORMULA(A!N37),_xlfn.FORMULATEXT(A!N37),A!N37),"""",""))&gt;LEN(IF(_xlfn.ISFORMULA('#_A'!N37),_xlfn.FORMULATEXT('#_A'!N37),'#_A'!N37))-LEN(SUBSTITUTE(IF(_xlfn.ISFORMULA('#_A'!N37),_xlfn.FORMULATEXT('#_A'!N37),'#_A'!N37),"""","")),TRUE,FALSE),"HardQuoteMsg",IF(LEN(IF(_xlfn.ISFORMULA(A!N37),_xlfn.FORMULATEXT(A!N37),A!N37))-LEN(SUBSTITUTE(IF(_xlfn.ISFORMULA(A!N37),_xlfn.FORMULATEXT(A!N37),A!N37),"$",""))&lt;LEN(IF(_xlfn.ISFORMULA('#_A'!N37),_xlfn.FORMULATEXT('#_A'!N37),'#_A'!N37))-LEN(SUBSTITUTE(IF(_xlfn.ISFORMULA('#_A'!N37),_xlfn.FORMULATEXT('#_A'!N37),'#_A'!N37),"$","")),TRUE,FALSE),"MissingAbsMsg",_xlfn.IFS(ISTEXT('#_A'!N37),FALSE,ISLOGICAL('#_A'!N37),FALSE,SUBSTITUTE(CELL("format",'#_A'!N37),"-","")=SUBSTITUTE(CELL("format",A!N37),"-",""),FALSE,CELL("format",'#_A'!N37)="G",FALSE,AND(CELL("format",'#_A'!N37)="F0",CELL("format",A!N37)="G"),FALSE,TRUE,IFERROR(IF(MATCH(CELL("format",'#_A'!N37),FormatCodes_SFX!$A$4:$A$53,0)&gt;0,TRUE),FALSE),TRUE,TRUE),"FormatMsg",TRUE,"PerfectMsg")</f>
        <v>PerfectMsg</v>
      </c>
    </row>
    <row r="38" spans="6:19">
      <c r="F38" s="231">
        <v>0</v>
      </c>
      <c r="G38" s="231">
        <v>0</v>
      </c>
      <c r="H38" s="226" t="str">
        <f ca="1">_xlfn.IFS(ISBLANK(A!H38),"",IF(NOT(ISNA('#_A'!H38)),IF(ISNA(A!H38),TRUE,FALSE),FALSE),"StuNAMsg",IF(AND(ISNA('#_A'!H38),ISNA(A!H38)),TRUE,FALSE),"PerfectMsg",IF(NOT(ISERROR('#_A'!H38)),IF(ISERROR(A!H38),TRUE,FALSE),FALSE),"StuErrorMsg",IF(TYPE('#_A'!H38)&lt;&gt;TYPE(A!H38),TRUE,FALSE),"WrongTypeMsg",IF(_xlfn.ISFORMULA('#_A'!H38),IF(NOT(_xlfn.ISFORMULA(A!H38)),TRUE),FALSE),"MissingFormulaMsg",IF(NOT(AND(ISNUMBER(FIND("[",_xlfn.FORMULATEXT('#_A'!H38))),ISNUMBER(FIND("!",_xlfn.FORMULATEXT('#_A'!H38))))),AND(ISNUMBER(FIND("[",_xlfn.FORMULATEXT(A!H38))),ISNUMBER(FIND("!",_xlfn.FORMULATEXT(A!H38)))),FALSE),"ExternalRefsMsg",IF(ISNUMBER('#_A'!H38),IF(ABS('#_A'!H38-A!H38)&gt;0.00001,TRUE,FALSE),IF('#_A'!H38&lt;&gt;A!H38,TRUE,FALSE)),IF(ISNUMBER('#_A'!H38),IF('#_A'!H38&gt;A!H38,"TooLow","TooHigh"),"WrongAnswer"),NOT(_xlfn.ISFORMULA('#_A'!H38)),IF(_xlfn.IFS(ISTEXT('#_A'!H38),FALSE,ISLOGICAL('#_A'!H38),FALSE,SUBSTITUTE(CELL("format",'#_A'!H38),"-","")=SUBSTITUTE(CELL("format",A!H38),"-",""),FALSE,CELL("format",'#_A'!H38)="G",FALSE,AND(CELL("format",'#_A'!H38)="F0",CELL("format",A!H38)="G"),FALSE,TRUE,IFERROR(IF(MATCH(CELL("format",'#_A'!H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38),_xlfn.FORMULATEXT(A!H38),A!H38),"9","#"),"8","#"),"7","#"),"6","#"),"5","#"),"4","#"),"3","#"),"2","#"),"1","#"),"0","#"),"$","")," ",""),",","@"),"&gt;","@"),"&lt;","@"),"=","@"),")","@"),"(","@"),"^","@"),"/","@"),"+","@"),"*","@"),"-","@"))-LEN(SUBSTITUTE(SUBSTITUTE(SUBSTITUTE(SUBSTITUTE(SUBSTITUTE(SUBSTITUTE(SUBSTITUTE(SUBSTITUTE(SUBSTITUTE(SUBSTITUTE(SUBSTITUTE(SUBSTITUTE(SUBSTITUTE(SUBSTITUTE(SUBSTITUTE(SUBSTITUTE(SUBSTITUTE(SUBSTITUTE(SUBSTITUTE(SUBSTITUTE(SUBSTITUTE(SUBSTITUTE(SUBSTITUTE(SUBSTITUTE(IF(_xlfn.ISFORMULA(A!H38),_xlfn.FORMULATEXT(A!H38),A!H38),"9","#"),"8","#"),"7","#"),"6","#"),"5","#"),"4","#"),"3","#"),"2","#"),"1","#"),"0","#"),"$","")," ",""),",","@"),"&gt;","@"),"&lt;","@"),"=","@"),")","@"),"(","@"),"^","@"),"/","@"),"+","@"),"*","@"),"-","@"),"@#","")))/2&gt;(LEN(SUBSTITUTE(SUBSTITUTE(SUBSTITUTE(SUBSTITUTE(SUBSTITUTE(SUBSTITUTE(SUBSTITUTE(SUBSTITUTE(SUBSTITUTE(SUBSTITUTE(SUBSTITUTE(SUBSTITUTE(SUBSTITUTE(SUBSTITUTE(SUBSTITUTE(SUBSTITUTE(SUBSTITUTE(SUBSTITUTE(SUBSTITUTE(SUBSTITUTE(SUBSTITUTE(SUBSTITUTE(SUBSTITUTE(IF(_xlfn.ISFORMULA('#_A'!H38),_xlfn.FORMULATEXT('#_A'!H38),'#_A'!H38),"9","#"),"8","#"),"7","#"),"6","#"),"5","#"),"4","#"),"3","#"),"2","#"),"1","#"),"0","#"),"$","")," ",""),",","@"),"&gt;","@"),"&lt;","@"),"=","@"),")","@"),"(","@"),"^","@"),"/","@"),"+","@"),"*","@"),"-","@"))-LEN(SUBSTITUTE(SUBSTITUTE(SUBSTITUTE(SUBSTITUTE(SUBSTITUTE(SUBSTITUTE(SUBSTITUTE(SUBSTITUTE(SUBSTITUTE(SUBSTITUTE(SUBSTITUTE(SUBSTITUTE(SUBSTITUTE(SUBSTITUTE(SUBSTITUTE(SUBSTITUTE(SUBSTITUTE(SUBSTITUTE(SUBSTITUTE(SUBSTITUTE(SUBSTITUTE(SUBSTITUTE(SUBSTITUTE(SUBSTITUTE(IF(_xlfn.ISFORMULA('#_A'!H38),_xlfn.FORMULATEXT('#_A'!H38),'#_A'!H38),"9","#"),"8","#"),"7","#"),"6","#"),"5","#"),"4","#"),"3","#"),"2","#"),"1","#"),"0","#"),"$","")," ",""),",","@"),"&gt;","@"),"&lt;","@"),"=","@"),")","@"),"(","@"),"^","@"),"/","@"),"+","@"),"*","@"),"-","@"),"@#","")))/2,TRUE,FALSE),"HardCodeMsg",IF(LEN(IF(_xlfn.ISFORMULA(A!H38),_xlfn.FORMULATEXT(A!H38),A!H38))-LEN(SUBSTITUTE(IF(_xlfn.ISFORMULA(A!H38),_xlfn.FORMULATEXT(A!H38),A!H38),"""",""))&gt;LEN(IF(_xlfn.ISFORMULA('#_A'!H38),_xlfn.FORMULATEXT('#_A'!H38),'#_A'!H38))-LEN(SUBSTITUTE(IF(_xlfn.ISFORMULA('#_A'!H38),_xlfn.FORMULATEXT('#_A'!H38),'#_A'!H38),"""","")),TRUE,FALSE),"HardQuoteMsg",IF(LEN(IF(_xlfn.ISFORMULA(A!H38),_xlfn.FORMULATEXT(A!H38),A!H38))-LEN(SUBSTITUTE(IF(_xlfn.ISFORMULA(A!H38),_xlfn.FORMULATEXT(A!H38),A!H38),"$",""))&lt;LEN(IF(_xlfn.ISFORMULA('#_A'!H38),_xlfn.FORMULATEXT('#_A'!H38),'#_A'!H38))-LEN(SUBSTITUTE(IF(_xlfn.ISFORMULA('#_A'!H38),_xlfn.FORMULATEXT('#_A'!H38),'#_A'!H38),"$","")),TRUE,FALSE),"MissingAbsMsg",_xlfn.IFS(ISTEXT('#_A'!H38),FALSE,ISLOGICAL('#_A'!H38),FALSE,SUBSTITUTE(CELL("format",'#_A'!H38),"-","")=SUBSTITUTE(CELL("format",A!H38),"-",""),FALSE,CELL("format",'#_A'!H38)="G",FALSE,AND(CELL("format",'#_A'!H38)="F0",CELL("format",A!H38)="G"),FALSE,TRUE,IFERROR(IF(MATCH(CELL("format",'#_A'!H38),FormatCodes_SFX!$A$4:$A$53,0)&gt;0,TRUE),FALSE),TRUE,TRUE),"FormatMsg",TRUE,"PerfectMsg")</f>
        <v>PerfectMsg</v>
      </c>
      <c r="I38" s="249">
        <v>0</v>
      </c>
      <c r="J38" s="227" t="str">
        <f ca="1">_xlfn.IFS(ISBLANK(A!J38),"",IF(NOT(ISNA('#_A'!J38)),IF(ISNA(A!J38),TRUE,FALSE),FALSE),"StuNAMsg",IF(AND(ISNA('#_A'!J38),ISNA(A!J38)),TRUE,FALSE),"PerfectMsg",IF(NOT(ISERROR('#_A'!J38)),IF(ISERROR(A!J38),TRUE,FALSE),FALSE),"StuErrorMsg",IF(TYPE('#_A'!J38)&lt;&gt;TYPE(A!J38),TRUE,FALSE),"WrongTypeMsg",IF(_xlfn.ISFORMULA('#_A'!J38),IF(NOT(_xlfn.ISFORMULA(A!J38)),TRUE),FALSE),"MissingFormulaMsg",IF(NOT(AND(ISNUMBER(FIND("[",_xlfn.FORMULATEXT('#_A'!J38))),ISNUMBER(FIND("!",_xlfn.FORMULATEXT('#_A'!J38))))),AND(ISNUMBER(FIND("[",_xlfn.FORMULATEXT(A!J38))),ISNUMBER(FIND("!",_xlfn.FORMULATEXT(A!J38)))),FALSE),"ExternalRefsMsg",IF(ISNUMBER('#_A'!J38),IF(ABS('#_A'!J38-A!J38)&gt;0.00001,TRUE,FALSE),IF('#_A'!J38&lt;&gt;A!J38,TRUE,FALSE)),IF(ISNUMBER('#_A'!J38),IF('#_A'!J38&gt;A!J38,"TooLow","TooHigh"),"WrongAnswer"),NOT(_xlfn.ISFORMULA('#_A'!J38)),IF(_xlfn.IFS(ISTEXT('#_A'!J38),FALSE,ISLOGICAL('#_A'!J38),FALSE,SUBSTITUTE(CELL("format",'#_A'!J38),"-","")=SUBSTITUTE(CELL("format",A!J38),"-",""),FALSE,CELL("format",'#_A'!J38)="G",FALSE,AND(CELL("format",'#_A'!J38)="F0",CELL("format",A!J38)="G"),FALSE,TRUE,IFERROR(IF(MATCH(CELL("format",'#_A'!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38),_xlfn.FORMULATEXT(A!J38),A!J38),"9","#"),"8","#"),"7","#"),"6","#"),"5","#"),"4","#"),"3","#"),"2","#"),"1","#"),"0","#"),"$","")," ",""),",","@"),"&gt;","@"),"&lt;","@"),"=","@"),")","@"),"(","@"),"^","@"),"/","@"),"+","@"),"*","@"),"-","@"))-LEN(SUBSTITUTE(SUBSTITUTE(SUBSTITUTE(SUBSTITUTE(SUBSTITUTE(SUBSTITUTE(SUBSTITUTE(SUBSTITUTE(SUBSTITUTE(SUBSTITUTE(SUBSTITUTE(SUBSTITUTE(SUBSTITUTE(SUBSTITUTE(SUBSTITUTE(SUBSTITUTE(SUBSTITUTE(SUBSTITUTE(SUBSTITUTE(SUBSTITUTE(SUBSTITUTE(SUBSTITUTE(SUBSTITUTE(SUBSTITUTE(IF(_xlfn.ISFORMULA(A!J38),_xlfn.FORMULATEXT(A!J38),A!J38),"9","#"),"8","#"),"7","#"),"6","#"),"5","#"),"4","#"),"3","#"),"2","#"),"1","#"),"0","#"),"$","")," ",""),",","@"),"&gt;","@"),"&lt;","@"),"=","@"),")","@"),"(","@"),"^","@"),"/","@"),"+","@"),"*","@"),"-","@"),"@#","")))/2&gt;(LEN(SUBSTITUTE(SUBSTITUTE(SUBSTITUTE(SUBSTITUTE(SUBSTITUTE(SUBSTITUTE(SUBSTITUTE(SUBSTITUTE(SUBSTITUTE(SUBSTITUTE(SUBSTITUTE(SUBSTITUTE(SUBSTITUTE(SUBSTITUTE(SUBSTITUTE(SUBSTITUTE(SUBSTITUTE(SUBSTITUTE(SUBSTITUTE(SUBSTITUTE(SUBSTITUTE(SUBSTITUTE(SUBSTITUTE(IF(_xlfn.ISFORMULA('#_A'!J38),_xlfn.FORMULATEXT('#_A'!J38),'#_A'!J38),"9","#"),"8","#"),"7","#"),"6","#"),"5","#"),"4","#"),"3","#"),"2","#"),"1","#"),"0","#"),"$","")," ",""),",","@"),"&gt;","@"),"&lt;","@"),"=","@"),")","@"),"(","@"),"^","@"),"/","@"),"+","@"),"*","@"),"-","@"))-LEN(SUBSTITUTE(SUBSTITUTE(SUBSTITUTE(SUBSTITUTE(SUBSTITUTE(SUBSTITUTE(SUBSTITUTE(SUBSTITUTE(SUBSTITUTE(SUBSTITUTE(SUBSTITUTE(SUBSTITUTE(SUBSTITUTE(SUBSTITUTE(SUBSTITUTE(SUBSTITUTE(SUBSTITUTE(SUBSTITUTE(SUBSTITUTE(SUBSTITUTE(SUBSTITUTE(SUBSTITUTE(SUBSTITUTE(SUBSTITUTE(IF(_xlfn.ISFORMULA('#_A'!J38),_xlfn.FORMULATEXT('#_A'!J38),'#_A'!J38),"9","#"),"8","#"),"7","#"),"6","#"),"5","#"),"4","#"),"3","#"),"2","#"),"1","#"),"0","#"),"$","")," ",""),",","@"),"&gt;","@"),"&lt;","@"),"=","@"),")","@"),"(","@"),"^","@"),"/","@"),"+","@"),"*","@"),"-","@"),"@#","")))/2,TRUE,FALSE),"HardCodeMsg",IF(LEN(IF(_xlfn.ISFORMULA(A!J38),_xlfn.FORMULATEXT(A!J38),A!J38))-LEN(SUBSTITUTE(IF(_xlfn.ISFORMULA(A!J38),_xlfn.FORMULATEXT(A!J38),A!J38),"""",""))&gt;LEN(IF(_xlfn.ISFORMULA('#_A'!J38),_xlfn.FORMULATEXT('#_A'!J38),'#_A'!J38))-LEN(SUBSTITUTE(IF(_xlfn.ISFORMULA('#_A'!J38),_xlfn.FORMULATEXT('#_A'!J38),'#_A'!J38),"""","")),TRUE,FALSE),"HardQuoteMsg",IF(LEN(IF(_xlfn.ISFORMULA(A!J38),_xlfn.FORMULATEXT(A!J38),A!J38))-LEN(SUBSTITUTE(IF(_xlfn.ISFORMULA(A!J38),_xlfn.FORMULATEXT(A!J38),A!J38),"$",""))&lt;LEN(IF(_xlfn.ISFORMULA('#_A'!J38),_xlfn.FORMULATEXT('#_A'!J38),'#_A'!J38))-LEN(SUBSTITUTE(IF(_xlfn.ISFORMULA('#_A'!J38),_xlfn.FORMULATEXT('#_A'!J38),'#_A'!J38),"$","")),TRUE,FALSE),"MissingAbsMsg",_xlfn.IFS(ISTEXT('#_A'!J38),FALSE,ISLOGICAL('#_A'!J38),FALSE,SUBSTITUTE(CELL("format",'#_A'!J38),"-","")=SUBSTITUTE(CELL("format",A!J38),"-",""),FALSE,CELL("format",'#_A'!J38)="G",FALSE,AND(CELL("format",'#_A'!J38)="F0",CELL("format",A!J38)="G"),FALSE,TRUE,IFERROR(IF(MATCH(CELL("format",'#_A'!J38),FormatCodes_SFX!$A$4:$A$53,0)&gt;0,TRUE),FALSE),TRUE,TRUE),"FormatMsg",TRUE,"PerfectMsg")</f>
        <v>PerfectMsg</v>
      </c>
      <c r="K38" s="231">
        <v>0</v>
      </c>
      <c r="L38" s="231" t="str">
        <f ca="1">_xlfn.IFS(ISBLANK(A!L38),"",IF(NOT(ISNA('#_A'!L38)),IF(ISNA(A!L38),TRUE,FALSE),FALSE),"StuNAMsg",IF(AND(ISNA('#_A'!L38),ISNA(A!L38)),TRUE,FALSE),"PerfectMsg",IF(NOT(ISERROR('#_A'!L38)),IF(ISERROR(A!L38),TRUE,FALSE),FALSE),"StuErrorMsg",IF(TYPE('#_A'!L38)&lt;&gt;TYPE(A!L38),TRUE,FALSE),"WrongTypeMsg",IF(_xlfn.ISFORMULA('#_A'!L38),IF(NOT(_xlfn.ISFORMULA(A!L38)),TRUE),FALSE),"MissingFormulaMsg",IF(NOT(AND(ISNUMBER(FIND("[",_xlfn.FORMULATEXT('#_A'!L38))),ISNUMBER(FIND("!",_xlfn.FORMULATEXT('#_A'!L38))))),AND(ISNUMBER(FIND("[",_xlfn.FORMULATEXT(A!L38))),ISNUMBER(FIND("!",_xlfn.FORMULATEXT(A!L38)))),FALSE),"ExternalRefsMsg",IF(ISNUMBER('#_A'!L38),IF(ABS('#_A'!L38-A!L38)&gt;0.00001,TRUE,FALSE),IF('#_A'!L38&lt;&gt;A!L38,TRUE,FALSE)),IF(ISNUMBER('#_A'!L38),IF('#_A'!L38&gt;A!L38,"TooLow","TooHigh"),"WrongAnswer"),NOT(_xlfn.ISFORMULA('#_A'!L38)),IF(_xlfn.IFS(ISTEXT('#_A'!L38),FALSE,ISLOGICAL('#_A'!L38),FALSE,SUBSTITUTE(CELL("format",'#_A'!L38),"-","")=SUBSTITUTE(CELL("format",A!L38),"-",""),FALSE,CELL("format",'#_A'!L38)="G",FALSE,AND(CELL("format",'#_A'!L38)="F0",CELL("format",A!L38)="G"),FALSE,TRUE,IFERROR(IF(MATCH(CELL("format",'#_A'!L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38),_xlfn.FORMULATEXT(A!L38),A!L38),"9","#"),"8","#"),"7","#"),"6","#"),"5","#"),"4","#"),"3","#"),"2","#"),"1","#"),"0","#"),"$","")," ",""),",","@"),"&gt;","@"),"&lt;","@"),"=","@"),")","@"),"(","@"),"^","@"),"/","@"),"+","@"),"*","@"),"-","@"))-LEN(SUBSTITUTE(SUBSTITUTE(SUBSTITUTE(SUBSTITUTE(SUBSTITUTE(SUBSTITUTE(SUBSTITUTE(SUBSTITUTE(SUBSTITUTE(SUBSTITUTE(SUBSTITUTE(SUBSTITUTE(SUBSTITUTE(SUBSTITUTE(SUBSTITUTE(SUBSTITUTE(SUBSTITUTE(SUBSTITUTE(SUBSTITUTE(SUBSTITUTE(SUBSTITUTE(SUBSTITUTE(SUBSTITUTE(SUBSTITUTE(IF(_xlfn.ISFORMULA(A!L38),_xlfn.FORMULATEXT(A!L38),A!L38),"9","#"),"8","#"),"7","#"),"6","#"),"5","#"),"4","#"),"3","#"),"2","#"),"1","#"),"0","#"),"$","")," ",""),",","@"),"&gt;","@"),"&lt;","@"),"=","@"),")","@"),"(","@"),"^","@"),"/","@"),"+","@"),"*","@"),"-","@"),"@#","")))/2&gt;(LEN(SUBSTITUTE(SUBSTITUTE(SUBSTITUTE(SUBSTITUTE(SUBSTITUTE(SUBSTITUTE(SUBSTITUTE(SUBSTITUTE(SUBSTITUTE(SUBSTITUTE(SUBSTITUTE(SUBSTITUTE(SUBSTITUTE(SUBSTITUTE(SUBSTITUTE(SUBSTITUTE(SUBSTITUTE(SUBSTITUTE(SUBSTITUTE(SUBSTITUTE(SUBSTITUTE(SUBSTITUTE(SUBSTITUTE(IF(_xlfn.ISFORMULA('#_A'!L38),_xlfn.FORMULATEXT('#_A'!L38),'#_A'!L38),"9","#"),"8","#"),"7","#"),"6","#"),"5","#"),"4","#"),"3","#"),"2","#"),"1","#"),"0","#"),"$","")," ",""),",","@"),"&gt;","@"),"&lt;","@"),"=","@"),")","@"),"(","@"),"^","@"),"/","@"),"+","@"),"*","@"),"-","@"))-LEN(SUBSTITUTE(SUBSTITUTE(SUBSTITUTE(SUBSTITUTE(SUBSTITUTE(SUBSTITUTE(SUBSTITUTE(SUBSTITUTE(SUBSTITUTE(SUBSTITUTE(SUBSTITUTE(SUBSTITUTE(SUBSTITUTE(SUBSTITUTE(SUBSTITUTE(SUBSTITUTE(SUBSTITUTE(SUBSTITUTE(SUBSTITUTE(SUBSTITUTE(SUBSTITUTE(SUBSTITUTE(SUBSTITUTE(SUBSTITUTE(IF(_xlfn.ISFORMULA('#_A'!L38),_xlfn.FORMULATEXT('#_A'!L38),'#_A'!L38),"9","#"),"8","#"),"7","#"),"6","#"),"5","#"),"4","#"),"3","#"),"2","#"),"1","#"),"0","#"),"$","")," ",""),",","@"),"&gt;","@"),"&lt;","@"),"=","@"),")","@"),"(","@"),"^","@"),"/","@"),"+","@"),"*","@"),"-","@"),"@#","")))/2,TRUE,FALSE),"HardCodeMsg",IF(LEN(IF(_xlfn.ISFORMULA(A!L38),_xlfn.FORMULATEXT(A!L38),A!L38))-LEN(SUBSTITUTE(IF(_xlfn.ISFORMULA(A!L38),_xlfn.FORMULATEXT(A!L38),A!L38),"""",""))&gt;LEN(IF(_xlfn.ISFORMULA('#_A'!L38),_xlfn.FORMULATEXT('#_A'!L38),'#_A'!L38))-LEN(SUBSTITUTE(IF(_xlfn.ISFORMULA('#_A'!L38),_xlfn.FORMULATEXT('#_A'!L38),'#_A'!L38),"""","")),TRUE,FALSE),"HardQuoteMsg",IF(LEN(IF(_xlfn.ISFORMULA(A!L38),_xlfn.FORMULATEXT(A!L38),A!L38))-LEN(SUBSTITUTE(IF(_xlfn.ISFORMULA(A!L38),_xlfn.FORMULATEXT(A!L38),A!L38),"$",""))&lt;LEN(IF(_xlfn.ISFORMULA('#_A'!L38),_xlfn.FORMULATEXT('#_A'!L38),'#_A'!L38))-LEN(SUBSTITUTE(IF(_xlfn.ISFORMULA('#_A'!L38),_xlfn.FORMULATEXT('#_A'!L38),'#_A'!L38),"$","")),TRUE,FALSE),"MissingAbsMsg",_xlfn.IFS(ISTEXT('#_A'!L38),FALSE,ISLOGICAL('#_A'!L38),FALSE,SUBSTITUTE(CELL("format",'#_A'!L38),"-","")=SUBSTITUTE(CELL("format",A!L38),"-",""),FALSE,CELL("format",'#_A'!L38)="G",FALSE,AND(CELL("format",'#_A'!L38)="F0",CELL("format",A!L38)="G"),FALSE,TRUE,IFERROR(IF(MATCH(CELL("format",'#_A'!L38),FormatCodes_SFX!$A$4:$A$53,0)&gt;0,TRUE),FALSE),TRUE,TRUE),"FormatMsg",TRUE,"PerfectMsg")</f>
        <v>PerfectMsg</v>
      </c>
      <c r="M38" s="248" t="str">
        <f ca="1">_xlfn.IFS(ISBLANK(A!M38),"",IF(NOT(ISNA('#_A'!M38)),IF(ISNA(A!M38),TRUE,FALSE),FALSE),"StuNAMsg",IF(AND(ISNA('#_A'!M38),ISNA(A!M38)),TRUE,FALSE),"PerfectMsg",IF(NOT(ISERROR('#_A'!M38)),IF(ISERROR(A!M38),TRUE,FALSE),FALSE),"StuErrorMsg",IF(TYPE('#_A'!M38)&lt;&gt;TYPE(A!M38),TRUE,FALSE),"WrongTypeMsg",IF(_xlfn.ISFORMULA('#_A'!M38),IF(NOT(_xlfn.ISFORMULA(A!M38)),TRUE),FALSE),"MissingFormulaMsg",IF(NOT(AND(ISNUMBER(FIND("[",_xlfn.FORMULATEXT('#_A'!M38))),ISNUMBER(FIND("!",_xlfn.FORMULATEXT('#_A'!M38))))),AND(ISNUMBER(FIND("[",_xlfn.FORMULATEXT(A!M38))),ISNUMBER(FIND("!",_xlfn.FORMULATEXT(A!M38)))),FALSE),"ExternalRefsMsg",IF(ISNUMBER('#_A'!M38),IF(ABS('#_A'!M38-A!M38)&gt;0.00001,TRUE,FALSE),IF('#_A'!M38&lt;&gt;A!M38,TRUE,FALSE)),IF(ISNUMBER('#_A'!M38),IF('#_A'!M38&gt;A!M38,"TooLow","TooHigh"),"WrongAnswer"),NOT(_xlfn.ISFORMULA('#_A'!M38)),IF(_xlfn.IFS(ISTEXT('#_A'!M38),FALSE,ISLOGICAL('#_A'!M38),FALSE,SUBSTITUTE(CELL("format",'#_A'!M38),"-","")=SUBSTITUTE(CELL("format",A!M38),"-",""),FALSE,CELL("format",'#_A'!M38)="G",FALSE,AND(CELL("format",'#_A'!M38)="F0",CELL("format",A!M38)="G"),FALSE,TRUE,IFERROR(IF(MATCH(CELL("format",'#_A'!M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38),_xlfn.FORMULATEXT(A!M38),A!M38),"9","#"),"8","#"),"7","#"),"6","#"),"5","#"),"4","#"),"3","#"),"2","#"),"1","#"),"0","#"),"$","")," ",""),",","@"),"&gt;","@"),"&lt;","@"),"=","@"),")","@"),"(","@"),"^","@"),"/","@"),"+","@"),"*","@"),"-","@"))-LEN(SUBSTITUTE(SUBSTITUTE(SUBSTITUTE(SUBSTITUTE(SUBSTITUTE(SUBSTITUTE(SUBSTITUTE(SUBSTITUTE(SUBSTITUTE(SUBSTITUTE(SUBSTITUTE(SUBSTITUTE(SUBSTITUTE(SUBSTITUTE(SUBSTITUTE(SUBSTITUTE(SUBSTITUTE(SUBSTITUTE(SUBSTITUTE(SUBSTITUTE(SUBSTITUTE(SUBSTITUTE(SUBSTITUTE(SUBSTITUTE(IF(_xlfn.ISFORMULA(A!M38),_xlfn.FORMULATEXT(A!M38),A!M38),"9","#"),"8","#"),"7","#"),"6","#"),"5","#"),"4","#"),"3","#"),"2","#"),"1","#"),"0","#"),"$","")," ",""),",","@"),"&gt;","@"),"&lt;","@"),"=","@"),")","@"),"(","@"),"^","@"),"/","@"),"+","@"),"*","@"),"-","@"),"@#","")))/2&gt;(LEN(SUBSTITUTE(SUBSTITUTE(SUBSTITUTE(SUBSTITUTE(SUBSTITUTE(SUBSTITUTE(SUBSTITUTE(SUBSTITUTE(SUBSTITUTE(SUBSTITUTE(SUBSTITUTE(SUBSTITUTE(SUBSTITUTE(SUBSTITUTE(SUBSTITUTE(SUBSTITUTE(SUBSTITUTE(SUBSTITUTE(SUBSTITUTE(SUBSTITUTE(SUBSTITUTE(SUBSTITUTE(SUBSTITUTE(IF(_xlfn.ISFORMULA('#_A'!M38),_xlfn.FORMULATEXT('#_A'!M38),'#_A'!M38),"9","#"),"8","#"),"7","#"),"6","#"),"5","#"),"4","#"),"3","#"),"2","#"),"1","#"),"0","#"),"$","")," ",""),",","@"),"&gt;","@"),"&lt;","@"),"=","@"),")","@"),"(","@"),"^","@"),"/","@"),"+","@"),"*","@"),"-","@"))-LEN(SUBSTITUTE(SUBSTITUTE(SUBSTITUTE(SUBSTITUTE(SUBSTITUTE(SUBSTITUTE(SUBSTITUTE(SUBSTITUTE(SUBSTITUTE(SUBSTITUTE(SUBSTITUTE(SUBSTITUTE(SUBSTITUTE(SUBSTITUTE(SUBSTITUTE(SUBSTITUTE(SUBSTITUTE(SUBSTITUTE(SUBSTITUTE(SUBSTITUTE(SUBSTITUTE(SUBSTITUTE(SUBSTITUTE(SUBSTITUTE(IF(_xlfn.ISFORMULA('#_A'!M38),_xlfn.FORMULATEXT('#_A'!M38),'#_A'!M38),"9","#"),"8","#"),"7","#"),"6","#"),"5","#"),"4","#"),"3","#"),"2","#"),"1","#"),"0","#"),"$","")," ",""),",","@"),"&gt;","@"),"&lt;","@"),"=","@"),")","@"),"(","@"),"^","@"),"/","@"),"+","@"),"*","@"),"-","@"),"@#","")))/2,TRUE,FALSE),"HardCodeMsg",IF(LEN(IF(_xlfn.ISFORMULA(A!M38),_xlfn.FORMULATEXT(A!M38),A!M38))-LEN(SUBSTITUTE(IF(_xlfn.ISFORMULA(A!M38),_xlfn.FORMULATEXT(A!M38),A!M38),"""",""))&gt;LEN(IF(_xlfn.ISFORMULA('#_A'!M38),_xlfn.FORMULATEXT('#_A'!M38),'#_A'!M38))-LEN(SUBSTITUTE(IF(_xlfn.ISFORMULA('#_A'!M38),_xlfn.FORMULATEXT('#_A'!M38),'#_A'!M38),"""","")),TRUE,FALSE),"HardQuoteMsg",IF(LEN(IF(_xlfn.ISFORMULA(A!M38),_xlfn.FORMULATEXT(A!M38),A!M38))-LEN(SUBSTITUTE(IF(_xlfn.ISFORMULA(A!M38),_xlfn.FORMULATEXT(A!M38),A!M38),"$",""))&lt;LEN(IF(_xlfn.ISFORMULA('#_A'!M38),_xlfn.FORMULATEXT('#_A'!M38),'#_A'!M38))-LEN(SUBSTITUTE(IF(_xlfn.ISFORMULA('#_A'!M38),_xlfn.FORMULATEXT('#_A'!M38),'#_A'!M38),"$","")),TRUE,FALSE),"MissingAbsMsg",_xlfn.IFS(ISTEXT('#_A'!M38),FALSE,ISLOGICAL('#_A'!M38),FALSE,SUBSTITUTE(CELL("format",'#_A'!M38),"-","")=SUBSTITUTE(CELL("format",A!M38),"-",""),FALSE,CELL("format",'#_A'!M38)="G",FALSE,AND(CELL("format",'#_A'!M38)="F0",CELL("format",A!M38)="G"),FALSE,TRUE,IFERROR(IF(MATCH(CELL("format",'#_A'!M38),FormatCodes_SFX!$A$4:$A$53,0)&gt;0,TRUE),FALSE),TRUE,TRUE),"FormatMsg",TRUE,"PerfectMsg")</f>
        <v>PerfectMsg</v>
      </c>
      <c r="N38" s="249" t="str">
        <f ca="1">_xlfn.IFS(ISBLANK(A!N38),"",IF(NOT(ISNA('#_A'!N38)),IF(ISNA(A!N38),TRUE,FALSE),FALSE),"StuNAMsg",IF(AND(ISNA('#_A'!N38),ISNA(A!N38)),TRUE,FALSE),"PerfectMsg",IF(NOT(ISERROR('#_A'!N38)),IF(ISERROR(A!N38),TRUE,FALSE),FALSE),"StuErrorMsg",IF(TYPE('#_A'!N38)&lt;&gt;TYPE(A!N38),TRUE,FALSE),"WrongTypeMsg",IF(_xlfn.ISFORMULA('#_A'!N38),IF(NOT(_xlfn.ISFORMULA(A!N38)),TRUE),FALSE),"MissingFormulaMsg",IF(NOT(AND(ISNUMBER(FIND("[",_xlfn.FORMULATEXT('#_A'!N38))),ISNUMBER(FIND("!",_xlfn.FORMULATEXT('#_A'!N38))))),AND(ISNUMBER(FIND("[",_xlfn.FORMULATEXT(A!N38))),ISNUMBER(FIND("!",_xlfn.FORMULATEXT(A!N38)))),FALSE),"ExternalRefsMsg",IF(ISNUMBER('#_A'!N38),IF(ABS('#_A'!N38-A!N38)&gt;0.00001,TRUE,FALSE),IF('#_A'!N38&lt;&gt;A!N38,TRUE,FALSE)),IF(ISNUMBER('#_A'!N38),IF('#_A'!N38&gt;A!N38,"TooLow","TooHigh"),"WrongAnswer"),NOT(_xlfn.ISFORMULA('#_A'!N38)),IF(_xlfn.IFS(ISTEXT('#_A'!N38),FALSE,ISLOGICAL('#_A'!N38),FALSE,SUBSTITUTE(CELL("format",'#_A'!N38),"-","")=SUBSTITUTE(CELL("format",A!N38),"-",""),FALSE,CELL("format",'#_A'!N38)="G",FALSE,AND(CELL("format",'#_A'!N38)="F0",CELL("format",A!N38)="G"),FALSE,TRUE,IFERROR(IF(MATCH(CELL("format",'#_A'!N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38),_xlfn.FORMULATEXT(A!N38),A!N38),"9","#"),"8","#"),"7","#"),"6","#"),"5","#"),"4","#"),"3","#"),"2","#"),"1","#"),"0","#"),"$","")," ",""),",","@"),"&gt;","@"),"&lt;","@"),"=","@"),")","@"),"(","@"),"^","@"),"/","@"),"+","@"),"*","@"),"-","@"))-LEN(SUBSTITUTE(SUBSTITUTE(SUBSTITUTE(SUBSTITUTE(SUBSTITUTE(SUBSTITUTE(SUBSTITUTE(SUBSTITUTE(SUBSTITUTE(SUBSTITUTE(SUBSTITUTE(SUBSTITUTE(SUBSTITUTE(SUBSTITUTE(SUBSTITUTE(SUBSTITUTE(SUBSTITUTE(SUBSTITUTE(SUBSTITUTE(SUBSTITUTE(SUBSTITUTE(SUBSTITUTE(SUBSTITUTE(SUBSTITUTE(IF(_xlfn.ISFORMULA(A!N38),_xlfn.FORMULATEXT(A!N38),A!N38),"9","#"),"8","#"),"7","#"),"6","#"),"5","#"),"4","#"),"3","#"),"2","#"),"1","#"),"0","#"),"$","")," ",""),",","@"),"&gt;","@"),"&lt;","@"),"=","@"),")","@"),"(","@"),"^","@"),"/","@"),"+","@"),"*","@"),"-","@"),"@#","")))/2&gt;(LEN(SUBSTITUTE(SUBSTITUTE(SUBSTITUTE(SUBSTITUTE(SUBSTITUTE(SUBSTITUTE(SUBSTITUTE(SUBSTITUTE(SUBSTITUTE(SUBSTITUTE(SUBSTITUTE(SUBSTITUTE(SUBSTITUTE(SUBSTITUTE(SUBSTITUTE(SUBSTITUTE(SUBSTITUTE(SUBSTITUTE(SUBSTITUTE(SUBSTITUTE(SUBSTITUTE(SUBSTITUTE(SUBSTITUTE(IF(_xlfn.ISFORMULA('#_A'!N38),_xlfn.FORMULATEXT('#_A'!N38),'#_A'!N38),"9","#"),"8","#"),"7","#"),"6","#"),"5","#"),"4","#"),"3","#"),"2","#"),"1","#"),"0","#"),"$","")," ",""),",","@"),"&gt;","@"),"&lt;","@"),"=","@"),")","@"),"(","@"),"^","@"),"/","@"),"+","@"),"*","@"),"-","@"))-LEN(SUBSTITUTE(SUBSTITUTE(SUBSTITUTE(SUBSTITUTE(SUBSTITUTE(SUBSTITUTE(SUBSTITUTE(SUBSTITUTE(SUBSTITUTE(SUBSTITUTE(SUBSTITUTE(SUBSTITUTE(SUBSTITUTE(SUBSTITUTE(SUBSTITUTE(SUBSTITUTE(SUBSTITUTE(SUBSTITUTE(SUBSTITUTE(SUBSTITUTE(SUBSTITUTE(SUBSTITUTE(SUBSTITUTE(SUBSTITUTE(IF(_xlfn.ISFORMULA('#_A'!N38),_xlfn.FORMULATEXT('#_A'!N38),'#_A'!N38),"9","#"),"8","#"),"7","#"),"6","#"),"5","#"),"4","#"),"3","#"),"2","#"),"1","#"),"0","#"),"$","")," ",""),",","@"),"&gt;","@"),"&lt;","@"),"=","@"),")","@"),"(","@"),"^","@"),"/","@"),"+","@"),"*","@"),"-","@"),"@#","")))/2,TRUE,FALSE),"HardCodeMsg",IF(LEN(IF(_xlfn.ISFORMULA(A!N38),_xlfn.FORMULATEXT(A!N38),A!N38))-LEN(SUBSTITUTE(IF(_xlfn.ISFORMULA(A!N38),_xlfn.FORMULATEXT(A!N38),A!N38),"""",""))&gt;LEN(IF(_xlfn.ISFORMULA('#_A'!N38),_xlfn.FORMULATEXT('#_A'!N38),'#_A'!N38))-LEN(SUBSTITUTE(IF(_xlfn.ISFORMULA('#_A'!N38),_xlfn.FORMULATEXT('#_A'!N38),'#_A'!N38),"""","")),TRUE,FALSE),"HardQuoteMsg",IF(LEN(IF(_xlfn.ISFORMULA(A!N38),_xlfn.FORMULATEXT(A!N38),A!N38))-LEN(SUBSTITUTE(IF(_xlfn.ISFORMULA(A!N38),_xlfn.FORMULATEXT(A!N38),A!N38),"$",""))&lt;LEN(IF(_xlfn.ISFORMULA('#_A'!N38),_xlfn.FORMULATEXT('#_A'!N38),'#_A'!N38))-LEN(SUBSTITUTE(IF(_xlfn.ISFORMULA('#_A'!N38),_xlfn.FORMULATEXT('#_A'!N38),'#_A'!N38),"$","")),TRUE,FALSE),"MissingAbsMsg",_xlfn.IFS(ISTEXT('#_A'!N38),FALSE,ISLOGICAL('#_A'!N38),FALSE,SUBSTITUTE(CELL("format",'#_A'!N38),"-","")=SUBSTITUTE(CELL("format",A!N38),"-",""),FALSE,CELL("format",'#_A'!N38)="G",FALSE,AND(CELL("format",'#_A'!N38)="F0",CELL("format",A!N38)="G"),FALSE,TRUE,IFERROR(IF(MATCH(CELL("format",'#_A'!N38),FormatCodes_SFX!$A$4:$A$53,0)&gt;0,TRUE),FALSE),TRUE,TRUE),"FormatMsg",TRUE,"PerfectMsg")</f>
        <v>PerfectMsg</v>
      </c>
    </row>
    <row r="39" spans="6:19" hidden="1">
      <c r="F39" s="231"/>
      <c r="G39" s="231"/>
      <c r="H39" s="226"/>
      <c r="I39" s="249"/>
      <c r="J39" s="227"/>
      <c r="K39" s="231">
        <v>981</v>
      </c>
      <c r="L39" s="231" t="str">
        <f ca="1">_xlfn.IFS(ISBLANK(A!L39),"",IF(NOT(ISNA('#_A'!L39)),IF(ISNA(A!L39),TRUE,FALSE),FALSE),"StuNAMsg",IF(AND(ISNA('#_A'!L39),ISNA(A!L39)),TRUE,FALSE),"PerfectMsg",IF(NOT(ISERROR('#_A'!L39)),IF(ISERROR(A!L39),TRUE,FALSE),FALSE),"StuErrorMsg",IF(TYPE('#_A'!L39)&lt;&gt;TYPE(A!L39),TRUE,FALSE),"WrongTypeMsg",IF(_xlfn.ISFORMULA('#_A'!L39),IF(NOT(_xlfn.ISFORMULA(A!L39)),TRUE),FALSE),"MissingFormulaMsg",IF(NOT(AND(ISNUMBER(FIND("[",_xlfn.FORMULATEXT('#_A'!L39))),ISNUMBER(FIND("!",_xlfn.FORMULATEXT('#_A'!L39))))),AND(ISNUMBER(FIND("[",_xlfn.FORMULATEXT(A!L39))),ISNUMBER(FIND("!",_xlfn.FORMULATEXT(A!L39)))),FALSE),"ExternalRefsMsg",IF(ISNUMBER('#_A'!L39),IF(ABS('#_A'!L39-A!L39)&gt;0.00001,TRUE,FALSE),IF('#_A'!L39&lt;&gt;A!L39,TRUE,FALSE)),IF(ISNUMBER('#_A'!L39),IF('#_A'!L39&gt;A!L39,"TooLow","TooHigh"),"WrongAnswer"),NOT(_xlfn.ISFORMULA('#_A'!L39)),IF(_xlfn.IFS(ISTEXT('#_A'!L39),FALSE,ISLOGICAL('#_A'!L39),FALSE,SUBSTITUTE(CELL("format",'#_A'!L39),"-","")=SUBSTITUTE(CELL("format",A!L39),"-",""),FALSE,CELL("format",'#_A'!L39)="G",FALSE,AND(CELL("format",'#_A'!L39)="F0",CELL("format",A!L39)="G"),FALSE,TRUE,IFERROR(IF(MATCH(CELL("format",'#_A'!L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39),_xlfn.FORMULATEXT(A!L39),A!L39),"9","#"),"8","#"),"7","#"),"6","#"),"5","#"),"4","#"),"3","#"),"2","#"),"1","#"),"0","#"),"$","")," ",""),",","@"),"&gt;","@"),"&lt;","@"),"=","@"),")","@"),"(","@"),"^","@"),"/","@"),"+","@"),"*","@"),"-","@"))-LEN(SUBSTITUTE(SUBSTITUTE(SUBSTITUTE(SUBSTITUTE(SUBSTITUTE(SUBSTITUTE(SUBSTITUTE(SUBSTITUTE(SUBSTITUTE(SUBSTITUTE(SUBSTITUTE(SUBSTITUTE(SUBSTITUTE(SUBSTITUTE(SUBSTITUTE(SUBSTITUTE(SUBSTITUTE(SUBSTITUTE(SUBSTITUTE(SUBSTITUTE(SUBSTITUTE(SUBSTITUTE(SUBSTITUTE(SUBSTITUTE(IF(_xlfn.ISFORMULA(A!L39),_xlfn.FORMULATEXT(A!L39),A!L39),"9","#"),"8","#"),"7","#"),"6","#"),"5","#"),"4","#"),"3","#"),"2","#"),"1","#"),"0","#"),"$","")," ",""),",","@"),"&gt;","@"),"&lt;","@"),"=","@"),")","@"),"(","@"),"^","@"),"/","@"),"+","@"),"*","@"),"-","@"),"@#","")))/2&gt;(LEN(SUBSTITUTE(SUBSTITUTE(SUBSTITUTE(SUBSTITUTE(SUBSTITUTE(SUBSTITUTE(SUBSTITUTE(SUBSTITUTE(SUBSTITUTE(SUBSTITUTE(SUBSTITUTE(SUBSTITUTE(SUBSTITUTE(SUBSTITUTE(SUBSTITUTE(SUBSTITUTE(SUBSTITUTE(SUBSTITUTE(SUBSTITUTE(SUBSTITUTE(SUBSTITUTE(SUBSTITUTE(SUBSTITUTE(IF(_xlfn.ISFORMULA('#_A'!L39),_xlfn.FORMULATEXT('#_A'!L39),'#_A'!L39),"9","#"),"8","#"),"7","#"),"6","#"),"5","#"),"4","#"),"3","#"),"2","#"),"1","#"),"0","#"),"$","")," ",""),",","@"),"&gt;","@"),"&lt;","@"),"=","@"),")","@"),"(","@"),"^","@"),"/","@"),"+","@"),"*","@"),"-","@"))-LEN(SUBSTITUTE(SUBSTITUTE(SUBSTITUTE(SUBSTITUTE(SUBSTITUTE(SUBSTITUTE(SUBSTITUTE(SUBSTITUTE(SUBSTITUTE(SUBSTITUTE(SUBSTITUTE(SUBSTITUTE(SUBSTITUTE(SUBSTITUTE(SUBSTITUTE(SUBSTITUTE(SUBSTITUTE(SUBSTITUTE(SUBSTITUTE(SUBSTITUTE(SUBSTITUTE(SUBSTITUTE(SUBSTITUTE(SUBSTITUTE(IF(_xlfn.ISFORMULA('#_A'!L39),_xlfn.FORMULATEXT('#_A'!L39),'#_A'!L39),"9","#"),"8","#"),"7","#"),"6","#"),"5","#"),"4","#"),"3","#"),"2","#"),"1","#"),"0","#"),"$","")," ",""),",","@"),"&gt;","@"),"&lt;","@"),"=","@"),")","@"),"(","@"),"^","@"),"/","@"),"+","@"),"*","@"),"-","@"),"@#","")))/2,TRUE,FALSE),"HardCodeMsg",IF(LEN(IF(_xlfn.ISFORMULA(A!L39),_xlfn.FORMULATEXT(A!L39),A!L39))-LEN(SUBSTITUTE(IF(_xlfn.ISFORMULA(A!L39),_xlfn.FORMULATEXT(A!L39),A!L39),"""",""))&gt;LEN(IF(_xlfn.ISFORMULA('#_A'!L39),_xlfn.FORMULATEXT('#_A'!L39),'#_A'!L39))-LEN(SUBSTITUTE(IF(_xlfn.ISFORMULA('#_A'!L39),_xlfn.FORMULATEXT('#_A'!L39),'#_A'!L39),"""","")),TRUE,FALSE),"HardQuoteMsg",IF(LEN(IF(_xlfn.ISFORMULA(A!L39),_xlfn.FORMULATEXT(A!L39),A!L39))-LEN(SUBSTITUTE(IF(_xlfn.ISFORMULA(A!L39),_xlfn.FORMULATEXT(A!L39),A!L39),"$",""))&lt;LEN(IF(_xlfn.ISFORMULA('#_A'!L39),_xlfn.FORMULATEXT('#_A'!L39),'#_A'!L39))-LEN(SUBSTITUTE(IF(_xlfn.ISFORMULA('#_A'!L39),_xlfn.FORMULATEXT('#_A'!L39),'#_A'!L39),"$","")),TRUE,FALSE),"MissingAbsMsg",_xlfn.IFS(ISTEXT('#_A'!L39),FALSE,ISLOGICAL('#_A'!L39),FALSE,SUBSTITUTE(CELL("format",'#_A'!L39),"-","")=SUBSTITUTE(CELL("format",A!L39),"-",""),FALSE,CELL("format",'#_A'!L39)="G",FALSE,AND(CELL("format",'#_A'!L39)="F0",CELL("format",A!L39)="G"),FALSE,TRUE,IFERROR(IF(MATCH(CELL("format",'#_A'!L39),FormatCodes_SFX!$A$4:$A$53,0)&gt;0,TRUE),FALSE),TRUE,TRUE),"FormatMsg",TRUE,"PerfectMsg")</f>
        <v>PerfectMsg</v>
      </c>
      <c r="M39" s="248" t="str">
        <f ca="1">_xlfn.IFS(ISBLANK(A!M39),"",IF(NOT(ISNA('#_A'!M39)),IF(ISNA(A!M39),TRUE,FALSE),FALSE),"StuNAMsg",IF(AND(ISNA('#_A'!M39),ISNA(A!M39)),TRUE,FALSE),"PerfectMsg",IF(NOT(ISERROR('#_A'!M39)),IF(ISERROR(A!M39),TRUE,FALSE),FALSE),"StuErrorMsg",IF(TYPE('#_A'!M39)&lt;&gt;TYPE(A!M39),TRUE,FALSE),"WrongTypeMsg",IF(_xlfn.ISFORMULA('#_A'!M39),IF(NOT(_xlfn.ISFORMULA(A!M39)),TRUE),FALSE),"MissingFormulaMsg",IF(NOT(AND(ISNUMBER(FIND("[",_xlfn.FORMULATEXT('#_A'!M39))),ISNUMBER(FIND("!",_xlfn.FORMULATEXT('#_A'!M39))))),AND(ISNUMBER(FIND("[",_xlfn.FORMULATEXT(A!M39))),ISNUMBER(FIND("!",_xlfn.FORMULATEXT(A!M39)))),FALSE),"ExternalRefsMsg",IF(ISNUMBER('#_A'!M39),IF(ABS('#_A'!M39-A!M39)&gt;0.00001,TRUE,FALSE),IF('#_A'!M39&lt;&gt;A!M39,TRUE,FALSE)),IF(ISNUMBER('#_A'!M39),IF('#_A'!M39&gt;A!M39,"TooLow","TooHigh"),"WrongAnswer"),NOT(_xlfn.ISFORMULA('#_A'!M39)),IF(_xlfn.IFS(ISTEXT('#_A'!M39),FALSE,ISLOGICAL('#_A'!M39),FALSE,SUBSTITUTE(CELL("format",'#_A'!M39),"-","")=SUBSTITUTE(CELL("format",A!M39),"-",""),FALSE,CELL("format",'#_A'!M39)="G",FALSE,AND(CELL("format",'#_A'!M39)="F0",CELL("format",A!M39)="G"),FALSE,TRUE,IFERROR(IF(MATCH(CELL("format",'#_A'!M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39),_xlfn.FORMULATEXT(A!M39),A!M39),"9","#"),"8","#"),"7","#"),"6","#"),"5","#"),"4","#"),"3","#"),"2","#"),"1","#"),"0","#"),"$","")," ",""),",","@"),"&gt;","@"),"&lt;","@"),"=","@"),")","@"),"(","@"),"^","@"),"/","@"),"+","@"),"*","@"),"-","@"))-LEN(SUBSTITUTE(SUBSTITUTE(SUBSTITUTE(SUBSTITUTE(SUBSTITUTE(SUBSTITUTE(SUBSTITUTE(SUBSTITUTE(SUBSTITUTE(SUBSTITUTE(SUBSTITUTE(SUBSTITUTE(SUBSTITUTE(SUBSTITUTE(SUBSTITUTE(SUBSTITUTE(SUBSTITUTE(SUBSTITUTE(SUBSTITUTE(SUBSTITUTE(SUBSTITUTE(SUBSTITUTE(SUBSTITUTE(SUBSTITUTE(IF(_xlfn.ISFORMULA(A!M39),_xlfn.FORMULATEXT(A!M39),A!M39),"9","#"),"8","#"),"7","#"),"6","#"),"5","#"),"4","#"),"3","#"),"2","#"),"1","#"),"0","#"),"$","")," ",""),",","@"),"&gt;","@"),"&lt;","@"),"=","@"),")","@"),"(","@"),"^","@"),"/","@"),"+","@"),"*","@"),"-","@"),"@#","")))/2&gt;(LEN(SUBSTITUTE(SUBSTITUTE(SUBSTITUTE(SUBSTITUTE(SUBSTITUTE(SUBSTITUTE(SUBSTITUTE(SUBSTITUTE(SUBSTITUTE(SUBSTITUTE(SUBSTITUTE(SUBSTITUTE(SUBSTITUTE(SUBSTITUTE(SUBSTITUTE(SUBSTITUTE(SUBSTITUTE(SUBSTITUTE(SUBSTITUTE(SUBSTITUTE(SUBSTITUTE(SUBSTITUTE(SUBSTITUTE(IF(_xlfn.ISFORMULA('#_A'!M39),_xlfn.FORMULATEXT('#_A'!M39),'#_A'!M39),"9","#"),"8","#"),"7","#"),"6","#"),"5","#"),"4","#"),"3","#"),"2","#"),"1","#"),"0","#"),"$","")," ",""),",","@"),"&gt;","@"),"&lt;","@"),"=","@"),")","@"),"(","@"),"^","@"),"/","@"),"+","@"),"*","@"),"-","@"))-LEN(SUBSTITUTE(SUBSTITUTE(SUBSTITUTE(SUBSTITUTE(SUBSTITUTE(SUBSTITUTE(SUBSTITUTE(SUBSTITUTE(SUBSTITUTE(SUBSTITUTE(SUBSTITUTE(SUBSTITUTE(SUBSTITUTE(SUBSTITUTE(SUBSTITUTE(SUBSTITUTE(SUBSTITUTE(SUBSTITUTE(SUBSTITUTE(SUBSTITUTE(SUBSTITUTE(SUBSTITUTE(SUBSTITUTE(SUBSTITUTE(IF(_xlfn.ISFORMULA('#_A'!M39),_xlfn.FORMULATEXT('#_A'!M39),'#_A'!M39),"9","#"),"8","#"),"7","#"),"6","#"),"5","#"),"4","#"),"3","#"),"2","#"),"1","#"),"0","#"),"$","")," ",""),",","@"),"&gt;","@"),"&lt;","@"),"=","@"),")","@"),"(","@"),"^","@"),"/","@"),"+","@"),"*","@"),"-","@"),"@#","")))/2,TRUE,FALSE),"HardCodeMsg",IF(LEN(IF(_xlfn.ISFORMULA(A!M39),_xlfn.FORMULATEXT(A!M39),A!M39))-LEN(SUBSTITUTE(IF(_xlfn.ISFORMULA(A!M39),_xlfn.FORMULATEXT(A!M39),A!M39),"""",""))&gt;LEN(IF(_xlfn.ISFORMULA('#_A'!M39),_xlfn.FORMULATEXT('#_A'!M39),'#_A'!M39))-LEN(SUBSTITUTE(IF(_xlfn.ISFORMULA('#_A'!M39),_xlfn.FORMULATEXT('#_A'!M39),'#_A'!M39),"""","")),TRUE,FALSE),"HardQuoteMsg",IF(LEN(IF(_xlfn.ISFORMULA(A!M39),_xlfn.FORMULATEXT(A!M39),A!M39))-LEN(SUBSTITUTE(IF(_xlfn.ISFORMULA(A!M39),_xlfn.FORMULATEXT(A!M39),A!M39),"$",""))&lt;LEN(IF(_xlfn.ISFORMULA('#_A'!M39),_xlfn.FORMULATEXT('#_A'!M39),'#_A'!M39))-LEN(SUBSTITUTE(IF(_xlfn.ISFORMULA('#_A'!M39),_xlfn.FORMULATEXT('#_A'!M39),'#_A'!M39),"$","")),TRUE,FALSE),"MissingAbsMsg",_xlfn.IFS(ISTEXT('#_A'!M39),FALSE,ISLOGICAL('#_A'!M39),FALSE,SUBSTITUTE(CELL("format",'#_A'!M39),"-","")=SUBSTITUTE(CELL("format",A!M39),"-",""),FALSE,CELL("format",'#_A'!M39)="G",FALSE,AND(CELL("format",'#_A'!M39)="F0",CELL("format",A!M39)="G"),FALSE,TRUE,IFERROR(IF(MATCH(CELL("format",'#_A'!M39),FormatCodes_SFX!$A$4:$A$53,0)&gt;0,TRUE),FALSE),TRUE,TRUE),"FormatMsg",TRUE,"PerfectMsg")</f>
        <v>PerfectMsg</v>
      </c>
      <c r="N39" s="249" t="str">
        <f ca="1">_xlfn.IFS(ISBLANK(A!N39),"",IF(NOT(ISNA('#_A'!N39)),IF(ISNA(A!N39),TRUE,FALSE),FALSE),"StuNAMsg",IF(AND(ISNA('#_A'!N39),ISNA(A!N39)),TRUE,FALSE),"PerfectMsg",IF(NOT(ISERROR('#_A'!N39)),IF(ISERROR(A!N39),TRUE,FALSE),FALSE),"StuErrorMsg",IF(TYPE('#_A'!N39)&lt;&gt;TYPE(A!N39),TRUE,FALSE),"WrongTypeMsg",IF(_xlfn.ISFORMULA('#_A'!N39),IF(NOT(_xlfn.ISFORMULA(A!N39)),TRUE),FALSE),"MissingFormulaMsg",IF(NOT(AND(ISNUMBER(FIND("[",_xlfn.FORMULATEXT('#_A'!N39))),ISNUMBER(FIND("!",_xlfn.FORMULATEXT('#_A'!N39))))),AND(ISNUMBER(FIND("[",_xlfn.FORMULATEXT(A!N39))),ISNUMBER(FIND("!",_xlfn.FORMULATEXT(A!N39)))),FALSE),"ExternalRefsMsg",IF(ISNUMBER('#_A'!N39),IF(ABS('#_A'!N39-A!N39)&gt;0.00001,TRUE,FALSE),IF('#_A'!N39&lt;&gt;A!N39,TRUE,FALSE)),IF(ISNUMBER('#_A'!N39),IF('#_A'!N39&gt;A!N39,"TooLow","TooHigh"),"WrongAnswer"),NOT(_xlfn.ISFORMULA('#_A'!N39)),IF(_xlfn.IFS(ISTEXT('#_A'!N39),FALSE,ISLOGICAL('#_A'!N39),FALSE,SUBSTITUTE(CELL("format",'#_A'!N39),"-","")=SUBSTITUTE(CELL("format",A!N39),"-",""),FALSE,CELL("format",'#_A'!N39)="G",FALSE,AND(CELL("format",'#_A'!N39)="F0",CELL("format",A!N39)="G"),FALSE,TRUE,IFERROR(IF(MATCH(CELL("format",'#_A'!N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39),_xlfn.FORMULATEXT(A!N39),A!N39),"9","#"),"8","#"),"7","#"),"6","#"),"5","#"),"4","#"),"3","#"),"2","#"),"1","#"),"0","#"),"$","")," ",""),",","@"),"&gt;","@"),"&lt;","@"),"=","@"),")","@"),"(","@"),"^","@"),"/","@"),"+","@"),"*","@"),"-","@"))-LEN(SUBSTITUTE(SUBSTITUTE(SUBSTITUTE(SUBSTITUTE(SUBSTITUTE(SUBSTITUTE(SUBSTITUTE(SUBSTITUTE(SUBSTITUTE(SUBSTITUTE(SUBSTITUTE(SUBSTITUTE(SUBSTITUTE(SUBSTITUTE(SUBSTITUTE(SUBSTITUTE(SUBSTITUTE(SUBSTITUTE(SUBSTITUTE(SUBSTITUTE(SUBSTITUTE(SUBSTITUTE(SUBSTITUTE(SUBSTITUTE(IF(_xlfn.ISFORMULA(A!N39),_xlfn.FORMULATEXT(A!N39),A!N39),"9","#"),"8","#"),"7","#"),"6","#"),"5","#"),"4","#"),"3","#"),"2","#"),"1","#"),"0","#"),"$","")," ",""),",","@"),"&gt;","@"),"&lt;","@"),"=","@"),")","@"),"(","@"),"^","@"),"/","@"),"+","@"),"*","@"),"-","@"),"@#","")))/2&gt;(LEN(SUBSTITUTE(SUBSTITUTE(SUBSTITUTE(SUBSTITUTE(SUBSTITUTE(SUBSTITUTE(SUBSTITUTE(SUBSTITUTE(SUBSTITUTE(SUBSTITUTE(SUBSTITUTE(SUBSTITUTE(SUBSTITUTE(SUBSTITUTE(SUBSTITUTE(SUBSTITUTE(SUBSTITUTE(SUBSTITUTE(SUBSTITUTE(SUBSTITUTE(SUBSTITUTE(SUBSTITUTE(SUBSTITUTE(IF(_xlfn.ISFORMULA('#_A'!N39),_xlfn.FORMULATEXT('#_A'!N39),'#_A'!N39),"9","#"),"8","#"),"7","#"),"6","#"),"5","#"),"4","#"),"3","#"),"2","#"),"1","#"),"0","#"),"$","")," ",""),",","@"),"&gt;","@"),"&lt;","@"),"=","@"),")","@"),"(","@"),"^","@"),"/","@"),"+","@"),"*","@"),"-","@"))-LEN(SUBSTITUTE(SUBSTITUTE(SUBSTITUTE(SUBSTITUTE(SUBSTITUTE(SUBSTITUTE(SUBSTITUTE(SUBSTITUTE(SUBSTITUTE(SUBSTITUTE(SUBSTITUTE(SUBSTITUTE(SUBSTITUTE(SUBSTITUTE(SUBSTITUTE(SUBSTITUTE(SUBSTITUTE(SUBSTITUTE(SUBSTITUTE(SUBSTITUTE(SUBSTITUTE(SUBSTITUTE(SUBSTITUTE(SUBSTITUTE(IF(_xlfn.ISFORMULA('#_A'!N39),_xlfn.FORMULATEXT('#_A'!N39),'#_A'!N39),"9","#"),"8","#"),"7","#"),"6","#"),"5","#"),"4","#"),"3","#"),"2","#"),"1","#"),"0","#"),"$","")," ",""),",","@"),"&gt;","@"),"&lt;","@"),"=","@"),")","@"),"(","@"),"^","@"),"/","@"),"+","@"),"*","@"),"-","@"),"@#","")))/2,TRUE,FALSE),"HardCodeMsg",IF(LEN(IF(_xlfn.ISFORMULA(A!N39),_xlfn.FORMULATEXT(A!N39),A!N39))-LEN(SUBSTITUTE(IF(_xlfn.ISFORMULA(A!N39),_xlfn.FORMULATEXT(A!N39),A!N39),"""",""))&gt;LEN(IF(_xlfn.ISFORMULA('#_A'!N39),_xlfn.FORMULATEXT('#_A'!N39),'#_A'!N39))-LEN(SUBSTITUTE(IF(_xlfn.ISFORMULA('#_A'!N39),_xlfn.FORMULATEXT('#_A'!N39),'#_A'!N39),"""","")),TRUE,FALSE),"HardQuoteMsg",IF(LEN(IF(_xlfn.ISFORMULA(A!N39),_xlfn.FORMULATEXT(A!N39),A!N39))-LEN(SUBSTITUTE(IF(_xlfn.ISFORMULA(A!N39),_xlfn.FORMULATEXT(A!N39),A!N39),"$",""))&lt;LEN(IF(_xlfn.ISFORMULA('#_A'!N39),_xlfn.FORMULATEXT('#_A'!N39),'#_A'!N39))-LEN(SUBSTITUTE(IF(_xlfn.ISFORMULA('#_A'!N39),_xlfn.FORMULATEXT('#_A'!N39),'#_A'!N39),"$","")),TRUE,FALSE),"MissingAbsMsg",_xlfn.IFS(ISTEXT('#_A'!N39),FALSE,ISLOGICAL('#_A'!N39),FALSE,SUBSTITUTE(CELL("format",'#_A'!N39),"-","")=SUBSTITUTE(CELL("format",A!N39),"-",""),FALSE,CELL("format",'#_A'!N39)="G",FALSE,AND(CELL("format",'#_A'!N39)="F0",CELL("format",A!N39)="G"),FALSE,TRUE,IFERROR(IF(MATCH(CELL("format",'#_A'!N39),FormatCodes_SFX!$A$4:$A$53,0)&gt;0,TRUE),FALSE),TRUE,TRUE),"FormatMsg",TRUE,"PerfectMsg")</f>
        <v>StuNAMsg</v>
      </c>
    </row>
    <row r="40" spans="6:19">
      <c r="F40" s="231">
        <v>0</v>
      </c>
      <c r="G40" s="231">
        <v>0</v>
      </c>
      <c r="H40" s="226" t="str">
        <f ca="1">_xlfn.IFS(ISBLANK(A!H40),"",IF(NOT(ISNA('#_A'!H40)),IF(ISNA(A!H40),TRUE,FALSE),FALSE),"StuNAMsg",IF(AND(ISNA('#_A'!H40),ISNA(A!H40)),TRUE,FALSE),"PerfectMsg",IF(NOT(ISERROR('#_A'!H40)),IF(ISERROR(A!H40),TRUE,FALSE),FALSE),"StuErrorMsg",IF(TYPE('#_A'!H40)&lt;&gt;TYPE(A!H40),TRUE,FALSE),"WrongTypeMsg",IF(_xlfn.ISFORMULA('#_A'!H40),IF(NOT(_xlfn.ISFORMULA(A!H40)),TRUE),FALSE),"MissingFormulaMsg",IF(NOT(AND(ISNUMBER(FIND("[",_xlfn.FORMULATEXT('#_A'!H40))),ISNUMBER(FIND("!",_xlfn.FORMULATEXT('#_A'!H40))))),AND(ISNUMBER(FIND("[",_xlfn.FORMULATEXT(A!H40))),ISNUMBER(FIND("!",_xlfn.FORMULATEXT(A!H40)))),FALSE),"ExternalRefsMsg",IF(ISNUMBER('#_A'!H40),IF(ABS('#_A'!H40-A!H40)&gt;0.00001,TRUE,FALSE),IF('#_A'!H40&lt;&gt;A!H40,TRUE,FALSE)),IF(ISNUMBER('#_A'!H40),IF('#_A'!H40&gt;A!H40,"TooLow","TooHigh"),"WrongAnswer"),NOT(_xlfn.ISFORMULA('#_A'!H40)),IF(_xlfn.IFS(ISTEXT('#_A'!H40),FALSE,ISLOGICAL('#_A'!H40),FALSE,SUBSTITUTE(CELL("format",'#_A'!H40),"-","")=SUBSTITUTE(CELL("format",A!H40),"-",""),FALSE,CELL("format",'#_A'!H40)="G",FALSE,AND(CELL("format",'#_A'!H40)="F0",CELL("format",A!H40)="G"),FALSE,TRUE,IFERROR(IF(MATCH(CELL("format",'#_A'!H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40),_xlfn.FORMULATEXT(A!H40),A!H40),"9","#"),"8","#"),"7","#"),"6","#"),"5","#"),"4","#"),"3","#"),"2","#"),"1","#"),"0","#"),"$","")," ",""),",","@"),"&gt;","@"),"&lt;","@"),"=","@"),")","@"),"(","@"),"^","@"),"/","@"),"+","@"),"*","@"),"-","@"))-LEN(SUBSTITUTE(SUBSTITUTE(SUBSTITUTE(SUBSTITUTE(SUBSTITUTE(SUBSTITUTE(SUBSTITUTE(SUBSTITUTE(SUBSTITUTE(SUBSTITUTE(SUBSTITUTE(SUBSTITUTE(SUBSTITUTE(SUBSTITUTE(SUBSTITUTE(SUBSTITUTE(SUBSTITUTE(SUBSTITUTE(SUBSTITUTE(SUBSTITUTE(SUBSTITUTE(SUBSTITUTE(SUBSTITUTE(SUBSTITUTE(IF(_xlfn.ISFORMULA(A!H40),_xlfn.FORMULATEXT(A!H40),A!H40),"9","#"),"8","#"),"7","#"),"6","#"),"5","#"),"4","#"),"3","#"),"2","#"),"1","#"),"0","#"),"$","")," ",""),",","@"),"&gt;","@"),"&lt;","@"),"=","@"),")","@"),"(","@"),"^","@"),"/","@"),"+","@"),"*","@"),"-","@"),"@#","")))/2&gt;(LEN(SUBSTITUTE(SUBSTITUTE(SUBSTITUTE(SUBSTITUTE(SUBSTITUTE(SUBSTITUTE(SUBSTITUTE(SUBSTITUTE(SUBSTITUTE(SUBSTITUTE(SUBSTITUTE(SUBSTITUTE(SUBSTITUTE(SUBSTITUTE(SUBSTITUTE(SUBSTITUTE(SUBSTITUTE(SUBSTITUTE(SUBSTITUTE(SUBSTITUTE(SUBSTITUTE(SUBSTITUTE(SUBSTITUTE(IF(_xlfn.ISFORMULA('#_A'!H40),_xlfn.FORMULATEXT('#_A'!H40),'#_A'!H40),"9","#"),"8","#"),"7","#"),"6","#"),"5","#"),"4","#"),"3","#"),"2","#"),"1","#"),"0","#"),"$","")," ",""),",","@"),"&gt;","@"),"&lt;","@"),"=","@"),")","@"),"(","@"),"^","@"),"/","@"),"+","@"),"*","@"),"-","@"))-LEN(SUBSTITUTE(SUBSTITUTE(SUBSTITUTE(SUBSTITUTE(SUBSTITUTE(SUBSTITUTE(SUBSTITUTE(SUBSTITUTE(SUBSTITUTE(SUBSTITUTE(SUBSTITUTE(SUBSTITUTE(SUBSTITUTE(SUBSTITUTE(SUBSTITUTE(SUBSTITUTE(SUBSTITUTE(SUBSTITUTE(SUBSTITUTE(SUBSTITUTE(SUBSTITUTE(SUBSTITUTE(SUBSTITUTE(SUBSTITUTE(IF(_xlfn.ISFORMULA('#_A'!H40),_xlfn.FORMULATEXT('#_A'!H40),'#_A'!H40),"9","#"),"8","#"),"7","#"),"6","#"),"5","#"),"4","#"),"3","#"),"2","#"),"1","#"),"0","#"),"$","")," ",""),",","@"),"&gt;","@"),"&lt;","@"),"=","@"),")","@"),"(","@"),"^","@"),"/","@"),"+","@"),"*","@"),"-","@"),"@#","")))/2,TRUE,FALSE),"HardCodeMsg",IF(LEN(IF(_xlfn.ISFORMULA(A!H40),_xlfn.FORMULATEXT(A!H40),A!H40))-LEN(SUBSTITUTE(IF(_xlfn.ISFORMULA(A!H40),_xlfn.FORMULATEXT(A!H40),A!H40),"""",""))&gt;LEN(IF(_xlfn.ISFORMULA('#_A'!H40),_xlfn.FORMULATEXT('#_A'!H40),'#_A'!H40))-LEN(SUBSTITUTE(IF(_xlfn.ISFORMULA('#_A'!H40),_xlfn.FORMULATEXT('#_A'!H40),'#_A'!H40),"""","")),TRUE,FALSE),"HardQuoteMsg",IF(LEN(IF(_xlfn.ISFORMULA(A!H40),_xlfn.FORMULATEXT(A!H40),A!H40))-LEN(SUBSTITUTE(IF(_xlfn.ISFORMULA(A!H40),_xlfn.FORMULATEXT(A!H40),A!H40),"$",""))&lt;LEN(IF(_xlfn.ISFORMULA('#_A'!H40),_xlfn.FORMULATEXT('#_A'!H40),'#_A'!H40))-LEN(SUBSTITUTE(IF(_xlfn.ISFORMULA('#_A'!H40),_xlfn.FORMULATEXT('#_A'!H40),'#_A'!H40),"$","")),TRUE,FALSE),"MissingAbsMsg",_xlfn.IFS(ISTEXT('#_A'!H40),FALSE,ISLOGICAL('#_A'!H40),FALSE,SUBSTITUTE(CELL("format",'#_A'!H40),"-","")=SUBSTITUTE(CELL("format",A!H40),"-",""),FALSE,CELL("format",'#_A'!H40)="G",FALSE,AND(CELL("format",'#_A'!H40)="F0",CELL("format",A!H40)="G"),FALSE,TRUE,IFERROR(IF(MATCH(CELL("format",'#_A'!H40),FormatCodes_SFX!$A$4:$A$53,0)&gt;0,TRUE),FALSE),TRUE,TRUE),"FormatMsg",TRUE,"PerfectMsg")</f>
        <v>PerfectMsg</v>
      </c>
      <c r="I40" s="249">
        <v>0</v>
      </c>
      <c r="J40" s="227" t="str">
        <f ca="1">_xlfn.IFS(ISBLANK(A!J40),"",IF(NOT(ISNA('#_A'!J40)),IF(ISNA(A!J40),TRUE,FALSE),FALSE),"StuNAMsg",IF(AND(ISNA('#_A'!J40),ISNA(A!J40)),TRUE,FALSE),"PerfectMsg",IF(NOT(ISERROR('#_A'!J40)),IF(ISERROR(A!J40),TRUE,FALSE),FALSE),"StuErrorMsg",IF(TYPE('#_A'!J40)&lt;&gt;TYPE(A!J40),TRUE,FALSE),"WrongTypeMsg",IF(_xlfn.ISFORMULA('#_A'!J40),IF(NOT(_xlfn.ISFORMULA(A!J40)),TRUE),FALSE),"MissingFormulaMsg",IF(NOT(AND(ISNUMBER(FIND("[",_xlfn.FORMULATEXT('#_A'!J40))),ISNUMBER(FIND("!",_xlfn.FORMULATEXT('#_A'!J40))))),AND(ISNUMBER(FIND("[",_xlfn.FORMULATEXT(A!J40))),ISNUMBER(FIND("!",_xlfn.FORMULATEXT(A!J40)))),FALSE),"ExternalRefsMsg",IF(ISNUMBER('#_A'!J40),IF(ABS('#_A'!J40-A!J40)&gt;0.00001,TRUE,FALSE),IF('#_A'!J40&lt;&gt;A!J40,TRUE,FALSE)),IF(ISNUMBER('#_A'!J40),IF('#_A'!J40&gt;A!J40,"TooLow","TooHigh"),"WrongAnswer"),NOT(_xlfn.ISFORMULA('#_A'!J40)),IF(_xlfn.IFS(ISTEXT('#_A'!J40),FALSE,ISLOGICAL('#_A'!J40),FALSE,SUBSTITUTE(CELL("format",'#_A'!J40),"-","")=SUBSTITUTE(CELL("format",A!J40),"-",""),FALSE,CELL("format",'#_A'!J40)="G",FALSE,AND(CELL("format",'#_A'!J40)="F0",CELL("format",A!J40)="G"),FALSE,TRUE,IFERROR(IF(MATCH(CELL("format",'#_A'!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40),_xlfn.FORMULATEXT(A!J40),A!J40),"9","#"),"8","#"),"7","#"),"6","#"),"5","#"),"4","#"),"3","#"),"2","#"),"1","#"),"0","#"),"$","")," ",""),",","@"),"&gt;","@"),"&lt;","@"),"=","@"),")","@"),"(","@"),"^","@"),"/","@"),"+","@"),"*","@"),"-","@"))-LEN(SUBSTITUTE(SUBSTITUTE(SUBSTITUTE(SUBSTITUTE(SUBSTITUTE(SUBSTITUTE(SUBSTITUTE(SUBSTITUTE(SUBSTITUTE(SUBSTITUTE(SUBSTITUTE(SUBSTITUTE(SUBSTITUTE(SUBSTITUTE(SUBSTITUTE(SUBSTITUTE(SUBSTITUTE(SUBSTITUTE(SUBSTITUTE(SUBSTITUTE(SUBSTITUTE(SUBSTITUTE(SUBSTITUTE(SUBSTITUTE(IF(_xlfn.ISFORMULA(A!J40),_xlfn.FORMULATEXT(A!J40),A!J40),"9","#"),"8","#"),"7","#"),"6","#"),"5","#"),"4","#"),"3","#"),"2","#"),"1","#"),"0","#"),"$","")," ",""),",","@"),"&gt;","@"),"&lt;","@"),"=","@"),")","@"),"(","@"),"^","@"),"/","@"),"+","@"),"*","@"),"-","@"),"@#","")))/2&gt;(LEN(SUBSTITUTE(SUBSTITUTE(SUBSTITUTE(SUBSTITUTE(SUBSTITUTE(SUBSTITUTE(SUBSTITUTE(SUBSTITUTE(SUBSTITUTE(SUBSTITUTE(SUBSTITUTE(SUBSTITUTE(SUBSTITUTE(SUBSTITUTE(SUBSTITUTE(SUBSTITUTE(SUBSTITUTE(SUBSTITUTE(SUBSTITUTE(SUBSTITUTE(SUBSTITUTE(SUBSTITUTE(SUBSTITUTE(IF(_xlfn.ISFORMULA('#_A'!J40),_xlfn.FORMULATEXT('#_A'!J40),'#_A'!J40),"9","#"),"8","#"),"7","#"),"6","#"),"5","#"),"4","#"),"3","#"),"2","#"),"1","#"),"0","#"),"$","")," ",""),",","@"),"&gt;","@"),"&lt;","@"),"=","@"),")","@"),"(","@"),"^","@"),"/","@"),"+","@"),"*","@"),"-","@"))-LEN(SUBSTITUTE(SUBSTITUTE(SUBSTITUTE(SUBSTITUTE(SUBSTITUTE(SUBSTITUTE(SUBSTITUTE(SUBSTITUTE(SUBSTITUTE(SUBSTITUTE(SUBSTITUTE(SUBSTITUTE(SUBSTITUTE(SUBSTITUTE(SUBSTITUTE(SUBSTITUTE(SUBSTITUTE(SUBSTITUTE(SUBSTITUTE(SUBSTITUTE(SUBSTITUTE(SUBSTITUTE(SUBSTITUTE(SUBSTITUTE(IF(_xlfn.ISFORMULA('#_A'!J40),_xlfn.FORMULATEXT('#_A'!J40),'#_A'!J40),"9","#"),"8","#"),"7","#"),"6","#"),"5","#"),"4","#"),"3","#"),"2","#"),"1","#"),"0","#"),"$","")," ",""),",","@"),"&gt;","@"),"&lt;","@"),"=","@"),")","@"),"(","@"),"^","@"),"/","@"),"+","@"),"*","@"),"-","@"),"@#","")))/2,TRUE,FALSE),"HardCodeMsg",IF(LEN(IF(_xlfn.ISFORMULA(A!J40),_xlfn.FORMULATEXT(A!J40),A!J40))-LEN(SUBSTITUTE(IF(_xlfn.ISFORMULA(A!J40),_xlfn.FORMULATEXT(A!J40),A!J40),"""",""))&gt;LEN(IF(_xlfn.ISFORMULA('#_A'!J40),_xlfn.FORMULATEXT('#_A'!J40),'#_A'!J40))-LEN(SUBSTITUTE(IF(_xlfn.ISFORMULA('#_A'!J40),_xlfn.FORMULATEXT('#_A'!J40),'#_A'!J40),"""","")),TRUE,FALSE),"HardQuoteMsg",IF(LEN(IF(_xlfn.ISFORMULA(A!J40),_xlfn.FORMULATEXT(A!J40),A!J40))-LEN(SUBSTITUTE(IF(_xlfn.ISFORMULA(A!J40),_xlfn.FORMULATEXT(A!J40),A!J40),"$",""))&lt;LEN(IF(_xlfn.ISFORMULA('#_A'!J40),_xlfn.FORMULATEXT('#_A'!J40),'#_A'!J40))-LEN(SUBSTITUTE(IF(_xlfn.ISFORMULA('#_A'!J40),_xlfn.FORMULATEXT('#_A'!J40),'#_A'!J40),"$","")),TRUE,FALSE),"MissingAbsMsg",_xlfn.IFS(ISTEXT('#_A'!J40),FALSE,ISLOGICAL('#_A'!J40),FALSE,SUBSTITUTE(CELL("format",'#_A'!J40),"-","")=SUBSTITUTE(CELL("format",A!J40),"-",""),FALSE,CELL("format",'#_A'!J40)="G",FALSE,AND(CELL("format",'#_A'!J40)="F0",CELL("format",A!J40)="G"),FALSE,TRUE,IFERROR(IF(MATCH(CELL("format",'#_A'!J40),FormatCodes_SFX!$A$4:$A$53,0)&gt;0,TRUE),FALSE),TRUE,TRUE),"FormatMsg",TRUE,"PerfectMsg")</f>
        <v>PerfectMsg</v>
      </c>
      <c r="K40" s="231">
        <v>0</v>
      </c>
      <c r="L40" s="231" t="str">
        <f ca="1">_xlfn.IFS(ISBLANK(A!L40),"",IF(NOT(ISNA('#_A'!L40)),IF(ISNA(A!L40),TRUE,FALSE),FALSE),"StuNAMsg",IF(AND(ISNA('#_A'!L40),ISNA(A!L40)),TRUE,FALSE),"PerfectMsg",IF(NOT(ISERROR('#_A'!L40)),IF(ISERROR(A!L40),TRUE,FALSE),FALSE),"StuErrorMsg",IF(TYPE('#_A'!L40)&lt;&gt;TYPE(A!L40),TRUE,FALSE),"WrongTypeMsg",IF(_xlfn.ISFORMULA('#_A'!L40),IF(NOT(_xlfn.ISFORMULA(A!L40)),TRUE),FALSE),"MissingFormulaMsg",IF(NOT(AND(ISNUMBER(FIND("[",_xlfn.FORMULATEXT('#_A'!L40))),ISNUMBER(FIND("!",_xlfn.FORMULATEXT('#_A'!L40))))),AND(ISNUMBER(FIND("[",_xlfn.FORMULATEXT(A!L40))),ISNUMBER(FIND("!",_xlfn.FORMULATEXT(A!L40)))),FALSE),"ExternalRefsMsg",IF(ISNUMBER('#_A'!L40),IF(ABS('#_A'!L40-A!L40)&gt;0.00001,TRUE,FALSE),IF('#_A'!L40&lt;&gt;A!L40,TRUE,FALSE)),IF(ISNUMBER('#_A'!L40),IF('#_A'!L40&gt;A!L40,"TooLow","TooHigh"),"WrongAnswer"),NOT(_xlfn.ISFORMULA('#_A'!L40)),IF(_xlfn.IFS(ISTEXT('#_A'!L40),FALSE,ISLOGICAL('#_A'!L40),FALSE,SUBSTITUTE(CELL("format",'#_A'!L40),"-","")=SUBSTITUTE(CELL("format",A!L40),"-",""),FALSE,CELL("format",'#_A'!L40)="G",FALSE,AND(CELL("format",'#_A'!L40)="F0",CELL("format",A!L40)="G"),FALSE,TRUE,IFERROR(IF(MATCH(CELL("format",'#_A'!L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40),_xlfn.FORMULATEXT(A!L40),A!L40),"9","#"),"8","#"),"7","#"),"6","#"),"5","#"),"4","#"),"3","#"),"2","#"),"1","#"),"0","#"),"$","")," ",""),",","@"),"&gt;","@"),"&lt;","@"),"=","@"),")","@"),"(","@"),"^","@"),"/","@"),"+","@"),"*","@"),"-","@"))-LEN(SUBSTITUTE(SUBSTITUTE(SUBSTITUTE(SUBSTITUTE(SUBSTITUTE(SUBSTITUTE(SUBSTITUTE(SUBSTITUTE(SUBSTITUTE(SUBSTITUTE(SUBSTITUTE(SUBSTITUTE(SUBSTITUTE(SUBSTITUTE(SUBSTITUTE(SUBSTITUTE(SUBSTITUTE(SUBSTITUTE(SUBSTITUTE(SUBSTITUTE(SUBSTITUTE(SUBSTITUTE(SUBSTITUTE(SUBSTITUTE(IF(_xlfn.ISFORMULA(A!L40),_xlfn.FORMULATEXT(A!L40),A!L40),"9","#"),"8","#"),"7","#"),"6","#"),"5","#"),"4","#"),"3","#"),"2","#"),"1","#"),"0","#"),"$","")," ",""),",","@"),"&gt;","@"),"&lt;","@"),"=","@"),")","@"),"(","@"),"^","@"),"/","@"),"+","@"),"*","@"),"-","@"),"@#","")))/2&gt;(LEN(SUBSTITUTE(SUBSTITUTE(SUBSTITUTE(SUBSTITUTE(SUBSTITUTE(SUBSTITUTE(SUBSTITUTE(SUBSTITUTE(SUBSTITUTE(SUBSTITUTE(SUBSTITUTE(SUBSTITUTE(SUBSTITUTE(SUBSTITUTE(SUBSTITUTE(SUBSTITUTE(SUBSTITUTE(SUBSTITUTE(SUBSTITUTE(SUBSTITUTE(SUBSTITUTE(SUBSTITUTE(SUBSTITUTE(IF(_xlfn.ISFORMULA('#_A'!L40),_xlfn.FORMULATEXT('#_A'!L40),'#_A'!L40),"9","#"),"8","#"),"7","#"),"6","#"),"5","#"),"4","#"),"3","#"),"2","#"),"1","#"),"0","#"),"$","")," ",""),",","@"),"&gt;","@"),"&lt;","@"),"=","@"),")","@"),"(","@"),"^","@"),"/","@"),"+","@"),"*","@"),"-","@"))-LEN(SUBSTITUTE(SUBSTITUTE(SUBSTITUTE(SUBSTITUTE(SUBSTITUTE(SUBSTITUTE(SUBSTITUTE(SUBSTITUTE(SUBSTITUTE(SUBSTITUTE(SUBSTITUTE(SUBSTITUTE(SUBSTITUTE(SUBSTITUTE(SUBSTITUTE(SUBSTITUTE(SUBSTITUTE(SUBSTITUTE(SUBSTITUTE(SUBSTITUTE(SUBSTITUTE(SUBSTITUTE(SUBSTITUTE(SUBSTITUTE(IF(_xlfn.ISFORMULA('#_A'!L40),_xlfn.FORMULATEXT('#_A'!L40),'#_A'!L40),"9","#"),"8","#"),"7","#"),"6","#"),"5","#"),"4","#"),"3","#"),"2","#"),"1","#"),"0","#"),"$","")," ",""),",","@"),"&gt;","@"),"&lt;","@"),"=","@"),")","@"),"(","@"),"^","@"),"/","@"),"+","@"),"*","@"),"-","@"),"@#","")))/2,TRUE,FALSE),"HardCodeMsg",IF(LEN(IF(_xlfn.ISFORMULA(A!L40),_xlfn.FORMULATEXT(A!L40),A!L40))-LEN(SUBSTITUTE(IF(_xlfn.ISFORMULA(A!L40),_xlfn.FORMULATEXT(A!L40),A!L40),"""",""))&gt;LEN(IF(_xlfn.ISFORMULA('#_A'!L40),_xlfn.FORMULATEXT('#_A'!L40),'#_A'!L40))-LEN(SUBSTITUTE(IF(_xlfn.ISFORMULA('#_A'!L40),_xlfn.FORMULATEXT('#_A'!L40),'#_A'!L40),"""","")),TRUE,FALSE),"HardQuoteMsg",IF(LEN(IF(_xlfn.ISFORMULA(A!L40),_xlfn.FORMULATEXT(A!L40),A!L40))-LEN(SUBSTITUTE(IF(_xlfn.ISFORMULA(A!L40),_xlfn.FORMULATEXT(A!L40),A!L40),"$",""))&lt;LEN(IF(_xlfn.ISFORMULA('#_A'!L40),_xlfn.FORMULATEXT('#_A'!L40),'#_A'!L40))-LEN(SUBSTITUTE(IF(_xlfn.ISFORMULA('#_A'!L40),_xlfn.FORMULATEXT('#_A'!L40),'#_A'!L40),"$","")),TRUE,FALSE),"MissingAbsMsg",_xlfn.IFS(ISTEXT('#_A'!L40),FALSE,ISLOGICAL('#_A'!L40),FALSE,SUBSTITUTE(CELL("format",'#_A'!L40),"-","")=SUBSTITUTE(CELL("format",A!L40),"-",""),FALSE,CELL("format",'#_A'!L40)="G",FALSE,AND(CELL("format",'#_A'!L40)="F0",CELL("format",A!L40)="G"),FALSE,TRUE,IFERROR(IF(MATCH(CELL("format",'#_A'!L40),FormatCodes_SFX!$A$4:$A$53,0)&gt;0,TRUE),FALSE),TRUE,TRUE),"FormatMsg",TRUE,"PerfectMsg")</f>
        <v>PerfectMsg</v>
      </c>
      <c r="M40" s="248" t="str">
        <f ca="1">_xlfn.IFS(ISBLANK(A!M40),"",IF(NOT(ISNA('#_A'!M40)),IF(ISNA(A!M40),TRUE,FALSE),FALSE),"StuNAMsg",IF(AND(ISNA('#_A'!M40),ISNA(A!M40)),TRUE,FALSE),"PerfectMsg",IF(NOT(ISERROR('#_A'!M40)),IF(ISERROR(A!M40),TRUE,FALSE),FALSE),"StuErrorMsg",IF(TYPE('#_A'!M40)&lt;&gt;TYPE(A!M40),TRUE,FALSE),"WrongTypeMsg",IF(_xlfn.ISFORMULA('#_A'!M40),IF(NOT(_xlfn.ISFORMULA(A!M40)),TRUE),FALSE),"MissingFormulaMsg",IF(NOT(AND(ISNUMBER(FIND("[",_xlfn.FORMULATEXT('#_A'!M40))),ISNUMBER(FIND("!",_xlfn.FORMULATEXT('#_A'!M40))))),AND(ISNUMBER(FIND("[",_xlfn.FORMULATEXT(A!M40))),ISNUMBER(FIND("!",_xlfn.FORMULATEXT(A!M40)))),FALSE),"ExternalRefsMsg",IF(ISNUMBER('#_A'!M40),IF(ABS('#_A'!M40-A!M40)&gt;0.00001,TRUE,FALSE),IF('#_A'!M40&lt;&gt;A!M40,TRUE,FALSE)),IF(ISNUMBER('#_A'!M40),IF('#_A'!M40&gt;A!M40,"TooLow","TooHigh"),"WrongAnswer"),NOT(_xlfn.ISFORMULA('#_A'!M40)),IF(_xlfn.IFS(ISTEXT('#_A'!M40),FALSE,ISLOGICAL('#_A'!M40),FALSE,SUBSTITUTE(CELL("format",'#_A'!M40),"-","")=SUBSTITUTE(CELL("format",A!M40),"-",""),FALSE,CELL("format",'#_A'!M40)="G",FALSE,AND(CELL("format",'#_A'!M40)="F0",CELL("format",A!M40)="G"),FALSE,TRUE,IFERROR(IF(MATCH(CELL("format",'#_A'!M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40),_xlfn.FORMULATEXT(A!M40),A!M40),"9","#"),"8","#"),"7","#"),"6","#"),"5","#"),"4","#"),"3","#"),"2","#"),"1","#"),"0","#"),"$","")," ",""),",","@"),"&gt;","@"),"&lt;","@"),"=","@"),")","@"),"(","@"),"^","@"),"/","@"),"+","@"),"*","@"),"-","@"))-LEN(SUBSTITUTE(SUBSTITUTE(SUBSTITUTE(SUBSTITUTE(SUBSTITUTE(SUBSTITUTE(SUBSTITUTE(SUBSTITUTE(SUBSTITUTE(SUBSTITUTE(SUBSTITUTE(SUBSTITUTE(SUBSTITUTE(SUBSTITUTE(SUBSTITUTE(SUBSTITUTE(SUBSTITUTE(SUBSTITUTE(SUBSTITUTE(SUBSTITUTE(SUBSTITUTE(SUBSTITUTE(SUBSTITUTE(SUBSTITUTE(IF(_xlfn.ISFORMULA(A!M40),_xlfn.FORMULATEXT(A!M40),A!M40),"9","#"),"8","#"),"7","#"),"6","#"),"5","#"),"4","#"),"3","#"),"2","#"),"1","#"),"0","#"),"$","")," ",""),",","@"),"&gt;","@"),"&lt;","@"),"=","@"),")","@"),"(","@"),"^","@"),"/","@"),"+","@"),"*","@"),"-","@"),"@#","")))/2&gt;(LEN(SUBSTITUTE(SUBSTITUTE(SUBSTITUTE(SUBSTITUTE(SUBSTITUTE(SUBSTITUTE(SUBSTITUTE(SUBSTITUTE(SUBSTITUTE(SUBSTITUTE(SUBSTITUTE(SUBSTITUTE(SUBSTITUTE(SUBSTITUTE(SUBSTITUTE(SUBSTITUTE(SUBSTITUTE(SUBSTITUTE(SUBSTITUTE(SUBSTITUTE(SUBSTITUTE(SUBSTITUTE(SUBSTITUTE(IF(_xlfn.ISFORMULA('#_A'!M40),_xlfn.FORMULATEXT('#_A'!M40),'#_A'!M40),"9","#"),"8","#"),"7","#"),"6","#"),"5","#"),"4","#"),"3","#"),"2","#"),"1","#"),"0","#"),"$","")," ",""),",","@"),"&gt;","@"),"&lt;","@"),"=","@"),")","@"),"(","@"),"^","@"),"/","@"),"+","@"),"*","@"),"-","@"))-LEN(SUBSTITUTE(SUBSTITUTE(SUBSTITUTE(SUBSTITUTE(SUBSTITUTE(SUBSTITUTE(SUBSTITUTE(SUBSTITUTE(SUBSTITUTE(SUBSTITUTE(SUBSTITUTE(SUBSTITUTE(SUBSTITUTE(SUBSTITUTE(SUBSTITUTE(SUBSTITUTE(SUBSTITUTE(SUBSTITUTE(SUBSTITUTE(SUBSTITUTE(SUBSTITUTE(SUBSTITUTE(SUBSTITUTE(SUBSTITUTE(IF(_xlfn.ISFORMULA('#_A'!M40),_xlfn.FORMULATEXT('#_A'!M40),'#_A'!M40),"9","#"),"8","#"),"7","#"),"6","#"),"5","#"),"4","#"),"3","#"),"2","#"),"1","#"),"0","#"),"$","")," ",""),",","@"),"&gt;","@"),"&lt;","@"),"=","@"),")","@"),"(","@"),"^","@"),"/","@"),"+","@"),"*","@"),"-","@"),"@#","")))/2,TRUE,FALSE),"HardCodeMsg",IF(LEN(IF(_xlfn.ISFORMULA(A!M40),_xlfn.FORMULATEXT(A!M40),A!M40))-LEN(SUBSTITUTE(IF(_xlfn.ISFORMULA(A!M40),_xlfn.FORMULATEXT(A!M40),A!M40),"""",""))&gt;LEN(IF(_xlfn.ISFORMULA('#_A'!M40),_xlfn.FORMULATEXT('#_A'!M40),'#_A'!M40))-LEN(SUBSTITUTE(IF(_xlfn.ISFORMULA('#_A'!M40),_xlfn.FORMULATEXT('#_A'!M40),'#_A'!M40),"""","")),TRUE,FALSE),"HardQuoteMsg",IF(LEN(IF(_xlfn.ISFORMULA(A!M40),_xlfn.FORMULATEXT(A!M40),A!M40))-LEN(SUBSTITUTE(IF(_xlfn.ISFORMULA(A!M40),_xlfn.FORMULATEXT(A!M40),A!M40),"$",""))&lt;LEN(IF(_xlfn.ISFORMULA('#_A'!M40),_xlfn.FORMULATEXT('#_A'!M40),'#_A'!M40))-LEN(SUBSTITUTE(IF(_xlfn.ISFORMULA('#_A'!M40),_xlfn.FORMULATEXT('#_A'!M40),'#_A'!M40),"$","")),TRUE,FALSE),"MissingAbsMsg",_xlfn.IFS(ISTEXT('#_A'!M40),FALSE,ISLOGICAL('#_A'!M40),FALSE,SUBSTITUTE(CELL("format",'#_A'!M40),"-","")=SUBSTITUTE(CELL("format",A!M40),"-",""),FALSE,CELL("format",'#_A'!M40)="G",FALSE,AND(CELL("format",'#_A'!M40)="F0",CELL("format",A!M40)="G"),FALSE,TRUE,IFERROR(IF(MATCH(CELL("format",'#_A'!M40),FormatCodes_SFX!$A$4:$A$53,0)&gt;0,TRUE),FALSE),TRUE,TRUE),"FormatMsg",TRUE,"PerfectMsg")</f>
        <v>PerfectMsg</v>
      </c>
      <c r="N40" s="249" t="str">
        <f ca="1">_xlfn.IFS(ISBLANK(A!N40),"",IF(NOT(ISNA('#_A'!N40)),IF(ISNA(A!N40),TRUE,FALSE),FALSE),"StuNAMsg",IF(AND(ISNA('#_A'!N40),ISNA(A!N40)),TRUE,FALSE),"PerfectMsg",IF(NOT(ISERROR('#_A'!N40)),IF(ISERROR(A!N40),TRUE,FALSE),FALSE),"StuErrorMsg",IF(TYPE('#_A'!N40)&lt;&gt;TYPE(A!N40),TRUE,FALSE),"WrongTypeMsg",IF(_xlfn.ISFORMULA('#_A'!N40),IF(NOT(_xlfn.ISFORMULA(A!N40)),TRUE),FALSE),"MissingFormulaMsg",IF(NOT(AND(ISNUMBER(FIND("[",_xlfn.FORMULATEXT('#_A'!N40))),ISNUMBER(FIND("!",_xlfn.FORMULATEXT('#_A'!N40))))),AND(ISNUMBER(FIND("[",_xlfn.FORMULATEXT(A!N40))),ISNUMBER(FIND("!",_xlfn.FORMULATEXT(A!N40)))),FALSE),"ExternalRefsMsg",IF(ISNUMBER('#_A'!N40),IF(ABS('#_A'!N40-A!N40)&gt;0.00001,TRUE,FALSE),IF('#_A'!N40&lt;&gt;A!N40,TRUE,FALSE)),IF(ISNUMBER('#_A'!N40),IF('#_A'!N40&gt;A!N40,"TooLow","TooHigh"),"WrongAnswer"),NOT(_xlfn.ISFORMULA('#_A'!N40)),IF(_xlfn.IFS(ISTEXT('#_A'!N40),FALSE,ISLOGICAL('#_A'!N40),FALSE,SUBSTITUTE(CELL("format",'#_A'!N40),"-","")=SUBSTITUTE(CELL("format",A!N40),"-",""),FALSE,CELL("format",'#_A'!N40)="G",FALSE,AND(CELL("format",'#_A'!N40)="F0",CELL("format",A!N40)="G"),FALSE,TRUE,IFERROR(IF(MATCH(CELL("format",'#_A'!N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40),_xlfn.FORMULATEXT(A!N40),A!N40),"9","#"),"8","#"),"7","#"),"6","#"),"5","#"),"4","#"),"3","#"),"2","#"),"1","#"),"0","#"),"$","")," ",""),",","@"),"&gt;","@"),"&lt;","@"),"=","@"),")","@"),"(","@"),"^","@"),"/","@"),"+","@"),"*","@"),"-","@"))-LEN(SUBSTITUTE(SUBSTITUTE(SUBSTITUTE(SUBSTITUTE(SUBSTITUTE(SUBSTITUTE(SUBSTITUTE(SUBSTITUTE(SUBSTITUTE(SUBSTITUTE(SUBSTITUTE(SUBSTITUTE(SUBSTITUTE(SUBSTITUTE(SUBSTITUTE(SUBSTITUTE(SUBSTITUTE(SUBSTITUTE(SUBSTITUTE(SUBSTITUTE(SUBSTITUTE(SUBSTITUTE(SUBSTITUTE(SUBSTITUTE(IF(_xlfn.ISFORMULA(A!N40),_xlfn.FORMULATEXT(A!N40),A!N40),"9","#"),"8","#"),"7","#"),"6","#"),"5","#"),"4","#"),"3","#"),"2","#"),"1","#"),"0","#"),"$","")," ",""),",","@"),"&gt;","@"),"&lt;","@"),"=","@"),")","@"),"(","@"),"^","@"),"/","@"),"+","@"),"*","@"),"-","@"),"@#","")))/2&gt;(LEN(SUBSTITUTE(SUBSTITUTE(SUBSTITUTE(SUBSTITUTE(SUBSTITUTE(SUBSTITUTE(SUBSTITUTE(SUBSTITUTE(SUBSTITUTE(SUBSTITUTE(SUBSTITUTE(SUBSTITUTE(SUBSTITUTE(SUBSTITUTE(SUBSTITUTE(SUBSTITUTE(SUBSTITUTE(SUBSTITUTE(SUBSTITUTE(SUBSTITUTE(SUBSTITUTE(SUBSTITUTE(SUBSTITUTE(IF(_xlfn.ISFORMULA('#_A'!N40),_xlfn.FORMULATEXT('#_A'!N40),'#_A'!N40),"9","#"),"8","#"),"7","#"),"6","#"),"5","#"),"4","#"),"3","#"),"2","#"),"1","#"),"0","#"),"$","")," ",""),",","@"),"&gt;","@"),"&lt;","@"),"=","@"),")","@"),"(","@"),"^","@"),"/","@"),"+","@"),"*","@"),"-","@"))-LEN(SUBSTITUTE(SUBSTITUTE(SUBSTITUTE(SUBSTITUTE(SUBSTITUTE(SUBSTITUTE(SUBSTITUTE(SUBSTITUTE(SUBSTITUTE(SUBSTITUTE(SUBSTITUTE(SUBSTITUTE(SUBSTITUTE(SUBSTITUTE(SUBSTITUTE(SUBSTITUTE(SUBSTITUTE(SUBSTITUTE(SUBSTITUTE(SUBSTITUTE(SUBSTITUTE(SUBSTITUTE(SUBSTITUTE(SUBSTITUTE(IF(_xlfn.ISFORMULA('#_A'!N40),_xlfn.FORMULATEXT('#_A'!N40),'#_A'!N40),"9","#"),"8","#"),"7","#"),"6","#"),"5","#"),"4","#"),"3","#"),"2","#"),"1","#"),"0","#"),"$","")," ",""),",","@"),"&gt;","@"),"&lt;","@"),"=","@"),")","@"),"(","@"),"^","@"),"/","@"),"+","@"),"*","@"),"-","@"),"@#","")))/2,TRUE,FALSE),"HardCodeMsg",IF(LEN(IF(_xlfn.ISFORMULA(A!N40),_xlfn.FORMULATEXT(A!N40),A!N40))-LEN(SUBSTITUTE(IF(_xlfn.ISFORMULA(A!N40),_xlfn.FORMULATEXT(A!N40),A!N40),"""",""))&gt;LEN(IF(_xlfn.ISFORMULA('#_A'!N40),_xlfn.FORMULATEXT('#_A'!N40),'#_A'!N40))-LEN(SUBSTITUTE(IF(_xlfn.ISFORMULA('#_A'!N40),_xlfn.FORMULATEXT('#_A'!N40),'#_A'!N40),"""","")),TRUE,FALSE),"HardQuoteMsg",IF(LEN(IF(_xlfn.ISFORMULA(A!N40),_xlfn.FORMULATEXT(A!N40),A!N40))-LEN(SUBSTITUTE(IF(_xlfn.ISFORMULA(A!N40),_xlfn.FORMULATEXT(A!N40),A!N40),"$",""))&lt;LEN(IF(_xlfn.ISFORMULA('#_A'!N40),_xlfn.FORMULATEXT('#_A'!N40),'#_A'!N40))-LEN(SUBSTITUTE(IF(_xlfn.ISFORMULA('#_A'!N40),_xlfn.FORMULATEXT('#_A'!N40),'#_A'!N40),"$","")),TRUE,FALSE),"MissingAbsMsg",_xlfn.IFS(ISTEXT('#_A'!N40),FALSE,ISLOGICAL('#_A'!N40),FALSE,SUBSTITUTE(CELL("format",'#_A'!N40),"-","")=SUBSTITUTE(CELL("format",A!N40),"-",""),FALSE,CELL("format",'#_A'!N40)="G",FALSE,AND(CELL("format",'#_A'!N40)="F0",CELL("format",A!N40)="G"),FALSE,TRUE,IFERROR(IF(MATCH(CELL("format",'#_A'!N40),FormatCodes_SFX!$A$4:$A$53,0)&gt;0,TRUE),FALSE),TRUE,TRUE),"FormatMsg",TRUE,"PerfectMsg")</f>
        <v>PerfectMsg</v>
      </c>
    </row>
    <row r="41" spans="6:19">
      <c r="F41" s="231">
        <v>0</v>
      </c>
      <c r="G41" s="231">
        <v>0</v>
      </c>
      <c r="H41" s="226" t="str">
        <f ca="1">_xlfn.IFS(ISBLANK(A!H41),"",IF(NOT(ISNA('#_A'!H41)),IF(ISNA(A!H41),TRUE,FALSE),FALSE),"StuNAMsg",IF(AND(ISNA('#_A'!H41),ISNA(A!H41)),TRUE,FALSE),"PerfectMsg",IF(NOT(ISERROR('#_A'!H41)),IF(ISERROR(A!H41),TRUE,FALSE),FALSE),"StuErrorMsg",IF(TYPE('#_A'!H41)&lt;&gt;TYPE(A!H41),TRUE,FALSE),"WrongTypeMsg",IF(_xlfn.ISFORMULA('#_A'!H41),IF(NOT(_xlfn.ISFORMULA(A!H41)),TRUE),FALSE),"MissingFormulaMsg",IF(NOT(AND(ISNUMBER(FIND("[",_xlfn.FORMULATEXT('#_A'!H41))),ISNUMBER(FIND("!",_xlfn.FORMULATEXT('#_A'!H41))))),AND(ISNUMBER(FIND("[",_xlfn.FORMULATEXT(A!H41))),ISNUMBER(FIND("!",_xlfn.FORMULATEXT(A!H41)))),FALSE),"ExternalRefsMsg",IF(ISNUMBER('#_A'!H41),IF(ABS('#_A'!H41-A!H41)&gt;0.00001,TRUE,FALSE),IF('#_A'!H41&lt;&gt;A!H41,TRUE,FALSE)),IF(ISNUMBER('#_A'!H41),IF('#_A'!H41&gt;A!H41,"TooLow","TooHigh"),"WrongAnswer"),NOT(_xlfn.ISFORMULA('#_A'!H41)),IF(_xlfn.IFS(ISTEXT('#_A'!H41),FALSE,ISLOGICAL('#_A'!H41),FALSE,SUBSTITUTE(CELL("format",'#_A'!H41),"-","")=SUBSTITUTE(CELL("format",A!H41),"-",""),FALSE,CELL("format",'#_A'!H41)="G",FALSE,AND(CELL("format",'#_A'!H41)="F0",CELL("format",A!H41)="G"),FALSE,TRUE,IFERROR(IF(MATCH(CELL("format",'#_A'!H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41),_xlfn.FORMULATEXT(A!H41),A!H41),"9","#"),"8","#"),"7","#"),"6","#"),"5","#"),"4","#"),"3","#"),"2","#"),"1","#"),"0","#"),"$","")," ",""),",","@"),"&gt;","@"),"&lt;","@"),"=","@"),")","@"),"(","@"),"^","@"),"/","@"),"+","@"),"*","@"),"-","@"))-LEN(SUBSTITUTE(SUBSTITUTE(SUBSTITUTE(SUBSTITUTE(SUBSTITUTE(SUBSTITUTE(SUBSTITUTE(SUBSTITUTE(SUBSTITUTE(SUBSTITUTE(SUBSTITUTE(SUBSTITUTE(SUBSTITUTE(SUBSTITUTE(SUBSTITUTE(SUBSTITUTE(SUBSTITUTE(SUBSTITUTE(SUBSTITUTE(SUBSTITUTE(SUBSTITUTE(SUBSTITUTE(SUBSTITUTE(SUBSTITUTE(IF(_xlfn.ISFORMULA(A!H41),_xlfn.FORMULATEXT(A!H41),A!H41),"9","#"),"8","#"),"7","#"),"6","#"),"5","#"),"4","#"),"3","#"),"2","#"),"1","#"),"0","#"),"$","")," ",""),",","@"),"&gt;","@"),"&lt;","@"),"=","@"),")","@"),"(","@"),"^","@"),"/","@"),"+","@"),"*","@"),"-","@"),"@#","")))/2&gt;(LEN(SUBSTITUTE(SUBSTITUTE(SUBSTITUTE(SUBSTITUTE(SUBSTITUTE(SUBSTITUTE(SUBSTITUTE(SUBSTITUTE(SUBSTITUTE(SUBSTITUTE(SUBSTITUTE(SUBSTITUTE(SUBSTITUTE(SUBSTITUTE(SUBSTITUTE(SUBSTITUTE(SUBSTITUTE(SUBSTITUTE(SUBSTITUTE(SUBSTITUTE(SUBSTITUTE(SUBSTITUTE(SUBSTITUTE(IF(_xlfn.ISFORMULA('#_A'!H41),_xlfn.FORMULATEXT('#_A'!H41),'#_A'!H41),"9","#"),"8","#"),"7","#"),"6","#"),"5","#"),"4","#"),"3","#"),"2","#"),"1","#"),"0","#"),"$","")," ",""),",","@"),"&gt;","@"),"&lt;","@"),"=","@"),")","@"),"(","@"),"^","@"),"/","@"),"+","@"),"*","@"),"-","@"))-LEN(SUBSTITUTE(SUBSTITUTE(SUBSTITUTE(SUBSTITUTE(SUBSTITUTE(SUBSTITUTE(SUBSTITUTE(SUBSTITUTE(SUBSTITUTE(SUBSTITUTE(SUBSTITUTE(SUBSTITUTE(SUBSTITUTE(SUBSTITUTE(SUBSTITUTE(SUBSTITUTE(SUBSTITUTE(SUBSTITUTE(SUBSTITUTE(SUBSTITUTE(SUBSTITUTE(SUBSTITUTE(SUBSTITUTE(SUBSTITUTE(IF(_xlfn.ISFORMULA('#_A'!H41),_xlfn.FORMULATEXT('#_A'!H41),'#_A'!H41),"9","#"),"8","#"),"7","#"),"6","#"),"5","#"),"4","#"),"3","#"),"2","#"),"1","#"),"0","#"),"$","")," ",""),",","@"),"&gt;","@"),"&lt;","@"),"=","@"),")","@"),"(","@"),"^","@"),"/","@"),"+","@"),"*","@"),"-","@"),"@#","")))/2,TRUE,FALSE),"HardCodeMsg",IF(LEN(IF(_xlfn.ISFORMULA(A!H41),_xlfn.FORMULATEXT(A!H41),A!H41))-LEN(SUBSTITUTE(IF(_xlfn.ISFORMULA(A!H41),_xlfn.FORMULATEXT(A!H41),A!H41),"""",""))&gt;LEN(IF(_xlfn.ISFORMULA('#_A'!H41),_xlfn.FORMULATEXT('#_A'!H41),'#_A'!H41))-LEN(SUBSTITUTE(IF(_xlfn.ISFORMULA('#_A'!H41),_xlfn.FORMULATEXT('#_A'!H41),'#_A'!H41),"""","")),TRUE,FALSE),"HardQuoteMsg",IF(LEN(IF(_xlfn.ISFORMULA(A!H41),_xlfn.FORMULATEXT(A!H41),A!H41))-LEN(SUBSTITUTE(IF(_xlfn.ISFORMULA(A!H41),_xlfn.FORMULATEXT(A!H41),A!H41),"$",""))&lt;LEN(IF(_xlfn.ISFORMULA('#_A'!H41),_xlfn.FORMULATEXT('#_A'!H41),'#_A'!H41))-LEN(SUBSTITUTE(IF(_xlfn.ISFORMULA('#_A'!H41),_xlfn.FORMULATEXT('#_A'!H41),'#_A'!H41),"$","")),TRUE,FALSE),"MissingAbsMsg",_xlfn.IFS(ISTEXT('#_A'!H41),FALSE,ISLOGICAL('#_A'!H41),FALSE,SUBSTITUTE(CELL("format",'#_A'!H41),"-","")=SUBSTITUTE(CELL("format",A!H41),"-",""),FALSE,CELL("format",'#_A'!H41)="G",FALSE,AND(CELL("format",'#_A'!H41)="F0",CELL("format",A!H41)="G"),FALSE,TRUE,IFERROR(IF(MATCH(CELL("format",'#_A'!H41),FormatCodes_SFX!$A$4:$A$53,0)&gt;0,TRUE),FALSE),TRUE,TRUE),"FormatMsg",TRUE,"PerfectMsg")</f>
        <v>PerfectMsg</v>
      </c>
      <c r="I41" s="249">
        <v>0</v>
      </c>
      <c r="J41" s="227" t="str">
        <f ca="1">_xlfn.IFS(ISBLANK(A!J41),"",IF(NOT(ISNA('#_A'!J41)),IF(ISNA(A!J41),TRUE,FALSE),FALSE),"StuNAMsg",IF(AND(ISNA('#_A'!J41),ISNA(A!J41)),TRUE,FALSE),"PerfectMsg",IF(NOT(ISERROR('#_A'!J41)),IF(ISERROR(A!J41),TRUE,FALSE),FALSE),"StuErrorMsg",IF(TYPE('#_A'!J41)&lt;&gt;TYPE(A!J41),TRUE,FALSE),"WrongTypeMsg",IF(_xlfn.ISFORMULA('#_A'!J41),IF(NOT(_xlfn.ISFORMULA(A!J41)),TRUE),FALSE),"MissingFormulaMsg",IF(NOT(AND(ISNUMBER(FIND("[",_xlfn.FORMULATEXT('#_A'!J41))),ISNUMBER(FIND("!",_xlfn.FORMULATEXT('#_A'!J41))))),AND(ISNUMBER(FIND("[",_xlfn.FORMULATEXT(A!J41))),ISNUMBER(FIND("!",_xlfn.FORMULATEXT(A!J41)))),FALSE),"ExternalRefsMsg",IF(ISNUMBER('#_A'!J41),IF(ABS('#_A'!J41-A!J41)&gt;0.00001,TRUE,FALSE),IF('#_A'!J41&lt;&gt;A!J41,TRUE,FALSE)),IF(ISNUMBER('#_A'!J41),IF('#_A'!J41&gt;A!J41,"TooLow","TooHigh"),"WrongAnswer"),NOT(_xlfn.ISFORMULA('#_A'!J41)),IF(_xlfn.IFS(ISTEXT('#_A'!J41),FALSE,ISLOGICAL('#_A'!J41),FALSE,SUBSTITUTE(CELL("format",'#_A'!J41),"-","")=SUBSTITUTE(CELL("format",A!J41),"-",""),FALSE,CELL("format",'#_A'!J41)="G",FALSE,AND(CELL("format",'#_A'!J41)="F0",CELL("format",A!J41)="G"),FALSE,TRUE,IFERROR(IF(MATCH(CELL("format",'#_A'!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41),_xlfn.FORMULATEXT(A!J41),A!J41),"9","#"),"8","#"),"7","#"),"6","#"),"5","#"),"4","#"),"3","#"),"2","#"),"1","#"),"0","#"),"$","")," ",""),",","@"),"&gt;","@"),"&lt;","@"),"=","@"),")","@"),"(","@"),"^","@"),"/","@"),"+","@"),"*","@"),"-","@"))-LEN(SUBSTITUTE(SUBSTITUTE(SUBSTITUTE(SUBSTITUTE(SUBSTITUTE(SUBSTITUTE(SUBSTITUTE(SUBSTITUTE(SUBSTITUTE(SUBSTITUTE(SUBSTITUTE(SUBSTITUTE(SUBSTITUTE(SUBSTITUTE(SUBSTITUTE(SUBSTITUTE(SUBSTITUTE(SUBSTITUTE(SUBSTITUTE(SUBSTITUTE(SUBSTITUTE(SUBSTITUTE(SUBSTITUTE(SUBSTITUTE(IF(_xlfn.ISFORMULA(A!J41),_xlfn.FORMULATEXT(A!J41),A!J41),"9","#"),"8","#"),"7","#"),"6","#"),"5","#"),"4","#"),"3","#"),"2","#"),"1","#"),"0","#"),"$","")," ",""),",","@"),"&gt;","@"),"&lt;","@"),"=","@"),")","@"),"(","@"),"^","@"),"/","@"),"+","@"),"*","@"),"-","@"),"@#","")))/2&gt;(LEN(SUBSTITUTE(SUBSTITUTE(SUBSTITUTE(SUBSTITUTE(SUBSTITUTE(SUBSTITUTE(SUBSTITUTE(SUBSTITUTE(SUBSTITUTE(SUBSTITUTE(SUBSTITUTE(SUBSTITUTE(SUBSTITUTE(SUBSTITUTE(SUBSTITUTE(SUBSTITUTE(SUBSTITUTE(SUBSTITUTE(SUBSTITUTE(SUBSTITUTE(SUBSTITUTE(SUBSTITUTE(SUBSTITUTE(IF(_xlfn.ISFORMULA('#_A'!J41),_xlfn.FORMULATEXT('#_A'!J41),'#_A'!J41),"9","#"),"8","#"),"7","#"),"6","#"),"5","#"),"4","#"),"3","#"),"2","#"),"1","#"),"0","#"),"$","")," ",""),",","@"),"&gt;","@"),"&lt;","@"),"=","@"),")","@"),"(","@"),"^","@"),"/","@"),"+","@"),"*","@"),"-","@"))-LEN(SUBSTITUTE(SUBSTITUTE(SUBSTITUTE(SUBSTITUTE(SUBSTITUTE(SUBSTITUTE(SUBSTITUTE(SUBSTITUTE(SUBSTITUTE(SUBSTITUTE(SUBSTITUTE(SUBSTITUTE(SUBSTITUTE(SUBSTITUTE(SUBSTITUTE(SUBSTITUTE(SUBSTITUTE(SUBSTITUTE(SUBSTITUTE(SUBSTITUTE(SUBSTITUTE(SUBSTITUTE(SUBSTITUTE(SUBSTITUTE(IF(_xlfn.ISFORMULA('#_A'!J41),_xlfn.FORMULATEXT('#_A'!J41),'#_A'!J41),"9","#"),"8","#"),"7","#"),"6","#"),"5","#"),"4","#"),"3","#"),"2","#"),"1","#"),"0","#"),"$","")," ",""),",","@"),"&gt;","@"),"&lt;","@"),"=","@"),")","@"),"(","@"),"^","@"),"/","@"),"+","@"),"*","@"),"-","@"),"@#","")))/2,TRUE,FALSE),"HardCodeMsg",IF(LEN(IF(_xlfn.ISFORMULA(A!J41),_xlfn.FORMULATEXT(A!J41),A!J41))-LEN(SUBSTITUTE(IF(_xlfn.ISFORMULA(A!J41),_xlfn.FORMULATEXT(A!J41),A!J41),"""",""))&gt;LEN(IF(_xlfn.ISFORMULA('#_A'!J41),_xlfn.FORMULATEXT('#_A'!J41),'#_A'!J41))-LEN(SUBSTITUTE(IF(_xlfn.ISFORMULA('#_A'!J41),_xlfn.FORMULATEXT('#_A'!J41),'#_A'!J41),"""","")),TRUE,FALSE),"HardQuoteMsg",IF(LEN(IF(_xlfn.ISFORMULA(A!J41),_xlfn.FORMULATEXT(A!J41),A!J41))-LEN(SUBSTITUTE(IF(_xlfn.ISFORMULA(A!J41),_xlfn.FORMULATEXT(A!J41),A!J41),"$",""))&lt;LEN(IF(_xlfn.ISFORMULA('#_A'!J41),_xlfn.FORMULATEXT('#_A'!J41),'#_A'!J41))-LEN(SUBSTITUTE(IF(_xlfn.ISFORMULA('#_A'!J41),_xlfn.FORMULATEXT('#_A'!J41),'#_A'!J41),"$","")),TRUE,FALSE),"MissingAbsMsg",_xlfn.IFS(ISTEXT('#_A'!J41),FALSE,ISLOGICAL('#_A'!J41),FALSE,SUBSTITUTE(CELL("format",'#_A'!J41),"-","")=SUBSTITUTE(CELL("format",A!J41),"-",""),FALSE,CELL("format",'#_A'!J41)="G",FALSE,AND(CELL("format",'#_A'!J41)="F0",CELL("format",A!J41)="G"),FALSE,TRUE,IFERROR(IF(MATCH(CELL("format",'#_A'!J41),FormatCodes_SFX!$A$4:$A$53,0)&gt;0,TRUE),FALSE),TRUE,TRUE),"FormatMsg",TRUE,"PerfectMsg")</f>
        <v>PerfectMsg</v>
      </c>
      <c r="K41" s="231">
        <v>0</v>
      </c>
      <c r="L41" s="231" t="str">
        <f ca="1">_xlfn.IFS(ISBLANK(A!L41),"",IF(NOT(ISNA('#_A'!L41)),IF(ISNA(A!L41),TRUE,FALSE),FALSE),"StuNAMsg",IF(AND(ISNA('#_A'!L41),ISNA(A!L41)),TRUE,FALSE),"PerfectMsg",IF(NOT(ISERROR('#_A'!L41)),IF(ISERROR(A!L41),TRUE,FALSE),FALSE),"StuErrorMsg",IF(TYPE('#_A'!L41)&lt;&gt;TYPE(A!L41),TRUE,FALSE),"WrongTypeMsg",IF(_xlfn.ISFORMULA('#_A'!L41),IF(NOT(_xlfn.ISFORMULA(A!L41)),TRUE),FALSE),"MissingFormulaMsg",IF(NOT(AND(ISNUMBER(FIND("[",_xlfn.FORMULATEXT('#_A'!L41))),ISNUMBER(FIND("!",_xlfn.FORMULATEXT('#_A'!L41))))),AND(ISNUMBER(FIND("[",_xlfn.FORMULATEXT(A!L41))),ISNUMBER(FIND("!",_xlfn.FORMULATEXT(A!L41)))),FALSE),"ExternalRefsMsg",IF(ISNUMBER('#_A'!L41),IF(ABS('#_A'!L41-A!L41)&gt;0.00001,TRUE,FALSE),IF('#_A'!L41&lt;&gt;A!L41,TRUE,FALSE)),IF(ISNUMBER('#_A'!L41),IF('#_A'!L41&gt;A!L41,"TooLow","TooHigh"),"WrongAnswer"),NOT(_xlfn.ISFORMULA('#_A'!L41)),IF(_xlfn.IFS(ISTEXT('#_A'!L41),FALSE,ISLOGICAL('#_A'!L41),FALSE,SUBSTITUTE(CELL("format",'#_A'!L41),"-","")=SUBSTITUTE(CELL("format",A!L41),"-",""),FALSE,CELL("format",'#_A'!L41)="G",FALSE,AND(CELL("format",'#_A'!L41)="F0",CELL("format",A!L41)="G"),FALSE,TRUE,IFERROR(IF(MATCH(CELL("format",'#_A'!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41),_xlfn.FORMULATEXT(A!L41),A!L41),"9","#"),"8","#"),"7","#"),"6","#"),"5","#"),"4","#"),"3","#"),"2","#"),"1","#"),"0","#"),"$","")," ",""),",","@"),"&gt;","@"),"&lt;","@"),"=","@"),")","@"),"(","@"),"^","@"),"/","@"),"+","@"),"*","@"),"-","@"))-LEN(SUBSTITUTE(SUBSTITUTE(SUBSTITUTE(SUBSTITUTE(SUBSTITUTE(SUBSTITUTE(SUBSTITUTE(SUBSTITUTE(SUBSTITUTE(SUBSTITUTE(SUBSTITUTE(SUBSTITUTE(SUBSTITUTE(SUBSTITUTE(SUBSTITUTE(SUBSTITUTE(SUBSTITUTE(SUBSTITUTE(SUBSTITUTE(SUBSTITUTE(SUBSTITUTE(SUBSTITUTE(SUBSTITUTE(SUBSTITUTE(IF(_xlfn.ISFORMULA(A!L41),_xlfn.FORMULATEXT(A!L41),A!L41),"9","#"),"8","#"),"7","#"),"6","#"),"5","#"),"4","#"),"3","#"),"2","#"),"1","#"),"0","#"),"$","")," ",""),",","@"),"&gt;","@"),"&lt;","@"),"=","@"),")","@"),"(","@"),"^","@"),"/","@"),"+","@"),"*","@"),"-","@"),"@#","")))/2&gt;(LEN(SUBSTITUTE(SUBSTITUTE(SUBSTITUTE(SUBSTITUTE(SUBSTITUTE(SUBSTITUTE(SUBSTITUTE(SUBSTITUTE(SUBSTITUTE(SUBSTITUTE(SUBSTITUTE(SUBSTITUTE(SUBSTITUTE(SUBSTITUTE(SUBSTITUTE(SUBSTITUTE(SUBSTITUTE(SUBSTITUTE(SUBSTITUTE(SUBSTITUTE(SUBSTITUTE(SUBSTITUTE(SUBSTITUTE(IF(_xlfn.ISFORMULA('#_A'!L41),_xlfn.FORMULATEXT('#_A'!L41),'#_A'!L41),"9","#"),"8","#"),"7","#"),"6","#"),"5","#"),"4","#"),"3","#"),"2","#"),"1","#"),"0","#"),"$","")," ",""),",","@"),"&gt;","@"),"&lt;","@"),"=","@"),")","@"),"(","@"),"^","@"),"/","@"),"+","@"),"*","@"),"-","@"))-LEN(SUBSTITUTE(SUBSTITUTE(SUBSTITUTE(SUBSTITUTE(SUBSTITUTE(SUBSTITUTE(SUBSTITUTE(SUBSTITUTE(SUBSTITUTE(SUBSTITUTE(SUBSTITUTE(SUBSTITUTE(SUBSTITUTE(SUBSTITUTE(SUBSTITUTE(SUBSTITUTE(SUBSTITUTE(SUBSTITUTE(SUBSTITUTE(SUBSTITUTE(SUBSTITUTE(SUBSTITUTE(SUBSTITUTE(SUBSTITUTE(IF(_xlfn.ISFORMULA('#_A'!L41),_xlfn.FORMULATEXT('#_A'!L41),'#_A'!L41),"9","#"),"8","#"),"7","#"),"6","#"),"5","#"),"4","#"),"3","#"),"2","#"),"1","#"),"0","#"),"$","")," ",""),",","@"),"&gt;","@"),"&lt;","@"),"=","@"),")","@"),"(","@"),"^","@"),"/","@"),"+","@"),"*","@"),"-","@"),"@#","")))/2,TRUE,FALSE),"HardCodeMsg",IF(LEN(IF(_xlfn.ISFORMULA(A!L41),_xlfn.FORMULATEXT(A!L41),A!L41))-LEN(SUBSTITUTE(IF(_xlfn.ISFORMULA(A!L41),_xlfn.FORMULATEXT(A!L41),A!L41),"""",""))&gt;LEN(IF(_xlfn.ISFORMULA('#_A'!L41),_xlfn.FORMULATEXT('#_A'!L41),'#_A'!L41))-LEN(SUBSTITUTE(IF(_xlfn.ISFORMULA('#_A'!L41),_xlfn.FORMULATEXT('#_A'!L41),'#_A'!L41),"""","")),TRUE,FALSE),"HardQuoteMsg",IF(LEN(IF(_xlfn.ISFORMULA(A!L41),_xlfn.FORMULATEXT(A!L41),A!L41))-LEN(SUBSTITUTE(IF(_xlfn.ISFORMULA(A!L41),_xlfn.FORMULATEXT(A!L41),A!L41),"$",""))&lt;LEN(IF(_xlfn.ISFORMULA('#_A'!L41),_xlfn.FORMULATEXT('#_A'!L41),'#_A'!L41))-LEN(SUBSTITUTE(IF(_xlfn.ISFORMULA('#_A'!L41),_xlfn.FORMULATEXT('#_A'!L41),'#_A'!L41),"$","")),TRUE,FALSE),"MissingAbsMsg",_xlfn.IFS(ISTEXT('#_A'!L41),FALSE,ISLOGICAL('#_A'!L41),FALSE,SUBSTITUTE(CELL("format",'#_A'!L41),"-","")=SUBSTITUTE(CELL("format",A!L41),"-",""),FALSE,CELL("format",'#_A'!L41)="G",FALSE,AND(CELL("format",'#_A'!L41)="F0",CELL("format",A!L41)="G"),FALSE,TRUE,IFERROR(IF(MATCH(CELL("format",'#_A'!L41),FormatCodes_SFX!$A$4:$A$53,0)&gt;0,TRUE),FALSE),TRUE,TRUE),"FormatMsg",TRUE,"PerfectMsg")</f>
        <v>PerfectMsg</v>
      </c>
      <c r="M41" s="248" t="str">
        <f ca="1">_xlfn.IFS(ISBLANK(A!M41),"",IF(NOT(ISNA('#_A'!M41)),IF(ISNA(A!M41),TRUE,FALSE),FALSE),"StuNAMsg",IF(AND(ISNA('#_A'!M41),ISNA(A!M41)),TRUE,FALSE),"PerfectMsg",IF(NOT(ISERROR('#_A'!M41)),IF(ISERROR(A!M41),TRUE,FALSE),FALSE),"StuErrorMsg",IF(TYPE('#_A'!M41)&lt;&gt;TYPE(A!M41),TRUE,FALSE),"WrongTypeMsg",IF(_xlfn.ISFORMULA('#_A'!M41),IF(NOT(_xlfn.ISFORMULA(A!M41)),TRUE),FALSE),"MissingFormulaMsg",IF(NOT(AND(ISNUMBER(FIND("[",_xlfn.FORMULATEXT('#_A'!M41))),ISNUMBER(FIND("!",_xlfn.FORMULATEXT('#_A'!M41))))),AND(ISNUMBER(FIND("[",_xlfn.FORMULATEXT(A!M41))),ISNUMBER(FIND("!",_xlfn.FORMULATEXT(A!M41)))),FALSE),"ExternalRefsMsg",IF(ISNUMBER('#_A'!M41),IF(ABS('#_A'!M41-A!M41)&gt;0.00001,TRUE,FALSE),IF('#_A'!M41&lt;&gt;A!M41,TRUE,FALSE)),IF(ISNUMBER('#_A'!M41),IF('#_A'!M41&gt;A!M41,"TooLow","TooHigh"),"WrongAnswer"),NOT(_xlfn.ISFORMULA('#_A'!M41)),IF(_xlfn.IFS(ISTEXT('#_A'!M41),FALSE,ISLOGICAL('#_A'!M41),FALSE,SUBSTITUTE(CELL("format",'#_A'!M41),"-","")=SUBSTITUTE(CELL("format",A!M41),"-",""),FALSE,CELL("format",'#_A'!M41)="G",FALSE,AND(CELL("format",'#_A'!M41)="F0",CELL("format",A!M41)="G"),FALSE,TRUE,IFERROR(IF(MATCH(CELL("format",'#_A'!M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41),_xlfn.FORMULATEXT(A!M41),A!M41),"9","#"),"8","#"),"7","#"),"6","#"),"5","#"),"4","#"),"3","#"),"2","#"),"1","#"),"0","#"),"$","")," ",""),",","@"),"&gt;","@"),"&lt;","@"),"=","@"),")","@"),"(","@"),"^","@"),"/","@"),"+","@"),"*","@"),"-","@"))-LEN(SUBSTITUTE(SUBSTITUTE(SUBSTITUTE(SUBSTITUTE(SUBSTITUTE(SUBSTITUTE(SUBSTITUTE(SUBSTITUTE(SUBSTITUTE(SUBSTITUTE(SUBSTITUTE(SUBSTITUTE(SUBSTITUTE(SUBSTITUTE(SUBSTITUTE(SUBSTITUTE(SUBSTITUTE(SUBSTITUTE(SUBSTITUTE(SUBSTITUTE(SUBSTITUTE(SUBSTITUTE(SUBSTITUTE(SUBSTITUTE(IF(_xlfn.ISFORMULA(A!M41),_xlfn.FORMULATEXT(A!M41),A!M41),"9","#"),"8","#"),"7","#"),"6","#"),"5","#"),"4","#"),"3","#"),"2","#"),"1","#"),"0","#"),"$","")," ",""),",","@"),"&gt;","@"),"&lt;","@"),"=","@"),")","@"),"(","@"),"^","@"),"/","@"),"+","@"),"*","@"),"-","@"),"@#","")))/2&gt;(LEN(SUBSTITUTE(SUBSTITUTE(SUBSTITUTE(SUBSTITUTE(SUBSTITUTE(SUBSTITUTE(SUBSTITUTE(SUBSTITUTE(SUBSTITUTE(SUBSTITUTE(SUBSTITUTE(SUBSTITUTE(SUBSTITUTE(SUBSTITUTE(SUBSTITUTE(SUBSTITUTE(SUBSTITUTE(SUBSTITUTE(SUBSTITUTE(SUBSTITUTE(SUBSTITUTE(SUBSTITUTE(SUBSTITUTE(IF(_xlfn.ISFORMULA('#_A'!M41),_xlfn.FORMULATEXT('#_A'!M41),'#_A'!M41),"9","#"),"8","#"),"7","#"),"6","#"),"5","#"),"4","#"),"3","#"),"2","#"),"1","#"),"0","#"),"$","")," ",""),",","@"),"&gt;","@"),"&lt;","@"),"=","@"),")","@"),"(","@"),"^","@"),"/","@"),"+","@"),"*","@"),"-","@"))-LEN(SUBSTITUTE(SUBSTITUTE(SUBSTITUTE(SUBSTITUTE(SUBSTITUTE(SUBSTITUTE(SUBSTITUTE(SUBSTITUTE(SUBSTITUTE(SUBSTITUTE(SUBSTITUTE(SUBSTITUTE(SUBSTITUTE(SUBSTITUTE(SUBSTITUTE(SUBSTITUTE(SUBSTITUTE(SUBSTITUTE(SUBSTITUTE(SUBSTITUTE(SUBSTITUTE(SUBSTITUTE(SUBSTITUTE(SUBSTITUTE(IF(_xlfn.ISFORMULA('#_A'!M41),_xlfn.FORMULATEXT('#_A'!M41),'#_A'!M41),"9","#"),"8","#"),"7","#"),"6","#"),"5","#"),"4","#"),"3","#"),"2","#"),"1","#"),"0","#"),"$","")," ",""),",","@"),"&gt;","@"),"&lt;","@"),"=","@"),")","@"),"(","@"),"^","@"),"/","@"),"+","@"),"*","@"),"-","@"),"@#","")))/2,TRUE,FALSE),"HardCodeMsg",IF(LEN(IF(_xlfn.ISFORMULA(A!M41),_xlfn.FORMULATEXT(A!M41),A!M41))-LEN(SUBSTITUTE(IF(_xlfn.ISFORMULA(A!M41),_xlfn.FORMULATEXT(A!M41),A!M41),"""",""))&gt;LEN(IF(_xlfn.ISFORMULA('#_A'!M41),_xlfn.FORMULATEXT('#_A'!M41),'#_A'!M41))-LEN(SUBSTITUTE(IF(_xlfn.ISFORMULA('#_A'!M41),_xlfn.FORMULATEXT('#_A'!M41),'#_A'!M41),"""","")),TRUE,FALSE),"HardQuoteMsg",IF(LEN(IF(_xlfn.ISFORMULA(A!M41),_xlfn.FORMULATEXT(A!M41),A!M41))-LEN(SUBSTITUTE(IF(_xlfn.ISFORMULA(A!M41),_xlfn.FORMULATEXT(A!M41),A!M41),"$",""))&lt;LEN(IF(_xlfn.ISFORMULA('#_A'!M41),_xlfn.FORMULATEXT('#_A'!M41),'#_A'!M41))-LEN(SUBSTITUTE(IF(_xlfn.ISFORMULA('#_A'!M41),_xlfn.FORMULATEXT('#_A'!M41),'#_A'!M41),"$","")),TRUE,FALSE),"MissingAbsMsg",_xlfn.IFS(ISTEXT('#_A'!M41),FALSE,ISLOGICAL('#_A'!M41),FALSE,SUBSTITUTE(CELL("format",'#_A'!M41),"-","")=SUBSTITUTE(CELL("format",A!M41),"-",""),FALSE,CELL("format",'#_A'!M41)="G",FALSE,AND(CELL("format",'#_A'!M41)="F0",CELL("format",A!M41)="G"),FALSE,TRUE,IFERROR(IF(MATCH(CELL("format",'#_A'!M41),FormatCodes_SFX!$A$4:$A$53,0)&gt;0,TRUE),FALSE),TRUE,TRUE),"FormatMsg",TRUE,"PerfectMsg")</f>
        <v>PerfectMsg</v>
      </c>
      <c r="N41" s="249" t="str">
        <f ca="1">_xlfn.IFS(ISBLANK(A!N41),"",IF(NOT(ISNA('#_A'!N41)),IF(ISNA(A!N41),TRUE,FALSE),FALSE),"StuNAMsg",IF(AND(ISNA('#_A'!N41),ISNA(A!N41)),TRUE,FALSE),"PerfectMsg",IF(NOT(ISERROR('#_A'!N41)),IF(ISERROR(A!N41),TRUE,FALSE),FALSE),"StuErrorMsg",IF(TYPE('#_A'!N41)&lt;&gt;TYPE(A!N41),TRUE,FALSE),"WrongTypeMsg",IF(_xlfn.ISFORMULA('#_A'!N41),IF(NOT(_xlfn.ISFORMULA(A!N41)),TRUE),FALSE),"MissingFormulaMsg",IF(NOT(AND(ISNUMBER(FIND("[",_xlfn.FORMULATEXT('#_A'!N41))),ISNUMBER(FIND("!",_xlfn.FORMULATEXT('#_A'!N41))))),AND(ISNUMBER(FIND("[",_xlfn.FORMULATEXT(A!N41))),ISNUMBER(FIND("!",_xlfn.FORMULATEXT(A!N41)))),FALSE),"ExternalRefsMsg",IF(ISNUMBER('#_A'!N41),IF(ABS('#_A'!N41-A!N41)&gt;0.00001,TRUE,FALSE),IF('#_A'!N41&lt;&gt;A!N41,TRUE,FALSE)),IF(ISNUMBER('#_A'!N41),IF('#_A'!N41&gt;A!N41,"TooLow","TooHigh"),"WrongAnswer"),NOT(_xlfn.ISFORMULA('#_A'!N41)),IF(_xlfn.IFS(ISTEXT('#_A'!N41),FALSE,ISLOGICAL('#_A'!N41),FALSE,SUBSTITUTE(CELL("format",'#_A'!N41),"-","")=SUBSTITUTE(CELL("format",A!N41),"-",""),FALSE,CELL("format",'#_A'!N41)="G",FALSE,AND(CELL("format",'#_A'!N41)="F0",CELL("format",A!N41)="G"),FALSE,TRUE,IFERROR(IF(MATCH(CELL("format",'#_A'!N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41),_xlfn.FORMULATEXT(A!N41),A!N41),"9","#"),"8","#"),"7","#"),"6","#"),"5","#"),"4","#"),"3","#"),"2","#"),"1","#"),"0","#"),"$","")," ",""),",","@"),"&gt;","@"),"&lt;","@"),"=","@"),")","@"),"(","@"),"^","@"),"/","@"),"+","@"),"*","@"),"-","@"))-LEN(SUBSTITUTE(SUBSTITUTE(SUBSTITUTE(SUBSTITUTE(SUBSTITUTE(SUBSTITUTE(SUBSTITUTE(SUBSTITUTE(SUBSTITUTE(SUBSTITUTE(SUBSTITUTE(SUBSTITUTE(SUBSTITUTE(SUBSTITUTE(SUBSTITUTE(SUBSTITUTE(SUBSTITUTE(SUBSTITUTE(SUBSTITUTE(SUBSTITUTE(SUBSTITUTE(SUBSTITUTE(SUBSTITUTE(SUBSTITUTE(IF(_xlfn.ISFORMULA(A!N41),_xlfn.FORMULATEXT(A!N41),A!N41),"9","#"),"8","#"),"7","#"),"6","#"),"5","#"),"4","#"),"3","#"),"2","#"),"1","#"),"0","#"),"$","")," ",""),",","@"),"&gt;","@"),"&lt;","@"),"=","@"),")","@"),"(","@"),"^","@"),"/","@"),"+","@"),"*","@"),"-","@"),"@#","")))/2&gt;(LEN(SUBSTITUTE(SUBSTITUTE(SUBSTITUTE(SUBSTITUTE(SUBSTITUTE(SUBSTITUTE(SUBSTITUTE(SUBSTITUTE(SUBSTITUTE(SUBSTITUTE(SUBSTITUTE(SUBSTITUTE(SUBSTITUTE(SUBSTITUTE(SUBSTITUTE(SUBSTITUTE(SUBSTITUTE(SUBSTITUTE(SUBSTITUTE(SUBSTITUTE(SUBSTITUTE(SUBSTITUTE(SUBSTITUTE(IF(_xlfn.ISFORMULA('#_A'!N41),_xlfn.FORMULATEXT('#_A'!N41),'#_A'!N41),"9","#"),"8","#"),"7","#"),"6","#"),"5","#"),"4","#"),"3","#"),"2","#"),"1","#"),"0","#"),"$","")," ",""),",","@"),"&gt;","@"),"&lt;","@"),"=","@"),")","@"),"(","@"),"^","@"),"/","@"),"+","@"),"*","@"),"-","@"))-LEN(SUBSTITUTE(SUBSTITUTE(SUBSTITUTE(SUBSTITUTE(SUBSTITUTE(SUBSTITUTE(SUBSTITUTE(SUBSTITUTE(SUBSTITUTE(SUBSTITUTE(SUBSTITUTE(SUBSTITUTE(SUBSTITUTE(SUBSTITUTE(SUBSTITUTE(SUBSTITUTE(SUBSTITUTE(SUBSTITUTE(SUBSTITUTE(SUBSTITUTE(SUBSTITUTE(SUBSTITUTE(SUBSTITUTE(SUBSTITUTE(IF(_xlfn.ISFORMULA('#_A'!N41),_xlfn.FORMULATEXT('#_A'!N41),'#_A'!N41),"9","#"),"8","#"),"7","#"),"6","#"),"5","#"),"4","#"),"3","#"),"2","#"),"1","#"),"0","#"),"$","")," ",""),",","@"),"&gt;","@"),"&lt;","@"),"=","@"),")","@"),"(","@"),"^","@"),"/","@"),"+","@"),"*","@"),"-","@"),"@#","")))/2,TRUE,FALSE),"HardCodeMsg",IF(LEN(IF(_xlfn.ISFORMULA(A!N41),_xlfn.FORMULATEXT(A!N41),A!N41))-LEN(SUBSTITUTE(IF(_xlfn.ISFORMULA(A!N41),_xlfn.FORMULATEXT(A!N41),A!N41),"""",""))&gt;LEN(IF(_xlfn.ISFORMULA('#_A'!N41),_xlfn.FORMULATEXT('#_A'!N41),'#_A'!N41))-LEN(SUBSTITUTE(IF(_xlfn.ISFORMULA('#_A'!N41),_xlfn.FORMULATEXT('#_A'!N41),'#_A'!N41),"""","")),TRUE,FALSE),"HardQuoteMsg",IF(LEN(IF(_xlfn.ISFORMULA(A!N41),_xlfn.FORMULATEXT(A!N41),A!N41))-LEN(SUBSTITUTE(IF(_xlfn.ISFORMULA(A!N41),_xlfn.FORMULATEXT(A!N41),A!N41),"$",""))&lt;LEN(IF(_xlfn.ISFORMULA('#_A'!N41),_xlfn.FORMULATEXT('#_A'!N41),'#_A'!N41))-LEN(SUBSTITUTE(IF(_xlfn.ISFORMULA('#_A'!N41),_xlfn.FORMULATEXT('#_A'!N41),'#_A'!N41),"$","")),TRUE,FALSE),"MissingAbsMsg",_xlfn.IFS(ISTEXT('#_A'!N41),FALSE,ISLOGICAL('#_A'!N41),FALSE,SUBSTITUTE(CELL("format",'#_A'!N41),"-","")=SUBSTITUTE(CELL("format",A!N41),"-",""),FALSE,CELL("format",'#_A'!N41)="G",FALSE,AND(CELL("format",'#_A'!N41)="F0",CELL("format",A!N41)="G"),FALSE,TRUE,IFERROR(IF(MATCH(CELL("format",'#_A'!N41),FormatCodes_SFX!$A$4:$A$53,0)&gt;0,TRUE),FALSE),TRUE,TRUE),"FormatMsg",TRUE,"PerfectMsg")</f>
        <v>PerfectMsg</v>
      </c>
    </row>
    <row r="42" spans="6:19">
      <c r="F42" s="231">
        <v>0</v>
      </c>
      <c r="G42" s="244">
        <v>0</v>
      </c>
      <c r="H42" s="226" t="str">
        <f ca="1">_xlfn.IFS(ISBLANK(A!H42),"",IF(NOT(ISNA('#_A'!H42)),IF(ISNA(A!H42),TRUE,FALSE),FALSE),"StuNAMsg",IF(AND(ISNA('#_A'!H42),ISNA(A!H42)),TRUE,FALSE),"PerfectMsg",IF(NOT(ISERROR('#_A'!H42)),IF(ISERROR(A!H42),TRUE,FALSE),FALSE),"StuErrorMsg",IF(TYPE('#_A'!H42)&lt;&gt;TYPE(A!H42),TRUE,FALSE),"WrongTypeMsg",IF(_xlfn.ISFORMULA('#_A'!H42),IF(NOT(_xlfn.ISFORMULA(A!H42)),TRUE),FALSE),"MissingFormulaMsg",IF(NOT(AND(ISNUMBER(FIND("[",_xlfn.FORMULATEXT('#_A'!H42))),ISNUMBER(FIND("!",_xlfn.FORMULATEXT('#_A'!H42))))),AND(ISNUMBER(FIND("[",_xlfn.FORMULATEXT(A!H42))),ISNUMBER(FIND("!",_xlfn.FORMULATEXT(A!H42)))),FALSE),"ExternalRefsMsg",IF(ISNUMBER('#_A'!H42),IF(ABS('#_A'!H42-A!H42)&gt;0.00001,TRUE,FALSE),IF('#_A'!H42&lt;&gt;A!H42,TRUE,FALSE)),IF(ISNUMBER('#_A'!H42),IF('#_A'!H42&gt;A!H42,"TooLow","TooHigh"),"WrongAnswer"),NOT(_xlfn.ISFORMULA('#_A'!H42)),IF(_xlfn.IFS(ISTEXT('#_A'!H42),FALSE,ISLOGICAL('#_A'!H42),FALSE,SUBSTITUTE(CELL("format",'#_A'!H42),"-","")=SUBSTITUTE(CELL("format",A!H42),"-",""),FALSE,CELL("format",'#_A'!H42)="G",FALSE,AND(CELL("format",'#_A'!H42)="F0",CELL("format",A!H42)="G"),FALSE,TRUE,IFERROR(IF(MATCH(CELL("format",'#_A'!H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42),_xlfn.FORMULATEXT(A!H42),A!H42),"9","#"),"8","#"),"7","#"),"6","#"),"5","#"),"4","#"),"3","#"),"2","#"),"1","#"),"0","#"),"$","")," ",""),",","@"),"&gt;","@"),"&lt;","@"),"=","@"),")","@"),"(","@"),"^","@"),"/","@"),"+","@"),"*","@"),"-","@"))-LEN(SUBSTITUTE(SUBSTITUTE(SUBSTITUTE(SUBSTITUTE(SUBSTITUTE(SUBSTITUTE(SUBSTITUTE(SUBSTITUTE(SUBSTITUTE(SUBSTITUTE(SUBSTITUTE(SUBSTITUTE(SUBSTITUTE(SUBSTITUTE(SUBSTITUTE(SUBSTITUTE(SUBSTITUTE(SUBSTITUTE(SUBSTITUTE(SUBSTITUTE(SUBSTITUTE(SUBSTITUTE(SUBSTITUTE(SUBSTITUTE(IF(_xlfn.ISFORMULA(A!H42),_xlfn.FORMULATEXT(A!H42),A!H42),"9","#"),"8","#"),"7","#"),"6","#"),"5","#"),"4","#"),"3","#"),"2","#"),"1","#"),"0","#"),"$","")," ",""),",","@"),"&gt;","@"),"&lt;","@"),"=","@"),")","@"),"(","@"),"^","@"),"/","@"),"+","@"),"*","@"),"-","@"),"@#","")))/2&gt;(LEN(SUBSTITUTE(SUBSTITUTE(SUBSTITUTE(SUBSTITUTE(SUBSTITUTE(SUBSTITUTE(SUBSTITUTE(SUBSTITUTE(SUBSTITUTE(SUBSTITUTE(SUBSTITUTE(SUBSTITUTE(SUBSTITUTE(SUBSTITUTE(SUBSTITUTE(SUBSTITUTE(SUBSTITUTE(SUBSTITUTE(SUBSTITUTE(SUBSTITUTE(SUBSTITUTE(SUBSTITUTE(SUBSTITUTE(IF(_xlfn.ISFORMULA('#_A'!H42),_xlfn.FORMULATEXT('#_A'!H42),'#_A'!H42),"9","#"),"8","#"),"7","#"),"6","#"),"5","#"),"4","#"),"3","#"),"2","#"),"1","#"),"0","#"),"$","")," ",""),",","@"),"&gt;","@"),"&lt;","@"),"=","@"),")","@"),"(","@"),"^","@"),"/","@"),"+","@"),"*","@"),"-","@"))-LEN(SUBSTITUTE(SUBSTITUTE(SUBSTITUTE(SUBSTITUTE(SUBSTITUTE(SUBSTITUTE(SUBSTITUTE(SUBSTITUTE(SUBSTITUTE(SUBSTITUTE(SUBSTITUTE(SUBSTITUTE(SUBSTITUTE(SUBSTITUTE(SUBSTITUTE(SUBSTITUTE(SUBSTITUTE(SUBSTITUTE(SUBSTITUTE(SUBSTITUTE(SUBSTITUTE(SUBSTITUTE(SUBSTITUTE(SUBSTITUTE(IF(_xlfn.ISFORMULA('#_A'!H42),_xlfn.FORMULATEXT('#_A'!H42),'#_A'!H42),"9","#"),"8","#"),"7","#"),"6","#"),"5","#"),"4","#"),"3","#"),"2","#"),"1","#"),"0","#"),"$","")," ",""),",","@"),"&gt;","@"),"&lt;","@"),"=","@"),")","@"),"(","@"),"^","@"),"/","@"),"+","@"),"*","@"),"-","@"),"@#","")))/2,TRUE,FALSE),"HardCodeMsg",IF(LEN(IF(_xlfn.ISFORMULA(A!H42),_xlfn.FORMULATEXT(A!H42),A!H42))-LEN(SUBSTITUTE(IF(_xlfn.ISFORMULA(A!H42),_xlfn.FORMULATEXT(A!H42),A!H42),"""",""))&gt;LEN(IF(_xlfn.ISFORMULA('#_A'!H42),_xlfn.FORMULATEXT('#_A'!H42),'#_A'!H42))-LEN(SUBSTITUTE(IF(_xlfn.ISFORMULA('#_A'!H42),_xlfn.FORMULATEXT('#_A'!H42),'#_A'!H42),"""","")),TRUE,FALSE),"HardQuoteMsg",IF(LEN(IF(_xlfn.ISFORMULA(A!H42),_xlfn.FORMULATEXT(A!H42),A!H42))-LEN(SUBSTITUTE(IF(_xlfn.ISFORMULA(A!H42),_xlfn.FORMULATEXT(A!H42),A!H42),"$",""))&lt;LEN(IF(_xlfn.ISFORMULA('#_A'!H42),_xlfn.FORMULATEXT('#_A'!H42),'#_A'!H42))-LEN(SUBSTITUTE(IF(_xlfn.ISFORMULA('#_A'!H42),_xlfn.FORMULATEXT('#_A'!H42),'#_A'!H42),"$","")),TRUE,FALSE),"MissingAbsMsg",_xlfn.IFS(ISTEXT('#_A'!H42),FALSE,ISLOGICAL('#_A'!H42),FALSE,SUBSTITUTE(CELL("format",'#_A'!H42),"-","")=SUBSTITUTE(CELL("format",A!H42),"-",""),FALSE,CELL("format",'#_A'!H42)="G",FALSE,AND(CELL("format",'#_A'!H42)="F0",CELL("format",A!H42)="G"),FALSE,TRUE,IFERROR(IF(MATCH(CELL("format",'#_A'!H42),FormatCodes_SFX!$A$4:$A$53,0)&gt;0,TRUE),FALSE),TRUE,TRUE),"FormatMsg",TRUE,"PerfectMsg")</f>
        <v>PerfectMsg</v>
      </c>
      <c r="I42" s="249">
        <v>0</v>
      </c>
      <c r="J42" s="227" t="str">
        <f ca="1">_xlfn.IFS(ISBLANK(A!J42),"",IF(NOT(ISNA('#_A'!J42)),IF(ISNA(A!J42),TRUE,FALSE),FALSE),"StuNAMsg",IF(AND(ISNA('#_A'!J42),ISNA(A!J42)),TRUE,FALSE),"PerfectMsg",IF(NOT(ISERROR('#_A'!J42)),IF(ISERROR(A!J42),TRUE,FALSE),FALSE),"StuErrorMsg",IF(TYPE('#_A'!J42)&lt;&gt;TYPE(A!J42),TRUE,FALSE),"WrongTypeMsg",IF(_xlfn.ISFORMULA('#_A'!J42),IF(NOT(_xlfn.ISFORMULA(A!J42)),TRUE),FALSE),"MissingFormulaMsg",IF(NOT(AND(ISNUMBER(FIND("[",_xlfn.FORMULATEXT('#_A'!J42))),ISNUMBER(FIND("!",_xlfn.FORMULATEXT('#_A'!J42))))),AND(ISNUMBER(FIND("[",_xlfn.FORMULATEXT(A!J42))),ISNUMBER(FIND("!",_xlfn.FORMULATEXT(A!J42)))),FALSE),"ExternalRefsMsg",IF(ISNUMBER('#_A'!J42),IF(ABS('#_A'!J42-A!J42)&gt;0.00001,TRUE,FALSE),IF('#_A'!J42&lt;&gt;A!J42,TRUE,FALSE)),IF(ISNUMBER('#_A'!J42),IF('#_A'!J42&gt;A!J42,"TooLow","TooHigh"),"WrongAnswer"),NOT(_xlfn.ISFORMULA('#_A'!J42)),IF(_xlfn.IFS(ISTEXT('#_A'!J42),FALSE,ISLOGICAL('#_A'!J42),FALSE,SUBSTITUTE(CELL("format",'#_A'!J42),"-","")=SUBSTITUTE(CELL("format",A!J42),"-",""),FALSE,CELL("format",'#_A'!J42)="G",FALSE,AND(CELL("format",'#_A'!J42)="F0",CELL("format",A!J42)="G"),FALSE,TRUE,IFERROR(IF(MATCH(CELL("format",'#_A'!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42),_xlfn.FORMULATEXT(A!J42),A!J42),"9","#"),"8","#"),"7","#"),"6","#"),"5","#"),"4","#"),"3","#"),"2","#"),"1","#"),"0","#"),"$","")," ",""),",","@"),"&gt;","@"),"&lt;","@"),"=","@"),")","@"),"(","@"),"^","@"),"/","@"),"+","@"),"*","@"),"-","@"))-LEN(SUBSTITUTE(SUBSTITUTE(SUBSTITUTE(SUBSTITUTE(SUBSTITUTE(SUBSTITUTE(SUBSTITUTE(SUBSTITUTE(SUBSTITUTE(SUBSTITUTE(SUBSTITUTE(SUBSTITUTE(SUBSTITUTE(SUBSTITUTE(SUBSTITUTE(SUBSTITUTE(SUBSTITUTE(SUBSTITUTE(SUBSTITUTE(SUBSTITUTE(SUBSTITUTE(SUBSTITUTE(SUBSTITUTE(SUBSTITUTE(IF(_xlfn.ISFORMULA(A!J42),_xlfn.FORMULATEXT(A!J42),A!J42),"9","#"),"8","#"),"7","#"),"6","#"),"5","#"),"4","#"),"3","#"),"2","#"),"1","#"),"0","#"),"$","")," ",""),",","@"),"&gt;","@"),"&lt;","@"),"=","@"),")","@"),"(","@"),"^","@"),"/","@"),"+","@"),"*","@"),"-","@"),"@#","")))/2&gt;(LEN(SUBSTITUTE(SUBSTITUTE(SUBSTITUTE(SUBSTITUTE(SUBSTITUTE(SUBSTITUTE(SUBSTITUTE(SUBSTITUTE(SUBSTITUTE(SUBSTITUTE(SUBSTITUTE(SUBSTITUTE(SUBSTITUTE(SUBSTITUTE(SUBSTITUTE(SUBSTITUTE(SUBSTITUTE(SUBSTITUTE(SUBSTITUTE(SUBSTITUTE(SUBSTITUTE(SUBSTITUTE(SUBSTITUTE(IF(_xlfn.ISFORMULA('#_A'!J42),_xlfn.FORMULATEXT('#_A'!J42),'#_A'!J42),"9","#"),"8","#"),"7","#"),"6","#"),"5","#"),"4","#"),"3","#"),"2","#"),"1","#"),"0","#"),"$","")," ",""),",","@"),"&gt;","@"),"&lt;","@"),"=","@"),")","@"),"(","@"),"^","@"),"/","@"),"+","@"),"*","@"),"-","@"))-LEN(SUBSTITUTE(SUBSTITUTE(SUBSTITUTE(SUBSTITUTE(SUBSTITUTE(SUBSTITUTE(SUBSTITUTE(SUBSTITUTE(SUBSTITUTE(SUBSTITUTE(SUBSTITUTE(SUBSTITUTE(SUBSTITUTE(SUBSTITUTE(SUBSTITUTE(SUBSTITUTE(SUBSTITUTE(SUBSTITUTE(SUBSTITUTE(SUBSTITUTE(SUBSTITUTE(SUBSTITUTE(SUBSTITUTE(SUBSTITUTE(IF(_xlfn.ISFORMULA('#_A'!J42),_xlfn.FORMULATEXT('#_A'!J42),'#_A'!J42),"9","#"),"8","#"),"7","#"),"6","#"),"5","#"),"4","#"),"3","#"),"2","#"),"1","#"),"0","#"),"$","")," ",""),",","@"),"&gt;","@"),"&lt;","@"),"=","@"),")","@"),"(","@"),"^","@"),"/","@"),"+","@"),"*","@"),"-","@"),"@#","")))/2,TRUE,FALSE),"HardCodeMsg",IF(LEN(IF(_xlfn.ISFORMULA(A!J42),_xlfn.FORMULATEXT(A!J42),A!J42))-LEN(SUBSTITUTE(IF(_xlfn.ISFORMULA(A!J42),_xlfn.FORMULATEXT(A!J42),A!J42),"""",""))&gt;LEN(IF(_xlfn.ISFORMULA('#_A'!J42),_xlfn.FORMULATEXT('#_A'!J42),'#_A'!J42))-LEN(SUBSTITUTE(IF(_xlfn.ISFORMULA('#_A'!J42),_xlfn.FORMULATEXT('#_A'!J42),'#_A'!J42),"""","")),TRUE,FALSE),"HardQuoteMsg",IF(LEN(IF(_xlfn.ISFORMULA(A!J42),_xlfn.FORMULATEXT(A!J42),A!J42))-LEN(SUBSTITUTE(IF(_xlfn.ISFORMULA(A!J42),_xlfn.FORMULATEXT(A!J42),A!J42),"$",""))&lt;LEN(IF(_xlfn.ISFORMULA('#_A'!J42),_xlfn.FORMULATEXT('#_A'!J42),'#_A'!J42))-LEN(SUBSTITUTE(IF(_xlfn.ISFORMULA('#_A'!J42),_xlfn.FORMULATEXT('#_A'!J42),'#_A'!J42),"$","")),TRUE,FALSE),"MissingAbsMsg",_xlfn.IFS(ISTEXT('#_A'!J42),FALSE,ISLOGICAL('#_A'!J42),FALSE,SUBSTITUTE(CELL("format",'#_A'!J42),"-","")=SUBSTITUTE(CELL("format",A!J42),"-",""),FALSE,CELL("format",'#_A'!J42)="G",FALSE,AND(CELL("format",'#_A'!J42)="F0",CELL("format",A!J42)="G"),FALSE,TRUE,IFERROR(IF(MATCH(CELL("format",'#_A'!J42),FormatCodes_SFX!$A$4:$A$53,0)&gt;0,TRUE),FALSE),TRUE,TRUE),"FormatMsg",TRUE,"PerfectMsg")</f>
        <v>PerfectMsg</v>
      </c>
      <c r="K42" s="231">
        <v>0</v>
      </c>
      <c r="L42" s="231" t="str">
        <f ca="1">_xlfn.IFS(ISBLANK(A!L42),"",IF(NOT(ISNA('#_A'!L42)),IF(ISNA(A!L42),TRUE,FALSE),FALSE),"StuNAMsg",IF(AND(ISNA('#_A'!L42),ISNA(A!L42)),TRUE,FALSE),"PerfectMsg",IF(NOT(ISERROR('#_A'!L42)),IF(ISERROR(A!L42),TRUE,FALSE),FALSE),"StuErrorMsg",IF(TYPE('#_A'!L42)&lt;&gt;TYPE(A!L42),TRUE,FALSE),"WrongTypeMsg",IF(_xlfn.ISFORMULA('#_A'!L42),IF(NOT(_xlfn.ISFORMULA(A!L42)),TRUE),FALSE),"MissingFormulaMsg",IF(NOT(AND(ISNUMBER(FIND("[",_xlfn.FORMULATEXT('#_A'!L42))),ISNUMBER(FIND("!",_xlfn.FORMULATEXT('#_A'!L42))))),AND(ISNUMBER(FIND("[",_xlfn.FORMULATEXT(A!L42))),ISNUMBER(FIND("!",_xlfn.FORMULATEXT(A!L42)))),FALSE),"ExternalRefsMsg",IF(ISNUMBER('#_A'!L42),IF(ABS('#_A'!L42-A!L42)&gt;0.00001,TRUE,FALSE),IF('#_A'!L42&lt;&gt;A!L42,TRUE,FALSE)),IF(ISNUMBER('#_A'!L42),IF('#_A'!L42&gt;A!L42,"TooLow","TooHigh"),"WrongAnswer"),NOT(_xlfn.ISFORMULA('#_A'!L42)),IF(_xlfn.IFS(ISTEXT('#_A'!L42),FALSE,ISLOGICAL('#_A'!L42),FALSE,SUBSTITUTE(CELL("format",'#_A'!L42),"-","")=SUBSTITUTE(CELL("format",A!L42),"-",""),FALSE,CELL("format",'#_A'!L42)="G",FALSE,AND(CELL("format",'#_A'!L42)="F0",CELL("format",A!L42)="G"),FALSE,TRUE,IFERROR(IF(MATCH(CELL("format",'#_A'!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42),_xlfn.FORMULATEXT(A!L42),A!L42),"9","#"),"8","#"),"7","#"),"6","#"),"5","#"),"4","#"),"3","#"),"2","#"),"1","#"),"0","#"),"$","")," ",""),",","@"),"&gt;","@"),"&lt;","@"),"=","@"),")","@"),"(","@"),"^","@"),"/","@"),"+","@"),"*","@"),"-","@"))-LEN(SUBSTITUTE(SUBSTITUTE(SUBSTITUTE(SUBSTITUTE(SUBSTITUTE(SUBSTITUTE(SUBSTITUTE(SUBSTITUTE(SUBSTITUTE(SUBSTITUTE(SUBSTITUTE(SUBSTITUTE(SUBSTITUTE(SUBSTITUTE(SUBSTITUTE(SUBSTITUTE(SUBSTITUTE(SUBSTITUTE(SUBSTITUTE(SUBSTITUTE(SUBSTITUTE(SUBSTITUTE(SUBSTITUTE(SUBSTITUTE(IF(_xlfn.ISFORMULA(A!L42),_xlfn.FORMULATEXT(A!L42),A!L42),"9","#"),"8","#"),"7","#"),"6","#"),"5","#"),"4","#"),"3","#"),"2","#"),"1","#"),"0","#"),"$","")," ",""),",","@"),"&gt;","@"),"&lt;","@"),"=","@"),")","@"),"(","@"),"^","@"),"/","@"),"+","@"),"*","@"),"-","@"),"@#","")))/2&gt;(LEN(SUBSTITUTE(SUBSTITUTE(SUBSTITUTE(SUBSTITUTE(SUBSTITUTE(SUBSTITUTE(SUBSTITUTE(SUBSTITUTE(SUBSTITUTE(SUBSTITUTE(SUBSTITUTE(SUBSTITUTE(SUBSTITUTE(SUBSTITUTE(SUBSTITUTE(SUBSTITUTE(SUBSTITUTE(SUBSTITUTE(SUBSTITUTE(SUBSTITUTE(SUBSTITUTE(SUBSTITUTE(SUBSTITUTE(IF(_xlfn.ISFORMULA('#_A'!L42),_xlfn.FORMULATEXT('#_A'!L42),'#_A'!L42),"9","#"),"8","#"),"7","#"),"6","#"),"5","#"),"4","#"),"3","#"),"2","#"),"1","#"),"0","#"),"$","")," ",""),",","@"),"&gt;","@"),"&lt;","@"),"=","@"),")","@"),"(","@"),"^","@"),"/","@"),"+","@"),"*","@"),"-","@"))-LEN(SUBSTITUTE(SUBSTITUTE(SUBSTITUTE(SUBSTITUTE(SUBSTITUTE(SUBSTITUTE(SUBSTITUTE(SUBSTITUTE(SUBSTITUTE(SUBSTITUTE(SUBSTITUTE(SUBSTITUTE(SUBSTITUTE(SUBSTITUTE(SUBSTITUTE(SUBSTITUTE(SUBSTITUTE(SUBSTITUTE(SUBSTITUTE(SUBSTITUTE(SUBSTITUTE(SUBSTITUTE(SUBSTITUTE(SUBSTITUTE(IF(_xlfn.ISFORMULA('#_A'!L42),_xlfn.FORMULATEXT('#_A'!L42),'#_A'!L42),"9","#"),"8","#"),"7","#"),"6","#"),"5","#"),"4","#"),"3","#"),"2","#"),"1","#"),"0","#"),"$","")," ",""),",","@"),"&gt;","@"),"&lt;","@"),"=","@"),")","@"),"(","@"),"^","@"),"/","@"),"+","@"),"*","@"),"-","@"),"@#","")))/2,TRUE,FALSE),"HardCodeMsg",IF(LEN(IF(_xlfn.ISFORMULA(A!L42),_xlfn.FORMULATEXT(A!L42),A!L42))-LEN(SUBSTITUTE(IF(_xlfn.ISFORMULA(A!L42),_xlfn.FORMULATEXT(A!L42),A!L42),"""",""))&gt;LEN(IF(_xlfn.ISFORMULA('#_A'!L42),_xlfn.FORMULATEXT('#_A'!L42),'#_A'!L42))-LEN(SUBSTITUTE(IF(_xlfn.ISFORMULA('#_A'!L42),_xlfn.FORMULATEXT('#_A'!L42),'#_A'!L42),"""","")),TRUE,FALSE),"HardQuoteMsg",IF(LEN(IF(_xlfn.ISFORMULA(A!L42),_xlfn.FORMULATEXT(A!L42),A!L42))-LEN(SUBSTITUTE(IF(_xlfn.ISFORMULA(A!L42),_xlfn.FORMULATEXT(A!L42),A!L42),"$",""))&lt;LEN(IF(_xlfn.ISFORMULA('#_A'!L42),_xlfn.FORMULATEXT('#_A'!L42),'#_A'!L42))-LEN(SUBSTITUTE(IF(_xlfn.ISFORMULA('#_A'!L42),_xlfn.FORMULATEXT('#_A'!L42),'#_A'!L42),"$","")),TRUE,FALSE),"MissingAbsMsg",_xlfn.IFS(ISTEXT('#_A'!L42),FALSE,ISLOGICAL('#_A'!L42),FALSE,SUBSTITUTE(CELL("format",'#_A'!L42),"-","")=SUBSTITUTE(CELL("format",A!L42),"-",""),FALSE,CELL("format",'#_A'!L42)="G",FALSE,AND(CELL("format",'#_A'!L42)="F0",CELL("format",A!L42)="G"),FALSE,TRUE,IFERROR(IF(MATCH(CELL("format",'#_A'!L42),FormatCodes_SFX!$A$4:$A$53,0)&gt;0,TRUE),FALSE),TRUE,TRUE),"FormatMsg",TRUE,"PerfectMsg")</f>
        <v>PerfectMsg</v>
      </c>
      <c r="M42" s="248" t="str">
        <f ca="1">_xlfn.IFS(ISBLANK(A!M42),"",IF(NOT(ISNA('#_A'!M42)),IF(ISNA(A!M42),TRUE,FALSE),FALSE),"StuNAMsg",IF(AND(ISNA('#_A'!M42),ISNA(A!M42)),TRUE,FALSE),"PerfectMsg",IF(NOT(ISERROR('#_A'!M42)),IF(ISERROR(A!M42),TRUE,FALSE),FALSE),"StuErrorMsg",IF(TYPE('#_A'!M42)&lt;&gt;TYPE(A!M42),TRUE,FALSE),"WrongTypeMsg",IF(_xlfn.ISFORMULA('#_A'!M42),IF(NOT(_xlfn.ISFORMULA(A!M42)),TRUE),FALSE),"MissingFormulaMsg",IF(NOT(AND(ISNUMBER(FIND("[",_xlfn.FORMULATEXT('#_A'!M42))),ISNUMBER(FIND("!",_xlfn.FORMULATEXT('#_A'!M42))))),AND(ISNUMBER(FIND("[",_xlfn.FORMULATEXT(A!M42))),ISNUMBER(FIND("!",_xlfn.FORMULATEXT(A!M42)))),FALSE),"ExternalRefsMsg",IF(ISNUMBER('#_A'!M42),IF(ABS('#_A'!M42-A!M42)&gt;0.00001,TRUE,FALSE),IF('#_A'!M42&lt;&gt;A!M42,TRUE,FALSE)),IF(ISNUMBER('#_A'!M42),IF('#_A'!M42&gt;A!M42,"TooLow","TooHigh"),"WrongAnswer"),NOT(_xlfn.ISFORMULA('#_A'!M42)),IF(_xlfn.IFS(ISTEXT('#_A'!M42),FALSE,ISLOGICAL('#_A'!M42),FALSE,SUBSTITUTE(CELL("format",'#_A'!M42),"-","")=SUBSTITUTE(CELL("format",A!M42),"-",""),FALSE,CELL("format",'#_A'!M42)="G",FALSE,AND(CELL("format",'#_A'!M42)="F0",CELL("format",A!M42)="G"),FALSE,TRUE,IFERROR(IF(MATCH(CELL("format",'#_A'!M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42),_xlfn.FORMULATEXT(A!M42),A!M42),"9","#"),"8","#"),"7","#"),"6","#"),"5","#"),"4","#"),"3","#"),"2","#"),"1","#"),"0","#"),"$","")," ",""),",","@"),"&gt;","@"),"&lt;","@"),"=","@"),")","@"),"(","@"),"^","@"),"/","@"),"+","@"),"*","@"),"-","@"))-LEN(SUBSTITUTE(SUBSTITUTE(SUBSTITUTE(SUBSTITUTE(SUBSTITUTE(SUBSTITUTE(SUBSTITUTE(SUBSTITUTE(SUBSTITUTE(SUBSTITUTE(SUBSTITUTE(SUBSTITUTE(SUBSTITUTE(SUBSTITUTE(SUBSTITUTE(SUBSTITUTE(SUBSTITUTE(SUBSTITUTE(SUBSTITUTE(SUBSTITUTE(SUBSTITUTE(SUBSTITUTE(SUBSTITUTE(SUBSTITUTE(IF(_xlfn.ISFORMULA(A!M42),_xlfn.FORMULATEXT(A!M42),A!M42),"9","#"),"8","#"),"7","#"),"6","#"),"5","#"),"4","#"),"3","#"),"2","#"),"1","#"),"0","#"),"$","")," ",""),",","@"),"&gt;","@"),"&lt;","@"),"=","@"),")","@"),"(","@"),"^","@"),"/","@"),"+","@"),"*","@"),"-","@"),"@#","")))/2&gt;(LEN(SUBSTITUTE(SUBSTITUTE(SUBSTITUTE(SUBSTITUTE(SUBSTITUTE(SUBSTITUTE(SUBSTITUTE(SUBSTITUTE(SUBSTITUTE(SUBSTITUTE(SUBSTITUTE(SUBSTITUTE(SUBSTITUTE(SUBSTITUTE(SUBSTITUTE(SUBSTITUTE(SUBSTITUTE(SUBSTITUTE(SUBSTITUTE(SUBSTITUTE(SUBSTITUTE(SUBSTITUTE(SUBSTITUTE(IF(_xlfn.ISFORMULA('#_A'!M42),_xlfn.FORMULATEXT('#_A'!M42),'#_A'!M42),"9","#"),"8","#"),"7","#"),"6","#"),"5","#"),"4","#"),"3","#"),"2","#"),"1","#"),"0","#"),"$","")," ",""),",","@"),"&gt;","@"),"&lt;","@"),"=","@"),")","@"),"(","@"),"^","@"),"/","@"),"+","@"),"*","@"),"-","@"))-LEN(SUBSTITUTE(SUBSTITUTE(SUBSTITUTE(SUBSTITUTE(SUBSTITUTE(SUBSTITUTE(SUBSTITUTE(SUBSTITUTE(SUBSTITUTE(SUBSTITUTE(SUBSTITUTE(SUBSTITUTE(SUBSTITUTE(SUBSTITUTE(SUBSTITUTE(SUBSTITUTE(SUBSTITUTE(SUBSTITUTE(SUBSTITUTE(SUBSTITUTE(SUBSTITUTE(SUBSTITUTE(SUBSTITUTE(SUBSTITUTE(IF(_xlfn.ISFORMULA('#_A'!M42),_xlfn.FORMULATEXT('#_A'!M42),'#_A'!M42),"9","#"),"8","#"),"7","#"),"6","#"),"5","#"),"4","#"),"3","#"),"2","#"),"1","#"),"0","#"),"$","")," ",""),",","@"),"&gt;","@"),"&lt;","@"),"=","@"),")","@"),"(","@"),"^","@"),"/","@"),"+","@"),"*","@"),"-","@"),"@#","")))/2,TRUE,FALSE),"HardCodeMsg",IF(LEN(IF(_xlfn.ISFORMULA(A!M42),_xlfn.FORMULATEXT(A!M42),A!M42))-LEN(SUBSTITUTE(IF(_xlfn.ISFORMULA(A!M42),_xlfn.FORMULATEXT(A!M42),A!M42),"""",""))&gt;LEN(IF(_xlfn.ISFORMULA('#_A'!M42),_xlfn.FORMULATEXT('#_A'!M42),'#_A'!M42))-LEN(SUBSTITUTE(IF(_xlfn.ISFORMULA('#_A'!M42),_xlfn.FORMULATEXT('#_A'!M42),'#_A'!M42),"""","")),TRUE,FALSE),"HardQuoteMsg",IF(LEN(IF(_xlfn.ISFORMULA(A!M42),_xlfn.FORMULATEXT(A!M42),A!M42))-LEN(SUBSTITUTE(IF(_xlfn.ISFORMULA(A!M42),_xlfn.FORMULATEXT(A!M42),A!M42),"$",""))&lt;LEN(IF(_xlfn.ISFORMULA('#_A'!M42),_xlfn.FORMULATEXT('#_A'!M42),'#_A'!M42))-LEN(SUBSTITUTE(IF(_xlfn.ISFORMULA('#_A'!M42),_xlfn.FORMULATEXT('#_A'!M42),'#_A'!M42),"$","")),TRUE,FALSE),"MissingAbsMsg",_xlfn.IFS(ISTEXT('#_A'!M42),FALSE,ISLOGICAL('#_A'!M42),FALSE,SUBSTITUTE(CELL("format",'#_A'!M42),"-","")=SUBSTITUTE(CELL("format",A!M42),"-",""),FALSE,CELL("format",'#_A'!M42)="G",FALSE,AND(CELL("format",'#_A'!M42)="F0",CELL("format",A!M42)="G"),FALSE,TRUE,IFERROR(IF(MATCH(CELL("format",'#_A'!M42),FormatCodes_SFX!$A$4:$A$53,0)&gt;0,TRUE),FALSE),TRUE,TRUE),"FormatMsg",TRUE,"PerfectMsg")</f>
        <v>PerfectMsg</v>
      </c>
      <c r="N42" s="249" t="str">
        <f ca="1">_xlfn.IFS(ISBLANK(A!N42),"",IF(NOT(ISNA('#_A'!N42)),IF(ISNA(A!N42),TRUE,FALSE),FALSE),"StuNAMsg",IF(AND(ISNA('#_A'!N42),ISNA(A!N42)),TRUE,FALSE),"PerfectMsg",IF(NOT(ISERROR('#_A'!N42)),IF(ISERROR(A!N42),TRUE,FALSE),FALSE),"StuErrorMsg",IF(TYPE('#_A'!N42)&lt;&gt;TYPE(A!N42),TRUE,FALSE),"WrongTypeMsg",IF(_xlfn.ISFORMULA('#_A'!N42),IF(NOT(_xlfn.ISFORMULA(A!N42)),TRUE),FALSE),"MissingFormulaMsg",IF(NOT(AND(ISNUMBER(FIND("[",_xlfn.FORMULATEXT('#_A'!N42))),ISNUMBER(FIND("!",_xlfn.FORMULATEXT('#_A'!N42))))),AND(ISNUMBER(FIND("[",_xlfn.FORMULATEXT(A!N42))),ISNUMBER(FIND("!",_xlfn.FORMULATEXT(A!N42)))),FALSE),"ExternalRefsMsg",IF(ISNUMBER('#_A'!N42),IF(ABS('#_A'!N42-A!N42)&gt;0.00001,TRUE,FALSE),IF('#_A'!N42&lt;&gt;A!N42,TRUE,FALSE)),IF(ISNUMBER('#_A'!N42),IF('#_A'!N42&gt;A!N42,"TooLow","TooHigh"),"WrongAnswer"),NOT(_xlfn.ISFORMULA('#_A'!N42)),IF(_xlfn.IFS(ISTEXT('#_A'!N42),FALSE,ISLOGICAL('#_A'!N42),FALSE,SUBSTITUTE(CELL("format",'#_A'!N42),"-","")=SUBSTITUTE(CELL("format",A!N42),"-",""),FALSE,CELL("format",'#_A'!N42)="G",FALSE,AND(CELL("format",'#_A'!N42)="F0",CELL("format",A!N42)="G"),FALSE,TRUE,IFERROR(IF(MATCH(CELL("format",'#_A'!N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42),_xlfn.FORMULATEXT(A!N42),A!N42),"9","#"),"8","#"),"7","#"),"6","#"),"5","#"),"4","#"),"3","#"),"2","#"),"1","#"),"0","#"),"$","")," ",""),",","@"),"&gt;","@"),"&lt;","@"),"=","@"),")","@"),"(","@"),"^","@"),"/","@"),"+","@"),"*","@"),"-","@"))-LEN(SUBSTITUTE(SUBSTITUTE(SUBSTITUTE(SUBSTITUTE(SUBSTITUTE(SUBSTITUTE(SUBSTITUTE(SUBSTITUTE(SUBSTITUTE(SUBSTITUTE(SUBSTITUTE(SUBSTITUTE(SUBSTITUTE(SUBSTITUTE(SUBSTITUTE(SUBSTITUTE(SUBSTITUTE(SUBSTITUTE(SUBSTITUTE(SUBSTITUTE(SUBSTITUTE(SUBSTITUTE(SUBSTITUTE(SUBSTITUTE(IF(_xlfn.ISFORMULA(A!N42),_xlfn.FORMULATEXT(A!N42),A!N42),"9","#"),"8","#"),"7","#"),"6","#"),"5","#"),"4","#"),"3","#"),"2","#"),"1","#"),"0","#"),"$","")," ",""),",","@"),"&gt;","@"),"&lt;","@"),"=","@"),")","@"),"(","@"),"^","@"),"/","@"),"+","@"),"*","@"),"-","@"),"@#","")))/2&gt;(LEN(SUBSTITUTE(SUBSTITUTE(SUBSTITUTE(SUBSTITUTE(SUBSTITUTE(SUBSTITUTE(SUBSTITUTE(SUBSTITUTE(SUBSTITUTE(SUBSTITUTE(SUBSTITUTE(SUBSTITUTE(SUBSTITUTE(SUBSTITUTE(SUBSTITUTE(SUBSTITUTE(SUBSTITUTE(SUBSTITUTE(SUBSTITUTE(SUBSTITUTE(SUBSTITUTE(SUBSTITUTE(SUBSTITUTE(IF(_xlfn.ISFORMULA('#_A'!N42),_xlfn.FORMULATEXT('#_A'!N42),'#_A'!N42),"9","#"),"8","#"),"7","#"),"6","#"),"5","#"),"4","#"),"3","#"),"2","#"),"1","#"),"0","#"),"$","")," ",""),",","@"),"&gt;","@"),"&lt;","@"),"=","@"),")","@"),"(","@"),"^","@"),"/","@"),"+","@"),"*","@"),"-","@"))-LEN(SUBSTITUTE(SUBSTITUTE(SUBSTITUTE(SUBSTITUTE(SUBSTITUTE(SUBSTITUTE(SUBSTITUTE(SUBSTITUTE(SUBSTITUTE(SUBSTITUTE(SUBSTITUTE(SUBSTITUTE(SUBSTITUTE(SUBSTITUTE(SUBSTITUTE(SUBSTITUTE(SUBSTITUTE(SUBSTITUTE(SUBSTITUTE(SUBSTITUTE(SUBSTITUTE(SUBSTITUTE(SUBSTITUTE(SUBSTITUTE(IF(_xlfn.ISFORMULA('#_A'!N42),_xlfn.FORMULATEXT('#_A'!N42),'#_A'!N42),"9","#"),"8","#"),"7","#"),"6","#"),"5","#"),"4","#"),"3","#"),"2","#"),"1","#"),"0","#"),"$","")," ",""),",","@"),"&gt;","@"),"&lt;","@"),"=","@"),")","@"),"(","@"),"^","@"),"/","@"),"+","@"),"*","@"),"-","@"),"@#","")))/2,TRUE,FALSE),"HardCodeMsg",IF(LEN(IF(_xlfn.ISFORMULA(A!N42),_xlfn.FORMULATEXT(A!N42),A!N42))-LEN(SUBSTITUTE(IF(_xlfn.ISFORMULA(A!N42),_xlfn.FORMULATEXT(A!N42),A!N42),"""",""))&gt;LEN(IF(_xlfn.ISFORMULA('#_A'!N42),_xlfn.FORMULATEXT('#_A'!N42),'#_A'!N42))-LEN(SUBSTITUTE(IF(_xlfn.ISFORMULA('#_A'!N42),_xlfn.FORMULATEXT('#_A'!N42),'#_A'!N42),"""","")),TRUE,FALSE),"HardQuoteMsg",IF(LEN(IF(_xlfn.ISFORMULA(A!N42),_xlfn.FORMULATEXT(A!N42),A!N42))-LEN(SUBSTITUTE(IF(_xlfn.ISFORMULA(A!N42),_xlfn.FORMULATEXT(A!N42),A!N42),"$",""))&lt;LEN(IF(_xlfn.ISFORMULA('#_A'!N42),_xlfn.FORMULATEXT('#_A'!N42),'#_A'!N42))-LEN(SUBSTITUTE(IF(_xlfn.ISFORMULA('#_A'!N42),_xlfn.FORMULATEXT('#_A'!N42),'#_A'!N42),"$","")),TRUE,FALSE),"MissingAbsMsg",_xlfn.IFS(ISTEXT('#_A'!N42),FALSE,ISLOGICAL('#_A'!N42),FALSE,SUBSTITUTE(CELL("format",'#_A'!N42),"-","")=SUBSTITUTE(CELL("format",A!N42),"-",""),FALSE,CELL("format",'#_A'!N42)="G",FALSE,AND(CELL("format",'#_A'!N42)="F0",CELL("format",A!N42)="G"),FALSE,TRUE,IFERROR(IF(MATCH(CELL("format",'#_A'!N42),FormatCodes_SFX!$A$4:$A$53,0)&gt;0,TRUE),FALSE),TRUE,TRUE),"FormatMsg",TRUE,"PerfectMsg")</f>
        <v>PerfectMsg</v>
      </c>
    </row>
    <row r="43" spans="6:19">
      <c r="F43" s="231">
        <v>0</v>
      </c>
      <c r="G43" s="244">
        <v>0</v>
      </c>
      <c r="H43" s="226" t="str">
        <f ca="1">_xlfn.IFS(ISBLANK(A!H43),"",IF(NOT(ISNA('#_A'!H43)),IF(ISNA(A!H43),TRUE,FALSE),FALSE),"StuNAMsg",IF(AND(ISNA('#_A'!H43),ISNA(A!H43)),TRUE,FALSE),"PerfectMsg",IF(NOT(ISERROR('#_A'!H43)),IF(ISERROR(A!H43),TRUE,FALSE),FALSE),"StuErrorMsg",IF(TYPE('#_A'!H43)&lt;&gt;TYPE(A!H43),TRUE,FALSE),"WrongTypeMsg",IF(_xlfn.ISFORMULA('#_A'!H43),IF(NOT(_xlfn.ISFORMULA(A!H43)),TRUE),FALSE),"MissingFormulaMsg",IF(NOT(AND(ISNUMBER(FIND("[",_xlfn.FORMULATEXT('#_A'!H43))),ISNUMBER(FIND("!",_xlfn.FORMULATEXT('#_A'!H43))))),AND(ISNUMBER(FIND("[",_xlfn.FORMULATEXT(A!H43))),ISNUMBER(FIND("!",_xlfn.FORMULATEXT(A!H43)))),FALSE),"ExternalRefsMsg",IF(ISNUMBER('#_A'!H43),IF(ABS('#_A'!H43-A!H43)&gt;0.00001,TRUE,FALSE),IF('#_A'!H43&lt;&gt;A!H43,TRUE,FALSE)),IF(ISNUMBER('#_A'!H43),IF('#_A'!H43&gt;A!H43,"TooLow","TooHigh"),"WrongAnswer"),NOT(_xlfn.ISFORMULA('#_A'!H43)),IF(_xlfn.IFS(ISTEXT('#_A'!H43),FALSE,ISLOGICAL('#_A'!H43),FALSE,SUBSTITUTE(CELL("format",'#_A'!H43),"-","")=SUBSTITUTE(CELL("format",A!H43),"-",""),FALSE,CELL("format",'#_A'!H43)="G",FALSE,AND(CELL("format",'#_A'!H43)="F0",CELL("format",A!H43)="G"),FALSE,TRUE,IFERROR(IF(MATCH(CELL("format",'#_A'!H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H43),_xlfn.FORMULATEXT(A!H43),A!H43),"9","#"),"8","#"),"7","#"),"6","#"),"5","#"),"4","#"),"3","#"),"2","#"),"1","#"),"0","#"),"$","")," ",""),",","@"),"&gt;","@"),"&lt;","@"),"=","@"),")","@"),"(","@"),"^","@"),"/","@"),"+","@"),"*","@"),"-","@"))-LEN(SUBSTITUTE(SUBSTITUTE(SUBSTITUTE(SUBSTITUTE(SUBSTITUTE(SUBSTITUTE(SUBSTITUTE(SUBSTITUTE(SUBSTITUTE(SUBSTITUTE(SUBSTITUTE(SUBSTITUTE(SUBSTITUTE(SUBSTITUTE(SUBSTITUTE(SUBSTITUTE(SUBSTITUTE(SUBSTITUTE(SUBSTITUTE(SUBSTITUTE(SUBSTITUTE(SUBSTITUTE(SUBSTITUTE(SUBSTITUTE(IF(_xlfn.ISFORMULA(A!H43),_xlfn.FORMULATEXT(A!H43),A!H43),"9","#"),"8","#"),"7","#"),"6","#"),"5","#"),"4","#"),"3","#"),"2","#"),"1","#"),"0","#"),"$","")," ",""),",","@"),"&gt;","@"),"&lt;","@"),"=","@"),")","@"),"(","@"),"^","@"),"/","@"),"+","@"),"*","@"),"-","@"),"@#","")))/2&gt;(LEN(SUBSTITUTE(SUBSTITUTE(SUBSTITUTE(SUBSTITUTE(SUBSTITUTE(SUBSTITUTE(SUBSTITUTE(SUBSTITUTE(SUBSTITUTE(SUBSTITUTE(SUBSTITUTE(SUBSTITUTE(SUBSTITUTE(SUBSTITUTE(SUBSTITUTE(SUBSTITUTE(SUBSTITUTE(SUBSTITUTE(SUBSTITUTE(SUBSTITUTE(SUBSTITUTE(SUBSTITUTE(SUBSTITUTE(IF(_xlfn.ISFORMULA('#_A'!H43),_xlfn.FORMULATEXT('#_A'!H43),'#_A'!H43),"9","#"),"8","#"),"7","#"),"6","#"),"5","#"),"4","#"),"3","#"),"2","#"),"1","#"),"0","#"),"$","")," ",""),",","@"),"&gt;","@"),"&lt;","@"),"=","@"),")","@"),"(","@"),"^","@"),"/","@"),"+","@"),"*","@"),"-","@"))-LEN(SUBSTITUTE(SUBSTITUTE(SUBSTITUTE(SUBSTITUTE(SUBSTITUTE(SUBSTITUTE(SUBSTITUTE(SUBSTITUTE(SUBSTITUTE(SUBSTITUTE(SUBSTITUTE(SUBSTITUTE(SUBSTITUTE(SUBSTITUTE(SUBSTITUTE(SUBSTITUTE(SUBSTITUTE(SUBSTITUTE(SUBSTITUTE(SUBSTITUTE(SUBSTITUTE(SUBSTITUTE(SUBSTITUTE(SUBSTITUTE(IF(_xlfn.ISFORMULA('#_A'!H43),_xlfn.FORMULATEXT('#_A'!H43),'#_A'!H43),"9","#"),"8","#"),"7","#"),"6","#"),"5","#"),"4","#"),"3","#"),"2","#"),"1","#"),"0","#"),"$","")," ",""),",","@"),"&gt;","@"),"&lt;","@"),"=","@"),")","@"),"(","@"),"^","@"),"/","@"),"+","@"),"*","@"),"-","@"),"@#","")))/2,TRUE,FALSE),"HardCodeMsg",IF(LEN(IF(_xlfn.ISFORMULA(A!H43),_xlfn.FORMULATEXT(A!H43),A!H43))-LEN(SUBSTITUTE(IF(_xlfn.ISFORMULA(A!H43),_xlfn.FORMULATEXT(A!H43),A!H43),"""",""))&gt;LEN(IF(_xlfn.ISFORMULA('#_A'!H43),_xlfn.FORMULATEXT('#_A'!H43),'#_A'!H43))-LEN(SUBSTITUTE(IF(_xlfn.ISFORMULA('#_A'!H43),_xlfn.FORMULATEXT('#_A'!H43),'#_A'!H43),"""","")),TRUE,FALSE),"HardQuoteMsg",IF(LEN(IF(_xlfn.ISFORMULA(A!H43),_xlfn.FORMULATEXT(A!H43),A!H43))-LEN(SUBSTITUTE(IF(_xlfn.ISFORMULA(A!H43),_xlfn.FORMULATEXT(A!H43),A!H43),"$",""))&lt;LEN(IF(_xlfn.ISFORMULA('#_A'!H43),_xlfn.FORMULATEXT('#_A'!H43),'#_A'!H43))-LEN(SUBSTITUTE(IF(_xlfn.ISFORMULA('#_A'!H43),_xlfn.FORMULATEXT('#_A'!H43),'#_A'!H43),"$","")),TRUE,FALSE),"MissingAbsMsg",_xlfn.IFS(ISTEXT('#_A'!H43),FALSE,ISLOGICAL('#_A'!H43),FALSE,SUBSTITUTE(CELL("format",'#_A'!H43),"-","")=SUBSTITUTE(CELL("format",A!H43),"-",""),FALSE,CELL("format",'#_A'!H43)="G",FALSE,AND(CELL("format",'#_A'!H43)="F0",CELL("format",A!H43)="G"),FALSE,TRUE,IFERROR(IF(MATCH(CELL("format",'#_A'!H43),FormatCodes_SFX!$A$4:$A$53,0)&gt;0,TRUE),FALSE),TRUE,TRUE),"FormatMsg",TRUE,"PerfectMsg")</f>
        <v>PerfectMsg</v>
      </c>
      <c r="I43" s="249">
        <v>0</v>
      </c>
      <c r="J43" s="227" t="str">
        <f ca="1">_xlfn.IFS(ISBLANK(A!J43),"",IF(NOT(ISNA('#_A'!J43)),IF(ISNA(A!J43),TRUE,FALSE),FALSE),"StuNAMsg",IF(AND(ISNA('#_A'!J43),ISNA(A!J43)),TRUE,FALSE),"PerfectMsg",IF(NOT(ISERROR('#_A'!J43)),IF(ISERROR(A!J43),TRUE,FALSE),FALSE),"StuErrorMsg",IF(TYPE('#_A'!J43)&lt;&gt;TYPE(A!J43),TRUE,FALSE),"WrongTypeMsg",IF(_xlfn.ISFORMULA('#_A'!J43),IF(NOT(_xlfn.ISFORMULA(A!J43)),TRUE),FALSE),"MissingFormulaMsg",IF(NOT(AND(ISNUMBER(FIND("[",_xlfn.FORMULATEXT('#_A'!J43))),ISNUMBER(FIND("!",_xlfn.FORMULATEXT('#_A'!J43))))),AND(ISNUMBER(FIND("[",_xlfn.FORMULATEXT(A!J43))),ISNUMBER(FIND("!",_xlfn.FORMULATEXT(A!J43)))),FALSE),"ExternalRefsMsg",IF(ISNUMBER('#_A'!J43),IF(ABS('#_A'!J43-A!J43)&gt;0.00001,TRUE,FALSE),IF('#_A'!J43&lt;&gt;A!J43,TRUE,FALSE)),IF(ISNUMBER('#_A'!J43),IF('#_A'!J43&gt;A!J43,"TooLow","TooHigh"),"WrongAnswer"),NOT(_xlfn.ISFORMULA('#_A'!J43)),IF(_xlfn.IFS(ISTEXT('#_A'!J43),FALSE,ISLOGICAL('#_A'!J43),FALSE,SUBSTITUTE(CELL("format",'#_A'!J43),"-","")=SUBSTITUTE(CELL("format",A!J43),"-",""),FALSE,CELL("format",'#_A'!J43)="G",FALSE,AND(CELL("format",'#_A'!J43)="F0",CELL("format",A!J43)="G"),FALSE,TRUE,IFERROR(IF(MATCH(CELL("format",'#_A'!J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J43),_xlfn.FORMULATEXT(A!J43),A!J43),"9","#"),"8","#"),"7","#"),"6","#"),"5","#"),"4","#"),"3","#"),"2","#"),"1","#"),"0","#"),"$","")," ",""),",","@"),"&gt;","@"),"&lt;","@"),"=","@"),")","@"),"(","@"),"^","@"),"/","@"),"+","@"),"*","@"),"-","@"))-LEN(SUBSTITUTE(SUBSTITUTE(SUBSTITUTE(SUBSTITUTE(SUBSTITUTE(SUBSTITUTE(SUBSTITUTE(SUBSTITUTE(SUBSTITUTE(SUBSTITUTE(SUBSTITUTE(SUBSTITUTE(SUBSTITUTE(SUBSTITUTE(SUBSTITUTE(SUBSTITUTE(SUBSTITUTE(SUBSTITUTE(SUBSTITUTE(SUBSTITUTE(SUBSTITUTE(SUBSTITUTE(SUBSTITUTE(SUBSTITUTE(IF(_xlfn.ISFORMULA(A!J43),_xlfn.FORMULATEXT(A!J43),A!J43),"9","#"),"8","#"),"7","#"),"6","#"),"5","#"),"4","#"),"3","#"),"2","#"),"1","#"),"0","#"),"$","")," ",""),",","@"),"&gt;","@"),"&lt;","@"),"=","@"),")","@"),"(","@"),"^","@"),"/","@"),"+","@"),"*","@"),"-","@"),"@#","")))/2&gt;(LEN(SUBSTITUTE(SUBSTITUTE(SUBSTITUTE(SUBSTITUTE(SUBSTITUTE(SUBSTITUTE(SUBSTITUTE(SUBSTITUTE(SUBSTITUTE(SUBSTITUTE(SUBSTITUTE(SUBSTITUTE(SUBSTITUTE(SUBSTITUTE(SUBSTITUTE(SUBSTITUTE(SUBSTITUTE(SUBSTITUTE(SUBSTITUTE(SUBSTITUTE(SUBSTITUTE(SUBSTITUTE(SUBSTITUTE(IF(_xlfn.ISFORMULA('#_A'!J43),_xlfn.FORMULATEXT('#_A'!J43),'#_A'!J43),"9","#"),"8","#"),"7","#"),"6","#"),"5","#"),"4","#"),"3","#"),"2","#"),"1","#"),"0","#"),"$","")," ",""),",","@"),"&gt;","@"),"&lt;","@"),"=","@"),")","@"),"(","@"),"^","@"),"/","@"),"+","@"),"*","@"),"-","@"))-LEN(SUBSTITUTE(SUBSTITUTE(SUBSTITUTE(SUBSTITUTE(SUBSTITUTE(SUBSTITUTE(SUBSTITUTE(SUBSTITUTE(SUBSTITUTE(SUBSTITUTE(SUBSTITUTE(SUBSTITUTE(SUBSTITUTE(SUBSTITUTE(SUBSTITUTE(SUBSTITUTE(SUBSTITUTE(SUBSTITUTE(SUBSTITUTE(SUBSTITUTE(SUBSTITUTE(SUBSTITUTE(SUBSTITUTE(SUBSTITUTE(IF(_xlfn.ISFORMULA('#_A'!J43),_xlfn.FORMULATEXT('#_A'!J43),'#_A'!J43),"9","#"),"8","#"),"7","#"),"6","#"),"5","#"),"4","#"),"3","#"),"2","#"),"1","#"),"0","#"),"$","")," ",""),",","@"),"&gt;","@"),"&lt;","@"),"=","@"),")","@"),"(","@"),"^","@"),"/","@"),"+","@"),"*","@"),"-","@"),"@#","")))/2,TRUE,FALSE),"HardCodeMsg",IF(LEN(IF(_xlfn.ISFORMULA(A!J43),_xlfn.FORMULATEXT(A!J43),A!J43))-LEN(SUBSTITUTE(IF(_xlfn.ISFORMULA(A!J43),_xlfn.FORMULATEXT(A!J43),A!J43),"""",""))&gt;LEN(IF(_xlfn.ISFORMULA('#_A'!J43),_xlfn.FORMULATEXT('#_A'!J43),'#_A'!J43))-LEN(SUBSTITUTE(IF(_xlfn.ISFORMULA('#_A'!J43),_xlfn.FORMULATEXT('#_A'!J43),'#_A'!J43),"""","")),TRUE,FALSE),"HardQuoteMsg",IF(LEN(IF(_xlfn.ISFORMULA(A!J43),_xlfn.FORMULATEXT(A!J43),A!J43))-LEN(SUBSTITUTE(IF(_xlfn.ISFORMULA(A!J43),_xlfn.FORMULATEXT(A!J43),A!J43),"$",""))&lt;LEN(IF(_xlfn.ISFORMULA('#_A'!J43),_xlfn.FORMULATEXT('#_A'!J43),'#_A'!J43))-LEN(SUBSTITUTE(IF(_xlfn.ISFORMULA('#_A'!J43),_xlfn.FORMULATEXT('#_A'!J43),'#_A'!J43),"$","")),TRUE,FALSE),"MissingAbsMsg",_xlfn.IFS(ISTEXT('#_A'!J43),FALSE,ISLOGICAL('#_A'!J43),FALSE,SUBSTITUTE(CELL("format",'#_A'!J43),"-","")=SUBSTITUTE(CELL("format",A!J43),"-",""),FALSE,CELL("format",'#_A'!J43)="G",FALSE,AND(CELL("format",'#_A'!J43)="F0",CELL("format",A!J43)="G"),FALSE,TRUE,IFERROR(IF(MATCH(CELL("format",'#_A'!J43),FormatCodes_SFX!$A$4:$A$53,0)&gt;0,TRUE),FALSE),TRUE,TRUE),"FormatMsg",TRUE,"PerfectMsg")</f>
        <v>PerfectMsg</v>
      </c>
      <c r="K43" s="231">
        <v>0</v>
      </c>
      <c r="L43" s="231" t="str">
        <f ca="1">_xlfn.IFS(ISBLANK(A!L43),"",IF(NOT(ISNA('#_A'!L43)),IF(ISNA(A!L43),TRUE,FALSE),FALSE),"StuNAMsg",IF(AND(ISNA('#_A'!L43),ISNA(A!L43)),TRUE,FALSE),"PerfectMsg",IF(NOT(ISERROR('#_A'!L43)),IF(ISERROR(A!L43),TRUE,FALSE),FALSE),"StuErrorMsg",IF(TYPE('#_A'!L43)&lt;&gt;TYPE(A!L43),TRUE,FALSE),"WrongTypeMsg",IF(_xlfn.ISFORMULA('#_A'!L43),IF(NOT(_xlfn.ISFORMULA(A!L43)),TRUE),FALSE),"MissingFormulaMsg",IF(NOT(AND(ISNUMBER(FIND("[",_xlfn.FORMULATEXT('#_A'!L43))),ISNUMBER(FIND("!",_xlfn.FORMULATEXT('#_A'!L43))))),AND(ISNUMBER(FIND("[",_xlfn.FORMULATEXT(A!L43))),ISNUMBER(FIND("!",_xlfn.FORMULATEXT(A!L43)))),FALSE),"ExternalRefsMsg",IF(ISNUMBER('#_A'!L43),IF(ABS('#_A'!L43-A!L43)&gt;0.00001,TRUE,FALSE),IF('#_A'!L43&lt;&gt;A!L43,TRUE,FALSE)),IF(ISNUMBER('#_A'!L43),IF('#_A'!L43&gt;A!L43,"TooLow","TooHigh"),"WrongAnswer"),NOT(_xlfn.ISFORMULA('#_A'!L43)),IF(_xlfn.IFS(ISTEXT('#_A'!L43),FALSE,ISLOGICAL('#_A'!L43),FALSE,SUBSTITUTE(CELL("format",'#_A'!L43),"-","")=SUBSTITUTE(CELL("format",A!L43),"-",""),FALSE,CELL("format",'#_A'!L43)="G",FALSE,AND(CELL("format",'#_A'!L43)="F0",CELL("format",A!L43)="G"),FALSE,TRUE,IFERROR(IF(MATCH(CELL("format",'#_A'!L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L43),_xlfn.FORMULATEXT(A!L43),A!L43),"9","#"),"8","#"),"7","#"),"6","#"),"5","#"),"4","#"),"3","#"),"2","#"),"1","#"),"0","#"),"$","")," ",""),",","@"),"&gt;","@"),"&lt;","@"),"=","@"),")","@"),"(","@"),"^","@"),"/","@"),"+","@"),"*","@"),"-","@"))-LEN(SUBSTITUTE(SUBSTITUTE(SUBSTITUTE(SUBSTITUTE(SUBSTITUTE(SUBSTITUTE(SUBSTITUTE(SUBSTITUTE(SUBSTITUTE(SUBSTITUTE(SUBSTITUTE(SUBSTITUTE(SUBSTITUTE(SUBSTITUTE(SUBSTITUTE(SUBSTITUTE(SUBSTITUTE(SUBSTITUTE(SUBSTITUTE(SUBSTITUTE(SUBSTITUTE(SUBSTITUTE(SUBSTITUTE(SUBSTITUTE(IF(_xlfn.ISFORMULA(A!L43),_xlfn.FORMULATEXT(A!L43),A!L43),"9","#"),"8","#"),"7","#"),"6","#"),"5","#"),"4","#"),"3","#"),"2","#"),"1","#"),"0","#"),"$","")," ",""),",","@"),"&gt;","@"),"&lt;","@"),"=","@"),")","@"),"(","@"),"^","@"),"/","@"),"+","@"),"*","@"),"-","@"),"@#","")))/2&gt;(LEN(SUBSTITUTE(SUBSTITUTE(SUBSTITUTE(SUBSTITUTE(SUBSTITUTE(SUBSTITUTE(SUBSTITUTE(SUBSTITUTE(SUBSTITUTE(SUBSTITUTE(SUBSTITUTE(SUBSTITUTE(SUBSTITUTE(SUBSTITUTE(SUBSTITUTE(SUBSTITUTE(SUBSTITUTE(SUBSTITUTE(SUBSTITUTE(SUBSTITUTE(SUBSTITUTE(SUBSTITUTE(SUBSTITUTE(IF(_xlfn.ISFORMULA('#_A'!L43),_xlfn.FORMULATEXT('#_A'!L43),'#_A'!L43),"9","#"),"8","#"),"7","#"),"6","#"),"5","#"),"4","#"),"3","#"),"2","#"),"1","#"),"0","#"),"$","")," ",""),",","@"),"&gt;","@"),"&lt;","@"),"=","@"),")","@"),"(","@"),"^","@"),"/","@"),"+","@"),"*","@"),"-","@"))-LEN(SUBSTITUTE(SUBSTITUTE(SUBSTITUTE(SUBSTITUTE(SUBSTITUTE(SUBSTITUTE(SUBSTITUTE(SUBSTITUTE(SUBSTITUTE(SUBSTITUTE(SUBSTITUTE(SUBSTITUTE(SUBSTITUTE(SUBSTITUTE(SUBSTITUTE(SUBSTITUTE(SUBSTITUTE(SUBSTITUTE(SUBSTITUTE(SUBSTITUTE(SUBSTITUTE(SUBSTITUTE(SUBSTITUTE(SUBSTITUTE(IF(_xlfn.ISFORMULA('#_A'!L43),_xlfn.FORMULATEXT('#_A'!L43),'#_A'!L43),"9","#"),"8","#"),"7","#"),"6","#"),"5","#"),"4","#"),"3","#"),"2","#"),"1","#"),"0","#"),"$","")," ",""),",","@"),"&gt;","@"),"&lt;","@"),"=","@"),")","@"),"(","@"),"^","@"),"/","@"),"+","@"),"*","@"),"-","@"),"@#","")))/2,TRUE,FALSE),"HardCodeMsg",IF(LEN(IF(_xlfn.ISFORMULA(A!L43),_xlfn.FORMULATEXT(A!L43),A!L43))-LEN(SUBSTITUTE(IF(_xlfn.ISFORMULA(A!L43),_xlfn.FORMULATEXT(A!L43),A!L43),"""",""))&gt;LEN(IF(_xlfn.ISFORMULA('#_A'!L43),_xlfn.FORMULATEXT('#_A'!L43),'#_A'!L43))-LEN(SUBSTITUTE(IF(_xlfn.ISFORMULA('#_A'!L43),_xlfn.FORMULATEXT('#_A'!L43),'#_A'!L43),"""","")),TRUE,FALSE),"HardQuoteMsg",IF(LEN(IF(_xlfn.ISFORMULA(A!L43),_xlfn.FORMULATEXT(A!L43),A!L43))-LEN(SUBSTITUTE(IF(_xlfn.ISFORMULA(A!L43),_xlfn.FORMULATEXT(A!L43),A!L43),"$",""))&lt;LEN(IF(_xlfn.ISFORMULA('#_A'!L43),_xlfn.FORMULATEXT('#_A'!L43),'#_A'!L43))-LEN(SUBSTITUTE(IF(_xlfn.ISFORMULA('#_A'!L43),_xlfn.FORMULATEXT('#_A'!L43),'#_A'!L43),"$","")),TRUE,FALSE),"MissingAbsMsg",_xlfn.IFS(ISTEXT('#_A'!L43),FALSE,ISLOGICAL('#_A'!L43),FALSE,SUBSTITUTE(CELL("format",'#_A'!L43),"-","")=SUBSTITUTE(CELL("format",A!L43),"-",""),FALSE,CELL("format",'#_A'!L43)="G",FALSE,AND(CELL("format",'#_A'!L43)="F0",CELL("format",A!L43)="G"),FALSE,TRUE,IFERROR(IF(MATCH(CELL("format",'#_A'!L43),FormatCodes_SFX!$A$4:$A$53,0)&gt;0,TRUE),FALSE),TRUE,TRUE),"FormatMsg",TRUE,"PerfectMsg")</f>
        <v>PerfectMsg</v>
      </c>
      <c r="M43" s="248" t="str">
        <f ca="1">_xlfn.IFS(ISBLANK(A!M43),"",IF(NOT(ISNA('#_A'!M43)),IF(ISNA(A!M43),TRUE,FALSE),FALSE),"StuNAMsg",IF(AND(ISNA('#_A'!M43),ISNA(A!M43)),TRUE,FALSE),"PerfectMsg",IF(NOT(ISERROR('#_A'!M43)),IF(ISERROR(A!M43),TRUE,FALSE),FALSE),"StuErrorMsg",IF(TYPE('#_A'!M43)&lt;&gt;TYPE(A!M43),TRUE,FALSE),"WrongTypeMsg",IF(_xlfn.ISFORMULA('#_A'!M43),IF(NOT(_xlfn.ISFORMULA(A!M43)),TRUE),FALSE),"MissingFormulaMsg",IF(NOT(AND(ISNUMBER(FIND("[",_xlfn.FORMULATEXT('#_A'!M43))),ISNUMBER(FIND("!",_xlfn.FORMULATEXT('#_A'!M43))))),AND(ISNUMBER(FIND("[",_xlfn.FORMULATEXT(A!M43))),ISNUMBER(FIND("!",_xlfn.FORMULATEXT(A!M43)))),FALSE),"ExternalRefsMsg",IF(ISNUMBER('#_A'!M43),IF(ABS('#_A'!M43-A!M43)&gt;0.00001,TRUE,FALSE),IF('#_A'!M43&lt;&gt;A!M43,TRUE,FALSE)),IF(ISNUMBER('#_A'!M43),IF('#_A'!M43&gt;A!M43,"TooLow","TooHigh"),"WrongAnswer"),NOT(_xlfn.ISFORMULA('#_A'!M43)),IF(_xlfn.IFS(ISTEXT('#_A'!M43),FALSE,ISLOGICAL('#_A'!M43),FALSE,SUBSTITUTE(CELL("format",'#_A'!M43),"-","")=SUBSTITUTE(CELL("format",A!M43),"-",""),FALSE,CELL("format",'#_A'!M43)="G",FALSE,AND(CELL("format",'#_A'!M43)="F0",CELL("format",A!M43)="G"),FALSE,TRUE,IFERROR(IF(MATCH(CELL("format",'#_A'!M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M43),_xlfn.FORMULATEXT(A!M43),A!M43),"9","#"),"8","#"),"7","#"),"6","#"),"5","#"),"4","#"),"3","#"),"2","#"),"1","#"),"0","#"),"$","")," ",""),",","@"),"&gt;","@"),"&lt;","@"),"=","@"),")","@"),"(","@"),"^","@"),"/","@"),"+","@"),"*","@"),"-","@"))-LEN(SUBSTITUTE(SUBSTITUTE(SUBSTITUTE(SUBSTITUTE(SUBSTITUTE(SUBSTITUTE(SUBSTITUTE(SUBSTITUTE(SUBSTITUTE(SUBSTITUTE(SUBSTITUTE(SUBSTITUTE(SUBSTITUTE(SUBSTITUTE(SUBSTITUTE(SUBSTITUTE(SUBSTITUTE(SUBSTITUTE(SUBSTITUTE(SUBSTITUTE(SUBSTITUTE(SUBSTITUTE(SUBSTITUTE(SUBSTITUTE(IF(_xlfn.ISFORMULA(A!M43),_xlfn.FORMULATEXT(A!M43),A!M43),"9","#"),"8","#"),"7","#"),"6","#"),"5","#"),"4","#"),"3","#"),"2","#"),"1","#"),"0","#"),"$","")," ",""),",","@"),"&gt;","@"),"&lt;","@"),"=","@"),")","@"),"(","@"),"^","@"),"/","@"),"+","@"),"*","@"),"-","@"),"@#","")))/2&gt;(LEN(SUBSTITUTE(SUBSTITUTE(SUBSTITUTE(SUBSTITUTE(SUBSTITUTE(SUBSTITUTE(SUBSTITUTE(SUBSTITUTE(SUBSTITUTE(SUBSTITUTE(SUBSTITUTE(SUBSTITUTE(SUBSTITUTE(SUBSTITUTE(SUBSTITUTE(SUBSTITUTE(SUBSTITUTE(SUBSTITUTE(SUBSTITUTE(SUBSTITUTE(SUBSTITUTE(SUBSTITUTE(SUBSTITUTE(IF(_xlfn.ISFORMULA('#_A'!M43),_xlfn.FORMULATEXT('#_A'!M43),'#_A'!M43),"9","#"),"8","#"),"7","#"),"6","#"),"5","#"),"4","#"),"3","#"),"2","#"),"1","#"),"0","#"),"$","")," ",""),",","@"),"&gt;","@"),"&lt;","@"),"=","@"),")","@"),"(","@"),"^","@"),"/","@"),"+","@"),"*","@"),"-","@"))-LEN(SUBSTITUTE(SUBSTITUTE(SUBSTITUTE(SUBSTITUTE(SUBSTITUTE(SUBSTITUTE(SUBSTITUTE(SUBSTITUTE(SUBSTITUTE(SUBSTITUTE(SUBSTITUTE(SUBSTITUTE(SUBSTITUTE(SUBSTITUTE(SUBSTITUTE(SUBSTITUTE(SUBSTITUTE(SUBSTITUTE(SUBSTITUTE(SUBSTITUTE(SUBSTITUTE(SUBSTITUTE(SUBSTITUTE(SUBSTITUTE(IF(_xlfn.ISFORMULA('#_A'!M43),_xlfn.FORMULATEXT('#_A'!M43),'#_A'!M43),"9","#"),"8","#"),"7","#"),"6","#"),"5","#"),"4","#"),"3","#"),"2","#"),"1","#"),"0","#"),"$","")," ",""),",","@"),"&gt;","@"),"&lt;","@"),"=","@"),")","@"),"(","@"),"^","@"),"/","@"),"+","@"),"*","@"),"-","@"),"@#","")))/2,TRUE,FALSE),"HardCodeMsg",IF(LEN(IF(_xlfn.ISFORMULA(A!M43),_xlfn.FORMULATEXT(A!M43),A!M43))-LEN(SUBSTITUTE(IF(_xlfn.ISFORMULA(A!M43),_xlfn.FORMULATEXT(A!M43),A!M43),"""",""))&gt;LEN(IF(_xlfn.ISFORMULA('#_A'!M43),_xlfn.FORMULATEXT('#_A'!M43),'#_A'!M43))-LEN(SUBSTITUTE(IF(_xlfn.ISFORMULA('#_A'!M43),_xlfn.FORMULATEXT('#_A'!M43),'#_A'!M43),"""","")),TRUE,FALSE),"HardQuoteMsg",IF(LEN(IF(_xlfn.ISFORMULA(A!M43),_xlfn.FORMULATEXT(A!M43),A!M43))-LEN(SUBSTITUTE(IF(_xlfn.ISFORMULA(A!M43),_xlfn.FORMULATEXT(A!M43),A!M43),"$",""))&lt;LEN(IF(_xlfn.ISFORMULA('#_A'!M43),_xlfn.FORMULATEXT('#_A'!M43),'#_A'!M43))-LEN(SUBSTITUTE(IF(_xlfn.ISFORMULA('#_A'!M43),_xlfn.FORMULATEXT('#_A'!M43),'#_A'!M43),"$","")),TRUE,FALSE),"MissingAbsMsg",_xlfn.IFS(ISTEXT('#_A'!M43),FALSE,ISLOGICAL('#_A'!M43),FALSE,SUBSTITUTE(CELL("format",'#_A'!M43),"-","")=SUBSTITUTE(CELL("format",A!M43),"-",""),FALSE,CELL("format",'#_A'!M43)="G",FALSE,AND(CELL("format",'#_A'!M43)="F0",CELL("format",A!M43)="G"),FALSE,TRUE,IFERROR(IF(MATCH(CELL("format",'#_A'!M43),FormatCodes_SFX!$A$4:$A$53,0)&gt;0,TRUE),FALSE),TRUE,TRUE),"FormatMsg",TRUE,"PerfectMsg")</f>
        <v>PerfectMsg</v>
      </c>
      <c r="N43" s="249" t="str">
        <f ca="1">_xlfn.IFS(ISBLANK(A!N43),"",IF(NOT(ISNA('#_A'!N43)),IF(ISNA(A!N43),TRUE,FALSE),FALSE),"StuNAMsg",IF(AND(ISNA('#_A'!N43),ISNA(A!N43)),TRUE,FALSE),"PerfectMsg",IF(NOT(ISERROR('#_A'!N43)),IF(ISERROR(A!N43),TRUE,FALSE),FALSE),"StuErrorMsg",IF(TYPE('#_A'!N43)&lt;&gt;TYPE(A!N43),TRUE,FALSE),"WrongTypeMsg",IF(_xlfn.ISFORMULA('#_A'!N43),IF(NOT(_xlfn.ISFORMULA(A!N43)),TRUE),FALSE),"MissingFormulaMsg",IF(NOT(AND(ISNUMBER(FIND("[",_xlfn.FORMULATEXT('#_A'!N43))),ISNUMBER(FIND("!",_xlfn.FORMULATEXT('#_A'!N43))))),AND(ISNUMBER(FIND("[",_xlfn.FORMULATEXT(A!N43))),ISNUMBER(FIND("!",_xlfn.FORMULATEXT(A!N43)))),FALSE),"ExternalRefsMsg",IF(ISNUMBER('#_A'!N43),IF(ABS('#_A'!N43-A!N43)&gt;0.00001,TRUE,FALSE),IF('#_A'!N43&lt;&gt;A!N43,TRUE,FALSE)),IF(ISNUMBER('#_A'!N43),IF('#_A'!N43&gt;A!N43,"TooLow","TooHigh"),"WrongAnswer"),NOT(_xlfn.ISFORMULA('#_A'!N43)),IF(_xlfn.IFS(ISTEXT('#_A'!N43),FALSE,ISLOGICAL('#_A'!N43),FALSE,SUBSTITUTE(CELL("format",'#_A'!N43),"-","")=SUBSTITUTE(CELL("format",A!N43),"-",""),FALSE,CELL("format",'#_A'!N43)="G",FALSE,AND(CELL("format",'#_A'!N43)="F0",CELL("format",A!N43)="G"),FALSE,TRUE,IFERROR(IF(MATCH(CELL("format",'#_A'!N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N43),_xlfn.FORMULATEXT(A!N43),A!N43),"9","#"),"8","#"),"7","#"),"6","#"),"5","#"),"4","#"),"3","#"),"2","#"),"1","#"),"0","#"),"$","")," ",""),",","@"),"&gt;","@"),"&lt;","@"),"=","@"),")","@"),"(","@"),"^","@"),"/","@"),"+","@"),"*","@"),"-","@"))-LEN(SUBSTITUTE(SUBSTITUTE(SUBSTITUTE(SUBSTITUTE(SUBSTITUTE(SUBSTITUTE(SUBSTITUTE(SUBSTITUTE(SUBSTITUTE(SUBSTITUTE(SUBSTITUTE(SUBSTITUTE(SUBSTITUTE(SUBSTITUTE(SUBSTITUTE(SUBSTITUTE(SUBSTITUTE(SUBSTITUTE(SUBSTITUTE(SUBSTITUTE(SUBSTITUTE(SUBSTITUTE(SUBSTITUTE(SUBSTITUTE(IF(_xlfn.ISFORMULA(A!N43),_xlfn.FORMULATEXT(A!N43),A!N43),"9","#"),"8","#"),"7","#"),"6","#"),"5","#"),"4","#"),"3","#"),"2","#"),"1","#"),"0","#"),"$","")," ",""),",","@"),"&gt;","@"),"&lt;","@"),"=","@"),")","@"),"(","@"),"^","@"),"/","@"),"+","@"),"*","@"),"-","@"),"@#","")))/2&gt;(LEN(SUBSTITUTE(SUBSTITUTE(SUBSTITUTE(SUBSTITUTE(SUBSTITUTE(SUBSTITUTE(SUBSTITUTE(SUBSTITUTE(SUBSTITUTE(SUBSTITUTE(SUBSTITUTE(SUBSTITUTE(SUBSTITUTE(SUBSTITUTE(SUBSTITUTE(SUBSTITUTE(SUBSTITUTE(SUBSTITUTE(SUBSTITUTE(SUBSTITUTE(SUBSTITUTE(SUBSTITUTE(SUBSTITUTE(IF(_xlfn.ISFORMULA('#_A'!N43),_xlfn.FORMULATEXT('#_A'!N43),'#_A'!N43),"9","#"),"8","#"),"7","#"),"6","#"),"5","#"),"4","#"),"3","#"),"2","#"),"1","#"),"0","#"),"$","")," ",""),",","@"),"&gt;","@"),"&lt;","@"),"=","@"),")","@"),"(","@"),"^","@"),"/","@"),"+","@"),"*","@"),"-","@"))-LEN(SUBSTITUTE(SUBSTITUTE(SUBSTITUTE(SUBSTITUTE(SUBSTITUTE(SUBSTITUTE(SUBSTITUTE(SUBSTITUTE(SUBSTITUTE(SUBSTITUTE(SUBSTITUTE(SUBSTITUTE(SUBSTITUTE(SUBSTITUTE(SUBSTITUTE(SUBSTITUTE(SUBSTITUTE(SUBSTITUTE(SUBSTITUTE(SUBSTITUTE(SUBSTITUTE(SUBSTITUTE(SUBSTITUTE(SUBSTITUTE(IF(_xlfn.ISFORMULA('#_A'!N43),_xlfn.FORMULATEXT('#_A'!N43),'#_A'!N43),"9","#"),"8","#"),"7","#"),"6","#"),"5","#"),"4","#"),"3","#"),"2","#"),"1","#"),"0","#"),"$","")," ",""),",","@"),"&gt;","@"),"&lt;","@"),"=","@"),")","@"),"(","@"),"^","@"),"/","@"),"+","@"),"*","@"),"-","@"),"@#","")))/2,TRUE,FALSE),"HardCodeMsg",IF(LEN(IF(_xlfn.ISFORMULA(A!N43),_xlfn.FORMULATEXT(A!N43),A!N43))-LEN(SUBSTITUTE(IF(_xlfn.ISFORMULA(A!N43),_xlfn.FORMULATEXT(A!N43),A!N43),"""",""))&gt;LEN(IF(_xlfn.ISFORMULA('#_A'!N43),_xlfn.FORMULATEXT('#_A'!N43),'#_A'!N43))-LEN(SUBSTITUTE(IF(_xlfn.ISFORMULA('#_A'!N43),_xlfn.FORMULATEXT('#_A'!N43),'#_A'!N43),"""","")),TRUE,FALSE),"HardQuoteMsg",IF(LEN(IF(_xlfn.ISFORMULA(A!N43),_xlfn.FORMULATEXT(A!N43),A!N43))-LEN(SUBSTITUTE(IF(_xlfn.ISFORMULA(A!N43),_xlfn.FORMULATEXT(A!N43),A!N43),"$",""))&lt;LEN(IF(_xlfn.ISFORMULA('#_A'!N43),_xlfn.FORMULATEXT('#_A'!N43),'#_A'!N43))-LEN(SUBSTITUTE(IF(_xlfn.ISFORMULA('#_A'!N43),_xlfn.FORMULATEXT('#_A'!N43),'#_A'!N43),"$","")),TRUE,FALSE),"MissingAbsMsg",_xlfn.IFS(ISTEXT('#_A'!N43),FALSE,ISLOGICAL('#_A'!N43),FALSE,SUBSTITUTE(CELL("format",'#_A'!N43),"-","")=SUBSTITUTE(CELL("format",A!N43),"-",""),FALSE,CELL("format",'#_A'!N43)="G",FALSE,AND(CELL("format",'#_A'!N43)="F0",CELL("format",A!N43)="G"),FALSE,TRUE,IFERROR(IF(MATCH(CELL("format",'#_A'!N43),FormatCodes_SFX!$A$4:$A$53,0)&gt;0,TRUE),FALSE),TRUE,TRUE),"FormatMsg",TRUE,"PerfectMsg")</f>
        <v>PerfectMsg</v>
      </c>
    </row>
  </sheetData>
  <mergeCells count="3">
    <mergeCell ref="F6:M7"/>
    <mergeCell ref="I20:J20"/>
    <mergeCell ref="M20:N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8EEC2-3048-4914-B05B-EDDC4D9FC1C0}">
  <dimension ref="E1:AS43"/>
  <sheetViews>
    <sheetView showGridLines="0" zoomScaleNormal="100" zoomScalePageLayoutView="85" workbookViewId="0">
      <pane ySplit="2" topLeftCell="A21" activePane="bottomLeft" state="frozen"/>
      <selection pane="bottomLeft" activeCell="N27" sqref="N27"/>
    </sheetView>
  </sheetViews>
  <sheetFormatPr defaultColWidth="19.7109375" defaultRowHeight="15.75"/>
  <cols>
    <col min="1" max="4" width="0.85546875" style="55" customWidth="1"/>
    <col min="5" max="5" width="8.7109375" style="55" customWidth="1"/>
    <col min="6" max="6" width="15.7109375" style="55" customWidth="1"/>
    <col min="7" max="7" width="13" style="55" customWidth="1"/>
    <col min="8" max="8" width="12.42578125" style="55" customWidth="1"/>
    <col min="9" max="9" width="14.28515625" style="55" customWidth="1"/>
    <col min="10" max="10" width="14" style="55" customWidth="1"/>
    <col min="11" max="11" width="16" style="55" customWidth="1"/>
    <col min="12" max="12" width="19.7109375" style="55"/>
    <col min="13" max="13" width="18.42578125" style="55" customWidth="1"/>
    <col min="14" max="14" width="13.7109375" style="55" customWidth="1"/>
    <col min="15" max="15" width="2.7109375" style="55" customWidth="1"/>
    <col min="16" max="16" width="4.28515625" style="55" customWidth="1"/>
    <col min="17" max="17" width="112.140625" style="55" customWidth="1"/>
    <col min="18" max="18" width="13" style="55" customWidth="1"/>
    <col min="19" max="19" width="8.42578125" style="55" customWidth="1"/>
    <col min="20" max="20" width="11.42578125" style="55" customWidth="1"/>
    <col min="21" max="21" width="8.42578125" style="55" customWidth="1"/>
    <col min="22" max="22" width="13" style="55" customWidth="1"/>
    <col min="23" max="23" width="11.42578125" style="55" customWidth="1"/>
    <col min="24" max="24" width="6.7109375" style="55" customWidth="1"/>
    <col min="25" max="16384" width="19.7109375" style="55"/>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ASC!$E$2</f>
        <v>26</v>
      </c>
      <c r="F2" s="216">
        <f>ASC!$F$2</f>
        <v>26</v>
      </c>
      <c r="G2" s="215" t="str" cm="1">
        <f t="array" aca="1" ref="G2" ca="1">SUBSTITUTE(IF(LEN(CELL("address"))&lt;15,CELL("address"),""),"$","")</f>
        <v/>
      </c>
      <c r="H2" s="217" t="str">
        <f ca="1">IF(ISNUMBER(SEARCH("#REF!",_xlfn.FORMULATEXT(INDIRECT("'ASC'!"&amp;G2)))),"DRAGGING CELLS IS NOT PERMITTED. PLEASE UNDO LAST ACTION!!",IF($T$1&lt;&gt;"Feedback OFF",IFERROR(HLOOKUP(INDIRECT("'ASC'!"&amp;G2),Feedback_SFX!$B$2:$N$10,IF($T$1="Feedback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26</v>
      </c>
      <c r="AC2" s="223">
        <f t="shared" si="0"/>
        <v>26</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5" spans="5:45" ht="18.75">
      <c r="F5" s="117" t="s">
        <v>169</v>
      </c>
      <c r="G5" s="127"/>
      <c r="H5" s="127"/>
      <c r="I5" s="127"/>
      <c r="J5" s="127"/>
      <c r="K5" s="127"/>
      <c r="L5" s="127"/>
      <c r="M5" s="128"/>
    </row>
    <row r="6" spans="5:45">
      <c r="F6" s="400" t="s">
        <v>170</v>
      </c>
      <c r="G6" s="401"/>
      <c r="H6" s="401"/>
      <c r="I6" s="401"/>
      <c r="J6" s="401"/>
      <c r="K6" s="401"/>
      <c r="L6" s="401"/>
      <c r="M6" s="402"/>
    </row>
    <row r="7" spans="5:45">
      <c r="F7" s="400"/>
      <c r="G7" s="401"/>
      <c r="H7" s="401"/>
      <c r="I7" s="401"/>
      <c r="J7" s="401"/>
      <c r="K7" s="401"/>
      <c r="L7" s="401"/>
      <c r="M7" s="402"/>
    </row>
    <row r="8" spans="5:45">
      <c r="F8" s="132" t="s">
        <v>2</v>
      </c>
      <c r="G8" s="133"/>
      <c r="H8" s="133"/>
      <c r="I8" s="133"/>
      <c r="J8" s="133"/>
      <c r="K8" s="133"/>
      <c r="L8" s="133"/>
      <c r="M8" s="134"/>
    </row>
    <row r="9" spans="5:45">
      <c r="F9" s="154" t="s">
        <v>171</v>
      </c>
      <c r="G9" s="133"/>
      <c r="H9" s="133"/>
      <c r="I9" s="133"/>
      <c r="J9" s="133"/>
      <c r="K9" s="133"/>
      <c r="L9" s="133"/>
      <c r="M9" s="134"/>
      <c r="N9" s="155"/>
    </row>
    <row r="10" spans="5:45">
      <c r="F10" s="156" t="s">
        <v>172</v>
      </c>
      <c r="G10" s="133"/>
      <c r="H10" s="133"/>
      <c r="I10" s="133"/>
      <c r="J10" s="133"/>
      <c r="K10" s="133"/>
      <c r="L10" s="133"/>
      <c r="M10" s="134"/>
    </row>
    <row r="11" spans="5:45">
      <c r="F11" s="157" t="s">
        <v>173</v>
      </c>
      <c r="G11" s="133"/>
      <c r="H11" s="133"/>
      <c r="I11" s="133"/>
      <c r="J11" s="133"/>
      <c r="K11" s="133"/>
      <c r="L11" s="133"/>
      <c r="M11" s="134"/>
    </row>
    <row r="12" spans="5:45">
      <c r="F12" s="136" t="s">
        <v>174</v>
      </c>
      <c r="G12" s="133"/>
      <c r="H12" s="133"/>
      <c r="I12" s="133"/>
      <c r="J12" s="133"/>
      <c r="K12" s="133"/>
      <c r="L12" s="133"/>
      <c r="M12" s="134"/>
    </row>
    <row r="13" spans="5:45">
      <c r="F13" s="136" t="s">
        <v>175</v>
      </c>
      <c r="G13" s="133"/>
      <c r="H13" s="133"/>
      <c r="I13" s="133"/>
      <c r="J13" s="133"/>
      <c r="K13" s="133"/>
      <c r="L13" s="133"/>
      <c r="M13" s="134"/>
    </row>
    <row r="14" spans="5:45">
      <c r="F14" s="139" t="s">
        <v>176</v>
      </c>
      <c r="G14" s="133"/>
      <c r="H14" s="133"/>
      <c r="I14" s="133"/>
      <c r="J14" s="133"/>
      <c r="K14" s="133"/>
      <c r="L14" s="133"/>
      <c r="M14" s="134"/>
    </row>
    <row r="15" spans="5:45">
      <c r="F15" s="136" t="s">
        <v>177</v>
      </c>
      <c r="G15" s="133"/>
      <c r="H15" s="133"/>
      <c r="I15" s="133"/>
      <c r="J15" s="133"/>
      <c r="K15" s="133"/>
      <c r="L15" s="133"/>
      <c r="M15" s="134"/>
    </row>
    <row r="16" spans="5:45">
      <c r="F16" s="139" t="s">
        <v>178</v>
      </c>
      <c r="G16" s="133"/>
      <c r="H16" s="133"/>
      <c r="I16" s="133"/>
      <c r="J16" s="133"/>
      <c r="K16" s="133"/>
      <c r="L16" s="133"/>
      <c r="M16" s="134"/>
    </row>
    <row r="17" spans="6:18">
      <c r="F17" s="139" t="s">
        <v>176</v>
      </c>
      <c r="G17" s="133"/>
      <c r="H17" s="133"/>
      <c r="I17" s="133"/>
      <c r="J17" s="133"/>
      <c r="K17" s="133"/>
      <c r="L17" s="133"/>
      <c r="M17" s="134"/>
    </row>
    <row r="18" spans="6:18">
      <c r="F18" s="143"/>
      <c r="G18" s="144"/>
      <c r="H18" s="144"/>
      <c r="I18" s="144"/>
      <c r="J18" s="144"/>
      <c r="K18" s="144"/>
      <c r="L18" s="144"/>
      <c r="M18" s="145"/>
    </row>
    <row r="20" spans="6:18" ht="25.5" customHeight="1">
      <c r="I20" s="403" t="s">
        <v>179</v>
      </c>
      <c r="J20" s="404"/>
      <c r="M20" s="403" t="s">
        <v>180</v>
      </c>
      <c r="N20" s="404"/>
    </row>
    <row r="21" spans="6:18" ht="31.5">
      <c r="I21" s="158" t="s">
        <v>181</v>
      </c>
      <c r="J21" s="158" t="s">
        <v>182</v>
      </c>
      <c r="M21" s="158" t="s">
        <v>183</v>
      </c>
      <c r="N21" s="158" t="s">
        <v>184</v>
      </c>
    </row>
    <row r="22" spans="6:18">
      <c r="I22" s="159">
        <v>74536</v>
      </c>
      <c r="J22" s="160" t="s">
        <v>185</v>
      </c>
      <c r="M22" s="160" t="s">
        <v>186</v>
      </c>
      <c r="N22" s="160">
        <v>0.05</v>
      </c>
    </row>
    <row r="23" spans="6:18">
      <c r="I23" s="159">
        <v>20172</v>
      </c>
      <c r="J23" s="160" t="s">
        <v>187</v>
      </c>
      <c r="M23" s="160" t="s">
        <v>188</v>
      </c>
      <c r="N23" s="160">
        <v>0.1</v>
      </c>
    </row>
    <row r="24" spans="6:18">
      <c r="I24" s="159">
        <v>89152</v>
      </c>
      <c r="J24" s="161" t="s">
        <v>189</v>
      </c>
    </row>
    <row r="25" spans="6:18" ht="9" customHeight="1"/>
    <row r="27" spans="6:18" ht="35.65" customHeight="1">
      <c r="F27" s="162"/>
      <c r="G27" s="163"/>
      <c r="H27" s="164" t="s">
        <v>190</v>
      </c>
      <c r="I27" s="165"/>
      <c r="J27" s="164" t="s">
        <v>191</v>
      </c>
      <c r="K27" s="164"/>
      <c r="L27" s="164" t="s">
        <v>192</v>
      </c>
      <c r="M27" s="164" t="s">
        <v>193</v>
      </c>
      <c r="N27" s="164" t="s">
        <v>191</v>
      </c>
    </row>
    <row r="28" spans="6:18" ht="43.15" customHeight="1">
      <c r="F28" s="158" t="s">
        <v>194</v>
      </c>
      <c r="G28" s="158" t="s">
        <v>195</v>
      </c>
      <c r="H28" s="158" t="s">
        <v>181</v>
      </c>
      <c r="I28" s="158" t="s">
        <v>196</v>
      </c>
      <c r="J28" s="166">
        <v>20000</v>
      </c>
      <c r="K28" s="158" t="s">
        <v>183</v>
      </c>
      <c r="L28" s="167" t="s">
        <v>197</v>
      </c>
      <c r="M28" s="158" t="s">
        <v>198</v>
      </c>
      <c r="N28" s="158" t="s">
        <v>184</v>
      </c>
    </row>
    <row r="29" spans="6:18" ht="19.149999999999999" customHeight="1">
      <c r="F29" s="141" t="s">
        <v>199</v>
      </c>
      <c r="G29" s="161" t="s">
        <v>185</v>
      </c>
      <c r="H29" s="204" cm="1">
        <f t="array" ref="H29">_xlfn.IFS(G29=$J$22,$I$22,G29=$J$23,$I$23,G29=$J$24,$I$24)</f>
        <v>74536</v>
      </c>
      <c r="I29" s="205">
        <v>26870</v>
      </c>
      <c r="J29" s="204" t="str">
        <f>IF(I29&gt;$J$28,"Met","Not Met")</f>
        <v>Met</v>
      </c>
      <c r="K29" s="168" t="s">
        <v>188</v>
      </c>
      <c r="L29" s="203">
        <f>IF(K29=$M$23,1,0)</f>
        <v>1</v>
      </c>
      <c r="M29" s="169" t="str">
        <f>IF(AND(G29=$J$23,K29=$M$23),"Yes","No")</f>
        <v>No</v>
      </c>
      <c r="N29" s="455" cm="1">
        <f t="array" ref="N29">I29*_xlfn.IFS(K29=$M$23,$N$23,K29=$M$22,$N$22)</f>
        <v>2687</v>
      </c>
      <c r="Q29" s="170" t="s">
        <v>20</v>
      </c>
      <c r="R29" s="170" t="s">
        <v>21</v>
      </c>
    </row>
    <row r="30" spans="6:18" ht="90">
      <c r="F30" s="141" t="s">
        <v>200</v>
      </c>
      <c r="G30" s="161" t="s">
        <v>187</v>
      </c>
      <c r="H30" s="204" cm="1">
        <f t="array" ref="H30">_xlfn.IFS(G30=$J$22,$I$22,G30=$J$23,$I$23,G30=$J$24,$I$24)</f>
        <v>20172</v>
      </c>
      <c r="I30" s="205">
        <v>16635</v>
      </c>
      <c r="J30" s="204" t="str">
        <f t="shared" ref="J30:J43" si="1">IF(I30&gt;$J$28,"Met","Not Met")</f>
        <v>Not Met</v>
      </c>
      <c r="K30" s="168" t="s">
        <v>188</v>
      </c>
      <c r="L30" s="203">
        <f t="shared" ref="L30:L43" si="2">IF(K30=$M$23,1,0)</f>
        <v>1</v>
      </c>
      <c r="M30" s="169" t="str">
        <f t="shared" ref="M30:M43" si="3">IF(AND(G30=$J$23,K30=$M$23),"Yes","No")</f>
        <v>Yes</v>
      </c>
      <c r="N30" s="455" cm="1">
        <f t="array" ref="N30">I30*_xlfn.IFS(K30=$M$23,$N$23,K30=$M$22,$N$22)</f>
        <v>1663.5</v>
      </c>
      <c r="Q30" s="202" t="s">
        <v>487</v>
      </c>
      <c r="R30" s="206" t="s">
        <v>18</v>
      </c>
    </row>
    <row r="31" spans="6:18" ht="105">
      <c r="F31" s="141" t="s">
        <v>201</v>
      </c>
      <c r="G31" s="161" t="s">
        <v>187</v>
      </c>
      <c r="H31" s="204" cm="1">
        <f t="array" ref="H31">_xlfn.IFS(G31=$J$22,$I$22,G31=$J$23,$I$23,G31=$J$24,$I$24)</f>
        <v>20172</v>
      </c>
      <c r="I31" s="205">
        <v>8078</v>
      </c>
      <c r="J31" s="204" t="str">
        <f t="shared" si="1"/>
        <v>Not Met</v>
      </c>
      <c r="K31" s="168" t="s">
        <v>186</v>
      </c>
      <c r="L31" s="203">
        <f t="shared" si="2"/>
        <v>0</v>
      </c>
      <c r="M31" s="169" t="str">
        <f t="shared" si="3"/>
        <v>No</v>
      </c>
      <c r="N31" s="455" cm="1">
        <f t="array" ref="N31">I31*_xlfn.IFS(K31=$M$23,$N$23,K31=$M$22,$N$22)</f>
        <v>403.90000000000003</v>
      </c>
      <c r="Q31" s="202" t="s">
        <v>488</v>
      </c>
      <c r="R31" s="206" t="s">
        <v>17</v>
      </c>
    </row>
    <row r="32" spans="6:18" ht="96.4" customHeight="1">
      <c r="F32" s="141" t="s">
        <v>202</v>
      </c>
      <c r="G32" s="161" t="s">
        <v>189</v>
      </c>
      <c r="H32" s="204" cm="1">
        <f t="array" ref="H32">_xlfn.IFS(G32=$J$22,$I$22,G32=$J$23,$I$23,G32=$J$24,$I$24)</f>
        <v>89152</v>
      </c>
      <c r="I32" s="205">
        <v>33625</v>
      </c>
      <c r="J32" s="204" t="str">
        <f t="shared" si="1"/>
        <v>Met</v>
      </c>
      <c r="K32" s="168" t="s">
        <v>188</v>
      </c>
      <c r="L32" s="203">
        <f t="shared" si="2"/>
        <v>1</v>
      </c>
      <c r="M32" s="169" t="str">
        <f t="shared" si="3"/>
        <v>No</v>
      </c>
      <c r="N32" s="455" cm="1">
        <f t="array" ref="N32">I32*_xlfn.IFS(K32=$M$23,$N$23,K32=$M$22,$N$22)</f>
        <v>3362.5</v>
      </c>
      <c r="Q32" s="202" t="s">
        <v>489</v>
      </c>
      <c r="R32" s="206" t="s">
        <v>15</v>
      </c>
    </row>
    <row r="33" spans="6:19" ht="90">
      <c r="F33" s="141" t="s">
        <v>203</v>
      </c>
      <c r="G33" s="160" t="s">
        <v>185</v>
      </c>
      <c r="H33" s="204" cm="1">
        <f t="array" ref="H33">_xlfn.IFS(G33=$J$22,$I$22,G33=$J$23,$I$23,G33=$J$24,$I$24)</f>
        <v>74536</v>
      </c>
      <c r="I33" s="205">
        <v>17160</v>
      </c>
      <c r="J33" s="204" t="str">
        <f t="shared" si="1"/>
        <v>Not Met</v>
      </c>
      <c r="K33" s="168" t="s">
        <v>186</v>
      </c>
      <c r="L33" s="203">
        <f t="shared" si="2"/>
        <v>0</v>
      </c>
      <c r="M33" s="169" t="str">
        <f t="shared" si="3"/>
        <v>No</v>
      </c>
      <c r="N33" s="455" cm="1">
        <f t="array" ref="N33">I33*_xlfn.IFS(K33=$M$23,$N$23,K33=$M$22,$N$22)</f>
        <v>858</v>
      </c>
      <c r="Q33" s="202" t="s">
        <v>490</v>
      </c>
      <c r="R33" s="206" t="s">
        <v>17</v>
      </c>
    </row>
    <row r="34" spans="6:19" ht="105">
      <c r="F34" s="141" t="s">
        <v>204</v>
      </c>
      <c r="G34" s="161" t="s">
        <v>187</v>
      </c>
      <c r="H34" s="204" cm="1">
        <f t="array" ref="H34">_xlfn.IFS(G34=$J$22,$I$22,G34=$J$23,$I$23,G34=$J$24,$I$24)</f>
        <v>20172</v>
      </c>
      <c r="I34" s="205">
        <v>6667</v>
      </c>
      <c r="J34" s="204" t="str">
        <f t="shared" si="1"/>
        <v>Not Met</v>
      </c>
      <c r="K34" s="168" t="s">
        <v>188</v>
      </c>
      <c r="L34" s="203">
        <f t="shared" si="2"/>
        <v>1</v>
      </c>
      <c r="M34" s="169" t="str">
        <f t="shared" si="3"/>
        <v>Yes</v>
      </c>
      <c r="N34" s="455" cm="1">
        <f t="array" ref="N34">I34*_xlfn.IFS(K34=$M$23,$N$23,K34=$M$22,$N$22)</f>
        <v>666.7</v>
      </c>
      <c r="Q34" s="202" t="s">
        <v>491</v>
      </c>
      <c r="R34" s="206" t="s">
        <v>16</v>
      </c>
    </row>
    <row r="35" spans="6:19">
      <c r="F35" s="141" t="s">
        <v>205</v>
      </c>
      <c r="G35" s="161" t="s">
        <v>189</v>
      </c>
      <c r="H35" s="204" cm="1">
        <f t="array" ref="H35">_xlfn.IFS(G35=$J$22,$I$22,G35=$J$23,$I$23,G35=$J$24,$I$24)</f>
        <v>89152</v>
      </c>
      <c r="I35" s="205">
        <v>60470</v>
      </c>
      <c r="J35" s="204" t="str">
        <f t="shared" si="1"/>
        <v>Met</v>
      </c>
      <c r="K35" s="168" t="s">
        <v>188</v>
      </c>
      <c r="L35" s="203">
        <f t="shared" si="2"/>
        <v>1</v>
      </c>
      <c r="M35" s="169" t="str">
        <f t="shared" si="3"/>
        <v>No</v>
      </c>
      <c r="N35" s="455" cm="1">
        <f t="array" ref="N35">I35*_xlfn.IFS(K35=$M$23,$N$23,K35=$M$22,$N$22)</f>
        <v>6047</v>
      </c>
      <c r="R35" s="207" t="str">
        <f>_xlfn.CONCAT(R30:R34)</f>
        <v>DCACB</v>
      </c>
      <c r="S35" s="55" t="s">
        <v>22</v>
      </c>
    </row>
    <row r="36" spans="6:19">
      <c r="F36" s="141" t="s">
        <v>206</v>
      </c>
      <c r="G36" s="161" t="s">
        <v>187</v>
      </c>
      <c r="H36" s="204" cm="1">
        <f t="array" ref="H36">_xlfn.IFS(G36=$J$22,$I$22,G36=$J$23,$I$23,G36=$J$24,$I$24)</f>
        <v>20172</v>
      </c>
      <c r="I36" s="205">
        <v>15516</v>
      </c>
      <c r="J36" s="204" t="str">
        <f t="shared" si="1"/>
        <v>Not Met</v>
      </c>
      <c r="K36" s="168" t="s">
        <v>188</v>
      </c>
      <c r="L36" s="203">
        <f t="shared" si="2"/>
        <v>1</v>
      </c>
      <c r="M36" s="169" t="str">
        <f t="shared" si="3"/>
        <v>Yes</v>
      </c>
      <c r="N36" s="455" cm="1">
        <f t="array" ref="N36">I36*_xlfn.IFS(K36=$M$23,$N$23,K36=$M$22,$N$22)</f>
        <v>1551.6000000000001</v>
      </c>
    </row>
    <row r="37" spans="6:19">
      <c r="F37" s="141" t="s">
        <v>207</v>
      </c>
      <c r="G37" s="160" t="s">
        <v>185</v>
      </c>
      <c r="H37" s="204" cm="1">
        <f t="array" ref="H37">_xlfn.IFS(G37=$J$22,$I$22,G37=$J$23,$I$23,G37=$J$24,$I$24)</f>
        <v>74536</v>
      </c>
      <c r="I37" s="205">
        <v>36835</v>
      </c>
      <c r="J37" s="204" t="str">
        <f t="shared" si="1"/>
        <v>Met</v>
      </c>
      <c r="K37" s="168" t="s">
        <v>188</v>
      </c>
      <c r="L37" s="203">
        <f t="shared" si="2"/>
        <v>1</v>
      </c>
      <c r="M37" s="169" t="str">
        <f t="shared" si="3"/>
        <v>No</v>
      </c>
      <c r="N37" s="455" cm="1">
        <f t="array" ref="N37">I37*_xlfn.IFS(K37=$M$23,$N$23,K37=$M$22,$N$22)</f>
        <v>3683.5</v>
      </c>
    </row>
    <row r="38" spans="6:19">
      <c r="F38" s="141" t="s">
        <v>208</v>
      </c>
      <c r="G38" s="161" t="s">
        <v>187</v>
      </c>
      <c r="H38" s="204" cm="1">
        <f t="array" ref="H38">_xlfn.IFS(G38=$J$22,$I$22,G38=$J$23,$I$23,G38=$J$24,$I$24)</f>
        <v>20172</v>
      </c>
      <c r="I38" s="171">
        <v>8019</v>
      </c>
      <c r="J38" s="204" t="str">
        <f t="shared" si="1"/>
        <v>Not Met</v>
      </c>
      <c r="K38" s="168" t="s">
        <v>188</v>
      </c>
      <c r="L38" s="203">
        <f t="shared" si="2"/>
        <v>1</v>
      </c>
      <c r="M38" s="169" t="str">
        <f t="shared" si="3"/>
        <v>Yes</v>
      </c>
      <c r="N38" s="455" cm="1">
        <f t="array" ref="N38">I38*_xlfn.IFS(K38=$M$23,$N$23,K38=$M$22,$N$22)</f>
        <v>801.90000000000009</v>
      </c>
    </row>
    <row r="39" spans="6:19" hidden="1">
      <c r="F39" s="141"/>
      <c r="G39" s="161"/>
      <c r="H39" s="204" t="e" cm="1">
        <f t="array" ref="H39">_xlfn.IFS(G39=$J$22,$I$22,G39=$J$23,$I$23,G39=$J$24,$I$24)</f>
        <v>#N/A</v>
      </c>
      <c r="I39" s="171"/>
      <c r="J39" s="204" t="str">
        <f t="shared" si="1"/>
        <v>Not Met</v>
      </c>
      <c r="K39" s="208">
        <v>981</v>
      </c>
      <c r="L39" s="203">
        <f t="shared" si="2"/>
        <v>0</v>
      </c>
      <c r="M39" s="169" t="str">
        <f t="shared" si="3"/>
        <v>No</v>
      </c>
      <c r="N39" s="455" t="e" cm="1">
        <f t="array" ref="N39">I39*_xlfn.IFS(K39=$M$23,$N$23,K39=$M$22,$N$22)</f>
        <v>#N/A</v>
      </c>
    </row>
    <row r="40" spans="6:19">
      <c r="F40" s="141" t="s">
        <v>209</v>
      </c>
      <c r="G40" s="161" t="s">
        <v>189</v>
      </c>
      <c r="H40" s="204" cm="1">
        <f t="array" ref="H40">_xlfn.IFS(G40=$J$22,$I$22,G40=$J$23,$I$23,G40=$J$24,$I$24)</f>
        <v>89152</v>
      </c>
      <c r="I40" s="171">
        <v>28889</v>
      </c>
      <c r="J40" s="204" t="str">
        <f t="shared" si="1"/>
        <v>Met</v>
      </c>
      <c r="K40" s="168" t="s">
        <v>186</v>
      </c>
      <c r="L40" s="203">
        <f t="shared" si="2"/>
        <v>0</v>
      </c>
      <c r="M40" s="169" t="str">
        <f t="shared" si="3"/>
        <v>No</v>
      </c>
      <c r="N40" s="455" cm="1">
        <f t="array" ref="N40">I40*_xlfn.IFS(K40=$M$23,$N$23,K40=$M$22,$N$22)</f>
        <v>1444.45</v>
      </c>
    </row>
    <row r="41" spans="6:19">
      <c r="F41" s="141" t="s">
        <v>210</v>
      </c>
      <c r="G41" s="161" t="s">
        <v>185</v>
      </c>
      <c r="H41" s="204" cm="1">
        <f t="array" ref="H41">_xlfn.IFS(G41=$J$22,$I$22,G41=$J$23,$I$23,G41=$J$24,$I$24)</f>
        <v>74536</v>
      </c>
      <c r="I41" s="171">
        <v>12390</v>
      </c>
      <c r="J41" s="204" t="str">
        <f t="shared" si="1"/>
        <v>Not Met</v>
      </c>
      <c r="K41" s="168" t="s">
        <v>186</v>
      </c>
      <c r="L41" s="203">
        <f t="shared" si="2"/>
        <v>0</v>
      </c>
      <c r="M41" s="169" t="str">
        <f t="shared" si="3"/>
        <v>No</v>
      </c>
      <c r="N41" s="455" cm="1">
        <f t="array" ref="N41">I41*_xlfn.IFS(K41=$M$23,$N$23,K41=$M$22,$N$22)</f>
        <v>619.5</v>
      </c>
    </row>
    <row r="42" spans="6:19">
      <c r="F42" s="141" t="s">
        <v>211</v>
      </c>
      <c r="G42" s="160" t="s">
        <v>189</v>
      </c>
      <c r="H42" s="204" cm="1">
        <f t="array" ref="H42">_xlfn.IFS(G42=$J$22,$I$22,G42=$J$23,$I$23,G42=$J$24,$I$24)</f>
        <v>89152</v>
      </c>
      <c r="I42" s="171">
        <v>75292</v>
      </c>
      <c r="J42" s="204" t="str">
        <f t="shared" si="1"/>
        <v>Met</v>
      </c>
      <c r="K42" s="168" t="s">
        <v>188</v>
      </c>
      <c r="L42" s="203">
        <f t="shared" si="2"/>
        <v>1</v>
      </c>
      <c r="M42" s="169" t="str">
        <f t="shared" si="3"/>
        <v>No</v>
      </c>
      <c r="N42" s="455" cm="1">
        <f t="array" ref="N42">I42*_xlfn.IFS(K42=$M$23,$N$23,K42=$M$22,$N$22)</f>
        <v>7529.2000000000007</v>
      </c>
    </row>
    <row r="43" spans="6:19">
      <c r="F43" s="141" t="s">
        <v>212</v>
      </c>
      <c r="G43" s="160" t="s">
        <v>185</v>
      </c>
      <c r="H43" s="204" cm="1">
        <f t="array" ref="H43">_xlfn.IFS(G43=$J$22,$I$22,G43=$J$23,$I$23,G43=$J$24,$I$24)</f>
        <v>74536</v>
      </c>
      <c r="I43" s="171">
        <v>6287</v>
      </c>
      <c r="J43" s="204" t="str">
        <f t="shared" si="1"/>
        <v>Not Met</v>
      </c>
      <c r="K43" s="168" t="s">
        <v>186</v>
      </c>
      <c r="L43" s="203">
        <f t="shared" si="2"/>
        <v>0</v>
      </c>
      <c r="M43" s="169" t="str">
        <f t="shared" si="3"/>
        <v>No</v>
      </c>
      <c r="N43" s="455" cm="1">
        <f t="array" ref="N43">I43*_xlfn.IFS(K43=$M$23,$N$23,K43=$M$22,$N$22)</f>
        <v>314.35000000000002</v>
      </c>
    </row>
  </sheetData>
  <mergeCells count="3">
    <mergeCell ref="F6:M7"/>
    <mergeCell ref="I20:J20"/>
    <mergeCell ref="M20:N20"/>
  </mergeCells>
  <conditionalFormatting sqref="A3:AA100">
    <cfRule type="expression" dxfId="294" priority="2" stopIfTrue="1">
      <formula>$H$2="DRAGGING CELLS IS NOT PERMITTED. PLEASE UNDO LAST ACTION!!"</formula>
    </cfRule>
  </conditionalFormatting>
  <conditionalFormatting sqref="E1:E2">
    <cfRule type="expression" dxfId="280" priority="12">
      <formula>$E$2/$F$2&gt;=0.076</formula>
    </cfRule>
  </conditionalFormatting>
  <conditionalFormatting sqref="E1:S2 U1:V1 AB1:AS2 T2:V2">
    <cfRule type="expression" dxfId="279" priority="5">
      <formula>$T$1="Feedback OFF"</formula>
    </cfRule>
  </conditionalFormatting>
  <conditionalFormatting sqref="F1:F2">
    <cfRule type="expression" dxfId="278" priority="13">
      <formula>$E$2/$F$2&gt;=0.153</formula>
    </cfRule>
  </conditionalFormatting>
  <conditionalFormatting sqref="G1:G2">
    <cfRule type="expression" dxfId="277" priority="14">
      <formula>$E$2/$F$2&gt;=0.23</formula>
    </cfRule>
  </conditionalFormatting>
  <conditionalFormatting sqref="H1:H2">
    <cfRule type="expression" dxfId="276" priority="15">
      <formula>$E$2/$F$2&gt;=0.307</formula>
    </cfRule>
  </conditionalFormatting>
  <conditionalFormatting sqref="I1:I2">
    <cfRule type="expression" dxfId="275" priority="16">
      <formula>$E$2/$F$2&gt;=0.384</formula>
    </cfRule>
  </conditionalFormatting>
  <conditionalFormatting sqref="J1:J2">
    <cfRule type="expression" dxfId="274" priority="17">
      <formula>$E$2/$F$2&gt;=0.461</formula>
    </cfRule>
  </conditionalFormatting>
  <conditionalFormatting sqref="K1:K2">
    <cfRule type="expression" dxfId="273" priority="18">
      <formula>$E$2/$F$2&gt;=0.538</formula>
    </cfRule>
  </conditionalFormatting>
  <conditionalFormatting sqref="L1:L2">
    <cfRule type="expression" dxfId="272" priority="19">
      <formula>$E$2/$F$2&gt;=0.615</formula>
    </cfRule>
  </conditionalFormatting>
  <conditionalFormatting sqref="M1:T2">
    <cfRule type="expression" dxfId="270" priority="20">
      <formula>$E$2/$F$2&gt;=0.692</formula>
    </cfRule>
  </conditionalFormatting>
  <conditionalFormatting sqref="P1">
    <cfRule type="expression" dxfId="269" priority="8">
      <formula>$E$2/$F$2&gt;=0.846</formula>
    </cfRule>
  </conditionalFormatting>
  <conditionalFormatting sqref="S1">
    <cfRule type="expression" dxfId="268" priority="11">
      <formula>$E$2/$F$2&gt;=0.846</formula>
    </cfRule>
  </conditionalFormatting>
  <conditionalFormatting sqref="T1">
    <cfRule type="expression" dxfId="267" priority="6">
      <formula>$T$1&lt;&gt;""</formula>
    </cfRule>
  </conditionalFormatting>
  <conditionalFormatting sqref="U1:V2">
    <cfRule type="expression" dxfId="266" priority="7">
      <formula>$E$2/$F$2&gt;=0.846</formula>
    </cfRule>
  </conditionalFormatting>
  <conditionalFormatting sqref="AB1:AJ1 AL1:AO1 AQ1:AS1 AB2:AS2">
    <cfRule type="expression" dxfId="265" priority="21">
      <formula>$E$2/$F$2&gt;=1</formula>
    </cfRule>
  </conditionalFormatting>
  <conditionalFormatting sqref="AK1">
    <cfRule type="expression" dxfId="264" priority="10">
      <formula>$E$2/$F$2&gt;=0.846</formula>
    </cfRule>
  </conditionalFormatting>
  <conditionalFormatting sqref="AP1">
    <cfRule type="expression" dxfId="263" priority="9">
      <formula>$E$2/$F$2&gt;=0.846</formula>
    </cfRule>
  </conditionalFormatting>
  <dataValidations count="2">
    <dataValidation type="list" allowBlank="1" showInputMessage="1" showErrorMessage="1" sqref="R30:R34" xr:uid="{85867844-25A6-4309-AFA2-7C08883C05EA}">
      <formula1>"A,B,C,D"</formula1>
    </dataValidation>
    <dataValidation type="list" allowBlank="1" showInputMessage="1" showErrorMessage="1" sqref="T1" xr:uid="{50E10E16-F57D-405C-8D0E-FBF458494FB8}">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9A57115F-53DC-45E1-943D-172908AB8601}">
            <xm:f>Scoreboard!$E$4="Excel version: Invalid"</xm:f>
            <x14:dxf>
              <font>
                <color rgb="FF9C0006"/>
              </font>
              <fill>
                <patternFill>
                  <fgColor indexed="64"/>
                  <bgColor rgb="FFFFC7CE"/>
                </patternFill>
              </fill>
            </x14:dxf>
          </x14:cfRule>
          <x14:cfRule type="expression" priority="3" stopIfTrue="1" id="{0C460DBE-335C-4BF1-A36A-2C82F9266C4D}">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830399EF-0451-458C-9092-2E547D30ECC8}">
            <xm:f>AND($T$1&lt;&gt;"Feedback OFF",IF(ASC!A3=Feedback_SFX!$C$2, TRUE, FALSE))</xm:f>
            <x14:dxf>
              <fill>
                <patternFill>
                  <bgColor rgb="FFCEEED0"/>
                </patternFill>
              </fill>
            </x14:dxf>
          </x14:cfRule>
          <x14:cfRule type="expression" priority="23" stopIfTrue="1" id="{5CE1F4DE-3365-4596-A8C1-E4D21B358B54}">
            <xm:f>AND($T$1&lt;&gt;"Feedback OFF",IF(ASC!A3=Feedback_SFX!$K$2, TRUE, FALSE))</xm:f>
            <x14:dxf>
              <fill>
                <patternFill>
                  <bgColor rgb="FFFFFF64"/>
                </patternFill>
              </fill>
            </x14:dxf>
          </x14:cfRule>
          <x14:cfRule type="expression" priority="24" stopIfTrue="1" id="{0B27066B-0BDA-4945-A85F-5239446D8430}">
            <xm:f>AND($T$1&lt;&gt;"Feedback OFF",AND(IF(ASC!A3&lt;&gt;Feedback_SFX!$C$2, TRUE, FALSE),ASC!A3&lt;&gt;"",_xlfn.ISFORMULA(ASC!A3)))</xm:f>
            <x14:dxf>
              <fill>
                <patternFill>
                  <bgColor rgb="FFFF99CC"/>
                </patternFill>
              </fill>
            </x14:dxf>
          </x14:cfRule>
          <xm:sqref>A3:AP43</xm:sqref>
        </x14:conditionalFormatting>
        <x14:conditionalFormatting xmlns:xm="http://schemas.microsoft.com/office/excel/2006/main">
          <x14:cfRule type="expression" priority="4" stopIfTrue="1" id="{68E8D48E-A98B-4308-ACE0-1B53E5CD6D90}">
            <xm:f>Scoreboard!$F$21&lt;&gt;""</xm:f>
            <x14:dxf>
              <font>
                <color rgb="FF9C0006"/>
              </font>
              <fill>
                <patternFill>
                  <fgColor indexed="64"/>
                  <bgColor rgb="FFFFC7CE"/>
                </patternFill>
              </fill>
            </x14:dxf>
          </x14:cfRule>
          <xm:sqref>M1:R1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4F535-4D3F-4095-A084-ADED30AB61B3}">
  <sheetPr>
    <tabColor rgb="FF4FADEA"/>
  </sheetPr>
  <dimension ref="E1:AP43"/>
  <sheetViews>
    <sheetView showGridLines="0" zoomScale="71" zoomScaleNormal="100" zoomScalePageLayoutView="85" workbookViewId="0">
      <pane ySplit="2" topLeftCell="A3" activePane="bottomLeft" state="frozen"/>
      <selection pane="bottomLeft" activeCell="A3" sqref="A3:XFD3"/>
    </sheetView>
  </sheetViews>
  <sheetFormatPr defaultColWidth="19.7109375" defaultRowHeight="8.25"/>
  <cols>
    <col min="1" max="4" width="0.85546875" style="228" customWidth="1"/>
    <col min="5" max="5" width="2.140625" style="228" customWidth="1"/>
    <col min="6" max="6" width="15.7109375" style="228" customWidth="1"/>
    <col min="7" max="7" width="13" style="228" customWidth="1"/>
    <col min="8" max="8" width="12.42578125" style="228" customWidth="1"/>
    <col min="9" max="9" width="14.28515625" style="228" customWidth="1"/>
    <col min="10" max="10" width="14" style="228" customWidth="1"/>
    <col min="11" max="11" width="16" style="228" customWidth="1"/>
    <col min="12" max="12" width="19.7109375" style="228"/>
    <col min="13" max="13" width="18.42578125" style="228" customWidth="1"/>
    <col min="14" max="14" width="13.7109375" style="228" customWidth="1"/>
    <col min="15" max="15" width="2.7109375" style="228" customWidth="1"/>
    <col min="16" max="16" width="4.28515625" style="228" customWidth="1"/>
    <col min="17" max="17" width="112.140625" style="228" customWidth="1"/>
    <col min="18" max="18" width="13" style="228" customWidth="1"/>
    <col min="19" max="19" width="8.42578125" style="228" customWidth="1"/>
    <col min="20" max="20" width="11.42578125" style="228" customWidth="1"/>
    <col min="21" max="21" width="8.42578125" style="228" customWidth="1"/>
    <col min="22" max="22" width="13" style="228" customWidth="1"/>
    <col min="23" max="23" width="11.42578125" style="228" customWidth="1"/>
    <col min="24" max="24" width="6.7109375" style="228" customWidth="1"/>
    <col min="25" max="16384" width="19.7109375" style="228"/>
  </cols>
  <sheetData>
    <row r="1" spans="5:42"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ASC!$M$1</f>
        <v>Connor Guarino</v>
      </c>
      <c r="N1" s="232"/>
      <c r="O1" s="232"/>
      <c r="P1" s="232" t="s">
        <v>495</v>
      </c>
      <c r="Q1" s="232"/>
      <c r="R1" s="232"/>
      <c r="S1" s="232"/>
      <c r="T1" s="232" t="s">
        <v>496</v>
      </c>
      <c r="U1" s="232"/>
      <c r="V1" s="232"/>
      <c r="AB1" s="231" t="str">
        <f t="shared" ref="AB1:AE2" si="0">E1</f>
        <v>earned</v>
      </c>
      <c r="AC1" s="231" t="str">
        <f t="shared" si="0"/>
        <v>possible</v>
      </c>
      <c r="AD1" s="231" t="str">
        <f t="shared" si="0"/>
        <v>cell</v>
      </c>
      <c r="AE1" s="232" t="str">
        <f t="shared" ca="1" si="0"/>
        <v>error</v>
      </c>
      <c r="AF1" s="231"/>
      <c r="AG1" s="231"/>
      <c r="AJ1" s="232" t="str">
        <f>M1</f>
        <v>Connor Guarino</v>
      </c>
      <c r="AK1" s="232"/>
      <c r="AP1" s="232" t="s">
        <v>495</v>
      </c>
    </row>
    <row r="2" spans="5:42" ht="22.9" customHeight="1">
      <c r="E2" s="231">
        <f ca="1">ASC!$E$2</f>
        <v>26</v>
      </c>
      <c r="F2" s="240">
        <f>ASC!$F$2</f>
        <v>26</v>
      </c>
      <c r="G2" s="231" t="str" cm="1">
        <f t="array" aca="1" ref="G2" ca="1">SUBSTITUTE(IF(LEN(CELL("address"))&lt;15,CELL("address"),""),"$","")</f>
        <v/>
      </c>
      <c r="H2" s="232" t="str">
        <f ca="1">IF(ISNUMBER(SEARCH("#REF!",_xlfn.FORMULATEXT(INDIRECT("'ASC'!"&amp;G2)))),"DRAGGING CELLS IS NOT PERMITTED. PLEASE UNDO LAST ACTION!!",IF($T$1&lt;&gt;"Feedback OFF",IFERROR(HLOOKUP(INDIRECT("'ASC'!"&amp;G2),Feedback_SFX!$B$2:$N$10,IF($T$1="Feedback ON", 2, Feedback_SFX!B1), FALSE), ""),""))</f>
        <v/>
      </c>
      <c r="I2" s="231"/>
      <c r="J2" s="231"/>
      <c r="K2" s="231"/>
      <c r="L2" s="231"/>
      <c r="M2" s="241"/>
      <c r="N2" s="231"/>
      <c r="O2" s="231"/>
      <c r="P2" s="231"/>
      <c r="Q2" s="231"/>
      <c r="R2" s="231"/>
      <c r="S2" s="231"/>
      <c r="T2" s="231"/>
      <c r="U2" s="231"/>
      <c r="V2" s="231"/>
      <c r="AB2" s="242">
        <f t="shared" ca="1" si="0"/>
        <v>26</v>
      </c>
      <c r="AC2" s="242">
        <f t="shared" si="0"/>
        <v>26</v>
      </c>
      <c r="AD2" s="242" t="str">
        <f t="shared" ca="1" si="0"/>
        <v/>
      </c>
      <c r="AE2" s="232" t="str">
        <f t="shared" ca="1" si="0"/>
        <v/>
      </c>
      <c r="AF2" s="231"/>
      <c r="AG2" s="231"/>
    </row>
    <row r="3" spans="5:42" ht="4.9000000000000004" customHeight="1"/>
    <row r="5" spans="5:42">
      <c r="F5" s="233" t="s">
        <v>169</v>
      </c>
    </row>
    <row r="6" spans="5:42">
      <c r="F6" s="398" t="s">
        <v>170</v>
      </c>
      <c r="G6" s="398"/>
      <c r="H6" s="398"/>
      <c r="I6" s="398"/>
      <c r="J6" s="398"/>
      <c r="K6" s="398"/>
      <c r="L6" s="398"/>
      <c r="M6" s="398"/>
    </row>
    <row r="7" spans="5:42">
      <c r="F7" s="398"/>
      <c r="G7" s="398"/>
      <c r="H7" s="398"/>
      <c r="I7" s="398"/>
      <c r="J7" s="398"/>
      <c r="K7" s="398"/>
      <c r="L7" s="398"/>
      <c r="M7" s="398"/>
    </row>
    <row r="8" spans="5:42">
      <c r="F8" s="233" t="s">
        <v>2</v>
      </c>
    </row>
    <row r="9" spans="5:42">
      <c r="F9" s="234" t="s">
        <v>171</v>
      </c>
      <c r="N9" s="235"/>
    </row>
    <row r="10" spans="5:42">
      <c r="F10" s="236" t="s">
        <v>498</v>
      </c>
    </row>
    <row r="11" spans="5:42">
      <c r="F11" s="237" t="s">
        <v>499</v>
      </c>
    </row>
    <row r="12" spans="5:42">
      <c r="F12" s="235" t="s">
        <v>500</v>
      </c>
    </row>
    <row r="13" spans="5:42">
      <c r="F13" s="235" t="s">
        <v>501</v>
      </c>
    </row>
    <row r="14" spans="5:42">
      <c r="F14" s="238" t="s">
        <v>176</v>
      </c>
    </row>
    <row r="15" spans="5:42">
      <c r="F15" s="235" t="s">
        <v>502</v>
      </c>
    </row>
    <row r="16" spans="5:42">
      <c r="F16" s="238" t="s">
        <v>178</v>
      </c>
    </row>
    <row r="17" spans="6:18">
      <c r="F17" s="238" t="s">
        <v>176</v>
      </c>
    </row>
    <row r="20" spans="6:18" ht="25.5" customHeight="1">
      <c r="I20" s="399" t="s">
        <v>179</v>
      </c>
      <c r="J20" s="399"/>
      <c r="M20" s="399" t="s">
        <v>180</v>
      </c>
      <c r="N20" s="399"/>
    </row>
    <row r="21" spans="6:18" ht="16.5">
      <c r="I21" s="239" t="s">
        <v>181</v>
      </c>
      <c r="J21" s="239" t="s">
        <v>182</v>
      </c>
      <c r="M21" s="239" t="s">
        <v>183</v>
      </c>
      <c r="N21" s="239" t="s">
        <v>184</v>
      </c>
    </row>
    <row r="22" spans="6:18">
      <c r="I22" s="243">
        <v>74536</v>
      </c>
      <c r="J22" s="244" t="s">
        <v>185</v>
      </c>
      <c r="M22" s="244" t="s">
        <v>186</v>
      </c>
      <c r="N22" s="244">
        <v>0.05</v>
      </c>
    </row>
    <row r="23" spans="6:18">
      <c r="I23" s="243">
        <v>20172</v>
      </c>
      <c r="J23" s="244" t="s">
        <v>187</v>
      </c>
      <c r="M23" s="244" t="s">
        <v>188</v>
      </c>
      <c r="N23" s="244">
        <v>0.1</v>
      </c>
    </row>
    <row r="24" spans="6:18">
      <c r="I24" s="243">
        <v>89152</v>
      </c>
      <c r="J24" s="231" t="s">
        <v>189</v>
      </c>
    </row>
    <row r="25" spans="6:18" ht="9" customHeight="1"/>
    <row r="27" spans="6:18" ht="35.65" customHeight="1">
      <c r="F27" s="245"/>
      <c r="G27" s="245"/>
      <c r="H27" s="239" t="s">
        <v>190</v>
      </c>
      <c r="I27" s="245"/>
      <c r="J27" s="239" t="s">
        <v>191</v>
      </c>
      <c r="K27" s="239"/>
      <c r="L27" s="239" t="s">
        <v>192</v>
      </c>
      <c r="M27" s="239" t="s">
        <v>193</v>
      </c>
      <c r="N27" s="239" t="s">
        <v>191</v>
      </c>
    </row>
    <row r="28" spans="6:18" ht="43.15" customHeight="1">
      <c r="F28" s="239" t="s">
        <v>194</v>
      </c>
      <c r="G28" s="239" t="s">
        <v>195</v>
      </c>
      <c r="H28" s="239" t="s">
        <v>181</v>
      </c>
      <c r="I28" s="239" t="s">
        <v>196</v>
      </c>
      <c r="J28" s="246">
        <v>20000</v>
      </c>
      <c r="K28" s="239" t="s">
        <v>183</v>
      </c>
      <c r="L28" s="239" t="s">
        <v>197</v>
      </c>
      <c r="M28" s="239" t="s">
        <v>198</v>
      </c>
      <c r="N28" s="239" t="s">
        <v>184</v>
      </c>
    </row>
    <row r="29" spans="6:18" ht="19.149999999999999" customHeight="1">
      <c r="F29" s="231" t="s">
        <v>199</v>
      </c>
      <c r="G29" s="231" t="s">
        <v>185</v>
      </c>
      <c r="H29" s="226">
        <f>_xlfn.IFS(G29=J22,I22,G29=J$23,I23,G29=J24,I24)</f>
        <v>74536</v>
      </c>
      <c r="I29" s="247">
        <v>26870</v>
      </c>
      <c r="J29" s="227" t="str">
        <f>IF(I29&gt;=J28, "Met", "Not Met")</f>
        <v>Met</v>
      </c>
      <c r="K29" s="231" t="s">
        <v>188</v>
      </c>
      <c r="L29" s="231">
        <f>IF(K29=M23,1,0)</f>
        <v>1</v>
      </c>
      <c r="M29" s="248" t="str">
        <f>IF(AND(G29=J23,L29=1),"Yes","No")</f>
        <v>No</v>
      </c>
      <c r="N29" s="249">
        <f>IF(L29=1,I29*N23,I29*N22)</f>
        <v>2687</v>
      </c>
      <c r="Q29" s="230" t="s">
        <v>20</v>
      </c>
      <c r="R29" s="230" t="s">
        <v>21</v>
      </c>
    </row>
    <row r="30" spans="6:18" ht="49.5">
      <c r="F30" s="231" t="s">
        <v>200</v>
      </c>
      <c r="G30" s="231" t="s">
        <v>187</v>
      </c>
      <c r="H30" s="226">
        <f t="shared" ref="H30:H38" si="1">_xlfn.IFS(G30=J$22,I$22,G30=J$23,I$23,G30=J$24,I$24)</f>
        <v>20172</v>
      </c>
      <c r="I30" s="247">
        <v>16635</v>
      </c>
      <c r="J30" s="227" t="str">
        <f t="shared" ref="J30:J38" si="2">IF(I30&gt;=J$28, "Met", "Not Met")</f>
        <v>Not Met</v>
      </c>
      <c r="K30" s="231" t="s">
        <v>188</v>
      </c>
      <c r="L30" s="231">
        <f t="shared" ref="L30:L43" si="3">IF(K30=M$23,1,0)</f>
        <v>1</v>
      </c>
      <c r="M30" s="248" t="str">
        <f t="shared" ref="M30:M43" si="4">IF(AND(G30=J$23,L30=1),"Yes","No")</f>
        <v>Yes</v>
      </c>
      <c r="N30" s="249">
        <f t="shared" ref="N30:N43" si="5">IF(L30=1,I30*N$23,I30*N$22)</f>
        <v>1663.5</v>
      </c>
      <c r="Q30" s="250" t="s">
        <v>487</v>
      </c>
      <c r="R30" s="243" t="s">
        <v>18</v>
      </c>
    </row>
    <row r="31" spans="6:18" ht="57.75">
      <c r="F31" s="231" t="s">
        <v>201</v>
      </c>
      <c r="G31" s="231" t="s">
        <v>187</v>
      </c>
      <c r="H31" s="226">
        <f t="shared" si="1"/>
        <v>20172</v>
      </c>
      <c r="I31" s="247">
        <v>8078</v>
      </c>
      <c r="J31" s="227" t="str">
        <f t="shared" si="2"/>
        <v>Not Met</v>
      </c>
      <c r="K31" s="231" t="s">
        <v>186</v>
      </c>
      <c r="L31" s="231">
        <f t="shared" si="3"/>
        <v>0</v>
      </c>
      <c r="M31" s="248" t="str">
        <f>IF(AND(G31=J$23,L31=1),"Yes","No")</f>
        <v>No</v>
      </c>
      <c r="N31" s="249">
        <f t="shared" si="5"/>
        <v>403.90000000000003</v>
      </c>
      <c r="Q31" s="250" t="s">
        <v>488</v>
      </c>
      <c r="R31" s="243" t="s">
        <v>17</v>
      </c>
    </row>
    <row r="32" spans="6:18" ht="96.4" customHeight="1">
      <c r="F32" s="231" t="s">
        <v>202</v>
      </c>
      <c r="G32" s="231" t="s">
        <v>189</v>
      </c>
      <c r="H32" s="226">
        <f t="shared" si="1"/>
        <v>89152</v>
      </c>
      <c r="I32" s="247">
        <v>33625</v>
      </c>
      <c r="J32" s="227" t="str">
        <f t="shared" si="2"/>
        <v>Met</v>
      </c>
      <c r="K32" s="231" t="s">
        <v>188</v>
      </c>
      <c r="L32" s="231">
        <f t="shared" si="3"/>
        <v>1</v>
      </c>
      <c r="M32" s="248" t="str">
        <f t="shared" si="4"/>
        <v>No</v>
      </c>
      <c r="N32" s="249">
        <f t="shared" si="5"/>
        <v>3362.5</v>
      </c>
      <c r="Q32" s="250" t="s">
        <v>489</v>
      </c>
      <c r="R32" s="243" t="s">
        <v>15</v>
      </c>
    </row>
    <row r="33" spans="6:19" ht="49.5">
      <c r="F33" s="231" t="s">
        <v>203</v>
      </c>
      <c r="G33" s="244" t="s">
        <v>185</v>
      </c>
      <c r="H33" s="226">
        <f t="shared" si="1"/>
        <v>74536</v>
      </c>
      <c r="I33" s="247">
        <v>17160</v>
      </c>
      <c r="J33" s="227" t="str">
        <f t="shared" si="2"/>
        <v>Not Met</v>
      </c>
      <c r="K33" s="231" t="s">
        <v>186</v>
      </c>
      <c r="L33" s="231">
        <f t="shared" si="3"/>
        <v>0</v>
      </c>
      <c r="M33" s="248" t="str">
        <f t="shared" si="4"/>
        <v>No</v>
      </c>
      <c r="N33" s="249">
        <f t="shared" si="5"/>
        <v>858</v>
      </c>
      <c r="Q33" s="250" t="s">
        <v>490</v>
      </c>
      <c r="R33" s="243" t="s">
        <v>17</v>
      </c>
    </row>
    <row r="34" spans="6:19" ht="66">
      <c r="F34" s="231" t="s">
        <v>204</v>
      </c>
      <c r="G34" s="231" t="s">
        <v>187</v>
      </c>
      <c r="H34" s="226">
        <f t="shared" si="1"/>
        <v>20172</v>
      </c>
      <c r="I34" s="247">
        <v>6667</v>
      </c>
      <c r="J34" s="227" t="str">
        <f t="shared" si="2"/>
        <v>Not Met</v>
      </c>
      <c r="K34" s="231" t="s">
        <v>188</v>
      </c>
      <c r="L34" s="231">
        <f t="shared" si="3"/>
        <v>1</v>
      </c>
      <c r="M34" s="248" t="str">
        <f t="shared" si="4"/>
        <v>Yes</v>
      </c>
      <c r="N34" s="249">
        <f t="shared" si="5"/>
        <v>666.7</v>
      </c>
      <c r="Q34" s="250" t="s">
        <v>491</v>
      </c>
      <c r="R34" s="243" t="s">
        <v>16</v>
      </c>
    </row>
    <row r="35" spans="6:19">
      <c r="F35" s="231" t="s">
        <v>205</v>
      </c>
      <c r="G35" s="231" t="s">
        <v>189</v>
      </c>
      <c r="H35" s="226">
        <f t="shared" si="1"/>
        <v>89152</v>
      </c>
      <c r="I35" s="247">
        <v>60470</v>
      </c>
      <c r="J35" s="227" t="str">
        <f t="shared" si="2"/>
        <v>Met</v>
      </c>
      <c r="K35" s="231" t="s">
        <v>188</v>
      </c>
      <c r="L35" s="231">
        <f t="shared" si="3"/>
        <v>1</v>
      </c>
      <c r="M35" s="248" t="str">
        <f t="shared" si="4"/>
        <v>No</v>
      </c>
      <c r="N35" s="249">
        <f t="shared" si="5"/>
        <v>6047</v>
      </c>
      <c r="R35" s="251" t="str">
        <f>_xlfn.CONCAT(R30:R34)</f>
        <v>DCACB</v>
      </c>
      <c r="S35" s="228" t="s">
        <v>22</v>
      </c>
    </row>
    <row r="36" spans="6:19">
      <c r="F36" s="231" t="s">
        <v>206</v>
      </c>
      <c r="G36" s="231" t="s">
        <v>187</v>
      </c>
      <c r="H36" s="226">
        <f t="shared" si="1"/>
        <v>20172</v>
      </c>
      <c r="I36" s="247">
        <v>15516</v>
      </c>
      <c r="J36" s="227" t="str">
        <f t="shared" si="2"/>
        <v>Not Met</v>
      </c>
      <c r="K36" s="231" t="s">
        <v>188</v>
      </c>
      <c r="L36" s="231">
        <f t="shared" si="3"/>
        <v>1</v>
      </c>
      <c r="M36" s="248" t="str">
        <f t="shared" si="4"/>
        <v>Yes</v>
      </c>
      <c r="N36" s="249">
        <f t="shared" si="5"/>
        <v>1551.6000000000001</v>
      </c>
    </row>
    <row r="37" spans="6:19">
      <c r="F37" s="231" t="s">
        <v>207</v>
      </c>
      <c r="G37" s="244" t="s">
        <v>185</v>
      </c>
      <c r="H37" s="226">
        <f t="shared" si="1"/>
        <v>74536</v>
      </c>
      <c r="I37" s="247">
        <v>36835</v>
      </c>
      <c r="J37" s="227" t="str">
        <f t="shared" si="2"/>
        <v>Met</v>
      </c>
      <c r="K37" s="231" t="s">
        <v>188</v>
      </c>
      <c r="L37" s="231">
        <f t="shared" si="3"/>
        <v>1</v>
      </c>
      <c r="M37" s="248" t="str">
        <f t="shared" si="4"/>
        <v>No</v>
      </c>
      <c r="N37" s="249">
        <f t="shared" si="5"/>
        <v>3683.5</v>
      </c>
    </row>
    <row r="38" spans="6:19">
      <c r="F38" s="231" t="s">
        <v>208</v>
      </c>
      <c r="G38" s="231" t="s">
        <v>187</v>
      </c>
      <c r="H38" s="226">
        <f t="shared" si="1"/>
        <v>20172</v>
      </c>
      <c r="I38" s="249">
        <v>8019</v>
      </c>
      <c r="J38" s="227" t="str">
        <f t="shared" si="2"/>
        <v>Not Met</v>
      </c>
      <c r="K38" s="231" t="s">
        <v>188</v>
      </c>
      <c r="L38" s="231">
        <f t="shared" si="3"/>
        <v>1</v>
      </c>
      <c r="M38" s="248" t="str">
        <f t="shared" si="4"/>
        <v>Yes</v>
      </c>
      <c r="N38" s="249">
        <f t="shared" si="5"/>
        <v>801.90000000000009</v>
      </c>
    </row>
    <row r="39" spans="6:19" hidden="1">
      <c r="F39" s="231"/>
      <c r="G39" s="231"/>
      <c r="H39" s="226"/>
      <c r="I39" s="249"/>
      <c r="J39" s="227"/>
      <c r="K39" s="231">
        <v>981</v>
      </c>
      <c r="L39" s="231">
        <f>IF(K39=M$23,1,0)</f>
        <v>0</v>
      </c>
      <c r="M39" s="248" t="str">
        <f>IF(AND(G39=J$23,L39=1),"Yes","No")</f>
        <v>No</v>
      </c>
      <c r="N39" s="249">
        <f t="shared" si="5"/>
        <v>0</v>
      </c>
    </row>
    <row r="40" spans="6:19">
      <c r="F40" s="231" t="s">
        <v>209</v>
      </c>
      <c r="G40" s="231" t="s">
        <v>189</v>
      </c>
      <c r="H40" s="226">
        <f>_xlfn.IFS(G40=J$22,I$22,G40=J$23,I$23,G40=J$24,I$24)</f>
        <v>89152</v>
      </c>
      <c r="I40" s="249">
        <v>28889</v>
      </c>
      <c r="J40" s="227" t="str">
        <f>IF(I40&gt;=J$28, "Met", "Not Met")</f>
        <v>Met</v>
      </c>
      <c r="K40" s="231" t="s">
        <v>186</v>
      </c>
      <c r="L40" s="231">
        <f t="shared" si="3"/>
        <v>0</v>
      </c>
      <c r="M40" s="248" t="str">
        <f t="shared" si="4"/>
        <v>No</v>
      </c>
      <c r="N40" s="249">
        <f t="shared" si="5"/>
        <v>1444.45</v>
      </c>
    </row>
    <row r="41" spans="6:19">
      <c r="F41" s="231" t="s">
        <v>210</v>
      </c>
      <c r="G41" s="231" t="s">
        <v>185</v>
      </c>
      <c r="H41" s="226">
        <f>_xlfn.IFS(G41=J$22,I$22,G41=J$23,I$23,G41=J$24,I$24)</f>
        <v>74536</v>
      </c>
      <c r="I41" s="249">
        <v>12390</v>
      </c>
      <c r="J41" s="227" t="str">
        <f>IF(I41&gt;=J$28, "Met", "Not Met")</f>
        <v>Not Met</v>
      </c>
      <c r="K41" s="231" t="s">
        <v>186</v>
      </c>
      <c r="L41" s="231">
        <f t="shared" si="3"/>
        <v>0</v>
      </c>
      <c r="M41" s="248" t="str">
        <f t="shared" si="4"/>
        <v>No</v>
      </c>
      <c r="N41" s="249">
        <f t="shared" si="5"/>
        <v>619.5</v>
      </c>
    </row>
    <row r="42" spans="6:19">
      <c r="F42" s="231" t="s">
        <v>211</v>
      </c>
      <c r="G42" s="244" t="s">
        <v>189</v>
      </c>
      <c r="H42" s="226">
        <f>_xlfn.IFS(G42=J$22,I$22,G42=J$23,I$23,G42=J$24,I$24)</f>
        <v>89152</v>
      </c>
      <c r="I42" s="249">
        <v>75292</v>
      </c>
      <c r="J42" s="227" t="str">
        <f>IF(I42&gt;=J$28, "Met", "Not Met")</f>
        <v>Met</v>
      </c>
      <c r="K42" s="231" t="s">
        <v>188</v>
      </c>
      <c r="L42" s="231">
        <f t="shared" si="3"/>
        <v>1</v>
      </c>
      <c r="M42" s="248" t="str">
        <f t="shared" si="4"/>
        <v>No</v>
      </c>
      <c r="N42" s="249">
        <f t="shared" si="5"/>
        <v>7529.2000000000007</v>
      </c>
    </row>
    <row r="43" spans="6:19">
      <c r="F43" s="231" t="s">
        <v>212</v>
      </c>
      <c r="G43" s="244" t="s">
        <v>185</v>
      </c>
      <c r="H43" s="226">
        <f>_xlfn.IFS(G43=J$22,I$22,G43=J$23,I$23,G43=J$24,I$24)</f>
        <v>74536</v>
      </c>
      <c r="I43" s="249">
        <v>6287</v>
      </c>
      <c r="J43" s="227" t="str">
        <f>IF(I43&gt;=J$28, "Met", "Not Met")</f>
        <v>Not Met</v>
      </c>
      <c r="K43" s="231" t="s">
        <v>186</v>
      </c>
      <c r="L43" s="231">
        <f t="shared" si="3"/>
        <v>0</v>
      </c>
      <c r="M43" s="248" t="str">
        <f t="shared" si="4"/>
        <v>No</v>
      </c>
      <c r="N43" s="249">
        <f t="shared" si="5"/>
        <v>314.35000000000002</v>
      </c>
    </row>
  </sheetData>
  <mergeCells count="3">
    <mergeCell ref="F6:M7"/>
    <mergeCell ref="I20:J20"/>
    <mergeCell ref="M20:N20"/>
  </mergeCells>
  <conditionalFormatting sqref="E1:E2">
    <cfRule type="expression" dxfId="262" priority="8">
      <formula>$E$2/$F$2&gt;=0.076</formula>
    </cfRule>
  </conditionalFormatting>
  <conditionalFormatting sqref="F1:F2">
    <cfRule type="expression" dxfId="261" priority="9">
      <formula>$E$2/$F$2&gt;=0.153</formula>
    </cfRule>
  </conditionalFormatting>
  <conditionalFormatting sqref="G1:G2">
    <cfRule type="expression" dxfId="260" priority="10">
      <formula>$E$2/$F$2&gt;=0.23</formula>
    </cfRule>
  </conditionalFormatting>
  <conditionalFormatting sqref="H1:H2">
    <cfRule type="expression" dxfId="259" priority="11">
      <formula>$E$2/$F$2&gt;=0.307</formula>
    </cfRule>
  </conditionalFormatting>
  <conditionalFormatting sqref="I1:I2">
    <cfRule type="expression" dxfId="258" priority="12">
      <formula>$E$2/$F$2&gt;=0.384</formula>
    </cfRule>
  </conditionalFormatting>
  <conditionalFormatting sqref="J1:J2">
    <cfRule type="expression" dxfId="257" priority="13">
      <formula>$E$2/$F$2&gt;=0.461</formula>
    </cfRule>
  </conditionalFormatting>
  <conditionalFormatting sqref="K1:K2">
    <cfRule type="expression" dxfId="256" priority="14">
      <formula>$E$2/$F$2&gt;=0.538</formula>
    </cfRule>
  </conditionalFormatting>
  <conditionalFormatting sqref="L1:L2">
    <cfRule type="expression" dxfId="255" priority="15">
      <formula>$E$2/$F$2&gt;=0.615</formula>
    </cfRule>
  </conditionalFormatting>
  <conditionalFormatting sqref="M1:T2">
    <cfRule type="expression" dxfId="254" priority="16">
      <formula>$E$2/$F$2&gt;=0.692</formula>
    </cfRule>
  </conditionalFormatting>
  <conditionalFormatting sqref="P1">
    <cfRule type="expression" dxfId="253" priority="4">
      <formula>$E$2/$F$2&gt;=0.846</formula>
    </cfRule>
  </conditionalFormatting>
  <conditionalFormatting sqref="S1">
    <cfRule type="expression" dxfId="252" priority="7">
      <formula>$E$2/$F$2&gt;=0.846</formula>
    </cfRule>
  </conditionalFormatting>
  <conditionalFormatting sqref="T1">
    <cfRule type="expression" dxfId="251" priority="2">
      <formula>$T$1&lt;&gt;""</formula>
    </cfRule>
  </conditionalFormatting>
  <conditionalFormatting sqref="U1:V1 E1:S2 AB1:AS2 T2:V2">
    <cfRule type="expression" dxfId="250" priority="1">
      <formula>$T$1="Feedback OFF"</formula>
    </cfRule>
  </conditionalFormatting>
  <conditionalFormatting sqref="U1:V2">
    <cfRule type="expression" dxfId="249" priority="3">
      <formula>$E$2/$F$2&gt;=0.846</formula>
    </cfRule>
  </conditionalFormatting>
  <conditionalFormatting sqref="AB1:AJ1 AL1:AO1 AQ1:AS1 AB2:AS2">
    <cfRule type="expression" dxfId="248" priority="17">
      <formula>$E$2/$F$2&gt;=1</formula>
    </cfRule>
  </conditionalFormatting>
  <conditionalFormatting sqref="AK1">
    <cfRule type="expression" dxfId="247" priority="6">
      <formula>$E$2/$F$2&gt;=0.846</formula>
    </cfRule>
  </conditionalFormatting>
  <conditionalFormatting sqref="AP1">
    <cfRule type="expression" dxfId="246" priority="5">
      <formula>$E$2/$F$2&gt;=0.846</formula>
    </cfRule>
  </conditionalFormatting>
  <dataValidations count="2">
    <dataValidation type="list" allowBlank="1" showInputMessage="1" showErrorMessage="1" sqref="R30:R34" xr:uid="{362A6493-4261-4B95-BE0C-4DE3D96C1F59}">
      <formula1>"A,B,C,D"</formula1>
    </dataValidation>
    <dataValidation type="list" allowBlank="1" showInputMessage="1" showErrorMessage="1" sqref="P1" xr:uid="{9B0B5D1B-550A-4768-BE73-65EE252B3EC9}">
      <formula1>"Feedback ON, Taunting ON, Feedback OFF"</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649A5-5E3C-41C0-BFB0-58C8140E2FE6}">
  <sheetPr>
    <tabColor rgb="FF4FADEA"/>
  </sheetPr>
  <dimension ref="F3:S42"/>
  <sheetViews>
    <sheetView showGridLines="0" zoomScale="70" zoomScaleNormal="70" workbookViewId="0">
      <selection activeCell="O21" sqref="O21"/>
    </sheetView>
  </sheetViews>
  <sheetFormatPr defaultColWidth="8.7109375" defaultRowHeight="8.25"/>
  <cols>
    <col min="1" max="4" width="0.85546875" style="260" customWidth="1"/>
    <col min="5" max="5" width="1.42578125" style="260" customWidth="1"/>
    <col min="6" max="6" width="20" style="260" customWidth="1"/>
    <col min="7" max="8" width="10.42578125" style="260" customWidth="1"/>
    <col min="9" max="9" width="13.5703125" style="260" bestFit="1" customWidth="1"/>
    <col min="10" max="12" width="10.42578125" style="260" customWidth="1"/>
    <col min="13" max="13" width="1.42578125" style="260" customWidth="1"/>
    <col min="14" max="14" width="6.28515625" style="260" hidden="1" customWidth="1"/>
    <col min="15" max="15" width="16.42578125" style="260" bestFit="1" customWidth="1"/>
    <col min="16" max="16" width="17.140625" style="260" bestFit="1" customWidth="1"/>
    <col min="17" max="17" width="16.42578125" style="260" bestFit="1" customWidth="1"/>
    <col min="18" max="18" width="11.7109375" style="260" customWidth="1"/>
    <col min="19" max="19" width="12.7109375" style="260" bestFit="1" customWidth="1"/>
    <col min="20" max="16384" width="8.7109375" style="260"/>
  </cols>
  <sheetData>
    <row r="3" spans="6:6" ht="4.9000000000000004" customHeight="1"/>
    <row r="4" spans="6:6" ht="4.9000000000000004" customHeight="1"/>
    <row r="5" spans="6:6" ht="10.15" customHeight="1"/>
    <row r="6" spans="6:6">
      <c r="F6" s="265">
        <v>0</v>
      </c>
    </row>
    <row r="7" spans="6:6">
      <c r="F7" s="264">
        <v>0</v>
      </c>
    </row>
    <row r="8" spans="6:6">
      <c r="F8" s="264">
        <v>0</v>
      </c>
    </row>
    <row r="9" spans="6:6">
      <c r="F9" s="264"/>
    </row>
    <row r="10" spans="6:6">
      <c r="F10" s="265">
        <v>0</v>
      </c>
    </row>
    <row r="11" spans="6:6">
      <c r="F11" s="266">
        <v>0</v>
      </c>
    </row>
    <row r="12" spans="6:6">
      <c r="F12" s="266">
        <v>0</v>
      </c>
    </row>
    <row r="13" spans="6:6">
      <c r="F13" s="266">
        <v>0</v>
      </c>
    </row>
    <row r="14" spans="6:6">
      <c r="F14" s="266">
        <v>0</v>
      </c>
    </row>
    <row r="15" spans="6:6">
      <c r="F15" s="266">
        <v>0</v>
      </c>
    </row>
    <row r="16" spans="6:6">
      <c r="F16" s="266">
        <v>0</v>
      </c>
    </row>
    <row r="17" spans="6:19">
      <c r="F17" s="261"/>
    </row>
    <row r="18" spans="6:19">
      <c r="F18" s="261"/>
    </row>
    <row r="20" spans="6:19">
      <c r="F20" s="405">
        <v>0</v>
      </c>
      <c r="G20" s="405"/>
      <c r="H20" s="405"/>
      <c r="I20" s="405"/>
      <c r="J20" s="405"/>
      <c r="K20" s="405"/>
      <c r="L20" s="405"/>
      <c r="M20" s="405"/>
      <c r="N20" s="405"/>
      <c r="O20" s="405"/>
      <c r="P20" s="405"/>
      <c r="Q20" s="405"/>
      <c r="R20" s="405"/>
      <c r="S20" s="405"/>
    </row>
    <row r="21" spans="6:19">
      <c r="G21" s="269">
        <v>0</v>
      </c>
      <c r="H21" s="269">
        <v>0</v>
      </c>
      <c r="I21" s="269">
        <v>0</v>
      </c>
      <c r="J21" s="269">
        <v>0</v>
      </c>
      <c r="K21" s="269">
        <v>0</v>
      </c>
      <c r="L21" s="269">
        <v>0</v>
      </c>
      <c r="M21" s="262"/>
      <c r="N21" s="269"/>
      <c r="O21" s="269">
        <v>0</v>
      </c>
      <c r="P21" s="269">
        <v>0</v>
      </c>
      <c r="Q21" s="269">
        <v>0</v>
      </c>
      <c r="R21" s="269">
        <v>0</v>
      </c>
      <c r="S21" s="269">
        <v>0</v>
      </c>
    </row>
    <row r="22" spans="6:19">
      <c r="F22" s="263">
        <v>0</v>
      </c>
      <c r="G22" s="268">
        <v>0</v>
      </c>
      <c r="H22" s="268">
        <v>0</v>
      </c>
      <c r="I22" s="268">
        <v>0</v>
      </c>
      <c r="J22" s="268">
        <v>0</v>
      </c>
      <c r="K22" s="268">
        <v>0</v>
      </c>
      <c r="L22" s="268">
        <v>0</v>
      </c>
      <c r="M22" s="262"/>
      <c r="N22" s="268"/>
      <c r="O22" s="268">
        <v>1</v>
      </c>
      <c r="P22" s="268">
        <v>1</v>
      </c>
      <c r="Q22" s="268">
        <v>1</v>
      </c>
      <c r="R22" s="256"/>
      <c r="S22" s="256">
        <v>0</v>
      </c>
    </row>
    <row r="23" spans="6:19" ht="7.9" customHeight="1">
      <c r="F23" s="263"/>
      <c r="G23" s="263"/>
      <c r="H23" s="263"/>
      <c r="I23" s="263"/>
      <c r="J23" s="263"/>
      <c r="K23" s="263"/>
      <c r="L23" s="263"/>
      <c r="M23" s="262"/>
      <c r="N23" s="263"/>
      <c r="O23" s="263"/>
      <c r="P23" s="263"/>
      <c r="Q23" s="263"/>
      <c r="R23" s="263"/>
      <c r="S23" s="267"/>
    </row>
    <row r="24" spans="6:19">
      <c r="F24" s="260">
        <v>0</v>
      </c>
      <c r="G24" s="270">
        <v>0</v>
      </c>
      <c r="H24" s="270">
        <v>0</v>
      </c>
      <c r="I24" s="270">
        <v>0</v>
      </c>
      <c r="J24" s="270">
        <v>0</v>
      </c>
      <c r="K24" s="270">
        <v>0</v>
      </c>
      <c r="L24" s="270">
        <v>0</v>
      </c>
      <c r="M24" s="262"/>
      <c r="N24" s="270"/>
      <c r="O24" s="270">
        <v>1</v>
      </c>
      <c r="P24" s="271">
        <v>1</v>
      </c>
      <c r="Q24" s="271">
        <v>1</v>
      </c>
      <c r="R24" s="259">
        <v>1</v>
      </c>
      <c r="S24" s="267">
        <v>1</v>
      </c>
    </row>
    <row r="25" spans="6:19">
      <c r="F25" s="260">
        <v>0</v>
      </c>
      <c r="G25" s="270">
        <v>0</v>
      </c>
      <c r="H25" s="270">
        <v>0</v>
      </c>
      <c r="I25" s="270">
        <v>0</v>
      </c>
      <c r="J25" s="270">
        <v>0</v>
      </c>
      <c r="K25" s="270">
        <v>0</v>
      </c>
      <c r="L25" s="270">
        <v>0</v>
      </c>
      <c r="M25" s="262"/>
      <c r="N25" s="270"/>
      <c r="O25" s="270">
        <v>1</v>
      </c>
      <c r="P25" s="271">
        <v>1</v>
      </c>
      <c r="Q25" s="271">
        <v>1</v>
      </c>
      <c r="R25" s="259">
        <v>1</v>
      </c>
      <c r="S25" s="267">
        <v>1</v>
      </c>
    </row>
    <row r="26" spans="6:19">
      <c r="F26" s="260">
        <v>0</v>
      </c>
      <c r="G26" s="270">
        <v>0</v>
      </c>
      <c r="H26" s="270">
        <v>0</v>
      </c>
      <c r="I26" s="270">
        <v>0</v>
      </c>
      <c r="J26" s="270">
        <v>0</v>
      </c>
      <c r="K26" s="270">
        <v>0</v>
      </c>
      <c r="L26" s="270">
        <v>0</v>
      </c>
      <c r="M26" s="262"/>
      <c r="N26" s="270"/>
      <c r="O26" s="270">
        <v>0</v>
      </c>
      <c r="P26" s="271">
        <v>0</v>
      </c>
      <c r="Q26" s="271">
        <v>0</v>
      </c>
      <c r="R26" s="259">
        <v>0</v>
      </c>
      <c r="S26" s="267">
        <v>0</v>
      </c>
    </row>
    <row r="27" spans="6:19">
      <c r="F27" s="260">
        <v>0</v>
      </c>
      <c r="G27" s="270">
        <v>0</v>
      </c>
      <c r="H27" s="270">
        <v>0</v>
      </c>
      <c r="I27" s="270">
        <v>0</v>
      </c>
      <c r="J27" s="270">
        <v>0</v>
      </c>
      <c r="K27" s="270">
        <v>0</v>
      </c>
      <c r="L27" s="270">
        <v>0</v>
      </c>
      <c r="M27" s="262"/>
      <c r="N27" s="270"/>
      <c r="O27" s="270">
        <v>0</v>
      </c>
      <c r="P27" s="271">
        <v>0</v>
      </c>
      <c r="Q27" s="271">
        <v>0</v>
      </c>
      <c r="R27" s="259">
        <v>0</v>
      </c>
      <c r="S27" s="267">
        <v>0</v>
      </c>
    </row>
    <row r="28" spans="6:19">
      <c r="F28" s="260">
        <v>0</v>
      </c>
      <c r="G28" s="270">
        <v>0</v>
      </c>
      <c r="H28" s="270">
        <v>0</v>
      </c>
      <c r="I28" s="270">
        <v>0</v>
      </c>
      <c r="J28" s="270">
        <v>0</v>
      </c>
      <c r="K28" s="270">
        <v>0</v>
      </c>
      <c r="L28" s="270">
        <v>0</v>
      </c>
      <c r="M28" s="262"/>
      <c r="N28" s="270"/>
      <c r="O28" s="270">
        <v>0</v>
      </c>
      <c r="P28" s="271">
        <v>0</v>
      </c>
      <c r="Q28" s="271">
        <v>0</v>
      </c>
      <c r="R28" s="259">
        <v>0</v>
      </c>
      <c r="S28" s="267">
        <v>0</v>
      </c>
    </row>
    <row r="29" spans="6:19">
      <c r="F29" s="260">
        <v>0</v>
      </c>
      <c r="G29" s="270">
        <v>0</v>
      </c>
      <c r="H29" s="270">
        <v>0</v>
      </c>
      <c r="I29" s="270">
        <v>0</v>
      </c>
      <c r="J29" s="270">
        <v>0</v>
      </c>
      <c r="K29" s="270">
        <v>0</v>
      </c>
      <c r="L29" s="270">
        <v>0</v>
      </c>
      <c r="M29" s="262"/>
      <c r="N29" s="270"/>
      <c r="O29" s="270">
        <v>0</v>
      </c>
      <c r="P29" s="271">
        <v>0</v>
      </c>
      <c r="Q29" s="271">
        <v>0</v>
      </c>
      <c r="R29" s="259">
        <v>0</v>
      </c>
      <c r="S29" s="267">
        <v>0</v>
      </c>
    </row>
    <row r="30" spans="6:19">
      <c r="F30" s="260">
        <v>0</v>
      </c>
      <c r="G30" s="270">
        <v>0</v>
      </c>
      <c r="H30" s="270">
        <v>0</v>
      </c>
      <c r="I30" s="271">
        <v>0</v>
      </c>
      <c r="J30" s="270">
        <v>0</v>
      </c>
      <c r="K30" s="270">
        <v>0</v>
      </c>
      <c r="L30" s="270">
        <v>0</v>
      </c>
      <c r="M30" s="262"/>
      <c r="N30" s="270">
        <v>0</v>
      </c>
      <c r="O30" s="270">
        <v>0</v>
      </c>
      <c r="P30" s="271">
        <v>0</v>
      </c>
      <c r="Q30" s="271">
        <v>0</v>
      </c>
      <c r="R30" s="259">
        <v>0</v>
      </c>
      <c r="S30" s="267">
        <v>0</v>
      </c>
    </row>
    <row r="31" spans="6:19">
      <c r="F31" s="260">
        <v>0</v>
      </c>
      <c r="G31" s="270">
        <v>0</v>
      </c>
      <c r="H31" s="270">
        <v>0</v>
      </c>
      <c r="I31" s="271">
        <v>0</v>
      </c>
      <c r="J31" s="270">
        <v>0</v>
      </c>
      <c r="K31" s="270">
        <v>0</v>
      </c>
      <c r="L31" s="270">
        <v>0</v>
      </c>
      <c r="M31" s="262"/>
      <c r="N31" s="270"/>
      <c r="O31" s="270">
        <v>0</v>
      </c>
      <c r="P31" s="271">
        <v>0</v>
      </c>
      <c r="Q31" s="271">
        <v>0</v>
      </c>
      <c r="R31" s="259">
        <v>0</v>
      </c>
      <c r="S31" s="267">
        <v>0</v>
      </c>
    </row>
    <row r="32" spans="6:19">
      <c r="F32" s="260">
        <v>0</v>
      </c>
      <c r="G32" s="270">
        <v>0</v>
      </c>
      <c r="H32" s="270">
        <v>0</v>
      </c>
      <c r="I32" s="271">
        <v>0</v>
      </c>
      <c r="J32" s="270">
        <v>0</v>
      </c>
      <c r="K32" s="270">
        <v>0</v>
      </c>
      <c r="L32" s="270">
        <v>0</v>
      </c>
      <c r="M32" s="262"/>
      <c r="N32" s="270"/>
      <c r="O32" s="270">
        <v>0</v>
      </c>
      <c r="P32" s="271">
        <v>0</v>
      </c>
      <c r="Q32" s="271">
        <v>0</v>
      </c>
      <c r="R32" s="259">
        <v>0</v>
      </c>
      <c r="S32" s="267">
        <v>0</v>
      </c>
    </row>
    <row r="33" spans="6:19">
      <c r="F33" s="260">
        <v>0</v>
      </c>
      <c r="G33" s="270">
        <v>0</v>
      </c>
      <c r="H33" s="270">
        <v>0</v>
      </c>
      <c r="I33" s="271">
        <v>0</v>
      </c>
      <c r="J33" s="270">
        <v>0</v>
      </c>
      <c r="K33" s="270">
        <v>0</v>
      </c>
      <c r="L33" s="270">
        <v>0</v>
      </c>
      <c r="M33" s="262"/>
      <c r="N33" s="270"/>
      <c r="O33" s="270">
        <v>0</v>
      </c>
      <c r="P33" s="271">
        <v>0</v>
      </c>
      <c r="Q33" s="271">
        <v>0</v>
      </c>
      <c r="R33" s="259">
        <v>0</v>
      </c>
      <c r="S33" s="267">
        <v>0</v>
      </c>
    </row>
    <row r="34" spans="6:19">
      <c r="F34" s="260">
        <v>0</v>
      </c>
      <c r="G34" s="270">
        <v>0</v>
      </c>
      <c r="H34" s="270">
        <v>0</v>
      </c>
      <c r="I34" s="271">
        <v>0</v>
      </c>
      <c r="J34" s="270">
        <v>0</v>
      </c>
      <c r="K34" s="270">
        <v>0</v>
      </c>
      <c r="L34" s="270">
        <v>0</v>
      </c>
      <c r="M34" s="262"/>
      <c r="N34" s="270"/>
      <c r="O34" s="270">
        <v>0</v>
      </c>
      <c r="P34" s="271">
        <v>0</v>
      </c>
      <c r="Q34" s="271">
        <v>0</v>
      </c>
      <c r="R34" s="259">
        <v>0</v>
      </c>
      <c r="S34" s="267">
        <v>0</v>
      </c>
    </row>
    <row r="35" spans="6:19">
      <c r="F35" s="260">
        <v>0</v>
      </c>
      <c r="G35" s="270">
        <v>0</v>
      </c>
      <c r="H35" s="270">
        <v>0</v>
      </c>
      <c r="I35" s="271">
        <v>0</v>
      </c>
      <c r="J35" s="270">
        <v>0</v>
      </c>
      <c r="K35" s="270">
        <v>0</v>
      </c>
      <c r="L35" s="270">
        <v>0</v>
      </c>
      <c r="M35" s="262"/>
      <c r="N35" s="270"/>
      <c r="O35" s="270">
        <v>0</v>
      </c>
      <c r="P35" s="271">
        <v>0</v>
      </c>
      <c r="Q35" s="271">
        <v>0</v>
      </c>
      <c r="R35" s="259">
        <v>0</v>
      </c>
      <c r="S35" s="267">
        <v>0</v>
      </c>
    </row>
    <row r="36" spans="6:19">
      <c r="F36" s="260">
        <v>0</v>
      </c>
      <c r="G36" s="270">
        <v>0</v>
      </c>
      <c r="H36" s="270">
        <v>0</v>
      </c>
      <c r="I36" s="271">
        <v>0</v>
      </c>
      <c r="J36" s="270">
        <v>0</v>
      </c>
      <c r="K36" s="270">
        <v>0</v>
      </c>
      <c r="L36" s="270">
        <v>0</v>
      </c>
      <c r="M36" s="262"/>
      <c r="N36" s="270"/>
      <c r="O36" s="270">
        <v>0</v>
      </c>
      <c r="P36" s="271">
        <v>0</v>
      </c>
      <c r="Q36" s="271">
        <v>0</v>
      </c>
      <c r="R36" s="259">
        <v>0</v>
      </c>
      <c r="S36" s="267">
        <v>0</v>
      </c>
    </row>
    <row r="37" spans="6:19">
      <c r="F37" s="260">
        <v>0</v>
      </c>
      <c r="G37" s="270">
        <v>0</v>
      </c>
      <c r="H37" s="270">
        <v>0</v>
      </c>
      <c r="I37" s="270">
        <v>0</v>
      </c>
      <c r="J37" s="270">
        <v>0</v>
      </c>
      <c r="K37" s="270">
        <v>0</v>
      </c>
      <c r="L37" s="270">
        <v>0</v>
      </c>
      <c r="M37" s="262"/>
      <c r="N37" s="270"/>
      <c r="O37" s="270">
        <v>0</v>
      </c>
      <c r="P37" s="271">
        <v>0</v>
      </c>
      <c r="Q37" s="271">
        <v>0</v>
      </c>
      <c r="R37" s="259">
        <v>0</v>
      </c>
      <c r="S37" s="267">
        <v>0</v>
      </c>
    </row>
    <row r="38" spans="6:19">
      <c r="F38" s="260">
        <v>0</v>
      </c>
      <c r="G38" s="270">
        <v>0</v>
      </c>
      <c r="H38" s="270">
        <v>0</v>
      </c>
      <c r="I38" s="270">
        <v>0</v>
      </c>
      <c r="J38" s="270">
        <v>0</v>
      </c>
      <c r="K38" s="270">
        <v>0</v>
      </c>
      <c r="L38" s="270">
        <v>0</v>
      </c>
      <c r="M38" s="262"/>
      <c r="N38" s="270"/>
      <c r="O38" s="270">
        <v>0</v>
      </c>
      <c r="P38" s="271">
        <v>0</v>
      </c>
      <c r="Q38" s="271">
        <v>0</v>
      </c>
      <c r="R38" s="259">
        <v>0</v>
      </c>
      <c r="S38" s="267">
        <v>0</v>
      </c>
    </row>
    <row r="39" spans="6:19">
      <c r="F39" s="260">
        <v>0</v>
      </c>
      <c r="G39" s="270">
        <v>0</v>
      </c>
      <c r="H39" s="270">
        <v>0</v>
      </c>
      <c r="I39" s="270">
        <v>0</v>
      </c>
      <c r="J39" s="270">
        <v>0</v>
      </c>
      <c r="K39" s="270">
        <v>0</v>
      </c>
      <c r="L39" s="270">
        <v>0</v>
      </c>
      <c r="M39" s="262"/>
      <c r="N39" s="270"/>
      <c r="O39" s="270">
        <v>1</v>
      </c>
      <c r="P39" s="271">
        <v>1</v>
      </c>
      <c r="Q39" s="271">
        <v>1</v>
      </c>
      <c r="R39" s="259">
        <v>1</v>
      </c>
      <c r="S39" s="267">
        <v>1</v>
      </c>
    </row>
    <row r="40" spans="6:19" ht="7.9" customHeight="1">
      <c r="G40" s="257"/>
      <c r="H40" s="257"/>
      <c r="I40" s="257"/>
      <c r="J40" s="257"/>
      <c r="K40" s="257"/>
      <c r="L40" s="257"/>
      <c r="M40" s="262"/>
      <c r="N40" s="257"/>
      <c r="O40" s="257"/>
      <c r="P40" s="257"/>
      <c r="Q40" s="257"/>
    </row>
    <row r="41" spans="6:19">
      <c r="F41" s="272">
        <v>0</v>
      </c>
      <c r="G41" s="258">
        <v>1</v>
      </c>
      <c r="H41" s="258">
        <v>1</v>
      </c>
      <c r="I41" s="258">
        <v>0</v>
      </c>
      <c r="J41" s="258">
        <v>0</v>
      </c>
      <c r="K41" s="258">
        <v>0</v>
      </c>
      <c r="L41" s="258">
        <v>1</v>
      </c>
      <c r="M41" s="262"/>
      <c r="N41" s="258"/>
      <c r="O41" s="258">
        <v>1</v>
      </c>
      <c r="P41" s="258">
        <v>1</v>
      </c>
      <c r="Q41" s="258">
        <v>1</v>
      </c>
    </row>
    <row r="42" spans="6:19">
      <c r="F42" s="263">
        <v>0</v>
      </c>
      <c r="G42" s="259">
        <v>1</v>
      </c>
      <c r="H42" s="259">
        <v>1</v>
      </c>
      <c r="I42" s="259">
        <v>0</v>
      </c>
      <c r="J42" s="259">
        <v>0</v>
      </c>
      <c r="K42" s="259">
        <v>0</v>
      </c>
      <c r="L42" s="259">
        <v>1</v>
      </c>
      <c r="M42" s="262"/>
      <c r="N42" s="259"/>
      <c r="O42" s="259">
        <v>1</v>
      </c>
      <c r="P42" s="259">
        <v>1</v>
      </c>
      <c r="Q42" s="259">
        <v>1</v>
      </c>
    </row>
  </sheetData>
  <mergeCells count="1">
    <mergeCell ref="F20:S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5A0AB-9EFC-47F9-8E32-0E0C88AF4472}">
  <sheetPr>
    <tabColor rgb="FF4FADEA"/>
  </sheetPr>
  <dimension ref="E1:S42"/>
  <sheetViews>
    <sheetView showGridLines="0" zoomScale="70" zoomScaleNormal="70" workbookViewId="0">
      <selection activeCell="O22" sqref="O22"/>
    </sheetView>
  </sheetViews>
  <sheetFormatPr defaultColWidth="8.7109375" defaultRowHeight="8.25"/>
  <cols>
    <col min="1" max="4" width="0.85546875" style="260" customWidth="1"/>
    <col min="5" max="5" width="1.42578125" style="260" customWidth="1"/>
    <col min="6" max="6" width="20" style="260" customWidth="1"/>
    <col min="7" max="8" width="10.42578125" style="260" customWidth="1"/>
    <col min="9" max="9" width="13.5703125" style="260" bestFit="1" customWidth="1"/>
    <col min="10" max="12" width="10.42578125" style="260" customWidth="1"/>
    <col min="13" max="13" width="1.42578125" style="260" customWidth="1"/>
    <col min="14" max="14" width="6.28515625" style="260" hidden="1" customWidth="1"/>
    <col min="15" max="15" width="15.42578125" style="260" bestFit="1" customWidth="1"/>
    <col min="16" max="16" width="17.140625" style="260" bestFit="1" customWidth="1"/>
    <col min="17" max="17" width="10.85546875" style="260" bestFit="1" customWidth="1"/>
    <col min="18" max="18" width="11.7109375" style="260" customWidth="1"/>
    <col min="19" max="19" width="12.7109375" style="260" bestFit="1" customWidth="1"/>
    <col min="20" max="16384" width="8.7109375" style="260"/>
  </cols>
  <sheetData>
    <row r="1" spans="5:13">
      <c r="M1" s="260" t="s">
        <v>497</v>
      </c>
    </row>
    <row r="2" spans="5:13">
      <c r="E2" s="260">
        <f ca="1">IF(B!$H$2="DRAGGING CELLS IS NOT PERMITTED. PLEASE UNDO LAST ACTION!!",0,IF(B!$T$1&lt;&gt;"Feedback OFF",IF(Scoreboard!$F$22="",SUMIFS(BPT!A3:$AP$42, BPT!A3:$AP$42, "&gt;0", BSC!A3:$AP$42, "PerfectMsg")+ABS(SUMIFS(BPT!A3:$AP$42, BPT!A3:$AP$42, "&lt;0", BSC!A3:$AP$42, "PerfectMsg")),0),0))</f>
        <v>30</v>
      </c>
      <c r="F2" s="260">
        <f>SUMIF(BPT!A3:$AP$42,"&gt;0")</f>
        <v>30</v>
      </c>
    </row>
    <row r="3" spans="5:13" ht="4.9000000000000004" customHeight="1"/>
    <row r="4" spans="5:13" ht="4.9000000000000004" customHeight="1"/>
    <row r="5" spans="5:13" ht="10.15" customHeight="1"/>
    <row r="6" spans="5:13">
      <c r="F6" s="265">
        <v>0</v>
      </c>
    </row>
    <row r="7" spans="5:13">
      <c r="F7" s="264">
        <v>0</v>
      </c>
    </row>
    <row r="8" spans="5:13">
      <c r="F8" s="264">
        <v>0</v>
      </c>
    </row>
    <row r="9" spans="5:13">
      <c r="F9" s="264"/>
    </row>
    <row r="10" spans="5:13">
      <c r="F10" s="265">
        <v>0</v>
      </c>
    </row>
    <row r="11" spans="5:13">
      <c r="F11" s="266">
        <v>0</v>
      </c>
    </row>
    <row r="12" spans="5:13">
      <c r="F12" s="266">
        <v>0</v>
      </c>
    </row>
    <row r="13" spans="5:13">
      <c r="F13" s="266">
        <v>0</v>
      </c>
    </row>
    <row r="14" spans="5:13">
      <c r="F14" s="266">
        <v>0</v>
      </c>
    </row>
    <row r="15" spans="5:13">
      <c r="F15" s="266">
        <v>0</v>
      </c>
    </row>
    <row r="16" spans="5:13">
      <c r="F16" s="266">
        <v>0</v>
      </c>
    </row>
    <row r="17" spans="6:19">
      <c r="F17" s="261"/>
    </row>
    <row r="18" spans="6:19">
      <c r="F18" s="261"/>
    </row>
    <row r="20" spans="6:19">
      <c r="F20" s="405">
        <v>0</v>
      </c>
      <c r="G20" s="405"/>
      <c r="H20" s="405"/>
      <c r="I20" s="405"/>
      <c r="J20" s="405"/>
      <c r="K20" s="405"/>
      <c r="L20" s="405"/>
      <c r="M20" s="405"/>
      <c r="N20" s="405"/>
      <c r="O20" s="405"/>
      <c r="P20" s="405"/>
      <c r="Q20" s="405"/>
      <c r="R20" s="405"/>
      <c r="S20" s="405"/>
    </row>
    <row r="21" spans="6:19">
      <c r="G21" s="269">
        <v>0</v>
      </c>
      <c r="H21" s="269">
        <v>0</v>
      </c>
      <c r="I21" s="269">
        <v>0</v>
      </c>
      <c r="J21" s="269">
        <v>0</v>
      </c>
      <c r="K21" s="269">
        <v>0</v>
      </c>
      <c r="L21" s="269">
        <v>0</v>
      </c>
      <c r="M21" s="262"/>
      <c r="N21" s="269"/>
      <c r="O21" s="269">
        <v>0</v>
      </c>
      <c r="P21" s="269">
        <v>0</v>
      </c>
      <c r="Q21" s="269">
        <v>0</v>
      </c>
      <c r="R21" s="269">
        <v>0</v>
      </c>
      <c r="S21" s="269">
        <v>0</v>
      </c>
    </row>
    <row r="22" spans="6:19">
      <c r="F22" s="263">
        <v>0</v>
      </c>
      <c r="G22" s="268">
        <v>0</v>
      </c>
      <c r="H22" s="268">
        <v>0</v>
      </c>
      <c r="I22" s="268">
        <v>0</v>
      </c>
      <c r="J22" s="268">
        <v>0</v>
      </c>
      <c r="K22" s="268">
        <v>0</v>
      </c>
      <c r="L22" s="268">
        <v>0</v>
      </c>
      <c r="M22" s="262"/>
      <c r="N22" s="268"/>
      <c r="O22" s="268" t="str">
        <f ca="1">_xlfn.IFS(ISBLANK(B!O22),"",IF(NOT(ISNA('#_B'!O22)),IF(ISNA(B!O22),TRUE,FALSE),FALSE),"StuNAMsg",IF(AND(ISNA('#_B'!O22),ISNA(B!O22)),TRUE,FALSE),"PerfectMsg",IF(NOT(ISERROR('#_B'!O22)),IF(ISERROR(B!O22),TRUE,FALSE),FALSE),"StuErrorMsg",IF(TYPE('#_B'!O22)&lt;&gt;TYPE(B!O22),TRUE,FALSE),"WrongTypeMsg",IF(_xlfn.ISFORMULA('#_B'!O22),IF(NOT(_xlfn.ISFORMULA(B!O22)),TRUE),FALSE),"MissingFormulaMsg",IF(NOT(AND(ISNUMBER(FIND("[",_xlfn.FORMULATEXT('#_B'!O22))),ISNUMBER(FIND("!",_xlfn.FORMULATEXT('#_B'!O22))))),AND(ISNUMBER(FIND("[",_xlfn.FORMULATEXT(B!O22))),ISNUMBER(FIND("!",_xlfn.FORMULATEXT(B!O22)))),FALSE),"ExternalRefsMsg",IF(ISNUMBER('#_B'!O22),IF(ABS('#_B'!O22-B!O22)&gt;0.00001,TRUE,FALSE),IF('#_B'!O22&lt;&gt;B!O22,TRUE,FALSE)),IF(ISNUMBER('#_B'!O22),IF('#_B'!O22&gt;B!O22,"TooLow","TooHigh"),"WrongAnswer"),NOT(_xlfn.ISFORMULA('#_B'!O22)),IF(_xlfn.IFS(ISTEXT('#_B'!O22),FALSE,ISLOGICAL('#_B'!O22),FALSE,SUBSTITUTE(CELL("format",'#_B'!O22),"-","")=SUBSTITUTE(CELL("format",B!O22),"-",""),FALSE,CELL("format",'#_B'!O22)="G",FALSE,AND(CELL("format",'#_B'!O22)="F0",CELL("format",B!O22)="G"),FALSE,TRUE,IFERROR(IF(MATCH(CELL("format",'#_B'!O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22),_xlfn.FORMULATEXT(B!O22),B!O22),"9","#"),"8","#"),"7","#"),"6","#"),"5","#"),"4","#"),"3","#"),"2","#"),"1","#"),"0","#"),"$","")," ",""),",","@"),"&gt;","@"),"&lt;","@"),"=","@"),")","@"),"(","@"),"^","@"),"/","@"),"+","@"),"*","@"),"-","@"))-LEN(SUBSTITUTE(SUBSTITUTE(SUBSTITUTE(SUBSTITUTE(SUBSTITUTE(SUBSTITUTE(SUBSTITUTE(SUBSTITUTE(SUBSTITUTE(SUBSTITUTE(SUBSTITUTE(SUBSTITUTE(SUBSTITUTE(SUBSTITUTE(SUBSTITUTE(SUBSTITUTE(SUBSTITUTE(SUBSTITUTE(SUBSTITUTE(SUBSTITUTE(SUBSTITUTE(SUBSTITUTE(SUBSTITUTE(SUBSTITUTE(IF(_xlfn.ISFORMULA(B!O22),_xlfn.FORMULATEXT(B!O22),B!O22),"9","#"),"8","#"),"7","#"),"6","#"),"5","#"),"4","#"),"3","#"),"2","#"),"1","#"),"0","#"),"$","")," ",""),",","@"),"&gt;","@"),"&lt;","@"),"=","@"),")","@"),"(","@"),"^","@"),"/","@"),"+","@"),"*","@"),"-","@"),"@#","")))/2&gt;(LEN(SUBSTITUTE(SUBSTITUTE(SUBSTITUTE(SUBSTITUTE(SUBSTITUTE(SUBSTITUTE(SUBSTITUTE(SUBSTITUTE(SUBSTITUTE(SUBSTITUTE(SUBSTITUTE(SUBSTITUTE(SUBSTITUTE(SUBSTITUTE(SUBSTITUTE(SUBSTITUTE(SUBSTITUTE(SUBSTITUTE(SUBSTITUTE(SUBSTITUTE(SUBSTITUTE(SUBSTITUTE(SUBSTITUTE(IF(_xlfn.ISFORMULA('#_B'!O22),_xlfn.FORMULATEXT('#_B'!O22),'#_B'!O22),"9","#"),"8","#"),"7","#"),"6","#"),"5","#"),"4","#"),"3","#"),"2","#"),"1","#"),"0","#"),"$","")," ",""),",","@"),"&gt;","@"),"&lt;","@"),"=","@"),")","@"),"(","@"),"^","@"),"/","@"),"+","@"),"*","@"),"-","@"))-LEN(SUBSTITUTE(SUBSTITUTE(SUBSTITUTE(SUBSTITUTE(SUBSTITUTE(SUBSTITUTE(SUBSTITUTE(SUBSTITUTE(SUBSTITUTE(SUBSTITUTE(SUBSTITUTE(SUBSTITUTE(SUBSTITUTE(SUBSTITUTE(SUBSTITUTE(SUBSTITUTE(SUBSTITUTE(SUBSTITUTE(SUBSTITUTE(SUBSTITUTE(SUBSTITUTE(SUBSTITUTE(SUBSTITUTE(SUBSTITUTE(IF(_xlfn.ISFORMULA('#_B'!O22),_xlfn.FORMULATEXT('#_B'!O22),'#_B'!O22),"9","#"),"8","#"),"7","#"),"6","#"),"5","#"),"4","#"),"3","#"),"2","#"),"1","#"),"0","#"),"$","")," ",""),",","@"),"&gt;","@"),"&lt;","@"),"=","@"),")","@"),"(","@"),"^","@"),"/","@"),"+","@"),"*","@"),"-","@"),"@#","")))/2,TRUE,FALSE),"HardCodeMsg",IF(LEN(IF(_xlfn.ISFORMULA(B!O22),_xlfn.FORMULATEXT(B!O22),B!O22))-LEN(SUBSTITUTE(IF(_xlfn.ISFORMULA(B!O22),_xlfn.FORMULATEXT(B!O22),B!O22),"""",""))&gt;LEN(IF(_xlfn.ISFORMULA('#_B'!O22),_xlfn.FORMULATEXT('#_B'!O22),'#_B'!O22))-LEN(SUBSTITUTE(IF(_xlfn.ISFORMULA('#_B'!O22),_xlfn.FORMULATEXT('#_B'!O22),'#_B'!O22),"""","")),TRUE,FALSE),"HardQuoteMsg",IF(LEN(IF(_xlfn.ISFORMULA(B!O22),_xlfn.FORMULATEXT(B!O22),B!O22))-LEN(SUBSTITUTE(IF(_xlfn.ISFORMULA(B!O22),_xlfn.FORMULATEXT(B!O22),B!O22),"$",""))&lt;LEN(IF(_xlfn.ISFORMULA('#_B'!O22),_xlfn.FORMULATEXT('#_B'!O22),'#_B'!O22))-LEN(SUBSTITUTE(IF(_xlfn.ISFORMULA('#_B'!O22),_xlfn.FORMULATEXT('#_B'!O22),'#_B'!O22),"$","")),TRUE,FALSE),"MissingAbsMsg",_xlfn.IFS(ISTEXT('#_B'!O22),FALSE,ISLOGICAL('#_B'!O22),FALSE,SUBSTITUTE(CELL("format",'#_B'!O22),"-","")=SUBSTITUTE(CELL("format",B!O22),"-",""),FALSE,CELL("format",'#_B'!O22)="G",FALSE,AND(CELL("format",'#_B'!O22)="F0",CELL("format",B!O22)="G"),FALSE,TRUE,IFERROR(IF(MATCH(CELL("format",'#_B'!O22),FormatCodes_SFX!$A$4:$A$53,0)&gt;0,TRUE),FALSE),TRUE,TRUE),"FormatMsg",TRUE,"PerfectMsg")</f>
        <v>PerfectMsg</v>
      </c>
      <c r="P22" s="268" t="str">
        <f ca="1">_xlfn.IFS(ISBLANK(B!P22),"",IF(NOT(ISNA('#_B'!P22)),IF(ISNA(B!P22),TRUE,FALSE),FALSE),"StuNAMsg",IF(AND(ISNA('#_B'!P22),ISNA(B!P22)),TRUE,FALSE),"PerfectMsg",IF(NOT(ISERROR('#_B'!P22)),IF(ISERROR(B!P22),TRUE,FALSE),FALSE),"StuErrorMsg",IF(TYPE('#_B'!P22)&lt;&gt;TYPE(B!P22),TRUE,FALSE),"WrongTypeMsg",IF(_xlfn.ISFORMULA('#_B'!P22),IF(NOT(_xlfn.ISFORMULA(B!P22)),TRUE),FALSE),"MissingFormulaMsg",IF(NOT(AND(ISNUMBER(FIND("[",_xlfn.FORMULATEXT('#_B'!P22))),ISNUMBER(FIND("!",_xlfn.FORMULATEXT('#_B'!P22))))),AND(ISNUMBER(FIND("[",_xlfn.FORMULATEXT(B!P22))),ISNUMBER(FIND("!",_xlfn.FORMULATEXT(B!P22)))),FALSE),"ExternalRefsMsg",IF(ISNUMBER('#_B'!P22),IF(ABS('#_B'!P22-B!P22)&gt;0.00001,TRUE,FALSE),IF('#_B'!P22&lt;&gt;B!P22,TRUE,FALSE)),IF(ISNUMBER('#_B'!P22),IF('#_B'!P22&gt;B!P22,"TooLow","TooHigh"),"WrongAnswer"),NOT(_xlfn.ISFORMULA('#_B'!P22)),IF(_xlfn.IFS(ISTEXT('#_B'!P22),FALSE,ISLOGICAL('#_B'!P22),FALSE,SUBSTITUTE(CELL("format",'#_B'!P22),"-","")=SUBSTITUTE(CELL("format",B!P22),"-",""),FALSE,CELL("format",'#_B'!P22)="G",FALSE,AND(CELL("format",'#_B'!P22)="F0",CELL("format",B!P22)="G"),FALSE,TRUE,IFERROR(IF(MATCH(CELL("format",'#_B'!P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22),_xlfn.FORMULATEXT(B!P22),B!P22),"9","#"),"8","#"),"7","#"),"6","#"),"5","#"),"4","#"),"3","#"),"2","#"),"1","#"),"0","#"),"$","")," ",""),",","@"),"&gt;","@"),"&lt;","@"),"=","@"),")","@"),"(","@"),"^","@"),"/","@"),"+","@"),"*","@"),"-","@"))-LEN(SUBSTITUTE(SUBSTITUTE(SUBSTITUTE(SUBSTITUTE(SUBSTITUTE(SUBSTITUTE(SUBSTITUTE(SUBSTITUTE(SUBSTITUTE(SUBSTITUTE(SUBSTITUTE(SUBSTITUTE(SUBSTITUTE(SUBSTITUTE(SUBSTITUTE(SUBSTITUTE(SUBSTITUTE(SUBSTITUTE(SUBSTITUTE(SUBSTITUTE(SUBSTITUTE(SUBSTITUTE(SUBSTITUTE(SUBSTITUTE(IF(_xlfn.ISFORMULA(B!P22),_xlfn.FORMULATEXT(B!P22),B!P22),"9","#"),"8","#"),"7","#"),"6","#"),"5","#"),"4","#"),"3","#"),"2","#"),"1","#"),"0","#"),"$","")," ",""),",","@"),"&gt;","@"),"&lt;","@"),"=","@"),")","@"),"(","@"),"^","@"),"/","@"),"+","@"),"*","@"),"-","@"),"@#","")))/2&gt;(LEN(SUBSTITUTE(SUBSTITUTE(SUBSTITUTE(SUBSTITUTE(SUBSTITUTE(SUBSTITUTE(SUBSTITUTE(SUBSTITUTE(SUBSTITUTE(SUBSTITUTE(SUBSTITUTE(SUBSTITUTE(SUBSTITUTE(SUBSTITUTE(SUBSTITUTE(SUBSTITUTE(SUBSTITUTE(SUBSTITUTE(SUBSTITUTE(SUBSTITUTE(SUBSTITUTE(SUBSTITUTE(SUBSTITUTE(IF(_xlfn.ISFORMULA('#_B'!P22),_xlfn.FORMULATEXT('#_B'!P22),'#_B'!P22),"9","#"),"8","#"),"7","#"),"6","#"),"5","#"),"4","#"),"3","#"),"2","#"),"1","#"),"0","#"),"$","")," ",""),",","@"),"&gt;","@"),"&lt;","@"),"=","@"),")","@"),"(","@"),"^","@"),"/","@"),"+","@"),"*","@"),"-","@"))-LEN(SUBSTITUTE(SUBSTITUTE(SUBSTITUTE(SUBSTITUTE(SUBSTITUTE(SUBSTITUTE(SUBSTITUTE(SUBSTITUTE(SUBSTITUTE(SUBSTITUTE(SUBSTITUTE(SUBSTITUTE(SUBSTITUTE(SUBSTITUTE(SUBSTITUTE(SUBSTITUTE(SUBSTITUTE(SUBSTITUTE(SUBSTITUTE(SUBSTITUTE(SUBSTITUTE(SUBSTITUTE(SUBSTITUTE(SUBSTITUTE(IF(_xlfn.ISFORMULA('#_B'!P22),_xlfn.FORMULATEXT('#_B'!P22),'#_B'!P22),"9","#"),"8","#"),"7","#"),"6","#"),"5","#"),"4","#"),"3","#"),"2","#"),"1","#"),"0","#"),"$","")," ",""),",","@"),"&gt;","@"),"&lt;","@"),"=","@"),")","@"),"(","@"),"^","@"),"/","@"),"+","@"),"*","@"),"-","@"),"@#","")))/2,TRUE,FALSE),"HardCodeMsg",IF(LEN(IF(_xlfn.ISFORMULA(B!P22),_xlfn.FORMULATEXT(B!P22),B!P22))-LEN(SUBSTITUTE(IF(_xlfn.ISFORMULA(B!P22),_xlfn.FORMULATEXT(B!P22),B!P22),"""",""))&gt;LEN(IF(_xlfn.ISFORMULA('#_B'!P22),_xlfn.FORMULATEXT('#_B'!P22),'#_B'!P22))-LEN(SUBSTITUTE(IF(_xlfn.ISFORMULA('#_B'!P22),_xlfn.FORMULATEXT('#_B'!P22),'#_B'!P22),"""","")),TRUE,FALSE),"HardQuoteMsg",IF(LEN(IF(_xlfn.ISFORMULA(B!P22),_xlfn.FORMULATEXT(B!P22),B!P22))-LEN(SUBSTITUTE(IF(_xlfn.ISFORMULA(B!P22),_xlfn.FORMULATEXT(B!P22),B!P22),"$",""))&lt;LEN(IF(_xlfn.ISFORMULA('#_B'!P22),_xlfn.FORMULATEXT('#_B'!P22),'#_B'!P22))-LEN(SUBSTITUTE(IF(_xlfn.ISFORMULA('#_B'!P22),_xlfn.FORMULATEXT('#_B'!P22),'#_B'!P22),"$","")),TRUE,FALSE),"MissingAbsMsg",_xlfn.IFS(ISTEXT('#_B'!P22),FALSE,ISLOGICAL('#_B'!P22),FALSE,SUBSTITUTE(CELL("format",'#_B'!P22),"-","")=SUBSTITUTE(CELL("format",B!P22),"-",""),FALSE,CELL("format",'#_B'!P22)="G",FALSE,AND(CELL("format",'#_B'!P22)="F0",CELL("format",B!P22)="G"),FALSE,TRUE,IFERROR(IF(MATCH(CELL("format",'#_B'!P22),FormatCodes_SFX!$A$4:$A$53,0)&gt;0,TRUE),FALSE),TRUE,TRUE),"FormatMsg",TRUE,"PerfectMsg")</f>
        <v>PerfectMsg</v>
      </c>
      <c r="Q22" s="268" t="str">
        <f ca="1">_xlfn.IFS(ISBLANK(B!Q22),"",IF(NOT(ISNA('#_B'!Q22)),IF(ISNA(B!Q22),TRUE,FALSE),FALSE),"StuNAMsg",IF(AND(ISNA('#_B'!Q22),ISNA(B!Q22)),TRUE,FALSE),"PerfectMsg",IF(NOT(ISERROR('#_B'!Q22)),IF(ISERROR(B!Q22),TRUE,FALSE),FALSE),"StuErrorMsg",IF(TYPE('#_B'!Q22)&lt;&gt;TYPE(B!Q22),TRUE,FALSE),"WrongTypeMsg",IF(_xlfn.ISFORMULA('#_B'!Q22),IF(NOT(_xlfn.ISFORMULA(B!Q22)),TRUE),FALSE),"MissingFormulaMsg",IF(NOT(AND(ISNUMBER(FIND("[",_xlfn.FORMULATEXT('#_B'!Q22))),ISNUMBER(FIND("!",_xlfn.FORMULATEXT('#_B'!Q22))))),AND(ISNUMBER(FIND("[",_xlfn.FORMULATEXT(B!Q22))),ISNUMBER(FIND("!",_xlfn.FORMULATEXT(B!Q22)))),FALSE),"ExternalRefsMsg",IF(ISNUMBER('#_B'!Q22),IF(ABS('#_B'!Q22-B!Q22)&gt;0.00001,TRUE,FALSE),IF('#_B'!Q22&lt;&gt;B!Q22,TRUE,FALSE)),IF(ISNUMBER('#_B'!Q22),IF('#_B'!Q22&gt;B!Q22,"TooLow","TooHigh"),"WrongAnswer"),NOT(_xlfn.ISFORMULA('#_B'!Q22)),IF(_xlfn.IFS(ISTEXT('#_B'!Q22),FALSE,ISLOGICAL('#_B'!Q22),FALSE,SUBSTITUTE(CELL("format",'#_B'!Q22),"-","")=SUBSTITUTE(CELL("format",B!Q22),"-",""),FALSE,CELL("format",'#_B'!Q22)="G",FALSE,AND(CELL("format",'#_B'!Q22)="F0",CELL("format",B!Q22)="G"),FALSE,TRUE,IFERROR(IF(MATCH(CELL("format",'#_B'!Q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22),_xlfn.FORMULATEXT(B!Q22),B!Q22),"9","#"),"8","#"),"7","#"),"6","#"),"5","#"),"4","#"),"3","#"),"2","#"),"1","#"),"0","#"),"$","")," ",""),",","@"),"&gt;","@"),"&lt;","@"),"=","@"),")","@"),"(","@"),"^","@"),"/","@"),"+","@"),"*","@"),"-","@"))-LEN(SUBSTITUTE(SUBSTITUTE(SUBSTITUTE(SUBSTITUTE(SUBSTITUTE(SUBSTITUTE(SUBSTITUTE(SUBSTITUTE(SUBSTITUTE(SUBSTITUTE(SUBSTITUTE(SUBSTITUTE(SUBSTITUTE(SUBSTITUTE(SUBSTITUTE(SUBSTITUTE(SUBSTITUTE(SUBSTITUTE(SUBSTITUTE(SUBSTITUTE(SUBSTITUTE(SUBSTITUTE(SUBSTITUTE(SUBSTITUTE(IF(_xlfn.ISFORMULA(B!Q22),_xlfn.FORMULATEXT(B!Q22),B!Q22),"9","#"),"8","#"),"7","#"),"6","#"),"5","#"),"4","#"),"3","#"),"2","#"),"1","#"),"0","#"),"$","")," ",""),",","@"),"&gt;","@"),"&lt;","@"),"=","@"),")","@"),"(","@"),"^","@"),"/","@"),"+","@"),"*","@"),"-","@"),"@#","")))/2&gt;(LEN(SUBSTITUTE(SUBSTITUTE(SUBSTITUTE(SUBSTITUTE(SUBSTITUTE(SUBSTITUTE(SUBSTITUTE(SUBSTITUTE(SUBSTITUTE(SUBSTITUTE(SUBSTITUTE(SUBSTITUTE(SUBSTITUTE(SUBSTITUTE(SUBSTITUTE(SUBSTITUTE(SUBSTITUTE(SUBSTITUTE(SUBSTITUTE(SUBSTITUTE(SUBSTITUTE(SUBSTITUTE(SUBSTITUTE(IF(_xlfn.ISFORMULA('#_B'!Q22),_xlfn.FORMULATEXT('#_B'!Q22),'#_B'!Q22),"9","#"),"8","#"),"7","#"),"6","#"),"5","#"),"4","#"),"3","#"),"2","#"),"1","#"),"0","#"),"$","")," ",""),",","@"),"&gt;","@"),"&lt;","@"),"=","@"),")","@"),"(","@"),"^","@"),"/","@"),"+","@"),"*","@"),"-","@"))-LEN(SUBSTITUTE(SUBSTITUTE(SUBSTITUTE(SUBSTITUTE(SUBSTITUTE(SUBSTITUTE(SUBSTITUTE(SUBSTITUTE(SUBSTITUTE(SUBSTITUTE(SUBSTITUTE(SUBSTITUTE(SUBSTITUTE(SUBSTITUTE(SUBSTITUTE(SUBSTITUTE(SUBSTITUTE(SUBSTITUTE(SUBSTITUTE(SUBSTITUTE(SUBSTITUTE(SUBSTITUTE(SUBSTITUTE(SUBSTITUTE(IF(_xlfn.ISFORMULA('#_B'!Q22),_xlfn.FORMULATEXT('#_B'!Q22),'#_B'!Q22),"9","#"),"8","#"),"7","#"),"6","#"),"5","#"),"4","#"),"3","#"),"2","#"),"1","#"),"0","#"),"$","")," ",""),",","@"),"&gt;","@"),"&lt;","@"),"=","@"),")","@"),"(","@"),"^","@"),"/","@"),"+","@"),"*","@"),"-","@"),"@#","")))/2,TRUE,FALSE),"HardCodeMsg",IF(LEN(IF(_xlfn.ISFORMULA(B!Q22),_xlfn.FORMULATEXT(B!Q22),B!Q22))-LEN(SUBSTITUTE(IF(_xlfn.ISFORMULA(B!Q22),_xlfn.FORMULATEXT(B!Q22),B!Q22),"""",""))&gt;LEN(IF(_xlfn.ISFORMULA('#_B'!Q22),_xlfn.FORMULATEXT('#_B'!Q22),'#_B'!Q22))-LEN(SUBSTITUTE(IF(_xlfn.ISFORMULA('#_B'!Q22),_xlfn.FORMULATEXT('#_B'!Q22),'#_B'!Q22),"""","")),TRUE,FALSE),"HardQuoteMsg",IF(LEN(IF(_xlfn.ISFORMULA(B!Q22),_xlfn.FORMULATEXT(B!Q22),B!Q22))-LEN(SUBSTITUTE(IF(_xlfn.ISFORMULA(B!Q22),_xlfn.FORMULATEXT(B!Q22),B!Q22),"$",""))&lt;LEN(IF(_xlfn.ISFORMULA('#_B'!Q22),_xlfn.FORMULATEXT('#_B'!Q22),'#_B'!Q22))-LEN(SUBSTITUTE(IF(_xlfn.ISFORMULA('#_B'!Q22),_xlfn.FORMULATEXT('#_B'!Q22),'#_B'!Q22),"$","")),TRUE,FALSE),"MissingAbsMsg",_xlfn.IFS(ISTEXT('#_B'!Q22),FALSE,ISLOGICAL('#_B'!Q22),FALSE,SUBSTITUTE(CELL("format",'#_B'!Q22),"-","")=SUBSTITUTE(CELL("format",B!Q22),"-",""),FALSE,CELL("format",'#_B'!Q22)="G",FALSE,AND(CELL("format",'#_B'!Q22)="F0",CELL("format",B!Q22)="G"),FALSE,TRUE,IFERROR(IF(MATCH(CELL("format",'#_B'!Q22),FormatCodes_SFX!$A$4:$A$53,0)&gt;0,TRUE),FALSE),TRUE,TRUE),"FormatMsg",TRUE,"PerfectMsg")</f>
        <v>PerfectMsg</v>
      </c>
      <c r="R22" s="256"/>
      <c r="S22" s="256">
        <v>0</v>
      </c>
    </row>
    <row r="23" spans="6:19" ht="7.9" customHeight="1">
      <c r="F23" s="263"/>
      <c r="G23" s="263"/>
      <c r="H23" s="263"/>
      <c r="I23" s="263"/>
      <c r="J23" s="263"/>
      <c r="K23" s="263"/>
      <c r="L23" s="263"/>
      <c r="M23" s="262"/>
      <c r="N23" s="263"/>
      <c r="O23" s="263"/>
      <c r="P23" s="263"/>
      <c r="Q23" s="263"/>
      <c r="R23" s="263"/>
      <c r="S23" s="267"/>
    </row>
    <row r="24" spans="6:19">
      <c r="F24" s="260">
        <v>0</v>
      </c>
      <c r="G24" s="270">
        <v>0</v>
      </c>
      <c r="H24" s="270">
        <v>0</v>
      </c>
      <c r="I24" s="270">
        <v>0</v>
      </c>
      <c r="J24" s="270">
        <v>0</v>
      </c>
      <c r="K24" s="270">
        <v>0</v>
      </c>
      <c r="L24" s="270">
        <v>0</v>
      </c>
      <c r="M24" s="262"/>
      <c r="N24" s="270"/>
      <c r="O24" s="270" t="str">
        <f ca="1">_xlfn.IFS(ISBLANK(B!O24),"",IF(NOT(ISNA('#_B'!O24)),IF(ISNA(B!O24),TRUE,FALSE),FALSE),"StuNAMsg",IF(AND(ISNA('#_B'!O24),ISNA(B!O24)),TRUE,FALSE),"PerfectMsg",IF(NOT(ISERROR('#_B'!O24)),IF(ISERROR(B!O24),TRUE,FALSE),FALSE),"StuErrorMsg",IF(TYPE('#_B'!O24)&lt;&gt;TYPE(B!O24),TRUE,FALSE),"WrongTypeMsg",IF(_xlfn.ISFORMULA('#_B'!O24),IF(NOT(_xlfn.ISFORMULA(B!O24)),TRUE),FALSE),"MissingFormulaMsg",IF(NOT(AND(ISNUMBER(FIND("[",_xlfn.FORMULATEXT('#_B'!O24))),ISNUMBER(FIND("!",_xlfn.FORMULATEXT('#_B'!O24))))),AND(ISNUMBER(FIND("[",_xlfn.FORMULATEXT(B!O24))),ISNUMBER(FIND("!",_xlfn.FORMULATEXT(B!O24)))),FALSE),"ExternalRefsMsg",IF(ISNUMBER('#_B'!O24),IF(ABS('#_B'!O24-B!O24)&gt;0.00001,TRUE,FALSE),IF('#_B'!O24&lt;&gt;B!O24,TRUE,FALSE)),IF(ISNUMBER('#_B'!O24),IF('#_B'!O24&gt;B!O24,"TooLow","TooHigh"),"WrongAnswer"),NOT(_xlfn.ISFORMULA('#_B'!O24)),IF(_xlfn.IFS(ISTEXT('#_B'!O24),FALSE,ISLOGICAL('#_B'!O24),FALSE,SUBSTITUTE(CELL("format",'#_B'!O24),"-","")=SUBSTITUTE(CELL("format",B!O24),"-",""),FALSE,CELL("format",'#_B'!O24)="G",FALSE,AND(CELL("format",'#_B'!O24)="F0",CELL("format",B!O24)="G"),FALSE,TRUE,IFERROR(IF(MATCH(CELL("format",'#_B'!O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24),_xlfn.FORMULATEXT(B!O24),B!O24),"9","#"),"8","#"),"7","#"),"6","#"),"5","#"),"4","#"),"3","#"),"2","#"),"1","#"),"0","#"),"$","")," ",""),",","@"),"&gt;","@"),"&lt;","@"),"=","@"),")","@"),"(","@"),"^","@"),"/","@"),"+","@"),"*","@"),"-","@"))-LEN(SUBSTITUTE(SUBSTITUTE(SUBSTITUTE(SUBSTITUTE(SUBSTITUTE(SUBSTITUTE(SUBSTITUTE(SUBSTITUTE(SUBSTITUTE(SUBSTITUTE(SUBSTITUTE(SUBSTITUTE(SUBSTITUTE(SUBSTITUTE(SUBSTITUTE(SUBSTITUTE(SUBSTITUTE(SUBSTITUTE(SUBSTITUTE(SUBSTITUTE(SUBSTITUTE(SUBSTITUTE(SUBSTITUTE(SUBSTITUTE(IF(_xlfn.ISFORMULA(B!O24),_xlfn.FORMULATEXT(B!O24),B!O24),"9","#"),"8","#"),"7","#"),"6","#"),"5","#"),"4","#"),"3","#"),"2","#"),"1","#"),"0","#"),"$","")," ",""),",","@"),"&gt;","@"),"&lt;","@"),"=","@"),")","@"),"(","@"),"^","@"),"/","@"),"+","@"),"*","@"),"-","@"),"@#","")))/2&gt;(LEN(SUBSTITUTE(SUBSTITUTE(SUBSTITUTE(SUBSTITUTE(SUBSTITUTE(SUBSTITUTE(SUBSTITUTE(SUBSTITUTE(SUBSTITUTE(SUBSTITUTE(SUBSTITUTE(SUBSTITUTE(SUBSTITUTE(SUBSTITUTE(SUBSTITUTE(SUBSTITUTE(SUBSTITUTE(SUBSTITUTE(SUBSTITUTE(SUBSTITUTE(SUBSTITUTE(SUBSTITUTE(SUBSTITUTE(IF(_xlfn.ISFORMULA('#_B'!O24),_xlfn.FORMULATEXT('#_B'!O24),'#_B'!O24),"9","#"),"8","#"),"7","#"),"6","#"),"5","#"),"4","#"),"3","#"),"2","#"),"1","#"),"0","#"),"$","")," ",""),",","@"),"&gt;","@"),"&lt;","@"),"=","@"),")","@"),"(","@"),"^","@"),"/","@"),"+","@"),"*","@"),"-","@"))-LEN(SUBSTITUTE(SUBSTITUTE(SUBSTITUTE(SUBSTITUTE(SUBSTITUTE(SUBSTITUTE(SUBSTITUTE(SUBSTITUTE(SUBSTITUTE(SUBSTITUTE(SUBSTITUTE(SUBSTITUTE(SUBSTITUTE(SUBSTITUTE(SUBSTITUTE(SUBSTITUTE(SUBSTITUTE(SUBSTITUTE(SUBSTITUTE(SUBSTITUTE(SUBSTITUTE(SUBSTITUTE(SUBSTITUTE(SUBSTITUTE(IF(_xlfn.ISFORMULA('#_B'!O24),_xlfn.FORMULATEXT('#_B'!O24),'#_B'!O24),"9","#"),"8","#"),"7","#"),"6","#"),"5","#"),"4","#"),"3","#"),"2","#"),"1","#"),"0","#"),"$","")," ",""),",","@"),"&gt;","@"),"&lt;","@"),"=","@"),")","@"),"(","@"),"^","@"),"/","@"),"+","@"),"*","@"),"-","@"),"@#","")))/2,TRUE,FALSE),"HardCodeMsg",IF(LEN(IF(_xlfn.ISFORMULA(B!O24),_xlfn.FORMULATEXT(B!O24),B!O24))-LEN(SUBSTITUTE(IF(_xlfn.ISFORMULA(B!O24),_xlfn.FORMULATEXT(B!O24),B!O24),"""",""))&gt;LEN(IF(_xlfn.ISFORMULA('#_B'!O24),_xlfn.FORMULATEXT('#_B'!O24),'#_B'!O24))-LEN(SUBSTITUTE(IF(_xlfn.ISFORMULA('#_B'!O24),_xlfn.FORMULATEXT('#_B'!O24),'#_B'!O24),"""","")),TRUE,FALSE),"HardQuoteMsg",IF(LEN(IF(_xlfn.ISFORMULA(B!O24),_xlfn.FORMULATEXT(B!O24),B!O24))-LEN(SUBSTITUTE(IF(_xlfn.ISFORMULA(B!O24),_xlfn.FORMULATEXT(B!O24),B!O24),"$",""))&lt;LEN(IF(_xlfn.ISFORMULA('#_B'!O24),_xlfn.FORMULATEXT('#_B'!O24),'#_B'!O24))-LEN(SUBSTITUTE(IF(_xlfn.ISFORMULA('#_B'!O24),_xlfn.FORMULATEXT('#_B'!O24),'#_B'!O24),"$","")),TRUE,FALSE),"MissingAbsMsg",_xlfn.IFS(ISTEXT('#_B'!O24),FALSE,ISLOGICAL('#_B'!O24),FALSE,SUBSTITUTE(CELL("format",'#_B'!O24),"-","")=SUBSTITUTE(CELL("format",B!O24),"-",""),FALSE,CELL("format",'#_B'!O24)="G",FALSE,AND(CELL("format",'#_B'!O24)="F0",CELL("format",B!O24)="G"),FALSE,TRUE,IFERROR(IF(MATCH(CELL("format",'#_B'!O24),FormatCodes_SFX!$A$4:$A$53,0)&gt;0,TRUE),FALSE),TRUE,TRUE),"FormatMsg",TRUE,"PerfectMsg")</f>
        <v>PerfectMsg</v>
      </c>
      <c r="P24" s="271" t="str">
        <f ca="1">_xlfn.IFS(ISBLANK(B!P24),"",IF(NOT(ISNA('#_B'!P24)),IF(ISNA(B!P24),TRUE,FALSE),FALSE),"StuNAMsg",IF(AND(ISNA('#_B'!P24),ISNA(B!P24)),TRUE,FALSE),"PerfectMsg",IF(NOT(ISERROR('#_B'!P24)),IF(ISERROR(B!P24),TRUE,FALSE),FALSE),"StuErrorMsg",IF(TYPE('#_B'!P24)&lt;&gt;TYPE(B!P24),TRUE,FALSE),"WrongTypeMsg",IF(_xlfn.ISFORMULA('#_B'!P24),IF(NOT(_xlfn.ISFORMULA(B!P24)),TRUE),FALSE),"MissingFormulaMsg",IF(NOT(AND(ISNUMBER(FIND("[",_xlfn.FORMULATEXT('#_B'!P24))),ISNUMBER(FIND("!",_xlfn.FORMULATEXT('#_B'!P24))))),AND(ISNUMBER(FIND("[",_xlfn.FORMULATEXT(B!P24))),ISNUMBER(FIND("!",_xlfn.FORMULATEXT(B!P24)))),FALSE),"ExternalRefsMsg",IF(ISNUMBER('#_B'!P24),IF(ABS('#_B'!P24-B!P24)&gt;0.00001,TRUE,FALSE),IF('#_B'!P24&lt;&gt;B!P24,TRUE,FALSE)),IF(ISNUMBER('#_B'!P24),IF('#_B'!P24&gt;B!P24,"TooLow","TooHigh"),"WrongAnswer"),NOT(_xlfn.ISFORMULA('#_B'!P24)),IF(_xlfn.IFS(ISTEXT('#_B'!P24),FALSE,ISLOGICAL('#_B'!P24),FALSE,SUBSTITUTE(CELL("format",'#_B'!P24),"-","")=SUBSTITUTE(CELL("format",B!P24),"-",""),FALSE,CELL("format",'#_B'!P24)="G",FALSE,AND(CELL("format",'#_B'!P24)="F0",CELL("format",B!P24)="G"),FALSE,TRUE,IFERROR(IF(MATCH(CELL("format",'#_B'!P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24),_xlfn.FORMULATEXT(B!P24),B!P24),"9","#"),"8","#"),"7","#"),"6","#"),"5","#"),"4","#"),"3","#"),"2","#"),"1","#"),"0","#"),"$","")," ",""),",","@"),"&gt;","@"),"&lt;","@"),"=","@"),")","@"),"(","@"),"^","@"),"/","@"),"+","@"),"*","@"),"-","@"))-LEN(SUBSTITUTE(SUBSTITUTE(SUBSTITUTE(SUBSTITUTE(SUBSTITUTE(SUBSTITUTE(SUBSTITUTE(SUBSTITUTE(SUBSTITUTE(SUBSTITUTE(SUBSTITUTE(SUBSTITUTE(SUBSTITUTE(SUBSTITUTE(SUBSTITUTE(SUBSTITUTE(SUBSTITUTE(SUBSTITUTE(SUBSTITUTE(SUBSTITUTE(SUBSTITUTE(SUBSTITUTE(SUBSTITUTE(SUBSTITUTE(IF(_xlfn.ISFORMULA(B!P24),_xlfn.FORMULATEXT(B!P24),B!P24),"9","#"),"8","#"),"7","#"),"6","#"),"5","#"),"4","#"),"3","#"),"2","#"),"1","#"),"0","#"),"$","")," ",""),",","@"),"&gt;","@"),"&lt;","@"),"=","@"),")","@"),"(","@"),"^","@"),"/","@"),"+","@"),"*","@"),"-","@"),"@#","")))/2&gt;(LEN(SUBSTITUTE(SUBSTITUTE(SUBSTITUTE(SUBSTITUTE(SUBSTITUTE(SUBSTITUTE(SUBSTITUTE(SUBSTITUTE(SUBSTITUTE(SUBSTITUTE(SUBSTITUTE(SUBSTITUTE(SUBSTITUTE(SUBSTITUTE(SUBSTITUTE(SUBSTITUTE(SUBSTITUTE(SUBSTITUTE(SUBSTITUTE(SUBSTITUTE(SUBSTITUTE(SUBSTITUTE(SUBSTITUTE(IF(_xlfn.ISFORMULA('#_B'!P24),_xlfn.FORMULATEXT('#_B'!P24),'#_B'!P24),"9","#"),"8","#"),"7","#"),"6","#"),"5","#"),"4","#"),"3","#"),"2","#"),"1","#"),"0","#"),"$","")," ",""),",","@"),"&gt;","@"),"&lt;","@"),"=","@"),")","@"),"(","@"),"^","@"),"/","@"),"+","@"),"*","@"),"-","@"))-LEN(SUBSTITUTE(SUBSTITUTE(SUBSTITUTE(SUBSTITUTE(SUBSTITUTE(SUBSTITUTE(SUBSTITUTE(SUBSTITUTE(SUBSTITUTE(SUBSTITUTE(SUBSTITUTE(SUBSTITUTE(SUBSTITUTE(SUBSTITUTE(SUBSTITUTE(SUBSTITUTE(SUBSTITUTE(SUBSTITUTE(SUBSTITUTE(SUBSTITUTE(SUBSTITUTE(SUBSTITUTE(SUBSTITUTE(SUBSTITUTE(IF(_xlfn.ISFORMULA('#_B'!P24),_xlfn.FORMULATEXT('#_B'!P24),'#_B'!P24),"9","#"),"8","#"),"7","#"),"6","#"),"5","#"),"4","#"),"3","#"),"2","#"),"1","#"),"0","#"),"$","")," ",""),",","@"),"&gt;","@"),"&lt;","@"),"=","@"),")","@"),"(","@"),"^","@"),"/","@"),"+","@"),"*","@"),"-","@"),"@#","")))/2,TRUE,FALSE),"HardCodeMsg",IF(LEN(IF(_xlfn.ISFORMULA(B!P24),_xlfn.FORMULATEXT(B!P24),B!P24))-LEN(SUBSTITUTE(IF(_xlfn.ISFORMULA(B!P24),_xlfn.FORMULATEXT(B!P24),B!P24),"""",""))&gt;LEN(IF(_xlfn.ISFORMULA('#_B'!P24),_xlfn.FORMULATEXT('#_B'!P24),'#_B'!P24))-LEN(SUBSTITUTE(IF(_xlfn.ISFORMULA('#_B'!P24),_xlfn.FORMULATEXT('#_B'!P24),'#_B'!P24),"""","")),TRUE,FALSE),"HardQuoteMsg",IF(LEN(IF(_xlfn.ISFORMULA(B!P24),_xlfn.FORMULATEXT(B!P24),B!P24))-LEN(SUBSTITUTE(IF(_xlfn.ISFORMULA(B!P24),_xlfn.FORMULATEXT(B!P24),B!P24),"$",""))&lt;LEN(IF(_xlfn.ISFORMULA('#_B'!P24),_xlfn.FORMULATEXT('#_B'!P24),'#_B'!P24))-LEN(SUBSTITUTE(IF(_xlfn.ISFORMULA('#_B'!P24),_xlfn.FORMULATEXT('#_B'!P24),'#_B'!P24),"$","")),TRUE,FALSE),"MissingAbsMsg",_xlfn.IFS(ISTEXT('#_B'!P24),FALSE,ISLOGICAL('#_B'!P24),FALSE,SUBSTITUTE(CELL("format",'#_B'!P24),"-","")=SUBSTITUTE(CELL("format",B!P24),"-",""),FALSE,CELL("format",'#_B'!P24)="G",FALSE,AND(CELL("format",'#_B'!P24)="F0",CELL("format",B!P24)="G"),FALSE,TRUE,IFERROR(IF(MATCH(CELL("format",'#_B'!P24),FormatCodes_SFX!$A$4:$A$53,0)&gt;0,TRUE),FALSE),TRUE,TRUE),"FormatMsg",TRUE,"PerfectMsg")</f>
        <v>PerfectMsg</v>
      </c>
      <c r="Q24" s="271" t="str">
        <f ca="1">_xlfn.IFS(ISBLANK(B!Q24),"",IF(NOT(ISNA('#_B'!Q24)),IF(ISNA(B!Q24),TRUE,FALSE),FALSE),"StuNAMsg",IF(AND(ISNA('#_B'!Q24),ISNA(B!Q24)),TRUE,FALSE),"PerfectMsg",IF(NOT(ISERROR('#_B'!Q24)),IF(ISERROR(B!Q24),TRUE,FALSE),FALSE),"StuErrorMsg",IF(TYPE('#_B'!Q24)&lt;&gt;TYPE(B!Q24),TRUE,FALSE),"WrongTypeMsg",IF(_xlfn.ISFORMULA('#_B'!Q24),IF(NOT(_xlfn.ISFORMULA(B!Q24)),TRUE),FALSE),"MissingFormulaMsg",IF(NOT(AND(ISNUMBER(FIND("[",_xlfn.FORMULATEXT('#_B'!Q24))),ISNUMBER(FIND("!",_xlfn.FORMULATEXT('#_B'!Q24))))),AND(ISNUMBER(FIND("[",_xlfn.FORMULATEXT(B!Q24))),ISNUMBER(FIND("!",_xlfn.FORMULATEXT(B!Q24)))),FALSE),"ExternalRefsMsg",IF(ISNUMBER('#_B'!Q24),IF(ABS('#_B'!Q24-B!Q24)&gt;0.00001,TRUE,FALSE),IF('#_B'!Q24&lt;&gt;B!Q24,TRUE,FALSE)),IF(ISNUMBER('#_B'!Q24),IF('#_B'!Q24&gt;B!Q24,"TooLow","TooHigh"),"WrongAnswer"),NOT(_xlfn.ISFORMULA('#_B'!Q24)),IF(_xlfn.IFS(ISTEXT('#_B'!Q24),FALSE,ISLOGICAL('#_B'!Q24),FALSE,SUBSTITUTE(CELL("format",'#_B'!Q24),"-","")=SUBSTITUTE(CELL("format",B!Q24),"-",""),FALSE,CELL("format",'#_B'!Q24)="G",FALSE,AND(CELL("format",'#_B'!Q24)="F0",CELL("format",B!Q24)="G"),FALSE,TRUE,IFERROR(IF(MATCH(CELL("format",'#_B'!Q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24),_xlfn.FORMULATEXT(B!Q24),B!Q24),"9","#"),"8","#"),"7","#"),"6","#"),"5","#"),"4","#"),"3","#"),"2","#"),"1","#"),"0","#"),"$","")," ",""),",","@"),"&gt;","@"),"&lt;","@"),"=","@"),")","@"),"(","@"),"^","@"),"/","@"),"+","@"),"*","@"),"-","@"))-LEN(SUBSTITUTE(SUBSTITUTE(SUBSTITUTE(SUBSTITUTE(SUBSTITUTE(SUBSTITUTE(SUBSTITUTE(SUBSTITUTE(SUBSTITUTE(SUBSTITUTE(SUBSTITUTE(SUBSTITUTE(SUBSTITUTE(SUBSTITUTE(SUBSTITUTE(SUBSTITUTE(SUBSTITUTE(SUBSTITUTE(SUBSTITUTE(SUBSTITUTE(SUBSTITUTE(SUBSTITUTE(SUBSTITUTE(SUBSTITUTE(IF(_xlfn.ISFORMULA(B!Q24),_xlfn.FORMULATEXT(B!Q24),B!Q24),"9","#"),"8","#"),"7","#"),"6","#"),"5","#"),"4","#"),"3","#"),"2","#"),"1","#"),"0","#"),"$","")," ",""),",","@"),"&gt;","@"),"&lt;","@"),"=","@"),")","@"),"(","@"),"^","@"),"/","@"),"+","@"),"*","@"),"-","@"),"@#","")))/2&gt;(LEN(SUBSTITUTE(SUBSTITUTE(SUBSTITUTE(SUBSTITUTE(SUBSTITUTE(SUBSTITUTE(SUBSTITUTE(SUBSTITUTE(SUBSTITUTE(SUBSTITUTE(SUBSTITUTE(SUBSTITUTE(SUBSTITUTE(SUBSTITUTE(SUBSTITUTE(SUBSTITUTE(SUBSTITUTE(SUBSTITUTE(SUBSTITUTE(SUBSTITUTE(SUBSTITUTE(SUBSTITUTE(SUBSTITUTE(IF(_xlfn.ISFORMULA('#_B'!Q24),_xlfn.FORMULATEXT('#_B'!Q24),'#_B'!Q24),"9","#"),"8","#"),"7","#"),"6","#"),"5","#"),"4","#"),"3","#"),"2","#"),"1","#"),"0","#"),"$","")," ",""),",","@"),"&gt;","@"),"&lt;","@"),"=","@"),")","@"),"(","@"),"^","@"),"/","@"),"+","@"),"*","@"),"-","@"))-LEN(SUBSTITUTE(SUBSTITUTE(SUBSTITUTE(SUBSTITUTE(SUBSTITUTE(SUBSTITUTE(SUBSTITUTE(SUBSTITUTE(SUBSTITUTE(SUBSTITUTE(SUBSTITUTE(SUBSTITUTE(SUBSTITUTE(SUBSTITUTE(SUBSTITUTE(SUBSTITUTE(SUBSTITUTE(SUBSTITUTE(SUBSTITUTE(SUBSTITUTE(SUBSTITUTE(SUBSTITUTE(SUBSTITUTE(SUBSTITUTE(IF(_xlfn.ISFORMULA('#_B'!Q24),_xlfn.FORMULATEXT('#_B'!Q24),'#_B'!Q24),"9","#"),"8","#"),"7","#"),"6","#"),"5","#"),"4","#"),"3","#"),"2","#"),"1","#"),"0","#"),"$","")," ",""),",","@"),"&gt;","@"),"&lt;","@"),"=","@"),")","@"),"(","@"),"^","@"),"/","@"),"+","@"),"*","@"),"-","@"),"@#","")))/2,TRUE,FALSE),"HardCodeMsg",IF(LEN(IF(_xlfn.ISFORMULA(B!Q24),_xlfn.FORMULATEXT(B!Q24),B!Q24))-LEN(SUBSTITUTE(IF(_xlfn.ISFORMULA(B!Q24),_xlfn.FORMULATEXT(B!Q24),B!Q24),"""",""))&gt;LEN(IF(_xlfn.ISFORMULA('#_B'!Q24),_xlfn.FORMULATEXT('#_B'!Q24),'#_B'!Q24))-LEN(SUBSTITUTE(IF(_xlfn.ISFORMULA('#_B'!Q24),_xlfn.FORMULATEXT('#_B'!Q24),'#_B'!Q24),"""","")),TRUE,FALSE),"HardQuoteMsg",IF(LEN(IF(_xlfn.ISFORMULA(B!Q24),_xlfn.FORMULATEXT(B!Q24),B!Q24))-LEN(SUBSTITUTE(IF(_xlfn.ISFORMULA(B!Q24),_xlfn.FORMULATEXT(B!Q24),B!Q24),"$",""))&lt;LEN(IF(_xlfn.ISFORMULA('#_B'!Q24),_xlfn.FORMULATEXT('#_B'!Q24),'#_B'!Q24))-LEN(SUBSTITUTE(IF(_xlfn.ISFORMULA('#_B'!Q24),_xlfn.FORMULATEXT('#_B'!Q24),'#_B'!Q24),"$","")),TRUE,FALSE),"MissingAbsMsg",_xlfn.IFS(ISTEXT('#_B'!Q24),FALSE,ISLOGICAL('#_B'!Q24),FALSE,SUBSTITUTE(CELL("format",'#_B'!Q24),"-","")=SUBSTITUTE(CELL("format",B!Q24),"-",""),FALSE,CELL("format",'#_B'!Q24)="G",FALSE,AND(CELL("format",'#_B'!Q24)="F0",CELL("format",B!Q24)="G"),FALSE,TRUE,IFERROR(IF(MATCH(CELL("format",'#_B'!Q24),FormatCodes_SFX!$A$4:$A$53,0)&gt;0,TRUE),FALSE),TRUE,TRUE),"FormatMsg",TRUE,"PerfectMsg")</f>
        <v>PerfectMsg</v>
      </c>
      <c r="R24" s="259" t="str">
        <f ca="1">_xlfn.IFS(ISBLANK(B!R24),"",IF(NOT(ISNA('#_B'!R24)),IF(ISNA(B!R24),TRUE,FALSE),FALSE),"StuNAMsg",IF(AND(ISNA('#_B'!R24),ISNA(B!R24)),TRUE,FALSE),"PerfectMsg",IF(NOT(ISERROR('#_B'!R24)),IF(ISERROR(B!R24),TRUE,FALSE),FALSE),"StuErrorMsg",IF(TYPE('#_B'!R24)&lt;&gt;TYPE(B!R24),TRUE,FALSE),"WrongTypeMsg",IF(_xlfn.ISFORMULA('#_B'!R24),IF(NOT(_xlfn.ISFORMULA(B!R24)),TRUE),FALSE),"MissingFormulaMsg",IF(NOT(AND(ISNUMBER(FIND("[",_xlfn.FORMULATEXT('#_B'!R24))),ISNUMBER(FIND("!",_xlfn.FORMULATEXT('#_B'!R24))))),AND(ISNUMBER(FIND("[",_xlfn.FORMULATEXT(B!R24))),ISNUMBER(FIND("!",_xlfn.FORMULATEXT(B!R24)))),FALSE),"ExternalRefsMsg",IF(ISNUMBER('#_B'!R24),IF(ABS('#_B'!R24-B!R24)&gt;0.00001,TRUE,FALSE),IF('#_B'!R24&lt;&gt;B!R24,TRUE,FALSE)),IF(ISNUMBER('#_B'!R24),IF('#_B'!R24&gt;B!R24,"TooLow","TooHigh"),"WrongAnswer"),NOT(_xlfn.ISFORMULA('#_B'!R24)),IF(_xlfn.IFS(ISTEXT('#_B'!R24),FALSE,ISLOGICAL('#_B'!R24),FALSE,SUBSTITUTE(CELL("format",'#_B'!R24),"-","")=SUBSTITUTE(CELL("format",B!R24),"-",""),FALSE,CELL("format",'#_B'!R24)="G",FALSE,AND(CELL("format",'#_B'!R24)="F0",CELL("format",B!R24)="G"),FALSE,TRUE,IFERROR(IF(MATCH(CELL("format",'#_B'!R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24),_xlfn.FORMULATEXT(B!R24),B!R24),"9","#"),"8","#"),"7","#"),"6","#"),"5","#"),"4","#"),"3","#"),"2","#"),"1","#"),"0","#"),"$","")," ",""),",","@"),"&gt;","@"),"&lt;","@"),"=","@"),")","@"),"(","@"),"^","@"),"/","@"),"+","@"),"*","@"),"-","@"))-LEN(SUBSTITUTE(SUBSTITUTE(SUBSTITUTE(SUBSTITUTE(SUBSTITUTE(SUBSTITUTE(SUBSTITUTE(SUBSTITUTE(SUBSTITUTE(SUBSTITUTE(SUBSTITUTE(SUBSTITUTE(SUBSTITUTE(SUBSTITUTE(SUBSTITUTE(SUBSTITUTE(SUBSTITUTE(SUBSTITUTE(SUBSTITUTE(SUBSTITUTE(SUBSTITUTE(SUBSTITUTE(SUBSTITUTE(SUBSTITUTE(IF(_xlfn.ISFORMULA(B!R24),_xlfn.FORMULATEXT(B!R24),B!R24),"9","#"),"8","#"),"7","#"),"6","#"),"5","#"),"4","#"),"3","#"),"2","#"),"1","#"),"0","#"),"$","")," ",""),",","@"),"&gt;","@"),"&lt;","@"),"=","@"),")","@"),"(","@"),"^","@"),"/","@"),"+","@"),"*","@"),"-","@"),"@#","")))/2&gt;(LEN(SUBSTITUTE(SUBSTITUTE(SUBSTITUTE(SUBSTITUTE(SUBSTITUTE(SUBSTITUTE(SUBSTITUTE(SUBSTITUTE(SUBSTITUTE(SUBSTITUTE(SUBSTITUTE(SUBSTITUTE(SUBSTITUTE(SUBSTITUTE(SUBSTITUTE(SUBSTITUTE(SUBSTITUTE(SUBSTITUTE(SUBSTITUTE(SUBSTITUTE(SUBSTITUTE(SUBSTITUTE(SUBSTITUTE(IF(_xlfn.ISFORMULA('#_B'!R24),_xlfn.FORMULATEXT('#_B'!R24),'#_B'!R24),"9","#"),"8","#"),"7","#"),"6","#"),"5","#"),"4","#"),"3","#"),"2","#"),"1","#"),"0","#"),"$","")," ",""),",","@"),"&gt;","@"),"&lt;","@"),"=","@"),")","@"),"(","@"),"^","@"),"/","@"),"+","@"),"*","@"),"-","@"))-LEN(SUBSTITUTE(SUBSTITUTE(SUBSTITUTE(SUBSTITUTE(SUBSTITUTE(SUBSTITUTE(SUBSTITUTE(SUBSTITUTE(SUBSTITUTE(SUBSTITUTE(SUBSTITUTE(SUBSTITUTE(SUBSTITUTE(SUBSTITUTE(SUBSTITUTE(SUBSTITUTE(SUBSTITUTE(SUBSTITUTE(SUBSTITUTE(SUBSTITUTE(SUBSTITUTE(SUBSTITUTE(SUBSTITUTE(SUBSTITUTE(IF(_xlfn.ISFORMULA('#_B'!R24),_xlfn.FORMULATEXT('#_B'!R24),'#_B'!R24),"9","#"),"8","#"),"7","#"),"6","#"),"5","#"),"4","#"),"3","#"),"2","#"),"1","#"),"0","#"),"$","")," ",""),",","@"),"&gt;","@"),"&lt;","@"),"=","@"),")","@"),"(","@"),"^","@"),"/","@"),"+","@"),"*","@"),"-","@"),"@#","")))/2,TRUE,FALSE),"HardCodeMsg",IF(LEN(IF(_xlfn.ISFORMULA(B!R24),_xlfn.FORMULATEXT(B!R24),B!R24))-LEN(SUBSTITUTE(IF(_xlfn.ISFORMULA(B!R24),_xlfn.FORMULATEXT(B!R24),B!R24),"""",""))&gt;LEN(IF(_xlfn.ISFORMULA('#_B'!R24),_xlfn.FORMULATEXT('#_B'!R24),'#_B'!R24))-LEN(SUBSTITUTE(IF(_xlfn.ISFORMULA('#_B'!R24),_xlfn.FORMULATEXT('#_B'!R24),'#_B'!R24),"""","")),TRUE,FALSE),"HardQuoteMsg",IF(LEN(IF(_xlfn.ISFORMULA(B!R24),_xlfn.FORMULATEXT(B!R24),B!R24))-LEN(SUBSTITUTE(IF(_xlfn.ISFORMULA(B!R24),_xlfn.FORMULATEXT(B!R24),B!R24),"$",""))&lt;LEN(IF(_xlfn.ISFORMULA('#_B'!R24),_xlfn.FORMULATEXT('#_B'!R24),'#_B'!R24))-LEN(SUBSTITUTE(IF(_xlfn.ISFORMULA('#_B'!R24),_xlfn.FORMULATEXT('#_B'!R24),'#_B'!R24),"$","")),TRUE,FALSE),"MissingAbsMsg",_xlfn.IFS(ISTEXT('#_B'!R24),FALSE,ISLOGICAL('#_B'!R24),FALSE,SUBSTITUTE(CELL("format",'#_B'!R24),"-","")=SUBSTITUTE(CELL("format",B!R24),"-",""),FALSE,CELL("format",'#_B'!R24)="G",FALSE,AND(CELL("format",'#_B'!R24)="F0",CELL("format",B!R24)="G"),FALSE,TRUE,IFERROR(IF(MATCH(CELL("format",'#_B'!R24),FormatCodes_SFX!$A$4:$A$53,0)&gt;0,TRUE),FALSE),TRUE,TRUE),"FormatMsg",TRUE,"PerfectMsg")</f>
        <v>PerfectMsg</v>
      </c>
      <c r="S24" s="267" t="str">
        <f ca="1">_xlfn.IFS(ISBLANK(B!S24),"",IF(NOT(ISNA('#_B'!S24)),IF(ISNA(B!S24),TRUE,FALSE),FALSE),"StuNAMsg",IF(AND(ISNA('#_B'!S24),ISNA(B!S24)),TRUE,FALSE),"PerfectMsg",IF(NOT(ISERROR('#_B'!S24)),IF(ISERROR(B!S24),TRUE,FALSE),FALSE),"StuErrorMsg",IF(TYPE('#_B'!S24)&lt;&gt;TYPE(B!S24),TRUE,FALSE),"WrongTypeMsg",IF(_xlfn.ISFORMULA('#_B'!S24),IF(NOT(_xlfn.ISFORMULA(B!S24)),TRUE),FALSE),"MissingFormulaMsg",IF(NOT(AND(ISNUMBER(FIND("[",_xlfn.FORMULATEXT('#_B'!S24))),ISNUMBER(FIND("!",_xlfn.FORMULATEXT('#_B'!S24))))),AND(ISNUMBER(FIND("[",_xlfn.FORMULATEXT(B!S24))),ISNUMBER(FIND("!",_xlfn.FORMULATEXT(B!S24)))),FALSE),"ExternalRefsMsg",IF(ISNUMBER('#_B'!S24),IF(ABS('#_B'!S24-B!S24)&gt;0.00001,TRUE,FALSE),IF('#_B'!S24&lt;&gt;B!S24,TRUE,FALSE)),IF(ISNUMBER('#_B'!S24),IF('#_B'!S24&gt;B!S24,"TooLow","TooHigh"),"WrongAnswer"),NOT(_xlfn.ISFORMULA('#_B'!S24)),IF(_xlfn.IFS(ISTEXT('#_B'!S24),FALSE,ISLOGICAL('#_B'!S24),FALSE,SUBSTITUTE(CELL("format",'#_B'!S24),"-","")=SUBSTITUTE(CELL("format",B!S24),"-",""),FALSE,CELL("format",'#_B'!S24)="G",FALSE,AND(CELL("format",'#_B'!S24)="F0",CELL("format",B!S24)="G"),FALSE,TRUE,IFERROR(IF(MATCH(CELL("format",'#_B'!S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24),_xlfn.FORMULATEXT(B!S24),B!S24),"9","#"),"8","#"),"7","#"),"6","#"),"5","#"),"4","#"),"3","#"),"2","#"),"1","#"),"0","#"),"$","")," ",""),",","@"),"&gt;","@"),"&lt;","@"),"=","@"),")","@"),"(","@"),"^","@"),"/","@"),"+","@"),"*","@"),"-","@"))-LEN(SUBSTITUTE(SUBSTITUTE(SUBSTITUTE(SUBSTITUTE(SUBSTITUTE(SUBSTITUTE(SUBSTITUTE(SUBSTITUTE(SUBSTITUTE(SUBSTITUTE(SUBSTITUTE(SUBSTITUTE(SUBSTITUTE(SUBSTITUTE(SUBSTITUTE(SUBSTITUTE(SUBSTITUTE(SUBSTITUTE(SUBSTITUTE(SUBSTITUTE(SUBSTITUTE(SUBSTITUTE(SUBSTITUTE(SUBSTITUTE(IF(_xlfn.ISFORMULA(B!S24),_xlfn.FORMULATEXT(B!S24),B!S24),"9","#"),"8","#"),"7","#"),"6","#"),"5","#"),"4","#"),"3","#"),"2","#"),"1","#"),"0","#"),"$","")," ",""),",","@"),"&gt;","@"),"&lt;","@"),"=","@"),")","@"),"(","@"),"^","@"),"/","@"),"+","@"),"*","@"),"-","@"),"@#","")))/2&gt;(LEN(SUBSTITUTE(SUBSTITUTE(SUBSTITUTE(SUBSTITUTE(SUBSTITUTE(SUBSTITUTE(SUBSTITUTE(SUBSTITUTE(SUBSTITUTE(SUBSTITUTE(SUBSTITUTE(SUBSTITUTE(SUBSTITUTE(SUBSTITUTE(SUBSTITUTE(SUBSTITUTE(SUBSTITUTE(SUBSTITUTE(SUBSTITUTE(SUBSTITUTE(SUBSTITUTE(SUBSTITUTE(SUBSTITUTE(IF(_xlfn.ISFORMULA('#_B'!S24),_xlfn.FORMULATEXT('#_B'!S24),'#_B'!S24),"9","#"),"8","#"),"7","#"),"6","#"),"5","#"),"4","#"),"3","#"),"2","#"),"1","#"),"0","#"),"$","")," ",""),",","@"),"&gt;","@"),"&lt;","@"),"=","@"),")","@"),"(","@"),"^","@"),"/","@"),"+","@"),"*","@"),"-","@"))-LEN(SUBSTITUTE(SUBSTITUTE(SUBSTITUTE(SUBSTITUTE(SUBSTITUTE(SUBSTITUTE(SUBSTITUTE(SUBSTITUTE(SUBSTITUTE(SUBSTITUTE(SUBSTITUTE(SUBSTITUTE(SUBSTITUTE(SUBSTITUTE(SUBSTITUTE(SUBSTITUTE(SUBSTITUTE(SUBSTITUTE(SUBSTITUTE(SUBSTITUTE(SUBSTITUTE(SUBSTITUTE(SUBSTITUTE(SUBSTITUTE(IF(_xlfn.ISFORMULA('#_B'!S24),_xlfn.FORMULATEXT('#_B'!S24),'#_B'!S24),"9","#"),"8","#"),"7","#"),"6","#"),"5","#"),"4","#"),"3","#"),"2","#"),"1","#"),"0","#"),"$","")," ",""),",","@"),"&gt;","@"),"&lt;","@"),"=","@"),")","@"),"(","@"),"^","@"),"/","@"),"+","@"),"*","@"),"-","@"),"@#","")))/2,TRUE,FALSE),"HardCodeMsg",IF(LEN(IF(_xlfn.ISFORMULA(B!S24),_xlfn.FORMULATEXT(B!S24),B!S24))-LEN(SUBSTITUTE(IF(_xlfn.ISFORMULA(B!S24),_xlfn.FORMULATEXT(B!S24),B!S24),"""",""))&gt;LEN(IF(_xlfn.ISFORMULA('#_B'!S24),_xlfn.FORMULATEXT('#_B'!S24),'#_B'!S24))-LEN(SUBSTITUTE(IF(_xlfn.ISFORMULA('#_B'!S24),_xlfn.FORMULATEXT('#_B'!S24),'#_B'!S24),"""","")),TRUE,FALSE),"HardQuoteMsg",IF(LEN(IF(_xlfn.ISFORMULA(B!S24),_xlfn.FORMULATEXT(B!S24),B!S24))-LEN(SUBSTITUTE(IF(_xlfn.ISFORMULA(B!S24),_xlfn.FORMULATEXT(B!S24),B!S24),"$",""))&lt;LEN(IF(_xlfn.ISFORMULA('#_B'!S24),_xlfn.FORMULATEXT('#_B'!S24),'#_B'!S24))-LEN(SUBSTITUTE(IF(_xlfn.ISFORMULA('#_B'!S24),_xlfn.FORMULATEXT('#_B'!S24),'#_B'!S24),"$","")),TRUE,FALSE),"MissingAbsMsg",_xlfn.IFS(ISTEXT('#_B'!S24),FALSE,ISLOGICAL('#_B'!S24),FALSE,SUBSTITUTE(CELL("format",'#_B'!S24),"-","")=SUBSTITUTE(CELL("format",B!S24),"-",""),FALSE,CELL("format",'#_B'!S24)="G",FALSE,AND(CELL("format",'#_B'!S24)="F0",CELL("format",B!S24)="G"),FALSE,TRUE,IFERROR(IF(MATCH(CELL("format",'#_B'!S24),FormatCodes_SFX!$A$4:$A$53,0)&gt;0,TRUE),FALSE),TRUE,TRUE),"FormatMsg",TRUE,"PerfectMsg")</f>
        <v>PerfectMsg</v>
      </c>
    </row>
    <row r="25" spans="6:19">
      <c r="F25" s="260">
        <v>0</v>
      </c>
      <c r="G25" s="270">
        <v>0</v>
      </c>
      <c r="H25" s="270">
        <v>0</v>
      </c>
      <c r="I25" s="270">
        <v>0</v>
      </c>
      <c r="J25" s="270">
        <v>0</v>
      </c>
      <c r="K25" s="270">
        <v>0</v>
      </c>
      <c r="L25" s="270">
        <v>0</v>
      </c>
      <c r="M25" s="262"/>
      <c r="N25" s="270"/>
      <c r="O25" s="270" t="str">
        <f ca="1">_xlfn.IFS(ISBLANK(B!O25),"",IF(NOT(ISNA('#_B'!O25)),IF(ISNA(B!O25),TRUE,FALSE),FALSE),"StuNAMsg",IF(AND(ISNA('#_B'!O25),ISNA(B!O25)),TRUE,FALSE),"PerfectMsg",IF(NOT(ISERROR('#_B'!O25)),IF(ISERROR(B!O25),TRUE,FALSE),FALSE),"StuErrorMsg",IF(TYPE('#_B'!O25)&lt;&gt;TYPE(B!O25),TRUE,FALSE),"WrongTypeMsg",IF(_xlfn.ISFORMULA('#_B'!O25),IF(NOT(_xlfn.ISFORMULA(B!O25)),TRUE),FALSE),"MissingFormulaMsg",IF(NOT(AND(ISNUMBER(FIND("[",_xlfn.FORMULATEXT('#_B'!O25))),ISNUMBER(FIND("!",_xlfn.FORMULATEXT('#_B'!O25))))),AND(ISNUMBER(FIND("[",_xlfn.FORMULATEXT(B!O25))),ISNUMBER(FIND("!",_xlfn.FORMULATEXT(B!O25)))),FALSE),"ExternalRefsMsg",IF(ISNUMBER('#_B'!O25),IF(ABS('#_B'!O25-B!O25)&gt;0.00001,TRUE,FALSE),IF('#_B'!O25&lt;&gt;B!O25,TRUE,FALSE)),IF(ISNUMBER('#_B'!O25),IF('#_B'!O25&gt;B!O25,"TooLow","TooHigh"),"WrongAnswer"),NOT(_xlfn.ISFORMULA('#_B'!O25)),IF(_xlfn.IFS(ISTEXT('#_B'!O25),FALSE,ISLOGICAL('#_B'!O25),FALSE,SUBSTITUTE(CELL("format",'#_B'!O25),"-","")=SUBSTITUTE(CELL("format",B!O25),"-",""),FALSE,CELL("format",'#_B'!O25)="G",FALSE,AND(CELL("format",'#_B'!O25)="F0",CELL("format",B!O25)="G"),FALSE,TRUE,IFERROR(IF(MATCH(CELL("format",'#_B'!O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25),_xlfn.FORMULATEXT(B!O25),B!O25),"9","#"),"8","#"),"7","#"),"6","#"),"5","#"),"4","#"),"3","#"),"2","#"),"1","#"),"0","#"),"$","")," ",""),",","@"),"&gt;","@"),"&lt;","@"),"=","@"),")","@"),"(","@"),"^","@"),"/","@"),"+","@"),"*","@"),"-","@"))-LEN(SUBSTITUTE(SUBSTITUTE(SUBSTITUTE(SUBSTITUTE(SUBSTITUTE(SUBSTITUTE(SUBSTITUTE(SUBSTITUTE(SUBSTITUTE(SUBSTITUTE(SUBSTITUTE(SUBSTITUTE(SUBSTITUTE(SUBSTITUTE(SUBSTITUTE(SUBSTITUTE(SUBSTITUTE(SUBSTITUTE(SUBSTITUTE(SUBSTITUTE(SUBSTITUTE(SUBSTITUTE(SUBSTITUTE(SUBSTITUTE(IF(_xlfn.ISFORMULA(B!O25),_xlfn.FORMULATEXT(B!O25),B!O25),"9","#"),"8","#"),"7","#"),"6","#"),"5","#"),"4","#"),"3","#"),"2","#"),"1","#"),"0","#"),"$","")," ",""),",","@"),"&gt;","@"),"&lt;","@"),"=","@"),")","@"),"(","@"),"^","@"),"/","@"),"+","@"),"*","@"),"-","@"),"@#","")))/2&gt;(LEN(SUBSTITUTE(SUBSTITUTE(SUBSTITUTE(SUBSTITUTE(SUBSTITUTE(SUBSTITUTE(SUBSTITUTE(SUBSTITUTE(SUBSTITUTE(SUBSTITUTE(SUBSTITUTE(SUBSTITUTE(SUBSTITUTE(SUBSTITUTE(SUBSTITUTE(SUBSTITUTE(SUBSTITUTE(SUBSTITUTE(SUBSTITUTE(SUBSTITUTE(SUBSTITUTE(SUBSTITUTE(SUBSTITUTE(IF(_xlfn.ISFORMULA('#_B'!O25),_xlfn.FORMULATEXT('#_B'!O25),'#_B'!O25),"9","#"),"8","#"),"7","#"),"6","#"),"5","#"),"4","#"),"3","#"),"2","#"),"1","#"),"0","#"),"$","")," ",""),",","@"),"&gt;","@"),"&lt;","@"),"=","@"),")","@"),"(","@"),"^","@"),"/","@"),"+","@"),"*","@"),"-","@"))-LEN(SUBSTITUTE(SUBSTITUTE(SUBSTITUTE(SUBSTITUTE(SUBSTITUTE(SUBSTITUTE(SUBSTITUTE(SUBSTITUTE(SUBSTITUTE(SUBSTITUTE(SUBSTITUTE(SUBSTITUTE(SUBSTITUTE(SUBSTITUTE(SUBSTITUTE(SUBSTITUTE(SUBSTITUTE(SUBSTITUTE(SUBSTITUTE(SUBSTITUTE(SUBSTITUTE(SUBSTITUTE(SUBSTITUTE(SUBSTITUTE(IF(_xlfn.ISFORMULA('#_B'!O25),_xlfn.FORMULATEXT('#_B'!O25),'#_B'!O25),"9","#"),"8","#"),"7","#"),"6","#"),"5","#"),"4","#"),"3","#"),"2","#"),"1","#"),"0","#"),"$","")," ",""),",","@"),"&gt;","@"),"&lt;","@"),"=","@"),")","@"),"(","@"),"^","@"),"/","@"),"+","@"),"*","@"),"-","@"),"@#","")))/2,TRUE,FALSE),"HardCodeMsg",IF(LEN(IF(_xlfn.ISFORMULA(B!O25),_xlfn.FORMULATEXT(B!O25),B!O25))-LEN(SUBSTITUTE(IF(_xlfn.ISFORMULA(B!O25),_xlfn.FORMULATEXT(B!O25),B!O25),"""",""))&gt;LEN(IF(_xlfn.ISFORMULA('#_B'!O25),_xlfn.FORMULATEXT('#_B'!O25),'#_B'!O25))-LEN(SUBSTITUTE(IF(_xlfn.ISFORMULA('#_B'!O25),_xlfn.FORMULATEXT('#_B'!O25),'#_B'!O25),"""","")),TRUE,FALSE),"HardQuoteMsg",IF(LEN(IF(_xlfn.ISFORMULA(B!O25),_xlfn.FORMULATEXT(B!O25),B!O25))-LEN(SUBSTITUTE(IF(_xlfn.ISFORMULA(B!O25),_xlfn.FORMULATEXT(B!O25),B!O25),"$",""))&lt;LEN(IF(_xlfn.ISFORMULA('#_B'!O25),_xlfn.FORMULATEXT('#_B'!O25),'#_B'!O25))-LEN(SUBSTITUTE(IF(_xlfn.ISFORMULA('#_B'!O25),_xlfn.FORMULATEXT('#_B'!O25),'#_B'!O25),"$","")),TRUE,FALSE),"MissingAbsMsg",_xlfn.IFS(ISTEXT('#_B'!O25),FALSE,ISLOGICAL('#_B'!O25),FALSE,SUBSTITUTE(CELL("format",'#_B'!O25),"-","")=SUBSTITUTE(CELL("format",B!O25),"-",""),FALSE,CELL("format",'#_B'!O25)="G",FALSE,AND(CELL("format",'#_B'!O25)="F0",CELL("format",B!O25)="G"),FALSE,TRUE,IFERROR(IF(MATCH(CELL("format",'#_B'!O25),FormatCodes_SFX!$A$4:$A$53,0)&gt;0,TRUE),FALSE),TRUE,TRUE),"FormatMsg",TRUE,"PerfectMsg")</f>
        <v>PerfectMsg</v>
      </c>
      <c r="P25" s="271" t="str">
        <f ca="1">_xlfn.IFS(ISBLANK(B!P25),"",IF(NOT(ISNA('#_B'!P25)),IF(ISNA(B!P25),TRUE,FALSE),FALSE),"StuNAMsg",IF(AND(ISNA('#_B'!P25),ISNA(B!P25)),TRUE,FALSE),"PerfectMsg",IF(NOT(ISERROR('#_B'!P25)),IF(ISERROR(B!P25),TRUE,FALSE),FALSE),"StuErrorMsg",IF(TYPE('#_B'!P25)&lt;&gt;TYPE(B!P25),TRUE,FALSE),"WrongTypeMsg",IF(_xlfn.ISFORMULA('#_B'!P25),IF(NOT(_xlfn.ISFORMULA(B!P25)),TRUE),FALSE),"MissingFormulaMsg",IF(NOT(AND(ISNUMBER(FIND("[",_xlfn.FORMULATEXT('#_B'!P25))),ISNUMBER(FIND("!",_xlfn.FORMULATEXT('#_B'!P25))))),AND(ISNUMBER(FIND("[",_xlfn.FORMULATEXT(B!P25))),ISNUMBER(FIND("!",_xlfn.FORMULATEXT(B!P25)))),FALSE),"ExternalRefsMsg",IF(ISNUMBER('#_B'!P25),IF(ABS('#_B'!P25-B!P25)&gt;0.00001,TRUE,FALSE),IF('#_B'!P25&lt;&gt;B!P25,TRUE,FALSE)),IF(ISNUMBER('#_B'!P25),IF('#_B'!P25&gt;B!P25,"TooLow","TooHigh"),"WrongAnswer"),NOT(_xlfn.ISFORMULA('#_B'!P25)),IF(_xlfn.IFS(ISTEXT('#_B'!P25),FALSE,ISLOGICAL('#_B'!P25),FALSE,SUBSTITUTE(CELL("format",'#_B'!P25),"-","")=SUBSTITUTE(CELL("format",B!P25),"-",""),FALSE,CELL("format",'#_B'!P25)="G",FALSE,AND(CELL("format",'#_B'!P25)="F0",CELL("format",B!P25)="G"),FALSE,TRUE,IFERROR(IF(MATCH(CELL("format",'#_B'!P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25),_xlfn.FORMULATEXT(B!P25),B!P25),"9","#"),"8","#"),"7","#"),"6","#"),"5","#"),"4","#"),"3","#"),"2","#"),"1","#"),"0","#"),"$","")," ",""),",","@"),"&gt;","@"),"&lt;","@"),"=","@"),")","@"),"(","@"),"^","@"),"/","@"),"+","@"),"*","@"),"-","@"))-LEN(SUBSTITUTE(SUBSTITUTE(SUBSTITUTE(SUBSTITUTE(SUBSTITUTE(SUBSTITUTE(SUBSTITUTE(SUBSTITUTE(SUBSTITUTE(SUBSTITUTE(SUBSTITUTE(SUBSTITUTE(SUBSTITUTE(SUBSTITUTE(SUBSTITUTE(SUBSTITUTE(SUBSTITUTE(SUBSTITUTE(SUBSTITUTE(SUBSTITUTE(SUBSTITUTE(SUBSTITUTE(SUBSTITUTE(SUBSTITUTE(IF(_xlfn.ISFORMULA(B!P25),_xlfn.FORMULATEXT(B!P25),B!P25),"9","#"),"8","#"),"7","#"),"6","#"),"5","#"),"4","#"),"3","#"),"2","#"),"1","#"),"0","#"),"$","")," ",""),",","@"),"&gt;","@"),"&lt;","@"),"=","@"),")","@"),"(","@"),"^","@"),"/","@"),"+","@"),"*","@"),"-","@"),"@#","")))/2&gt;(LEN(SUBSTITUTE(SUBSTITUTE(SUBSTITUTE(SUBSTITUTE(SUBSTITUTE(SUBSTITUTE(SUBSTITUTE(SUBSTITUTE(SUBSTITUTE(SUBSTITUTE(SUBSTITUTE(SUBSTITUTE(SUBSTITUTE(SUBSTITUTE(SUBSTITUTE(SUBSTITUTE(SUBSTITUTE(SUBSTITUTE(SUBSTITUTE(SUBSTITUTE(SUBSTITUTE(SUBSTITUTE(SUBSTITUTE(IF(_xlfn.ISFORMULA('#_B'!P25),_xlfn.FORMULATEXT('#_B'!P25),'#_B'!P25),"9","#"),"8","#"),"7","#"),"6","#"),"5","#"),"4","#"),"3","#"),"2","#"),"1","#"),"0","#"),"$","")," ",""),",","@"),"&gt;","@"),"&lt;","@"),"=","@"),")","@"),"(","@"),"^","@"),"/","@"),"+","@"),"*","@"),"-","@"))-LEN(SUBSTITUTE(SUBSTITUTE(SUBSTITUTE(SUBSTITUTE(SUBSTITUTE(SUBSTITUTE(SUBSTITUTE(SUBSTITUTE(SUBSTITUTE(SUBSTITUTE(SUBSTITUTE(SUBSTITUTE(SUBSTITUTE(SUBSTITUTE(SUBSTITUTE(SUBSTITUTE(SUBSTITUTE(SUBSTITUTE(SUBSTITUTE(SUBSTITUTE(SUBSTITUTE(SUBSTITUTE(SUBSTITUTE(SUBSTITUTE(IF(_xlfn.ISFORMULA('#_B'!P25),_xlfn.FORMULATEXT('#_B'!P25),'#_B'!P25),"9","#"),"8","#"),"7","#"),"6","#"),"5","#"),"4","#"),"3","#"),"2","#"),"1","#"),"0","#"),"$","")," ",""),",","@"),"&gt;","@"),"&lt;","@"),"=","@"),")","@"),"(","@"),"^","@"),"/","@"),"+","@"),"*","@"),"-","@"),"@#","")))/2,TRUE,FALSE),"HardCodeMsg",IF(LEN(IF(_xlfn.ISFORMULA(B!P25),_xlfn.FORMULATEXT(B!P25),B!P25))-LEN(SUBSTITUTE(IF(_xlfn.ISFORMULA(B!P25),_xlfn.FORMULATEXT(B!P25),B!P25),"""",""))&gt;LEN(IF(_xlfn.ISFORMULA('#_B'!P25),_xlfn.FORMULATEXT('#_B'!P25),'#_B'!P25))-LEN(SUBSTITUTE(IF(_xlfn.ISFORMULA('#_B'!P25),_xlfn.FORMULATEXT('#_B'!P25),'#_B'!P25),"""","")),TRUE,FALSE),"HardQuoteMsg",IF(LEN(IF(_xlfn.ISFORMULA(B!P25),_xlfn.FORMULATEXT(B!P25),B!P25))-LEN(SUBSTITUTE(IF(_xlfn.ISFORMULA(B!P25),_xlfn.FORMULATEXT(B!P25),B!P25),"$",""))&lt;LEN(IF(_xlfn.ISFORMULA('#_B'!P25),_xlfn.FORMULATEXT('#_B'!P25),'#_B'!P25))-LEN(SUBSTITUTE(IF(_xlfn.ISFORMULA('#_B'!P25),_xlfn.FORMULATEXT('#_B'!P25),'#_B'!P25),"$","")),TRUE,FALSE),"MissingAbsMsg",_xlfn.IFS(ISTEXT('#_B'!P25),FALSE,ISLOGICAL('#_B'!P25),FALSE,SUBSTITUTE(CELL("format",'#_B'!P25),"-","")=SUBSTITUTE(CELL("format",B!P25),"-",""),FALSE,CELL("format",'#_B'!P25)="G",FALSE,AND(CELL("format",'#_B'!P25)="F0",CELL("format",B!P25)="G"),FALSE,TRUE,IFERROR(IF(MATCH(CELL("format",'#_B'!P25),FormatCodes_SFX!$A$4:$A$53,0)&gt;0,TRUE),FALSE),TRUE,TRUE),"FormatMsg",TRUE,"PerfectMsg")</f>
        <v>PerfectMsg</v>
      </c>
      <c r="Q25" s="271" t="str">
        <f ca="1">_xlfn.IFS(ISBLANK(B!Q25),"",IF(NOT(ISNA('#_B'!Q25)),IF(ISNA(B!Q25),TRUE,FALSE),FALSE),"StuNAMsg",IF(AND(ISNA('#_B'!Q25),ISNA(B!Q25)),TRUE,FALSE),"PerfectMsg",IF(NOT(ISERROR('#_B'!Q25)),IF(ISERROR(B!Q25),TRUE,FALSE),FALSE),"StuErrorMsg",IF(TYPE('#_B'!Q25)&lt;&gt;TYPE(B!Q25),TRUE,FALSE),"WrongTypeMsg",IF(_xlfn.ISFORMULA('#_B'!Q25),IF(NOT(_xlfn.ISFORMULA(B!Q25)),TRUE),FALSE),"MissingFormulaMsg",IF(NOT(AND(ISNUMBER(FIND("[",_xlfn.FORMULATEXT('#_B'!Q25))),ISNUMBER(FIND("!",_xlfn.FORMULATEXT('#_B'!Q25))))),AND(ISNUMBER(FIND("[",_xlfn.FORMULATEXT(B!Q25))),ISNUMBER(FIND("!",_xlfn.FORMULATEXT(B!Q25)))),FALSE),"ExternalRefsMsg",IF(ISNUMBER('#_B'!Q25),IF(ABS('#_B'!Q25-B!Q25)&gt;0.00001,TRUE,FALSE),IF('#_B'!Q25&lt;&gt;B!Q25,TRUE,FALSE)),IF(ISNUMBER('#_B'!Q25),IF('#_B'!Q25&gt;B!Q25,"TooLow","TooHigh"),"WrongAnswer"),NOT(_xlfn.ISFORMULA('#_B'!Q25)),IF(_xlfn.IFS(ISTEXT('#_B'!Q25),FALSE,ISLOGICAL('#_B'!Q25),FALSE,SUBSTITUTE(CELL("format",'#_B'!Q25),"-","")=SUBSTITUTE(CELL("format",B!Q25),"-",""),FALSE,CELL("format",'#_B'!Q25)="G",FALSE,AND(CELL("format",'#_B'!Q25)="F0",CELL("format",B!Q25)="G"),FALSE,TRUE,IFERROR(IF(MATCH(CELL("format",'#_B'!Q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25),_xlfn.FORMULATEXT(B!Q25),B!Q25),"9","#"),"8","#"),"7","#"),"6","#"),"5","#"),"4","#"),"3","#"),"2","#"),"1","#"),"0","#"),"$","")," ",""),",","@"),"&gt;","@"),"&lt;","@"),"=","@"),")","@"),"(","@"),"^","@"),"/","@"),"+","@"),"*","@"),"-","@"))-LEN(SUBSTITUTE(SUBSTITUTE(SUBSTITUTE(SUBSTITUTE(SUBSTITUTE(SUBSTITUTE(SUBSTITUTE(SUBSTITUTE(SUBSTITUTE(SUBSTITUTE(SUBSTITUTE(SUBSTITUTE(SUBSTITUTE(SUBSTITUTE(SUBSTITUTE(SUBSTITUTE(SUBSTITUTE(SUBSTITUTE(SUBSTITUTE(SUBSTITUTE(SUBSTITUTE(SUBSTITUTE(SUBSTITUTE(SUBSTITUTE(IF(_xlfn.ISFORMULA(B!Q25),_xlfn.FORMULATEXT(B!Q25),B!Q25),"9","#"),"8","#"),"7","#"),"6","#"),"5","#"),"4","#"),"3","#"),"2","#"),"1","#"),"0","#"),"$","")," ",""),",","@"),"&gt;","@"),"&lt;","@"),"=","@"),")","@"),"(","@"),"^","@"),"/","@"),"+","@"),"*","@"),"-","@"),"@#","")))/2&gt;(LEN(SUBSTITUTE(SUBSTITUTE(SUBSTITUTE(SUBSTITUTE(SUBSTITUTE(SUBSTITUTE(SUBSTITUTE(SUBSTITUTE(SUBSTITUTE(SUBSTITUTE(SUBSTITUTE(SUBSTITUTE(SUBSTITUTE(SUBSTITUTE(SUBSTITUTE(SUBSTITUTE(SUBSTITUTE(SUBSTITUTE(SUBSTITUTE(SUBSTITUTE(SUBSTITUTE(SUBSTITUTE(SUBSTITUTE(IF(_xlfn.ISFORMULA('#_B'!Q25),_xlfn.FORMULATEXT('#_B'!Q25),'#_B'!Q25),"9","#"),"8","#"),"7","#"),"6","#"),"5","#"),"4","#"),"3","#"),"2","#"),"1","#"),"0","#"),"$","")," ",""),",","@"),"&gt;","@"),"&lt;","@"),"=","@"),")","@"),"(","@"),"^","@"),"/","@"),"+","@"),"*","@"),"-","@"))-LEN(SUBSTITUTE(SUBSTITUTE(SUBSTITUTE(SUBSTITUTE(SUBSTITUTE(SUBSTITUTE(SUBSTITUTE(SUBSTITUTE(SUBSTITUTE(SUBSTITUTE(SUBSTITUTE(SUBSTITUTE(SUBSTITUTE(SUBSTITUTE(SUBSTITUTE(SUBSTITUTE(SUBSTITUTE(SUBSTITUTE(SUBSTITUTE(SUBSTITUTE(SUBSTITUTE(SUBSTITUTE(SUBSTITUTE(SUBSTITUTE(IF(_xlfn.ISFORMULA('#_B'!Q25),_xlfn.FORMULATEXT('#_B'!Q25),'#_B'!Q25),"9","#"),"8","#"),"7","#"),"6","#"),"5","#"),"4","#"),"3","#"),"2","#"),"1","#"),"0","#"),"$","")," ",""),",","@"),"&gt;","@"),"&lt;","@"),"=","@"),")","@"),"(","@"),"^","@"),"/","@"),"+","@"),"*","@"),"-","@"),"@#","")))/2,TRUE,FALSE),"HardCodeMsg",IF(LEN(IF(_xlfn.ISFORMULA(B!Q25),_xlfn.FORMULATEXT(B!Q25),B!Q25))-LEN(SUBSTITUTE(IF(_xlfn.ISFORMULA(B!Q25),_xlfn.FORMULATEXT(B!Q25),B!Q25),"""",""))&gt;LEN(IF(_xlfn.ISFORMULA('#_B'!Q25),_xlfn.FORMULATEXT('#_B'!Q25),'#_B'!Q25))-LEN(SUBSTITUTE(IF(_xlfn.ISFORMULA('#_B'!Q25),_xlfn.FORMULATEXT('#_B'!Q25),'#_B'!Q25),"""","")),TRUE,FALSE),"HardQuoteMsg",IF(LEN(IF(_xlfn.ISFORMULA(B!Q25),_xlfn.FORMULATEXT(B!Q25),B!Q25))-LEN(SUBSTITUTE(IF(_xlfn.ISFORMULA(B!Q25),_xlfn.FORMULATEXT(B!Q25),B!Q25),"$",""))&lt;LEN(IF(_xlfn.ISFORMULA('#_B'!Q25),_xlfn.FORMULATEXT('#_B'!Q25),'#_B'!Q25))-LEN(SUBSTITUTE(IF(_xlfn.ISFORMULA('#_B'!Q25),_xlfn.FORMULATEXT('#_B'!Q25),'#_B'!Q25),"$","")),TRUE,FALSE),"MissingAbsMsg",_xlfn.IFS(ISTEXT('#_B'!Q25),FALSE,ISLOGICAL('#_B'!Q25),FALSE,SUBSTITUTE(CELL("format",'#_B'!Q25),"-","")=SUBSTITUTE(CELL("format",B!Q25),"-",""),FALSE,CELL("format",'#_B'!Q25)="G",FALSE,AND(CELL("format",'#_B'!Q25)="F0",CELL("format",B!Q25)="G"),FALSE,TRUE,IFERROR(IF(MATCH(CELL("format",'#_B'!Q25),FormatCodes_SFX!$A$4:$A$53,0)&gt;0,TRUE),FALSE),TRUE,TRUE),"FormatMsg",TRUE,"PerfectMsg")</f>
        <v>PerfectMsg</v>
      </c>
      <c r="R25" s="259" t="str">
        <f ca="1">_xlfn.IFS(ISBLANK(B!R25),"",IF(NOT(ISNA('#_B'!R25)),IF(ISNA(B!R25),TRUE,FALSE),FALSE),"StuNAMsg",IF(AND(ISNA('#_B'!R25),ISNA(B!R25)),TRUE,FALSE),"PerfectMsg",IF(NOT(ISERROR('#_B'!R25)),IF(ISERROR(B!R25),TRUE,FALSE),FALSE),"StuErrorMsg",IF(TYPE('#_B'!R25)&lt;&gt;TYPE(B!R25),TRUE,FALSE),"WrongTypeMsg",IF(_xlfn.ISFORMULA('#_B'!R25),IF(NOT(_xlfn.ISFORMULA(B!R25)),TRUE),FALSE),"MissingFormulaMsg",IF(NOT(AND(ISNUMBER(FIND("[",_xlfn.FORMULATEXT('#_B'!R25))),ISNUMBER(FIND("!",_xlfn.FORMULATEXT('#_B'!R25))))),AND(ISNUMBER(FIND("[",_xlfn.FORMULATEXT(B!R25))),ISNUMBER(FIND("!",_xlfn.FORMULATEXT(B!R25)))),FALSE),"ExternalRefsMsg",IF(ISNUMBER('#_B'!R25),IF(ABS('#_B'!R25-B!R25)&gt;0.00001,TRUE,FALSE),IF('#_B'!R25&lt;&gt;B!R25,TRUE,FALSE)),IF(ISNUMBER('#_B'!R25),IF('#_B'!R25&gt;B!R25,"TooLow","TooHigh"),"WrongAnswer"),NOT(_xlfn.ISFORMULA('#_B'!R25)),IF(_xlfn.IFS(ISTEXT('#_B'!R25),FALSE,ISLOGICAL('#_B'!R25),FALSE,SUBSTITUTE(CELL("format",'#_B'!R25),"-","")=SUBSTITUTE(CELL("format",B!R25),"-",""),FALSE,CELL("format",'#_B'!R25)="G",FALSE,AND(CELL("format",'#_B'!R25)="F0",CELL("format",B!R25)="G"),FALSE,TRUE,IFERROR(IF(MATCH(CELL("format",'#_B'!R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25),_xlfn.FORMULATEXT(B!R25),B!R25),"9","#"),"8","#"),"7","#"),"6","#"),"5","#"),"4","#"),"3","#"),"2","#"),"1","#"),"0","#"),"$","")," ",""),",","@"),"&gt;","@"),"&lt;","@"),"=","@"),")","@"),"(","@"),"^","@"),"/","@"),"+","@"),"*","@"),"-","@"))-LEN(SUBSTITUTE(SUBSTITUTE(SUBSTITUTE(SUBSTITUTE(SUBSTITUTE(SUBSTITUTE(SUBSTITUTE(SUBSTITUTE(SUBSTITUTE(SUBSTITUTE(SUBSTITUTE(SUBSTITUTE(SUBSTITUTE(SUBSTITUTE(SUBSTITUTE(SUBSTITUTE(SUBSTITUTE(SUBSTITUTE(SUBSTITUTE(SUBSTITUTE(SUBSTITUTE(SUBSTITUTE(SUBSTITUTE(SUBSTITUTE(IF(_xlfn.ISFORMULA(B!R25),_xlfn.FORMULATEXT(B!R25),B!R25),"9","#"),"8","#"),"7","#"),"6","#"),"5","#"),"4","#"),"3","#"),"2","#"),"1","#"),"0","#"),"$","")," ",""),",","@"),"&gt;","@"),"&lt;","@"),"=","@"),")","@"),"(","@"),"^","@"),"/","@"),"+","@"),"*","@"),"-","@"),"@#","")))/2&gt;(LEN(SUBSTITUTE(SUBSTITUTE(SUBSTITUTE(SUBSTITUTE(SUBSTITUTE(SUBSTITUTE(SUBSTITUTE(SUBSTITUTE(SUBSTITUTE(SUBSTITUTE(SUBSTITUTE(SUBSTITUTE(SUBSTITUTE(SUBSTITUTE(SUBSTITUTE(SUBSTITUTE(SUBSTITUTE(SUBSTITUTE(SUBSTITUTE(SUBSTITUTE(SUBSTITUTE(SUBSTITUTE(SUBSTITUTE(IF(_xlfn.ISFORMULA('#_B'!R25),_xlfn.FORMULATEXT('#_B'!R25),'#_B'!R25),"9","#"),"8","#"),"7","#"),"6","#"),"5","#"),"4","#"),"3","#"),"2","#"),"1","#"),"0","#"),"$","")," ",""),",","@"),"&gt;","@"),"&lt;","@"),"=","@"),")","@"),"(","@"),"^","@"),"/","@"),"+","@"),"*","@"),"-","@"))-LEN(SUBSTITUTE(SUBSTITUTE(SUBSTITUTE(SUBSTITUTE(SUBSTITUTE(SUBSTITUTE(SUBSTITUTE(SUBSTITUTE(SUBSTITUTE(SUBSTITUTE(SUBSTITUTE(SUBSTITUTE(SUBSTITUTE(SUBSTITUTE(SUBSTITUTE(SUBSTITUTE(SUBSTITUTE(SUBSTITUTE(SUBSTITUTE(SUBSTITUTE(SUBSTITUTE(SUBSTITUTE(SUBSTITUTE(SUBSTITUTE(IF(_xlfn.ISFORMULA('#_B'!R25),_xlfn.FORMULATEXT('#_B'!R25),'#_B'!R25),"9","#"),"8","#"),"7","#"),"6","#"),"5","#"),"4","#"),"3","#"),"2","#"),"1","#"),"0","#"),"$","")," ",""),",","@"),"&gt;","@"),"&lt;","@"),"=","@"),")","@"),"(","@"),"^","@"),"/","@"),"+","@"),"*","@"),"-","@"),"@#","")))/2,TRUE,FALSE),"HardCodeMsg",IF(LEN(IF(_xlfn.ISFORMULA(B!R25),_xlfn.FORMULATEXT(B!R25),B!R25))-LEN(SUBSTITUTE(IF(_xlfn.ISFORMULA(B!R25),_xlfn.FORMULATEXT(B!R25),B!R25),"""",""))&gt;LEN(IF(_xlfn.ISFORMULA('#_B'!R25),_xlfn.FORMULATEXT('#_B'!R25),'#_B'!R25))-LEN(SUBSTITUTE(IF(_xlfn.ISFORMULA('#_B'!R25),_xlfn.FORMULATEXT('#_B'!R25),'#_B'!R25),"""","")),TRUE,FALSE),"HardQuoteMsg",IF(LEN(IF(_xlfn.ISFORMULA(B!R25),_xlfn.FORMULATEXT(B!R25),B!R25))-LEN(SUBSTITUTE(IF(_xlfn.ISFORMULA(B!R25),_xlfn.FORMULATEXT(B!R25),B!R25),"$",""))&lt;LEN(IF(_xlfn.ISFORMULA('#_B'!R25),_xlfn.FORMULATEXT('#_B'!R25),'#_B'!R25))-LEN(SUBSTITUTE(IF(_xlfn.ISFORMULA('#_B'!R25),_xlfn.FORMULATEXT('#_B'!R25),'#_B'!R25),"$","")),TRUE,FALSE),"MissingAbsMsg",_xlfn.IFS(ISTEXT('#_B'!R25),FALSE,ISLOGICAL('#_B'!R25),FALSE,SUBSTITUTE(CELL("format",'#_B'!R25),"-","")=SUBSTITUTE(CELL("format",B!R25),"-",""),FALSE,CELL("format",'#_B'!R25)="G",FALSE,AND(CELL("format",'#_B'!R25)="F0",CELL("format",B!R25)="G"),FALSE,TRUE,IFERROR(IF(MATCH(CELL("format",'#_B'!R25),FormatCodes_SFX!$A$4:$A$53,0)&gt;0,TRUE),FALSE),TRUE,TRUE),"FormatMsg",TRUE,"PerfectMsg")</f>
        <v>PerfectMsg</v>
      </c>
      <c r="S25" s="267" t="str">
        <f ca="1">_xlfn.IFS(ISBLANK(B!S25),"",IF(NOT(ISNA('#_B'!S25)),IF(ISNA(B!S25),TRUE,FALSE),FALSE),"StuNAMsg",IF(AND(ISNA('#_B'!S25),ISNA(B!S25)),TRUE,FALSE),"PerfectMsg",IF(NOT(ISERROR('#_B'!S25)),IF(ISERROR(B!S25),TRUE,FALSE),FALSE),"StuErrorMsg",IF(TYPE('#_B'!S25)&lt;&gt;TYPE(B!S25),TRUE,FALSE),"WrongTypeMsg",IF(_xlfn.ISFORMULA('#_B'!S25),IF(NOT(_xlfn.ISFORMULA(B!S25)),TRUE),FALSE),"MissingFormulaMsg",IF(NOT(AND(ISNUMBER(FIND("[",_xlfn.FORMULATEXT('#_B'!S25))),ISNUMBER(FIND("!",_xlfn.FORMULATEXT('#_B'!S25))))),AND(ISNUMBER(FIND("[",_xlfn.FORMULATEXT(B!S25))),ISNUMBER(FIND("!",_xlfn.FORMULATEXT(B!S25)))),FALSE),"ExternalRefsMsg",IF(ISNUMBER('#_B'!S25),IF(ABS('#_B'!S25-B!S25)&gt;0.00001,TRUE,FALSE),IF('#_B'!S25&lt;&gt;B!S25,TRUE,FALSE)),IF(ISNUMBER('#_B'!S25),IF('#_B'!S25&gt;B!S25,"TooLow","TooHigh"),"WrongAnswer"),NOT(_xlfn.ISFORMULA('#_B'!S25)),IF(_xlfn.IFS(ISTEXT('#_B'!S25),FALSE,ISLOGICAL('#_B'!S25),FALSE,SUBSTITUTE(CELL("format",'#_B'!S25),"-","")=SUBSTITUTE(CELL("format",B!S25),"-",""),FALSE,CELL("format",'#_B'!S25)="G",FALSE,AND(CELL("format",'#_B'!S25)="F0",CELL("format",B!S25)="G"),FALSE,TRUE,IFERROR(IF(MATCH(CELL("format",'#_B'!S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25),_xlfn.FORMULATEXT(B!S25),B!S25),"9","#"),"8","#"),"7","#"),"6","#"),"5","#"),"4","#"),"3","#"),"2","#"),"1","#"),"0","#"),"$","")," ",""),",","@"),"&gt;","@"),"&lt;","@"),"=","@"),")","@"),"(","@"),"^","@"),"/","@"),"+","@"),"*","@"),"-","@"))-LEN(SUBSTITUTE(SUBSTITUTE(SUBSTITUTE(SUBSTITUTE(SUBSTITUTE(SUBSTITUTE(SUBSTITUTE(SUBSTITUTE(SUBSTITUTE(SUBSTITUTE(SUBSTITUTE(SUBSTITUTE(SUBSTITUTE(SUBSTITUTE(SUBSTITUTE(SUBSTITUTE(SUBSTITUTE(SUBSTITUTE(SUBSTITUTE(SUBSTITUTE(SUBSTITUTE(SUBSTITUTE(SUBSTITUTE(SUBSTITUTE(IF(_xlfn.ISFORMULA(B!S25),_xlfn.FORMULATEXT(B!S25),B!S25),"9","#"),"8","#"),"7","#"),"6","#"),"5","#"),"4","#"),"3","#"),"2","#"),"1","#"),"0","#"),"$","")," ",""),",","@"),"&gt;","@"),"&lt;","@"),"=","@"),")","@"),"(","@"),"^","@"),"/","@"),"+","@"),"*","@"),"-","@"),"@#","")))/2&gt;(LEN(SUBSTITUTE(SUBSTITUTE(SUBSTITUTE(SUBSTITUTE(SUBSTITUTE(SUBSTITUTE(SUBSTITUTE(SUBSTITUTE(SUBSTITUTE(SUBSTITUTE(SUBSTITUTE(SUBSTITUTE(SUBSTITUTE(SUBSTITUTE(SUBSTITUTE(SUBSTITUTE(SUBSTITUTE(SUBSTITUTE(SUBSTITUTE(SUBSTITUTE(SUBSTITUTE(SUBSTITUTE(SUBSTITUTE(IF(_xlfn.ISFORMULA('#_B'!S25),_xlfn.FORMULATEXT('#_B'!S25),'#_B'!S25),"9","#"),"8","#"),"7","#"),"6","#"),"5","#"),"4","#"),"3","#"),"2","#"),"1","#"),"0","#"),"$","")," ",""),",","@"),"&gt;","@"),"&lt;","@"),"=","@"),")","@"),"(","@"),"^","@"),"/","@"),"+","@"),"*","@"),"-","@"))-LEN(SUBSTITUTE(SUBSTITUTE(SUBSTITUTE(SUBSTITUTE(SUBSTITUTE(SUBSTITUTE(SUBSTITUTE(SUBSTITUTE(SUBSTITUTE(SUBSTITUTE(SUBSTITUTE(SUBSTITUTE(SUBSTITUTE(SUBSTITUTE(SUBSTITUTE(SUBSTITUTE(SUBSTITUTE(SUBSTITUTE(SUBSTITUTE(SUBSTITUTE(SUBSTITUTE(SUBSTITUTE(SUBSTITUTE(SUBSTITUTE(IF(_xlfn.ISFORMULA('#_B'!S25),_xlfn.FORMULATEXT('#_B'!S25),'#_B'!S25),"9","#"),"8","#"),"7","#"),"6","#"),"5","#"),"4","#"),"3","#"),"2","#"),"1","#"),"0","#"),"$","")," ",""),",","@"),"&gt;","@"),"&lt;","@"),"=","@"),")","@"),"(","@"),"^","@"),"/","@"),"+","@"),"*","@"),"-","@"),"@#","")))/2,TRUE,FALSE),"HardCodeMsg",IF(LEN(IF(_xlfn.ISFORMULA(B!S25),_xlfn.FORMULATEXT(B!S25),B!S25))-LEN(SUBSTITUTE(IF(_xlfn.ISFORMULA(B!S25),_xlfn.FORMULATEXT(B!S25),B!S25),"""",""))&gt;LEN(IF(_xlfn.ISFORMULA('#_B'!S25),_xlfn.FORMULATEXT('#_B'!S25),'#_B'!S25))-LEN(SUBSTITUTE(IF(_xlfn.ISFORMULA('#_B'!S25),_xlfn.FORMULATEXT('#_B'!S25),'#_B'!S25),"""","")),TRUE,FALSE),"HardQuoteMsg",IF(LEN(IF(_xlfn.ISFORMULA(B!S25),_xlfn.FORMULATEXT(B!S25),B!S25))-LEN(SUBSTITUTE(IF(_xlfn.ISFORMULA(B!S25),_xlfn.FORMULATEXT(B!S25),B!S25),"$",""))&lt;LEN(IF(_xlfn.ISFORMULA('#_B'!S25),_xlfn.FORMULATEXT('#_B'!S25),'#_B'!S25))-LEN(SUBSTITUTE(IF(_xlfn.ISFORMULA('#_B'!S25),_xlfn.FORMULATEXT('#_B'!S25),'#_B'!S25),"$","")),TRUE,FALSE),"MissingAbsMsg",_xlfn.IFS(ISTEXT('#_B'!S25),FALSE,ISLOGICAL('#_B'!S25),FALSE,SUBSTITUTE(CELL("format",'#_B'!S25),"-","")=SUBSTITUTE(CELL("format",B!S25),"-",""),FALSE,CELL("format",'#_B'!S25)="G",FALSE,AND(CELL("format",'#_B'!S25)="F0",CELL("format",B!S25)="G"),FALSE,TRUE,IFERROR(IF(MATCH(CELL("format",'#_B'!S25),FormatCodes_SFX!$A$4:$A$53,0)&gt;0,TRUE),FALSE),TRUE,TRUE),"FormatMsg",TRUE,"PerfectMsg")</f>
        <v>PerfectMsg</v>
      </c>
    </row>
    <row r="26" spans="6:19">
      <c r="F26" s="260">
        <v>0</v>
      </c>
      <c r="G26" s="270">
        <v>0</v>
      </c>
      <c r="H26" s="270">
        <v>0</v>
      </c>
      <c r="I26" s="270">
        <v>0</v>
      </c>
      <c r="J26" s="270">
        <v>0</v>
      </c>
      <c r="K26" s="270">
        <v>0</v>
      </c>
      <c r="L26" s="270">
        <v>0</v>
      </c>
      <c r="M26" s="262"/>
      <c r="N26" s="270"/>
      <c r="O26" s="270" t="str">
        <f ca="1">_xlfn.IFS(ISBLANK(B!O26),"",IF(NOT(ISNA('#_B'!O26)),IF(ISNA(B!O26),TRUE,FALSE),FALSE),"StuNAMsg",IF(AND(ISNA('#_B'!O26),ISNA(B!O26)),TRUE,FALSE),"PerfectMsg",IF(NOT(ISERROR('#_B'!O26)),IF(ISERROR(B!O26),TRUE,FALSE),FALSE),"StuErrorMsg",IF(TYPE('#_B'!O26)&lt;&gt;TYPE(B!O26),TRUE,FALSE),"WrongTypeMsg",IF(_xlfn.ISFORMULA('#_B'!O26),IF(NOT(_xlfn.ISFORMULA(B!O26)),TRUE),FALSE),"MissingFormulaMsg",IF(NOT(AND(ISNUMBER(FIND("[",_xlfn.FORMULATEXT('#_B'!O26))),ISNUMBER(FIND("!",_xlfn.FORMULATEXT('#_B'!O26))))),AND(ISNUMBER(FIND("[",_xlfn.FORMULATEXT(B!O26))),ISNUMBER(FIND("!",_xlfn.FORMULATEXT(B!O26)))),FALSE),"ExternalRefsMsg",IF(ISNUMBER('#_B'!O26),IF(ABS('#_B'!O26-B!O26)&gt;0.00001,TRUE,FALSE),IF('#_B'!O26&lt;&gt;B!O26,TRUE,FALSE)),IF(ISNUMBER('#_B'!O26),IF('#_B'!O26&gt;B!O26,"TooLow","TooHigh"),"WrongAnswer"),NOT(_xlfn.ISFORMULA('#_B'!O26)),IF(_xlfn.IFS(ISTEXT('#_B'!O26),FALSE,ISLOGICAL('#_B'!O26),FALSE,SUBSTITUTE(CELL("format",'#_B'!O26),"-","")=SUBSTITUTE(CELL("format",B!O26),"-",""),FALSE,CELL("format",'#_B'!O26)="G",FALSE,AND(CELL("format",'#_B'!O26)="F0",CELL("format",B!O26)="G"),FALSE,TRUE,IFERROR(IF(MATCH(CELL("format",'#_B'!O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26),_xlfn.FORMULATEXT(B!O26),B!O26),"9","#"),"8","#"),"7","#"),"6","#"),"5","#"),"4","#"),"3","#"),"2","#"),"1","#"),"0","#"),"$","")," ",""),",","@"),"&gt;","@"),"&lt;","@"),"=","@"),")","@"),"(","@"),"^","@"),"/","@"),"+","@"),"*","@"),"-","@"))-LEN(SUBSTITUTE(SUBSTITUTE(SUBSTITUTE(SUBSTITUTE(SUBSTITUTE(SUBSTITUTE(SUBSTITUTE(SUBSTITUTE(SUBSTITUTE(SUBSTITUTE(SUBSTITUTE(SUBSTITUTE(SUBSTITUTE(SUBSTITUTE(SUBSTITUTE(SUBSTITUTE(SUBSTITUTE(SUBSTITUTE(SUBSTITUTE(SUBSTITUTE(SUBSTITUTE(SUBSTITUTE(SUBSTITUTE(SUBSTITUTE(IF(_xlfn.ISFORMULA(B!O26),_xlfn.FORMULATEXT(B!O26),B!O26),"9","#"),"8","#"),"7","#"),"6","#"),"5","#"),"4","#"),"3","#"),"2","#"),"1","#"),"0","#"),"$","")," ",""),",","@"),"&gt;","@"),"&lt;","@"),"=","@"),")","@"),"(","@"),"^","@"),"/","@"),"+","@"),"*","@"),"-","@"),"@#","")))/2&gt;(LEN(SUBSTITUTE(SUBSTITUTE(SUBSTITUTE(SUBSTITUTE(SUBSTITUTE(SUBSTITUTE(SUBSTITUTE(SUBSTITUTE(SUBSTITUTE(SUBSTITUTE(SUBSTITUTE(SUBSTITUTE(SUBSTITUTE(SUBSTITUTE(SUBSTITUTE(SUBSTITUTE(SUBSTITUTE(SUBSTITUTE(SUBSTITUTE(SUBSTITUTE(SUBSTITUTE(SUBSTITUTE(SUBSTITUTE(IF(_xlfn.ISFORMULA('#_B'!O26),_xlfn.FORMULATEXT('#_B'!O26),'#_B'!O26),"9","#"),"8","#"),"7","#"),"6","#"),"5","#"),"4","#"),"3","#"),"2","#"),"1","#"),"0","#"),"$","")," ",""),",","@"),"&gt;","@"),"&lt;","@"),"=","@"),")","@"),"(","@"),"^","@"),"/","@"),"+","@"),"*","@"),"-","@"))-LEN(SUBSTITUTE(SUBSTITUTE(SUBSTITUTE(SUBSTITUTE(SUBSTITUTE(SUBSTITUTE(SUBSTITUTE(SUBSTITUTE(SUBSTITUTE(SUBSTITUTE(SUBSTITUTE(SUBSTITUTE(SUBSTITUTE(SUBSTITUTE(SUBSTITUTE(SUBSTITUTE(SUBSTITUTE(SUBSTITUTE(SUBSTITUTE(SUBSTITUTE(SUBSTITUTE(SUBSTITUTE(SUBSTITUTE(SUBSTITUTE(IF(_xlfn.ISFORMULA('#_B'!O26),_xlfn.FORMULATEXT('#_B'!O26),'#_B'!O26),"9","#"),"8","#"),"7","#"),"6","#"),"5","#"),"4","#"),"3","#"),"2","#"),"1","#"),"0","#"),"$","")," ",""),",","@"),"&gt;","@"),"&lt;","@"),"=","@"),")","@"),"(","@"),"^","@"),"/","@"),"+","@"),"*","@"),"-","@"),"@#","")))/2,TRUE,FALSE),"HardCodeMsg",IF(LEN(IF(_xlfn.ISFORMULA(B!O26),_xlfn.FORMULATEXT(B!O26),B!O26))-LEN(SUBSTITUTE(IF(_xlfn.ISFORMULA(B!O26),_xlfn.FORMULATEXT(B!O26),B!O26),"""",""))&gt;LEN(IF(_xlfn.ISFORMULA('#_B'!O26),_xlfn.FORMULATEXT('#_B'!O26),'#_B'!O26))-LEN(SUBSTITUTE(IF(_xlfn.ISFORMULA('#_B'!O26),_xlfn.FORMULATEXT('#_B'!O26),'#_B'!O26),"""","")),TRUE,FALSE),"HardQuoteMsg",IF(LEN(IF(_xlfn.ISFORMULA(B!O26),_xlfn.FORMULATEXT(B!O26),B!O26))-LEN(SUBSTITUTE(IF(_xlfn.ISFORMULA(B!O26),_xlfn.FORMULATEXT(B!O26),B!O26),"$",""))&lt;LEN(IF(_xlfn.ISFORMULA('#_B'!O26),_xlfn.FORMULATEXT('#_B'!O26),'#_B'!O26))-LEN(SUBSTITUTE(IF(_xlfn.ISFORMULA('#_B'!O26),_xlfn.FORMULATEXT('#_B'!O26),'#_B'!O26),"$","")),TRUE,FALSE),"MissingAbsMsg",_xlfn.IFS(ISTEXT('#_B'!O26),FALSE,ISLOGICAL('#_B'!O26),FALSE,SUBSTITUTE(CELL("format",'#_B'!O26),"-","")=SUBSTITUTE(CELL("format",B!O26),"-",""),FALSE,CELL("format",'#_B'!O26)="G",FALSE,AND(CELL("format",'#_B'!O26)="F0",CELL("format",B!O26)="G"),FALSE,TRUE,IFERROR(IF(MATCH(CELL("format",'#_B'!O26),FormatCodes_SFX!$A$4:$A$53,0)&gt;0,TRUE),FALSE),TRUE,TRUE),"FormatMsg",TRUE,"PerfectMsg")</f>
        <v>PerfectMsg</v>
      </c>
      <c r="P26" s="271" t="str">
        <f ca="1">_xlfn.IFS(ISBLANK(B!P26),"",IF(NOT(ISNA('#_B'!P26)),IF(ISNA(B!P26),TRUE,FALSE),FALSE),"StuNAMsg",IF(AND(ISNA('#_B'!P26),ISNA(B!P26)),TRUE,FALSE),"PerfectMsg",IF(NOT(ISERROR('#_B'!P26)),IF(ISERROR(B!P26),TRUE,FALSE),FALSE),"StuErrorMsg",IF(TYPE('#_B'!P26)&lt;&gt;TYPE(B!P26),TRUE,FALSE),"WrongTypeMsg",IF(_xlfn.ISFORMULA('#_B'!P26),IF(NOT(_xlfn.ISFORMULA(B!P26)),TRUE),FALSE),"MissingFormulaMsg",IF(NOT(AND(ISNUMBER(FIND("[",_xlfn.FORMULATEXT('#_B'!P26))),ISNUMBER(FIND("!",_xlfn.FORMULATEXT('#_B'!P26))))),AND(ISNUMBER(FIND("[",_xlfn.FORMULATEXT(B!P26))),ISNUMBER(FIND("!",_xlfn.FORMULATEXT(B!P26)))),FALSE),"ExternalRefsMsg",IF(ISNUMBER('#_B'!P26),IF(ABS('#_B'!P26-B!P26)&gt;0.00001,TRUE,FALSE),IF('#_B'!P26&lt;&gt;B!P26,TRUE,FALSE)),IF(ISNUMBER('#_B'!P26),IF('#_B'!P26&gt;B!P26,"TooLow","TooHigh"),"WrongAnswer"),NOT(_xlfn.ISFORMULA('#_B'!P26)),IF(_xlfn.IFS(ISTEXT('#_B'!P26),FALSE,ISLOGICAL('#_B'!P26),FALSE,SUBSTITUTE(CELL("format",'#_B'!P26),"-","")=SUBSTITUTE(CELL("format",B!P26),"-",""),FALSE,CELL("format",'#_B'!P26)="G",FALSE,AND(CELL("format",'#_B'!P26)="F0",CELL("format",B!P26)="G"),FALSE,TRUE,IFERROR(IF(MATCH(CELL("format",'#_B'!P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26),_xlfn.FORMULATEXT(B!P26),B!P26),"9","#"),"8","#"),"7","#"),"6","#"),"5","#"),"4","#"),"3","#"),"2","#"),"1","#"),"0","#"),"$","")," ",""),",","@"),"&gt;","@"),"&lt;","@"),"=","@"),")","@"),"(","@"),"^","@"),"/","@"),"+","@"),"*","@"),"-","@"))-LEN(SUBSTITUTE(SUBSTITUTE(SUBSTITUTE(SUBSTITUTE(SUBSTITUTE(SUBSTITUTE(SUBSTITUTE(SUBSTITUTE(SUBSTITUTE(SUBSTITUTE(SUBSTITUTE(SUBSTITUTE(SUBSTITUTE(SUBSTITUTE(SUBSTITUTE(SUBSTITUTE(SUBSTITUTE(SUBSTITUTE(SUBSTITUTE(SUBSTITUTE(SUBSTITUTE(SUBSTITUTE(SUBSTITUTE(SUBSTITUTE(IF(_xlfn.ISFORMULA(B!P26),_xlfn.FORMULATEXT(B!P26),B!P26),"9","#"),"8","#"),"7","#"),"6","#"),"5","#"),"4","#"),"3","#"),"2","#"),"1","#"),"0","#"),"$","")," ",""),",","@"),"&gt;","@"),"&lt;","@"),"=","@"),")","@"),"(","@"),"^","@"),"/","@"),"+","@"),"*","@"),"-","@"),"@#","")))/2&gt;(LEN(SUBSTITUTE(SUBSTITUTE(SUBSTITUTE(SUBSTITUTE(SUBSTITUTE(SUBSTITUTE(SUBSTITUTE(SUBSTITUTE(SUBSTITUTE(SUBSTITUTE(SUBSTITUTE(SUBSTITUTE(SUBSTITUTE(SUBSTITUTE(SUBSTITUTE(SUBSTITUTE(SUBSTITUTE(SUBSTITUTE(SUBSTITUTE(SUBSTITUTE(SUBSTITUTE(SUBSTITUTE(SUBSTITUTE(IF(_xlfn.ISFORMULA('#_B'!P26),_xlfn.FORMULATEXT('#_B'!P26),'#_B'!P26),"9","#"),"8","#"),"7","#"),"6","#"),"5","#"),"4","#"),"3","#"),"2","#"),"1","#"),"0","#"),"$","")," ",""),",","@"),"&gt;","@"),"&lt;","@"),"=","@"),")","@"),"(","@"),"^","@"),"/","@"),"+","@"),"*","@"),"-","@"))-LEN(SUBSTITUTE(SUBSTITUTE(SUBSTITUTE(SUBSTITUTE(SUBSTITUTE(SUBSTITUTE(SUBSTITUTE(SUBSTITUTE(SUBSTITUTE(SUBSTITUTE(SUBSTITUTE(SUBSTITUTE(SUBSTITUTE(SUBSTITUTE(SUBSTITUTE(SUBSTITUTE(SUBSTITUTE(SUBSTITUTE(SUBSTITUTE(SUBSTITUTE(SUBSTITUTE(SUBSTITUTE(SUBSTITUTE(SUBSTITUTE(IF(_xlfn.ISFORMULA('#_B'!P26),_xlfn.FORMULATEXT('#_B'!P26),'#_B'!P26),"9","#"),"8","#"),"7","#"),"6","#"),"5","#"),"4","#"),"3","#"),"2","#"),"1","#"),"0","#"),"$","")," ",""),",","@"),"&gt;","@"),"&lt;","@"),"=","@"),")","@"),"(","@"),"^","@"),"/","@"),"+","@"),"*","@"),"-","@"),"@#","")))/2,TRUE,FALSE),"HardCodeMsg",IF(LEN(IF(_xlfn.ISFORMULA(B!P26),_xlfn.FORMULATEXT(B!P26),B!P26))-LEN(SUBSTITUTE(IF(_xlfn.ISFORMULA(B!P26),_xlfn.FORMULATEXT(B!P26),B!P26),"""",""))&gt;LEN(IF(_xlfn.ISFORMULA('#_B'!P26),_xlfn.FORMULATEXT('#_B'!P26),'#_B'!P26))-LEN(SUBSTITUTE(IF(_xlfn.ISFORMULA('#_B'!P26),_xlfn.FORMULATEXT('#_B'!P26),'#_B'!P26),"""","")),TRUE,FALSE),"HardQuoteMsg",IF(LEN(IF(_xlfn.ISFORMULA(B!P26),_xlfn.FORMULATEXT(B!P26),B!P26))-LEN(SUBSTITUTE(IF(_xlfn.ISFORMULA(B!P26),_xlfn.FORMULATEXT(B!P26),B!P26),"$",""))&lt;LEN(IF(_xlfn.ISFORMULA('#_B'!P26),_xlfn.FORMULATEXT('#_B'!P26),'#_B'!P26))-LEN(SUBSTITUTE(IF(_xlfn.ISFORMULA('#_B'!P26),_xlfn.FORMULATEXT('#_B'!P26),'#_B'!P26),"$","")),TRUE,FALSE),"MissingAbsMsg",_xlfn.IFS(ISTEXT('#_B'!P26),FALSE,ISLOGICAL('#_B'!P26),FALSE,SUBSTITUTE(CELL("format",'#_B'!P26),"-","")=SUBSTITUTE(CELL("format",B!P26),"-",""),FALSE,CELL("format",'#_B'!P26)="G",FALSE,AND(CELL("format",'#_B'!P26)="F0",CELL("format",B!P26)="G"),FALSE,TRUE,IFERROR(IF(MATCH(CELL("format",'#_B'!P26),FormatCodes_SFX!$A$4:$A$53,0)&gt;0,TRUE),FALSE),TRUE,TRUE),"FormatMsg",TRUE,"PerfectMsg")</f>
        <v>PerfectMsg</v>
      </c>
      <c r="Q26" s="271" t="str">
        <f ca="1">_xlfn.IFS(ISBLANK(B!Q26),"",IF(NOT(ISNA('#_B'!Q26)),IF(ISNA(B!Q26),TRUE,FALSE),FALSE),"StuNAMsg",IF(AND(ISNA('#_B'!Q26),ISNA(B!Q26)),TRUE,FALSE),"PerfectMsg",IF(NOT(ISERROR('#_B'!Q26)),IF(ISERROR(B!Q26),TRUE,FALSE),FALSE),"StuErrorMsg",IF(TYPE('#_B'!Q26)&lt;&gt;TYPE(B!Q26),TRUE,FALSE),"WrongTypeMsg",IF(_xlfn.ISFORMULA('#_B'!Q26),IF(NOT(_xlfn.ISFORMULA(B!Q26)),TRUE),FALSE),"MissingFormulaMsg",IF(NOT(AND(ISNUMBER(FIND("[",_xlfn.FORMULATEXT('#_B'!Q26))),ISNUMBER(FIND("!",_xlfn.FORMULATEXT('#_B'!Q26))))),AND(ISNUMBER(FIND("[",_xlfn.FORMULATEXT(B!Q26))),ISNUMBER(FIND("!",_xlfn.FORMULATEXT(B!Q26)))),FALSE),"ExternalRefsMsg",IF(ISNUMBER('#_B'!Q26),IF(ABS('#_B'!Q26-B!Q26)&gt;0.00001,TRUE,FALSE),IF('#_B'!Q26&lt;&gt;B!Q26,TRUE,FALSE)),IF(ISNUMBER('#_B'!Q26),IF('#_B'!Q26&gt;B!Q26,"TooLow","TooHigh"),"WrongAnswer"),NOT(_xlfn.ISFORMULA('#_B'!Q26)),IF(_xlfn.IFS(ISTEXT('#_B'!Q26),FALSE,ISLOGICAL('#_B'!Q26),FALSE,SUBSTITUTE(CELL("format",'#_B'!Q26),"-","")=SUBSTITUTE(CELL("format",B!Q26),"-",""),FALSE,CELL("format",'#_B'!Q26)="G",FALSE,AND(CELL("format",'#_B'!Q26)="F0",CELL("format",B!Q26)="G"),FALSE,TRUE,IFERROR(IF(MATCH(CELL("format",'#_B'!Q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26),_xlfn.FORMULATEXT(B!Q26),B!Q26),"9","#"),"8","#"),"7","#"),"6","#"),"5","#"),"4","#"),"3","#"),"2","#"),"1","#"),"0","#"),"$","")," ",""),",","@"),"&gt;","@"),"&lt;","@"),"=","@"),")","@"),"(","@"),"^","@"),"/","@"),"+","@"),"*","@"),"-","@"))-LEN(SUBSTITUTE(SUBSTITUTE(SUBSTITUTE(SUBSTITUTE(SUBSTITUTE(SUBSTITUTE(SUBSTITUTE(SUBSTITUTE(SUBSTITUTE(SUBSTITUTE(SUBSTITUTE(SUBSTITUTE(SUBSTITUTE(SUBSTITUTE(SUBSTITUTE(SUBSTITUTE(SUBSTITUTE(SUBSTITUTE(SUBSTITUTE(SUBSTITUTE(SUBSTITUTE(SUBSTITUTE(SUBSTITUTE(SUBSTITUTE(IF(_xlfn.ISFORMULA(B!Q26),_xlfn.FORMULATEXT(B!Q26),B!Q26),"9","#"),"8","#"),"7","#"),"6","#"),"5","#"),"4","#"),"3","#"),"2","#"),"1","#"),"0","#"),"$","")," ",""),",","@"),"&gt;","@"),"&lt;","@"),"=","@"),")","@"),"(","@"),"^","@"),"/","@"),"+","@"),"*","@"),"-","@"),"@#","")))/2&gt;(LEN(SUBSTITUTE(SUBSTITUTE(SUBSTITUTE(SUBSTITUTE(SUBSTITUTE(SUBSTITUTE(SUBSTITUTE(SUBSTITUTE(SUBSTITUTE(SUBSTITUTE(SUBSTITUTE(SUBSTITUTE(SUBSTITUTE(SUBSTITUTE(SUBSTITUTE(SUBSTITUTE(SUBSTITUTE(SUBSTITUTE(SUBSTITUTE(SUBSTITUTE(SUBSTITUTE(SUBSTITUTE(SUBSTITUTE(IF(_xlfn.ISFORMULA('#_B'!Q26),_xlfn.FORMULATEXT('#_B'!Q26),'#_B'!Q26),"9","#"),"8","#"),"7","#"),"6","#"),"5","#"),"4","#"),"3","#"),"2","#"),"1","#"),"0","#"),"$","")," ",""),",","@"),"&gt;","@"),"&lt;","@"),"=","@"),")","@"),"(","@"),"^","@"),"/","@"),"+","@"),"*","@"),"-","@"))-LEN(SUBSTITUTE(SUBSTITUTE(SUBSTITUTE(SUBSTITUTE(SUBSTITUTE(SUBSTITUTE(SUBSTITUTE(SUBSTITUTE(SUBSTITUTE(SUBSTITUTE(SUBSTITUTE(SUBSTITUTE(SUBSTITUTE(SUBSTITUTE(SUBSTITUTE(SUBSTITUTE(SUBSTITUTE(SUBSTITUTE(SUBSTITUTE(SUBSTITUTE(SUBSTITUTE(SUBSTITUTE(SUBSTITUTE(SUBSTITUTE(IF(_xlfn.ISFORMULA('#_B'!Q26),_xlfn.FORMULATEXT('#_B'!Q26),'#_B'!Q26),"9","#"),"8","#"),"7","#"),"6","#"),"5","#"),"4","#"),"3","#"),"2","#"),"1","#"),"0","#"),"$","")," ",""),",","@"),"&gt;","@"),"&lt;","@"),"=","@"),")","@"),"(","@"),"^","@"),"/","@"),"+","@"),"*","@"),"-","@"),"@#","")))/2,TRUE,FALSE),"HardCodeMsg",IF(LEN(IF(_xlfn.ISFORMULA(B!Q26),_xlfn.FORMULATEXT(B!Q26),B!Q26))-LEN(SUBSTITUTE(IF(_xlfn.ISFORMULA(B!Q26),_xlfn.FORMULATEXT(B!Q26),B!Q26),"""",""))&gt;LEN(IF(_xlfn.ISFORMULA('#_B'!Q26),_xlfn.FORMULATEXT('#_B'!Q26),'#_B'!Q26))-LEN(SUBSTITUTE(IF(_xlfn.ISFORMULA('#_B'!Q26),_xlfn.FORMULATEXT('#_B'!Q26),'#_B'!Q26),"""","")),TRUE,FALSE),"HardQuoteMsg",IF(LEN(IF(_xlfn.ISFORMULA(B!Q26),_xlfn.FORMULATEXT(B!Q26),B!Q26))-LEN(SUBSTITUTE(IF(_xlfn.ISFORMULA(B!Q26),_xlfn.FORMULATEXT(B!Q26),B!Q26),"$",""))&lt;LEN(IF(_xlfn.ISFORMULA('#_B'!Q26),_xlfn.FORMULATEXT('#_B'!Q26),'#_B'!Q26))-LEN(SUBSTITUTE(IF(_xlfn.ISFORMULA('#_B'!Q26),_xlfn.FORMULATEXT('#_B'!Q26),'#_B'!Q26),"$","")),TRUE,FALSE),"MissingAbsMsg",_xlfn.IFS(ISTEXT('#_B'!Q26),FALSE,ISLOGICAL('#_B'!Q26),FALSE,SUBSTITUTE(CELL("format",'#_B'!Q26),"-","")=SUBSTITUTE(CELL("format",B!Q26),"-",""),FALSE,CELL("format",'#_B'!Q26)="G",FALSE,AND(CELL("format",'#_B'!Q26)="F0",CELL("format",B!Q26)="G"),FALSE,TRUE,IFERROR(IF(MATCH(CELL("format",'#_B'!Q26),FormatCodes_SFX!$A$4:$A$53,0)&gt;0,TRUE),FALSE),TRUE,TRUE),"FormatMsg",TRUE,"PerfectMsg")</f>
        <v>PerfectMsg</v>
      </c>
      <c r="R26" s="259" t="str">
        <f ca="1">_xlfn.IFS(ISBLANK(B!R26),"",IF(NOT(ISNA('#_B'!R26)),IF(ISNA(B!R26),TRUE,FALSE),FALSE),"StuNAMsg",IF(AND(ISNA('#_B'!R26),ISNA(B!R26)),TRUE,FALSE),"PerfectMsg",IF(NOT(ISERROR('#_B'!R26)),IF(ISERROR(B!R26),TRUE,FALSE),FALSE),"StuErrorMsg",IF(TYPE('#_B'!R26)&lt;&gt;TYPE(B!R26),TRUE,FALSE),"WrongTypeMsg",IF(_xlfn.ISFORMULA('#_B'!R26),IF(NOT(_xlfn.ISFORMULA(B!R26)),TRUE),FALSE),"MissingFormulaMsg",IF(NOT(AND(ISNUMBER(FIND("[",_xlfn.FORMULATEXT('#_B'!R26))),ISNUMBER(FIND("!",_xlfn.FORMULATEXT('#_B'!R26))))),AND(ISNUMBER(FIND("[",_xlfn.FORMULATEXT(B!R26))),ISNUMBER(FIND("!",_xlfn.FORMULATEXT(B!R26)))),FALSE),"ExternalRefsMsg",IF(ISNUMBER('#_B'!R26),IF(ABS('#_B'!R26-B!R26)&gt;0.00001,TRUE,FALSE),IF('#_B'!R26&lt;&gt;B!R26,TRUE,FALSE)),IF(ISNUMBER('#_B'!R26),IF('#_B'!R26&gt;B!R26,"TooLow","TooHigh"),"WrongAnswer"),NOT(_xlfn.ISFORMULA('#_B'!R26)),IF(_xlfn.IFS(ISTEXT('#_B'!R26),FALSE,ISLOGICAL('#_B'!R26),FALSE,SUBSTITUTE(CELL("format",'#_B'!R26),"-","")=SUBSTITUTE(CELL("format",B!R26),"-",""),FALSE,CELL("format",'#_B'!R26)="G",FALSE,AND(CELL("format",'#_B'!R26)="F0",CELL("format",B!R26)="G"),FALSE,TRUE,IFERROR(IF(MATCH(CELL("format",'#_B'!R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26),_xlfn.FORMULATEXT(B!R26),B!R26),"9","#"),"8","#"),"7","#"),"6","#"),"5","#"),"4","#"),"3","#"),"2","#"),"1","#"),"0","#"),"$","")," ",""),",","@"),"&gt;","@"),"&lt;","@"),"=","@"),")","@"),"(","@"),"^","@"),"/","@"),"+","@"),"*","@"),"-","@"))-LEN(SUBSTITUTE(SUBSTITUTE(SUBSTITUTE(SUBSTITUTE(SUBSTITUTE(SUBSTITUTE(SUBSTITUTE(SUBSTITUTE(SUBSTITUTE(SUBSTITUTE(SUBSTITUTE(SUBSTITUTE(SUBSTITUTE(SUBSTITUTE(SUBSTITUTE(SUBSTITUTE(SUBSTITUTE(SUBSTITUTE(SUBSTITUTE(SUBSTITUTE(SUBSTITUTE(SUBSTITUTE(SUBSTITUTE(SUBSTITUTE(IF(_xlfn.ISFORMULA(B!R26),_xlfn.FORMULATEXT(B!R26),B!R26),"9","#"),"8","#"),"7","#"),"6","#"),"5","#"),"4","#"),"3","#"),"2","#"),"1","#"),"0","#"),"$","")," ",""),",","@"),"&gt;","@"),"&lt;","@"),"=","@"),")","@"),"(","@"),"^","@"),"/","@"),"+","@"),"*","@"),"-","@"),"@#","")))/2&gt;(LEN(SUBSTITUTE(SUBSTITUTE(SUBSTITUTE(SUBSTITUTE(SUBSTITUTE(SUBSTITUTE(SUBSTITUTE(SUBSTITUTE(SUBSTITUTE(SUBSTITUTE(SUBSTITUTE(SUBSTITUTE(SUBSTITUTE(SUBSTITUTE(SUBSTITUTE(SUBSTITUTE(SUBSTITUTE(SUBSTITUTE(SUBSTITUTE(SUBSTITUTE(SUBSTITUTE(SUBSTITUTE(SUBSTITUTE(IF(_xlfn.ISFORMULA('#_B'!R26),_xlfn.FORMULATEXT('#_B'!R26),'#_B'!R26),"9","#"),"8","#"),"7","#"),"6","#"),"5","#"),"4","#"),"3","#"),"2","#"),"1","#"),"0","#"),"$","")," ",""),",","@"),"&gt;","@"),"&lt;","@"),"=","@"),")","@"),"(","@"),"^","@"),"/","@"),"+","@"),"*","@"),"-","@"))-LEN(SUBSTITUTE(SUBSTITUTE(SUBSTITUTE(SUBSTITUTE(SUBSTITUTE(SUBSTITUTE(SUBSTITUTE(SUBSTITUTE(SUBSTITUTE(SUBSTITUTE(SUBSTITUTE(SUBSTITUTE(SUBSTITUTE(SUBSTITUTE(SUBSTITUTE(SUBSTITUTE(SUBSTITUTE(SUBSTITUTE(SUBSTITUTE(SUBSTITUTE(SUBSTITUTE(SUBSTITUTE(SUBSTITUTE(SUBSTITUTE(IF(_xlfn.ISFORMULA('#_B'!R26),_xlfn.FORMULATEXT('#_B'!R26),'#_B'!R26),"9","#"),"8","#"),"7","#"),"6","#"),"5","#"),"4","#"),"3","#"),"2","#"),"1","#"),"0","#"),"$","")," ",""),",","@"),"&gt;","@"),"&lt;","@"),"=","@"),")","@"),"(","@"),"^","@"),"/","@"),"+","@"),"*","@"),"-","@"),"@#","")))/2,TRUE,FALSE),"HardCodeMsg",IF(LEN(IF(_xlfn.ISFORMULA(B!R26),_xlfn.FORMULATEXT(B!R26),B!R26))-LEN(SUBSTITUTE(IF(_xlfn.ISFORMULA(B!R26),_xlfn.FORMULATEXT(B!R26),B!R26),"""",""))&gt;LEN(IF(_xlfn.ISFORMULA('#_B'!R26),_xlfn.FORMULATEXT('#_B'!R26),'#_B'!R26))-LEN(SUBSTITUTE(IF(_xlfn.ISFORMULA('#_B'!R26),_xlfn.FORMULATEXT('#_B'!R26),'#_B'!R26),"""","")),TRUE,FALSE),"HardQuoteMsg",IF(LEN(IF(_xlfn.ISFORMULA(B!R26),_xlfn.FORMULATEXT(B!R26),B!R26))-LEN(SUBSTITUTE(IF(_xlfn.ISFORMULA(B!R26),_xlfn.FORMULATEXT(B!R26),B!R26),"$",""))&lt;LEN(IF(_xlfn.ISFORMULA('#_B'!R26),_xlfn.FORMULATEXT('#_B'!R26),'#_B'!R26))-LEN(SUBSTITUTE(IF(_xlfn.ISFORMULA('#_B'!R26),_xlfn.FORMULATEXT('#_B'!R26),'#_B'!R26),"$","")),TRUE,FALSE),"MissingAbsMsg",_xlfn.IFS(ISTEXT('#_B'!R26),FALSE,ISLOGICAL('#_B'!R26),FALSE,SUBSTITUTE(CELL("format",'#_B'!R26),"-","")=SUBSTITUTE(CELL("format",B!R26),"-",""),FALSE,CELL("format",'#_B'!R26)="G",FALSE,AND(CELL("format",'#_B'!R26)="F0",CELL("format",B!R26)="G"),FALSE,TRUE,IFERROR(IF(MATCH(CELL("format",'#_B'!R26),FormatCodes_SFX!$A$4:$A$53,0)&gt;0,TRUE),FALSE),TRUE,TRUE),"FormatMsg",TRUE,"PerfectMsg")</f>
        <v>PerfectMsg</v>
      </c>
      <c r="S26" s="267" t="str">
        <f ca="1">_xlfn.IFS(ISBLANK(B!S26),"",IF(NOT(ISNA('#_B'!S26)),IF(ISNA(B!S26),TRUE,FALSE),FALSE),"StuNAMsg",IF(AND(ISNA('#_B'!S26),ISNA(B!S26)),TRUE,FALSE),"PerfectMsg",IF(NOT(ISERROR('#_B'!S26)),IF(ISERROR(B!S26),TRUE,FALSE),FALSE),"StuErrorMsg",IF(TYPE('#_B'!S26)&lt;&gt;TYPE(B!S26),TRUE,FALSE),"WrongTypeMsg",IF(_xlfn.ISFORMULA('#_B'!S26),IF(NOT(_xlfn.ISFORMULA(B!S26)),TRUE),FALSE),"MissingFormulaMsg",IF(NOT(AND(ISNUMBER(FIND("[",_xlfn.FORMULATEXT('#_B'!S26))),ISNUMBER(FIND("!",_xlfn.FORMULATEXT('#_B'!S26))))),AND(ISNUMBER(FIND("[",_xlfn.FORMULATEXT(B!S26))),ISNUMBER(FIND("!",_xlfn.FORMULATEXT(B!S26)))),FALSE),"ExternalRefsMsg",IF(ISNUMBER('#_B'!S26),IF(ABS('#_B'!S26-B!S26)&gt;0.00001,TRUE,FALSE),IF('#_B'!S26&lt;&gt;B!S26,TRUE,FALSE)),IF(ISNUMBER('#_B'!S26),IF('#_B'!S26&gt;B!S26,"TooLow","TooHigh"),"WrongAnswer"),NOT(_xlfn.ISFORMULA('#_B'!S26)),IF(_xlfn.IFS(ISTEXT('#_B'!S26),FALSE,ISLOGICAL('#_B'!S26),FALSE,SUBSTITUTE(CELL("format",'#_B'!S26),"-","")=SUBSTITUTE(CELL("format",B!S26),"-",""),FALSE,CELL("format",'#_B'!S26)="G",FALSE,AND(CELL("format",'#_B'!S26)="F0",CELL("format",B!S26)="G"),FALSE,TRUE,IFERROR(IF(MATCH(CELL("format",'#_B'!S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26),_xlfn.FORMULATEXT(B!S26),B!S26),"9","#"),"8","#"),"7","#"),"6","#"),"5","#"),"4","#"),"3","#"),"2","#"),"1","#"),"0","#"),"$","")," ",""),",","@"),"&gt;","@"),"&lt;","@"),"=","@"),")","@"),"(","@"),"^","@"),"/","@"),"+","@"),"*","@"),"-","@"))-LEN(SUBSTITUTE(SUBSTITUTE(SUBSTITUTE(SUBSTITUTE(SUBSTITUTE(SUBSTITUTE(SUBSTITUTE(SUBSTITUTE(SUBSTITUTE(SUBSTITUTE(SUBSTITUTE(SUBSTITUTE(SUBSTITUTE(SUBSTITUTE(SUBSTITUTE(SUBSTITUTE(SUBSTITUTE(SUBSTITUTE(SUBSTITUTE(SUBSTITUTE(SUBSTITUTE(SUBSTITUTE(SUBSTITUTE(SUBSTITUTE(IF(_xlfn.ISFORMULA(B!S26),_xlfn.FORMULATEXT(B!S26),B!S26),"9","#"),"8","#"),"7","#"),"6","#"),"5","#"),"4","#"),"3","#"),"2","#"),"1","#"),"0","#"),"$","")," ",""),",","@"),"&gt;","@"),"&lt;","@"),"=","@"),")","@"),"(","@"),"^","@"),"/","@"),"+","@"),"*","@"),"-","@"),"@#","")))/2&gt;(LEN(SUBSTITUTE(SUBSTITUTE(SUBSTITUTE(SUBSTITUTE(SUBSTITUTE(SUBSTITUTE(SUBSTITUTE(SUBSTITUTE(SUBSTITUTE(SUBSTITUTE(SUBSTITUTE(SUBSTITUTE(SUBSTITUTE(SUBSTITUTE(SUBSTITUTE(SUBSTITUTE(SUBSTITUTE(SUBSTITUTE(SUBSTITUTE(SUBSTITUTE(SUBSTITUTE(SUBSTITUTE(SUBSTITUTE(IF(_xlfn.ISFORMULA('#_B'!S26),_xlfn.FORMULATEXT('#_B'!S26),'#_B'!S26),"9","#"),"8","#"),"7","#"),"6","#"),"5","#"),"4","#"),"3","#"),"2","#"),"1","#"),"0","#"),"$","")," ",""),",","@"),"&gt;","@"),"&lt;","@"),"=","@"),")","@"),"(","@"),"^","@"),"/","@"),"+","@"),"*","@"),"-","@"))-LEN(SUBSTITUTE(SUBSTITUTE(SUBSTITUTE(SUBSTITUTE(SUBSTITUTE(SUBSTITUTE(SUBSTITUTE(SUBSTITUTE(SUBSTITUTE(SUBSTITUTE(SUBSTITUTE(SUBSTITUTE(SUBSTITUTE(SUBSTITUTE(SUBSTITUTE(SUBSTITUTE(SUBSTITUTE(SUBSTITUTE(SUBSTITUTE(SUBSTITUTE(SUBSTITUTE(SUBSTITUTE(SUBSTITUTE(SUBSTITUTE(IF(_xlfn.ISFORMULA('#_B'!S26),_xlfn.FORMULATEXT('#_B'!S26),'#_B'!S26),"9","#"),"8","#"),"7","#"),"6","#"),"5","#"),"4","#"),"3","#"),"2","#"),"1","#"),"0","#"),"$","")," ",""),",","@"),"&gt;","@"),"&lt;","@"),"=","@"),")","@"),"(","@"),"^","@"),"/","@"),"+","@"),"*","@"),"-","@"),"@#","")))/2,TRUE,FALSE),"HardCodeMsg",IF(LEN(IF(_xlfn.ISFORMULA(B!S26),_xlfn.FORMULATEXT(B!S26),B!S26))-LEN(SUBSTITUTE(IF(_xlfn.ISFORMULA(B!S26),_xlfn.FORMULATEXT(B!S26),B!S26),"""",""))&gt;LEN(IF(_xlfn.ISFORMULA('#_B'!S26),_xlfn.FORMULATEXT('#_B'!S26),'#_B'!S26))-LEN(SUBSTITUTE(IF(_xlfn.ISFORMULA('#_B'!S26),_xlfn.FORMULATEXT('#_B'!S26),'#_B'!S26),"""","")),TRUE,FALSE),"HardQuoteMsg",IF(LEN(IF(_xlfn.ISFORMULA(B!S26),_xlfn.FORMULATEXT(B!S26),B!S26))-LEN(SUBSTITUTE(IF(_xlfn.ISFORMULA(B!S26),_xlfn.FORMULATEXT(B!S26),B!S26),"$",""))&lt;LEN(IF(_xlfn.ISFORMULA('#_B'!S26),_xlfn.FORMULATEXT('#_B'!S26),'#_B'!S26))-LEN(SUBSTITUTE(IF(_xlfn.ISFORMULA('#_B'!S26),_xlfn.FORMULATEXT('#_B'!S26),'#_B'!S26),"$","")),TRUE,FALSE),"MissingAbsMsg",_xlfn.IFS(ISTEXT('#_B'!S26),FALSE,ISLOGICAL('#_B'!S26),FALSE,SUBSTITUTE(CELL("format",'#_B'!S26),"-","")=SUBSTITUTE(CELL("format",B!S26),"-",""),FALSE,CELL("format",'#_B'!S26)="G",FALSE,AND(CELL("format",'#_B'!S26)="F0",CELL("format",B!S26)="G"),FALSE,TRUE,IFERROR(IF(MATCH(CELL("format",'#_B'!S26),FormatCodes_SFX!$A$4:$A$53,0)&gt;0,TRUE),FALSE),TRUE,TRUE),"FormatMsg",TRUE,"PerfectMsg")</f>
        <v>PerfectMsg</v>
      </c>
    </row>
    <row r="27" spans="6:19">
      <c r="F27" s="260">
        <v>0</v>
      </c>
      <c r="G27" s="270">
        <v>0</v>
      </c>
      <c r="H27" s="270">
        <v>0</v>
      </c>
      <c r="I27" s="270">
        <v>0</v>
      </c>
      <c r="J27" s="270">
        <v>0</v>
      </c>
      <c r="K27" s="270">
        <v>0</v>
      </c>
      <c r="L27" s="270">
        <v>0</v>
      </c>
      <c r="M27" s="262"/>
      <c r="N27" s="270"/>
      <c r="O27" s="270" t="str">
        <f ca="1">_xlfn.IFS(ISBLANK(B!O27),"",IF(NOT(ISNA('#_B'!O27)),IF(ISNA(B!O27),TRUE,FALSE),FALSE),"StuNAMsg",IF(AND(ISNA('#_B'!O27),ISNA(B!O27)),TRUE,FALSE),"PerfectMsg",IF(NOT(ISERROR('#_B'!O27)),IF(ISERROR(B!O27),TRUE,FALSE),FALSE),"StuErrorMsg",IF(TYPE('#_B'!O27)&lt;&gt;TYPE(B!O27),TRUE,FALSE),"WrongTypeMsg",IF(_xlfn.ISFORMULA('#_B'!O27),IF(NOT(_xlfn.ISFORMULA(B!O27)),TRUE),FALSE),"MissingFormulaMsg",IF(NOT(AND(ISNUMBER(FIND("[",_xlfn.FORMULATEXT('#_B'!O27))),ISNUMBER(FIND("!",_xlfn.FORMULATEXT('#_B'!O27))))),AND(ISNUMBER(FIND("[",_xlfn.FORMULATEXT(B!O27))),ISNUMBER(FIND("!",_xlfn.FORMULATEXT(B!O27)))),FALSE),"ExternalRefsMsg",IF(ISNUMBER('#_B'!O27),IF(ABS('#_B'!O27-B!O27)&gt;0.00001,TRUE,FALSE),IF('#_B'!O27&lt;&gt;B!O27,TRUE,FALSE)),IF(ISNUMBER('#_B'!O27),IF('#_B'!O27&gt;B!O27,"TooLow","TooHigh"),"WrongAnswer"),NOT(_xlfn.ISFORMULA('#_B'!O27)),IF(_xlfn.IFS(ISTEXT('#_B'!O27),FALSE,ISLOGICAL('#_B'!O27),FALSE,SUBSTITUTE(CELL("format",'#_B'!O27),"-","")=SUBSTITUTE(CELL("format",B!O27),"-",""),FALSE,CELL("format",'#_B'!O27)="G",FALSE,AND(CELL("format",'#_B'!O27)="F0",CELL("format",B!O27)="G"),FALSE,TRUE,IFERROR(IF(MATCH(CELL("format",'#_B'!O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27),_xlfn.FORMULATEXT(B!O27),B!O27),"9","#"),"8","#"),"7","#"),"6","#"),"5","#"),"4","#"),"3","#"),"2","#"),"1","#"),"0","#"),"$","")," ",""),",","@"),"&gt;","@"),"&lt;","@"),"=","@"),")","@"),"(","@"),"^","@"),"/","@"),"+","@"),"*","@"),"-","@"))-LEN(SUBSTITUTE(SUBSTITUTE(SUBSTITUTE(SUBSTITUTE(SUBSTITUTE(SUBSTITUTE(SUBSTITUTE(SUBSTITUTE(SUBSTITUTE(SUBSTITUTE(SUBSTITUTE(SUBSTITUTE(SUBSTITUTE(SUBSTITUTE(SUBSTITUTE(SUBSTITUTE(SUBSTITUTE(SUBSTITUTE(SUBSTITUTE(SUBSTITUTE(SUBSTITUTE(SUBSTITUTE(SUBSTITUTE(SUBSTITUTE(IF(_xlfn.ISFORMULA(B!O27),_xlfn.FORMULATEXT(B!O27),B!O27),"9","#"),"8","#"),"7","#"),"6","#"),"5","#"),"4","#"),"3","#"),"2","#"),"1","#"),"0","#"),"$","")," ",""),",","@"),"&gt;","@"),"&lt;","@"),"=","@"),")","@"),"(","@"),"^","@"),"/","@"),"+","@"),"*","@"),"-","@"),"@#","")))/2&gt;(LEN(SUBSTITUTE(SUBSTITUTE(SUBSTITUTE(SUBSTITUTE(SUBSTITUTE(SUBSTITUTE(SUBSTITUTE(SUBSTITUTE(SUBSTITUTE(SUBSTITUTE(SUBSTITUTE(SUBSTITUTE(SUBSTITUTE(SUBSTITUTE(SUBSTITUTE(SUBSTITUTE(SUBSTITUTE(SUBSTITUTE(SUBSTITUTE(SUBSTITUTE(SUBSTITUTE(SUBSTITUTE(SUBSTITUTE(IF(_xlfn.ISFORMULA('#_B'!O27),_xlfn.FORMULATEXT('#_B'!O27),'#_B'!O27),"9","#"),"8","#"),"7","#"),"6","#"),"5","#"),"4","#"),"3","#"),"2","#"),"1","#"),"0","#"),"$","")," ",""),",","@"),"&gt;","@"),"&lt;","@"),"=","@"),")","@"),"(","@"),"^","@"),"/","@"),"+","@"),"*","@"),"-","@"))-LEN(SUBSTITUTE(SUBSTITUTE(SUBSTITUTE(SUBSTITUTE(SUBSTITUTE(SUBSTITUTE(SUBSTITUTE(SUBSTITUTE(SUBSTITUTE(SUBSTITUTE(SUBSTITUTE(SUBSTITUTE(SUBSTITUTE(SUBSTITUTE(SUBSTITUTE(SUBSTITUTE(SUBSTITUTE(SUBSTITUTE(SUBSTITUTE(SUBSTITUTE(SUBSTITUTE(SUBSTITUTE(SUBSTITUTE(SUBSTITUTE(IF(_xlfn.ISFORMULA('#_B'!O27),_xlfn.FORMULATEXT('#_B'!O27),'#_B'!O27),"9","#"),"8","#"),"7","#"),"6","#"),"5","#"),"4","#"),"3","#"),"2","#"),"1","#"),"0","#"),"$","")," ",""),",","@"),"&gt;","@"),"&lt;","@"),"=","@"),")","@"),"(","@"),"^","@"),"/","@"),"+","@"),"*","@"),"-","@"),"@#","")))/2,TRUE,FALSE),"HardCodeMsg",IF(LEN(IF(_xlfn.ISFORMULA(B!O27),_xlfn.FORMULATEXT(B!O27),B!O27))-LEN(SUBSTITUTE(IF(_xlfn.ISFORMULA(B!O27),_xlfn.FORMULATEXT(B!O27),B!O27),"""",""))&gt;LEN(IF(_xlfn.ISFORMULA('#_B'!O27),_xlfn.FORMULATEXT('#_B'!O27),'#_B'!O27))-LEN(SUBSTITUTE(IF(_xlfn.ISFORMULA('#_B'!O27),_xlfn.FORMULATEXT('#_B'!O27),'#_B'!O27),"""","")),TRUE,FALSE),"HardQuoteMsg",IF(LEN(IF(_xlfn.ISFORMULA(B!O27),_xlfn.FORMULATEXT(B!O27),B!O27))-LEN(SUBSTITUTE(IF(_xlfn.ISFORMULA(B!O27),_xlfn.FORMULATEXT(B!O27),B!O27),"$",""))&lt;LEN(IF(_xlfn.ISFORMULA('#_B'!O27),_xlfn.FORMULATEXT('#_B'!O27),'#_B'!O27))-LEN(SUBSTITUTE(IF(_xlfn.ISFORMULA('#_B'!O27),_xlfn.FORMULATEXT('#_B'!O27),'#_B'!O27),"$","")),TRUE,FALSE),"MissingAbsMsg",_xlfn.IFS(ISTEXT('#_B'!O27),FALSE,ISLOGICAL('#_B'!O27),FALSE,SUBSTITUTE(CELL("format",'#_B'!O27),"-","")=SUBSTITUTE(CELL("format",B!O27),"-",""),FALSE,CELL("format",'#_B'!O27)="G",FALSE,AND(CELL("format",'#_B'!O27)="F0",CELL("format",B!O27)="G"),FALSE,TRUE,IFERROR(IF(MATCH(CELL("format",'#_B'!O27),FormatCodes_SFX!$A$4:$A$53,0)&gt;0,TRUE),FALSE),TRUE,TRUE),"FormatMsg",TRUE,"PerfectMsg")</f>
        <v>PerfectMsg</v>
      </c>
      <c r="P27" s="271" t="str">
        <f ca="1">_xlfn.IFS(ISBLANK(B!P27),"",IF(NOT(ISNA('#_B'!P27)),IF(ISNA(B!P27),TRUE,FALSE),FALSE),"StuNAMsg",IF(AND(ISNA('#_B'!P27),ISNA(B!P27)),TRUE,FALSE),"PerfectMsg",IF(NOT(ISERROR('#_B'!P27)),IF(ISERROR(B!P27),TRUE,FALSE),FALSE),"StuErrorMsg",IF(TYPE('#_B'!P27)&lt;&gt;TYPE(B!P27),TRUE,FALSE),"WrongTypeMsg",IF(_xlfn.ISFORMULA('#_B'!P27),IF(NOT(_xlfn.ISFORMULA(B!P27)),TRUE),FALSE),"MissingFormulaMsg",IF(NOT(AND(ISNUMBER(FIND("[",_xlfn.FORMULATEXT('#_B'!P27))),ISNUMBER(FIND("!",_xlfn.FORMULATEXT('#_B'!P27))))),AND(ISNUMBER(FIND("[",_xlfn.FORMULATEXT(B!P27))),ISNUMBER(FIND("!",_xlfn.FORMULATEXT(B!P27)))),FALSE),"ExternalRefsMsg",IF(ISNUMBER('#_B'!P27),IF(ABS('#_B'!P27-B!P27)&gt;0.00001,TRUE,FALSE),IF('#_B'!P27&lt;&gt;B!P27,TRUE,FALSE)),IF(ISNUMBER('#_B'!P27),IF('#_B'!P27&gt;B!P27,"TooLow","TooHigh"),"WrongAnswer"),NOT(_xlfn.ISFORMULA('#_B'!P27)),IF(_xlfn.IFS(ISTEXT('#_B'!P27),FALSE,ISLOGICAL('#_B'!P27),FALSE,SUBSTITUTE(CELL("format",'#_B'!P27),"-","")=SUBSTITUTE(CELL("format",B!P27),"-",""),FALSE,CELL("format",'#_B'!P27)="G",FALSE,AND(CELL("format",'#_B'!P27)="F0",CELL("format",B!P27)="G"),FALSE,TRUE,IFERROR(IF(MATCH(CELL("format",'#_B'!P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27),_xlfn.FORMULATEXT(B!P27),B!P27),"9","#"),"8","#"),"7","#"),"6","#"),"5","#"),"4","#"),"3","#"),"2","#"),"1","#"),"0","#"),"$","")," ",""),",","@"),"&gt;","@"),"&lt;","@"),"=","@"),")","@"),"(","@"),"^","@"),"/","@"),"+","@"),"*","@"),"-","@"))-LEN(SUBSTITUTE(SUBSTITUTE(SUBSTITUTE(SUBSTITUTE(SUBSTITUTE(SUBSTITUTE(SUBSTITUTE(SUBSTITUTE(SUBSTITUTE(SUBSTITUTE(SUBSTITUTE(SUBSTITUTE(SUBSTITUTE(SUBSTITUTE(SUBSTITUTE(SUBSTITUTE(SUBSTITUTE(SUBSTITUTE(SUBSTITUTE(SUBSTITUTE(SUBSTITUTE(SUBSTITUTE(SUBSTITUTE(SUBSTITUTE(IF(_xlfn.ISFORMULA(B!P27),_xlfn.FORMULATEXT(B!P27),B!P27),"9","#"),"8","#"),"7","#"),"6","#"),"5","#"),"4","#"),"3","#"),"2","#"),"1","#"),"0","#"),"$","")," ",""),",","@"),"&gt;","@"),"&lt;","@"),"=","@"),")","@"),"(","@"),"^","@"),"/","@"),"+","@"),"*","@"),"-","@"),"@#","")))/2&gt;(LEN(SUBSTITUTE(SUBSTITUTE(SUBSTITUTE(SUBSTITUTE(SUBSTITUTE(SUBSTITUTE(SUBSTITUTE(SUBSTITUTE(SUBSTITUTE(SUBSTITUTE(SUBSTITUTE(SUBSTITUTE(SUBSTITUTE(SUBSTITUTE(SUBSTITUTE(SUBSTITUTE(SUBSTITUTE(SUBSTITUTE(SUBSTITUTE(SUBSTITUTE(SUBSTITUTE(SUBSTITUTE(SUBSTITUTE(IF(_xlfn.ISFORMULA('#_B'!P27),_xlfn.FORMULATEXT('#_B'!P27),'#_B'!P27),"9","#"),"8","#"),"7","#"),"6","#"),"5","#"),"4","#"),"3","#"),"2","#"),"1","#"),"0","#"),"$","")," ",""),",","@"),"&gt;","@"),"&lt;","@"),"=","@"),")","@"),"(","@"),"^","@"),"/","@"),"+","@"),"*","@"),"-","@"))-LEN(SUBSTITUTE(SUBSTITUTE(SUBSTITUTE(SUBSTITUTE(SUBSTITUTE(SUBSTITUTE(SUBSTITUTE(SUBSTITUTE(SUBSTITUTE(SUBSTITUTE(SUBSTITUTE(SUBSTITUTE(SUBSTITUTE(SUBSTITUTE(SUBSTITUTE(SUBSTITUTE(SUBSTITUTE(SUBSTITUTE(SUBSTITUTE(SUBSTITUTE(SUBSTITUTE(SUBSTITUTE(SUBSTITUTE(SUBSTITUTE(IF(_xlfn.ISFORMULA('#_B'!P27),_xlfn.FORMULATEXT('#_B'!P27),'#_B'!P27),"9","#"),"8","#"),"7","#"),"6","#"),"5","#"),"4","#"),"3","#"),"2","#"),"1","#"),"0","#"),"$","")," ",""),",","@"),"&gt;","@"),"&lt;","@"),"=","@"),")","@"),"(","@"),"^","@"),"/","@"),"+","@"),"*","@"),"-","@"),"@#","")))/2,TRUE,FALSE),"HardCodeMsg",IF(LEN(IF(_xlfn.ISFORMULA(B!P27),_xlfn.FORMULATEXT(B!P27),B!P27))-LEN(SUBSTITUTE(IF(_xlfn.ISFORMULA(B!P27),_xlfn.FORMULATEXT(B!P27),B!P27),"""",""))&gt;LEN(IF(_xlfn.ISFORMULA('#_B'!P27),_xlfn.FORMULATEXT('#_B'!P27),'#_B'!P27))-LEN(SUBSTITUTE(IF(_xlfn.ISFORMULA('#_B'!P27),_xlfn.FORMULATEXT('#_B'!P27),'#_B'!P27),"""","")),TRUE,FALSE),"HardQuoteMsg",IF(LEN(IF(_xlfn.ISFORMULA(B!P27),_xlfn.FORMULATEXT(B!P27),B!P27))-LEN(SUBSTITUTE(IF(_xlfn.ISFORMULA(B!P27),_xlfn.FORMULATEXT(B!P27),B!P27),"$",""))&lt;LEN(IF(_xlfn.ISFORMULA('#_B'!P27),_xlfn.FORMULATEXT('#_B'!P27),'#_B'!P27))-LEN(SUBSTITUTE(IF(_xlfn.ISFORMULA('#_B'!P27),_xlfn.FORMULATEXT('#_B'!P27),'#_B'!P27),"$","")),TRUE,FALSE),"MissingAbsMsg",_xlfn.IFS(ISTEXT('#_B'!P27),FALSE,ISLOGICAL('#_B'!P27),FALSE,SUBSTITUTE(CELL("format",'#_B'!P27),"-","")=SUBSTITUTE(CELL("format",B!P27),"-",""),FALSE,CELL("format",'#_B'!P27)="G",FALSE,AND(CELL("format",'#_B'!P27)="F0",CELL("format",B!P27)="G"),FALSE,TRUE,IFERROR(IF(MATCH(CELL("format",'#_B'!P27),FormatCodes_SFX!$A$4:$A$53,0)&gt;0,TRUE),FALSE),TRUE,TRUE),"FormatMsg",TRUE,"PerfectMsg")</f>
        <v>PerfectMsg</v>
      </c>
      <c r="Q27" s="271" t="str">
        <f ca="1">_xlfn.IFS(ISBLANK(B!Q27),"",IF(NOT(ISNA('#_B'!Q27)),IF(ISNA(B!Q27),TRUE,FALSE),FALSE),"StuNAMsg",IF(AND(ISNA('#_B'!Q27),ISNA(B!Q27)),TRUE,FALSE),"PerfectMsg",IF(NOT(ISERROR('#_B'!Q27)),IF(ISERROR(B!Q27),TRUE,FALSE),FALSE),"StuErrorMsg",IF(TYPE('#_B'!Q27)&lt;&gt;TYPE(B!Q27),TRUE,FALSE),"WrongTypeMsg",IF(_xlfn.ISFORMULA('#_B'!Q27),IF(NOT(_xlfn.ISFORMULA(B!Q27)),TRUE),FALSE),"MissingFormulaMsg",IF(NOT(AND(ISNUMBER(FIND("[",_xlfn.FORMULATEXT('#_B'!Q27))),ISNUMBER(FIND("!",_xlfn.FORMULATEXT('#_B'!Q27))))),AND(ISNUMBER(FIND("[",_xlfn.FORMULATEXT(B!Q27))),ISNUMBER(FIND("!",_xlfn.FORMULATEXT(B!Q27)))),FALSE),"ExternalRefsMsg",IF(ISNUMBER('#_B'!Q27),IF(ABS('#_B'!Q27-B!Q27)&gt;0.00001,TRUE,FALSE),IF('#_B'!Q27&lt;&gt;B!Q27,TRUE,FALSE)),IF(ISNUMBER('#_B'!Q27),IF('#_B'!Q27&gt;B!Q27,"TooLow","TooHigh"),"WrongAnswer"),NOT(_xlfn.ISFORMULA('#_B'!Q27)),IF(_xlfn.IFS(ISTEXT('#_B'!Q27),FALSE,ISLOGICAL('#_B'!Q27),FALSE,SUBSTITUTE(CELL("format",'#_B'!Q27),"-","")=SUBSTITUTE(CELL("format",B!Q27),"-",""),FALSE,CELL("format",'#_B'!Q27)="G",FALSE,AND(CELL("format",'#_B'!Q27)="F0",CELL("format",B!Q27)="G"),FALSE,TRUE,IFERROR(IF(MATCH(CELL("format",'#_B'!Q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27),_xlfn.FORMULATEXT(B!Q27),B!Q27),"9","#"),"8","#"),"7","#"),"6","#"),"5","#"),"4","#"),"3","#"),"2","#"),"1","#"),"0","#"),"$","")," ",""),",","@"),"&gt;","@"),"&lt;","@"),"=","@"),")","@"),"(","@"),"^","@"),"/","@"),"+","@"),"*","@"),"-","@"))-LEN(SUBSTITUTE(SUBSTITUTE(SUBSTITUTE(SUBSTITUTE(SUBSTITUTE(SUBSTITUTE(SUBSTITUTE(SUBSTITUTE(SUBSTITUTE(SUBSTITUTE(SUBSTITUTE(SUBSTITUTE(SUBSTITUTE(SUBSTITUTE(SUBSTITUTE(SUBSTITUTE(SUBSTITUTE(SUBSTITUTE(SUBSTITUTE(SUBSTITUTE(SUBSTITUTE(SUBSTITUTE(SUBSTITUTE(SUBSTITUTE(IF(_xlfn.ISFORMULA(B!Q27),_xlfn.FORMULATEXT(B!Q27),B!Q27),"9","#"),"8","#"),"7","#"),"6","#"),"5","#"),"4","#"),"3","#"),"2","#"),"1","#"),"0","#"),"$","")," ",""),",","@"),"&gt;","@"),"&lt;","@"),"=","@"),")","@"),"(","@"),"^","@"),"/","@"),"+","@"),"*","@"),"-","@"),"@#","")))/2&gt;(LEN(SUBSTITUTE(SUBSTITUTE(SUBSTITUTE(SUBSTITUTE(SUBSTITUTE(SUBSTITUTE(SUBSTITUTE(SUBSTITUTE(SUBSTITUTE(SUBSTITUTE(SUBSTITUTE(SUBSTITUTE(SUBSTITUTE(SUBSTITUTE(SUBSTITUTE(SUBSTITUTE(SUBSTITUTE(SUBSTITUTE(SUBSTITUTE(SUBSTITUTE(SUBSTITUTE(SUBSTITUTE(SUBSTITUTE(IF(_xlfn.ISFORMULA('#_B'!Q27),_xlfn.FORMULATEXT('#_B'!Q27),'#_B'!Q27),"9","#"),"8","#"),"7","#"),"6","#"),"5","#"),"4","#"),"3","#"),"2","#"),"1","#"),"0","#"),"$","")," ",""),",","@"),"&gt;","@"),"&lt;","@"),"=","@"),")","@"),"(","@"),"^","@"),"/","@"),"+","@"),"*","@"),"-","@"))-LEN(SUBSTITUTE(SUBSTITUTE(SUBSTITUTE(SUBSTITUTE(SUBSTITUTE(SUBSTITUTE(SUBSTITUTE(SUBSTITUTE(SUBSTITUTE(SUBSTITUTE(SUBSTITUTE(SUBSTITUTE(SUBSTITUTE(SUBSTITUTE(SUBSTITUTE(SUBSTITUTE(SUBSTITUTE(SUBSTITUTE(SUBSTITUTE(SUBSTITUTE(SUBSTITUTE(SUBSTITUTE(SUBSTITUTE(SUBSTITUTE(IF(_xlfn.ISFORMULA('#_B'!Q27),_xlfn.FORMULATEXT('#_B'!Q27),'#_B'!Q27),"9","#"),"8","#"),"7","#"),"6","#"),"5","#"),"4","#"),"3","#"),"2","#"),"1","#"),"0","#"),"$","")," ",""),",","@"),"&gt;","@"),"&lt;","@"),"=","@"),")","@"),"(","@"),"^","@"),"/","@"),"+","@"),"*","@"),"-","@"),"@#","")))/2,TRUE,FALSE),"HardCodeMsg",IF(LEN(IF(_xlfn.ISFORMULA(B!Q27),_xlfn.FORMULATEXT(B!Q27),B!Q27))-LEN(SUBSTITUTE(IF(_xlfn.ISFORMULA(B!Q27),_xlfn.FORMULATEXT(B!Q27),B!Q27),"""",""))&gt;LEN(IF(_xlfn.ISFORMULA('#_B'!Q27),_xlfn.FORMULATEXT('#_B'!Q27),'#_B'!Q27))-LEN(SUBSTITUTE(IF(_xlfn.ISFORMULA('#_B'!Q27),_xlfn.FORMULATEXT('#_B'!Q27),'#_B'!Q27),"""","")),TRUE,FALSE),"HardQuoteMsg",IF(LEN(IF(_xlfn.ISFORMULA(B!Q27),_xlfn.FORMULATEXT(B!Q27),B!Q27))-LEN(SUBSTITUTE(IF(_xlfn.ISFORMULA(B!Q27),_xlfn.FORMULATEXT(B!Q27),B!Q27),"$",""))&lt;LEN(IF(_xlfn.ISFORMULA('#_B'!Q27),_xlfn.FORMULATEXT('#_B'!Q27),'#_B'!Q27))-LEN(SUBSTITUTE(IF(_xlfn.ISFORMULA('#_B'!Q27),_xlfn.FORMULATEXT('#_B'!Q27),'#_B'!Q27),"$","")),TRUE,FALSE),"MissingAbsMsg",_xlfn.IFS(ISTEXT('#_B'!Q27),FALSE,ISLOGICAL('#_B'!Q27),FALSE,SUBSTITUTE(CELL("format",'#_B'!Q27),"-","")=SUBSTITUTE(CELL("format",B!Q27),"-",""),FALSE,CELL("format",'#_B'!Q27)="G",FALSE,AND(CELL("format",'#_B'!Q27)="F0",CELL("format",B!Q27)="G"),FALSE,TRUE,IFERROR(IF(MATCH(CELL("format",'#_B'!Q27),FormatCodes_SFX!$A$4:$A$53,0)&gt;0,TRUE),FALSE),TRUE,TRUE),"FormatMsg",TRUE,"PerfectMsg")</f>
        <v>PerfectMsg</v>
      </c>
      <c r="R27" s="259" t="str">
        <f ca="1">_xlfn.IFS(ISBLANK(B!R27),"",IF(NOT(ISNA('#_B'!R27)),IF(ISNA(B!R27),TRUE,FALSE),FALSE),"StuNAMsg",IF(AND(ISNA('#_B'!R27),ISNA(B!R27)),TRUE,FALSE),"PerfectMsg",IF(NOT(ISERROR('#_B'!R27)),IF(ISERROR(B!R27),TRUE,FALSE),FALSE),"StuErrorMsg",IF(TYPE('#_B'!R27)&lt;&gt;TYPE(B!R27),TRUE,FALSE),"WrongTypeMsg",IF(_xlfn.ISFORMULA('#_B'!R27),IF(NOT(_xlfn.ISFORMULA(B!R27)),TRUE),FALSE),"MissingFormulaMsg",IF(NOT(AND(ISNUMBER(FIND("[",_xlfn.FORMULATEXT('#_B'!R27))),ISNUMBER(FIND("!",_xlfn.FORMULATEXT('#_B'!R27))))),AND(ISNUMBER(FIND("[",_xlfn.FORMULATEXT(B!R27))),ISNUMBER(FIND("!",_xlfn.FORMULATEXT(B!R27)))),FALSE),"ExternalRefsMsg",IF(ISNUMBER('#_B'!R27),IF(ABS('#_B'!R27-B!R27)&gt;0.00001,TRUE,FALSE),IF('#_B'!R27&lt;&gt;B!R27,TRUE,FALSE)),IF(ISNUMBER('#_B'!R27),IF('#_B'!R27&gt;B!R27,"TooLow","TooHigh"),"WrongAnswer"),NOT(_xlfn.ISFORMULA('#_B'!R27)),IF(_xlfn.IFS(ISTEXT('#_B'!R27),FALSE,ISLOGICAL('#_B'!R27),FALSE,SUBSTITUTE(CELL("format",'#_B'!R27),"-","")=SUBSTITUTE(CELL("format",B!R27),"-",""),FALSE,CELL("format",'#_B'!R27)="G",FALSE,AND(CELL("format",'#_B'!R27)="F0",CELL("format",B!R27)="G"),FALSE,TRUE,IFERROR(IF(MATCH(CELL("format",'#_B'!R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27),_xlfn.FORMULATEXT(B!R27),B!R27),"9","#"),"8","#"),"7","#"),"6","#"),"5","#"),"4","#"),"3","#"),"2","#"),"1","#"),"0","#"),"$","")," ",""),",","@"),"&gt;","@"),"&lt;","@"),"=","@"),")","@"),"(","@"),"^","@"),"/","@"),"+","@"),"*","@"),"-","@"))-LEN(SUBSTITUTE(SUBSTITUTE(SUBSTITUTE(SUBSTITUTE(SUBSTITUTE(SUBSTITUTE(SUBSTITUTE(SUBSTITUTE(SUBSTITUTE(SUBSTITUTE(SUBSTITUTE(SUBSTITUTE(SUBSTITUTE(SUBSTITUTE(SUBSTITUTE(SUBSTITUTE(SUBSTITUTE(SUBSTITUTE(SUBSTITUTE(SUBSTITUTE(SUBSTITUTE(SUBSTITUTE(SUBSTITUTE(SUBSTITUTE(IF(_xlfn.ISFORMULA(B!R27),_xlfn.FORMULATEXT(B!R27),B!R27),"9","#"),"8","#"),"7","#"),"6","#"),"5","#"),"4","#"),"3","#"),"2","#"),"1","#"),"0","#"),"$","")," ",""),",","@"),"&gt;","@"),"&lt;","@"),"=","@"),")","@"),"(","@"),"^","@"),"/","@"),"+","@"),"*","@"),"-","@"),"@#","")))/2&gt;(LEN(SUBSTITUTE(SUBSTITUTE(SUBSTITUTE(SUBSTITUTE(SUBSTITUTE(SUBSTITUTE(SUBSTITUTE(SUBSTITUTE(SUBSTITUTE(SUBSTITUTE(SUBSTITUTE(SUBSTITUTE(SUBSTITUTE(SUBSTITUTE(SUBSTITUTE(SUBSTITUTE(SUBSTITUTE(SUBSTITUTE(SUBSTITUTE(SUBSTITUTE(SUBSTITUTE(SUBSTITUTE(SUBSTITUTE(IF(_xlfn.ISFORMULA('#_B'!R27),_xlfn.FORMULATEXT('#_B'!R27),'#_B'!R27),"9","#"),"8","#"),"7","#"),"6","#"),"5","#"),"4","#"),"3","#"),"2","#"),"1","#"),"0","#"),"$","")," ",""),",","@"),"&gt;","@"),"&lt;","@"),"=","@"),")","@"),"(","@"),"^","@"),"/","@"),"+","@"),"*","@"),"-","@"))-LEN(SUBSTITUTE(SUBSTITUTE(SUBSTITUTE(SUBSTITUTE(SUBSTITUTE(SUBSTITUTE(SUBSTITUTE(SUBSTITUTE(SUBSTITUTE(SUBSTITUTE(SUBSTITUTE(SUBSTITUTE(SUBSTITUTE(SUBSTITUTE(SUBSTITUTE(SUBSTITUTE(SUBSTITUTE(SUBSTITUTE(SUBSTITUTE(SUBSTITUTE(SUBSTITUTE(SUBSTITUTE(SUBSTITUTE(SUBSTITUTE(IF(_xlfn.ISFORMULA('#_B'!R27),_xlfn.FORMULATEXT('#_B'!R27),'#_B'!R27),"9","#"),"8","#"),"7","#"),"6","#"),"5","#"),"4","#"),"3","#"),"2","#"),"1","#"),"0","#"),"$","")," ",""),",","@"),"&gt;","@"),"&lt;","@"),"=","@"),")","@"),"(","@"),"^","@"),"/","@"),"+","@"),"*","@"),"-","@"),"@#","")))/2,TRUE,FALSE),"HardCodeMsg",IF(LEN(IF(_xlfn.ISFORMULA(B!R27),_xlfn.FORMULATEXT(B!R27),B!R27))-LEN(SUBSTITUTE(IF(_xlfn.ISFORMULA(B!R27),_xlfn.FORMULATEXT(B!R27),B!R27),"""",""))&gt;LEN(IF(_xlfn.ISFORMULA('#_B'!R27),_xlfn.FORMULATEXT('#_B'!R27),'#_B'!R27))-LEN(SUBSTITUTE(IF(_xlfn.ISFORMULA('#_B'!R27),_xlfn.FORMULATEXT('#_B'!R27),'#_B'!R27),"""","")),TRUE,FALSE),"HardQuoteMsg",IF(LEN(IF(_xlfn.ISFORMULA(B!R27),_xlfn.FORMULATEXT(B!R27),B!R27))-LEN(SUBSTITUTE(IF(_xlfn.ISFORMULA(B!R27),_xlfn.FORMULATEXT(B!R27),B!R27),"$",""))&lt;LEN(IF(_xlfn.ISFORMULA('#_B'!R27),_xlfn.FORMULATEXT('#_B'!R27),'#_B'!R27))-LEN(SUBSTITUTE(IF(_xlfn.ISFORMULA('#_B'!R27),_xlfn.FORMULATEXT('#_B'!R27),'#_B'!R27),"$","")),TRUE,FALSE),"MissingAbsMsg",_xlfn.IFS(ISTEXT('#_B'!R27),FALSE,ISLOGICAL('#_B'!R27),FALSE,SUBSTITUTE(CELL("format",'#_B'!R27),"-","")=SUBSTITUTE(CELL("format",B!R27),"-",""),FALSE,CELL("format",'#_B'!R27)="G",FALSE,AND(CELL("format",'#_B'!R27)="F0",CELL("format",B!R27)="G"),FALSE,TRUE,IFERROR(IF(MATCH(CELL("format",'#_B'!R27),FormatCodes_SFX!$A$4:$A$53,0)&gt;0,TRUE),FALSE),TRUE,TRUE),"FormatMsg",TRUE,"PerfectMsg")</f>
        <v>PerfectMsg</v>
      </c>
      <c r="S27" s="267" t="str">
        <f ca="1">_xlfn.IFS(ISBLANK(B!S27),"",IF(NOT(ISNA('#_B'!S27)),IF(ISNA(B!S27),TRUE,FALSE),FALSE),"StuNAMsg",IF(AND(ISNA('#_B'!S27),ISNA(B!S27)),TRUE,FALSE),"PerfectMsg",IF(NOT(ISERROR('#_B'!S27)),IF(ISERROR(B!S27),TRUE,FALSE),FALSE),"StuErrorMsg",IF(TYPE('#_B'!S27)&lt;&gt;TYPE(B!S27),TRUE,FALSE),"WrongTypeMsg",IF(_xlfn.ISFORMULA('#_B'!S27),IF(NOT(_xlfn.ISFORMULA(B!S27)),TRUE),FALSE),"MissingFormulaMsg",IF(NOT(AND(ISNUMBER(FIND("[",_xlfn.FORMULATEXT('#_B'!S27))),ISNUMBER(FIND("!",_xlfn.FORMULATEXT('#_B'!S27))))),AND(ISNUMBER(FIND("[",_xlfn.FORMULATEXT(B!S27))),ISNUMBER(FIND("!",_xlfn.FORMULATEXT(B!S27)))),FALSE),"ExternalRefsMsg",IF(ISNUMBER('#_B'!S27),IF(ABS('#_B'!S27-B!S27)&gt;0.00001,TRUE,FALSE),IF('#_B'!S27&lt;&gt;B!S27,TRUE,FALSE)),IF(ISNUMBER('#_B'!S27),IF('#_B'!S27&gt;B!S27,"TooLow","TooHigh"),"WrongAnswer"),NOT(_xlfn.ISFORMULA('#_B'!S27)),IF(_xlfn.IFS(ISTEXT('#_B'!S27),FALSE,ISLOGICAL('#_B'!S27),FALSE,SUBSTITUTE(CELL("format",'#_B'!S27),"-","")=SUBSTITUTE(CELL("format",B!S27),"-",""),FALSE,CELL("format",'#_B'!S27)="G",FALSE,AND(CELL("format",'#_B'!S27)="F0",CELL("format",B!S27)="G"),FALSE,TRUE,IFERROR(IF(MATCH(CELL("format",'#_B'!S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27),_xlfn.FORMULATEXT(B!S27),B!S27),"9","#"),"8","#"),"7","#"),"6","#"),"5","#"),"4","#"),"3","#"),"2","#"),"1","#"),"0","#"),"$","")," ",""),",","@"),"&gt;","@"),"&lt;","@"),"=","@"),")","@"),"(","@"),"^","@"),"/","@"),"+","@"),"*","@"),"-","@"))-LEN(SUBSTITUTE(SUBSTITUTE(SUBSTITUTE(SUBSTITUTE(SUBSTITUTE(SUBSTITUTE(SUBSTITUTE(SUBSTITUTE(SUBSTITUTE(SUBSTITUTE(SUBSTITUTE(SUBSTITUTE(SUBSTITUTE(SUBSTITUTE(SUBSTITUTE(SUBSTITUTE(SUBSTITUTE(SUBSTITUTE(SUBSTITUTE(SUBSTITUTE(SUBSTITUTE(SUBSTITUTE(SUBSTITUTE(SUBSTITUTE(IF(_xlfn.ISFORMULA(B!S27),_xlfn.FORMULATEXT(B!S27),B!S27),"9","#"),"8","#"),"7","#"),"6","#"),"5","#"),"4","#"),"3","#"),"2","#"),"1","#"),"0","#"),"$","")," ",""),",","@"),"&gt;","@"),"&lt;","@"),"=","@"),")","@"),"(","@"),"^","@"),"/","@"),"+","@"),"*","@"),"-","@"),"@#","")))/2&gt;(LEN(SUBSTITUTE(SUBSTITUTE(SUBSTITUTE(SUBSTITUTE(SUBSTITUTE(SUBSTITUTE(SUBSTITUTE(SUBSTITUTE(SUBSTITUTE(SUBSTITUTE(SUBSTITUTE(SUBSTITUTE(SUBSTITUTE(SUBSTITUTE(SUBSTITUTE(SUBSTITUTE(SUBSTITUTE(SUBSTITUTE(SUBSTITUTE(SUBSTITUTE(SUBSTITUTE(SUBSTITUTE(SUBSTITUTE(IF(_xlfn.ISFORMULA('#_B'!S27),_xlfn.FORMULATEXT('#_B'!S27),'#_B'!S27),"9","#"),"8","#"),"7","#"),"6","#"),"5","#"),"4","#"),"3","#"),"2","#"),"1","#"),"0","#"),"$","")," ",""),",","@"),"&gt;","@"),"&lt;","@"),"=","@"),")","@"),"(","@"),"^","@"),"/","@"),"+","@"),"*","@"),"-","@"))-LEN(SUBSTITUTE(SUBSTITUTE(SUBSTITUTE(SUBSTITUTE(SUBSTITUTE(SUBSTITUTE(SUBSTITUTE(SUBSTITUTE(SUBSTITUTE(SUBSTITUTE(SUBSTITUTE(SUBSTITUTE(SUBSTITUTE(SUBSTITUTE(SUBSTITUTE(SUBSTITUTE(SUBSTITUTE(SUBSTITUTE(SUBSTITUTE(SUBSTITUTE(SUBSTITUTE(SUBSTITUTE(SUBSTITUTE(SUBSTITUTE(IF(_xlfn.ISFORMULA('#_B'!S27),_xlfn.FORMULATEXT('#_B'!S27),'#_B'!S27),"9","#"),"8","#"),"7","#"),"6","#"),"5","#"),"4","#"),"3","#"),"2","#"),"1","#"),"0","#"),"$","")," ",""),",","@"),"&gt;","@"),"&lt;","@"),"=","@"),")","@"),"(","@"),"^","@"),"/","@"),"+","@"),"*","@"),"-","@"),"@#","")))/2,TRUE,FALSE),"HardCodeMsg",IF(LEN(IF(_xlfn.ISFORMULA(B!S27),_xlfn.FORMULATEXT(B!S27),B!S27))-LEN(SUBSTITUTE(IF(_xlfn.ISFORMULA(B!S27),_xlfn.FORMULATEXT(B!S27),B!S27),"""",""))&gt;LEN(IF(_xlfn.ISFORMULA('#_B'!S27),_xlfn.FORMULATEXT('#_B'!S27),'#_B'!S27))-LEN(SUBSTITUTE(IF(_xlfn.ISFORMULA('#_B'!S27),_xlfn.FORMULATEXT('#_B'!S27),'#_B'!S27),"""","")),TRUE,FALSE),"HardQuoteMsg",IF(LEN(IF(_xlfn.ISFORMULA(B!S27),_xlfn.FORMULATEXT(B!S27),B!S27))-LEN(SUBSTITUTE(IF(_xlfn.ISFORMULA(B!S27),_xlfn.FORMULATEXT(B!S27),B!S27),"$",""))&lt;LEN(IF(_xlfn.ISFORMULA('#_B'!S27),_xlfn.FORMULATEXT('#_B'!S27),'#_B'!S27))-LEN(SUBSTITUTE(IF(_xlfn.ISFORMULA('#_B'!S27),_xlfn.FORMULATEXT('#_B'!S27),'#_B'!S27),"$","")),TRUE,FALSE),"MissingAbsMsg",_xlfn.IFS(ISTEXT('#_B'!S27),FALSE,ISLOGICAL('#_B'!S27),FALSE,SUBSTITUTE(CELL("format",'#_B'!S27),"-","")=SUBSTITUTE(CELL("format",B!S27),"-",""),FALSE,CELL("format",'#_B'!S27)="G",FALSE,AND(CELL("format",'#_B'!S27)="F0",CELL("format",B!S27)="G"),FALSE,TRUE,IFERROR(IF(MATCH(CELL("format",'#_B'!S27),FormatCodes_SFX!$A$4:$A$53,0)&gt;0,TRUE),FALSE),TRUE,TRUE),"FormatMsg",TRUE,"PerfectMsg")</f>
        <v>PerfectMsg</v>
      </c>
    </row>
    <row r="28" spans="6:19">
      <c r="F28" s="260">
        <v>0</v>
      </c>
      <c r="G28" s="270">
        <v>0</v>
      </c>
      <c r="H28" s="270">
        <v>0</v>
      </c>
      <c r="I28" s="270">
        <v>0</v>
      </c>
      <c r="J28" s="270">
        <v>0</v>
      </c>
      <c r="K28" s="270">
        <v>0</v>
      </c>
      <c r="L28" s="270">
        <v>0</v>
      </c>
      <c r="M28" s="262"/>
      <c r="N28" s="270"/>
      <c r="O28" s="270" t="str">
        <f ca="1">_xlfn.IFS(ISBLANK(B!O28),"",IF(NOT(ISNA('#_B'!O28)),IF(ISNA(B!O28),TRUE,FALSE),FALSE),"StuNAMsg",IF(AND(ISNA('#_B'!O28),ISNA(B!O28)),TRUE,FALSE),"PerfectMsg",IF(NOT(ISERROR('#_B'!O28)),IF(ISERROR(B!O28),TRUE,FALSE),FALSE),"StuErrorMsg",IF(TYPE('#_B'!O28)&lt;&gt;TYPE(B!O28),TRUE,FALSE),"WrongTypeMsg",IF(_xlfn.ISFORMULA('#_B'!O28),IF(NOT(_xlfn.ISFORMULA(B!O28)),TRUE),FALSE),"MissingFormulaMsg",IF(NOT(AND(ISNUMBER(FIND("[",_xlfn.FORMULATEXT('#_B'!O28))),ISNUMBER(FIND("!",_xlfn.FORMULATEXT('#_B'!O28))))),AND(ISNUMBER(FIND("[",_xlfn.FORMULATEXT(B!O28))),ISNUMBER(FIND("!",_xlfn.FORMULATEXT(B!O28)))),FALSE),"ExternalRefsMsg",IF(ISNUMBER('#_B'!O28),IF(ABS('#_B'!O28-B!O28)&gt;0.00001,TRUE,FALSE),IF('#_B'!O28&lt;&gt;B!O28,TRUE,FALSE)),IF(ISNUMBER('#_B'!O28),IF('#_B'!O28&gt;B!O28,"TooLow","TooHigh"),"WrongAnswer"),NOT(_xlfn.ISFORMULA('#_B'!O28)),IF(_xlfn.IFS(ISTEXT('#_B'!O28),FALSE,ISLOGICAL('#_B'!O28),FALSE,SUBSTITUTE(CELL("format",'#_B'!O28),"-","")=SUBSTITUTE(CELL("format",B!O28),"-",""),FALSE,CELL("format",'#_B'!O28)="G",FALSE,AND(CELL("format",'#_B'!O28)="F0",CELL("format",B!O28)="G"),FALSE,TRUE,IFERROR(IF(MATCH(CELL("format",'#_B'!O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28),_xlfn.FORMULATEXT(B!O28),B!O28),"9","#"),"8","#"),"7","#"),"6","#"),"5","#"),"4","#"),"3","#"),"2","#"),"1","#"),"0","#"),"$","")," ",""),",","@"),"&gt;","@"),"&lt;","@"),"=","@"),")","@"),"(","@"),"^","@"),"/","@"),"+","@"),"*","@"),"-","@"))-LEN(SUBSTITUTE(SUBSTITUTE(SUBSTITUTE(SUBSTITUTE(SUBSTITUTE(SUBSTITUTE(SUBSTITUTE(SUBSTITUTE(SUBSTITUTE(SUBSTITUTE(SUBSTITUTE(SUBSTITUTE(SUBSTITUTE(SUBSTITUTE(SUBSTITUTE(SUBSTITUTE(SUBSTITUTE(SUBSTITUTE(SUBSTITUTE(SUBSTITUTE(SUBSTITUTE(SUBSTITUTE(SUBSTITUTE(SUBSTITUTE(IF(_xlfn.ISFORMULA(B!O28),_xlfn.FORMULATEXT(B!O28),B!O28),"9","#"),"8","#"),"7","#"),"6","#"),"5","#"),"4","#"),"3","#"),"2","#"),"1","#"),"0","#"),"$","")," ",""),",","@"),"&gt;","@"),"&lt;","@"),"=","@"),")","@"),"(","@"),"^","@"),"/","@"),"+","@"),"*","@"),"-","@"),"@#","")))/2&gt;(LEN(SUBSTITUTE(SUBSTITUTE(SUBSTITUTE(SUBSTITUTE(SUBSTITUTE(SUBSTITUTE(SUBSTITUTE(SUBSTITUTE(SUBSTITUTE(SUBSTITUTE(SUBSTITUTE(SUBSTITUTE(SUBSTITUTE(SUBSTITUTE(SUBSTITUTE(SUBSTITUTE(SUBSTITUTE(SUBSTITUTE(SUBSTITUTE(SUBSTITUTE(SUBSTITUTE(SUBSTITUTE(SUBSTITUTE(IF(_xlfn.ISFORMULA('#_B'!O28),_xlfn.FORMULATEXT('#_B'!O28),'#_B'!O28),"9","#"),"8","#"),"7","#"),"6","#"),"5","#"),"4","#"),"3","#"),"2","#"),"1","#"),"0","#"),"$","")," ",""),",","@"),"&gt;","@"),"&lt;","@"),"=","@"),")","@"),"(","@"),"^","@"),"/","@"),"+","@"),"*","@"),"-","@"))-LEN(SUBSTITUTE(SUBSTITUTE(SUBSTITUTE(SUBSTITUTE(SUBSTITUTE(SUBSTITUTE(SUBSTITUTE(SUBSTITUTE(SUBSTITUTE(SUBSTITUTE(SUBSTITUTE(SUBSTITUTE(SUBSTITUTE(SUBSTITUTE(SUBSTITUTE(SUBSTITUTE(SUBSTITUTE(SUBSTITUTE(SUBSTITUTE(SUBSTITUTE(SUBSTITUTE(SUBSTITUTE(SUBSTITUTE(SUBSTITUTE(IF(_xlfn.ISFORMULA('#_B'!O28),_xlfn.FORMULATEXT('#_B'!O28),'#_B'!O28),"9","#"),"8","#"),"7","#"),"6","#"),"5","#"),"4","#"),"3","#"),"2","#"),"1","#"),"0","#"),"$","")," ",""),",","@"),"&gt;","@"),"&lt;","@"),"=","@"),")","@"),"(","@"),"^","@"),"/","@"),"+","@"),"*","@"),"-","@"),"@#","")))/2,TRUE,FALSE),"HardCodeMsg",IF(LEN(IF(_xlfn.ISFORMULA(B!O28),_xlfn.FORMULATEXT(B!O28),B!O28))-LEN(SUBSTITUTE(IF(_xlfn.ISFORMULA(B!O28),_xlfn.FORMULATEXT(B!O28),B!O28),"""",""))&gt;LEN(IF(_xlfn.ISFORMULA('#_B'!O28),_xlfn.FORMULATEXT('#_B'!O28),'#_B'!O28))-LEN(SUBSTITUTE(IF(_xlfn.ISFORMULA('#_B'!O28),_xlfn.FORMULATEXT('#_B'!O28),'#_B'!O28),"""","")),TRUE,FALSE),"HardQuoteMsg",IF(LEN(IF(_xlfn.ISFORMULA(B!O28),_xlfn.FORMULATEXT(B!O28),B!O28))-LEN(SUBSTITUTE(IF(_xlfn.ISFORMULA(B!O28),_xlfn.FORMULATEXT(B!O28),B!O28),"$",""))&lt;LEN(IF(_xlfn.ISFORMULA('#_B'!O28),_xlfn.FORMULATEXT('#_B'!O28),'#_B'!O28))-LEN(SUBSTITUTE(IF(_xlfn.ISFORMULA('#_B'!O28),_xlfn.FORMULATEXT('#_B'!O28),'#_B'!O28),"$","")),TRUE,FALSE),"MissingAbsMsg",_xlfn.IFS(ISTEXT('#_B'!O28),FALSE,ISLOGICAL('#_B'!O28),FALSE,SUBSTITUTE(CELL("format",'#_B'!O28),"-","")=SUBSTITUTE(CELL("format",B!O28),"-",""),FALSE,CELL("format",'#_B'!O28)="G",FALSE,AND(CELL("format",'#_B'!O28)="F0",CELL("format",B!O28)="G"),FALSE,TRUE,IFERROR(IF(MATCH(CELL("format",'#_B'!O28),FormatCodes_SFX!$A$4:$A$53,0)&gt;0,TRUE),FALSE),TRUE,TRUE),"FormatMsg",TRUE,"PerfectMsg")</f>
        <v>PerfectMsg</v>
      </c>
      <c r="P28" s="271" t="str">
        <f ca="1">_xlfn.IFS(ISBLANK(B!P28),"",IF(NOT(ISNA('#_B'!P28)),IF(ISNA(B!P28),TRUE,FALSE),FALSE),"StuNAMsg",IF(AND(ISNA('#_B'!P28),ISNA(B!P28)),TRUE,FALSE),"PerfectMsg",IF(NOT(ISERROR('#_B'!P28)),IF(ISERROR(B!P28),TRUE,FALSE),FALSE),"StuErrorMsg",IF(TYPE('#_B'!P28)&lt;&gt;TYPE(B!P28),TRUE,FALSE),"WrongTypeMsg",IF(_xlfn.ISFORMULA('#_B'!P28),IF(NOT(_xlfn.ISFORMULA(B!P28)),TRUE),FALSE),"MissingFormulaMsg",IF(NOT(AND(ISNUMBER(FIND("[",_xlfn.FORMULATEXT('#_B'!P28))),ISNUMBER(FIND("!",_xlfn.FORMULATEXT('#_B'!P28))))),AND(ISNUMBER(FIND("[",_xlfn.FORMULATEXT(B!P28))),ISNUMBER(FIND("!",_xlfn.FORMULATEXT(B!P28)))),FALSE),"ExternalRefsMsg",IF(ISNUMBER('#_B'!P28),IF(ABS('#_B'!P28-B!P28)&gt;0.00001,TRUE,FALSE),IF('#_B'!P28&lt;&gt;B!P28,TRUE,FALSE)),IF(ISNUMBER('#_B'!P28),IF('#_B'!P28&gt;B!P28,"TooLow","TooHigh"),"WrongAnswer"),NOT(_xlfn.ISFORMULA('#_B'!P28)),IF(_xlfn.IFS(ISTEXT('#_B'!P28),FALSE,ISLOGICAL('#_B'!P28),FALSE,SUBSTITUTE(CELL("format",'#_B'!P28),"-","")=SUBSTITUTE(CELL("format",B!P28),"-",""),FALSE,CELL("format",'#_B'!P28)="G",FALSE,AND(CELL("format",'#_B'!P28)="F0",CELL("format",B!P28)="G"),FALSE,TRUE,IFERROR(IF(MATCH(CELL("format",'#_B'!P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28),_xlfn.FORMULATEXT(B!P28),B!P28),"9","#"),"8","#"),"7","#"),"6","#"),"5","#"),"4","#"),"3","#"),"2","#"),"1","#"),"0","#"),"$","")," ",""),",","@"),"&gt;","@"),"&lt;","@"),"=","@"),")","@"),"(","@"),"^","@"),"/","@"),"+","@"),"*","@"),"-","@"))-LEN(SUBSTITUTE(SUBSTITUTE(SUBSTITUTE(SUBSTITUTE(SUBSTITUTE(SUBSTITUTE(SUBSTITUTE(SUBSTITUTE(SUBSTITUTE(SUBSTITUTE(SUBSTITUTE(SUBSTITUTE(SUBSTITUTE(SUBSTITUTE(SUBSTITUTE(SUBSTITUTE(SUBSTITUTE(SUBSTITUTE(SUBSTITUTE(SUBSTITUTE(SUBSTITUTE(SUBSTITUTE(SUBSTITUTE(SUBSTITUTE(IF(_xlfn.ISFORMULA(B!P28),_xlfn.FORMULATEXT(B!P28),B!P28),"9","#"),"8","#"),"7","#"),"6","#"),"5","#"),"4","#"),"3","#"),"2","#"),"1","#"),"0","#"),"$","")," ",""),",","@"),"&gt;","@"),"&lt;","@"),"=","@"),")","@"),"(","@"),"^","@"),"/","@"),"+","@"),"*","@"),"-","@"),"@#","")))/2&gt;(LEN(SUBSTITUTE(SUBSTITUTE(SUBSTITUTE(SUBSTITUTE(SUBSTITUTE(SUBSTITUTE(SUBSTITUTE(SUBSTITUTE(SUBSTITUTE(SUBSTITUTE(SUBSTITUTE(SUBSTITUTE(SUBSTITUTE(SUBSTITUTE(SUBSTITUTE(SUBSTITUTE(SUBSTITUTE(SUBSTITUTE(SUBSTITUTE(SUBSTITUTE(SUBSTITUTE(SUBSTITUTE(SUBSTITUTE(IF(_xlfn.ISFORMULA('#_B'!P28),_xlfn.FORMULATEXT('#_B'!P28),'#_B'!P28),"9","#"),"8","#"),"7","#"),"6","#"),"5","#"),"4","#"),"3","#"),"2","#"),"1","#"),"0","#"),"$","")," ",""),",","@"),"&gt;","@"),"&lt;","@"),"=","@"),")","@"),"(","@"),"^","@"),"/","@"),"+","@"),"*","@"),"-","@"))-LEN(SUBSTITUTE(SUBSTITUTE(SUBSTITUTE(SUBSTITUTE(SUBSTITUTE(SUBSTITUTE(SUBSTITUTE(SUBSTITUTE(SUBSTITUTE(SUBSTITUTE(SUBSTITUTE(SUBSTITUTE(SUBSTITUTE(SUBSTITUTE(SUBSTITUTE(SUBSTITUTE(SUBSTITUTE(SUBSTITUTE(SUBSTITUTE(SUBSTITUTE(SUBSTITUTE(SUBSTITUTE(SUBSTITUTE(SUBSTITUTE(IF(_xlfn.ISFORMULA('#_B'!P28),_xlfn.FORMULATEXT('#_B'!P28),'#_B'!P28),"9","#"),"8","#"),"7","#"),"6","#"),"5","#"),"4","#"),"3","#"),"2","#"),"1","#"),"0","#"),"$","")," ",""),",","@"),"&gt;","@"),"&lt;","@"),"=","@"),")","@"),"(","@"),"^","@"),"/","@"),"+","@"),"*","@"),"-","@"),"@#","")))/2,TRUE,FALSE),"HardCodeMsg",IF(LEN(IF(_xlfn.ISFORMULA(B!P28),_xlfn.FORMULATEXT(B!P28),B!P28))-LEN(SUBSTITUTE(IF(_xlfn.ISFORMULA(B!P28),_xlfn.FORMULATEXT(B!P28),B!P28),"""",""))&gt;LEN(IF(_xlfn.ISFORMULA('#_B'!P28),_xlfn.FORMULATEXT('#_B'!P28),'#_B'!P28))-LEN(SUBSTITUTE(IF(_xlfn.ISFORMULA('#_B'!P28),_xlfn.FORMULATEXT('#_B'!P28),'#_B'!P28),"""","")),TRUE,FALSE),"HardQuoteMsg",IF(LEN(IF(_xlfn.ISFORMULA(B!P28),_xlfn.FORMULATEXT(B!P28),B!P28))-LEN(SUBSTITUTE(IF(_xlfn.ISFORMULA(B!P28),_xlfn.FORMULATEXT(B!P28),B!P28),"$",""))&lt;LEN(IF(_xlfn.ISFORMULA('#_B'!P28),_xlfn.FORMULATEXT('#_B'!P28),'#_B'!P28))-LEN(SUBSTITUTE(IF(_xlfn.ISFORMULA('#_B'!P28),_xlfn.FORMULATEXT('#_B'!P28),'#_B'!P28),"$","")),TRUE,FALSE),"MissingAbsMsg",_xlfn.IFS(ISTEXT('#_B'!P28),FALSE,ISLOGICAL('#_B'!P28),FALSE,SUBSTITUTE(CELL("format",'#_B'!P28),"-","")=SUBSTITUTE(CELL("format",B!P28),"-",""),FALSE,CELL("format",'#_B'!P28)="G",FALSE,AND(CELL("format",'#_B'!P28)="F0",CELL("format",B!P28)="G"),FALSE,TRUE,IFERROR(IF(MATCH(CELL("format",'#_B'!P28),FormatCodes_SFX!$A$4:$A$53,0)&gt;0,TRUE),FALSE),TRUE,TRUE),"FormatMsg",TRUE,"PerfectMsg")</f>
        <v>PerfectMsg</v>
      </c>
      <c r="Q28" s="271" t="str">
        <f ca="1">_xlfn.IFS(ISBLANK(B!Q28),"",IF(NOT(ISNA('#_B'!Q28)),IF(ISNA(B!Q28),TRUE,FALSE),FALSE),"StuNAMsg",IF(AND(ISNA('#_B'!Q28),ISNA(B!Q28)),TRUE,FALSE),"PerfectMsg",IF(NOT(ISERROR('#_B'!Q28)),IF(ISERROR(B!Q28),TRUE,FALSE),FALSE),"StuErrorMsg",IF(TYPE('#_B'!Q28)&lt;&gt;TYPE(B!Q28),TRUE,FALSE),"WrongTypeMsg",IF(_xlfn.ISFORMULA('#_B'!Q28),IF(NOT(_xlfn.ISFORMULA(B!Q28)),TRUE),FALSE),"MissingFormulaMsg",IF(NOT(AND(ISNUMBER(FIND("[",_xlfn.FORMULATEXT('#_B'!Q28))),ISNUMBER(FIND("!",_xlfn.FORMULATEXT('#_B'!Q28))))),AND(ISNUMBER(FIND("[",_xlfn.FORMULATEXT(B!Q28))),ISNUMBER(FIND("!",_xlfn.FORMULATEXT(B!Q28)))),FALSE),"ExternalRefsMsg",IF(ISNUMBER('#_B'!Q28),IF(ABS('#_B'!Q28-B!Q28)&gt;0.00001,TRUE,FALSE),IF('#_B'!Q28&lt;&gt;B!Q28,TRUE,FALSE)),IF(ISNUMBER('#_B'!Q28),IF('#_B'!Q28&gt;B!Q28,"TooLow","TooHigh"),"WrongAnswer"),NOT(_xlfn.ISFORMULA('#_B'!Q28)),IF(_xlfn.IFS(ISTEXT('#_B'!Q28),FALSE,ISLOGICAL('#_B'!Q28),FALSE,SUBSTITUTE(CELL("format",'#_B'!Q28),"-","")=SUBSTITUTE(CELL("format",B!Q28),"-",""),FALSE,CELL("format",'#_B'!Q28)="G",FALSE,AND(CELL("format",'#_B'!Q28)="F0",CELL("format",B!Q28)="G"),FALSE,TRUE,IFERROR(IF(MATCH(CELL("format",'#_B'!Q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28),_xlfn.FORMULATEXT(B!Q28),B!Q28),"9","#"),"8","#"),"7","#"),"6","#"),"5","#"),"4","#"),"3","#"),"2","#"),"1","#"),"0","#"),"$","")," ",""),",","@"),"&gt;","@"),"&lt;","@"),"=","@"),")","@"),"(","@"),"^","@"),"/","@"),"+","@"),"*","@"),"-","@"))-LEN(SUBSTITUTE(SUBSTITUTE(SUBSTITUTE(SUBSTITUTE(SUBSTITUTE(SUBSTITUTE(SUBSTITUTE(SUBSTITUTE(SUBSTITUTE(SUBSTITUTE(SUBSTITUTE(SUBSTITUTE(SUBSTITUTE(SUBSTITUTE(SUBSTITUTE(SUBSTITUTE(SUBSTITUTE(SUBSTITUTE(SUBSTITUTE(SUBSTITUTE(SUBSTITUTE(SUBSTITUTE(SUBSTITUTE(SUBSTITUTE(IF(_xlfn.ISFORMULA(B!Q28),_xlfn.FORMULATEXT(B!Q28),B!Q28),"9","#"),"8","#"),"7","#"),"6","#"),"5","#"),"4","#"),"3","#"),"2","#"),"1","#"),"0","#"),"$","")," ",""),",","@"),"&gt;","@"),"&lt;","@"),"=","@"),")","@"),"(","@"),"^","@"),"/","@"),"+","@"),"*","@"),"-","@"),"@#","")))/2&gt;(LEN(SUBSTITUTE(SUBSTITUTE(SUBSTITUTE(SUBSTITUTE(SUBSTITUTE(SUBSTITUTE(SUBSTITUTE(SUBSTITUTE(SUBSTITUTE(SUBSTITUTE(SUBSTITUTE(SUBSTITUTE(SUBSTITUTE(SUBSTITUTE(SUBSTITUTE(SUBSTITUTE(SUBSTITUTE(SUBSTITUTE(SUBSTITUTE(SUBSTITUTE(SUBSTITUTE(SUBSTITUTE(SUBSTITUTE(IF(_xlfn.ISFORMULA('#_B'!Q28),_xlfn.FORMULATEXT('#_B'!Q28),'#_B'!Q28),"9","#"),"8","#"),"7","#"),"6","#"),"5","#"),"4","#"),"3","#"),"2","#"),"1","#"),"0","#"),"$","")," ",""),",","@"),"&gt;","@"),"&lt;","@"),"=","@"),")","@"),"(","@"),"^","@"),"/","@"),"+","@"),"*","@"),"-","@"))-LEN(SUBSTITUTE(SUBSTITUTE(SUBSTITUTE(SUBSTITUTE(SUBSTITUTE(SUBSTITUTE(SUBSTITUTE(SUBSTITUTE(SUBSTITUTE(SUBSTITUTE(SUBSTITUTE(SUBSTITUTE(SUBSTITUTE(SUBSTITUTE(SUBSTITUTE(SUBSTITUTE(SUBSTITUTE(SUBSTITUTE(SUBSTITUTE(SUBSTITUTE(SUBSTITUTE(SUBSTITUTE(SUBSTITUTE(SUBSTITUTE(IF(_xlfn.ISFORMULA('#_B'!Q28),_xlfn.FORMULATEXT('#_B'!Q28),'#_B'!Q28),"9","#"),"8","#"),"7","#"),"6","#"),"5","#"),"4","#"),"3","#"),"2","#"),"1","#"),"0","#"),"$","")," ",""),",","@"),"&gt;","@"),"&lt;","@"),"=","@"),")","@"),"(","@"),"^","@"),"/","@"),"+","@"),"*","@"),"-","@"),"@#","")))/2,TRUE,FALSE),"HardCodeMsg",IF(LEN(IF(_xlfn.ISFORMULA(B!Q28),_xlfn.FORMULATEXT(B!Q28),B!Q28))-LEN(SUBSTITUTE(IF(_xlfn.ISFORMULA(B!Q28),_xlfn.FORMULATEXT(B!Q28),B!Q28),"""",""))&gt;LEN(IF(_xlfn.ISFORMULA('#_B'!Q28),_xlfn.FORMULATEXT('#_B'!Q28),'#_B'!Q28))-LEN(SUBSTITUTE(IF(_xlfn.ISFORMULA('#_B'!Q28),_xlfn.FORMULATEXT('#_B'!Q28),'#_B'!Q28),"""","")),TRUE,FALSE),"HardQuoteMsg",IF(LEN(IF(_xlfn.ISFORMULA(B!Q28),_xlfn.FORMULATEXT(B!Q28),B!Q28))-LEN(SUBSTITUTE(IF(_xlfn.ISFORMULA(B!Q28),_xlfn.FORMULATEXT(B!Q28),B!Q28),"$",""))&lt;LEN(IF(_xlfn.ISFORMULA('#_B'!Q28),_xlfn.FORMULATEXT('#_B'!Q28),'#_B'!Q28))-LEN(SUBSTITUTE(IF(_xlfn.ISFORMULA('#_B'!Q28),_xlfn.FORMULATEXT('#_B'!Q28),'#_B'!Q28),"$","")),TRUE,FALSE),"MissingAbsMsg",_xlfn.IFS(ISTEXT('#_B'!Q28),FALSE,ISLOGICAL('#_B'!Q28),FALSE,SUBSTITUTE(CELL("format",'#_B'!Q28),"-","")=SUBSTITUTE(CELL("format",B!Q28),"-",""),FALSE,CELL("format",'#_B'!Q28)="G",FALSE,AND(CELL("format",'#_B'!Q28)="F0",CELL("format",B!Q28)="G"),FALSE,TRUE,IFERROR(IF(MATCH(CELL("format",'#_B'!Q28),FormatCodes_SFX!$A$4:$A$53,0)&gt;0,TRUE),FALSE),TRUE,TRUE),"FormatMsg",TRUE,"PerfectMsg")</f>
        <v>PerfectMsg</v>
      </c>
      <c r="R28" s="259" t="str">
        <f ca="1">_xlfn.IFS(ISBLANK(B!R28),"",IF(NOT(ISNA('#_B'!R28)),IF(ISNA(B!R28),TRUE,FALSE),FALSE),"StuNAMsg",IF(AND(ISNA('#_B'!R28),ISNA(B!R28)),TRUE,FALSE),"PerfectMsg",IF(NOT(ISERROR('#_B'!R28)),IF(ISERROR(B!R28),TRUE,FALSE),FALSE),"StuErrorMsg",IF(TYPE('#_B'!R28)&lt;&gt;TYPE(B!R28),TRUE,FALSE),"WrongTypeMsg",IF(_xlfn.ISFORMULA('#_B'!R28),IF(NOT(_xlfn.ISFORMULA(B!R28)),TRUE),FALSE),"MissingFormulaMsg",IF(NOT(AND(ISNUMBER(FIND("[",_xlfn.FORMULATEXT('#_B'!R28))),ISNUMBER(FIND("!",_xlfn.FORMULATEXT('#_B'!R28))))),AND(ISNUMBER(FIND("[",_xlfn.FORMULATEXT(B!R28))),ISNUMBER(FIND("!",_xlfn.FORMULATEXT(B!R28)))),FALSE),"ExternalRefsMsg",IF(ISNUMBER('#_B'!R28),IF(ABS('#_B'!R28-B!R28)&gt;0.00001,TRUE,FALSE),IF('#_B'!R28&lt;&gt;B!R28,TRUE,FALSE)),IF(ISNUMBER('#_B'!R28),IF('#_B'!R28&gt;B!R28,"TooLow","TooHigh"),"WrongAnswer"),NOT(_xlfn.ISFORMULA('#_B'!R28)),IF(_xlfn.IFS(ISTEXT('#_B'!R28),FALSE,ISLOGICAL('#_B'!R28),FALSE,SUBSTITUTE(CELL("format",'#_B'!R28),"-","")=SUBSTITUTE(CELL("format",B!R28),"-",""),FALSE,CELL("format",'#_B'!R28)="G",FALSE,AND(CELL("format",'#_B'!R28)="F0",CELL("format",B!R28)="G"),FALSE,TRUE,IFERROR(IF(MATCH(CELL("format",'#_B'!R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28),_xlfn.FORMULATEXT(B!R28),B!R28),"9","#"),"8","#"),"7","#"),"6","#"),"5","#"),"4","#"),"3","#"),"2","#"),"1","#"),"0","#"),"$","")," ",""),",","@"),"&gt;","@"),"&lt;","@"),"=","@"),")","@"),"(","@"),"^","@"),"/","@"),"+","@"),"*","@"),"-","@"))-LEN(SUBSTITUTE(SUBSTITUTE(SUBSTITUTE(SUBSTITUTE(SUBSTITUTE(SUBSTITUTE(SUBSTITUTE(SUBSTITUTE(SUBSTITUTE(SUBSTITUTE(SUBSTITUTE(SUBSTITUTE(SUBSTITUTE(SUBSTITUTE(SUBSTITUTE(SUBSTITUTE(SUBSTITUTE(SUBSTITUTE(SUBSTITUTE(SUBSTITUTE(SUBSTITUTE(SUBSTITUTE(SUBSTITUTE(SUBSTITUTE(IF(_xlfn.ISFORMULA(B!R28),_xlfn.FORMULATEXT(B!R28),B!R28),"9","#"),"8","#"),"7","#"),"6","#"),"5","#"),"4","#"),"3","#"),"2","#"),"1","#"),"0","#"),"$","")," ",""),",","@"),"&gt;","@"),"&lt;","@"),"=","@"),")","@"),"(","@"),"^","@"),"/","@"),"+","@"),"*","@"),"-","@"),"@#","")))/2&gt;(LEN(SUBSTITUTE(SUBSTITUTE(SUBSTITUTE(SUBSTITUTE(SUBSTITUTE(SUBSTITUTE(SUBSTITUTE(SUBSTITUTE(SUBSTITUTE(SUBSTITUTE(SUBSTITUTE(SUBSTITUTE(SUBSTITUTE(SUBSTITUTE(SUBSTITUTE(SUBSTITUTE(SUBSTITUTE(SUBSTITUTE(SUBSTITUTE(SUBSTITUTE(SUBSTITUTE(SUBSTITUTE(SUBSTITUTE(IF(_xlfn.ISFORMULA('#_B'!R28),_xlfn.FORMULATEXT('#_B'!R28),'#_B'!R28),"9","#"),"8","#"),"7","#"),"6","#"),"5","#"),"4","#"),"3","#"),"2","#"),"1","#"),"0","#"),"$","")," ",""),",","@"),"&gt;","@"),"&lt;","@"),"=","@"),")","@"),"(","@"),"^","@"),"/","@"),"+","@"),"*","@"),"-","@"))-LEN(SUBSTITUTE(SUBSTITUTE(SUBSTITUTE(SUBSTITUTE(SUBSTITUTE(SUBSTITUTE(SUBSTITUTE(SUBSTITUTE(SUBSTITUTE(SUBSTITUTE(SUBSTITUTE(SUBSTITUTE(SUBSTITUTE(SUBSTITUTE(SUBSTITUTE(SUBSTITUTE(SUBSTITUTE(SUBSTITUTE(SUBSTITUTE(SUBSTITUTE(SUBSTITUTE(SUBSTITUTE(SUBSTITUTE(SUBSTITUTE(IF(_xlfn.ISFORMULA('#_B'!R28),_xlfn.FORMULATEXT('#_B'!R28),'#_B'!R28),"9","#"),"8","#"),"7","#"),"6","#"),"5","#"),"4","#"),"3","#"),"2","#"),"1","#"),"0","#"),"$","")," ",""),",","@"),"&gt;","@"),"&lt;","@"),"=","@"),")","@"),"(","@"),"^","@"),"/","@"),"+","@"),"*","@"),"-","@"),"@#","")))/2,TRUE,FALSE),"HardCodeMsg",IF(LEN(IF(_xlfn.ISFORMULA(B!R28),_xlfn.FORMULATEXT(B!R28),B!R28))-LEN(SUBSTITUTE(IF(_xlfn.ISFORMULA(B!R28),_xlfn.FORMULATEXT(B!R28),B!R28),"""",""))&gt;LEN(IF(_xlfn.ISFORMULA('#_B'!R28),_xlfn.FORMULATEXT('#_B'!R28),'#_B'!R28))-LEN(SUBSTITUTE(IF(_xlfn.ISFORMULA('#_B'!R28),_xlfn.FORMULATEXT('#_B'!R28),'#_B'!R28),"""","")),TRUE,FALSE),"HardQuoteMsg",IF(LEN(IF(_xlfn.ISFORMULA(B!R28),_xlfn.FORMULATEXT(B!R28),B!R28))-LEN(SUBSTITUTE(IF(_xlfn.ISFORMULA(B!R28),_xlfn.FORMULATEXT(B!R28),B!R28),"$",""))&lt;LEN(IF(_xlfn.ISFORMULA('#_B'!R28),_xlfn.FORMULATEXT('#_B'!R28),'#_B'!R28))-LEN(SUBSTITUTE(IF(_xlfn.ISFORMULA('#_B'!R28),_xlfn.FORMULATEXT('#_B'!R28),'#_B'!R28),"$","")),TRUE,FALSE),"MissingAbsMsg",_xlfn.IFS(ISTEXT('#_B'!R28),FALSE,ISLOGICAL('#_B'!R28),FALSE,SUBSTITUTE(CELL("format",'#_B'!R28),"-","")=SUBSTITUTE(CELL("format",B!R28),"-",""),FALSE,CELL("format",'#_B'!R28)="G",FALSE,AND(CELL("format",'#_B'!R28)="F0",CELL("format",B!R28)="G"),FALSE,TRUE,IFERROR(IF(MATCH(CELL("format",'#_B'!R28),FormatCodes_SFX!$A$4:$A$53,0)&gt;0,TRUE),FALSE),TRUE,TRUE),"FormatMsg",TRUE,"PerfectMsg")</f>
        <v>PerfectMsg</v>
      </c>
      <c r="S28" s="267" t="str">
        <f ca="1">_xlfn.IFS(ISBLANK(B!S28),"",IF(NOT(ISNA('#_B'!S28)),IF(ISNA(B!S28),TRUE,FALSE),FALSE),"StuNAMsg",IF(AND(ISNA('#_B'!S28),ISNA(B!S28)),TRUE,FALSE),"PerfectMsg",IF(NOT(ISERROR('#_B'!S28)),IF(ISERROR(B!S28),TRUE,FALSE),FALSE),"StuErrorMsg",IF(TYPE('#_B'!S28)&lt;&gt;TYPE(B!S28),TRUE,FALSE),"WrongTypeMsg",IF(_xlfn.ISFORMULA('#_B'!S28),IF(NOT(_xlfn.ISFORMULA(B!S28)),TRUE),FALSE),"MissingFormulaMsg",IF(NOT(AND(ISNUMBER(FIND("[",_xlfn.FORMULATEXT('#_B'!S28))),ISNUMBER(FIND("!",_xlfn.FORMULATEXT('#_B'!S28))))),AND(ISNUMBER(FIND("[",_xlfn.FORMULATEXT(B!S28))),ISNUMBER(FIND("!",_xlfn.FORMULATEXT(B!S28)))),FALSE),"ExternalRefsMsg",IF(ISNUMBER('#_B'!S28),IF(ABS('#_B'!S28-B!S28)&gt;0.00001,TRUE,FALSE),IF('#_B'!S28&lt;&gt;B!S28,TRUE,FALSE)),IF(ISNUMBER('#_B'!S28),IF('#_B'!S28&gt;B!S28,"TooLow","TooHigh"),"WrongAnswer"),NOT(_xlfn.ISFORMULA('#_B'!S28)),IF(_xlfn.IFS(ISTEXT('#_B'!S28),FALSE,ISLOGICAL('#_B'!S28),FALSE,SUBSTITUTE(CELL("format",'#_B'!S28),"-","")=SUBSTITUTE(CELL("format",B!S28),"-",""),FALSE,CELL("format",'#_B'!S28)="G",FALSE,AND(CELL("format",'#_B'!S28)="F0",CELL("format",B!S28)="G"),FALSE,TRUE,IFERROR(IF(MATCH(CELL("format",'#_B'!S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28),_xlfn.FORMULATEXT(B!S28),B!S28),"9","#"),"8","#"),"7","#"),"6","#"),"5","#"),"4","#"),"3","#"),"2","#"),"1","#"),"0","#"),"$","")," ",""),",","@"),"&gt;","@"),"&lt;","@"),"=","@"),")","@"),"(","@"),"^","@"),"/","@"),"+","@"),"*","@"),"-","@"))-LEN(SUBSTITUTE(SUBSTITUTE(SUBSTITUTE(SUBSTITUTE(SUBSTITUTE(SUBSTITUTE(SUBSTITUTE(SUBSTITUTE(SUBSTITUTE(SUBSTITUTE(SUBSTITUTE(SUBSTITUTE(SUBSTITUTE(SUBSTITUTE(SUBSTITUTE(SUBSTITUTE(SUBSTITUTE(SUBSTITUTE(SUBSTITUTE(SUBSTITUTE(SUBSTITUTE(SUBSTITUTE(SUBSTITUTE(SUBSTITUTE(IF(_xlfn.ISFORMULA(B!S28),_xlfn.FORMULATEXT(B!S28),B!S28),"9","#"),"8","#"),"7","#"),"6","#"),"5","#"),"4","#"),"3","#"),"2","#"),"1","#"),"0","#"),"$","")," ",""),",","@"),"&gt;","@"),"&lt;","@"),"=","@"),")","@"),"(","@"),"^","@"),"/","@"),"+","@"),"*","@"),"-","@"),"@#","")))/2&gt;(LEN(SUBSTITUTE(SUBSTITUTE(SUBSTITUTE(SUBSTITUTE(SUBSTITUTE(SUBSTITUTE(SUBSTITUTE(SUBSTITUTE(SUBSTITUTE(SUBSTITUTE(SUBSTITUTE(SUBSTITUTE(SUBSTITUTE(SUBSTITUTE(SUBSTITUTE(SUBSTITUTE(SUBSTITUTE(SUBSTITUTE(SUBSTITUTE(SUBSTITUTE(SUBSTITUTE(SUBSTITUTE(SUBSTITUTE(IF(_xlfn.ISFORMULA('#_B'!S28),_xlfn.FORMULATEXT('#_B'!S28),'#_B'!S28),"9","#"),"8","#"),"7","#"),"6","#"),"5","#"),"4","#"),"3","#"),"2","#"),"1","#"),"0","#"),"$","")," ",""),",","@"),"&gt;","@"),"&lt;","@"),"=","@"),")","@"),"(","@"),"^","@"),"/","@"),"+","@"),"*","@"),"-","@"))-LEN(SUBSTITUTE(SUBSTITUTE(SUBSTITUTE(SUBSTITUTE(SUBSTITUTE(SUBSTITUTE(SUBSTITUTE(SUBSTITUTE(SUBSTITUTE(SUBSTITUTE(SUBSTITUTE(SUBSTITUTE(SUBSTITUTE(SUBSTITUTE(SUBSTITUTE(SUBSTITUTE(SUBSTITUTE(SUBSTITUTE(SUBSTITUTE(SUBSTITUTE(SUBSTITUTE(SUBSTITUTE(SUBSTITUTE(SUBSTITUTE(IF(_xlfn.ISFORMULA('#_B'!S28),_xlfn.FORMULATEXT('#_B'!S28),'#_B'!S28),"9","#"),"8","#"),"7","#"),"6","#"),"5","#"),"4","#"),"3","#"),"2","#"),"1","#"),"0","#"),"$","")," ",""),",","@"),"&gt;","@"),"&lt;","@"),"=","@"),")","@"),"(","@"),"^","@"),"/","@"),"+","@"),"*","@"),"-","@"),"@#","")))/2,TRUE,FALSE),"HardCodeMsg",IF(LEN(IF(_xlfn.ISFORMULA(B!S28),_xlfn.FORMULATEXT(B!S28),B!S28))-LEN(SUBSTITUTE(IF(_xlfn.ISFORMULA(B!S28),_xlfn.FORMULATEXT(B!S28),B!S28),"""",""))&gt;LEN(IF(_xlfn.ISFORMULA('#_B'!S28),_xlfn.FORMULATEXT('#_B'!S28),'#_B'!S28))-LEN(SUBSTITUTE(IF(_xlfn.ISFORMULA('#_B'!S28),_xlfn.FORMULATEXT('#_B'!S28),'#_B'!S28),"""","")),TRUE,FALSE),"HardQuoteMsg",IF(LEN(IF(_xlfn.ISFORMULA(B!S28),_xlfn.FORMULATEXT(B!S28),B!S28))-LEN(SUBSTITUTE(IF(_xlfn.ISFORMULA(B!S28),_xlfn.FORMULATEXT(B!S28),B!S28),"$",""))&lt;LEN(IF(_xlfn.ISFORMULA('#_B'!S28),_xlfn.FORMULATEXT('#_B'!S28),'#_B'!S28))-LEN(SUBSTITUTE(IF(_xlfn.ISFORMULA('#_B'!S28),_xlfn.FORMULATEXT('#_B'!S28),'#_B'!S28),"$","")),TRUE,FALSE),"MissingAbsMsg",_xlfn.IFS(ISTEXT('#_B'!S28),FALSE,ISLOGICAL('#_B'!S28),FALSE,SUBSTITUTE(CELL("format",'#_B'!S28),"-","")=SUBSTITUTE(CELL("format",B!S28),"-",""),FALSE,CELL("format",'#_B'!S28)="G",FALSE,AND(CELL("format",'#_B'!S28)="F0",CELL("format",B!S28)="G"),FALSE,TRUE,IFERROR(IF(MATCH(CELL("format",'#_B'!S28),FormatCodes_SFX!$A$4:$A$53,0)&gt;0,TRUE),FALSE),TRUE,TRUE),"FormatMsg",TRUE,"PerfectMsg")</f>
        <v>PerfectMsg</v>
      </c>
    </row>
    <row r="29" spans="6:19">
      <c r="F29" s="260">
        <v>0</v>
      </c>
      <c r="G29" s="270">
        <v>0</v>
      </c>
      <c r="H29" s="270">
        <v>0</v>
      </c>
      <c r="I29" s="270">
        <v>0</v>
      </c>
      <c r="J29" s="270">
        <v>0</v>
      </c>
      <c r="K29" s="270">
        <v>0</v>
      </c>
      <c r="L29" s="270">
        <v>0</v>
      </c>
      <c r="M29" s="262"/>
      <c r="N29" s="270"/>
      <c r="O29" s="270" t="str">
        <f ca="1">_xlfn.IFS(ISBLANK(B!O29),"",IF(NOT(ISNA('#_B'!O29)),IF(ISNA(B!O29),TRUE,FALSE),FALSE),"StuNAMsg",IF(AND(ISNA('#_B'!O29),ISNA(B!O29)),TRUE,FALSE),"PerfectMsg",IF(NOT(ISERROR('#_B'!O29)),IF(ISERROR(B!O29),TRUE,FALSE),FALSE),"StuErrorMsg",IF(TYPE('#_B'!O29)&lt;&gt;TYPE(B!O29),TRUE,FALSE),"WrongTypeMsg",IF(_xlfn.ISFORMULA('#_B'!O29),IF(NOT(_xlfn.ISFORMULA(B!O29)),TRUE),FALSE),"MissingFormulaMsg",IF(NOT(AND(ISNUMBER(FIND("[",_xlfn.FORMULATEXT('#_B'!O29))),ISNUMBER(FIND("!",_xlfn.FORMULATEXT('#_B'!O29))))),AND(ISNUMBER(FIND("[",_xlfn.FORMULATEXT(B!O29))),ISNUMBER(FIND("!",_xlfn.FORMULATEXT(B!O29)))),FALSE),"ExternalRefsMsg",IF(ISNUMBER('#_B'!O29),IF(ABS('#_B'!O29-B!O29)&gt;0.00001,TRUE,FALSE),IF('#_B'!O29&lt;&gt;B!O29,TRUE,FALSE)),IF(ISNUMBER('#_B'!O29),IF('#_B'!O29&gt;B!O29,"TooLow","TooHigh"),"WrongAnswer"),NOT(_xlfn.ISFORMULA('#_B'!O29)),IF(_xlfn.IFS(ISTEXT('#_B'!O29),FALSE,ISLOGICAL('#_B'!O29),FALSE,SUBSTITUTE(CELL("format",'#_B'!O29),"-","")=SUBSTITUTE(CELL("format",B!O29),"-",""),FALSE,CELL("format",'#_B'!O29)="G",FALSE,AND(CELL("format",'#_B'!O29)="F0",CELL("format",B!O29)="G"),FALSE,TRUE,IFERROR(IF(MATCH(CELL("format",'#_B'!O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29),_xlfn.FORMULATEXT(B!O29),B!O29),"9","#"),"8","#"),"7","#"),"6","#"),"5","#"),"4","#"),"3","#"),"2","#"),"1","#"),"0","#"),"$","")," ",""),",","@"),"&gt;","@"),"&lt;","@"),"=","@"),")","@"),"(","@"),"^","@"),"/","@"),"+","@"),"*","@"),"-","@"))-LEN(SUBSTITUTE(SUBSTITUTE(SUBSTITUTE(SUBSTITUTE(SUBSTITUTE(SUBSTITUTE(SUBSTITUTE(SUBSTITUTE(SUBSTITUTE(SUBSTITUTE(SUBSTITUTE(SUBSTITUTE(SUBSTITUTE(SUBSTITUTE(SUBSTITUTE(SUBSTITUTE(SUBSTITUTE(SUBSTITUTE(SUBSTITUTE(SUBSTITUTE(SUBSTITUTE(SUBSTITUTE(SUBSTITUTE(SUBSTITUTE(IF(_xlfn.ISFORMULA(B!O29),_xlfn.FORMULATEXT(B!O29),B!O29),"9","#"),"8","#"),"7","#"),"6","#"),"5","#"),"4","#"),"3","#"),"2","#"),"1","#"),"0","#"),"$","")," ",""),",","@"),"&gt;","@"),"&lt;","@"),"=","@"),")","@"),"(","@"),"^","@"),"/","@"),"+","@"),"*","@"),"-","@"),"@#","")))/2&gt;(LEN(SUBSTITUTE(SUBSTITUTE(SUBSTITUTE(SUBSTITUTE(SUBSTITUTE(SUBSTITUTE(SUBSTITUTE(SUBSTITUTE(SUBSTITUTE(SUBSTITUTE(SUBSTITUTE(SUBSTITUTE(SUBSTITUTE(SUBSTITUTE(SUBSTITUTE(SUBSTITUTE(SUBSTITUTE(SUBSTITUTE(SUBSTITUTE(SUBSTITUTE(SUBSTITUTE(SUBSTITUTE(SUBSTITUTE(IF(_xlfn.ISFORMULA('#_B'!O29),_xlfn.FORMULATEXT('#_B'!O29),'#_B'!O29),"9","#"),"8","#"),"7","#"),"6","#"),"5","#"),"4","#"),"3","#"),"2","#"),"1","#"),"0","#"),"$","")," ",""),",","@"),"&gt;","@"),"&lt;","@"),"=","@"),")","@"),"(","@"),"^","@"),"/","@"),"+","@"),"*","@"),"-","@"))-LEN(SUBSTITUTE(SUBSTITUTE(SUBSTITUTE(SUBSTITUTE(SUBSTITUTE(SUBSTITUTE(SUBSTITUTE(SUBSTITUTE(SUBSTITUTE(SUBSTITUTE(SUBSTITUTE(SUBSTITUTE(SUBSTITUTE(SUBSTITUTE(SUBSTITUTE(SUBSTITUTE(SUBSTITUTE(SUBSTITUTE(SUBSTITUTE(SUBSTITUTE(SUBSTITUTE(SUBSTITUTE(SUBSTITUTE(SUBSTITUTE(IF(_xlfn.ISFORMULA('#_B'!O29),_xlfn.FORMULATEXT('#_B'!O29),'#_B'!O29),"9","#"),"8","#"),"7","#"),"6","#"),"5","#"),"4","#"),"3","#"),"2","#"),"1","#"),"0","#"),"$","")," ",""),",","@"),"&gt;","@"),"&lt;","@"),"=","@"),")","@"),"(","@"),"^","@"),"/","@"),"+","@"),"*","@"),"-","@"),"@#","")))/2,TRUE,FALSE),"HardCodeMsg",IF(LEN(IF(_xlfn.ISFORMULA(B!O29),_xlfn.FORMULATEXT(B!O29),B!O29))-LEN(SUBSTITUTE(IF(_xlfn.ISFORMULA(B!O29),_xlfn.FORMULATEXT(B!O29),B!O29),"""",""))&gt;LEN(IF(_xlfn.ISFORMULA('#_B'!O29),_xlfn.FORMULATEXT('#_B'!O29),'#_B'!O29))-LEN(SUBSTITUTE(IF(_xlfn.ISFORMULA('#_B'!O29),_xlfn.FORMULATEXT('#_B'!O29),'#_B'!O29),"""","")),TRUE,FALSE),"HardQuoteMsg",IF(LEN(IF(_xlfn.ISFORMULA(B!O29),_xlfn.FORMULATEXT(B!O29),B!O29))-LEN(SUBSTITUTE(IF(_xlfn.ISFORMULA(B!O29),_xlfn.FORMULATEXT(B!O29),B!O29),"$",""))&lt;LEN(IF(_xlfn.ISFORMULA('#_B'!O29),_xlfn.FORMULATEXT('#_B'!O29),'#_B'!O29))-LEN(SUBSTITUTE(IF(_xlfn.ISFORMULA('#_B'!O29),_xlfn.FORMULATEXT('#_B'!O29),'#_B'!O29),"$","")),TRUE,FALSE),"MissingAbsMsg",_xlfn.IFS(ISTEXT('#_B'!O29),FALSE,ISLOGICAL('#_B'!O29),FALSE,SUBSTITUTE(CELL("format",'#_B'!O29),"-","")=SUBSTITUTE(CELL("format",B!O29),"-",""),FALSE,CELL("format",'#_B'!O29)="G",FALSE,AND(CELL("format",'#_B'!O29)="F0",CELL("format",B!O29)="G"),FALSE,TRUE,IFERROR(IF(MATCH(CELL("format",'#_B'!O29),FormatCodes_SFX!$A$4:$A$53,0)&gt;0,TRUE),FALSE),TRUE,TRUE),"FormatMsg",TRUE,"PerfectMsg")</f>
        <v>PerfectMsg</v>
      </c>
      <c r="P29" s="271" t="str">
        <f ca="1">_xlfn.IFS(ISBLANK(B!P29),"",IF(NOT(ISNA('#_B'!P29)),IF(ISNA(B!P29),TRUE,FALSE),FALSE),"StuNAMsg",IF(AND(ISNA('#_B'!P29),ISNA(B!P29)),TRUE,FALSE),"PerfectMsg",IF(NOT(ISERROR('#_B'!P29)),IF(ISERROR(B!P29),TRUE,FALSE),FALSE),"StuErrorMsg",IF(TYPE('#_B'!P29)&lt;&gt;TYPE(B!P29),TRUE,FALSE),"WrongTypeMsg",IF(_xlfn.ISFORMULA('#_B'!P29),IF(NOT(_xlfn.ISFORMULA(B!P29)),TRUE),FALSE),"MissingFormulaMsg",IF(NOT(AND(ISNUMBER(FIND("[",_xlfn.FORMULATEXT('#_B'!P29))),ISNUMBER(FIND("!",_xlfn.FORMULATEXT('#_B'!P29))))),AND(ISNUMBER(FIND("[",_xlfn.FORMULATEXT(B!P29))),ISNUMBER(FIND("!",_xlfn.FORMULATEXT(B!P29)))),FALSE),"ExternalRefsMsg",IF(ISNUMBER('#_B'!P29),IF(ABS('#_B'!P29-B!P29)&gt;0.00001,TRUE,FALSE),IF('#_B'!P29&lt;&gt;B!P29,TRUE,FALSE)),IF(ISNUMBER('#_B'!P29),IF('#_B'!P29&gt;B!P29,"TooLow","TooHigh"),"WrongAnswer"),NOT(_xlfn.ISFORMULA('#_B'!P29)),IF(_xlfn.IFS(ISTEXT('#_B'!P29),FALSE,ISLOGICAL('#_B'!P29),FALSE,SUBSTITUTE(CELL("format",'#_B'!P29),"-","")=SUBSTITUTE(CELL("format",B!P29),"-",""),FALSE,CELL("format",'#_B'!P29)="G",FALSE,AND(CELL("format",'#_B'!P29)="F0",CELL("format",B!P29)="G"),FALSE,TRUE,IFERROR(IF(MATCH(CELL("format",'#_B'!P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29),_xlfn.FORMULATEXT(B!P29),B!P29),"9","#"),"8","#"),"7","#"),"6","#"),"5","#"),"4","#"),"3","#"),"2","#"),"1","#"),"0","#"),"$","")," ",""),",","@"),"&gt;","@"),"&lt;","@"),"=","@"),")","@"),"(","@"),"^","@"),"/","@"),"+","@"),"*","@"),"-","@"))-LEN(SUBSTITUTE(SUBSTITUTE(SUBSTITUTE(SUBSTITUTE(SUBSTITUTE(SUBSTITUTE(SUBSTITUTE(SUBSTITUTE(SUBSTITUTE(SUBSTITUTE(SUBSTITUTE(SUBSTITUTE(SUBSTITUTE(SUBSTITUTE(SUBSTITUTE(SUBSTITUTE(SUBSTITUTE(SUBSTITUTE(SUBSTITUTE(SUBSTITUTE(SUBSTITUTE(SUBSTITUTE(SUBSTITUTE(SUBSTITUTE(IF(_xlfn.ISFORMULA(B!P29),_xlfn.FORMULATEXT(B!P29),B!P29),"9","#"),"8","#"),"7","#"),"6","#"),"5","#"),"4","#"),"3","#"),"2","#"),"1","#"),"0","#"),"$","")," ",""),",","@"),"&gt;","@"),"&lt;","@"),"=","@"),")","@"),"(","@"),"^","@"),"/","@"),"+","@"),"*","@"),"-","@"),"@#","")))/2&gt;(LEN(SUBSTITUTE(SUBSTITUTE(SUBSTITUTE(SUBSTITUTE(SUBSTITUTE(SUBSTITUTE(SUBSTITUTE(SUBSTITUTE(SUBSTITUTE(SUBSTITUTE(SUBSTITUTE(SUBSTITUTE(SUBSTITUTE(SUBSTITUTE(SUBSTITUTE(SUBSTITUTE(SUBSTITUTE(SUBSTITUTE(SUBSTITUTE(SUBSTITUTE(SUBSTITUTE(SUBSTITUTE(SUBSTITUTE(IF(_xlfn.ISFORMULA('#_B'!P29),_xlfn.FORMULATEXT('#_B'!P29),'#_B'!P29),"9","#"),"8","#"),"7","#"),"6","#"),"5","#"),"4","#"),"3","#"),"2","#"),"1","#"),"0","#"),"$","")," ",""),",","@"),"&gt;","@"),"&lt;","@"),"=","@"),")","@"),"(","@"),"^","@"),"/","@"),"+","@"),"*","@"),"-","@"))-LEN(SUBSTITUTE(SUBSTITUTE(SUBSTITUTE(SUBSTITUTE(SUBSTITUTE(SUBSTITUTE(SUBSTITUTE(SUBSTITUTE(SUBSTITUTE(SUBSTITUTE(SUBSTITUTE(SUBSTITUTE(SUBSTITUTE(SUBSTITUTE(SUBSTITUTE(SUBSTITUTE(SUBSTITUTE(SUBSTITUTE(SUBSTITUTE(SUBSTITUTE(SUBSTITUTE(SUBSTITUTE(SUBSTITUTE(SUBSTITUTE(IF(_xlfn.ISFORMULA('#_B'!P29),_xlfn.FORMULATEXT('#_B'!P29),'#_B'!P29),"9","#"),"8","#"),"7","#"),"6","#"),"5","#"),"4","#"),"3","#"),"2","#"),"1","#"),"0","#"),"$","")," ",""),",","@"),"&gt;","@"),"&lt;","@"),"=","@"),")","@"),"(","@"),"^","@"),"/","@"),"+","@"),"*","@"),"-","@"),"@#","")))/2,TRUE,FALSE),"HardCodeMsg",IF(LEN(IF(_xlfn.ISFORMULA(B!P29),_xlfn.FORMULATEXT(B!P29),B!P29))-LEN(SUBSTITUTE(IF(_xlfn.ISFORMULA(B!P29),_xlfn.FORMULATEXT(B!P29),B!P29),"""",""))&gt;LEN(IF(_xlfn.ISFORMULA('#_B'!P29),_xlfn.FORMULATEXT('#_B'!P29),'#_B'!P29))-LEN(SUBSTITUTE(IF(_xlfn.ISFORMULA('#_B'!P29),_xlfn.FORMULATEXT('#_B'!P29),'#_B'!P29),"""","")),TRUE,FALSE),"HardQuoteMsg",IF(LEN(IF(_xlfn.ISFORMULA(B!P29),_xlfn.FORMULATEXT(B!P29),B!P29))-LEN(SUBSTITUTE(IF(_xlfn.ISFORMULA(B!P29),_xlfn.FORMULATEXT(B!P29),B!P29),"$",""))&lt;LEN(IF(_xlfn.ISFORMULA('#_B'!P29),_xlfn.FORMULATEXT('#_B'!P29),'#_B'!P29))-LEN(SUBSTITUTE(IF(_xlfn.ISFORMULA('#_B'!P29),_xlfn.FORMULATEXT('#_B'!P29),'#_B'!P29),"$","")),TRUE,FALSE),"MissingAbsMsg",_xlfn.IFS(ISTEXT('#_B'!P29),FALSE,ISLOGICAL('#_B'!P29),FALSE,SUBSTITUTE(CELL("format",'#_B'!P29),"-","")=SUBSTITUTE(CELL("format",B!P29),"-",""),FALSE,CELL("format",'#_B'!P29)="G",FALSE,AND(CELL("format",'#_B'!P29)="F0",CELL("format",B!P29)="G"),FALSE,TRUE,IFERROR(IF(MATCH(CELL("format",'#_B'!P29),FormatCodes_SFX!$A$4:$A$53,0)&gt;0,TRUE),FALSE),TRUE,TRUE),"FormatMsg",TRUE,"PerfectMsg")</f>
        <v>PerfectMsg</v>
      </c>
      <c r="Q29" s="271" t="str">
        <f ca="1">_xlfn.IFS(ISBLANK(B!Q29),"",IF(NOT(ISNA('#_B'!Q29)),IF(ISNA(B!Q29),TRUE,FALSE),FALSE),"StuNAMsg",IF(AND(ISNA('#_B'!Q29),ISNA(B!Q29)),TRUE,FALSE),"PerfectMsg",IF(NOT(ISERROR('#_B'!Q29)),IF(ISERROR(B!Q29),TRUE,FALSE),FALSE),"StuErrorMsg",IF(TYPE('#_B'!Q29)&lt;&gt;TYPE(B!Q29),TRUE,FALSE),"WrongTypeMsg",IF(_xlfn.ISFORMULA('#_B'!Q29),IF(NOT(_xlfn.ISFORMULA(B!Q29)),TRUE),FALSE),"MissingFormulaMsg",IF(NOT(AND(ISNUMBER(FIND("[",_xlfn.FORMULATEXT('#_B'!Q29))),ISNUMBER(FIND("!",_xlfn.FORMULATEXT('#_B'!Q29))))),AND(ISNUMBER(FIND("[",_xlfn.FORMULATEXT(B!Q29))),ISNUMBER(FIND("!",_xlfn.FORMULATEXT(B!Q29)))),FALSE),"ExternalRefsMsg",IF(ISNUMBER('#_B'!Q29),IF(ABS('#_B'!Q29-B!Q29)&gt;0.00001,TRUE,FALSE),IF('#_B'!Q29&lt;&gt;B!Q29,TRUE,FALSE)),IF(ISNUMBER('#_B'!Q29),IF('#_B'!Q29&gt;B!Q29,"TooLow","TooHigh"),"WrongAnswer"),NOT(_xlfn.ISFORMULA('#_B'!Q29)),IF(_xlfn.IFS(ISTEXT('#_B'!Q29),FALSE,ISLOGICAL('#_B'!Q29),FALSE,SUBSTITUTE(CELL("format",'#_B'!Q29),"-","")=SUBSTITUTE(CELL("format",B!Q29),"-",""),FALSE,CELL("format",'#_B'!Q29)="G",FALSE,AND(CELL("format",'#_B'!Q29)="F0",CELL("format",B!Q29)="G"),FALSE,TRUE,IFERROR(IF(MATCH(CELL("format",'#_B'!Q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29),_xlfn.FORMULATEXT(B!Q29),B!Q29),"9","#"),"8","#"),"7","#"),"6","#"),"5","#"),"4","#"),"3","#"),"2","#"),"1","#"),"0","#"),"$","")," ",""),",","@"),"&gt;","@"),"&lt;","@"),"=","@"),")","@"),"(","@"),"^","@"),"/","@"),"+","@"),"*","@"),"-","@"))-LEN(SUBSTITUTE(SUBSTITUTE(SUBSTITUTE(SUBSTITUTE(SUBSTITUTE(SUBSTITUTE(SUBSTITUTE(SUBSTITUTE(SUBSTITUTE(SUBSTITUTE(SUBSTITUTE(SUBSTITUTE(SUBSTITUTE(SUBSTITUTE(SUBSTITUTE(SUBSTITUTE(SUBSTITUTE(SUBSTITUTE(SUBSTITUTE(SUBSTITUTE(SUBSTITUTE(SUBSTITUTE(SUBSTITUTE(SUBSTITUTE(IF(_xlfn.ISFORMULA(B!Q29),_xlfn.FORMULATEXT(B!Q29),B!Q29),"9","#"),"8","#"),"7","#"),"6","#"),"5","#"),"4","#"),"3","#"),"2","#"),"1","#"),"0","#"),"$","")," ",""),",","@"),"&gt;","@"),"&lt;","@"),"=","@"),")","@"),"(","@"),"^","@"),"/","@"),"+","@"),"*","@"),"-","@"),"@#","")))/2&gt;(LEN(SUBSTITUTE(SUBSTITUTE(SUBSTITUTE(SUBSTITUTE(SUBSTITUTE(SUBSTITUTE(SUBSTITUTE(SUBSTITUTE(SUBSTITUTE(SUBSTITUTE(SUBSTITUTE(SUBSTITUTE(SUBSTITUTE(SUBSTITUTE(SUBSTITUTE(SUBSTITUTE(SUBSTITUTE(SUBSTITUTE(SUBSTITUTE(SUBSTITUTE(SUBSTITUTE(SUBSTITUTE(SUBSTITUTE(IF(_xlfn.ISFORMULA('#_B'!Q29),_xlfn.FORMULATEXT('#_B'!Q29),'#_B'!Q29),"9","#"),"8","#"),"7","#"),"6","#"),"5","#"),"4","#"),"3","#"),"2","#"),"1","#"),"0","#"),"$","")," ",""),",","@"),"&gt;","@"),"&lt;","@"),"=","@"),")","@"),"(","@"),"^","@"),"/","@"),"+","@"),"*","@"),"-","@"))-LEN(SUBSTITUTE(SUBSTITUTE(SUBSTITUTE(SUBSTITUTE(SUBSTITUTE(SUBSTITUTE(SUBSTITUTE(SUBSTITUTE(SUBSTITUTE(SUBSTITUTE(SUBSTITUTE(SUBSTITUTE(SUBSTITUTE(SUBSTITUTE(SUBSTITUTE(SUBSTITUTE(SUBSTITUTE(SUBSTITUTE(SUBSTITUTE(SUBSTITUTE(SUBSTITUTE(SUBSTITUTE(SUBSTITUTE(SUBSTITUTE(IF(_xlfn.ISFORMULA('#_B'!Q29),_xlfn.FORMULATEXT('#_B'!Q29),'#_B'!Q29),"9","#"),"8","#"),"7","#"),"6","#"),"5","#"),"4","#"),"3","#"),"2","#"),"1","#"),"0","#"),"$","")," ",""),",","@"),"&gt;","@"),"&lt;","@"),"=","@"),")","@"),"(","@"),"^","@"),"/","@"),"+","@"),"*","@"),"-","@"),"@#","")))/2,TRUE,FALSE),"HardCodeMsg",IF(LEN(IF(_xlfn.ISFORMULA(B!Q29),_xlfn.FORMULATEXT(B!Q29),B!Q29))-LEN(SUBSTITUTE(IF(_xlfn.ISFORMULA(B!Q29),_xlfn.FORMULATEXT(B!Q29),B!Q29),"""",""))&gt;LEN(IF(_xlfn.ISFORMULA('#_B'!Q29),_xlfn.FORMULATEXT('#_B'!Q29),'#_B'!Q29))-LEN(SUBSTITUTE(IF(_xlfn.ISFORMULA('#_B'!Q29),_xlfn.FORMULATEXT('#_B'!Q29),'#_B'!Q29),"""","")),TRUE,FALSE),"HardQuoteMsg",IF(LEN(IF(_xlfn.ISFORMULA(B!Q29),_xlfn.FORMULATEXT(B!Q29),B!Q29))-LEN(SUBSTITUTE(IF(_xlfn.ISFORMULA(B!Q29),_xlfn.FORMULATEXT(B!Q29),B!Q29),"$",""))&lt;LEN(IF(_xlfn.ISFORMULA('#_B'!Q29),_xlfn.FORMULATEXT('#_B'!Q29),'#_B'!Q29))-LEN(SUBSTITUTE(IF(_xlfn.ISFORMULA('#_B'!Q29),_xlfn.FORMULATEXT('#_B'!Q29),'#_B'!Q29),"$","")),TRUE,FALSE),"MissingAbsMsg",_xlfn.IFS(ISTEXT('#_B'!Q29),FALSE,ISLOGICAL('#_B'!Q29),FALSE,SUBSTITUTE(CELL("format",'#_B'!Q29),"-","")=SUBSTITUTE(CELL("format",B!Q29),"-",""),FALSE,CELL("format",'#_B'!Q29)="G",FALSE,AND(CELL("format",'#_B'!Q29)="F0",CELL("format",B!Q29)="G"),FALSE,TRUE,IFERROR(IF(MATCH(CELL("format",'#_B'!Q29),FormatCodes_SFX!$A$4:$A$53,0)&gt;0,TRUE),FALSE),TRUE,TRUE),"FormatMsg",TRUE,"PerfectMsg")</f>
        <v>PerfectMsg</v>
      </c>
      <c r="R29" s="259" t="str">
        <f ca="1">_xlfn.IFS(ISBLANK(B!R29),"",IF(NOT(ISNA('#_B'!R29)),IF(ISNA(B!R29),TRUE,FALSE),FALSE),"StuNAMsg",IF(AND(ISNA('#_B'!R29),ISNA(B!R29)),TRUE,FALSE),"PerfectMsg",IF(NOT(ISERROR('#_B'!R29)),IF(ISERROR(B!R29),TRUE,FALSE),FALSE),"StuErrorMsg",IF(TYPE('#_B'!R29)&lt;&gt;TYPE(B!R29),TRUE,FALSE),"WrongTypeMsg",IF(_xlfn.ISFORMULA('#_B'!R29),IF(NOT(_xlfn.ISFORMULA(B!R29)),TRUE),FALSE),"MissingFormulaMsg",IF(NOT(AND(ISNUMBER(FIND("[",_xlfn.FORMULATEXT('#_B'!R29))),ISNUMBER(FIND("!",_xlfn.FORMULATEXT('#_B'!R29))))),AND(ISNUMBER(FIND("[",_xlfn.FORMULATEXT(B!R29))),ISNUMBER(FIND("!",_xlfn.FORMULATEXT(B!R29)))),FALSE),"ExternalRefsMsg",IF(ISNUMBER('#_B'!R29),IF(ABS('#_B'!R29-B!R29)&gt;0.00001,TRUE,FALSE),IF('#_B'!R29&lt;&gt;B!R29,TRUE,FALSE)),IF(ISNUMBER('#_B'!R29),IF('#_B'!R29&gt;B!R29,"TooLow","TooHigh"),"WrongAnswer"),NOT(_xlfn.ISFORMULA('#_B'!R29)),IF(_xlfn.IFS(ISTEXT('#_B'!R29),FALSE,ISLOGICAL('#_B'!R29),FALSE,SUBSTITUTE(CELL("format",'#_B'!R29),"-","")=SUBSTITUTE(CELL("format",B!R29),"-",""),FALSE,CELL("format",'#_B'!R29)="G",FALSE,AND(CELL("format",'#_B'!R29)="F0",CELL("format",B!R29)="G"),FALSE,TRUE,IFERROR(IF(MATCH(CELL("format",'#_B'!R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29),_xlfn.FORMULATEXT(B!R29),B!R29),"9","#"),"8","#"),"7","#"),"6","#"),"5","#"),"4","#"),"3","#"),"2","#"),"1","#"),"0","#"),"$","")," ",""),",","@"),"&gt;","@"),"&lt;","@"),"=","@"),")","@"),"(","@"),"^","@"),"/","@"),"+","@"),"*","@"),"-","@"))-LEN(SUBSTITUTE(SUBSTITUTE(SUBSTITUTE(SUBSTITUTE(SUBSTITUTE(SUBSTITUTE(SUBSTITUTE(SUBSTITUTE(SUBSTITUTE(SUBSTITUTE(SUBSTITUTE(SUBSTITUTE(SUBSTITUTE(SUBSTITUTE(SUBSTITUTE(SUBSTITUTE(SUBSTITUTE(SUBSTITUTE(SUBSTITUTE(SUBSTITUTE(SUBSTITUTE(SUBSTITUTE(SUBSTITUTE(SUBSTITUTE(IF(_xlfn.ISFORMULA(B!R29),_xlfn.FORMULATEXT(B!R29),B!R29),"9","#"),"8","#"),"7","#"),"6","#"),"5","#"),"4","#"),"3","#"),"2","#"),"1","#"),"0","#"),"$","")," ",""),",","@"),"&gt;","@"),"&lt;","@"),"=","@"),")","@"),"(","@"),"^","@"),"/","@"),"+","@"),"*","@"),"-","@"),"@#","")))/2&gt;(LEN(SUBSTITUTE(SUBSTITUTE(SUBSTITUTE(SUBSTITUTE(SUBSTITUTE(SUBSTITUTE(SUBSTITUTE(SUBSTITUTE(SUBSTITUTE(SUBSTITUTE(SUBSTITUTE(SUBSTITUTE(SUBSTITUTE(SUBSTITUTE(SUBSTITUTE(SUBSTITUTE(SUBSTITUTE(SUBSTITUTE(SUBSTITUTE(SUBSTITUTE(SUBSTITUTE(SUBSTITUTE(SUBSTITUTE(IF(_xlfn.ISFORMULA('#_B'!R29),_xlfn.FORMULATEXT('#_B'!R29),'#_B'!R29),"9","#"),"8","#"),"7","#"),"6","#"),"5","#"),"4","#"),"3","#"),"2","#"),"1","#"),"0","#"),"$","")," ",""),",","@"),"&gt;","@"),"&lt;","@"),"=","@"),")","@"),"(","@"),"^","@"),"/","@"),"+","@"),"*","@"),"-","@"))-LEN(SUBSTITUTE(SUBSTITUTE(SUBSTITUTE(SUBSTITUTE(SUBSTITUTE(SUBSTITUTE(SUBSTITUTE(SUBSTITUTE(SUBSTITUTE(SUBSTITUTE(SUBSTITUTE(SUBSTITUTE(SUBSTITUTE(SUBSTITUTE(SUBSTITUTE(SUBSTITUTE(SUBSTITUTE(SUBSTITUTE(SUBSTITUTE(SUBSTITUTE(SUBSTITUTE(SUBSTITUTE(SUBSTITUTE(SUBSTITUTE(IF(_xlfn.ISFORMULA('#_B'!R29),_xlfn.FORMULATEXT('#_B'!R29),'#_B'!R29),"9","#"),"8","#"),"7","#"),"6","#"),"5","#"),"4","#"),"3","#"),"2","#"),"1","#"),"0","#"),"$","")," ",""),",","@"),"&gt;","@"),"&lt;","@"),"=","@"),")","@"),"(","@"),"^","@"),"/","@"),"+","@"),"*","@"),"-","@"),"@#","")))/2,TRUE,FALSE),"HardCodeMsg",IF(LEN(IF(_xlfn.ISFORMULA(B!R29),_xlfn.FORMULATEXT(B!R29),B!R29))-LEN(SUBSTITUTE(IF(_xlfn.ISFORMULA(B!R29),_xlfn.FORMULATEXT(B!R29),B!R29),"""",""))&gt;LEN(IF(_xlfn.ISFORMULA('#_B'!R29),_xlfn.FORMULATEXT('#_B'!R29),'#_B'!R29))-LEN(SUBSTITUTE(IF(_xlfn.ISFORMULA('#_B'!R29),_xlfn.FORMULATEXT('#_B'!R29),'#_B'!R29),"""","")),TRUE,FALSE),"HardQuoteMsg",IF(LEN(IF(_xlfn.ISFORMULA(B!R29),_xlfn.FORMULATEXT(B!R29),B!R29))-LEN(SUBSTITUTE(IF(_xlfn.ISFORMULA(B!R29),_xlfn.FORMULATEXT(B!R29),B!R29),"$",""))&lt;LEN(IF(_xlfn.ISFORMULA('#_B'!R29),_xlfn.FORMULATEXT('#_B'!R29),'#_B'!R29))-LEN(SUBSTITUTE(IF(_xlfn.ISFORMULA('#_B'!R29),_xlfn.FORMULATEXT('#_B'!R29),'#_B'!R29),"$","")),TRUE,FALSE),"MissingAbsMsg",_xlfn.IFS(ISTEXT('#_B'!R29),FALSE,ISLOGICAL('#_B'!R29),FALSE,SUBSTITUTE(CELL("format",'#_B'!R29),"-","")=SUBSTITUTE(CELL("format",B!R29),"-",""),FALSE,CELL("format",'#_B'!R29)="G",FALSE,AND(CELL("format",'#_B'!R29)="F0",CELL("format",B!R29)="G"),FALSE,TRUE,IFERROR(IF(MATCH(CELL("format",'#_B'!R29),FormatCodes_SFX!$A$4:$A$53,0)&gt;0,TRUE),FALSE),TRUE,TRUE),"FormatMsg",TRUE,"PerfectMsg")</f>
        <v>PerfectMsg</v>
      </c>
      <c r="S29" s="267" t="str">
        <f ca="1">_xlfn.IFS(ISBLANK(B!S29),"",IF(NOT(ISNA('#_B'!S29)),IF(ISNA(B!S29),TRUE,FALSE),FALSE),"StuNAMsg",IF(AND(ISNA('#_B'!S29),ISNA(B!S29)),TRUE,FALSE),"PerfectMsg",IF(NOT(ISERROR('#_B'!S29)),IF(ISERROR(B!S29),TRUE,FALSE),FALSE),"StuErrorMsg",IF(TYPE('#_B'!S29)&lt;&gt;TYPE(B!S29),TRUE,FALSE),"WrongTypeMsg",IF(_xlfn.ISFORMULA('#_B'!S29),IF(NOT(_xlfn.ISFORMULA(B!S29)),TRUE),FALSE),"MissingFormulaMsg",IF(NOT(AND(ISNUMBER(FIND("[",_xlfn.FORMULATEXT('#_B'!S29))),ISNUMBER(FIND("!",_xlfn.FORMULATEXT('#_B'!S29))))),AND(ISNUMBER(FIND("[",_xlfn.FORMULATEXT(B!S29))),ISNUMBER(FIND("!",_xlfn.FORMULATEXT(B!S29)))),FALSE),"ExternalRefsMsg",IF(ISNUMBER('#_B'!S29),IF(ABS('#_B'!S29-B!S29)&gt;0.00001,TRUE,FALSE),IF('#_B'!S29&lt;&gt;B!S29,TRUE,FALSE)),IF(ISNUMBER('#_B'!S29),IF('#_B'!S29&gt;B!S29,"TooLow","TooHigh"),"WrongAnswer"),NOT(_xlfn.ISFORMULA('#_B'!S29)),IF(_xlfn.IFS(ISTEXT('#_B'!S29),FALSE,ISLOGICAL('#_B'!S29),FALSE,SUBSTITUTE(CELL("format",'#_B'!S29),"-","")=SUBSTITUTE(CELL("format",B!S29),"-",""),FALSE,CELL("format",'#_B'!S29)="G",FALSE,AND(CELL("format",'#_B'!S29)="F0",CELL("format",B!S29)="G"),FALSE,TRUE,IFERROR(IF(MATCH(CELL("format",'#_B'!S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29),_xlfn.FORMULATEXT(B!S29),B!S29),"9","#"),"8","#"),"7","#"),"6","#"),"5","#"),"4","#"),"3","#"),"2","#"),"1","#"),"0","#"),"$","")," ",""),",","@"),"&gt;","@"),"&lt;","@"),"=","@"),")","@"),"(","@"),"^","@"),"/","@"),"+","@"),"*","@"),"-","@"))-LEN(SUBSTITUTE(SUBSTITUTE(SUBSTITUTE(SUBSTITUTE(SUBSTITUTE(SUBSTITUTE(SUBSTITUTE(SUBSTITUTE(SUBSTITUTE(SUBSTITUTE(SUBSTITUTE(SUBSTITUTE(SUBSTITUTE(SUBSTITUTE(SUBSTITUTE(SUBSTITUTE(SUBSTITUTE(SUBSTITUTE(SUBSTITUTE(SUBSTITUTE(SUBSTITUTE(SUBSTITUTE(SUBSTITUTE(SUBSTITUTE(IF(_xlfn.ISFORMULA(B!S29),_xlfn.FORMULATEXT(B!S29),B!S29),"9","#"),"8","#"),"7","#"),"6","#"),"5","#"),"4","#"),"3","#"),"2","#"),"1","#"),"0","#"),"$","")," ",""),",","@"),"&gt;","@"),"&lt;","@"),"=","@"),")","@"),"(","@"),"^","@"),"/","@"),"+","@"),"*","@"),"-","@"),"@#","")))/2&gt;(LEN(SUBSTITUTE(SUBSTITUTE(SUBSTITUTE(SUBSTITUTE(SUBSTITUTE(SUBSTITUTE(SUBSTITUTE(SUBSTITUTE(SUBSTITUTE(SUBSTITUTE(SUBSTITUTE(SUBSTITUTE(SUBSTITUTE(SUBSTITUTE(SUBSTITUTE(SUBSTITUTE(SUBSTITUTE(SUBSTITUTE(SUBSTITUTE(SUBSTITUTE(SUBSTITUTE(SUBSTITUTE(SUBSTITUTE(IF(_xlfn.ISFORMULA('#_B'!S29),_xlfn.FORMULATEXT('#_B'!S29),'#_B'!S29),"9","#"),"8","#"),"7","#"),"6","#"),"5","#"),"4","#"),"3","#"),"2","#"),"1","#"),"0","#"),"$","")," ",""),",","@"),"&gt;","@"),"&lt;","@"),"=","@"),")","@"),"(","@"),"^","@"),"/","@"),"+","@"),"*","@"),"-","@"))-LEN(SUBSTITUTE(SUBSTITUTE(SUBSTITUTE(SUBSTITUTE(SUBSTITUTE(SUBSTITUTE(SUBSTITUTE(SUBSTITUTE(SUBSTITUTE(SUBSTITUTE(SUBSTITUTE(SUBSTITUTE(SUBSTITUTE(SUBSTITUTE(SUBSTITUTE(SUBSTITUTE(SUBSTITUTE(SUBSTITUTE(SUBSTITUTE(SUBSTITUTE(SUBSTITUTE(SUBSTITUTE(SUBSTITUTE(SUBSTITUTE(IF(_xlfn.ISFORMULA('#_B'!S29),_xlfn.FORMULATEXT('#_B'!S29),'#_B'!S29),"9","#"),"8","#"),"7","#"),"6","#"),"5","#"),"4","#"),"3","#"),"2","#"),"1","#"),"0","#"),"$","")," ",""),",","@"),"&gt;","@"),"&lt;","@"),"=","@"),")","@"),"(","@"),"^","@"),"/","@"),"+","@"),"*","@"),"-","@"),"@#","")))/2,TRUE,FALSE),"HardCodeMsg",IF(LEN(IF(_xlfn.ISFORMULA(B!S29),_xlfn.FORMULATEXT(B!S29),B!S29))-LEN(SUBSTITUTE(IF(_xlfn.ISFORMULA(B!S29),_xlfn.FORMULATEXT(B!S29),B!S29),"""",""))&gt;LEN(IF(_xlfn.ISFORMULA('#_B'!S29),_xlfn.FORMULATEXT('#_B'!S29),'#_B'!S29))-LEN(SUBSTITUTE(IF(_xlfn.ISFORMULA('#_B'!S29),_xlfn.FORMULATEXT('#_B'!S29),'#_B'!S29),"""","")),TRUE,FALSE),"HardQuoteMsg",IF(LEN(IF(_xlfn.ISFORMULA(B!S29),_xlfn.FORMULATEXT(B!S29),B!S29))-LEN(SUBSTITUTE(IF(_xlfn.ISFORMULA(B!S29),_xlfn.FORMULATEXT(B!S29),B!S29),"$",""))&lt;LEN(IF(_xlfn.ISFORMULA('#_B'!S29),_xlfn.FORMULATEXT('#_B'!S29),'#_B'!S29))-LEN(SUBSTITUTE(IF(_xlfn.ISFORMULA('#_B'!S29),_xlfn.FORMULATEXT('#_B'!S29),'#_B'!S29),"$","")),TRUE,FALSE),"MissingAbsMsg",_xlfn.IFS(ISTEXT('#_B'!S29),FALSE,ISLOGICAL('#_B'!S29),FALSE,SUBSTITUTE(CELL("format",'#_B'!S29),"-","")=SUBSTITUTE(CELL("format",B!S29),"-",""),FALSE,CELL("format",'#_B'!S29)="G",FALSE,AND(CELL("format",'#_B'!S29)="F0",CELL("format",B!S29)="G"),FALSE,TRUE,IFERROR(IF(MATCH(CELL("format",'#_B'!S29),FormatCodes_SFX!$A$4:$A$53,0)&gt;0,TRUE),FALSE),TRUE,TRUE),"FormatMsg",TRUE,"PerfectMsg")</f>
        <v>PerfectMsg</v>
      </c>
    </row>
    <row r="30" spans="6:19">
      <c r="F30" s="260">
        <v>0</v>
      </c>
      <c r="G30" s="270">
        <v>0</v>
      </c>
      <c r="H30" s="270">
        <v>0</v>
      </c>
      <c r="I30" s="271">
        <v>0</v>
      </c>
      <c r="J30" s="270">
        <v>0</v>
      </c>
      <c r="K30" s="270">
        <v>0</v>
      </c>
      <c r="L30" s="270">
        <v>0</v>
      </c>
      <c r="M30" s="262"/>
      <c r="N30" s="270">
        <v>1000</v>
      </c>
      <c r="O30" s="270" t="str">
        <f ca="1">_xlfn.IFS(ISBLANK(B!O30),"",IF(NOT(ISNA('#_B'!O30)),IF(ISNA(B!O30),TRUE,FALSE),FALSE),"StuNAMsg",IF(AND(ISNA('#_B'!O30),ISNA(B!O30)),TRUE,FALSE),"PerfectMsg",IF(NOT(ISERROR('#_B'!O30)),IF(ISERROR(B!O30),TRUE,FALSE),FALSE),"StuErrorMsg",IF(TYPE('#_B'!O30)&lt;&gt;TYPE(B!O30),TRUE,FALSE),"WrongTypeMsg",IF(_xlfn.ISFORMULA('#_B'!O30),IF(NOT(_xlfn.ISFORMULA(B!O30)),TRUE),FALSE),"MissingFormulaMsg",IF(NOT(AND(ISNUMBER(FIND("[",_xlfn.FORMULATEXT('#_B'!O30))),ISNUMBER(FIND("!",_xlfn.FORMULATEXT('#_B'!O30))))),AND(ISNUMBER(FIND("[",_xlfn.FORMULATEXT(B!O30))),ISNUMBER(FIND("!",_xlfn.FORMULATEXT(B!O30)))),FALSE),"ExternalRefsMsg",IF(ISNUMBER('#_B'!O30),IF(ABS('#_B'!O30-B!O30)&gt;0.00001,TRUE,FALSE),IF('#_B'!O30&lt;&gt;B!O30,TRUE,FALSE)),IF(ISNUMBER('#_B'!O30),IF('#_B'!O30&gt;B!O30,"TooLow","TooHigh"),"WrongAnswer"),NOT(_xlfn.ISFORMULA('#_B'!O30)),IF(_xlfn.IFS(ISTEXT('#_B'!O30),FALSE,ISLOGICAL('#_B'!O30),FALSE,SUBSTITUTE(CELL("format",'#_B'!O30),"-","")=SUBSTITUTE(CELL("format",B!O30),"-",""),FALSE,CELL("format",'#_B'!O30)="G",FALSE,AND(CELL("format",'#_B'!O30)="F0",CELL("format",B!O30)="G"),FALSE,TRUE,IFERROR(IF(MATCH(CELL("format",'#_B'!O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30),_xlfn.FORMULATEXT(B!O30),B!O30),"9","#"),"8","#"),"7","#"),"6","#"),"5","#"),"4","#"),"3","#"),"2","#"),"1","#"),"0","#"),"$","")," ",""),",","@"),"&gt;","@"),"&lt;","@"),"=","@"),")","@"),"(","@"),"^","@"),"/","@"),"+","@"),"*","@"),"-","@"))-LEN(SUBSTITUTE(SUBSTITUTE(SUBSTITUTE(SUBSTITUTE(SUBSTITUTE(SUBSTITUTE(SUBSTITUTE(SUBSTITUTE(SUBSTITUTE(SUBSTITUTE(SUBSTITUTE(SUBSTITUTE(SUBSTITUTE(SUBSTITUTE(SUBSTITUTE(SUBSTITUTE(SUBSTITUTE(SUBSTITUTE(SUBSTITUTE(SUBSTITUTE(SUBSTITUTE(SUBSTITUTE(SUBSTITUTE(SUBSTITUTE(IF(_xlfn.ISFORMULA(B!O30),_xlfn.FORMULATEXT(B!O30),B!O30),"9","#"),"8","#"),"7","#"),"6","#"),"5","#"),"4","#"),"3","#"),"2","#"),"1","#"),"0","#"),"$","")," ",""),",","@"),"&gt;","@"),"&lt;","@"),"=","@"),")","@"),"(","@"),"^","@"),"/","@"),"+","@"),"*","@"),"-","@"),"@#","")))/2&gt;(LEN(SUBSTITUTE(SUBSTITUTE(SUBSTITUTE(SUBSTITUTE(SUBSTITUTE(SUBSTITUTE(SUBSTITUTE(SUBSTITUTE(SUBSTITUTE(SUBSTITUTE(SUBSTITUTE(SUBSTITUTE(SUBSTITUTE(SUBSTITUTE(SUBSTITUTE(SUBSTITUTE(SUBSTITUTE(SUBSTITUTE(SUBSTITUTE(SUBSTITUTE(SUBSTITUTE(SUBSTITUTE(SUBSTITUTE(IF(_xlfn.ISFORMULA('#_B'!O30),_xlfn.FORMULATEXT('#_B'!O30),'#_B'!O30),"9","#"),"8","#"),"7","#"),"6","#"),"5","#"),"4","#"),"3","#"),"2","#"),"1","#"),"0","#"),"$","")," ",""),",","@"),"&gt;","@"),"&lt;","@"),"=","@"),")","@"),"(","@"),"^","@"),"/","@"),"+","@"),"*","@"),"-","@"))-LEN(SUBSTITUTE(SUBSTITUTE(SUBSTITUTE(SUBSTITUTE(SUBSTITUTE(SUBSTITUTE(SUBSTITUTE(SUBSTITUTE(SUBSTITUTE(SUBSTITUTE(SUBSTITUTE(SUBSTITUTE(SUBSTITUTE(SUBSTITUTE(SUBSTITUTE(SUBSTITUTE(SUBSTITUTE(SUBSTITUTE(SUBSTITUTE(SUBSTITUTE(SUBSTITUTE(SUBSTITUTE(SUBSTITUTE(SUBSTITUTE(IF(_xlfn.ISFORMULA('#_B'!O30),_xlfn.FORMULATEXT('#_B'!O30),'#_B'!O30),"9","#"),"8","#"),"7","#"),"6","#"),"5","#"),"4","#"),"3","#"),"2","#"),"1","#"),"0","#"),"$","")," ",""),",","@"),"&gt;","@"),"&lt;","@"),"=","@"),")","@"),"(","@"),"^","@"),"/","@"),"+","@"),"*","@"),"-","@"),"@#","")))/2,TRUE,FALSE),"HardCodeMsg",IF(LEN(IF(_xlfn.ISFORMULA(B!O30),_xlfn.FORMULATEXT(B!O30),B!O30))-LEN(SUBSTITUTE(IF(_xlfn.ISFORMULA(B!O30),_xlfn.FORMULATEXT(B!O30),B!O30),"""",""))&gt;LEN(IF(_xlfn.ISFORMULA('#_B'!O30),_xlfn.FORMULATEXT('#_B'!O30),'#_B'!O30))-LEN(SUBSTITUTE(IF(_xlfn.ISFORMULA('#_B'!O30),_xlfn.FORMULATEXT('#_B'!O30),'#_B'!O30),"""","")),TRUE,FALSE),"HardQuoteMsg",IF(LEN(IF(_xlfn.ISFORMULA(B!O30),_xlfn.FORMULATEXT(B!O30),B!O30))-LEN(SUBSTITUTE(IF(_xlfn.ISFORMULA(B!O30),_xlfn.FORMULATEXT(B!O30),B!O30),"$",""))&lt;LEN(IF(_xlfn.ISFORMULA('#_B'!O30),_xlfn.FORMULATEXT('#_B'!O30),'#_B'!O30))-LEN(SUBSTITUTE(IF(_xlfn.ISFORMULA('#_B'!O30),_xlfn.FORMULATEXT('#_B'!O30),'#_B'!O30),"$","")),TRUE,FALSE),"MissingAbsMsg",_xlfn.IFS(ISTEXT('#_B'!O30),FALSE,ISLOGICAL('#_B'!O30),FALSE,SUBSTITUTE(CELL("format",'#_B'!O30),"-","")=SUBSTITUTE(CELL("format",B!O30),"-",""),FALSE,CELL("format",'#_B'!O30)="G",FALSE,AND(CELL("format",'#_B'!O30)="F0",CELL("format",B!O30)="G"),FALSE,TRUE,IFERROR(IF(MATCH(CELL("format",'#_B'!O30),FormatCodes_SFX!$A$4:$A$53,0)&gt;0,TRUE),FALSE),TRUE,TRUE),"FormatMsg",TRUE,"PerfectMsg")</f>
        <v>PerfectMsg</v>
      </c>
      <c r="P30" s="271" t="str">
        <f ca="1">_xlfn.IFS(ISBLANK(B!P30),"",IF(NOT(ISNA('#_B'!P30)),IF(ISNA(B!P30),TRUE,FALSE),FALSE),"StuNAMsg",IF(AND(ISNA('#_B'!P30),ISNA(B!P30)),TRUE,FALSE),"PerfectMsg",IF(NOT(ISERROR('#_B'!P30)),IF(ISERROR(B!P30),TRUE,FALSE),FALSE),"StuErrorMsg",IF(TYPE('#_B'!P30)&lt;&gt;TYPE(B!P30),TRUE,FALSE),"WrongTypeMsg",IF(_xlfn.ISFORMULA('#_B'!P30),IF(NOT(_xlfn.ISFORMULA(B!P30)),TRUE),FALSE),"MissingFormulaMsg",IF(NOT(AND(ISNUMBER(FIND("[",_xlfn.FORMULATEXT('#_B'!P30))),ISNUMBER(FIND("!",_xlfn.FORMULATEXT('#_B'!P30))))),AND(ISNUMBER(FIND("[",_xlfn.FORMULATEXT(B!P30))),ISNUMBER(FIND("!",_xlfn.FORMULATEXT(B!P30)))),FALSE),"ExternalRefsMsg",IF(ISNUMBER('#_B'!P30),IF(ABS('#_B'!P30-B!P30)&gt;0.00001,TRUE,FALSE),IF('#_B'!P30&lt;&gt;B!P30,TRUE,FALSE)),IF(ISNUMBER('#_B'!P30),IF('#_B'!P30&gt;B!P30,"TooLow","TooHigh"),"WrongAnswer"),NOT(_xlfn.ISFORMULA('#_B'!P30)),IF(_xlfn.IFS(ISTEXT('#_B'!P30),FALSE,ISLOGICAL('#_B'!P30),FALSE,SUBSTITUTE(CELL("format",'#_B'!P30),"-","")=SUBSTITUTE(CELL("format",B!P30),"-",""),FALSE,CELL("format",'#_B'!P30)="G",FALSE,AND(CELL("format",'#_B'!P30)="F0",CELL("format",B!P30)="G"),FALSE,TRUE,IFERROR(IF(MATCH(CELL("format",'#_B'!P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30),_xlfn.FORMULATEXT(B!P30),B!P30),"9","#"),"8","#"),"7","#"),"6","#"),"5","#"),"4","#"),"3","#"),"2","#"),"1","#"),"0","#"),"$","")," ",""),",","@"),"&gt;","@"),"&lt;","@"),"=","@"),")","@"),"(","@"),"^","@"),"/","@"),"+","@"),"*","@"),"-","@"))-LEN(SUBSTITUTE(SUBSTITUTE(SUBSTITUTE(SUBSTITUTE(SUBSTITUTE(SUBSTITUTE(SUBSTITUTE(SUBSTITUTE(SUBSTITUTE(SUBSTITUTE(SUBSTITUTE(SUBSTITUTE(SUBSTITUTE(SUBSTITUTE(SUBSTITUTE(SUBSTITUTE(SUBSTITUTE(SUBSTITUTE(SUBSTITUTE(SUBSTITUTE(SUBSTITUTE(SUBSTITUTE(SUBSTITUTE(SUBSTITUTE(IF(_xlfn.ISFORMULA(B!P30),_xlfn.FORMULATEXT(B!P30),B!P30),"9","#"),"8","#"),"7","#"),"6","#"),"5","#"),"4","#"),"3","#"),"2","#"),"1","#"),"0","#"),"$","")," ",""),",","@"),"&gt;","@"),"&lt;","@"),"=","@"),")","@"),"(","@"),"^","@"),"/","@"),"+","@"),"*","@"),"-","@"),"@#","")))/2&gt;(LEN(SUBSTITUTE(SUBSTITUTE(SUBSTITUTE(SUBSTITUTE(SUBSTITUTE(SUBSTITUTE(SUBSTITUTE(SUBSTITUTE(SUBSTITUTE(SUBSTITUTE(SUBSTITUTE(SUBSTITUTE(SUBSTITUTE(SUBSTITUTE(SUBSTITUTE(SUBSTITUTE(SUBSTITUTE(SUBSTITUTE(SUBSTITUTE(SUBSTITUTE(SUBSTITUTE(SUBSTITUTE(SUBSTITUTE(IF(_xlfn.ISFORMULA('#_B'!P30),_xlfn.FORMULATEXT('#_B'!P30),'#_B'!P30),"9","#"),"8","#"),"7","#"),"6","#"),"5","#"),"4","#"),"3","#"),"2","#"),"1","#"),"0","#"),"$","")," ",""),",","@"),"&gt;","@"),"&lt;","@"),"=","@"),")","@"),"(","@"),"^","@"),"/","@"),"+","@"),"*","@"),"-","@"))-LEN(SUBSTITUTE(SUBSTITUTE(SUBSTITUTE(SUBSTITUTE(SUBSTITUTE(SUBSTITUTE(SUBSTITUTE(SUBSTITUTE(SUBSTITUTE(SUBSTITUTE(SUBSTITUTE(SUBSTITUTE(SUBSTITUTE(SUBSTITUTE(SUBSTITUTE(SUBSTITUTE(SUBSTITUTE(SUBSTITUTE(SUBSTITUTE(SUBSTITUTE(SUBSTITUTE(SUBSTITUTE(SUBSTITUTE(SUBSTITUTE(IF(_xlfn.ISFORMULA('#_B'!P30),_xlfn.FORMULATEXT('#_B'!P30),'#_B'!P30),"9","#"),"8","#"),"7","#"),"6","#"),"5","#"),"4","#"),"3","#"),"2","#"),"1","#"),"0","#"),"$","")," ",""),",","@"),"&gt;","@"),"&lt;","@"),"=","@"),")","@"),"(","@"),"^","@"),"/","@"),"+","@"),"*","@"),"-","@"),"@#","")))/2,TRUE,FALSE),"HardCodeMsg",IF(LEN(IF(_xlfn.ISFORMULA(B!P30),_xlfn.FORMULATEXT(B!P30),B!P30))-LEN(SUBSTITUTE(IF(_xlfn.ISFORMULA(B!P30),_xlfn.FORMULATEXT(B!P30),B!P30),"""",""))&gt;LEN(IF(_xlfn.ISFORMULA('#_B'!P30),_xlfn.FORMULATEXT('#_B'!P30),'#_B'!P30))-LEN(SUBSTITUTE(IF(_xlfn.ISFORMULA('#_B'!P30),_xlfn.FORMULATEXT('#_B'!P30),'#_B'!P30),"""","")),TRUE,FALSE),"HardQuoteMsg",IF(LEN(IF(_xlfn.ISFORMULA(B!P30),_xlfn.FORMULATEXT(B!P30),B!P30))-LEN(SUBSTITUTE(IF(_xlfn.ISFORMULA(B!P30),_xlfn.FORMULATEXT(B!P30),B!P30),"$",""))&lt;LEN(IF(_xlfn.ISFORMULA('#_B'!P30),_xlfn.FORMULATEXT('#_B'!P30),'#_B'!P30))-LEN(SUBSTITUTE(IF(_xlfn.ISFORMULA('#_B'!P30),_xlfn.FORMULATEXT('#_B'!P30),'#_B'!P30),"$","")),TRUE,FALSE),"MissingAbsMsg",_xlfn.IFS(ISTEXT('#_B'!P30),FALSE,ISLOGICAL('#_B'!P30),FALSE,SUBSTITUTE(CELL("format",'#_B'!P30),"-","")=SUBSTITUTE(CELL("format",B!P30),"-",""),FALSE,CELL("format",'#_B'!P30)="G",FALSE,AND(CELL("format",'#_B'!P30)="F0",CELL("format",B!P30)="G"),FALSE,TRUE,IFERROR(IF(MATCH(CELL("format",'#_B'!P30),FormatCodes_SFX!$A$4:$A$53,0)&gt;0,TRUE),FALSE),TRUE,TRUE),"FormatMsg",TRUE,"PerfectMsg")</f>
        <v>PerfectMsg</v>
      </c>
      <c r="Q30" s="271" t="str">
        <f ca="1">_xlfn.IFS(ISBLANK(B!Q30),"",IF(NOT(ISNA('#_B'!Q30)),IF(ISNA(B!Q30),TRUE,FALSE),FALSE),"StuNAMsg",IF(AND(ISNA('#_B'!Q30),ISNA(B!Q30)),TRUE,FALSE),"PerfectMsg",IF(NOT(ISERROR('#_B'!Q30)),IF(ISERROR(B!Q30),TRUE,FALSE),FALSE),"StuErrorMsg",IF(TYPE('#_B'!Q30)&lt;&gt;TYPE(B!Q30),TRUE,FALSE),"WrongTypeMsg",IF(_xlfn.ISFORMULA('#_B'!Q30),IF(NOT(_xlfn.ISFORMULA(B!Q30)),TRUE),FALSE),"MissingFormulaMsg",IF(NOT(AND(ISNUMBER(FIND("[",_xlfn.FORMULATEXT('#_B'!Q30))),ISNUMBER(FIND("!",_xlfn.FORMULATEXT('#_B'!Q30))))),AND(ISNUMBER(FIND("[",_xlfn.FORMULATEXT(B!Q30))),ISNUMBER(FIND("!",_xlfn.FORMULATEXT(B!Q30)))),FALSE),"ExternalRefsMsg",IF(ISNUMBER('#_B'!Q30),IF(ABS('#_B'!Q30-B!Q30)&gt;0.00001,TRUE,FALSE),IF('#_B'!Q30&lt;&gt;B!Q30,TRUE,FALSE)),IF(ISNUMBER('#_B'!Q30),IF('#_B'!Q30&gt;B!Q30,"TooLow","TooHigh"),"WrongAnswer"),NOT(_xlfn.ISFORMULA('#_B'!Q30)),IF(_xlfn.IFS(ISTEXT('#_B'!Q30),FALSE,ISLOGICAL('#_B'!Q30),FALSE,SUBSTITUTE(CELL("format",'#_B'!Q30),"-","")=SUBSTITUTE(CELL("format",B!Q30),"-",""),FALSE,CELL("format",'#_B'!Q30)="G",FALSE,AND(CELL("format",'#_B'!Q30)="F0",CELL("format",B!Q30)="G"),FALSE,TRUE,IFERROR(IF(MATCH(CELL("format",'#_B'!Q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30),_xlfn.FORMULATEXT(B!Q30),B!Q30),"9","#"),"8","#"),"7","#"),"6","#"),"5","#"),"4","#"),"3","#"),"2","#"),"1","#"),"0","#"),"$","")," ",""),",","@"),"&gt;","@"),"&lt;","@"),"=","@"),")","@"),"(","@"),"^","@"),"/","@"),"+","@"),"*","@"),"-","@"))-LEN(SUBSTITUTE(SUBSTITUTE(SUBSTITUTE(SUBSTITUTE(SUBSTITUTE(SUBSTITUTE(SUBSTITUTE(SUBSTITUTE(SUBSTITUTE(SUBSTITUTE(SUBSTITUTE(SUBSTITUTE(SUBSTITUTE(SUBSTITUTE(SUBSTITUTE(SUBSTITUTE(SUBSTITUTE(SUBSTITUTE(SUBSTITUTE(SUBSTITUTE(SUBSTITUTE(SUBSTITUTE(SUBSTITUTE(SUBSTITUTE(IF(_xlfn.ISFORMULA(B!Q30),_xlfn.FORMULATEXT(B!Q30),B!Q30),"9","#"),"8","#"),"7","#"),"6","#"),"5","#"),"4","#"),"3","#"),"2","#"),"1","#"),"0","#"),"$","")," ",""),",","@"),"&gt;","@"),"&lt;","@"),"=","@"),")","@"),"(","@"),"^","@"),"/","@"),"+","@"),"*","@"),"-","@"),"@#","")))/2&gt;(LEN(SUBSTITUTE(SUBSTITUTE(SUBSTITUTE(SUBSTITUTE(SUBSTITUTE(SUBSTITUTE(SUBSTITUTE(SUBSTITUTE(SUBSTITUTE(SUBSTITUTE(SUBSTITUTE(SUBSTITUTE(SUBSTITUTE(SUBSTITUTE(SUBSTITUTE(SUBSTITUTE(SUBSTITUTE(SUBSTITUTE(SUBSTITUTE(SUBSTITUTE(SUBSTITUTE(SUBSTITUTE(SUBSTITUTE(IF(_xlfn.ISFORMULA('#_B'!Q30),_xlfn.FORMULATEXT('#_B'!Q30),'#_B'!Q30),"9","#"),"8","#"),"7","#"),"6","#"),"5","#"),"4","#"),"3","#"),"2","#"),"1","#"),"0","#"),"$","")," ",""),",","@"),"&gt;","@"),"&lt;","@"),"=","@"),")","@"),"(","@"),"^","@"),"/","@"),"+","@"),"*","@"),"-","@"))-LEN(SUBSTITUTE(SUBSTITUTE(SUBSTITUTE(SUBSTITUTE(SUBSTITUTE(SUBSTITUTE(SUBSTITUTE(SUBSTITUTE(SUBSTITUTE(SUBSTITUTE(SUBSTITUTE(SUBSTITUTE(SUBSTITUTE(SUBSTITUTE(SUBSTITUTE(SUBSTITUTE(SUBSTITUTE(SUBSTITUTE(SUBSTITUTE(SUBSTITUTE(SUBSTITUTE(SUBSTITUTE(SUBSTITUTE(SUBSTITUTE(IF(_xlfn.ISFORMULA('#_B'!Q30),_xlfn.FORMULATEXT('#_B'!Q30),'#_B'!Q30),"9","#"),"8","#"),"7","#"),"6","#"),"5","#"),"4","#"),"3","#"),"2","#"),"1","#"),"0","#"),"$","")," ",""),",","@"),"&gt;","@"),"&lt;","@"),"=","@"),")","@"),"(","@"),"^","@"),"/","@"),"+","@"),"*","@"),"-","@"),"@#","")))/2,TRUE,FALSE),"HardCodeMsg",IF(LEN(IF(_xlfn.ISFORMULA(B!Q30),_xlfn.FORMULATEXT(B!Q30),B!Q30))-LEN(SUBSTITUTE(IF(_xlfn.ISFORMULA(B!Q30),_xlfn.FORMULATEXT(B!Q30),B!Q30),"""",""))&gt;LEN(IF(_xlfn.ISFORMULA('#_B'!Q30),_xlfn.FORMULATEXT('#_B'!Q30),'#_B'!Q30))-LEN(SUBSTITUTE(IF(_xlfn.ISFORMULA('#_B'!Q30),_xlfn.FORMULATEXT('#_B'!Q30),'#_B'!Q30),"""","")),TRUE,FALSE),"HardQuoteMsg",IF(LEN(IF(_xlfn.ISFORMULA(B!Q30),_xlfn.FORMULATEXT(B!Q30),B!Q30))-LEN(SUBSTITUTE(IF(_xlfn.ISFORMULA(B!Q30),_xlfn.FORMULATEXT(B!Q30),B!Q30),"$",""))&lt;LEN(IF(_xlfn.ISFORMULA('#_B'!Q30),_xlfn.FORMULATEXT('#_B'!Q30),'#_B'!Q30))-LEN(SUBSTITUTE(IF(_xlfn.ISFORMULA('#_B'!Q30),_xlfn.FORMULATEXT('#_B'!Q30),'#_B'!Q30),"$","")),TRUE,FALSE),"MissingAbsMsg",_xlfn.IFS(ISTEXT('#_B'!Q30),FALSE,ISLOGICAL('#_B'!Q30),FALSE,SUBSTITUTE(CELL("format",'#_B'!Q30),"-","")=SUBSTITUTE(CELL("format",B!Q30),"-",""),FALSE,CELL("format",'#_B'!Q30)="G",FALSE,AND(CELL("format",'#_B'!Q30)="F0",CELL("format",B!Q30)="G"),FALSE,TRUE,IFERROR(IF(MATCH(CELL("format",'#_B'!Q30),FormatCodes_SFX!$A$4:$A$53,0)&gt;0,TRUE),FALSE),TRUE,TRUE),"FormatMsg",TRUE,"PerfectMsg")</f>
        <v>PerfectMsg</v>
      </c>
      <c r="R30" s="259" t="str">
        <f ca="1">_xlfn.IFS(ISBLANK(B!R30),"",IF(NOT(ISNA('#_B'!R30)),IF(ISNA(B!R30),TRUE,FALSE),FALSE),"StuNAMsg",IF(AND(ISNA('#_B'!R30),ISNA(B!R30)),TRUE,FALSE),"PerfectMsg",IF(NOT(ISERROR('#_B'!R30)),IF(ISERROR(B!R30),TRUE,FALSE),FALSE),"StuErrorMsg",IF(TYPE('#_B'!R30)&lt;&gt;TYPE(B!R30),TRUE,FALSE),"WrongTypeMsg",IF(_xlfn.ISFORMULA('#_B'!R30),IF(NOT(_xlfn.ISFORMULA(B!R30)),TRUE),FALSE),"MissingFormulaMsg",IF(NOT(AND(ISNUMBER(FIND("[",_xlfn.FORMULATEXT('#_B'!R30))),ISNUMBER(FIND("!",_xlfn.FORMULATEXT('#_B'!R30))))),AND(ISNUMBER(FIND("[",_xlfn.FORMULATEXT(B!R30))),ISNUMBER(FIND("!",_xlfn.FORMULATEXT(B!R30)))),FALSE),"ExternalRefsMsg",IF(ISNUMBER('#_B'!R30),IF(ABS('#_B'!R30-B!R30)&gt;0.00001,TRUE,FALSE),IF('#_B'!R30&lt;&gt;B!R30,TRUE,FALSE)),IF(ISNUMBER('#_B'!R30),IF('#_B'!R30&gt;B!R30,"TooLow","TooHigh"),"WrongAnswer"),NOT(_xlfn.ISFORMULA('#_B'!R30)),IF(_xlfn.IFS(ISTEXT('#_B'!R30),FALSE,ISLOGICAL('#_B'!R30),FALSE,SUBSTITUTE(CELL("format",'#_B'!R30),"-","")=SUBSTITUTE(CELL("format",B!R30),"-",""),FALSE,CELL("format",'#_B'!R30)="G",FALSE,AND(CELL("format",'#_B'!R30)="F0",CELL("format",B!R30)="G"),FALSE,TRUE,IFERROR(IF(MATCH(CELL("format",'#_B'!R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30),_xlfn.FORMULATEXT(B!R30),B!R30),"9","#"),"8","#"),"7","#"),"6","#"),"5","#"),"4","#"),"3","#"),"2","#"),"1","#"),"0","#"),"$","")," ",""),",","@"),"&gt;","@"),"&lt;","@"),"=","@"),")","@"),"(","@"),"^","@"),"/","@"),"+","@"),"*","@"),"-","@"))-LEN(SUBSTITUTE(SUBSTITUTE(SUBSTITUTE(SUBSTITUTE(SUBSTITUTE(SUBSTITUTE(SUBSTITUTE(SUBSTITUTE(SUBSTITUTE(SUBSTITUTE(SUBSTITUTE(SUBSTITUTE(SUBSTITUTE(SUBSTITUTE(SUBSTITUTE(SUBSTITUTE(SUBSTITUTE(SUBSTITUTE(SUBSTITUTE(SUBSTITUTE(SUBSTITUTE(SUBSTITUTE(SUBSTITUTE(SUBSTITUTE(IF(_xlfn.ISFORMULA(B!R30),_xlfn.FORMULATEXT(B!R30),B!R30),"9","#"),"8","#"),"7","#"),"6","#"),"5","#"),"4","#"),"3","#"),"2","#"),"1","#"),"0","#"),"$","")," ",""),",","@"),"&gt;","@"),"&lt;","@"),"=","@"),")","@"),"(","@"),"^","@"),"/","@"),"+","@"),"*","@"),"-","@"),"@#","")))/2&gt;(LEN(SUBSTITUTE(SUBSTITUTE(SUBSTITUTE(SUBSTITUTE(SUBSTITUTE(SUBSTITUTE(SUBSTITUTE(SUBSTITUTE(SUBSTITUTE(SUBSTITUTE(SUBSTITUTE(SUBSTITUTE(SUBSTITUTE(SUBSTITUTE(SUBSTITUTE(SUBSTITUTE(SUBSTITUTE(SUBSTITUTE(SUBSTITUTE(SUBSTITUTE(SUBSTITUTE(SUBSTITUTE(SUBSTITUTE(IF(_xlfn.ISFORMULA('#_B'!R30),_xlfn.FORMULATEXT('#_B'!R30),'#_B'!R30),"9","#"),"8","#"),"7","#"),"6","#"),"5","#"),"4","#"),"3","#"),"2","#"),"1","#"),"0","#"),"$","")," ",""),",","@"),"&gt;","@"),"&lt;","@"),"=","@"),")","@"),"(","@"),"^","@"),"/","@"),"+","@"),"*","@"),"-","@"))-LEN(SUBSTITUTE(SUBSTITUTE(SUBSTITUTE(SUBSTITUTE(SUBSTITUTE(SUBSTITUTE(SUBSTITUTE(SUBSTITUTE(SUBSTITUTE(SUBSTITUTE(SUBSTITUTE(SUBSTITUTE(SUBSTITUTE(SUBSTITUTE(SUBSTITUTE(SUBSTITUTE(SUBSTITUTE(SUBSTITUTE(SUBSTITUTE(SUBSTITUTE(SUBSTITUTE(SUBSTITUTE(SUBSTITUTE(SUBSTITUTE(IF(_xlfn.ISFORMULA('#_B'!R30),_xlfn.FORMULATEXT('#_B'!R30),'#_B'!R30),"9","#"),"8","#"),"7","#"),"6","#"),"5","#"),"4","#"),"3","#"),"2","#"),"1","#"),"0","#"),"$","")," ",""),",","@"),"&gt;","@"),"&lt;","@"),"=","@"),")","@"),"(","@"),"^","@"),"/","@"),"+","@"),"*","@"),"-","@"),"@#","")))/2,TRUE,FALSE),"HardCodeMsg",IF(LEN(IF(_xlfn.ISFORMULA(B!R30),_xlfn.FORMULATEXT(B!R30),B!R30))-LEN(SUBSTITUTE(IF(_xlfn.ISFORMULA(B!R30),_xlfn.FORMULATEXT(B!R30),B!R30),"""",""))&gt;LEN(IF(_xlfn.ISFORMULA('#_B'!R30),_xlfn.FORMULATEXT('#_B'!R30),'#_B'!R30))-LEN(SUBSTITUTE(IF(_xlfn.ISFORMULA('#_B'!R30),_xlfn.FORMULATEXT('#_B'!R30),'#_B'!R30),"""","")),TRUE,FALSE),"HardQuoteMsg",IF(LEN(IF(_xlfn.ISFORMULA(B!R30),_xlfn.FORMULATEXT(B!R30),B!R30))-LEN(SUBSTITUTE(IF(_xlfn.ISFORMULA(B!R30),_xlfn.FORMULATEXT(B!R30),B!R30),"$",""))&lt;LEN(IF(_xlfn.ISFORMULA('#_B'!R30),_xlfn.FORMULATEXT('#_B'!R30),'#_B'!R30))-LEN(SUBSTITUTE(IF(_xlfn.ISFORMULA('#_B'!R30),_xlfn.FORMULATEXT('#_B'!R30),'#_B'!R30),"$","")),TRUE,FALSE),"MissingAbsMsg",_xlfn.IFS(ISTEXT('#_B'!R30),FALSE,ISLOGICAL('#_B'!R30),FALSE,SUBSTITUTE(CELL("format",'#_B'!R30),"-","")=SUBSTITUTE(CELL("format",B!R30),"-",""),FALSE,CELL("format",'#_B'!R30)="G",FALSE,AND(CELL("format",'#_B'!R30)="F0",CELL("format",B!R30)="G"),FALSE,TRUE,IFERROR(IF(MATCH(CELL("format",'#_B'!R30),FormatCodes_SFX!$A$4:$A$53,0)&gt;0,TRUE),FALSE),TRUE,TRUE),"FormatMsg",TRUE,"PerfectMsg")</f>
        <v>PerfectMsg</v>
      </c>
      <c r="S30" s="267" t="str">
        <f ca="1">_xlfn.IFS(ISBLANK(B!S30),"",IF(NOT(ISNA('#_B'!S30)),IF(ISNA(B!S30),TRUE,FALSE),FALSE),"StuNAMsg",IF(AND(ISNA('#_B'!S30),ISNA(B!S30)),TRUE,FALSE),"PerfectMsg",IF(NOT(ISERROR('#_B'!S30)),IF(ISERROR(B!S30),TRUE,FALSE),FALSE),"StuErrorMsg",IF(TYPE('#_B'!S30)&lt;&gt;TYPE(B!S30),TRUE,FALSE),"WrongTypeMsg",IF(_xlfn.ISFORMULA('#_B'!S30),IF(NOT(_xlfn.ISFORMULA(B!S30)),TRUE),FALSE),"MissingFormulaMsg",IF(NOT(AND(ISNUMBER(FIND("[",_xlfn.FORMULATEXT('#_B'!S30))),ISNUMBER(FIND("!",_xlfn.FORMULATEXT('#_B'!S30))))),AND(ISNUMBER(FIND("[",_xlfn.FORMULATEXT(B!S30))),ISNUMBER(FIND("!",_xlfn.FORMULATEXT(B!S30)))),FALSE),"ExternalRefsMsg",IF(ISNUMBER('#_B'!S30),IF(ABS('#_B'!S30-B!S30)&gt;0.00001,TRUE,FALSE),IF('#_B'!S30&lt;&gt;B!S30,TRUE,FALSE)),IF(ISNUMBER('#_B'!S30),IF('#_B'!S30&gt;B!S30,"TooLow","TooHigh"),"WrongAnswer"),NOT(_xlfn.ISFORMULA('#_B'!S30)),IF(_xlfn.IFS(ISTEXT('#_B'!S30),FALSE,ISLOGICAL('#_B'!S30),FALSE,SUBSTITUTE(CELL("format",'#_B'!S30),"-","")=SUBSTITUTE(CELL("format",B!S30),"-",""),FALSE,CELL("format",'#_B'!S30)="G",FALSE,AND(CELL("format",'#_B'!S30)="F0",CELL("format",B!S30)="G"),FALSE,TRUE,IFERROR(IF(MATCH(CELL("format",'#_B'!S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30),_xlfn.FORMULATEXT(B!S30),B!S30),"9","#"),"8","#"),"7","#"),"6","#"),"5","#"),"4","#"),"3","#"),"2","#"),"1","#"),"0","#"),"$","")," ",""),",","@"),"&gt;","@"),"&lt;","@"),"=","@"),")","@"),"(","@"),"^","@"),"/","@"),"+","@"),"*","@"),"-","@"))-LEN(SUBSTITUTE(SUBSTITUTE(SUBSTITUTE(SUBSTITUTE(SUBSTITUTE(SUBSTITUTE(SUBSTITUTE(SUBSTITUTE(SUBSTITUTE(SUBSTITUTE(SUBSTITUTE(SUBSTITUTE(SUBSTITUTE(SUBSTITUTE(SUBSTITUTE(SUBSTITUTE(SUBSTITUTE(SUBSTITUTE(SUBSTITUTE(SUBSTITUTE(SUBSTITUTE(SUBSTITUTE(SUBSTITUTE(SUBSTITUTE(IF(_xlfn.ISFORMULA(B!S30),_xlfn.FORMULATEXT(B!S30),B!S30),"9","#"),"8","#"),"7","#"),"6","#"),"5","#"),"4","#"),"3","#"),"2","#"),"1","#"),"0","#"),"$","")," ",""),",","@"),"&gt;","@"),"&lt;","@"),"=","@"),")","@"),"(","@"),"^","@"),"/","@"),"+","@"),"*","@"),"-","@"),"@#","")))/2&gt;(LEN(SUBSTITUTE(SUBSTITUTE(SUBSTITUTE(SUBSTITUTE(SUBSTITUTE(SUBSTITUTE(SUBSTITUTE(SUBSTITUTE(SUBSTITUTE(SUBSTITUTE(SUBSTITUTE(SUBSTITUTE(SUBSTITUTE(SUBSTITUTE(SUBSTITUTE(SUBSTITUTE(SUBSTITUTE(SUBSTITUTE(SUBSTITUTE(SUBSTITUTE(SUBSTITUTE(SUBSTITUTE(SUBSTITUTE(IF(_xlfn.ISFORMULA('#_B'!S30),_xlfn.FORMULATEXT('#_B'!S30),'#_B'!S30),"9","#"),"8","#"),"7","#"),"6","#"),"5","#"),"4","#"),"3","#"),"2","#"),"1","#"),"0","#"),"$","")," ",""),",","@"),"&gt;","@"),"&lt;","@"),"=","@"),")","@"),"(","@"),"^","@"),"/","@"),"+","@"),"*","@"),"-","@"))-LEN(SUBSTITUTE(SUBSTITUTE(SUBSTITUTE(SUBSTITUTE(SUBSTITUTE(SUBSTITUTE(SUBSTITUTE(SUBSTITUTE(SUBSTITUTE(SUBSTITUTE(SUBSTITUTE(SUBSTITUTE(SUBSTITUTE(SUBSTITUTE(SUBSTITUTE(SUBSTITUTE(SUBSTITUTE(SUBSTITUTE(SUBSTITUTE(SUBSTITUTE(SUBSTITUTE(SUBSTITUTE(SUBSTITUTE(SUBSTITUTE(IF(_xlfn.ISFORMULA('#_B'!S30),_xlfn.FORMULATEXT('#_B'!S30),'#_B'!S30),"9","#"),"8","#"),"7","#"),"6","#"),"5","#"),"4","#"),"3","#"),"2","#"),"1","#"),"0","#"),"$","")," ",""),",","@"),"&gt;","@"),"&lt;","@"),"=","@"),")","@"),"(","@"),"^","@"),"/","@"),"+","@"),"*","@"),"-","@"),"@#","")))/2,TRUE,FALSE),"HardCodeMsg",IF(LEN(IF(_xlfn.ISFORMULA(B!S30),_xlfn.FORMULATEXT(B!S30),B!S30))-LEN(SUBSTITUTE(IF(_xlfn.ISFORMULA(B!S30),_xlfn.FORMULATEXT(B!S30),B!S30),"""",""))&gt;LEN(IF(_xlfn.ISFORMULA('#_B'!S30),_xlfn.FORMULATEXT('#_B'!S30),'#_B'!S30))-LEN(SUBSTITUTE(IF(_xlfn.ISFORMULA('#_B'!S30),_xlfn.FORMULATEXT('#_B'!S30),'#_B'!S30),"""","")),TRUE,FALSE),"HardQuoteMsg",IF(LEN(IF(_xlfn.ISFORMULA(B!S30),_xlfn.FORMULATEXT(B!S30),B!S30))-LEN(SUBSTITUTE(IF(_xlfn.ISFORMULA(B!S30),_xlfn.FORMULATEXT(B!S30),B!S30),"$",""))&lt;LEN(IF(_xlfn.ISFORMULA('#_B'!S30),_xlfn.FORMULATEXT('#_B'!S30),'#_B'!S30))-LEN(SUBSTITUTE(IF(_xlfn.ISFORMULA('#_B'!S30),_xlfn.FORMULATEXT('#_B'!S30),'#_B'!S30),"$","")),TRUE,FALSE),"MissingAbsMsg",_xlfn.IFS(ISTEXT('#_B'!S30),FALSE,ISLOGICAL('#_B'!S30),FALSE,SUBSTITUTE(CELL("format",'#_B'!S30),"-","")=SUBSTITUTE(CELL("format",B!S30),"-",""),FALSE,CELL("format",'#_B'!S30)="G",FALSE,AND(CELL("format",'#_B'!S30)="F0",CELL("format",B!S30)="G"),FALSE,TRUE,IFERROR(IF(MATCH(CELL("format",'#_B'!S30),FormatCodes_SFX!$A$4:$A$53,0)&gt;0,TRUE),FALSE),TRUE,TRUE),"FormatMsg",TRUE,"PerfectMsg")</f>
        <v>PerfectMsg</v>
      </c>
    </row>
    <row r="31" spans="6:19">
      <c r="F31" s="260">
        <v>0</v>
      </c>
      <c r="G31" s="270">
        <v>0</v>
      </c>
      <c r="H31" s="270">
        <v>0</v>
      </c>
      <c r="I31" s="271">
        <v>94</v>
      </c>
      <c r="J31" s="270">
        <v>0</v>
      </c>
      <c r="K31" s="270">
        <v>0</v>
      </c>
      <c r="L31" s="270">
        <v>0</v>
      </c>
      <c r="M31" s="262"/>
      <c r="N31" s="270"/>
      <c r="O31" s="270" t="str">
        <f ca="1">_xlfn.IFS(ISBLANK(B!O31),"",IF(NOT(ISNA('#_B'!O31)),IF(ISNA(B!O31),TRUE,FALSE),FALSE),"StuNAMsg",IF(AND(ISNA('#_B'!O31),ISNA(B!O31)),TRUE,FALSE),"PerfectMsg",IF(NOT(ISERROR('#_B'!O31)),IF(ISERROR(B!O31),TRUE,FALSE),FALSE),"StuErrorMsg",IF(TYPE('#_B'!O31)&lt;&gt;TYPE(B!O31),TRUE,FALSE),"WrongTypeMsg",IF(_xlfn.ISFORMULA('#_B'!O31),IF(NOT(_xlfn.ISFORMULA(B!O31)),TRUE),FALSE),"MissingFormulaMsg",IF(NOT(AND(ISNUMBER(FIND("[",_xlfn.FORMULATEXT('#_B'!O31))),ISNUMBER(FIND("!",_xlfn.FORMULATEXT('#_B'!O31))))),AND(ISNUMBER(FIND("[",_xlfn.FORMULATEXT(B!O31))),ISNUMBER(FIND("!",_xlfn.FORMULATEXT(B!O31)))),FALSE),"ExternalRefsMsg",IF(ISNUMBER('#_B'!O31),IF(ABS('#_B'!O31-B!O31)&gt;0.00001,TRUE,FALSE),IF('#_B'!O31&lt;&gt;B!O31,TRUE,FALSE)),IF(ISNUMBER('#_B'!O31),IF('#_B'!O31&gt;B!O31,"TooLow","TooHigh"),"WrongAnswer"),NOT(_xlfn.ISFORMULA('#_B'!O31)),IF(_xlfn.IFS(ISTEXT('#_B'!O31),FALSE,ISLOGICAL('#_B'!O31),FALSE,SUBSTITUTE(CELL("format",'#_B'!O31),"-","")=SUBSTITUTE(CELL("format",B!O31),"-",""),FALSE,CELL("format",'#_B'!O31)="G",FALSE,AND(CELL("format",'#_B'!O31)="F0",CELL("format",B!O31)="G"),FALSE,TRUE,IFERROR(IF(MATCH(CELL("format",'#_B'!O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31),_xlfn.FORMULATEXT(B!O31),B!O31),"9","#"),"8","#"),"7","#"),"6","#"),"5","#"),"4","#"),"3","#"),"2","#"),"1","#"),"0","#"),"$","")," ",""),",","@"),"&gt;","@"),"&lt;","@"),"=","@"),")","@"),"(","@"),"^","@"),"/","@"),"+","@"),"*","@"),"-","@"))-LEN(SUBSTITUTE(SUBSTITUTE(SUBSTITUTE(SUBSTITUTE(SUBSTITUTE(SUBSTITUTE(SUBSTITUTE(SUBSTITUTE(SUBSTITUTE(SUBSTITUTE(SUBSTITUTE(SUBSTITUTE(SUBSTITUTE(SUBSTITUTE(SUBSTITUTE(SUBSTITUTE(SUBSTITUTE(SUBSTITUTE(SUBSTITUTE(SUBSTITUTE(SUBSTITUTE(SUBSTITUTE(SUBSTITUTE(SUBSTITUTE(IF(_xlfn.ISFORMULA(B!O31),_xlfn.FORMULATEXT(B!O31),B!O31),"9","#"),"8","#"),"7","#"),"6","#"),"5","#"),"4","#"),"3","#"),"2","#"),"1","#"),"0","#"),"$","")," ",""),",","@"),"&gt;","@"),"&lt;","@"),"=","@"),")","@"),"(","@"),"^","@"),"/","@"),"+","@"),"*","@"),"-","@"),"@#","")))/2&gt;(LEN(SUBSTITUTE(SUBSTITUTE(SUBSTITUTE(SUBSTITUTE(SUBSTITUTE(SUBSTITUTE(SUBSTITUTE(SUBSTITUTE(SUBSTITUTE(SUBSTITUTE(SUBSTITUTE(SUBSTITUTE(SUBSTITUTE(SUBSTITUTE(SUBSTITUTE(SUBSTITUTE(SUBSTITUTE(SUBSTITUTE(SUBSTITUTE(SUBSTITUTE(SUBSTITUTE(SUBSTITUTE(SUBSTITUTE(IF(_xlfn.ISFORMULA('#_B'!O31),_xlfn.FORMULATEXT('#_B'!O31),'#_B'!O31),"9","#"),"8","#"),"7","#"),"6","#"),"5","#"),"4","#"),"3","#"),"2","#"),"1","#"),"0","#"),"$","")," ",""),",","@"),"&gt;","@"),"&lt;","@"),"=","@"),")","@"),"(","@"),"^","@"),"/","@"),"+","@"),"*","@"),"-","@"))-LEN(SUBSTITUTE(SUBSTITUTE(SUBSTITUTE(SUBSTITUTE(SUBSTITUTE(SUBSTITUTE(SUBSTITUTE(SUBSTITUTE(SUBSTITUTE(SUBSTITUTE(SUBSTITUTE(SUBSTITUTE(SUBSTITUTE(SUBSTITUTE(SUBSTITUTE(SUBSTITUTE(SUBSTITUTE(SUBSTITUTE(SUBSTITUTE(SUBSTITUTE(SUBSTITUTE(SUBSTITUTE(SUBSTITUTE(SUBSTITUTE(IF(_xlfn.ISFORMULA('#_B'!O31),_xlfn.FORMULATEXT('#_B'!O31),'#_B'!O31),"9","#"),"8","#"),"7","#"),"6","#"),"5","#"),"4","#"),"3","#"),"2","#"),"1","#"),"0","#"),"$","")," ",""),",","@"),"&gt;","@"),"&lt;","@"),"=","@"),")","@"),"(","@"),"^","@"),"/","@"),"+","@"),"*","@"),"-","@"),"@#","")))/2,TRUE,FALSE),"HardCodeMsg",IF(LEN(IF(_xlfn.ISFORMULA(B!O31),_xlfn.FORMULATEXT(B!O31),B!O31))-LEN(SUBSTITUTE(IF(_xlfn.ISFORMULA(B!O31),_xlfn.FORMULATEXT(B!O31),B!O31),"""",""))&gt;LEN(IF(_xlfn.ISFORMULA('#_B'!O31),_xlfn.FORMULATEXT('#_B'!O31),'#_B'!O31))-LEN(SUBSTITUTE(IF(_xlfn.ISFORMULA('#_B'!O31),_xlfn.FORMULATEXT('#_B'!O31),'#_B'!O31),"""","")),TRUE,FALSE),"HardQuoteMsg",IF(LEN(IF(_xlfn.ISFORMULA(B!O31),_xlfn.FORMULATEXT(B!O31),B!O31))-LEN(SUBSTITUTE(IF(_xlfn.ISFORMULA(B!O31),_xlfn.FORMULATEXT(B!O31),B!O31),"$",""))&lt;LEN(IF(_xlfn.ISFORMULA('#_B'!O31),_xlfn.FORMULATEXT('#_B'!O31),'#_B'!O31))-LEN(SUBSTITUTE(IF(_xlfn.ISFORMULA('#_B'!O31),_xlfn.FORMULATEXT('#_B'!O31),'#_B'!O31),"$","")),TRUE,FALSE),"MissingAbsMsg",_xlfn.IFS(ISTEXT('#_B'!O31),FALSE,ISLOGICAL('#_B'!O31),FALSE,SUBSTITUTE(CELL("format",'#_B'!O31),"-","")=SUBSTITUTE(CELL("format",B!O31),"-",""),FALSE,CELL("format",'#_B'!O31)="G",FALSE,AND(CELL("format",'#_B'!O31)="F0",CELL("format",B!O31)="G"),FALSE,TRUE,IFERROR(IF(MATCH(CELL("format",'#_B'!O31),FormatCodes_SFX!$A$4:$A$53,0)&gt;0,TRUE),FALSE),TRUE,TRUE),"FormatMsg",TRUE,"PerfectMsg")</f>
        <v>PerfectMsg</v>
      </c>
      <c r="P31" s="271" t="str">
        <f ca="1">_xlfn.IFS(ISBLANK(B!P31),"",IF(NOT(ISNA('#_B'!P31)),IF(ISNA(B!P31),TRUE,FALSE),FALSE),"StuNAMsg",IF(AND(ISNA('#_B'!P31),ISNA(B!P31)),TRUE,FALSE),"PerfectMsg",IF(NOT(ISERROR('#_B'!P31)),IF(ISERROR(B!P31),TRUE,FALSE),FALSE),"StuErrorMsg",IF(TYPE('#_B'!P31)&lt;&gt;TYPE(B!P31),TRUE,FALSE),"WrongTypeMsg",IF(_xlfn.ISFORMULA('#_B'!P31),IF(NOT(_xlfn.ISFORMULA(B!P31)),TRUE),FALSE),"MissingFormulaMsg",IF(NOT(AND(ISNUMBER(FIND("[",_xlfn.FORMULATEXT('#_B'!P31))),ISNUMBER(FIND("!",_xlfn.FORMULATEXT('#_B'!P31))))),AND(ISNUMBER(FIND("[",_xlfn.FORMULATEXT(B!P31))),ISNUMBER(FIND("!",_xlfn.FORMULATEXT(B!P31)))),FALSE),"ExternalRefsMsg",IF(ISNUMBER('#_B'!P31),IF(ABS('#_B'!P31-B!P31)&gt;0.00001,TRUE,FALSE),IF('#_B'!P31&lt;&gt;B!P31,TRUE,FALSE)),IF(ISNUMBER('#_B'!P31),IF('#_B'!P31&gt;B!P31,"TooLow","TooHigh"),"WrongAnswer"),NOT(_xlfn.ISFORMULA('#_B'!P31)),IF(_xlfn.IFS(ISTEXT('#_B'!P31),FALSE,ISLOGICAL('#_B'!P31),FALSE,SUBSTITUTE(CELL("format",'#_B'!P31),"-","")=SUBSTITUTE(CELL("format",B!P31),"-",""),FALSE,CELL("format",'#_B'!P31)="G",FALSE,AND(CELL("format",'#_B'!P31)="F0",CELL("format",B!P31)="G"),FALSE,TRUE,IFERROR(IF(MATCH(CELL("format",'#_B'!P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31),_xlfn.FORMULATEXT(B!P31),B!P31),"9","#"),"8","#"),"7","#"),"6","#"),"5","#"),"4","#"),"3","#"),"2","#"),"1","#"),"0","#"),"$","")," ",""),",","@"),"&gt;","@"),"&lt;","@"),"=","@"),")","@"),"(","@"),"^","@"),"/","@"),"+","@"),"*","@"),"-","@"))-LEN(SUBSTITUTE(SUBSTITUTE(SUBSTITUTE(SUBSTITUTE(SUBSTITUTE(SUBSTITUTE(SUBSTITUTE(SUBSTITUTE(SUBSTITUTE(SUBSTITUTE(SUBSTITUTE(SUBSTITUTE(SUBSTITUTE(SUBSTITUTE(SUBSTITUTE(SUBSTITUTE(SUBSTITUTE(SUBSTITUTE(SUBSTITUTE(SUBSTITUTE(SUBSTITUTE(SUBSTITUTE(SUBSTITUTE(SUBSTITUTE(IF(_xlfn.ISFORMULA(B!P31),_xlfn.FORMULATEXT(B!P31),B!P31),"9","#"),"8","#"),"7","#"),"6","#"),"5","#"),"4","#"),"3","#"),"2","#"),"1","#"),"0","#"),"$","")," ",""),",","@"),"&gt;","@"),"&lt;","@"),"=","@"),")","@"),"(","@"),"^","@"),"/","@"),"+","@"),"*","@"),"-","@"),"@#","")))/2&gt;(LEN(SUBSTITUTE(SUBSTITUTE(SUBSTITUTE(SUBSTITUTE(SUBSTITUTE(SUBSTITUTE(SUBSTITUTE(SUBSTITUTE(SUBSTITUTE(SUBSTITUTE(SUBSTITUTE(SUBSTITUTE(SUBSTITUTE(SUBSTITUTE(SUBSTITUTE(SUBSTITUTE(SUBSTITUTE(SUBSTITUTE(SUBSTITUTE(SUBSTITUTE(SUBSTITUTE(SUBSTITUTE(SUBSTITUTE(IF(_xlfn.ISFORMULA('#_B'!P31),_xlfn.FORMULATEXT('#_B'!P31),'#_B'!P31),"9","#"),"8","#"),"7","#"),"6","#"),"5","#"),"4","#"),"3","#"),"2","#"),"1","#"),"0","#"),"$","")," ",""),",","@"),"&gt;","@"),"&lt;","@"),"=","@"),")","@"),"(","@"),"^","@"),"/","@"),"+","@"),"*","@"),"-","@"))-LEN(SUBSTITUTE(SUBSTITUTE(SUBSTITUTE(SUBSTITUTE(SUBSTITUTE(SUBSTITUTE(SUBSTITUTE(SUBSTITUTE(SUBSTITUTE(SUBSTITUTE(SUBSTITUTE(SUBSTITUTE(SUBSTITUTE(SUBSTITUTE(SUBSTITUTE(SUBSTITUTE(SUBSTITUTE(SUBSTITUTE(SUBSTITUTE(SUBSTITUTE(SUBSTITUTE(SUBSTITUTE(SUBSTITUTE(SUBSTITUTE(IF(_xlfn.ISFORMULA('#_B'!P31),_xlfn.FORMULATEXT('#_B'!P31),'#_B'!P31),"9","#"),"8","#"),"7","#"),"6","#"),"5","#"),"4","#"),"3","#"),"2","#"),"1","#"),"0","#"),"$","")," ",""),",","@"),"&gt;","@"),"&lt;","@"),"=","@"),")","@"),"(","@"),"^","@"),"/","@"),"+","@"),"*","@"),"-","@"),"@#","")))/2,TRUE,FALSE),"HardCodeMsg",IF(LEN(IF(_xlfn.ISFORMULA(B!P31),_xlfn.FORMULATEXT(B!P31),B!P31))-LEN(SUBSTITUTE(IF(_xlfn.ISFORMULA(B!P31),_xlfn.FORMULATEXT(B!P31),B!P31),"""",""))&gt;LEN(IF(_xlfn.ISFORMULA('#_B'!P31),_xlfn.FORMULATEXT('#_B'!P31),'#_B'!P31))-LEN(SUBSTITUTE(IF(_xlfn.ISFORMULA('#_B'!P31),_xlfn.FORMULATEXT('#_B'!P31),'#_B'!P31),"""","")),TRUE,FALSE),"HardQuoteMsg",IF(LEN(IF(_xlfn.ISFORMULA(B!P31),_xlfn.FORMULATEXT(B!P31),B!P31))-LEN(SUBSTITUTE(IF(_xlfn.ISFORMULA(B!P31),_xlfn.FORMULATEXT(B!P31),B!P31),"$",""))&lt;LEN(IF(_xlfn.ISFORMULA('#_B'!P31),_xlfn.FORMULATEXT('#_B'!P31),'#_B'!P31))-LEN(SUBSTITUTE(IF(_xlfn.ISFORMULA('#_B'!P31),_xlfn.FORMULATEXT('#_B'!P31),'#_B'!P31),"$","")),TRUE,FALSE),"MissingAbsMsg",_xlfn.IFS(ISTEXT('#_B'!P31),FALSE,ISLOGICAL('#_B'!P31),FALSE,SUBSTITUTE(CELL("format",'#_B'!P31),"-","")=SUBSTITUTE(CELL("format",B!P31),"-",""),FALSE,CELL("format",'#_B'!P31)="G",FALSE,AND(CELL("format",'#_B'!P31)="F0",CELL("format",B!P31)="G"),FALSE,TRUE,IFERROR(IF(MATCH(CELL("format",'#_B'!P31),FormatCodes_SFX!$A$4:$A$53,0)&gt;0,TRUE),FALSE),TRUE,TRUE),"FormatMsg",TRUE,"PerfectMsg")</f>
        <v>PerfectMsg</v>
      </c>
      <c r="Q31" s="271" t="str">
        <f ca="1">_xlfn.IFS(ISBLANK(B!Q31),"",IF(NOT(ISNA('#_B'!Q31)),IF(ISNA(B!Q31),TRUE,FALSE),FALSE),"StuNAMsg",IF(AND(ISNA('#_B'!Q31),ISNA(B!Q31)),TRUE,FALSE),"PerfectMsg",IF(NOT(ISERROR('#_B'!Q31)),IF(ISERROR(B!Q31),TRUE,FALSE),FALSE),"StuErrorMsg",IF(TYPE('#_B'!Q31)&lt;&gt;TYPE(B!Q31),TRUE,FALSE),"WrongTypeMsg",IF(_xlfn.ISFORMULA('#_B'!Q31),IF(NOT(_xlfn.ISFORMULA(B!Q31)),TRUE),FALSE),"MissingFormulaMsg",IF(NOT(AND(ISNUMBER(FIND("[",_xlfn.FORMULATEXT('#_B'!Q31))),ISNUMBER(FIND("!",_xlfn.FORMULATEXT('#_B'!Q31))))),AND(ISNUMBER(FIND("[",_xlfn.FORMULATEXT(B!Q31))),ISNUMBER(FIND("!",_xlfn.FORMULATEXT(B!Q31)))),FALSE),"ExternalRefsMsg",IF(ISNUMBER('#_B'!Q31),IF(ABS('#_B'!Q31-B!Q31)&gt;0.00001,TRUE,FALSE),IF('#_B'!Q31&lt;&gt;B!Q31,TRUE,FALSE)),IF(ISNUMBER('#_B'!Q31),IF('#_B'!Q31&gt;B!Q31,"TooLow","TooHigh"),"WrongAnswer"),NOT(_xlfn.ISFORMULA('#_B'!Q31)),IF(_xlfn.IFS(ISTEXT('#_B'!Q31),FALSE,ISLOGICAL('#_B'!Q31),FALSE,SUBSTITUTE(CELL("format",'#_B'!Q31),"-","")=SUBSTITUTE(CELL("format",B!Q31),"-",""),FALSE,CELL("format",'#_B'!Q31)="G",FALSE,AND(CELL("format",'#_B'!Q31)="F0",CELL("format",B!Q31)="G"),FALSE,TRUE,IFERROR(IF(MATCH(CELL("format",'#_B'!Q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31),_xlfn.FORMULATEXT(B!Q31),B!Q31),"9","#"),"8","#"),"7","#"),"6","#"),"5","#"),"4","#"),"3","#"),"2","#"),"1","#"),"0","#"),"$","")," ",""),",","@"),"&gt;","@"),"&lt;","@"),"=","@"),")","@"),"(","@"),"^","@"),"/","@"),"+","@"),"*","@"),"-","@"))-LEN(SUBSTITUTE(SUBSTITUTE(SUBSTITUTE(SUBSTITUTE(SUBSTITUTE(SUBSTITUTE(SUBSTITUTE(SUBSTITUTE(SUBSTITUTE(SUBSTITUTE(SUBSTITUTE(SUBSTITUTE(SUBSTITUTE(SUBSTITUTE(SUBSTITUTE(SUBSTITUTE(SUBSTITUTE(SUBSTITUTE(SUBSTITUTE(SUBSTITUTE(SUBSTITUTE(SUBSTITUTE(SUBSTITUTE(SUBSTITUTE(IF(_xlfn.ISFORMULA(B!Q31),_xlfn.FORMULATEXT(B!Q31),B!Q31),"9","#"),"8","#"),"7","#"),"6","#"),"5","#"),"4","#"),"3","#"),"2","#"),"1","#"),"0","#"),"$","")," ",""),",","@"),"&gt;","@"),"&lt;","@"),"=","@"),")","@"),"(","@"),"^","@"),"/","@"),"+","@"),"*","@"),"-","@"),"@#","")))/2&gt;(LEN(SUBSTITUTE(SUBSTITUTE(SUBSTITUTE(SUBSTITUTE(SUBSTITUTE(SUBSTITUTE(SUBSTITUTE(SUBSTITUTE(SUBSTITUTE(SUBSTITUTE(SUBSTITUTE(SUBSTITUTE(SUBSTITUTE(SUBSTITUTE(SUBSTITUTE(SUBSTITUTE(SUBSTITUTE(SUBSTITUTE(SUBSTITUTE(SUBSTITUTE(SUBSTITUTE(SUBSTITUTE(SUBSTITUTE(IF(_xlfn.ISFORMULA('#_B'!Q31),_xlfn.FORMULATEXT('#_B'!Q31),'#_B'!Q31),"9","#"),"8","#"),"7","#"),"6","#"),"5","#"),"4","#"),"3","#"),"2","#"),"1","#"),"0","#"),"$","")," ",""),",","@"),"&gt;","@"),"&lt;","@"),"=","@"),")","@"),"(","@"),"^","@"),"/","@"),"+","@"),"*","@"),"-","@"))-LEN(SUBSTITUTE(SUBSTITUTE(SUBSTITUTE(SUBSTITUTE(SUBSTITUTE(SUBSTITUTE(SUBSTITUTE(SUBSTITUTE(SUBSTITUTE(SUBSTITUTE(SUBSTITUTE(SUBSTITUTE(SUBSTITUTE(SUBSTITUTE(SUBSTITUTE(SUBSTITUTE(SUBSTITUTE(SUBSTITUTE(SUBSTITUTE(SUBSTITUTE(SUBSTITUTE(SUBSTITUTE(SUBSTITUTE(SUBSTITUTE(IF(_xlfn.ISFORMULA('#_B'!Q31),_xlfn.FORMULATEXT('#_B'!Q31),'#_B'!Q31),"9","#"),"8","#"),"7","#"),"6","#"),"5","#"),"4","#"),"3","#"),"2","#"),"1","#"),"0","#"),"$","")," ",""),",","@"),"&gt;","@"),"&lt;","@"),"=","@"),")","@"),"(","@"),"^","@"),"/","@"),"+","@"),"*","@"),"-","@"),"@#","")))/2,TRUE,FALSE),"HardCodeMsg",IF(LEN(IF(_xlfn.ISFORMULA(B!Q31),_xlfn.FORMULATEXT(B!Q31),B!Q31))-LEN(SUBSTITUTE(IF(_xlfn.ISFORMULA(B!Q31),_xlfn.FORMULATEXT(B!Q31),B!Q31),"""",""))&gt;LEN(IF(_xlfn.ISFORMULA('#_B'!Q31),_xlfn.FORMULATEXT('#_B'!Q31),'#_B'!Q31))-LEN(SUBSTITUTE(IF(_xlfn.ISFORMULA('#_B'!Q31),_xlfn.FORMULATEXT('#_B'!Q31),'#_B'!Q31),"""","")),TRUE,FALSE),"HardQuoteMsg",IF(LEN(IF(_xlfn.ISFORMULA(B!Q31),_xlfn.FORMULATEXT(B!Q31),B!Q31))-LEN(SUBSTITUTE(IF(_xlfn.ISFORMULA(B!Q31),_xlfn.FORMULATEXT(B!Q31),B!Q31),"$",""))&lt;LEN(IF(_xlfn.ISFORMULA('#_B'!Q31),_xlfn.FORMULATEXT('#_B'!Q31),'#_B'!Q31))-LEN(SUBSTITUTE(IF(_xlfn.ISFORMULA('#_B'!Q31),_xlfn.FORMULATEXT('#_B'!Q31),'#_B'!Q31),"$","")),TRUE,FALSE),"MissingAbsMsg",_xlfn.IFS(ISTEXT('#_B'!Q31),FALSE,ISLOGICAL('#_B'!Q31),FALSE,SUBSTITUTE(CELL("format",'#_B'!Q31),"-","")=SUBSTITUTE(CELL("format",B!Q31),"-",""),FALSE,CELL("format",'#_B'!Q31)="G",FALSE,AND(CELL("format",'#_B'!Q31)="F0",CELL("format",B!Q31)="G"),FALSE,TRUE,IFERROR(IF(MATCH(CELL("format",'#_B'!Q31),FormatCodes_SFX!$A$4:$A$53,0)&gt;0,TRUE),FALSE),TRUE,TRUE),"FormatMsg",TRUE,"PerfectMsg")</f>
        <v>PerfectMsg</v>
      </c>
      <c r="R31" s="259" t="str">
        <f ca="1">_xlfn.IFS(ISBLANK(B!R31),"",IF(NOT(ISNA('#_B'!R31)),IF(ISNA(B!R31),TRUE,FALSE),FALSE),"StuNAMsg",IF(AND(ISNA('#_B'!R31),ISNA(B!R31)),TRUE,FALSE),"PerfectMsg",IF(NOT(ISERROR('#_B'!R31)),IF(ISERROR(B!R31),TRUE,FALSE),FALSE),"StuErrorMsg",IF(TYPE('#_B'!R31)&lt;&gt;TYPE(B!R31),TRUE,FALSE),"WrongTypeMsg",IF(_xlfn.ISFORMULA('#_B'!R31),IF(NOT(_xlfn.ISFORMULA(B!R31)),TRUE),FALSE),"MissingFormulaMsg",IF(NOT(AND(ISNUMBER(FIND("[",_xlfn.FORMULATEXT('#_B'!R31))),ISNUMBER(FIND("!",_xlfn.FORMULATEXT('#_B'!R31))))),AND(ISNUMBER(FIND("[",_xlfn.FORMULATEXT(B!R31))),ISNUMBER(FIND("!",_xlfn.FORMULATEXT(B!R31)))),FALSE),"ExternalRefsMsg",IF(ISNUMBER('#_B'!R31),IF(ABS('#_B'!R31-B!R31)&gt;0.00001,TRUE,FALSE),IF('#_B'!R31&lt;&gt;B!R31,TRUE,FALSE)),IF(ISNUMBER('#_B'!R31),IF('#_B'!R31&gt;B!R31,"TooLow","TooHigh"),"WrongAnswer"),NOT(_xlfn.ISFORMULA('#_B'!R31)),IF(_xlfn.IFS(ISTEXT('#_B'!R31),FALSE,ISLOGICAL('#_B'!R31),FALSE,SUBSTITUTE(CELL("format",'#_B'!R31),"-","")=SUBSTITUTE(CELL("format",B!R31),"-",""),FALSE,CELL("format",'#_B'!R31)="G",FALSE,AND(CELL("format",'#_B'!R31)="F0",CELL("format",B!R31)="G"),FALSE,TRUE,IFERROR(IF(MATCH(CELL("format",'#_B'!R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31),_xlfn.FORMULATEXT(B!R31),B!R31),"9","#"),"8","#"),"7","#"),"6","#"),"5","#"),"4","#"),"3","#"),"2","#"),"1","#"),"0","#"),"$","")," ",""),",","@"),"&gt;","@"),"&lt;","@"),"=","@"),")","@"),"(","@"),"^","@"),"/","@"),"+","@"),"*","@"),"-","@"))-LEN(SUBSTITUTE(SUBSTITUTE(SUBSTITUTE(SUBSTITUTE(SUBSTITUTE(SUBSTITUTE(SUBSTITUTE(SUBSTITUTE(SUBSTITUTE(SUBSTITUTE(SUBSTITUTE(SUBSTITUTE(SUBSTITUTE(SUBSTITUTE(SUBSTITUTE(SUBSTITUTE(SUBSTITUTE(SUBSTITUTE(SUBSTITUTE(SUBSTITUTE(SUBSTITUTE(SUBSTITUTE(SUBSTITUTE(SUBSTITUTE(IF(_xlfn.ISFORMULA(B!R31),_xlfn.FORMULATEXT(B!R31),B!R31),"9","#"),"8","#"),"7","#"),"6","#"),"5","#"),"4","#"),"3","#"),"2","#"),"1","#"),"0","#"),"$","")," ",""),",","@"),"&gt;","@"),"&lt;","@"),"=","@"),")","@"),"(","@"),"^","@"),"/","@"),"+","@"),"*","@"),"-","@"),"@#","")))/2&gt;(LEN(SUBSTITUTE(SUBSTITUTE(SUBSTITUTE(SUBSTITUTE(SUBSTITUTE(SUBSTITUTE(SUBSTITUTE(SUBSTITUTE(SUBSTITUTE(SUBSTITUTE(SUBSTITUTE(SUBSTITUTE(SUBSTITUTE(SUBSTITUTE(SUBSTITUTE(SUBSTITUTE(SUBSTITUTE(SUBSTITUTE(SUBSTITUTE(SUBSTITUTE(SUBSTITUTE(SUBSTITUTE(SUBSTITUTE(IF(_xlfn.ISFORMULA('#_B'!R31),_xlfn.FORMULATEXT('#_B'!R31),'#_B'!R31),"9","#"),"8","#"),"7","#"),"6","#"),"5","#"),"4","#"),"3","#"),"2","#"),"1","#"),"0","#"),"$","")," ",""),",","@"),"&gt;","@"),"&lt;","@"),"=","@"),")","@"),"(","@"),"^","@"),"/","@"),"+","@"),"*","@"),"-","@"))-LEN(SUBSTITUTE(SUBSTITUTE(SUBSTITUTE(SUBSTITUTE(SUBSTITUTE(SUBSTITUTE(SUBSTITUTE(SUBSTITUTE(SUBSTITUTE(SUBSTITUTE(SUBSTITUTE(SUBSTITUTE(SUBSTITUTE(SUBSTITUTE(SUBSTITUTE(SUBSTITUTE(SUBSTITUTE(SUBSTITUTE(SUBSTITUTE(SUBSTITUTE(SUBSTITUTE(SUBSTITUTE(SUBSTITUTE(SUBSTITUTE(IF(_xlfn.ISFORMULA('#_B'!R31),_xlfn.FORMULATEXT('#_B'!R31),'#_B'!R31),"9","#"),"8","#"),"7","#"),"6","#"),"5","#"),"4","#"),"3","#"),"2","#"),"1","#"),"0","#"),"$","")," ",""),",","@"),"&gt;","@"),"&lt;","@"),"=","@"),")","@"),"(","@"),"^","@"),"/","@"),"+","@"),"*","@"),"-","@"),"@#","")))/2,TRUE,FALSE),"HardCodeMsg",IF(LEN(IF(_xlfn.ISFORMULA(B!R31),_xlfn.FORMULATEXT(B!R31),B!R31))-LEN(SUBSTITUTE(IF(_xlfn.ISFORMULA(B!R31),_xlfn.FORMULATEXT(B!R31),B!R31),"""",""))&gt;LEN(IF(_xlfn.ISFORMULA('#_B'!R31),_xlfn.FORMULATEXT('#_B'!R31),'#_B'!R31))-LEN(SUBSTITUTE(IF(_xlfn.ISFORMULA('#_B'!R31),_xlfn.FORMULATEXT('#_B'!R31),'#_B'!R31),"""","")),TRUE,FALSE),"HardQuoteMsg",IF(LEN(IF(_xlfn.ISFORMULA(B!R31),_xlfn.FORMULATEXT(B!R31),B!R31))-LEN(SUBSTITUTE(IF(_xlfn.ISFORMULA(B!R31),_xlfn.FORMULATEXT(B!R31),B!R31),"$",""))&lt;LEN(IF(_xlfn.ISFORMULA('#_B'!R31),_xlfn.FORMULATEXT('#_B'!R31),'#_B'!R31))-LEN(SUBSTITUTE(IF(_xlfn.ISFORMULA('#_B'!R31),_xlfn.FORMULATEXT('#_B'!R31),'#_B'!R31),"$","")),TRUE,FALSE),"MissingAbsMsg",_xlfn.IFS(ISTEXT('#_B'!R31),FALSE,ISLOGICAL('#_B'!R31),FALSE,SUBSTITUTE(CELL("format",'#_B'!R31),"-","")=SUBSTITUTE(CELL("format",B!R31),"-",""),FALSE,CELL("format",'#_B'!R31)="G",FALSE,AND(CELL("format",'#_B'!R31)="F0",CELL("format",B!R31)="G"),FALSE,TRUE,IFERROR(IF(MATCH(CELL("format",'#_B'!R31),FormatCodes_SFX!$A$4:$A$53,0)&gt;0,TRUE),FALSE),TRUE,TRUE),"FormatMsg",TRUE,"PerfectMsg")</f>
        <v>PerfectMsg</v>
      </c>
      <c r="S31" s="267" t="str">
        <f ca="1">_xlfn.IFS(ISBLANK(B!S31),"",IF(NOT(ISNA('#_B'!S31)),IF(ISNA(B!S31),TRUE,FALSE),FALSE),"StuNAMsg",IF(AND(ISNA('#_B'!S31),ISNA(B!S31)),TRUE,FALSE),"PerfectMsg",IF(NOT(ISERROR('#_B'!S31)),IF(ISERROR(B!S31),TRUE,FALSE),FALSE),"StuErrorMsg",IF(TYPE('#_B'!S31)&lt;&gt;TYPE(B!S31),TRUE,FALSE),"WrongTypeMsg",IF(_xlfn.ISFORMULA('#_B'!S31),IF(NOT(_xlfn.ISFORMULA(B!S31)),TRUE),FALSE),"MissingFormulaMsg",IF(NOT(AND(ISNUMBER(FIND("[",_xlfn.FORMULATEXT('#_B'!S31))),ISNUMBER(FIND("!",_xlfn.FORMULATEXT('#_B'!S31))))),AND(ISNUMBER(FIND("[",_xlfn.FORMULATEXT(B!S31))),ISNUMBER(FIND("!",_xlfn.FORMULATEXT(B!S31)))),FALSE),"ExternalRefsMsg",IF(ISNUMBER('#_B'!S31),IF(ABS('#_B'!S31-B!S31)&gt;0.00001,TRUE,FALSE),IF('#_B'!S31&lt;&gt;B!S31,TRUE,FALSE)),IF(ISNUMBER('#_B'!S31),IF('#_B'!S31&gt;B!S31,"TooLow","TooHigh"),"WrongAnswer"),NOT(_xlfn.ISFORMULA('#_B'!S31)),IF(_xlfn.IFS(ISTEXT('#_B'!S31),FALSE,ISLOGICAL('#_B'!S31),FALSE,SUBSTITUTE(CELL("format",'#_B'!S31),"-","")=SUBSTITUTE(CELL("format",B!S31),"-",""),FALSE,CELL("format",'#_B'!S31)="G",FALSE,AND(CELL("format",'#_B'!S31)="F0",CELL("format",B!S31)="G"),FALSE,TRUE,IFERROR(IF(MATCH(CELL("format",'#_B'!S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31),_xlfn.FORMULATEXT(B!S31),B!S31),"9","#"),"8","#"),"7","#"),"6","#"),"5","#"),"4","#"),"3","#"),"2","#"),"1","#"),"0","#"),"$","")," ",""),",","@"),"&gt;","@"),"&lt;","@"),"=","@"),")","@"),"(","@"),"^","@"),"/","@"),"+","@"),"*","@"),"-","@"))-LEN(SUBSTITUTE(SUBSTITUTE(SUBSTITUTE(SUBSTITUTE(SUBSTITUTE(SUBSTITUTE(SUBSTITUTE(SUBSTITUTE(SUBSTITUTE(SUBSTITUTE(SUBSTITUTE(SUBSTITUTE(SUBSTITUTE(SUBSTITUTE(SUBSTITUTE(SUBSTITUTE(SUBSTITUTE(SUBSTITUTE(SUBSTITUTE(SUBSTITUTE(SUBSTITUTE(SUBSTITUTE(SUBSTITUTE(SUBSTITUTE(IF(_xlfn.ISFORMULA(B!S31),_xlfn.FORMULATEXT(B!S31),B!S31),"9","#"),"8","#"),"7","#"),"6","#"),"5","#"),"4","#"),"3","#"),"2","#"),"1","#"),"0","#"),"$","")," ",""),",","@"),"&gt;","@"),"&lt;","@"),"=","@"),")","@"),"(","@"),"^","@"),"/","@"),"+","@"),"*","@"),"-","@"),"@#","")))/2&gt;(LEN(SUBSTITUTE(SUBSTITUTE(SUBSTITUTE(SUBSTITUTE(SUBSTITUTE(SUBSTITUTE(SUBSTITUTE(SUBSTITUTE(SUBSTITUTE(SUBSTITUTE(SUBSTITUTE(SUBSTITUTE(SUBSTITUTE(SUBSTITUTE(SUBSTITUTE(SUBSTITUTE(SUBSTITUTE(SUBSTITUTE(SUBSTITUTE(SUBSTITUTE(SUBSTITUTE(SUBSTITUTE(SUBSTITUTE(IF(_xlfn.ISFORMULA('#_B'!S31),_xlfn.FORMULATEXT('#_B'!S31),'#_B'!S31),"9","#"),"8","#"),"7","#"),"6","#"),"5","#"),"4","#"),"3","#"),"2","#"),"1","#"),"0","#"),"$","")," ",""),",","@"),"&gt;","@"),"&lt;","@"),"=","@"),")","@"),"(","@"),"^","@"),"/","@"),"+","@"),"*","@"),"-","@"))-LEN(SUBSTITUTE(SUBSTITUTE(SUBSTITUTE(SUBSTITUTE(SUBSTITUTE(SUBSTITUTE(SUBSTITUTE(SUBSTITUTE(SUBSTITUTE(SUBSTITUTE(SUBSTITUTE(SUBSTITUTE(SUBSTITUTE(SUBSTITUTE(SUBSTITUTE(SUBSTITUTE(SUBSTITUTE(SUBSTITUTE(SUBSTITUTE(SUBSTITUTE(SUBSTITUTE(SUBSTITUTE(SUBSTITUTE(SUBSTITUTE(IF(_xlfn.ISFORMULA('#_B'!S31),_xlfn.FORMULATEXT('#_B'!S31),'#_B'!S31),"9","#"),"8","#"),"7","#"),"6","#"),"5","#"),"4","#"),"3","#"),"2","#"),"1","#"),"0","#"),"$","")," ",""),",","@"),"&gt;","@"),"&lt;","@"),"=","@"),")","@"),"(","@"),"^","@"),"/","@"),"+","@"),"*","@"),"-","@"),"@#","")))/2,TRUE,FALSE),"HardCodeMsg",IF(LEN(IF(_xlfn.ISFORMULA(B!S31),_xlfn.FORMULATEXT(B!S31),B!S31))-LEN(SUBSTITUTE(IF(_xlfn.ISFORMULA(B!S31),_xlfn.FORMULATEXT(B!S31),B!S31),"""",""))&gt;LEN(IF(_xlfn.ISFORMULA('#_B'!S31),_xlfn.FORMULATEXT('#_B'!S31),'#_B'!S31))-LEN(SUBSTITUTE(IF(_xlfn.ISFORMULA('#_B'!S31),_xlfn.FORMULATEXT('#_B'!S31),'#_B'!S31),"""","")),TRUE,FALSE),"HardQuoteMsg",IF(LEN(IF(_xlfn.ISFORMULA(B!S31),_xlfn.FORMULATEXT(B!S31),B!S31))-LEN(SUBSTITUTE(IF(_xlfn.ISFORMULA(B!S31),_xlfn.FORMULATEXT(B!S31),B!S31),"$",""))&lt;LEN(IF(_xlfn.ISFORMULA('#_B'!S31),_xlfn.FORMULATEXT('#_B'!S31),'#_B'!S31))-LEN(SUBSTITUTE(IF(_xlfn.ISFORMULA('#_B'!S31),_xlfn.FORMULATEXT('#_B'!S31),'#_B'!S31),"$","")),TRUE,FALSE),"MissingAbsMsg",_xlfn.IFS(ISTEXT('#_B'!S31),FALSE,ISLOGICAL('#_B'!S31),FALSE,SUBSTITUTE(CELL("format",'#_B'!S31),"-","")=SUBSTITUTE(CELL("format",B!S31),"-",""),FALSE,CELL("format",'#_B'!S31)="G",FALSE,AND(CELL("format",'#_B'!S31)="F0",CELL("format",B!S31)="G"),FALSE,TRUE,IFERROR(IF(MATCH(CELL("format",'#_B'!S31),FormatCodes_SFX!$A$4:$A$53,0)&gt;0,TRUE),FALSE),TRUE,TRUE),"FormatMsg",TRUE,"PerfectMsg")</f>
        <v>PerfectMsg</v>
      </c>
    </row>
    <row r="32" spans="6:19">
      <c r="F32" s="260">
        <v>0</v>
      </c>
      <c r="G32" s="270">
        <v>0</v>
      </c>
      <c r="H32" s="270">
        <v>0</v>
      </c>
      <c r="I32" s="271">
        <v>72</v>
      </c>
      <c r="J32" s="270">
        <v>0</v>
      </c>
      <c r="K32" s="270">
        <v>0</v>
      </c>
      <c r="L32" s="270">
        <v>0</v>
      </c>
      <c r="M32" s="262"/>
      <c r="N32" s="270"/>
      <c r="O32" s="270" t="str">
        <f ca="1">_xlfn.IFS(ISBLANK(B!O32),"",IF(NOT(ISNA('#_B'!O32)),IF(ISNA(B!O32),TRUE,FALSE),FALSE),"StuNAMsg",IF(AND(ISNA('#_B'!O32),ISNA(B!O32)),TRUE,FALSE),"PerfectMsg",IF(NOT(ISERROR('#_B'!O32)),IF(ISERROR(B!O32),TRUE,FALSE),FALSE),"StuErrorMsg",IF(TYPE('#_B'!O32)&lt;&gt;TYPE(B!O32),TRUE,FALSE),"WrongTypeMsg",IF(_xlfn.ISFORMULA('#_B'!O32),IF(NOT(_xlfn.ISFORMULA(B!O32)),TRUE),FALSE),"MissingFormulaMsg",IF(NOT(AND(ISNUMBER(FIND("[",_xlfn.FORMULATEXT('#_B'!O32))),ISNUMBER(FIND("!",_xlfn.FORMULATEXT('#_B'!O32))))),AND(ISNUMBER(FIND("[",_xlfn.FORMULATEXT(B!O32))),ISNUMBER(FIND("!",_xlfn.FORMULATEXT(B!O32)))),FALSE),"ExternalRefsMsg",IF(ISNUMBER('#_B'!O32),IF(ABS('#_B'!O32-B!O32)&gt;0.00001,TRUE,FALSE),IF('#_B'!O32&lt;&gt;B!O32,TRUE,FALSE)),IF(ISNUMBER('#_B'!O32),IF('#_B'!O32&gt;B!O32,"TooLow","TooHigh"),"WrongAnswer"),NOT(_xlfn.ISFORMULA('#_B'!O32)),IF(_xlfn.IFS(ISTEXT('#_B'!O32),FALSE,ISLOGICAL('#_B'!O32),FALSE,SUBSTITUTE(CELL("format",'#_B'!O32),"-","")=SUBSTITUTE(CELL("format",B!O32),"-",""),FALSE,CELL("format",'#_B'!O32)="G",FALSE,AND(CELL("format",'#_B'!O32)="F0",CELL("format",B!O32)="G"),FALSE,TRUE,IFERROR(IF(MATCH(CELL("format",'#_B'!O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32),_xlfn.FORMULATEXT(B!O32),B!O32),"9","#"),"8","#"),"7","#"),"6","#"),"5","#"),"4","#"),"3","#"),"2","#"),"1","#"),"0","#"),"$","")," ",""),",","@"),"&gt;","@"),"&lt;","@"),"=","@"),")","@"),"(","@"),"^","@"),"/","@"),"+","@"),"*","@"),"-","@"))-LEN(SUBSTITUTE(SUBSTITUTE(SUBSTITUTE(SUBSTITUTE(SUBSTITUTE(SUBSTITUTE(SUBSTITUTE(SUBSTITUTE(SUBSTITUTE(SUBSTITUTE(SUBSTITUTE(SUBSTITUTE(SUBSTITUTE(SUBSTITUTE(SUBSTITUTE(SUBSTITUTE(SUBSTITUTE(SUBSTITUTE(SUBSTITUTE(SUBSTITUTE(SUBSTITUTE(SUBSTITUTE(SUBSTITUTE(SUBSTITUTE(IF(_xlfn.ISFORMULA(B!O32),_xlfn.FORMULATEXT(B!O32),B!O32),"9","#"),"8","#"),"7","#"),"6","#"),"5","#"),"4","#"),"3","#"),"2","#"),"1","#"),"0","#"),"$","")," ",""),",","@"),"&gt;","@"),"&lt;","@"),"=","@"),")","@"),"(","@"),"^","@"),"/","@"),"+","@"),"*","@"),"-","@"),"@#","")))/2&gt;(LEN(SUBSTITUTE(SUBSTITUTE(SUBSTITUTE(SUBSTITUTE(SUBSTITUTE(SUBSTITUTE(SUBSTITUTE(SUBSTITUTE(SUBSTITUTE(SUBSTITUTE(SUBSTITUTE(SUBSTITUTE(SUBSTITUTE(SUBSTITUTE(SUBSTITUTE(SUBSTITUTE(SUBSTITUTE(SUBSTITUTE(SUBSTITUTE(SUBSTITUTE(SUBSTITUTE(SUBSTITUTE(SUBSTITUTE(IF(_xlfn.ISFORMULA('#_B'!O32),_xlfn.FORMULATEXT('#_B'!O32),'#_B'!O32),"9","#"),"8","#"),"7","#"),"6","#"),"5","#"),"4","#"),"3","#"),"2","#"),"1","#"),"0","#"),"$","")," ",""),",","@"),"&gt;","@"),"&lt;","@"),"=","@"),")","@"),"(","@"),"^","@"),"/","@"),"+","@"),"*","@"),"-","@"))-LEN(SUBSTITUTE(SUBSTITUTE(SUBSTITUTE(SUBSTITUTE(SUBSTITUTE(SUBSTITUTE(SUBSTITUTE(SUBSTITUTE(SUBSTITUTE(SUBSTITUTE(SUBSTITUTE(SUBSTITUTE(SUBSTITUTE(SUBSTITUTE(SUBSTITUTE(SUBSTITUTE(SUBSTITUTE(SUBSTITUTE(SUBSTITUTE(SUBSTITUTE(SUBSTITUTE(SUBSTITUTE(SUBSTITUTE(SUBSTITUTE(IF(_xlfn.ISFORMULA('#_B'!O32),_xlfn.FORMULATEXT('#_B'!O32),'#_B'!O32),"9","#"),"8","#"),"7","#"),"6","#"),"5","#"),"4","#"),"3","#"),"2","#"),"1","#"),"0","#"),"$","")," ",""),",","@"),"&gt;","@"),"&lt;","@"),"=","@"),")","@"),"(","@"),"^","@"),"/","@"),"+","@"),"*","@"),"-","@"),"@#","")))/2,TRUE,FALSE),"HardCodeMsg",IF(LEN(IF(_xlfn.ISFORMULA(B!O32),_xlfn.FORMULATEXT(B!O32),B!O32))-LEN(SUBSTITUTE(IF(_xlfn.ISFORMULA(B!O32),_xlfn.FORMULATEXT(B!O32),B!O32),"""",""))&gt;LEN(IF(_xlfn.ISFORMULA('#_B'!O32),_xlfn.FORMULATEXT('#_B'!O32),'#_B'!O32))-LEN(SUBSTITUTE(IF(_xlfn.ISFORMULA('#_B'!O32),_xlfn.FORMULATEXT('#_B'!O32),'#_B'!O32),"""","")),TRUE,FALSE),"HardQuoteMsg",IF(LEN(IF(_xlfn.ISFORMULA(B!O32),_xlfn.FORMULATEXT(B!O32),B!O32))-LEN(SUBSTITUTE(IF(_xlfn.ISFORMULA(B!O32),_xlfn.FORMULATEXT(B!O32),B!O32),"$",""))&lt;LEN(IF(_xlfn.ISFORMULA('#_B'!O32),_xlfn.FORMULATEXT('#_B'!O32),'#_B'!O32))-LEN(SUBSTITUTE(IF(_xlfn.ISFORMULA('#_B'!O32),_xlfn.FORMULATEXT('#_B'!O32),'#_B'!O32),"$","")),TRUE,FALSE),"MissingAbsMsg",_xlfn.IFS(ISTEXT('#_B'!O32),FALSE,ISLOGICAL('#_B'!O32),FALSE,SUBSTITUTE(CELL("format",'#_B'!O32),"-","")=SUBSTITUTE(CELL("format",B!O32),"-",""),FALSE,CELL("format",'#_B'!O32)="G",FALSE,AND(CELL("format",'#_B'!O32)="F0",CELL("format",B!O32)="G"),FALSE,TRUE,IFERROR(IF(MATCH(CELL("format",'#_B'!O32),FormatCodes_SFX!$A$4:$A$53,0)&gt;0,TRUE),FALSE),TRUE,TRUE),"FormatMsg",TRUE,"PerfectMsg")</f>
        <v>PerfectMsg</v>
      </c>
      <c r="P32" s="271" t="str">
        <f ca="1">_xlfn.IFS(ISBLANK(B!P32),"",IF(NOT(ISNA('#_B'!P32)),IF(ISNA(B!P32),TRUE,FALSE),FALSE),"StuNAMsg",IF(AND(ISNA('#_B'!P32),ISNA(B!P32)),TRUE,FALSE),"PerfectMsg",IF(NOT(ISERROR('#_B'!P32)),IF(ISERROR(B!P32),TRUE,FALSE),FALSE),"StuErrorMsg",IF(TYPE('#_B'!P32)&lt;&gt;TYPE(B!P32),TRUE,FALSE),"WrongTypeMsg",IF(_xlfn.ISFORMULA('#_B'!P32),IF(NOT(_xlfn.ISFORMULA(B!P32)),TRUE),FALSE),"MissingFormulaMsg",IF(NOT(AND(ISNUMBER(FIND("[",_xlfn.FORMULATEXT('#_B'!P32))),ISNUMBER(FIND("!",_xlfn.FORMULATEXT('#_B'!P32))))),AND(ISNUMBER(FIND("[",_xlfn.FORMULATEXT(B!P32))),ISNUMBER(FIND("!",_xlfn.FORMULATEXT(B!P32)))),FALSE),"ExternalRefsMsg",IF(ISNUMBER('#_B'!P32),IF(ABS('#_B'!P32-B!P32)&gt;0.00001,TRUE,FALSE),IF('#_B'!P32&lt;&gt;B!P32,TRUE,FALSE)),IF(ISNUMBER('#_B'!P32),IF('#_B'!P32&gt;B!P32,"TooLow","TooHigh"),"WrongAnswer"),NOT(_xlfn.ISFORMULA('#_B'!P32)),IF(_xlfn.IFS(ISTEXT('#_B'!P32),FALSE,ISLOGICAL('#_B'!P32),FALSE,SUBSTITUTE(CELL("format",'#_B'!P32),"-","")=SUBSTITUTE(CELL("format",B!P32),"-",""),FALSE,CELL("format",'#_B'!P32)="G",FALSE,AND(CELL("format",'#_B'!P32)="F0",CELL("format",B!P32)="G"),FALSE,TRUE,IFERROR(IF(MATCH(CELL("format",'#_B'!P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32),_xlfn.FORMULATEXT(B!P32),B!P32),"9","#"),"8","#"),"7","#"),"6","#"),"5","#"),"4","#"),"3","#"),"2","#"),"1","#"),"0","#"),"$","")," ",""),",","@"),"&gt;","@"),"&lt;","@"),"=","@"),")","@"),"(","@"),"^","@"),"/","@"),"+","@"),"*","@"),"-","@"))-LEN(SUBSTITUTE(SUBSTITUTE(SUBSTITUTE(SUBSTITUTE(SUBSTITUTE(SUBSTITUTE(SUBSTITUTE(SUBSTITUTE(SUBSTITUTE(SUBSTITUTE(SUBSTITUTE(SUBSTITUTE(SUBSTITUTE(SUBSTITUTE(SUBSTITUTE(SUBSTITUTE(SUBSTITUTE(SUBSTITUTE(SUBSTITUTE(SUBSTITUTE(SUBSTITUTE(SUBSTITUTE(SUBSTITUTE(SUBSTITUTE(IF(_xlfn.ISFORMULA(B!P32),_xlfn.FORMULATEXT(B!P32),B!P32),"9","#"),"8","#"),"7","#"),"6","#"),"5","#"),"4","#"),"3","#"),"2","#"),"1","#"),"0","#"),"$","")," ",""),",","@"),"&gt;","@"),"&lt;","@"),"=","@"),")","@"),"(","@"),"^","@"),"/","@"),"+","@"),"*","@"),"-","@"),"@#","")))/2&gt;(LEN(SUBSTITUTE(SUBSTITUTE(SUBSTITUTE(SUBSTITUTE(SUBSTITUTE(SUBSTITUTE(SUBSTITUTE(SUBSTITUTE(SUBSTITUTE(SUBSTITUTE(SUBSTITUTE(SUBSTITUTE(SUBSTITUTE(SUBSTITUTE(SUBSTITUTE(SUBSTITUTE(SUBSTITUTE(SUBSTITUTE(SUBSTITUTE(SUBSTITUTE(SUBSTITUTE(SUBSTITUTE(SUBSTITUTE(IF(_xlfn.ISFORMULA('#_B'!P32),_xlfn.FORMULATEXT('#_B'!P32),'#_B'!P32),"9","#"),"8","#"),"7","#"),"6","#"),"5","#"),"4","#"),"3","#"),"2","#"),"1","#"),"0","#"),"$","")," ",""),",","@"),"&gt;","@"),"&lt;","@"),"=","@"),")","@"),"(","@"),"^","@"),"/","@"),"+","@"),"*","@"),"-","@"))-LEN(SUBSTITUTE(SUBSTITUTE(SUBSTITUTE(SUBSTITUTE(SUBSTITUTE(SUBSTITUTE(SUBSTITUTE(SUBSTITUTE(SUBSTITUTE(SUBSTITUTE(SUBSTITUTE(SUBSTITUTE(SUBSTITUTE(SUBSTITUTE(SUBSTITUTE(SUBSTITUTE(SUBSTITUTE(SUBSTITUTE(SUBSTITUTE(SUBSTITUTE(SUBSTITUTE(SUBSTITUTE(SUBSTITUTE(SUBSTITUTE(IF(_xlfn.ISFORMULA('#_B'!P32),_xlfn.FORMULATEXT('#_B'!P32),'#_B'!P32),"9","#"),"8","#"),"7","#"),"6","#"),"5","#"),"4","#"),"3","#"),"2","#"),"1","#"),"0","#"),"$","")," ",""),",","@"),"&gt;","@"),"&lt;","@"),"=","@"),")","@"),"(","@"),"^","@"),"/","@"),"+","@"),"*","@"),"-","@"),"@#","")))/2,TRUE,FALSE),"HardCodeMsg",IF(LEN(IF(_xlfn.ISFORMULA(B!P32),_xlfn.FORMULATEXT(B!P32),B!P32))-LEN(SUBSTITUTE(IF(_xlfn.ISFORMULA(B!P32),_xlfn.FORMULATEXT(B!P32),B!P32),"""",""))&gt;LEN(IF(_xlfn.ISFORMULA('#_B'!P32),_xlfn.FORMULATEXT('#_B'!P32),'#_B'!P32))-LEN(SUBSTITUTE(IF(_xlfn.ISFORMULA('#_B'!P32),_xlfn.FORMULATEXT('#_B'!P32),'#_B'!P32),"""","")),TRUE,FALSE),"HardQuoteMsg",IF(LEN(IF(_xlfn.ISFORMULA(B!P32),_xlfn.FORMULATEXT(B!P32),B!P32))-LEN(SUBSTITUTE(IF(_xlfn.ISFORMULA(B!P32),_xlfn.FORMULATEXT(B!P32),B!P32),"$",""))&lt;LEN(IF(_xlfn.ISFORMULA('#_B'!P32),_xlfn.FORMULATEXT('#_B'!P32),'#_B'!P32))-LEN(SUBSTITUTE(IF(_xlfn.ISFORMULA('#_B'!P32),_xlfn.FORMULATEXT('#_B'!P32),'#_B'!P32),"$","")),TRUE,FALSE),"MissingAbsMsg",_xlfn.IFS(ISTEXT('#_B'!P32),FALSE,ISLOGICAL('#_B'!P32),FALSE,SUBSTITUTE(CELL("format",'#_B'!P32),"-","")=SUBSTITUTE(CELL("format",B!P32),"-",""),FALSE,CELL("format",'#_B'!P32)="G",FALSE,AND(CELL("format",'#_B'!P32)="F0",CELL("format",B!P32)="G"),FALSE,TRUE,IFERROR(IF(MATCH(CELL("format",'#_B'!P32),FormatCodes_SFX!$A$4:$A$53,0)&gt;0,TRUE),FALSE),TRUE,TRUE),"FormatMsg",TRUE,"PerfectMsg")</f>
        <v>PerfectMsg</v>
      </c>
      <c r="Q32" s="271" t="str">
        <f ca="1">_xlfn.IFS(ISBLANK(B!Q32),"",IF(NOT(ISNA('#_B'!Q32)),IF(ISNA(B!Q32),TRUE,FALSE),FALSE),"StuNAMsg",IF(AND(ISNA('#_B'!Q32),ISNA(B!Q32)),TRUE,FALSE),"PerfectMsg",IF(NOT(ISERROR('#_B'!Q32)),IF(ISERROR(B!Q32),TRUE,FALSE),FALSE),"StuErrorMsg",IF(TYPE('#_B'!Q32)&lt;&gt;TYPE(B!Q32),TRUE,FALSE),"WrongTypeMsg",IF(_xlfn.ISFORMULA('#_B'!Q32),IF(NOT(_xlfn.ISFORMULA(B!Q32)),TRUE),FALSE),"MissingFormulaMsg",IF(NOT(AND(ISNUMBER(FIND("[",_xlfn.FORMULATEXT('#_B'!Q32))),ISNUMBER(FIND("!",_xlfn.FORMULATEXT('#_B'!Q32))))),AND(ISNUMBER(FIND("[",_xlfn.FORMULATEXT(B!Q32))),ISNUMBER(FIND("!",_xlfn.FORMULATEXT(B!Q32)))),FALSE),"ExternalRefsMsg",IF(ISNUMBER('#_B'!Q32),IF(ABS('#_B'!Q32-B!Q32)&gt;0.00001,TRUE,FALSE),IF('#_B'!Q32&lt;&gt;B!Q32,TRUE,FALSE)),IF(ISNUMBER('#_B'!Q32),IF('#_B'!Q32&gt;B!Q32,"TooLow","TooHigh"),"WrongAnswer"),NOT(_xlfn.ISFORMULA('#_B'!Q32)),IF(_xlfn.IFS(ISTEXT('#_B'!Q32),FALSE,ISLOGICAL('#_B'!Q32),FALSE,SUBSTITUTE(CELL("format",'#_B'!Q32),"-","")=SUBSTITUTE(CELL("format",B!Q32),"-",""),FALSE,CELL("format",'#_B'!Q32)="G",FALSE,AND(CELL("format",'#_B'!Q32)="F0",CELL("format",B!Q32)="G"),FALSE,TRUE,IFERROR(IF(MATCH(CELL("format",'#_B'!Q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32),_xlfn.FORMULATEXT(B!Q32),B!Q32),"9","#"),"8","#"),"7","#"),"6","#"),"5","#"),"4","#"),"3","#"),"2","#"),"1","#"),"0","#"),"$","")," ",""),",","@"),"&gt;","@"),"&lt;","@"),"=","@"),")","@"),"(","@"),"^","@"),"/","@"),"+","@"),"*","@"),"-","@"))-LEN(SUBSTITUTE(SUBSTITUTE(SUBSTITUTE(SUBSTITUTE(SUBSTITUTE(SUBSTITUTE(SUBSTITUTE(SUBSTITUTE(SUBSTITUTE(SUBSTITUTE(SUBSTITUTE(SUBSTITUTE(SUBSTITUTE(SUBSTITUTE(SUBSTITUTE(SUBSTITUTE(SUBSTITUTE(SUBSTITUTE(SUBSTITUTE(SUBSTITUTE(SUBSTITUTE(SUBSTITUTE(SUBSTITUTE(SUBSTITUTE(IF(_xlfn.ISFORMULA(B!Q32),_xlfn.FORMULATEXT(B!Q32),B!Q32),"9","#"),"8","#"),"7","#"),"6","#"),"5","#"),"4","#"),"3","#"),"2","#"),"1","#"),"0","#"),"$","")," ",""),",","@"),"&gt;","@"),"&lt;","@"),"=","@"),")","@"),"(","@"),"^","@"),"/","@"),"+","@"),"*","@"),"-","@"),"@#","")))/2&gt;(LEN(SUBSTITUTE(SUBSTITUTE(SUBSTITUTE(SUBSTITUTE(SUBSTITUTE(SUBSTITUTE(SUBSTITUTE(SUBSTITUTE(SUBSTITUTE(SUBSTITUTE(SUBSTITUTE(SUBSTITUTE(SUBSTITUTE(SUBSTITUTE(SUBSTITUTE(SUBSTITUTE(SUBSTITUTE(SUBSTITUTE(SUBSTITUTE(SUBSTITUTE(SUBSTITUTE(SUBSTITUTE(SUBSTITUTE(IF(_xlfn.ISFORMULA('#_B'!Q32),_xlfn.FORMULATEXT('#_B'!Q32),'#_B'!Q32),"9","#"),"8","#"),"7","#"),"6","#"),"5","#"),"4","#"),"3","#"),"2","#"),"1","#"),"0","#"),"$","")," ",""),",","@"),"&gt;","@"),"&lt;","@"),"=","@"),")","@"),"(","@"),"^","@"),"/","@"),"+","@"),"*","@"),"-","@"))-LEN(SUBSTITUTE(SUBSTITUTE(SUBSTITUTE(SUBSTITUTE(SUBSTITUTE(SUBSTITUTE(SUBSTITUTE(SUBSTITUTE(SUBSTITUTE(SUBSTITUTE(SUBSTITUTE(SUBSTITUTE(SUBSTITUTE(SUBSTITUTE(SUBSTITUTE(SUBSTITUTE(SUBSTITUTE(SUBSTITUTE(SUBSTITUTE(SUBSTITUTE(SUBSTITUTE(SUBSTITUTE(SUBSTITUTE(SUBSTITUTE(IF(_xlfn.ISFORMULA('#_B'!Q32),_xlfn.FORMULATEXT('#_B'!Q32),'#_B'!Q32),"9","#"),"8","#"),"7","#"),"6","#"),"5","#"),"4","#"),"3","#"),"2","#"),"1","#"),"0","#"),"$","")," ",""),",","@"),"&gt;","@"),"&lt;","@"),"=","@"),")","@"),"(","@"),"^","@"),"/","@"),"+","@"),"*","@"),"-","@"),"@#","")))/2,TRUE,FALSE),"HardCodeMsg",IF(LEN(IF(_xlfn.ISFORMULA(B!Q32),_xlfn.FORMULATEXT(B!Q32),B!Q32))-LEN(SUBSTITUTE(IF(_xlfn.ISFORMULA(B!Q32),_xlfn.FORMULATEXT(B!Q32),B!Q32),"""",""))&gt;LEN(IF(_xlfn.ISFORMULA('#_B'!Q32),_xlfn.FORMULATEXT('#_B'!Q32),'#_B'!Q32))-LEN(SUBSTITUTE(IF(_xlfn.ISFORMULA('#_B'!Q32),_xlfn.FORMULATEXT('#_B'!Q32),'#_B'!Q32),"""","")),TRUE,FALSE),"HardQuoteMsg",IF(LEN(IF(_xlfn.ISFORMULA(B!Q32),_xlfn.FORMULATEXT(B!Q32),B!Q32))-LEN(SUBSTITUTE(IF(_xlfn.ISFORMULA(B!Q32),_xlfn.FORMULATEXT(B!Q32),B!Q32),"$",""))&lt;LEN(IF(_xlfn.ISFORMULA('#_B'!Q32),_xlfn.FORMULATEXT('#_B'!Q32),'#_B'!Q32))-LEN(SUBSTITUTE(IF(_xlfn.ISFORMULA('#_B'!Q32),_xlfn.FORMULATEXT('#_B'!Q32),'#_B'!Q32),"$","")),TRUE,FALSE),"MissingAbsMsg",_xlfn.IFS(ISTEXT('#_B'!Q32),FALSE,ISLOGICAL('#_B'!Q32),FALSE,SUBSTITUTE(CELL("format",'#_B'!Q32),"-","")=SUBSTITUTE(CELL("format",B!Q32),"-",""),FALSE,CELL("format",'#_B'!Q32)="G",FALSE,AND(CELL("format",'#_B'!Q32)="F0",CELL("format",B!Q32)="G"),FALSE,TRUE,IFERROR(IF(MATCH(CELL("format",'#_B'!Q32),FormatCodes_SFX!$A$4:$A$53,0)&gt;0,TRUE),FALSE),TRUE,TRUE),"FormatMsg",TRUE,"PerfectMsg")</f>
        <v>PerfectMsg</v>
      </c>
      <c r="R32" s="259" t="str">
        <f ca="1">_xlfn.IFS(ISBLANK(B!R32),"",IF(NOT(ISNA('#_B'!R32)),IF(ISNA(B!R32),TRUE,FALSE),FALSE),"StuNAMsg",IF(AND(ISNA('#_B'!R32),ISNA(B!R32)),TRUE,FALSE),"PerfectMsg",IF(NOT(ISERROR('#_B'!R32)),IF(ISERROR(B!R32),TRUE,FALSE),FALSE),"StuErrorMsg",IF(TYPE('#_B'!R32)&lt;&gt;TYPE(B!R32),TRUE,FALSE),"WrongTypeMsg",IF(_xlfn.ISFORMULA('#_B'!R32),IF(NOT(_xlfn.ISFORMULA(B!R32)),TRUE),FALSE),"MissingFormulaMsg",IF(NOT(AND(ISNUMBER(FIND("[",_xlfn.FORMULATEXT('#_B'!R32))),ISNUMBER(FIND("!",_xlfn.FORMULATEXT('#_B'!R32))))),AND(ISNUMBER(FIND("[",_xlfn.FORMULATEXT(B!R32))),ISNUMBER(FIND("!",_xlfn.FORMULATEXT(B!R32)))),FALSE),"ExternalRefsMsg",IF(ISNUMBER('#_B'!R32),IF(ABS('#_B'!R32-B!R32)&gt;0.00001,TRUE,FALSE),IF('#_B'!R32&lt;&gt;B!R32,TRUE,FALSE)),IF(ISNUMBER('#_B'!R32),IF('#_B'!R32&gt;B!R32,"TooLow","TooHigh"),"WrongAnswer"),NOT(_xlfn.ISFORMULA('#_B'!R32)),IF(_xlfn.IFS(ISTEXT('#_B'!R32),FALSE,ISLOGICAL('#_B'!R32),FALSE,SUBSTITUTE(CELL("format",'#_B'!R32),"-","")=SUBSTITUTE(CELL("format",B!R32),"-",""),FALSE,CELL("format",'#_B'!R32)="G",FALSE,AND(CELL("format",'#_B'!R32)="F0",CELL("format",B!R32)="G"),FALSE,TRUE,IFERROR(IF(MATCH(CELL("format",'#_B'!R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32),_xlfn.FORMULATEXT(B!R32),B!R32),"9","#"),"8","#"),"7","#"),"6","#"),"5","#"),"4","#"),"3","#"),"2","#"),"1","#"),"0","#"),"$","")," ",""),",","@"),"&gt;","@"),"&lt;","@"),"=","@"),")","@"),"(","@"),"^","@"),"/","@"),"+","@"),"*","@"),"-","@"))-LEN(SUBSTITUTE(SUBSTITUTE(SUBSTITUTE(SUBSTITUTE(SUBSTITUTE(SUBSTITUTE(SUBSTITUTE(SUBSTITUTE(SUBSTITUTE(SUBSTITUTE(SUBSTITUTE(SUBSTITUTE(SUBSTITUTE(SUBSTITUTE(SUBSTITUTE(SUBSTITUTE(SUBSTITUTE(SUBSTITUTE(SUBSTITUTE(SUBSTITUTE(SUBSTITUTE(SUBSTITUTE(SUBSTITUTE(SUBSTITUTE(IF(_xlfn.ISFORMULA(B!R32),_xlfn.FORMULATEXT(B!R32),B!R32),"9","#"),"8","#"),"7","#"),"6","#"),"5","#"),"4","#"),"3","#"),"2","#"),"1","#"),"0","#"),"$","")," ",""),",","@"),"&gt;","@"),"&lt;","@"),"=","@"),")","@"),"(","@"),"^","@"),"/","@"),"+","@"),"*","@"),"-","@"),"@#","")))/2&gt;(LEN(SUBSTITUTE(SUBSTITUTE(SUBSTITUTE(SUBSTITUTE(SUBSTITUTE(SUBSTITUTE(SUBSTITUTE(SUBSTITUTE(SUBSTITUTE(SUBSTITUTE(SUBSTITUTE(SUBSTITUTE(SUBSTITUTE(SUBSTITUTE(SUBSTITUTE(SUBSTITUTE(SUBSTITUTE(SUBSTITUTE(SUBSTITUTE(SUBSTITUTE(SUBSTITUTE(SUBSTITUTE(SUBSTITUTE(IF(_xlfn.ISFORMULA('#_B'!R32),_xlfn.FORMULATEXT('#_B'!R32),'#_B'!R32),"9","#"),"8","#"),"7","#"),"6","#"),"5","#"),"4","#"),"3","#"),"2","#"),"1","#"),"0","#"),"$","")," ",""),",","@"),"&gt;","@"),"&lt;","@"),"=","@"),")","@"),"(","@"),"^","@"),"/","@"),"+","@"),"*","@"),"-","@"))-LEN(SUBSTITUTE(SUBSTITUTE(SUBSTITUTE(SUBSTITUTE(SUBSTITUTE(SUBSTITUTE(SUBSTITUTE(SUBSTITUTE(SUBSTITUTE(SUBSTITUTE(SUBSTITUTE(SUBSTITUTE(SUBSTITUTE(SUBSTITUTE(SUBSTITUTE(SUBSTITUTE(SUBSTITUTE(SUBSTITUTE(SUBSTITUTE(SUBSTITUTE(SUBSTITUTE(SUBSTITUTE(SUBSTITUTE(SUBSTITUTE(IF(_xlfn.ISFORMULA('#_B'!R32),_xlfn.FORMULATEXT('#_B'!R32),'#_B'!R32),"9","#"),"8","#"),"7","#"),"6","#"),"5","#"),"4","#"),"3","#"),"2","#"),"1","#"),"0","#"),"$","")," ",""),",","@"),"&gt;","@"),"&lt;","@"),"=","@"),")","@"),"(","@"),"^","@"),"/","@"),"+","@"),"*","@"),"-","@"),"@#","")))/2,TRUE,FALSE),"HardCodeMsg",IF(LEN(IF(_xlfn.ISFORMULA(B!R32),_xlfn.FORMULATEXT(B!R32),B!R32))-LEN(SUBSTITUTE(IF(_xlfn.ISFORMULA(B!R32),_xlfn.FORMULATEXT(B!R32),B!R32),"""",""))&gt;LEN(IF(_xlfn.ISFORMULA('#_B'!R32),_xlfn.FORMULATEXT('#_B'!R32),'#_B'!R32))-LEN(SUBSTITUTE(IF(_xlfn.ISFORMULA('#_B'!R32),_xlfn.FORMULATEXT('#_B'!R32),'#_B'!R32),"""","")),TRUE,FALSE),"HardQuoteMsg",IF(LEN(IF(_xlfn.ISFORMULA(B!R32),_xlfn.FORMULATEXT(B!R32),B!R32))-LEN(SUBSTITUTE(IF(_xlfn.ISFORMULA(B!R32),_xlfn.FORMULATEXT(B!R32),B!R32),"$",""))&lt;LEN(IF(_xlfn.ISFORMULA('#_B'!R32),_xlfn.FORMULATEXT('#_B'!R32),'#_B'!R32))-LEN(SUBSTITUTE(IF(_xlfn.ISFORMULA('#_B'!R32),_xlfn.FORMULATEXT('#_B'!R32),'#_B'!R32),"$","")),TRUE,FALSE),"MissingAbsMsg",_xlfn.IFS(ISTEXT('#_B'!R32),FALSE,ISLOGICAL('#_B'!R32),FALSE,SUBSTITUTE(CELL("format",'#_B'!R32),"-","")=SUBSTITUTE(CELL("format",B!R32),"-",""),FALSE,CELL("format",'#_B'!R32)="G",FALSE,AND(CELL("format",'#_B'!R32)="F0",CELL("format",B!R32)="G"),FALSE,TRUE,IFERROR(IF(MATCH(CELL("format",'#_B'!R32),FormatCodes_SFX!$A$4:$A$53,0)&gt;0,TRUE),FALSE),TRUE,TRUE),"FormatMsg",TRUE,"PerfectMsg")</f>
        <v>PerfectMsg</v>
      </c>
      <c r="S32" s="267" t="str">
        <f ca="1">_xlfn.IFS(ISBLANK(B!S32),"",IF(NOT(ISNA('#_B'!S32)),IF(ISNA(B!S32),TRUE,FALSE),FALSE),"StuNAMsg",IF(AND(ISNA('#_B'!S32),ISNA(B!S32)),TRUE,FALSE),"PerfectMsg",IF(NOT(ISERROR('#_B'!S32)),IF(ISERROR(B!S32),TRUE,FALSE),FALSE),"StuErrorMsg",IF(TYPE('#_B'!S32)&lt;&gt;TYPE(B!S32),TRUE,FALSE),"WrongTypeMsg",IF(_xlfn.ISFORMULA('#_B'!S32),IF(NOT(_xlfn.ISFORMULA(B!S32)),TRUE),FALSE),"MissingFormulaMsg",IF(NOT(AND(ISNUMBER(FIND("[",_xlfn.FORMULATEXT('#_B'!S32))),ISNUMBER(FIND("!",_xlfn.FORMULATEXT('#_B'!S32))))),AND(ISNUMBER(FIND("[",_xlfn.FORMULATEXT(B!S32))),ISNUMBER(FIND("!",_xlfn.FORMULATEXT(B!S32)))),FALSE),"ExternalRefsMsg",IF(ISNUMBER('#_B'!S32),IF(ABS('#_B'!S32-B!S32)&gt;0.00001,TRUE,FALSE),IF('#_B'!S32&lt;&gt;B!S32,TRUE,FALSE)),IF(ISNUMBER('#_B'!S32),IF('#_B'!S32&gt;B!S32,"TooLow","TooHigh"),"WrongAnswer"),NOT(_xlfn.ISFORMULA('#_B'!S32)),IF(_xlfn.IFS(ISTEXT('#_B'!S32),FALSE,ISLOGICAL('#_B'!S32),FALSE,SUBSTITUTE(CELL("format",'#_B'!S32),"-","")=SUBSTITUTE(CELL("format",B!S32),"-",""),FALSE,CELL("format",'#_B'!S32)="G",FALSE,AND(CELL("format",'#_B'!S32)="F0",CELL("format",B!S32)="G"),FALSE,TRUE,IFERROR(IF(MATCH(CELL("format",'#_B'!S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32),_xlfn.FORMULATEXT(B!S32),B!S32),"9","#"),"8","#"),"7","#"),"6","#"),"5","#"),"4","#"),"3","#"),"2","#"),"1","#"),"0","#"),"$","")," ",""),",","@"),"&gt;","@"),"&lt;","@"),"=","@"),")","@"),"(","@"),"^","@"),"/","@"),"+","@"),"*","@"),"-","@"))-LEN(SUBSTITUTE(SUBSTITUTE(SUBSTITUTE(SUBSTITUTE(SUBSTITUTE(SUBSTITUTE(SUBSTITUTE(SUBSTITUTE(SUBSTITUTE(SUBSTITUTE(SUBSTITUTE(SUBSTITUTE(SUBSTITUTE(SUBSTITUTE(SUBSTITUTE(SUBSTITUTE(SUBSTITUTE(SUBSTITUTE(SUBSTITUTE(SUBSTITUTE(SUBSTITUTE(SUBSTITUTE(SUBSTITUTE(SUBSTITUTE(IF(_xlfn.ISFORMULA(B!S32),_xlfn.FORMULATEXT(B!S32),B!S32),"9","#"),"8","#"),"7","#"),"6","#"),"5","#"),"4","#"),"3","#"),"2","#"),"1","#"),"0","#"),"$","")," ",""),",","@"),"&gt;","@"),"&lt;","@"),"=","@"),")","@"),"(","@"),"^","@"),"/","@"),"+","@"),"*","@"),"-","@"),"@#","")))/2&gt;(LEN(SUBSTITUTE(SUBSTITUTE(SUBSTITUTE(SUBSTITUTE(SUBSTITUTE(SUBSTITUTE(SUBSTITUTE(SUBSTITUTE(SUBSTITUTE(SUBSTITUTE(SUBSTITUTE(SUBSTITUTE(SUBSTITUTE(SUBSTITUTE(SUBSTITUTE(SUBSTITUTE(SUBSTITUTE(SUBSTITUTE(SUBSTITUTE(SUBSTITUTE(SUBSTITUTE(SUBSTITUTE(SUBSTITUTE(IF(_xlfn.ISFORMULA('#_B'!S32),_xlfn.FORMULATEXT('#_B'!S32),'#_B'!S32),"9","#"),"8","#"),"7","#"),"6","#"),"5","#"),"4","#"),"3","#"),"2","#"),"1","#"),"0","#"),"$","")," ",""),",","@"),"&gt;","@"),"&lt;","@"),"=","@"),")","@"),"(","@"),"^","@"),"/","@"),"+","@"),"*","@"),"-","@"))-LEN(SUBSTITUTE(SUBSTITUTE(SUBSTITUTE(SUBSTITUTE(SUBSTITUTE(SUBSTITUTE(SUBSTITUTE(SUBSTITUTE(SUBSTITUTE(SUBSTITUTE(SUBSTITUTE(SUBSTITUTE(SUBSTITUTE(SUBSTITUTE(SUBSTITUTE(SUBSTITUTE(SUBSTITUTE(SUBSTITUTE(SUBSTITUTE(SUBSTITUTE(SUBSTITUTE(SUBSTITUTE(SUBSTITUTE(SUBSTITUTE(IF(_xlfn.ISFORMULA('#_B'!S32),_xlfn.FORMULATEXT('#_B'!S32),'#_B'!S32),"9","#"),"8","#"),"7","#"),"6","#"),"5","#"),"4","#"),"3","#"),"2","#"),"1","#"),"0","#"),"$","")," ",""),",","@"),"&gt;","@"),"&lt;","@"),"=","@"),")","@"),"(","@"),"^","@"),"/","@"),"+","@"),"*","@"),"-","@"),"@#","")))/2,TRUE,FALSE),"HardCodeMsg",IF(LEN(IF(_xlfn.ISFORMULA(B!S32),_xlfn.FORMULATEXT(B!S32),B!S32))-LEN(SUBSTITUTE(IF(_xlfn.ISFORMULA(B!S32),_xlfn.FORMULATEXT(B!S32),B!S32),"""",""))&gt;LEN(IF(_xlfn.ISFORMULA('#_B'!S32),_xlfn.FORMULATEXT('#_B'!S32),'#_B'!S32))-LEN(SUBSTITUTE(IF(_xlfn.ISFORMULA('#_B'!S32),_xlfn.FORMULATEXT('#_B'!S32),'#_B'!S32),"""","")),TRUE,FALSE),"HardQuoteMsg",IF(LEN(IF(_xlfn.ISFORMULA(B!S32),_xlfn.FORMULATEXT(B!S32),B!S32))-LEN(SUBSTITUTE(IF(_xlfn.ISFORMULA(B!S32),_xlfn.FORMULATEXT(B!S32),B!S32),"$",""))&lt;LEN(IF(_xlfn.ISFORMULA('#_B'!S32),_xlfn.FORMULATEXT('#_B'!S32),'#_B'!S32))-LEN(SUBSTITUTE(IF(_xlfn.ISFORMULA('#_B'!S32),_xlfn.FORMULATEXT('#_B'!S32),'#_B'!S32),"$","")),TRUE,FALSE),"MissingAbsMsg",_xlfn.IFS(ISTEXT('#_B'!S32),FALSE,ISLOGICAL('#_B'!S32),FALSE,SUBSTITUTE(CELL("format",'#_B'!S32),"-","")=SUBSTITUTE(CELL("format",B!S32),"-",""),FALSE,CELL("format",'#_B'!S32)="G",FALSE,AND(CELL("format",'#_B'!S32)="F0",CELL("format",B!S32)="G"),FALSE,TRUE,IFERROR(IF(MATCH(CELL("format",'#_B'!S32),FormatCodes_SFX!$A$4:$A$53,0)&gt;0,TRUE),FALSE),TRUE,TRUE),"FormatMsg",TRUE,"PerfectMsg")</f>
        <v>PerfectMsg</v>
      </c>
    </row>
    <row r="33" spans="6:19">
      <c r="F33" s="260">
        <v>0</v>
      </c>
      <c r="G33" s="270">
        <v>0</v>
      </c>
      <c r="H33" s="270">
        <v>0</v>
      </c>
      <c r="I33" s="271">
        <v>94</v>
      </c>
      <c r="J33" s="270">
        <v>0</v>
      </c>
      <c r="K33" s="270">
        <v>0</v>
      </c>
      <c r="L33" s="270">
        <v>0</v>
      </c>
      <c r="M33" s="262"/>
      <c r="N33" s="270"/>
      <c r="O33" s="270" t="str">
        <f ca="1">_xlfn.IFS(ISBLANK(B!O33),"",IF(NOT(ISNA('#_B'!O33)),IF(ISNA(B!O33),TRUE,FALSE),FALSE),"StuNAMsg",IF(AND(ISNA('#_B'!O33),ISNA(B!O33)),TRUE,FALSE),"PerfectMsg",IF(NOT(ISERROR('#_B'!O33)),IF(ISERROR(B!O33),TRUE,FALSE),FALSE),"StuErrorMsg",IF(TYPE('#_B'!O33)&lt;&gt;TYPE(B!O33),TRUE,FALSE),"WrongTypeMsg",IF(_xlfn.ISFORMULA('#_B'!O33),IF(NOT(_xlfn.ISFORMULA(B!O33)),TRUE),FALSE),"MissingFormulaMsg",IF(NOT(AND(ISNUMBER(FIND("[",_xlfn.FORMULATEXT('#_B'!O33))),ISNUMBER(FIND("!",_xlfn.FORMULATEXT('#_B'!O33))))),AND(ISNUMBER(FIND("[",_xlfn.FORMULATEXT(B!O33))),ISNUMBER(FIND("!",_xlfn.FORMULATEXT(B!O33)))),FALSE),"ExternalRefsMsg",IF(ISNUMBER('#_B'!O33),IF(ABS('#_B'!O33-B!O33)&gt;0.00001,TRUE,FALSE),IF('#_B'!O33&lt;&gt;B!O33,TRUE,FALSE)),IF(ISNUMBER('#_B'!O33),IF('#_B'!O33&gt;B!O33,"TooLow","TooHigh"),"WrongAnswer"),NOT(_xlfn.ISFORMULA('#_B'!O33)),IF(_xlfn.IFS(ISTEXT('#_B'!O33),FALSE,ISLOGICAL('#_B'!O33),FALSE,SUBSTITUTE(CELL("format",'#_B'!O33),"-","")=SUBSTITUTE(CELL("format",B!O33),"-",""),FALSE,CELL("format",'#_B'!O33)="G",FALSE,AND(CELL("format",'#_B'!O33)="F0",CELL("format",B!O33)="G"),FALSE,TRUE,IFERROR(IF(MATCH(CELL("format",'#_B'!O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33),_xlfn.FORMULATEXT(B!O33),B!O33),"9","#"),"8","#"),"7","#"),"6","#"),"5","#"),"4","#"),"3","#"),"2","#"),"1","#"),"0","#"),"$","")," ",""),",","@"),"&gt;","@"),"&lt;","@"),"=","@"),")","@"),"(","@"),"^","@"),"/","@"),"+","@"),"*","@"),"-","@"))-LEN(SUBSTITUTE(SUBSTITUTE(SUBSTITUTE(SUBSTITUTE(SUBSTITUTE(SUBSTITUTE(SUBSTITUTE(SUBSTITUTE(SUBSTITUTE(SUBSTITUTE(SUBSTITUTE(SUBSTITUTE(SUBSTITUTE(SUBSTITUTE(SUBSTITUTE(SUBSTITUTE(SUBSTITUTE(SUBSTITUTE(SUBSTITUTE(SUBSTITUTE(SUBSTITUTE(SUBSTITUTE(SUBSTITUTE(SUBSTITUTE(IF(_xlfn.ISFORMULA(B!O33),_xlfn.FORMULATEXT(B!O33),B!O33),"9","#"),"8","#"),"7","#"),"6","#"),"5","#"),"4","#"),"3","#"),"2","#"),"1","#"),"0","#"),"$","")," ",""),",","@"),"&gt;","@"),"&lt;","@"),"=","@"),")","@"),"(","@"),"^","@"),"/","@"),"+","@"),"*","@"),"-","@"),"@#","")))/2&gt;(LEN(SUBSTITUTE(SUBSTITUTE(SUBSTITUTE(SUBSTITUTE(SUBSTITUTE(SUBSTITUTE(SUBSTITUTE(SUBSTITUTE(SUBSTITUTE(SUBSTITUTE(SUBSTITUTE(SUBSTITUTE(SUBSTITUTE(SUBSTITUTE(SUBSTITUTE(SUBSTITUTE(SUBSTITUTE(SUBSTITUTE(SUBSTITUTE(SUBSTITUTE(SUBSTITUTE(SUBSTITUTE(SUBSTITUTE(IF(_xlfn.ISFORMULA('#_B'!O33),_xlfn.FORMULATEXT('#_B'!O33),'#_B'!O33),"9","#"),"8","#"),"7","#"),"6","#"),"5","#"),"4","#"),"3","#"),"2","#"),"1","#"),"0","#"),"$","")," ",""),",","@"),"&gt;","@"),"&lt;","@"),"=","@"),")","@"),"(","@"),"^","@"),"/","@"),"+","@"),"*","@"),"-","@"))-LEN(SUBSTITUTE(SUBSTITUTE(SUBSTITUTE(SUBSTITUTE(SUBSTITUTE(SUBSTITUTE(SUBSTITUTE(SUBSTITUTE(SUBSTITUTE(SUBSTITUTE(SUBSTITUTE(SUBSTITUTE(SUBSTITUTE(SUBSTITUTE(SUBSTITUTE(SUBSTITUTE(SUBSTITUTE(SUBSTITUTE(SUBSTITUTE(SUBSTITUTE(SUBSTITUTE(SUBSTITUTE(SUBSTITUTE(SUBSTITUTE(IF(_xlfn.ISFORMULA('#_B'!O33),_xlfn.FORMULATEXT('#_B'!O33),'#_B'!O33),"9","#"),"8","#"),"7","#"),"6","#"),"5","#"),"4","#"),"3","#"),"2","#"),"1","#"),"0","#"),"$","")," ",""),",","@"),"&gt;","@"),"&lt;","@"),"=","@"),")","@"),"(","@"),"^","@"),"/","@"),"+","@"),"*","@"),"-","@"),"@#","")))/2,TRUE,FALSE),"HardCodeMsg",IF(LEN(IF(_xlfn.ISFORMULA(B!O33),_xlfn.FORMULATEXT(B!O33),B!O33))-LEN(SUBSTITUTE(IF(_xlfn.ISFORMULA(B!O33),_xlfn.FORMULATEXT(B!O33),B!O33),"""",""))&gt;LEN(IF(_xlfn.ISFORMULA('#_B'!O33),_xlfn.FORMULATEXT('#_B'!O33),'#_B'!O33))-LEN(SUBSTITUTE(IF(_xlfn.ISFORMULA('#_B'!O33),_xlfn.FORMULATEXT('#_B'!O33),'#_B'!O33),"""","")),TRUE,FALSE),"HardQuoteMsg",IF(LEN(IF(_xlfn.ISFORMULA(B!O33),_xlfn.FORMULATEXT(B!O33),B!O33))-LEN(SUBSTITUTE(IF(_xlfn.ISFORMULA(B!O33),_xlfn.FORMULATEXT(B!O33),B!O33),"$",""))&lt;LEN(IF(_xlfn.ISFORMULA('#_B'!O33),_xlfn.FORMULATEXT('#_B'!O33),'#_B'!O33))-LEN(SUBSTITUTE(IF(_xlfn.ISFORMULA('#_B'!O33),_xlfn.FORMULATEXT('#_B'!O33),'#_B'!O33),"$","")),TRUE,FALSE),"MissingAbsMsg",_xlfn.IFS(ISTEXT('#_B'!O33),FALSE,ISLOGICAL('#_B'!O33),FALSE,SUBSTITUTE(CELL("format",'#_B'!O33),"-","")=SUBSTITUTE(CELL("format",B!O33),"-",""),FALSE,CELL("format",'#_B'!O33)="G",FALSE,AND(CELL("format",'#_B'!O33)="F0",CELL("format",B!O33)="G"),FALSE,TRUE,IFERROR(IF(MATCH(CELL("format",'#_B'!O33),FormatCodes_SFX!$A$4:$A$53,0)&gt;0,TRUE),FALSE),TRUE,TRUE),"FormatMsg",TRUE,"PerfectMsg")</f>
        <v>PerfectMsg</v>
      </c>
      <c r="P33" s="271" t="str">
        <f ca="1">_xlfn.IFS(ISBLANK(B!P33),"",IF(NOT(ISNA('#_B'!P33)),IF(ISNA(B!P33),TRUE,FALSE),FALSE),"StuNAMsg",IF(AND(ISNA('#_B'!P33),ISNA(B!P33)),TRUE,FALSE),"PerfectMsg",IF(NOT(ISERROR('#_B'!P33)),IF(ISERROR(B!P33),TRUE,FALSE),FALSE),"StuErrorMsg",IF(TYPE('#_B'!P33)&lt;&gt;TYPE(B!P33),TRUE,FALSE),"WrongTypeMsg",IF(_xlfn.ISFORMULA('#_B'!P33),IF(NOT(_xlfn.ISFORMULA(B!P33)),TRUE),FALSE),"MissingFormulaMsg",IF(NOT(AND(ISNUMBER(FIND("[",_xlfn.FORMULATEXT('#_B'!P33))),ISNUMBER(FIND("!",_xlfn.FORMULATEXT('#_B'!P33))))),AND(ISNUMBER(FIND("[",_xlfn.FORMULATEXT(B!P33))),ISNUMBER(FIND("!",_xlfn.FORMULATEXT(B!P33)))),FALSE),"ExternalRefsMsg",IF(ISNUMBER('#_B'!P33),IF(ABS('#_B'!P33-B!P33)&gt;0.00001,TRUE,FALSE),IF('#_B'!P33&lt;&gt;B!P33,TRUE,FALSE)),IF(ISNUMBER('#_B'!P33),IF('#_B'!P33&gt;B!P33,"TooLow","TooHigh"),"WrongAnswer"),NOT(_xlfn.ISFORMULA('#_B'!P33)),IF(_xlfn.IFS(ISTEXT('#_B'!P33),FALSE,ISLOGICAL('#_B'!P33),FALSE,SUBSTITUTE(CELL("format",'#_B'!P33),"-","")=SUBSTITUTE(CELL("format",B!P33),"-",""),FALSE,CELL("format",'#_B'!P33)="G",FALSE,AND(CELL("format",'#_B'!P33)="F0",CELL("format",B!P33)="G"),FALSE,TRUE,IFERROR(IF(MATCH(CELL("format",'#_B'!P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33),_xlfn.FORMULATEXT(B!P33),B!P33),"9","#"),"8","#"),"7","#"),"6","#"),"5","#"),"4","#"),"3","#"),"2","#"),"1","#"),"0","#"),"$","")," ",""),",","@"),"&gt;","@"),"&lt;","@"),"=","@"),")","@"),"(","@"),"^","@"),"/","@"),"+","@"),"*","@"),"-","@"))-LEN(SUBSTITUTE(SUBSTITUTE(SUBSTITUTE(SUBSTITUTE(SUBSTITUTE(SUBSTITUTE(SUBSTITUTE(SUBSTITUTE(SUBSTITUTE(SUBSTITUTE(SUBSTITUTE(SUBSTITUTE(SUBSTITUTE(SUBSTITUTE(SUBSTITUTE(SUBSTITUTE(SUBSTITUTE(SUBSTITUTE(SUBSTITUTE(SUBSTITUTE(SUBSTITUTE(SUBSTITUTE(SUBSTITUTE(SUBSTITUTE(IF(_xlfn.ISFORMULA(B!P33),_xlfn.FORMULATEXT(B!P33),B!P33),"9","#"),"8","#"),"7","#"),"6","#"),"5","#"),"4","#"),"3","#"),"2","#"),"1","#"),"0","#"),"$","")," ",""),",","@"),"&gt;","@"),"&lt;","@"),"=","@"),")","@"),"(","@"),"^","@"),"/","@"),"+","@"),"*","@"),"-","@"),"@#","")))/2&gt;(LEN(SUBSTITUTE(SUBSTITUTE(SUBSTITUTE(SUBSTITUTE(SUBSTITUTE(SUBSTITUTE(SUBSTITUTE(SUBSTITUTE(SUBSTITUTE(SUBSTITUTE(SUBSTITUTE(SUBSTITUTE(SUBSTITUTE(SUBSTITUTE(SUBSTITUTE(SUBSTITUTE(SUBSTITUTE(SUBSTITUTE(SUBSTITUTE(SUBSTITUTE(SUBSTITUTE(SUBSTITUTE(SUBSTITUTE(IF(_xlfn.ISFORMULA('#_B'!P33),_xlfn.FORMULATEXT('#_B'!P33),'#_B'!P33),"9","#"),"8","#"),"7","#"),"6","#"),"5","#"),"4","#"),"3","#"),"2","#"),"1","#"),"0","#"),"$","")," ",""),",","@"),"&gt;","@"),"&lt;","@"),"=","@"),")","@"),"(","@"),"^","@"),"/","@"),"+","@"),"*","@"),"-","@"))-LEN(SUBSTITUTE(SUBSTITUTE(SUBSTITUTE(SUBSTITUTE(SUBSTITUTE(SUBSTITUTE(SUBSTITUTE(SUBSTITUTE(SUBSTITUTE(SUBSTITUTE(SUBSTITUTE(SUBSTITUTE(SUBSTITUTE(SUBSTITUTE(SUBSTITUTE(SUBSTITUTE(SUBSTITUTE(SUBSTITUTE(SUBSTITUTE(SUBSTITUTE(SUBSTITUTE(SUBSTITUTE(SUBSTITUTE(SUBSTITUTE(IF(_xlfn.ISFORMULA('#_B'!P33),_xlfn.FORMULATEXT('#_B'!P33),'#_B'!P33),"9","#"),"8","#"),"7","#"),"6","#"),"5","#"),"4","#"),"3","#"),"2","#"),"1","#"),"0","#"),"$","")," ",""),",","@"),"&gt;","@"),"&lt;","@"),"=","@"),")","@"),"(","@"),"^","@"),"/","@"),"+","@"),"*","@"),"-","@"),"@#","")))/2,TRUE,FALSE),"HardCodeMsg",IF(LEN(IF(_xlfn.ISFORMULA(B!P33),_xlfn.FORMULATEXT(B!P33),B!P33))-LEN(SUBSTITUTE(IF(_xlfn.ISFORMULA(B!P33),_xlfn.FORMULATEXT(B!P33),B!P33),"""",""))&gt;LEN(IF(_xlfn.ISFORMULA('#_B'!P33),_xlfn.FORMULATEXT('#_B'!P33),'#_B'!P33))-LEN(SUBSTITUTE(IF(_xlfn.ISFORMULA('#_B'!P33),_xlfn.FORMULATEXT('#_B'!P33),'#_B'!P33),"""","")),TRUE,FALSE),"HardQuoteMsg",IF(LEN(IF(_xlfn.ISFORMULA(B!P33),_xlfn.FORMULATEXT(B!P33),B!P33))-LEN(SUBSTITUTE(IF(_xlfn.ISFORMULA(B!P33),_xlfn.FORMULATEXT(B!P33),B!P33),"$",""))&lt;LEN(IF(_xlfn.ISFORMULA('#_B'!P33),_xlfn.FORMULATEXT('#_B'!P33),'#_B'!P33))-LEN(SUBSTITUTE(IF(_xlfn.ISFORMULA('#_B'!P33),_xlfn.FORMULATEXT('#_B'!P33),'#_B'!P33),"$","")),TRUE,FALSE),"MissingAbsMsg",_xlfn.IFS(ISTEXT('#_B'!P33),FALSE,ISLOGICAL('#_B'!P33),FALSE,SUBSTITUTE(CELL("format",'#_B'!P33),"-","")=SUBSTITUTE(CELL("format",B!P33),"-",""),FALSE,CELL("format",'#_B'!P33)="G",FALSE,AND(CELL("format",'#_B'!P33)="F0",CELL("format",B!P33)="G"),FALSE,TRUE,IFERROR(IF(MATCH(CELL("format",'#_B'!P33),FormatCodes_SFX!$A$4:$A$53,0)&gt;0,TRUE),FALSE),TRUE,TRUE),"FormatMsg",TRUE,"PerfectMsg")</f>
        <v>PerfectMsg</v>
      </c>
      <c r="Q33" s="271" t="str">
        <f ca="1">_xlfn.IFS(ISBLANK(B!Q33),"",IF(NOT(ISNA('#_B'!Q33)),IF(ISNA(B!Q33),TRUE,FALSE),FALSE),"StuNAMsg",IF(AND(ISNA('#_B'!Q33),ISNA(B!Q33)),TRUE,FALSE),"PerfectMsg",IF(NOT(ISERROR('#_B'!Q33)),IF(ISERROR(B!Q33),TRUE,FALSE),FALSE),"StuErrorMsg",IF(TYPE('#_B'!Q33)&lt;&gt;TYPE(B!Q33),TRUE,FALSE),"WrongTypeMsg",IF(_xlfn.ISFORMULA('#_B'!Q33),IF(NOT(_xlfn.ISFORMULA(B!Q33)),TRUE),FALSE),"MissingFormulaMsg",IF(NOT(AND(ISNUMBER(FIND("[",_xlfn.FORMULATEXT('#_B'!Q33))),ISNUMBER(FIND("!",_xlfn.FORMULATEXT('#_B'!Q33))))),AND(ISNUMBER(FIND("[",_xlfn.FORMULATEXT(B!Q33))),ISNUMBER(FIND("!",_xlfn.FORMULATEXT(B!Q33)))),FALSE),"ExternalRefsMsg",IF(ISNUMBER('#_B'!Q33),IF(ABS('#_B'!Q33-B!Q33)&gt;0.00001,TRUE,FALSE),IF('#_B'!Q33&lt;&gt;B!Q33,TRUE,FALSE)),IF(ISNUMBER('#_B'!Q33),IF('#_B'!Q33&gt;B!Q33,"TooLow","TooHigh"),"WrongAnswer"),NOT(_xlfn.ISFORMULA('#_B'!Q33)),IF(_xlfn.IFS(ISTEXT('#_B'!Q33),FALSE,ISLOGICAL('#_B'!Q33),FALSE,SUBSTITUTE(CELL("format",'#_B'!Q33),"-","")=SUBSTITUTE(CELL("format",B!Q33),"-",""),FALSE,CELL("format",'#_B'!Q33)="G",FALSE,AND(CELL("format",'#_B'!Q33)="F0",CELL("format",B!Q33)="G"),FALSE,TRUE,IFERROR(IF(MATCH(CELL("format",'#_B'!Q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33),_xlfn.FORMULATEXT(B!Q33),B!Q33),"9","#"),"8","#"),"7","#"),"6","#"),"5","#"),"4","#"),"3","#"),"2","#"),"1","#"),"0","#"),"$","")," ",""),",","@"),"&gt;","@"),"&lt;","@"),"=","@"),")","@"),"(","@"),"^","@"),"/","@"),"+","@"),"*","@"),"-","@"))-LEN(SUBSTITUTE(SUBSTITUTE(SUBSTITUTE(SUBSTITUTE(SUBSTITUTE(SUBSTITUTE(SUBSTITUTE(SUBSTITUTE(SUBSTITUTE(SUBSTITUTE(SUBSTITUTE(SUBSTITUTE(SUBSTITUTE(SUBSTITUTE(SUBSTITUTE(SUBSTITUTE(SUBSTITUTE(SUBSTITUTE(SUBSTITUTE(SUBSTITUTE(SUBSTITUTE(SUBSTITUTE(SUBSTITUTE(SUBSTITUTE(IF(_xlfn.ISFORMULA(B!Q33),_xlfn.FORMULATEXT(B!Q33),B!Q33),"9","#"),"8","#"),"7","#"),"6","#"),"5","#"),"4","#"),"3","#"),"2","#"),"1","#"),"0","#"),"$","")," ",""),",","@"),"&gt;","@"),"&lt;","@"),"=","@"),")","@"),"(","@"),"^","@"),"/","@"),"+","@"),"*","@"),"-","@"),"@#","")))/2&gt;(LEN(SUBSTITUTE(SUBSTITUTE(SUBSTITUTE(SUBSTITUTE(SUBSTITUTE(SUBSTITUTE(SUBSTITUTE(SUBSTITUTE(SUBSTITUTE(SUBSTITUTE(SUBSTITUTE(SUBSTITUTE(SUBSTITUTE(SUBSTITUTE(SUBSTITUTE(SUBSTITUTE(SUBSTITUTE(SUBSTITUTE(SUBSTITUTE(SUBSTITUTE(SUBSTITUTE(SUBSTITUTE(SUBSTITUTE(IF(_xlfn.ISFORMULA('#_B'!Q33),_xlfn.FORMULATEXT('#_B'!Q33),'#_B'!Q33),"9","#"),"8","#"),"7","#"),"6","#"),"5","#"),"4","#"),"3","#"),"2","#"),"1","#"),"0","#"),"$","")," ",""),",","@"),"&gt;","@"),"&lt;","@"),"=","@"),")","@"),"(","@"),"^","@"),"/","@"),"+","@"),"*","@"),"-","@"))-LEN(SUBSTITUTE(SUBSTITUTE(SUBSTITUTE(SUBSTITUTE(SUBSTITUTE(SUBSTITUTE(SUBSTITUTE(SUBSTITUTE(SUBSTITUTE(SUBSTITUTE(SUBSTITUTE(SUBSTITUTE(SUBSTITUTE(SUBSTITUTE(SUBSTITUTE(SUBSTITUTE(SUBSTITUTE(SUBSTITUTE(SUBSTITUTE(SUBSTITUTE(SUBSTITUTE(SUBSTITUTE(SUBSTITUTE(SUBSTITUTE(IF(_xlfn.ISFORMULA('#_B'!Q33),_xlfn.FORMULATEXT('#_B'!Q33),'#_B'!Q33),"9","#"),"8","#"),"7","#"),"6","#"),"5","#"),"4","#"),"3","#"),"2","#"),"1","#"),"0","#"),"$","")," ",""),",","@"),"&gt;","@"),"&lt;","@"),"=","@"),")","@"),"(","@"),"^","@"),"/","@"),"+","@"),"*","@"),"-","@"),"@#","")))/2,TRUE,FALSE),"HardCodeMsg",IF(LEN(IF(_xlfn.ISFORMULA(B!Q33),_xlfn.FORMULATEXT(B!Q33),B!Q33))-LEN(SUBSTITUTE(IF(_xlfn.ISFORMULA(B!Q33),_xlfn.FORMULATEXT(B!Q33),B!Q33),"""",""))&gt;LEN(IF(_xlfn.ISFORMULA('#_B'!Q33),_xlfn.FORMULATEXT('#_B'!Q33),'#_B'!Q33))-LEN(SUBSTITUTE(IF(_xlfn.ISFORMULA('#_B'!Q33),_xlfn.FORMULATEXT('#_B'!Q33),'#_B'!Q33),"""","")),TRUE,FALSE),"HardQuoteMsg",IF(LEN(IF(_xlfn.ISFORMULA(B!Q33),_xlfn.FORMULATEXT(B!Q33),B!Q33))-LEN(SUBSTITUTE(IF(_xlfn.ISFORMULA(B!Q33),_xlfn.FORMULATEXT(B!Q33),B!Q33),"$",""))&lt;LEN(IF(_xlfn.ISFORMULA('#_B'!Q33),_xlfn.FORMULATEXT('#_B'!Q33),'#_B'!Q33))-LEN(SUBSTITUTE(IF(_xlfn.ISFORMULA('#_B'!Q33),_xlfn.FORMULATEXT('#_B'!Q33),'#_B'!Q33),"$","")),TRUE,FALSE),"MissingAbsMsg",_xlfn.IFS(ISTEXT('#_B'!Q33),FALSE,ISLOGICAL('#_B'!Q33),FALSE,SUBSTITUTE(CELL("format",'#_B'!Q33),"-","")=SUBSTITUTE(CELL("format",B!Q33),"-",""),FALSE,CELL("format",'#_B'!Q33)="G",FALSE,AND(CELL("format",'#_B'!Q33)="F0",CELL("format",B!Q33)="G"),FALSE,TRUE,IFERROR(IF(MATCH(CELL("format",'#_B'!Q33),FormatCodes_SFX!$A$4:$A$53,0)&gt;0,TRUE),FALSE),TRUE,TRUE),"FormatMsg",TRUE,"PerfectMsg")</f>
        <v>PerfectMsg</v>
      </c>
      <c r="R33" s="259" t="str">
        <f ca="1">_xlfn.IFS(ISBLANK(B!R33),"",IF(NOT(ISNA('#_B'!R33)),IF(ISNA(B!R33),TRUE,FALSE),FALSE),"StuNAMsg",IF(AND(ISNA('#_B'!R33),ISNA(B!R33)),TRUE,FALSE),"PerfectMsg",IF(NOT(ISERROR('#_B'!R33)),IF(ISERROR(B!R33),TRUE,FALSE),FALSE),"StuErrorMsg",IF(TYPE('#_B'!R33)&lt;&gt;TYPE(B!R33),TRUE,FALSE),"WrongTypeMsg",IF(_xlfn.ISFORMULA('#_B'!R33),IF(NOT(_xlfn.ISFORMULA(B!R33)),TRUE),FALSE),"MissingFormulaMsg",IF(NOT(AND(ISNUMBER(FIND("[",_xlfn.FORMULATEXT('#_B'!R33))),ISNUMBER(FIND("!",_xlfn.FORMULATEXT('#_B'!R33))))),AND(ISNUMBER(FIND("[",_xlfn.FORMULATEXT(B!R33))),ISNUMBER(FIND("!",_xlfn.FORMULATEXT(B!R33)))),FALSE),"ExternalRefsMsg",IF(ISNUMBER('#_B'!R33),IF(ABS('#_B'!R33-B!R33)&gt;0.00001,TRUE,FALSE),IF('#_B'!R33&lt;&gt;B!R33,TRUE,FALSE)),IF(ISNUMBER('#_B'!R33),IF('#_B'!R33&gt;B!R33,"TooLow","TooHigh"),"WrongAnswer"),NOT(_xlfn.ISFORMULA('#_B'!R33)),IF(_xlfn.IFS(ISTEXT('#_B'!R33),FALSE,ISLOGICAL('#_B'!R33),FALSE,SUBSTITUTE(CELL("format",'#_B'!R33),"-","")=SUBSTITUTE(CELL("format",B!R33),"-",""),FALSE,CELL("format",'#_B'!R33)="G",FALSE,AND(CELL("format",'#_B'!R33)="F0",CELL("format",B!R33)="G"),FALSE,TRUE,IFERROR(IF(MATCH(CELL("format",'#_B'!R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33),_xlfn.FORMULATEXT(B!R33),B!R33),"9","#"),"8","#"),"7","#"),"6","#"),"5","#"),"4","#"),"3","#"),"2","#"),"1","#"),"0","#"),"$","")," ",""),",","@"),"&gt;","@"),"&lt;","@"),"=","@"),")","@"),"(","@"),"^","@"),"/","@"),"+","@"),"*","@"),"-","@"))-LEN(SUBSTITUTE(SUBSTITUTE(SUBSTITUTE(SUBSTITUTE(SUBSTITUTE(SUBSTITUTE(SUBSTITUTE(SUBSTITUTE(SUBSTITUTE(SUBSTITUTE(SUBSTITUTE(SUBSTITUTE(SUBSTITUTE(SUBSTITUTE(SUBSTITUTE(SUBSTITUTE(SUBSTITUTE(SUBSTITUTE(SUBSTITUTE(SUBSTITUTE(SUBSTITUTE(SUBSTITUTE(SUBSTITUTE(SUBSTITUTE(IF(_xlfn.ISFORMULA(B!R33),_xlfn.FORMULATEXT(B!R33),B!R33),"9","#"),"8","#"),"7","#"),"6","#"),"5","#"),"4","#"),"3","#"),"2","#"),"1","#"),"0","#"),"$","")," ",""),",","@"),"&gt;","@"),"&lt;","@"),"=","@"),")","@"),"(","@"),"^","@"),"/","@"),"+","@"),"*","@"),"-","@"),"@#","")))/2&gt;(LEN(SUBSTITUTE(SUBSTITUTE(SUBSTITUTE(SUBSTITUTE(SUBSTITUTE(SUBSTITUTE(SUBSTITUTE(SUBSTITUTE(SUBSTITUTE(SUBSTITUTE(SUBSTITUTE(SUBSTITUTE(SUBSTITUTE(SUBSTITUTE(SUBSTITUTE(SUBSTITUTE(SUBSTITUTE(SUBSTITUTE(SUBSTITUTE(SUBSTITUTE(SUBSTITUTE(SUBSTITUTE(SUBSTITUTE(IF(_xlfn.ISFORMULA('#_B'!R33),_xlfn.FORMULATEXT('#_B'!R33),'#_B'!R33),"9","#"),"8","#"),"7","#"),"6","#"),"5","#"),"4","#"),"3","#"),"2","#"),"1","#"),"0","#"),"$","")," ",""),",","@"),"&gt;","@"),"&lt;","@"),"=","@"),")","@"),"(","@"),"^","@"),"/","@"),"+","@"),"*","@"),"-","@"))-LEN(SUBSTITUTE(SUBSTITUTE(SUBSTITUTE(SUBSTITUTE(SUBSTITUTE(SUBSTITUTE(SUBSTITUTE(SUBSTITUTE(SUBSTITUTE(SUBSTITUTE(SUBSTITUTE(SUBSTITUTE(SUBSTITUTE(SUBSTITUTE(SUBSTITUTE(SUBSTITUTE(SUBSTITUTE(SUBSTITUTE(SUBSTITUTE(SUBSTITUTE(SUBSTITUTE(SUBSTITUTE(SUBSTITUTE(SUBSTITUTE(IF(_xlfn.ISFORMULA('#_B'!R33),_xlfn.FORMULATEXT('#_B'!R33),'#_B'!R33),"9","#"),"8","#"),"7","#"),"6","#"),"5","#"),"4","#"),"3","#"),"2","#"),"1","#"),"0","#"),"$","")," ",""),",","@"),"&gt;","@"),"&lt;","@"),"=","@"),")","@"),"(","@"),"^","@"),"/","@"),"+","@"),"*","@"),"-","@"),"@#","")))/2,TRUE,FALSE),"HardCodeMsg",IF(LEN(IF(_xlfn.ISFORMULA(B!R33),_xlfn.FORMULATEXT(B!R33),B!R33))-LEN(SUBSTITUTE(IF(_xlfn.ISFORMULA(B!R33),_xlfn.FORMULATEXT(B!R33),B!R33),"""",""))&gt;LEN(IF(_xlfn.ISFORMULA('#_B'!R33),_xlfn.FORMULATEXT('#_B'!R33),'#_B'!R33))-LEN(SUBSTITUTE(IF(_xlfn.ISFORMULA('#_B'!R33),_xlfn.FORMULATEXT('#_B'!R33),'#_B'!R33),"""","")),TRUE,FALSE),"HardQuoteMsg",IF(LEN(IF(_xlfn.ISFORMULA(B!R33),_xlfn.FORMULATEXT(B!R33),B!R33))-LEN(SUBSTITUTE(IF(_xlfn.ISFORMULA(B!R33),_xlfn.FORMULATEXT(B!R33),B!R33),"$",""))&lt;LEN(IF(_xlfn.ISFORMULA('#_B'!R33),_xlfn.FORMULATEXT('#_B'!R33),'#_B'!R33))-LEN(SUBSTITUTE(IF(_xlfn.ISFORMULA('#_B'!R33),_xlfn.FORMULATEXT('#_B'!R33),'#_B'!R33),"$","")),TRUE,FALSE),"MissingAbsMsg",_xlfn.IFS(ISTEXT('#_B'!R33),FALSE,ISLOGICAL('#_B'!R33),FALSE,SUBSTITUTE(CELL("format",'#_B'!R33),"-","")=SUBSTITUTE(CELL("format",B!R33),"-",""),FALSE,CELL("format",'#_B'!R33)="G",FALSE,AND(CELL("format",'#_B'!R33)="F0",CELL("format",B!R33)="G"),FALSE,TRUE,IFERROR(IF(MATCH(CELL("format",'#_B'!R33),FormatCodes_SFX!$A$4:$A$53,0)&gt;0,TRUE),FALSE),TRUE,TRUE),"FormatMsg",TRUE,"PerfectMsg")</f>
        <v>PerfectMsg</v>
      </c>
      <c r="S33" s="267" t="str">
        <f ca="1">_xlfn.IFS(ISBLANK(B!S33),"",IF(NOT(ISNA('#_B'!S33)),IF(ISNA(B!S33),TRUE,FALSE),FALSE),"StuNAMsg",IF(AND(ISNA('#_B'!S33),ISNA(B!S33)),TRUE,FALSE),"PerfectMsg",IF(NOT(ISERROR('#_B'!S33)),IF(ISERROR(B!S33),TRUE,FALSE),FALSE),"StuErrorMsg",IF(TYPE('#_B'!S33)&lt;&gt;TYPE(B!S33),TRUE,FALSE),"WrongTypeMsg",IF(_xlfn.ISFORMULA('#_B'!S33),IF(NOT(_xlfn.ISFORMULA(B!S33)),TRUE),FALSE),"MissingFormulaMsg",IF(NOT(AND(ISNUMBER(FIND("[",_xlfn.FORMULATEXT('#_B'!S33))),ISNUMBER(FIND("!",_xlfn.FORMULATEXT('#_B'!S33))))),AND(ISNUMBER(FIND("[",_xlfn.FORMULATEXT(B!S33))),ISNUMBER(FIND("!",_xlfn.FORMULATEXT(B!S33)))),FALSE),"ExternalRefsMsg",IF(ISNUMBER('#_B'!S33),IF(ABS('#_B'!S33-B!S33)&gt;0.00001,TRUE,FALSE),IF('#_B'!S33&lt;&gt;B!S33,TRUE,FALSE)),IF(ISNUMBER('#_B'!S33),IF('#_B'!S33&gt;B!S33,"TooLow","TooHigh"),"WrongAnswer"),NOT(_xlfn.ISFORMULA('#_B'!S33)),IF(_xlfn.IFS(ISTEXT('#_B'!S33),FALSE,ISLOGICAL('#_B'!S33),FALSE,SUBSTITUTE(CELL("format",'#_B'!S33),"-","")=SUBSTITUTE(CELL("format",B!S33),"-",""),FALSE,CELL("format",'#_B'!S33)="G",FALSE,AND(CELL("format",'#_B'!S33)="F0",CELL("format",B!S33)="G"),FALSE,TRUE,IFERROR(IF(MATCH(CELL("format",'#_B'!S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33),_xlfn.FORMULATEXT(B!S33),B!S33),"9","#"),"8","#"),"7","#"),"6","#"),"5","#"),"4","#"),"3","#"),"2","#"),"1","#"),"0","#"),"$","")," ",""),",","@"),"&gt;","@"),"&lt;","@"),"=","@"),")","@"),"(","@"),"^","@"),"/","@"),"+","@"),"*","@"),"-","@"))-LEN(SUBSTITUTE(SUBSTITUTE(SUBSTITUTE(SUBSTITUTE(SUBSTITUTE(SUBSTITUTE(SUBSTITUTE(SUBSTITUTE(SUBSTITUTE(SUBSTITUTE(SUBSTITUTE(SUBSTITUTE(SUBSTITUTE(SUBSTITUTE(SUBSTITUTE(SUBSTITUTE(SUBSTITUTE(SUBSTITUTE(SUBSTITUTE(SUBSTITUTE(SUBSTITUTE(SUBSTITUTE(SUBSTITUTE(SUBSTITUTE(IF(_xlfn.ISFORMULA(B!S33),_xlfn.FORMULATEXT(B!S33),B!S33),"9","#"),"8","#"),"7","#"),"6","#"),"5","#"),"4","#"),"3","#"),"2","#"),"1","#"),"0","#"),"$","")," ",""),",","@"),"&gt;","@"),"&lt;","@"),"=","@"),")","@"),"(","@"),"^","@"),"/","@"),"+","@"),"*","@"),"-","@"),"@#","")))/2&gt;(LEN(SUBSTITUTE(SUBSTITUTE(SUBSTITUTE(SUBSTITUTE(SUBSTITUTE(SUBSTITUTE(SUBSTITUTE(SUBSTITUTE(SUBSTITUTE(SUBSTITUTE(SUBSTITUTE(SUBSTITUTE(SUBSTITUTE(SUBSTITUTE(SUBSTITUTE(SUBSTITUTE(SUBSTITUTE(SUBSTITUTE(SUBSTITUTE(SUBSTITUTE(SUBSTITUTE(SUBSTITUTE(SUBSTITUTE(IF(_xlfn.ISFORMULA('#_B'!S33),_xlfn.FORMULATEXT('#_B'!S33),'#_B'!S33),"9","#"),"8","#"),"7","#"),"6","#"),"5","#"),"4","#"),"3","#"),"2","#"),"1","#"),"0","#"),"$","")," ",""),",","@"),"&gt;","@"),"&lt;","@"),"=","@"),")","@"),"(","@"),"^","@"),"/","@"),"+","@"),"*","@"),"-","@"))-LEN(SUBSTITUTE(SUBSTITUTE(SUBSTITUTE(SUBSTITUTE(SUBSTITUTE(SUBSTITUTE(SUBSTITUTE(SUBSTITUTE(SUBSTITUTE(SUBSTITUTE(SUBSTITUTE(SUBSTITUTE(SUBSTITUTE(SUBSTITUTE(SUBSTITUTE(SUBSTITUTE(SUBSTITUTE(SUBSTITUTE(SUBSTITUTE(SUBSTITUTE(SUBSTITUTE(SUBSTITUTE(SUBSTITUTE(SUBSTITUTE(IF(_xlfn.ISFORMULA('#_B'!S33),_xlfn.FORMULATEXT('#_B'!S33),'#_B'!S33),"9","#"),"8","#"),"7","#"),"6","#"),"5","#"),"4","#"),"3","#"),"2","#"),"1","#"),"0","#"),"$","")," ",""),",","@"),"&gt;","@"),"&lt;","@"),"=","@"),")","@"),"(","@"),"^","@"),"/","@"),"+","@"),"*","@"),"-","@"),"@#","")))/2,TRUE,FALSE),"HardCodeMsg",IF(LEN(IF(_xlfn.ISFORMULA(B!S33),_xlfn.FORMULATEXT(B!S33),B!S33))-LEN(SUBSTITUTE(IF(_xlfn.ISFORMULA(B!S33),_xlfn.FORMULATEXT(B!S33),B!S33),"""",""))&gt;LEN(IF(_xlfn.ISFORMULA('#_B'!S33),_xlfn.FORMULATEXT('#_B'!S33),'#_B'!S33))-LEN(SUBSTITUTE(IF(_xlfn.ISFORMULA('#_B'!S33),_xlfn.FORMULATEXT('#_B'!S33),'#_B'!S33),"""","")),TRUE,FALSE),"HardQuoteMsg",IF(LEN(IF(_xlfn.ISFORMULA(B!S33),_xlfn.FORMULATEXT(B!S33),B!S33))-LEN(SUBSTITUTE(IF(_xlfn.ISFORMULA(B!S33),_xlfn.FORMULATEXT(B!S33),B!S33),"$",""))&lt;LEN(IF(_xlfn.ISFORMULA('#_B'!S33),_xlfn.FORMULATEXT('#_B'!S33),'#_B'!S33))-LEN(SUBSTITUTE(IF(_xlfn.ISFORMULA('#_B'!S33),_xlfn.FORMULATEXT('#_B'!S33),'#_B'!S33),"$","")),TRUE,FALSE),"MissingAbsMsg",_xlfn.IFS(ISTEXT('#_B'!S33),FALSE,ISLOGICAL('#_B'!S33),FALSE,SUBSTITUTE(CELL("format",'#_B'!S33),"-","")=SUBSTITUTE(CELL("format",B!S33),"-",""),FALSE,CELL("format",'#_B'!S33)="G",FALSE,AND(CELL("format",'#_B'!S33)="F0",CELL("format",B!S33)="G"),FALSE,TRUE,IFERROR(IF(MATCH(CELL("format",'#_B'!S33),FormatCodes_SFX!$A$4:$A$53,0)&gt;0,TRUE),FALSE),TRUE,TRUE),"FormatMsg",TRUE,"PerfectMsg")</f>
        <v>PerfectMsg</v>
      </c>
    </row>
    <row r="34" spans="6:19">
      <c r="F34" s="260">
        <v>0</v>
      </c>
      <c r="G34" s="270">
        <v>0</v>
      </c>
      <c r="H34" s="270">
        <v>0</v>
      </c>
      <c r="I34" s="271">
        <v>77</v>
      </c>
      <c r="J34" s="270">
        <v>0</v>
      </c>
      <c r="K34" s="270">
        <v>0</v>
      </c>
      <c r="L34" s="270">
        <v>0</v>
      </c>
      <c r="M34" s="262"/>
      <c r="N34" s="270"/>
      <c r="O34" s="270" t="str">
        <f ca="1">_xlfn.IFS(ISBLANK(B!O34),"",IF(NOT(ISNA('#_B'!O34)),IF(ISNA(B!O34),TRUE,FALSE),FALSE),"StuNAMsg",IF(AND(ISNA('#_B'!O34),ISNA(B!O34)),TRUE,FALSE),"PerfectMsg",IF(NOT(ISERROR('#_B'!O34)),IF(ISERROR(B!O34),TRUE,FALSE),FALSE),"StuErrorMsg",IF(TYPE('#_B'!O34)&lt;&gt;TYPE(B!O34),TRUE,FALSE),"WrongTypeMsg",IF(_xlfn.ISFORMULA('#_B'!O34),IF(NOT(_xlfn.ISFORMULA(B!O34)),TRUE),FALSE),"MissingFormulaMsg",IF(NOT(AND(ISNUMBER(FIND("[",_xlfn.FORMULATEXT('#_B'!O34))),ISNUMBER(FIND("!",_xlfn.FORMULATEXT('#_B'!O34))))),AND(ISNUMBER(FIND("[",_xlfn.FORMULATEXT(B!O34))),ISNUMBER(FIND("!",_xlfn.FORMULATEXT(B!O34)))),FALSE),"ExternalRefsMsg",IF(ISNUMBER('#_B'!O34),IF(ABS('#_B'!O34-B!O34)&gt;0.00001,TRUE,FALSE),IF('#_B'!O34&lt;&gt;B!O34,TRUE,FALSE)),IF(ISNUMBER('#_B'!O34),IF('#_B'!O34&gt;B!O34,"TooLow","TooHigh"),"WrongAnswer"),NOT(_xlfn.ISFORMULA('#_B'!O34)),IF(_xlfn.IFS(ISTEXT('#_B'!O34),FALSE,ISLOGICAL('#_B'!O34),FALSE,SUBSTITUTE(CELL("format",'#_B'!O34),"-","")=SUBSTITUTE(CELL("format",B!O34),"-",""),FALSE,CELL("format",'#_B'!O34)="G",FALSE,AND(CELL("format",'#_B'!O34)="F0",CELL("format",B!O34)="G"),FALSE,TRUE,IFERROR(IF(MATCH(CELL("format",'#_B'!O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34),_xlfn.FORMULATEXT(B!O34),B!O34),"9","#"),"8","#"),"7","#"),"6","#"),"5","#"),"4","#"),"3","#"),"2","#"),"1","#"),"0","#"),"$","")," ",""),",","@"),"&gt;","@"),"&lt;","@"),"=","@"),")","@"),"(","@"),"^","@"),"/","@"),"+","@"),"*","@"),"-","@"))-LEN(SUBSTITUTE(SUBSTITUTE(SUBSTITUTE(SUBSTITUTE(SUBSTITUTE(SUBSTITUTE(SUBSTITUTE(SUBSTITUTE(SUBSTITUTE(SUBSTITUTE(SUBSTITUTE(SUBSTITUTE(SUBSTITUTE(SUBSTITUTE(SUBSTITUTE(SUBSTITUTE(SUBSTITUTE(SUBSTITUTE(SUBSTITUTE(SUBSTITUTE(SUBSTITUTE(SUBSTITUTE(SUBSTITUTE(SUBSTITUTE(IF(_xlfn.ISFORMULA(B!O34),_xlfn.FORMULATEXT(B!O34),B!O34),"9","#"),"8","#"),"7","#"),"6","#"),"5","#"),"4","#"),"3","#"),"2","#"),"1","#"),"0","#"),"$","")," ",""),",","@"),"&gt;","@"),"&lt;","@"),"=","@"),")","@"),"(","@"),"^","@"),"/","@"),"+","@"),"*","@"),"-","@"),"@#","")))/2&gt;(LEN(SUBSTITUTE(SUBSTITUTE(SUBSTITUTE(SUBSTITUTE(SUBSTITUTE(SUBSTITUTE(SUBSTITUTE(SUBSTITUTE(SUBSTITUTE(SUBSTITUTE(SUBSTITUTE(SUBSTITUTE(SUBSTITUTE(SUBSTITUTE(SUBSTITUTE(SUBSTITUTE(SUBSTITUTE(SUBSTITUTE(SUBSTITUTE(SUBSTITUTE(SUBSTITUTE(SUBSTITUTE(SUBSTITUTE(IF(_xlfn.ISFORMULA('#_B'!O34),_xlfn.FORMULATEXT('#_B'!O34),'#_B'!O34),"9","#"),"8","#"),"7","#"),"6","#"),"5","#"),"4","#"),"3","#"),"2","#"),"1","#"),"0","#"),"$","")," ",""),",","@"),"&gt;","@"),"&lt;","@"),"=","@"),")","@"),"(","@"),"^","@"),"/","@"),"+","@"),"*","@"),"-","@"))-LEN(SUBSTITUTE(SUBSTITUTE(SUBSTITUTE(SUBSTITUTE(SUBSTITUTE(SUBSTITUTE(SUBSTITUTE(SUBSTITUTE(SUBSTITUTE(SUBSTITUTE(SUBSTITUTE(SUBSTITUTE(SUBSTITUTE(SUBSTITUTE(SUBSTITUTE(SUBSTITUTE(SUBSTITUTE(SUBSTITUTE(SUBSTITUTE(SUBSTITUTE(SUBSTITUTE(SUBSTITUTE(SUBSTITUTE(SUBSTITUTE(IF(_xlfn.ISFORMULA('#_B'!O34),_xlfn.FORMULATEXT('#_B'!O34),'#_B'!O34),"9","#"),"8","#"),"7","#"),"6","#"),"5","#"),"4","#"),"3","#"),"2","#"),"1","#"),"0","#"),"$","")," ",""),",","@"),"&gt;","@"),"&lt;","@"),"=","@"),")","@"),"(","@"),"^","@"),"/","@"),"+","@"),"*","@"),"-","@"),"@#","")))/2,TRUE,FALSE),"HardCodeMsg",IF(LEN(IF(_xlfn.ISFORMULA(B!O34),_xlfn.FORMULATEXT(B!O34),B!O34))-LEN(SUBSTITUTE(IF(_xlfn.ISFORMULA(B!O34),_xlfn.FORMULATEXT(B!O34),B!O34),"""",""))&gt;LEN(IF(_xlfn.ISFORMULA('#_B'!O34),_xlfn.FORMULATEXT('#_B'!O34),'#_B'!O34))-LEN(SUBSTITUTE(IF(_xlfn.ISFORMULA('#_B'!O34),_xlfn.FORMULATEXT('#_B'!O34),'#_B'!O34),"""","")),TRUE,FALSE),"HardQuoteMsg",IF(LEN(IF(_xlfn.ISFORMULA(B!O34),_xlfn.FORMULATEXT(B!O34),B!O34))-LEN(SUBSTITUTE(IF(_xlfn.ISFORMULA(B!O34),_xlfn.FORMULATEXT(B!O34),B!O34),"$",""))&lt;LEN(IF(_xlfn.ISFORMULA('#_B'!O34),_xlfn.FORMULATEXT('#_B'!O34),'#_B'!O34))-LEN(SUBSTITUTE(IF(_xlfn.ISFORMULA('#_B'!O34),_xlfn.FORMULATEXT('#_B'!O34),'#_B'!O34),"$","")),TRUE,FALSE),"MissingAbsMsg",_xlfn.IFS(ISTEXT('#_B'!O34),FALSE,ISLOGICAL('#_B'!O34),FALSE,SUBSTITUTE(CELL("format",'#_B'!O34),"-","")=SUBSTITUTE(CELL("format",B!O34),"-",""),FALSE,CELL("format",'#_B'!O34)="G",FALSE,AND(CELL("format",'#_B'!O34)="F0",CELL("format",B!O34)="G"),FALSE,TRUE,IFERROR(IF(MATCH(CELL("format",'#_B'!O34),FormatCodes_SFX!$A$4:$A$53,0)&gt;0,TRUE),FALSE),TRUE,TRUE),"FormatMsg",TRUE,"PerfectMsg")</f>
        <v>PerfectMsg</v>
      </c>
      <c r="P34" s="271" t="str">
        <f ca="1">_xlfn.IFS(ISBLANK(B!P34),"",IF(NOT(ISNA('#_B'!P34)),IF(ISNA(B!P34),TRUE,FALSE),FALSE),"StuNAMsg",IF(AND(ISNA('#_B'!P34),ISNA(B!P34)),TRUE,FALSE),"PerfectMsg",IF(NOT(ISERROR('#_B'!P34)),IF(ISERROR(B!P34),TRUE,FALSE),FALSE),"StuErrorMsg",IF(TYPE('#_B'!P34)&lt;&gt;TYPE(B!P34),TRUE,FALSE),"WrongTypeMsg",IF(_xlfn.ISFORMULA('#_B'!P34),IF(NOT(_xlfn.ISFORMULA(B!P34)),TRUE),FALSE),"MissingFormulaMsg",IF(NOT(AND(ISNUMBER(FIND("[",_xlfn.FORMULATEXT('#_B'!P34))),ISNUMBER(FIND("!",_xlfn.FORMULATEXT('#_B'!P34))))),AND(ISNUMBER(FIND("[",_xlfn.FORMULATEXT(B!P34))),ISNUMBER(FIND("!",_xlfn.FORMULATEXT(B!P34)))),FALSE),"ExternalRefsMsg",IF(ISNUMBER('#_B'!P34),IF(ABS('#_B'!P34-B!P34)&gt;0.00001,TRUE,FALSE),IF('#_B'!P34&lt;&gt;B!P34,TRUE,FALSE)),IF(ISNUMBER('#_B'!P34),IF('#_B'!P34&gt;B!P34,"TooLow","TooHigh"),"WrongAnswer"),NOT(_xlfn.ISFORMULA('#_B'!P34)),IF(_xlfn.IFS(ISTEXT('#_B'!P34),FALSE,ISLOGICAL('#_B'!P34),FALSE,SUBSTITUTE(CELL("format",'#_B'!P34),"-","")=SUBSTITUTE(CELL("format",B!P34),"-",""),FALSE,CELL("format",'#_B'!P34)="G",FALSE,AND(CELL("format",'#_B'!P34)="F0",CELL("format",B!P34)="G"),FALSE,TRUE,IFERROR(IF(MATCH(CELL("format",'#_B'!P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34),_xlfn.FORMULATEXT(B!P34),B!P34),"9","#"),"8","#"),"7","#"),"6","#"),"5","#"),"4","#"),"3","#"),"2","#"),"1","#"),"0","#"),"$","")," ",""),",","@"),"&gt;","@"),"&lt;","@"),"=","@"),")","@"),"(","@"),"^","@"),"/","@"),"+","@"),"*","@"),"-","@"))-LEN(SUBSTITUTE(SUBSTITUTE(SUBSTITUTE(SUBSTITUTE(SUBSTITUTE(SUBSTITUTE(SUBSTITUTE(SUBSTITUTE(SUBSTITUTE(SUBSTITUTE(SUBSTITUTE(SUBSTITUTE(SUBSTITUTE(SUBSTITUTE(SUBSTITUTE(SUBSTITUTE(SUBSTITUTE(SUBSTITUTE(SUBSTITUTE(SUBSTITUTE(SUBSTITUTE(SUBSTITUTE(SUBSTITUTE(SUBSTITUTE(IF(_xlfn.ISFORMULA(B!P34),_xlfn.FORMULATEXT(B!P34),B!P34),"9","#"),"8","#"),"7","#"),"6","#"),"5","#"),"4","#"),"3","#"),"2","#"),"1","#"),"0","#"),"$","")," ",""),",","@"),"&gt;","@"),"&lt;","@"),"=","@"),")","@"),"(","@"),"^","@"),"/","@"),"+","@"),"*","@"),"-","@"),"@#","")))/2&gt;(LEN(SUBSTITUTE(SUBSTITUTE(SUBSTITUTE(SUBSTITUTE(SUBSTITUTE(SUBSTITUTE(SUBSTITUTE(SUBSTITUTE(SUBSTITUTE(SUBSTITUTE(SUBSTITUTE(SUBSTITUTE(SUBSTITUTE(SUBSTITUTE(SUBSTITUTE(SUBSTITUTE(SUBSTITUTE(SUBSTITUTE(SUBSTITUTE(SUBSTITUTE(SUBSTITUTE(SUBSTITUTE(SUBSTITUTE(IF(_xlfn.ISFORMULA('#_B'!P34),_xlfn.FORMULATEXT('#_B'!P34),'#_B'!P34),"9","#"),"8","#"),"7","#"),"6","#"),"5","#"),"4","#"),"3","#"),"2","#"),"1","#"),"0","#"),"$","")," ",""),",","@"),"&gt;","@"),"&lt;","@"),"=","@"),")","@"),"(","@"),"^","@"),"/","@"),"+","@"),"*","@"),"-","@"))-LEN(SUBSTITUTE(SUBSTITUTE(SUBSTITUTE(SUBSTITUTE(SUBSTITUTE(SUBSTITUTE(SUBSTITUTE(SUBSTITUTE(SUBSTITUTE(SUBSTITUTE(SUBSTITUTE(SUBSTITUTE(SUBSTITUTE(SUBSTITUTE(SUBSTITUTE(SUBSTITUTE(SUBSTITUTE(SUBSTITUTE(SUBSTITUTE(SUBSTITUTE(SUBSTITUTE(SUBSTITUTE(SUBSTITUTE(SUBSTITUTE(IF(_xlfn.ISFORMULA('#_B'!P34),_xlfn.FORMULATEXT('#_B'!P34),'#_B'!P34),"9","#"),"8","#"),"7","#"),"6","#"),"5","#"),"4","#"),"3","#"),"2","#"),"1","#"),"0","#"),"$","")," ",""),",","@"),"&gt;","@"),"&lt;","@"),"=","@"),")","@"),"(","@"),"^","@"),"/","@"),"+","@"),"*","@"),"-","@"),"@#","")))/2,TRUE,FALSE),"HardCodeMsg",IF(LEN(IF(_xlfn.ISFORMULA(B!P34),_xlfn.FORMULATEXT(B!P34),B!P34))-LEN(SUBSTITUTE(IF(_xlfn.ISFORMULA(B!P34),_xlfn.FORMULATEXT(B!P34),B!P34),"""",""))&gt;LEN(IF(_xlfn.ISFORMULA('#_B'!P34),_xlfn.FORMULATEXT('#_B'!P34),'#_B'!P34))-LEN(SUBSTITUTE(IF(_xlfn.ISFORMULA('#_B'!P34),_xlfn.FORMULATEXT('#_B'!P34),'#_B'!P34),"""","")),TRUE,FALSE),"HardQuoteMsg",IF(LEN(IF(_xlfn.ISFORMULA(B!P34),_xlfn.FORMULATEXT(B!P34),B!P34))-LEN(SUBSTITUTE(IF(_xlfn.ISFORMULA(B!P34),_xlfn.FORMULATEXT(B!P34),B!P34),"$",""))&lt;LEN(IF(_xlfn.ISFORMULA('#_B'!P34),_xlfn.FORMULATEXT('#_B'!P34),'#_B'!P34))-LEN(SUBSTITUTE(IF(_xlfn.ISFORMULA('#_B'!P34),_xlfn.FORMULATEXT('#_B'!P34),'#_B'!P34),"$","")),TRUE,FALSE),"MissingAbsMsg",_xlfn.IFS(ISTEXT('#_B'!P34),FALSE,ISLOGICAL('#_B'!P34),FALSE,SUBSTITUTE(CELL("format",'#_B'!P34),"-","")=SUBSTITUTE(CELL("format",B!P34),"-",""),FALSE,CELL("format",'#_B'!P34)="G",FALSE,AND(CELL("format",'#_B'!P34)="F0",CELL("format",B!P34)="G"),FALSE,TRUE,IFERROR(IF(MATCH(CELL("format",'#_B'!P34),FormatCodes_SFX!$A$4:$A$53,0)&gt;0,TRUE),FALSE),TRUE,TRUE),"FormatMsg",TRUE,"PerfectMsg")</f>
        <v>PerfectMsg</v>
      </c>
      <c r="Q34" s="271" t="str">
        <f ca="1">_xlfn.IFS(ISBLANK(B!Q34),"",IF(NOT(ISNA('#_B'!Q34)),IF(ISNA(B!Q34),TRUE,FALSE),FALSE),"StuNAMsg",IF(AND(ISNA('#_B'!Q34),ISNA(B!Q34)),TRUE,FALSE),"PerfectMsg",IF(NOT(ISERROR('#_B'!Q34)),IF(ISERROR(B!Q34),TRUE,FALSE),FALSE),"StuErrorMsg",IF(TYPE('#_B'!Q34)&lt;&gt;TYPE(B!Q34),TRUE,FALSE),"WrongTypeMsg",IF(_xlfn.ISFORMULA('#_B'!Q34),IF(NOT(_xlfn.ISFORMULA(B!Q34)),TRUE),FALSE),"MissingFormulaMsg",IF(NOT(AND(ISNUMBER(FIND("[",_xlfn.FORMULATEXT('#_B'!Q34))),ISNUMBER(FIND("!",_xlfn.FORMULATEXT('#_B'!Q34))))),AND(ISNUMBER(FIND("[",_xlfn.FORMULATEXT(B!Q34))),ISNUMBER(FIND("!",_xlfn.FORMULATEXT(B!Q34)))),FALSE),"ExternalRefsMsg",IF(ISNUMBER('#_B'!Q34),IF(ABS('#_B'!Q34-B!Q34)&gt;0.00001,TRUE,FALSE),IF('#_B'!Q34&lt;&gt;B!Q34,TRUE,FALSE)),IF(ISNUMBER('#_B'!Q34),IF('#_B'!Q34&gt;B!Q34,"TooLow","TooHigh"),"WrongAnswer"),NOT(_xlfn.ISFORMULA('#_B'!Q34)),IF(_xlfn.IFS(ISTEXT('#_B'!Q34),FALSE,ISLOGICAL('#_B'!Q34),FALSE,SUBSTITUTE(CELL("format",'#_B'!Q34),"-","")=SUBSTITUTE(CELL("format",B!Q34),"-",""),FALSE,CELL("format",'#_B'!Q34)="G",FALSE,AND(CELL("format",'#_B'!Q34)="F0",CELL("format",B!Q34)="G"),FALSE,TRUE,IFERROR(IF(MATCH(CELL("format",'#_B'!Q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34),_xlfn.FORMULATEXT(B!Q34),B!Q34),"9","#"),"8","#"),"7","#"),"6","#"),"5","#"),"4","#"),"3","#"),"2","#"),"1","#"),"0","#"),"$","")," ",""),",","@"),"&gt;","@"),"&lt;","@"),"=","@"),")","@"),"(","@"),"^","@"),"/","@"),"+","@"),"*","@"),"-","@"))-LEN(SUBSTITUTE(SUBSTITUTE(SUBSTITUTE(SUBSTITUTE(SUBSTITUTE(SUBSTITUTE(SUBSTITUTE(SUBSTITUTE(SUBSTITUTE(SUBSTITUTE(SUBSTITUTE(SUBSTITUTE(SUBSTITUTE(SUBSTITUTE(SUBSTITUTE(SUBSTITUTE(SUBSTITUTE(SUBSTITUTE(SUBSTITUTE(SUBSTITUTE(SUBSTITUTE(SUBSTITUTE(SUBSTITUTE(SUBSTITUTE(IF(_xlfn.ISFORMULA(B!Q34),_xlfn.FORMULATEXT(B!Q34),B!Q34),"9","#"),"8","#"),"7","#"),"6","#"),"5","#"),"4","#"),"3","#"),"2","#"),"1","#"),"0","#"),"$","")," ",""),",","@"),"&gt;","@"),"&lt;","@"),"=","@"),")","@"),"(","@"),"^","@"),"/","@"),"+","@"),"*","@"),"-","@"),"@#","")))/2&gt;(LEN(SUBSTITUTE(SUBSTITUTE(SUBSTITUTE(SUBSTITUTE(SUBSTITUTE(SUBSTITUTE(SUBSTITUTE(SUBSTITUTE(SUBSTITUTE(SUBSTITUTE(SUBSTITUTE(SUBSTITUTE(SUBSTITUTE(SUBSTITUTE(SUBSTITUTE(SUBSTITUTE(SUBSTITUTE(SUBSTITUTE(SUBSTITUTE(SUBSTITUTE(SUBSTITUTE(SUBSTITUTE(SUBSTITUTE(IF(_xlfn.ISFORMULA('#_B'!Q34),_xlfn.FORMULATEXT('#_B'!Q34),'#_B'!Q34),"9","#"),"8","#"),"7","#"),"6","#"),"5","#"),"4","#"),"3","#"),"2","#"),"1","#"),"0","#"),"$","")," ",""),",","@"),"&gt;","@"),"&lt;","@"),"=","@"),")","@"),"(","@"),"^","@"),"/","@"),"+","@"),"*","@"),"-","@"))-LEN(SUBSTITUTE(SUBSTITUTE(SUBSTITUTE(SUBSTITUTE(SUBSTITUTE(SUBSTITUTE(SUBSTITUTE(SUBSTITUTE(SUBSTITUTE(SUBSTITUTE(SUBSTITUTE(SUBSTITUTE(SUBSTITUTE(SUBSTITUTE(SUBSTITUTE(SUBSTITUTE(SUBSTITUTE(SUBSTITUTE(SUBSTITUTE(SUBSTITUTE(SUBSTITUTE(SUBSTITUTE(SUBSTITUTE(SUBSTITUTE(IF(_xlfn.ISFORMULA('#_B'!Q34),_xlfn.FORMULATEXT('#_B'!Q34),'#_B'!Q34),"9","#"),"8","#"),"7","#"),"6","#"),"5","#"),"4","#"),"3","#"),"2","#"),"1","#"),"0","#"),"$","")," ",""),",","@"),"&gt;","@"),"&lt;","@"),"=","@"),")","@"),"(","@"),"^","@"),"/","@"),"+","@"),"*","@"),"-","@"),"@#","")))/2,TRUE,FALSE),"HardCodeMsg",IF(LEN(IF(_xlfn.ISFORMULA(B!Q34),_xlfn.FORMULATEXT(B!Q34),B!Q34))-LEN(SUBSTITUTE(IF(_xlfn.ISFORMULA(B!Q34),_xlfn.FORMULATEXT(B!Q34),B!Q34),"""",""))&gt;LEN(IF(_xlfn.ISFORMULA('#_B'!Q34),_xlfn.FORMULATEXT('#_B'!Q34),'#_B'!Q34))-LEN(SUBSTITUTE(IF(_xlfn.ISFORMULA('#_B'!Q34),_xlfn.FORMULATEXT('#_B'!Q34),'#_B'!Q34),"""","")),TRUE,FALSE),"HardQuoteMsg",IF(LEN(IF(_xlfn.ISFORMULA(B!Q34),_xlfn.FORMULATEXT(B!Q34),B!Q34))-LEN(SUBSTITUTE(IF(_xlfn.ISFORMULA(B!Q34),_xlfn.FORMULATEXT(B!Q34),B!Q34),"$",""))&lt;LEN(IF(_xlfn.ISFORMULA('#_B'!Q34),_xlfn.FORMULATEXT('#_B'!Q34),'#_B'!Q34))-LEN(SUBSTITUTE(IF(_xlfn.ISFORMULA('#_B'!Q34),_xlfn.FORMULATEXT('#_B'!Q34),'#_B'!Q34),"$","")),TRUE,FALSE),"MissingAbsMsg",_xlfn.IFS(ISTEXT('#_B'!Q34),FALSE,ISLOGICAL('#_B'!Q34),FALSE,SUBSTITUTE(CELL("format",'#_B'!Q34),"-","")=SUBSTITUTE(CELL("format",B!Q34),"-",""),FALSE,CELL("format",'#_B'!Q34)="G",FALSE,AND(CELL("format",'#_B'!Q34)="F0",CELL("format",B!Q34)="G"),FALSE,TRUE,IFERROR(IF(MATCH(CELL("format",'#_B'!Q34),FormatCodes_SFX!$A$4:$A$53,0)&gt;0,TRUE),FALSE),TRUE,TRUE),"FormatMsg",TRUE,"PerfectMsg")</f>
        <v>PerfectMsg</v>
      </c>
      <c r="R34" s="259" t="str">
        <f ca="1">_xlfn.IFS(ISBLANK(B!R34),"",IF(NOT(ISNA('#_B'!R34)),IF(ISNA(B!R34),TRUE,FALSE),FALSE),"StuNAMsg",IF(AND(ISNA('#_B'!R34),ISNA(B!R34)),TRUE,FALSE),"PerfectMsg",IF(NOT(ISERROR('#_B'!R34)),IF(ISERROR(B!R34),TRUE,FALSE),FALSE),"StuErrorMsg",IF(TYPE('#_B'!R34)&lt;&gt;TYPE(B!R34),TRUE,FALSE),"WrongTypeMsg",IF(_xlfn.ISFORMULA('#_B'!R34),IF(NOT(_xlfn.ISFORMULA(B!R34)),TRUE),FALSE),"MissingFormulaMsg",IF(NOT(AND(ISNUMBER(FIND("[",_xlfn.FORMULATEXT('#_B'!R34))),ISNUMBER(FIND("!",_xlfn.FORMULATEXT('#_B'!R34))))),AND(ISNUMBER(FIND("[",_xlfn.FORMULATEXT(B!R34))),ISNUMBER(FIND("!",_xlfn.FORMULATEXT(B!R34)))),FALSE),"ExternalRefsMsg",IF(ISNUMBER('#_B'!R34),IF(ABS('#_B'!R34-B!R34)&gt;0.00001,TRUE,FALSE),IF('#_B'!R34&lt;&gt;B!R34,TRUE,FALSE)),IF(ISNUMBER('#_B'!R34),IF('#_B'!R34&gt;B!R34,"TooLow","TooHigh"),"WrongAnswer"),NOT(_xlfn.ISFORMULA('#_B'!R34)),IF(_xlfn.IFS(ISTEXT('#_B'!R34),FALSE,ISLOGICAL('#_B'!R34),FALSE,SUBSTITUTE(CELL("format",'#_B'!R34),"-","")=SUBSTITUTE(CELL("format",B!R34),"-",""),FALSE,CELL("format",'#_B'!R34)="G",FALSE,AND(CELL("format",'#_B'!R34)="F0",CELL("format",B!R34)="G"),FALSE,TRUE,IFERROR(IF(MATCH(CELL("format",'#_B'!R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34),_xlfn.FORMULATEXT(B!R34),B!R34),"9","#"),"8","#"),"7","#"),"6","#"),"5","#"),"4","#"),"3","#"),"2","#"),"1","#"),"0","#"),"$","")," ",""),",","@"),"&gt;","@"),"&lt;","@"),"=","@"),")","@"),"(","@"),"^","@"),"/","@"),"+","@"),"*","@"),"-","@"))-LEN(SUBSTITUTE(SUBSTITUTE(SUBSTITUTE(SUBSTITUTE(SUBSTITUTE(SUBSTITUTE(SUBSTITUTE(SUBSTITUTE(SUBSTITUTE(SUBSTITUTE(SUBSTITUTE(SUBSTITUTE(SUBSTITUTE(SUBSTITUTE(SUBSTITUTE(SUBSTITUTE(SUBSTITUTE(SUBSTITUTE(SUBSTITUTE(SUBSTITUTE(SUBSTITUTE(SUBSTITUTE(SUBSTITUTE(SUBSTITUTE(IF(_xlfn.ISFORMULA(B!R34),_xlfn.FORMULATEXT(B!R34),B!R34),"9","#"),"8","#"),"7","#"),"6","#"),"5","#"),"4","#"),"3","#"),"2","#"),"1","#"),"0","#"),"$","")," ",""),",","@"),"&gt;","@"),"&lt;","@"),"=","@"),")","@"),"(","@"),"^","@"),"/","@"),"+","@"),"*","@"),"-","@"),"@#","")))/2&gt;(LEN(SUBSTITUTE(SUBSTITUTE(SUBSTITUTE(SUBSTITUTE(SUBSTITUTE(SUBSTITUTE(SUBSTITUTE(SUBSTITUTE(SUBSTITUTE(SUBSTITUTE(SUBSTITUTE(SUBSTITUTE(SUBSTITUTE(SUBSTITUTE(SUBSTITUTE(SUBSTITUTE(SUBSTITUTE(SUBSTITUTE(SUBSTITUTE(SUBSTITUTE(SUBSTITUTE(SUBSTITUTE(SUBSTITUTE(IF(_xlfn.ISFORMULA('#_B'!R34),_xlfn.FORMULATEXT('#_B'!R34),'#_B'!R34),"9","#"),"8","#"),"7","#"),"6","#"),"5","#"),"4","#"),"3","#"),"2","#"),"1","#"),"0","#"),"$","")," ",""),",","@"),"&gt;","@"),"&lt;","@"),"=","@"),")","@"),"(","@"),"^","@"),"/","@"),"+","@"),"*","@"),"-","@"))-LEN(SUBSTITUTE(SUBSTITUTE(SUBSTITUTE(SUBSTITUTE(SUBSTITUTE(SUBSTITUTE(SUBSTITUTE(SUBSTITUTE(SUBSTITUTE(SUBSTITUTE(SUBSTITUTE(SUBSTITUTE(SUBSTITUTE(SUBSTITUTE(SUBSTITUTE(SUBSTITUTE(SUBSTITUTE(SUBSTITUTE(SUBSTITUTE(SUBSTITUTE(SUBSTITUTE(SUBSTITUTE(SUBSTITUTE(SUBSTITUTE(IF(_xlfn.ISFORMULA('#_B'!R34),_xlfn.FORMULATEXT('#_B'!R34),'#_B'!R34),"9","#"),"8","#"),"7","#"),"6","#"),"5","#"),"4","#"),"3","#"),"2","#"),"1","#"),"0","#"),"$","")," ",""),",","@"),"&gt;","@"),"&lt;","@"),"=","@"),")","@"),"(","@"),"^","@"),"/","@"),"+","@"),"*","@"),"-","@"),"@#","")))/2,TRUE,FALSE),"HardCodeMsg",IF(LEN(IF(_xlfn.ISFORMULA(B!R34),_xlfn.FORMULATEXT(B!R34),B!R34))-LEN(SUBSTITUTE(IF(_xlfn.ISFORMULA(B!R34),_xlfn.FORMULATEXT(B!R34),B!R34),"""",""))&gt;LEN(IF(_xlfn.ISFORMULA('#_B'!R34),_xlfn.FORMULATEXT('#_B'!R34),'#_B'!R34))-LEN(SUBSTITUTE(IF(_xlfn.ISFORMULA('#_B'!R34),_xlfn.FORMULATEXT('#_B'!R34),'#_B'!R34),"""","")),TRUE,FALSE),"HardQuoteMsg",IF(LEN(IF(_xlfn.ISFORMULA(B!R34),_xlfn.FORMULATEXT(B!R34),B!R34))-LEN(SUBSTITUTE(IF(_xlfn.ISFORMULA(B!R34),_xlfn.FORMULATEXT(B!R34),B!R34),"$",""))&lt;LEN(IF(_xlfn.ISFORMULA('#_B'!R34),_xlfn.FORMULATEXT('#_B'!R34),'#_B'!R34))-LEN(SUBSTITUTE(IF(_xlfn.ISFORMULA('#_B'!R34),_xlfn.FORMULATEXT('#_B'!R34),'#_B'!R34),"$","")),TRUE,FALSE),"MissingAbsMsg",_xlfn.IFS(ISTEXT('#_B'!R34),FALSE,ISLOGICAL('#_B'!R34),FALSE,SUBSTITUTE(CELL("format",'#_B'!R34),"-","")=SUBSTITUTE(CELL("format",B!R34),"-",""),FALSE,CELL("format",'#_B'!R34)="G",FALSE,AND(CELL("format",'#_B'!R34)="F0",CELL("format",B!R34)="G"),FALSE,TRUE,IFERROR(IF(MATCH(CELL("format",'#_B'!R34),FormatCodes_SFX!$A$4:$A$53,0)&gt;0,TRUE),FALSE),TRUE,TRUE),"FormatMsg",TRUE,"PerfectMsg")</f>
        <v>PerfectMsg</v>
      </c>
      <c r="S34" s="267" t="str">
        <f ca="1">_xlfn.IFS(ISBLANK(B!S34),"",IF(NOT(ISNA('#_B'!S34)),IF(ISNA(B!S34),TRUE,FALSE),FALSE),"StuNAMsg",IF(AND(ISNA('#_B'!S34),ISNA(B!S34)),TRUE,FALSE),"PerfectMsg",IF(NOT(ISERROR('#_B'!S34)),IF(ISERROR(B!S34),TRUE,FALSE),FALSE),"StuErrorMsg",IF(TYPE('#_B'!S34)&lt;&gt;TYPE(B!S34),TRUE,FALSE),"WrongTypeMsg",IF(_xlfn.ISFORMULA('#_B'!S34),IF(NOT(_xlfn.ISFORMULA(B!S34)),TRUE),FALSE),"MissingFormulaMsg",IF(NOT(AND(ISNUMBER(FIND("[",_xlfn.FORMULATEXT('#_B'!S34))),ISNUMBER(FIND("!",_xlfn.FORMULATEXT('#_B'!S34))))),AND(ISNUMBER(FIND("[",_xlfn.FORMULATEXT(B!S34))),ISNUMBER(FIND("!",_xlfn.FORMULATEXT(B!S34)))),FALSE),"ExternalRefsMsg",IF(ISNUMBER('#_B'!S34),IF(ABS('#_B'!S34-B!S34)&gt;0.00001,TRUE,FALSE),IF('#_B'!S34&lt;&gt;B!S34,TRUE,FALSE)),IF(ISNUMBER('#_B'!S34),IF('#_B'!S34&gt;B!S34,"TooLow","TooHigh"),"WrongAnswer"),NOT(_xlfn.ISFORMULA('#_B'!S34)),IF(_xlfn.IFS(ISTEXT('#_B'!S34),FALSE,ISLOGICAL('#_B'!S34),FALSE,SUBSTITUTE(CELL("format",'#_B'!S34),"-","")=SUBSTITUTE(CELL("format",B!S34),"-",""),FALSE,CELL("format",'#_B'!S34)="G",FALSE,AND(CELL("format",'#_B'!S34)="F0",CELL("format",B!S34)="G"),FALSE,TRUE,IFERROR(IF(MATCH(CELL("format",'#_B'!S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34),_xlfn.FORMULATEXT(B!S34),B!S34),"9","#"),"8","#"),"7","#"),"6","#"),"5","#"),"4","#"),"3","#"),"2","#"),"1","#"),"0","#"),"$","")," ",""),",","@"),"&gt;","@"),"&lt;","@"),"=","@"),")","@"),"(","@"),"^","@"),"/","@"),"+","@"),"*","@"),"-","@"))-LEN(SUBSTITUTE(SUBSTITUTE(SUBSTITUTE(SUBSTITUTE(SUBSTITUTE(SUBSTITUTE(SUBSTITUTE(SUBSTITUTE(SUBSTITUTE(SUBSTITUTE(SUBSTITUTE(SUBSTITUTE(SUBSTITUTE(SUBSTITUTE(SUBSTITUTE(SUBSTITUTE(SUBSTITUTE(SUBSTITUTE(SUBSTITUTE(SUBSTITUTE(SUBSTITUTE(SUBSTITUTE(SUBSTITUTE(SUBSTITUTE(IF(_xlfn.ISFORMULA(B!S34),_xlfn.FORMULATEXT(B!S34),B!S34),"9","#"),"8","#"),"7","#"),"6","#"),"5","#"),"4","#"),"3","#"),"2","#"),"1","#"),"0","#"),"$","")," ",""),",","@"),"&gt;","@"),"&lt;","@"),"=","@"),")","@"),"(","@"),"^","@"),"/","@"),"+","@"),"*","@"),"-","@"),"@#","")))/2&gt;(LEN(SUBSTITUTE(SUBSTITUTE(SUBSTITUTE(SUBSTITUTE(SUBSTITUTE(SUBSTITUTE(SUBSTITUTE(SUBSTITUTE(SUBSTITUTE(SUBSTITUTE(SUBSTITUTE(SUBSTITUTE(SUBSTITUTE(SUBSTITUTE(SUBSTITUTE(SUBSTITUTE(SUBSTITUTE(SUBSTITUTE(SUBSTITUTE(SUBSTITUTE(SUBSTITUTE(SUBSTITUTE(SUBSTITUTE(IF(_xlfn.ISFORMULA('#_B'!S34),_xlfn.FORMULATEXT('#_B'!S34),'#_B'!S34),"9","#"),"8","#"),"7","#"),"6","#"),"5","#"),"4","#"),"3","#"),"2","#"),"1","#"),"0","#"),"$","")," ",""),",","@"),"&gt;","@"),"&lt;","@"),"=","@"),")","@"),"(","@"),"^","@"),"/","@"),"+","@"),"*","@"),"-","@"))-LEN(SUBSTITUTE(SUBSTITUTE(SUBSTITUTE(SUBSTITUTE(SUBSTITUTE(SUBSTITUTE(SUBSTITUTE(SUBSTITUTE(SUBSTITUTE(SUBSTITUTE(SUBSTITUTE(SUBSTITUTE(SUBSTITUTE(SUBSTITUTE(SUBSTITUTE(SUBSTITUTE(SUBSTITUTE(SUBSTITUTE(SUBSTITUTE(SUBSTITUTE(SUBSTITUTE(SUBSTITUTE(SUBSTITUTE(SUBSTITUTE(IF(_xlfn.ISFORMULA('#_B'!S34),_xlfn.FORMULATEXT('#_B'!S34),'#_B'!S34),"9","#"),"8","#"),"7","#"),"6","#"),"5","#"),"4","#"),"3","#"),"2","#"),"1","#"),"0","#"),"$","")," ",""),",","@"),"&gt;","@"),"&lt;","@"),"=","@"),")","@"),"(","@"),"^","@"),"/","@"),"+","@"),"*","@"),"-","@"),"@#","")))/2,TRUE,FALSE),"HardCodeMsg",IF(LEN(IF(_xlfn.ISFORMULA(B!S34),_xlfn.FORMULATEXT(B!S34),B!S34))-LEN(SUBSTITUTE(IF(_xlfn.ISFORMULA(B!S34),_xlfn.FORMULATEXT(B!S34),B!S34),"""",""))&gt;LEN(IF(_xlfn.ISFORMULA('#_B'!S34),_xlfn.FORMULATEXT('#_B'!S34),'#_B'!S34))-LEN(SUBSTITUTE(IF(_xlfn.ISFORMULA('#_B'!S34),_xlfn.FORMULATEXT('#_B'!S34),'#_B'!S34),"""","")),TRUE,FALSE),"HardQuoteMsg",IF(LEN(IF(_xlfn.ISFORMULA(B!S34),_xlfn.FORMULATEXT(B!S34),B!S34))-LEN(SUBSTITUTE(IF(_xlfn.ISFORMULA(B!S34),_xlfn.FORMULATEXT(B!S34),B!S34),"$",""))&lt;LEN(IF(_xlfn.ISFORMULA('#_B'!S34),_xlfn.FORMULATEXT('#_B'!S34),'#_B'!S34))-LEN(SUBSTITUTE(IF(_xlfn.ISFORMULA('#_B'!S34),_xlfn.FORMULATEXT('#_B'!S34),'#_B'!S34),"$","")),TRUE,FALSE),"MissingAbsMsg",_xlfn.IFS(ISTEXT('#_B'!S34),FALSE,ISLOGICAL('#_B'!S34),FALSE,SUBSTITUTE(CELL("format",'#_B'!S34),"-","")=SUBSTITUTE(CELL("format",B!S34),"-",""),FALSE,CELL("format",'#_B'!S34)="G",FALSE,AND(CELL("format",'#_B'!S34)="F0",CELL("format",B!S34)="G"),FALSE,TRUE,IFERROR(IF(MATCH(CELL("format",'#_B'!S34),FormatCodes_SFX!$A$4:$A$53,0)&gt;0,TRUE),FALSE),TRUE,TRUE),"FormatMsg",TRUE,"PerfectMsg")</f>
        <v>PerfectMsg</v>
      </c>
    </row>
    <row r="35" spans="6:19">
      <c r="F35" s="260">
        <v>0</v>
      </c>
      <c r="G35" s="270">
        <v>0</v>
      </c>
      <c r="H35" s="270">
        <v>0</v>
      </c>
      <c r="I35" s="271">
        <v>80</v>
      </c>
      <c r="J35" s="270">
        <v>0</v>
      </c>
      <c r="K35" s="270">
        <v>0</v>
      </c>
      <c r="L35" s="270">
        <v>0</v>
      </c>
      <c r="M35" s="262"/>
      <c r="N35" s="270"/>
      <c r="O35" s="270" t="str">
        <f ca="1">_xlfn.IFS(ISBLANK(B!O35),"",IF(NOT(ISNA('#_B'!O35)),IF(ISNA(B!O35),TRUE,FALSE),FALSE),"StuNAMsg",IF(AND(ISNA('#_B'!O35),ISNA(B!O35)),TRUE,FALSE),"PerfectMsg",IF(NOT(ISERROR('#_B'!O35)),IF(ISERROR(B!O35),TRUE,FALSE),FALSE),"StuErrorMsg",IF(TYPE('#_B'!O35)&lt;&gt;TYPE(B!O35),TRUE,FALSE),"WrongTypeMsg",IF(_xlfn.ISFORMULA('#_B'!O35),IF(NOT(_xlfn.ISFORMULA(B!O35)),TRUE),FALSE),"MissingFormulaMsg",IF(NOT(AND(ISNUMBER(FIND("[",_xlfn.FORMULATEXT('#_B'!O35))),ISNUMBER(FIND("!",_xlfn.FORMULATEXT('#_B'!O35))))),AND(ISNUMBER(FIND("[",_xlfn.FORMULATEXT(B!O35))),ISNUMBER(FIND("!",_xlfn.FORMULATEXT(B!O35)))),FALSE),"ExternalRefsMsg",IF(ISNUMBER('#_B'!O35),IF(ABS('#_B'!O35-B!O35)&gt;0.00001,TRUE,FALSE),IF('#_B'!O35&lt;&gt;B!O35,TRUE,FALSE)),IF(ISNUMBER('#_B'!O35),IF('#_B'!O35&gt;B!O35,"TooLow","TooHigh"),"WrongAnswer"),NOT(_xlfn.ISFORMULA('#_B'!O35)),IF(_xlfn.IFS(ISTEXT('#_B'!O35),FALSE,ISLOGICAL('#_B'!O35),FALSE,SUBSTITUTE(CELL("format",'#_B'!O35),"-","")=SUBSTITUTE(CELL("format",B!O35),"-",""),FALSE,CELL("format",'#_B'!O35)="G",FALSE,AND(CELL("format",'#_B'!O35)="F0",CELL("format",B!O35)="G"),FALSE,TRUE,IFERROR(IF(MATCH(CELL("format",'#_B'!O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35),_xlfn.FORMULATEXT(B!O35),B!O35),"9","#"),"8","#"),"7","#"),"6","#"),"5","#"),"4","#"),"3","#"),"2","#"),"1","#"),"0","#"),"$","")," ",""),",","@"),"&gt;","@"),"&lt;","@"),"=","@"),")","@"),"(","@"),"^","@"),"/","@"),"+","@"),"*","@"),"-","@"))-LEN(SUBSTITUTE(SUBSTITUTE(SUBSTITUTE(SUBSTITUTE(SUBSTITUTE(SUBSTITUTE(SUBSTITUTE(SUBSTITUTE(SUBSTITUTE(SUBSTITUTE(SUBSTITUTE(SUBSTITUTE(SUBSTITUTE(SUBSTITUTE(SUBSTITUTE(SUBSTITUTE(SUBSTITUTE(SUBSTITUTE(SUBSTITUTE(SUBSTITUTE(SUBSTITUTE(SUBSTITUTE(SUBSTITUTE(SUBSTITUTE(IF(_xlfn.ISFORMULA(B!O35),_xlfn.FORMULATEXT(B!O35),B!O35),"9","#"),"8","#"),"7","#"),"6","#"),"5","#"),"4","#"),"3","#"),"2","#"),"1","#"),"0","#"),"$","")," ",""),",","@"),"&gt;","@"),"&lt;","@"),"=","@"),")","@"),"(","@"),"^","@"),"/","@"),"+","@"),"*","@"),"-","@"),"@#","")))/2&gt;(LEN(SUBSTITUTE(SUBSTITUTE(SUBSTITUTE(SUBSTITUTE(SUBSTITUTE(SUBSTITUTE(SUBSTITUTE(SUBSTITUTE(SUBSTITUTE(SUBSTITUTE(SUBSTITUTE(SUBSTITUTE(SUBSTITUTE(SUBSTITUTE(SUBSTITUTE(SUBSTITUTE(SUBSTITUTE(SUBSTITUTE(SUBSTITUTE(SUBSTITUTE(SUBSTITUTE(SUBSTITUTE(SUBSTITUTE(IF(_xlfn.ISFORMULA('#_B'!O35),_xlfn.FORMULATEXT('#_B'!O35),'#_B'!O35),"9","#"),"8","#"),"7","#"),"6","#"),"5","#"),"4","#"),"3","#"),"2","#"),"1","#"),"0","#"),"$","")," ",""),",","@"),"&gt;","@"),"&lt;","@"),"=","@"),")","@"),"(","@"),"^","@"),"/","@"),"+","@"),"*","@"),"-","@"))-LEN(SUBSTITUTE(SUBSTITUTE(SUBSTITUTE(SUBSTITUTE(SUBSTITUTE(SUBSTITUTE(SUBSTITUTE(SUBSTITUTE(SUBSTITUTE(SUBSTITUTE(SUBSTITUTE(SUBSTITUTE(SUBSTITUTE(SUBSTITUTE(SUBSTITUTE(SUBSTITUTE(SUBSTITUTE(SUBSTITUTE(SUBSTITUTE(SUBSTITUTE(SUBSTITUTE(SUBSTITUTE(SUBSTITUTE(SUBSTITUTE(IF(_xlfn.ISFORMULA('#_B'!O35),_xlfn.FORMULATEXT('#_B'!O35),'#_B'!O35),"9","#"),"8","#"),"7","#"),"6","#"),"5","#"),"4","#"),"3","#"),"2","#"),"1","#"),"0","#"),"$","")," ",""),",","@"),"&gt;","@"),"&lt;","@"),"=","@"),")","@"),"(","@"),"^","@"),"/","@"),"+","@"),"*","@"),"-","@"),"@#","")))/2,TRUE,FALSE),"HardCodeMsg",IF(LEN(IF(_xlfn.ISFORMULA(B!O35),_xlfn.FORMULATEXT(B!O35),B!O35))-LEN(SUBSTITUTE(IF(_xlfn.ISFORMULA(B!O35),_xlfn.FORMULATEXT(B!O35),B!O35),"""",""))&gt;LEN(IF(_xlfn.ISFORMULA('#_B'!O35),_xlfn.FORMULATEXT('#_B'!O35),'#_B'!O35))-LEN(SUBSTITUTE(IF(_xlfn.ISFORMULA('#_B'!O35),_xlfn.FORMULATEXT('#_B'!O35),'#_B'!O35),"""","")),TRUE,FALSE),"HardQuoteMsg",IF(LEN(IF(_xlfn.ISFORMULA(B!O35),_xlfn.FORMULATEXT(B!O35),B!O35))-LEN(SUBSTITUTE(IF(_xlfn.ISFORMULA(B!O35),_xlfn.FORMULATEXT(B!O35),B!O35),"$",""))&lt;LEN(IF(_xlfn.ISFORMULA('#_B'!O35),_xlfn.FORMULATEXT('#_B'!O35),'#_B'!O35))-LEN(SUBSTITUTE(IF(_xlfn.ISFORMULA('#_B'!O35),_xlfn.FORMULATEXT('#_B'!O35),'#_B'!O35),"$","")),TRUE,FALSE),"MissingAbsMsg",_xlfn.IFS(ISTEXT('#_B'!O35),FALSE,ISLOGICAL('#_B'!O35),FALSE,SUBSTITUTE(CELL("format",'#_B'!O35),"-","")=SUBSTITUTE(CELL("format",B!O35),"-",""),FALSE,CELL("format",'#_B'!O35)="G",FALSE,AND(CELL("format",'#_B'!O35)="F0",CELL("format",B!O35)="G"),FALSE,TRUE,IFERROR(IF(MATCH(CELL("format",'#_B'!O35),FormatCodes_SFX!$A$4:$A$53,0)&gt;0,TRUE),FALSE),TRUE,TRUE),"FormatMsg",TRUE,"PerfectMsg")</f>
        <v>PerfectMsg</v>
      </c>
      <c r="P35" s="271" t="str">
        <f ca="1">_xlfn.IFS(ISBLANK(B!P35),"",IF(NOT(ISNA('#_B'!P35)),IF(ISNA(B!P35),TRUE,FALSE),FALSE),"StuNAMsg",IF(AND(ISNA('#_B'!P35),ISNA(B!P35)),TRUE,FALSE),"PerfectMsg",IF(NOT(ISERROR('#_B'!P35)),IF(ISERROR(B!P35),TRUE,FALSE),FALSE),"StuErrorMsg",IF(TYPE('#_B'!P35)&lt;&gt;TYPE(B!P35),TRUE,FALSE),"WrongTypeMsg",IF(_xlfn.ISFORMULA('#_B'!P35),IF(NOT(_xlfn.ISFORMULA(B!P35)),TRUE),FALSE),"MissingFormulaMsg",IF(NOT(AND(ISNUMBER(FIND("[",_xlfn.FORMULATEXT('#_B'!P35))),ISNUMBER(FIND("!",_xlfn.FORMULATEXT('#_B'!P35))))),AND(ISNUMBER(FIND("[",_xlfn.FORMULATEXT(B!P35))),ISNUMBER(FIND("!",_xlfn.FORMULATEXT(B!P35)))),FALSE),"ExternalRefsMsg",IF(ISNUMBER('#_B'!P35),IF(ABS('#_B'!P35-B!P35)&gt;0.00001,TRUE,FALSE),IF('#_B'!P35&lt;&gt;B!P35,TRUE,FALSE)),IF(ISNUMBER('#_B'!P35),IF('#_B'!P35&gt;B!P35,"TooLow","TooHigh"),"WrongAnswer"),NOT(_xlfn.ISFORMULA('#_B'!P35)),IF(_xlfn.IFS(ISTEXT('#_B'!P35),FALSE,ISLOGICAL('#_B'!P35),FALSE,SUBSTITUTE(CELL("format",'#_B'!P35),"-","")=SUBSTITUTE(CELL("format",B!P35),"-",""),FALSE,CELL("format",'#_B'!P35)="G",FALSE,AND(CELL("format",'#_B'!P35)="F0",CELL("format",B!P35)="G"),FALSE,TRUE,IFERROR(IF(MATCH(CELL("format",'#_B'!P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35),_xlfn.FORMULATEXT(B!P35),B!P35),"9","#"),"8","#"),"7","#"),"6","#"),"5","#"),"4","#"),"3","#"),"2","#"),"1","#"),"0","#"),"$","")," ",""),",","@"),"&gt;","@"),"&lt;","@"),"=","@"),")","@"),"(","@"),"^","@"),"/","@"),"+","@"),"*","@"),"-","@"))-LEN(SUBSTITUTE(SUBSTITUTE(SUBSTITUTE(SUBSTITUTE(SUBSTITUTE(SUBSTITUTE(SUBSTITUTE(SUBSTITUTE(SUBSTITUTE(SUBSTITUTE(SUBSTITUTE(SUBSTITUTE(SUBSTITUTE(SUBSTITUTE(SUBSTITUTE(SUBSTITUTE(SUBSTITUTE(SUBSTITUTE(SUBSTITUTE(SUBSTITUTE(SUBSTITUTE(SUBSTITUTE(SUBSTITUTE(SUBSTITUTE(IF(_xlfn.ISFORMULA(B!P35),_xlfn.FORMULATEXT(B!P35),B!P35),"9","#"),"8","#"),"7","#"),"6","#"),"5","#"),"4","#"),"3","#"),"2","#"),"1","#"),"0","#"),"$","")," ",""),",","@"),"&gt;","@"),"&lt;","@"),"=","@"),")","@"),"(","@"),"^","@"),"/","@"),"+","@"),"*","@"),"-","@"),"@#","")))/2&gt;(LEN(SUBSTITUTE(SUBSTITUTE(SUBSTITUTE(SUBSTITUTE(SUBSTITUTE(SUBSTITUTE(SUBSTITUTE(SUBSTITUTE(SUBSTITUTE(SUBSTITUTE(SUBSTITUTE(SUBSTITUTE(SUBSTITUTE(SUBSTITUTE(SUBSTITUTE(SUBSTITUTE(SUBSTITUTE(SUBSTITUTE(SUBSTITUTE(SUBSTITUTE(SUBSTITUTE(SUBSTITUTE(SUBSTITUTE(IF(_xlfn.ISFORMULA('#_B'!P35),_xlfn.FORMULATEXT('#_B'!P35),'#_B'!P35),"9","#"),"8","#"),"7","#"),"6","#"),"5","#"),"4","#"),"3","#"),"2","#"),"1","#"),"0","#"),"$","")," ",""),",","@"),"&gt;","@"),"&lt;","@"),"=","@"),")","@"),"(","@"),"^","@"),"/","@"),"+","@"),"*","@"),"-","@"))-LEN(SUBSTITUTE(SUBSTITUTE(SUBSTITUTE(SUBSTITUTE(SUBSTITUTE(SUBSTITUTE(SUBSTITUTE(SUBSTITUTE(SUBSTITUTE(SUBSTITUTE(SUBSTITUTE(SUBSTITUTE(SUBSTITUTE(SUBSTITUTE(SUBSTITUTE(SUBSTITUTE(SUBSTITUTE(SUBSTITUTE(SUBSTITUTE(SUBSTITUTE(SUBSTITUTE(SUBSTITUTE(SUBSTITUTE(SUBSTITUTE(IF(_xlfn.ISFORMULA('#_B'!P35),_xlfn.FORMULATEXT('#_B'!P35),'#_B'!P35),"9","#"),"8","#"),"7","#"),"6","#"),"5","#"),"4","#"),"3","#"),"2","#"),"1","#"),"0","#"),"$","")," ",""),",","@"),"&gt;","@"),"&lt;","@"),"=","@"),")","@"),"(","@"),"^","@"),"/","@"),"+","@"),"*","@"),"-","@"),"@#","")))/2,TRUE,FALSE),"HardCodeMsg",IF(LEN(IF(_xlfn.ISFORMULA(B!P35),_xlfn.FORMULATEXT(B!P35),B!P35))-LEN(SUBSTITUTE(IF(_xlfn.ISFORMULA(B!P35),_xlfn.FORMULATEXT(B!P35),B!P35),"""",""))&gt;LEN(IF(_xlfn.ISFORMULA('#_B'!P35),_xlfn.FORMULATEXT('#_B'!P35),'#_B'!P35))-LEN(SUBSTITUTE(IF(_xlfn.ISFORMULA('#_B'!P35),_xlfn.FORMULATEXT('#_B'!P35),'#_B'!P35),"""","")),TRUE,FALSE),"HardQuoteMsg",IF(LEN(IF(_xlfn.ISFORMULA(B!P35),_xlfn.FORMULATEXT(B!P35),B!P35))-LEN(SUBSTITUTE(IF(_xlfn.ISFORMULA(B!P35),_xlfn.FORMULATEXT(B!P35),B!P35),"$",""))&lt;LEN(IF(_xlfn.ISFORMULA('#_B'!P35),_xlfn.FORMULATEXT('#_B'!P35),'#_B'!P35))-LEN(SUBSTITUTE(IF(_xlfn.ISFORMULA('#_B'!P35),_xlfn.FORMULATEXT('#_B'!P35),'#_B'!P35),"$","")),TRUE,FALSE),"MissingAbsMsg",_xlfn.IFS(ISTEXT('#_B'!P35),FALSE,ISLOGICAL('#_B'!P35),FALSE,SUBSTITUTE(CELL("format",'#_B'!P35),"-","")=SUBSTITUTE(CELL("format",B!P35),"-",""),FALSE,CELL("format",'#_B'!P35)="G",FALSE,AND(CELL("format",'#_B'!P35)="F0",CELL("format",B!P35)="G"),FALSE,TRUE,IFERROR(IF(MATCH(CELL("format",'#_B'!P35),FormatCodes_SFX!$A$4:$A$53,0)&gt;0,TRUE),FALSE),TRUE,TRUE),"FormatMsg",TRUE,"PerfectMsg")</f>
        <v>PerfectMsg</v>
      </c>
      <c r="Q35" s="271" t="str">
        <f ca="1">_xlfn.IFS(ISBLANK(B!Q35),"",IF(NOT(ISNA('#_B'!Q35)),IF(ISNA(B!Q35),TRUE,FALSE),FALSE),"StuNAMsg",IF(AND(ISNA('#_B'!Q35),ISNA(B!Q35)),TRUE,FALSE),"PerfectMsg",IF(NOT(ISERROR('#_B'!Q35)),IF(ISERROR(B!Q35),TRUE,FALSE),FALSE),"StuErrorMsg",IF(TYPE('#_B'!Q35)&lt;&gt;TYPE(B!Q35),TRUE,FALSE),"WrongTypeMsg",IF(_xlfn.ISFORMULA('#_B'!Q35),IF(NOT(_xlfn.ISFORMULA(B!Q35)),TRUE),FALSE),"MissingFormulaMsg",IF(NOT(AND(ISNUMBER(FIND("[",_xlfn.FORMULATEXT('#_B'!Q35))),ISNUMBER(FIND("!",_xlfn.FORMULATEXT('#_B'!Q35))))),AND(ISNUMBER(FIND("[",_xlfn.FORMULATEXT(B!Q35))),ISNUMBER(FIND("!",_xlfn.FORMULATEXT(B!Q35)))),FALSE),"ExternalRefsMsg",IF(ISNUMBER('#_B'!Q35),IF(ABS('#_B'!Q35-B!Q35)&gt;0.00001,TRUE,FALSE),IF('#_B'!Q35&lt;&gt;B!Q35,TRUE,FALSE)),IF(ISNUMBER('#_B'!Q35),IF('#_B'!Q35&gt;B!Q35,"TooLow","TooHigh"),"WrongAnswer"),NOT(_xlfn.ISFORMULA('#_B'!Q35)),IF(_xlfn.IFS(ISTEXT('#_B'!Q35),FALSE,ISLOGICAL('#_B'!Q35),FALSE,SUBSTITUTE(CELL("format",'#_B'!Q35),"-","")=SUBSTITUTE(CELL("format",B!Q35),"-",""),FALSE,CELL("format",'#_B'!Q35)="G",FALSE,AND(CELL("format",'#_B'!Q35)="F0",CELL("format",B!Q35)="G"),FALSE,TRUE,IFERROR(IF(MATCH(CELL("format",'#_B'!Q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35),_xlfn.FORMULATEXT(B!Q35),B!Q35),"9","#"),"8","#"),"7","#"),"6","#"),"5","#"),"4","#"),"3","#"),"2","#"),"1","#"),"0","#"),"$","")," ",""),",","@"),"&gt;","@"),"&lt;","@"),"=","@"),")","@"),"(","@"),"^","@"),"/","@"),"+","@"),"*","@"),"-","@"))-LEN(SUBSTITUTE(SUBSTITUTE(SUBSTITUTE(SUBSTITUTE(SUBSTITUTE(SUBSTITUTE(SUBSTITUTE(SUBSTITUTE(SUBSTITUTE(SUBSTITUTE(SUBSTITUTE(SUBSTITUTE(SUBSTITUTE(SUBSTITUTE(SUBSTITUTE(SUBSTITUTE(SUBSTITUTE(SUBSTITUTE(SUBSTITUTE(SUBSTITUTE(SUBSTITUTE(SUBSTITUTE(SUBSTITUTE(SUBSTITUTE(IF(_xlfn.ISFORMULA(B!Q35),_xlfn.FORMULATEXT(B!Q35),B!Q35),"9","#"),"8","#"),"7","#"),"6","#"),"5","#"),"4","#"),"3","#"),"2","#"),"1","#"),"0","#"),"$","")," ",""),",","@"),"&gt;","@"),"&lt;","@"),"=","@"),")","@"),"(","@"),"^","@"),"/","@"),"+","@"),"*","@"),"-","@"),"@#","")))/2&gt;(LEN(SUBSTITUTE(SUBSTITUTE(SUBSTITUTE(SUBSTITUTE(SUBSTITUTE(SUBSTITUTE(SUBSTITUTE(SUBSTITUTE(SUBSTITUTE(SUBSTITUTE(SUBSTITUTE(SUBSTITUTE(SUBSTITUTE(SUBSTITUTE(SUBSTITUTE(SUBSTITUTE(SUBSTITUTE(SUBSTITUTE(SUBSTITUTE(SUBSTITUTE(SUBSTITUTE(SUBSTITUTE(SUBSTITUTE(IF(_xlfn.ISFORMULA('#_B'!Q35),_xlfn.FORMULATEXT('#_B'!Q35),'#_B'!Q35),"9","#"),"8","#"),"7","#"),"6","#"),"5","#"),"4","#"),"3","#"),"2","#"),"1","#"),"0","#"),"$","")," ",""),",","@"),"&gt;","@"),"&lt;","@"),"=","@"),")","@"),"(","@"),"^","@"),"/","@"),"+","@"),"*","@"),"-","@"))-LEN(SUBSTITUTE(SUBSTITUTE(SUBSTITUTE(SUBSTITUTE(SUBSTITUTE(SUBSTITUTE(SUBSTITUTE(SUBSTITUTE(SUBSTITUTE(SUBSTITUTE(SUBSTITUTE(SUBSTITUTE(SUBSTITUTE(SUBSTITUTE(SUBSTITUTE(SUBSTITUTE(SUBSTITUTE(SUBSTITUTE(SUBSTITUTE(SUBSTITUTE(SUBSTITUTE(SUBSTITUTE(SUBSTITUTE(SUBSTITUTE(IF(_xlfn.ISFORMULA('#_B'!Q35),_xlfn.FORMULATEXT('#_B'!Q35),'#_B'!Q35),"9","#"),"8","#"),"7","#"),"6","#"),"5","#"),"4","#"),"3","#"),"2","#"),"1","#"),"0","#"),"$","")," ",""),",","@"),"&gt;","@"),"&lt;","@"),"=","@"),")","@"),"(","@"),"^","@"),"/","@"),"+","@"),"*","@"),"-","@"),"@#","")))/2,TRUE,FALSE),"HardCodeMsg",IF(LEN(IF(_xlfn.ISFORMULA(B!Q35),_xlfn.FORMULATEXT(B!Q35),B!Q35))-LEN(SUBSTITUTE(IF(_xlfn.ISFORMULA(B!Q35),_xlfn.FORMULATEXT(B!Q35),B!Q35),"""",""))&gt;LEN(IF(_xlfn.ISFORMULA('#_B'!Q35),_xlfn.FORMULATEXT('#_B'!Q35),'#_B'!Q35))-LEN(SUBSTITUTE(IF(_xlfn.ISFORMULA('#_B'!Q35),_xlfn.FORMULATEXT('#_B'!Q35),'#_B'!Q35),"""","")),TRUE,FALSE),"HardQuoteMsg",IF(LEN(IF(_xlfn.ISFORMULA(B!Q35),_xlfn.FORMULATEXT(B!Q35),B!Q35))-LEN(SUBSTITUTE(IF(_xlfn.ISFORMULA(B!Q35),_xlfn.FORMULATEXT(B!Q35),B!Q35),"$",""))&lt;LEN(IF(_xlfn.ISFORMULA('#_B'!Q35),_xlfn.FORMULATEXT('#_B'!Q35),'#_B'!Q35))-LEN(SUBSTITUTE(IF(_xlfn.ISFORMULA('#_B'!Q35),_xlfn.FORMULATEXT('#_B'!Q35),'#_B'!Q35),"$","")),TRUE,FALSE),"MissingAbsMsg",_xlfn.IFS(ISTEXT('#_B'!Q35),FALSE,ISLOGICAL('#_B'!Q35),FALSE,SUBSTITUTE(CELL("format",'#_B'!Q35),"-","")=SUBSTITUTE(CELL("format",B!Q35),"-",""),FALSE,CELL("format",'#_B'!Q35)="G",FALSE,AND(CELL("format",'#_B'!Q35)="F0",CELL("format",B!Q35)="G"),FALSE,TRUE,IFERROR(IF(MATCH(CELL("format",'#_B'!Q35),FormatCodes_SFX!$A$4:$A$53,0)&gt;0,TRUE),FALSE),TRUE,TRUE),"FormatMsg",TRUE,"PerfectMsg")</f>
        <v>PerfectMsg</v>
      </c>
      <c r="R35" s="259" t="str">
        <f ca="1">_xlfn.IFS(ISBLANK(B!R35),"",IF(NOT(ISNA('#_B'!R35)),IF(ISNA(B!R35),TRUE,FALSE),FALSE),"StuNAMsg",IF(AND(ISNA('#_B'!R35),ISNA(B!R35)),TRUE,FALSE),"PerfectMsg",IF(NOT(ISERROR('#_B'!R35)),IF(ISERROR(B!R35),TRUE,FALSE),FALSE),"StuErrorMsg",IF(TYPE('#_B'!R35)&lt;&gt;TYPE(B!R35),TRUE,FALSE),"WrongTypeMsg",IF(_xlfn.ISFORMULA('#_B'!R35),IF(NOT(_xlfn.ISFORMULA(B!R35)),TRUE),FALSE),"MissingFormulaMsg",IF(NOT(AND(ISNUMBER(FIND("[",_xlfn.FORMULATEXT('#_B'!R35))),ISNUMBER(FIND("!",_xlfn.FORMULATEXT('#_B'!R35))))),AND(ISNUMBER(FIND("[",_xlfn.FORMULATEXT(B!R35))),ISNUMBER(FIND("!",_xlfn.FORMULATEXT(B!R35)))),FALSE),"ExternalRefsMsg",IF(ISNUMBER('#_B'!R35),IF(ABS('#_B'!R35-B!R35)&gt;0.00001,TRUE,FALSE),IF('#_B'!R35&lt;&gt;B!R35,TRUE,FALSE)),IF(ISNUMBER('#_B'!R35),IF('#_B'!R35&gt;B!R35,"TooLow","TooHigh"),"WrongAnswer"),NOT(_xlfn.ISFORMULA('#_B'!R35)),IF(_xlfn.IFS(ISTEXT('#_B'!R35),FALSE,ISLOGICAL('#_B'!R35),FALSE,SUBSTITUTE(CELL("format",'#_B'!R35),"-","")=SUBSTITUTE(CELL("format",B!R35),"-",""),FALSE,CELL("format",'#_B'!R35)="G",FALSE,AND(CELL("format",'#_B'!R35)="F0",CELL("format",B!R35)="G"),FALSE,TRUE,IFERROR(IF(MATCH(CELL("format",'#_B'!R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35),_xlfn.FORMULATEXT(B!R35),B!R35),"9","#"),"8","#"),"7","#"),"6","#"),"5","#"),"4","#"),"3","#"),"2","#"),"1","#"),"0","#"),"$","")," ",""),",","@"),"&gt;","@"),"&lt;","@"),"=","@"),")","@"),"(","@"),"^","@"),"/","@"),"+","@"),"*","@"),"-","@"))-LEN(SUBSTITUTE(SUBSTITUTE(SUBSTITUTE(SUBSTITUTE(SUBSTITUTE(SUBSTITUTE(SUBSTITUTE(SUBSTITUTE(SUBSTITUTE(SUBSTITUTE(SUBSTITUTE(SUBSTITUTE(SUBSTITUTE(SUBSTITUTE(SUBSTITUTE(SUBSTITUTE(SUBSTITUTE(SUBSTITUTE(SUBSTITUTE(SUBSTITUTE(SUBSTITUTE(SUBSTITUTE(SUBSTITUTE(SUBSTITUTE(IF(_xlfn.ISFORMULA(B!R35),_xlfn.FORMULATEXT(B!R35),B!R35),"9","#"),"8","#"),"7","#"),"6","#"),"5","#"),"4","#"),"3","#"),"2","#"),"1","#"),"0","#"),"$","")," ",""),",","@"),"&gt;","@"),"&lt;","@"),"=","@"),")","@"),"(","@"),"^","@"),"/","@"),"+","@"),"*","@"),"-","@"),"@#","")))/2&gt;(LEN(SUBSTITUTE(SUBSTITUTE(SUBSTITUTE(SUBSTITUTE(SUBSTITUTE(SUBSTITUTE(SUBSTITUTE(SUBSTITUTE(SUBSTITUTE(SUBSTITUTE(SUBSTITUTE(SUBSTITUTE(SUBSTITUTE(SUBSTITUTE(SUBSTITUTE(SUBSTITUTE(SUBSTITUTE(SUBSTITUTE(SUBSTITUTE(SUBSTITUTE(SUBSTITUTE(SUBSTITUTE(SUBSTITUTE(IF(_xlfn.ISFORMULA('#_B'!R35),_xlfn.FORMULATEXT('#_B'!R35),'#_B'!R35),"9","#"),"8","#"),"7","#"),"6","#"),"5","#"),"4","#"),"3","#"),"2","#"),"1","#"),"0","#"),"$","")," ",""),",","@"),"&gt;","@"),"&lt;","@"),"=","@"),")","@"),"(","@"),"^","@"),"/","@"),"+","@"),"*","@"),"-","@"))-LEN(SUBSTITUTE(SUBSTITUTE(SUBSTITUTE(SUBSTITUTE(SUBSTITUTE(SUBSTITUTE(SUBSTITUTE(SUBSTITUTE(SUBSTITUTE(SUBSTITUTE(SUBSTITUTE(SUBSTITUTE(SUBSTITUTE(SUBSTITUTE(SUBSTITUTE(SUBSTITUTE(SUBSTITUTE(SUBSTITUTE(SUBSTITUTE(SUBSTITUTE(SUBSTITUTE(SUBSTITUTE(SUBSTITUTE(SUBSTITUTE(IF(_xlfn.ISFORMULA('#_B'!R35),_xlfn.FORMULATEXT('#_B'!R35),'#_B'!R35),"9","#"),"8","#"),"7","#"),"6","#"),"5","#"),"4","#"),"3","#"),"2","#"),"1","#"),"0","#"),"$","")," ",""),",","@"),"&gt;","@"),"&lt;","@"),"=","@"),")","@"),"(","@"),"^","@"),"/","@"),"+","@"),"*","@"),"-","@"),"@#","")))/2,TRUE,FALSE),"HardCodeMsg",IF(LEN(IF(_xlfn.ISFORMULA(B!R35),_xlfn.FORMULATEXT(B!R35),B!R35))-LEN(SUBSTITUTE(IF(_xlfn.ISFORMULA(B!R35),_xlfn.FORMULATEXT(B!R35),B!R35),"""",""))&gt;LEN(IF(_xlfn.ISFORMULA('#_B'!R35),_xlfn.FORMULATEXT('#_B'!R35),'#_B'!R35))-LEN(SUBSTITUTE(IF(_xlfn.ISFORMULA('#_B'!R35),_xlfn.FORMULATEXT('#_B'!R35),'#_B'!R35),"""","")),TRUE,FALSE),"HardQuoteMsg",IF(LEN(IF(_xlfn.ISFORMULA(B!R35),_xlfn.FORMULATEXT(B!R35),B!R35))-LEN(SUBSTITUTE(IF(_xlfn.ISFORMULA(B!R35),_xlfn.FORMULATEXT(B!R35),B!R35),"$",""))&lt;LEN(IF(_xlfn.ISFORMULA('#_B'!R35),_xlfn.FORMULATEXT('#_B'!R35),'#_B'!R35))-LEN(SUBSTITUTE(IF(_xlfn.ISFORMULA('#_B'!R35),_xlfn.FORMULATEXT('#_B'!R35),'#_B'!R35),"$","")),TRUE,FALSE),"MissingAbsMsg",_xlfn.IFS(ISTEXT('#_B'!R35),FALSE,ISLOGICAL('#_B'!R35),FALSE,SUBSTITUTE(CELL("format",'#_B'!R35),"-","")=SUBSTITUTE(CELL("format",B!R35),"-",""),FALSE,CELL("format",'#_B'!R35)="G",FALSE,AND(CELL("format",'#_B'!R35)="F0",CELL("format",B!R35)="G"),FALSE,TRUE,IFERROR(IF(MATCH(CELL("format",'#_B'!R35),FormatCodes_SFX!$A$4:$A$53,0)&gt;0,TRUE),FALSE),TRUE,TRUE),"FormatMsg",TRUE,"PerfectMsg")</f>
        <v>PerfectMsg</v>
      </c>
      <c r="S35" s="267" t="str">
        <f ca="1">_xlfn.IFS(ISBLANK(B!S35),"",IF(NOT(ISNA('#_B'!S35)),IF(ISNA(B!S35),TRUE,FALSE),FALSE),"StuNAMsg",IF(AND(ISNA('#_B'!S35),ISNA(B!S35)),TRUE,FALSE),"PerfectMsg",IF(NOT(ISERROR('#_B'!S35)),IF(ISERROR(B!S35),TRUE,FALSE),FALSE),"StuErrorMsg",IF(TYPE('#_B'!S35)&lt;&gt;TYPE(B!S35),TRUE,FALSE),"WrongTypeMsg",IF(_xlfn.ISFORMULA('#_B'!S35),IF(NOT(_xlfn.ISFORMULA(B!S35)),TRUE),FALSE),"MissingFormulaMsg",IF(NOT(AND(ISNUMBER(FIND("[",_xlfn.FORMULATEXT('#_B'!S35))),ISNUMBER(FIND("!",_xlfn.FORMULATEXT('#_B'!S35))))),AND(ISNUMBER(FIND("[",_xlfn.FORMULATEXT(B!S35))),ISNUMBER(FIND("!",_xlfn.FORMULATEXT(B!S35)))),FALSE),"ExternalRefsMsg",IF(ISNUMBER('#_B'!S35),IF(ABS('#_B'!S35-B!S35)&gt;0.00001,TRUE,FALSE),IF('#_B'!S35&lt;&gt;B!S35,TRUE,FALSE)),IF(ISNUMBER('#_B'!S35),IF('#_B'!S35&gt;B!S35,"TooLow","TooHigh"),"WrongAnswer"),NOT(_xlfn.ISFORMULA('#_B'!S35)),IF(_xlfn.IFS(ISTEXT('#_B'!S35),FALSE,ISLOGICAL('#_B'!S35),FALSE,SUBSTITUTE(CELL("format",'#_B'!S35),"-","")=SUBSTITUTE(CELL("format",B!S35),"-",""),FALSE,CELL("format",'#_B'!S35)="G",FALSE,AND(CELL("format",'#_B'!S35)="F0",CELL("format",B!S35)="G"),FALSE,TRUE,IFERROR(IF(MATCH(CELL("format",'#_B'!S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35),_xlfn.FORMULATEXT(B!S35),B!S35),"9","#"),"8","#"),"7","#"),"6","#"),"5","#"),"4","#"),"3","#"),"2","#"),"1","#"),"0","#"),"$","")," ",""),",","@"),"&gt;","@"),"&lt;","@"),"=","@"),")","@"),"(","@"),"^","@"),"/","@"),"+","@"),"*","@"),"-","@"))-LEN(SUBSTITUTE(SUBSTITUTE(SUBSTITUTE(SUBSTITUTE(SUBSTITUTE(SUBSTITUTE(SUBSTITUTE(SUBSTITUTE(SUBSTITUTE(SUBSTITUTE(SUBSTITUTE(SUBSTITUTE(SUBSTITUTE(SUBSTITUTE(SUBSTITUTE(SUBSTITUTE(SUBSTITUTE(SUBSTITUTE(SUBSTITUTE(SUBSTITUTE(SUBSTITUTE(SUBSTITUTE(SUBSTITUTE(SUBSTITUTE(IF(_xlfn.ISFORMULA(B!S35),_xlfn.FORMULATEXT(B!S35),B!S35),"9","#"),"8","#"),"7","#"),"6","#"),"5","#"),"4","#"),"3","#"),"2","#"),"1","#"),"0","#"),"$","")," ",""),",","@"),"&gt;","@"),"&lt;","@"),"=","@"),")","@"),"(","@"),"^","@"),"/","@"),"+","@"),"*","@"),"-","@"),"@#","")))/2&gt;(LEN(SUBSTITUTE(SUBSTITUTE(SUBSTITUTE(SUBSTITUTE(SUBSTITUTE(SUBSTITUTE(SUBSTITUTE(SUBSTITUTE(SUBSTITUTE(SUBSTITUTE(SUBSTITUTE(SUBSTITUTE(SUBSTITUTE(SUBSTITUTE(SUBSTITUTE(SUBSTITUTE(SUBSTITUTE(SUBSTITUTE(SUBSTITUTE(SUBSTITUTE(SUBSTITUTE(SUBSTITUTE(SUBSTITUTE(IF(_xlfn.ISFORMULA('#_B'!S35),_xlfn.FORMULATEXT('#_B'!S35),'#_B'!S35),"9","#"),"8","#"),"7","#"),"6","#"),"5","#"),"4","#"),"3","#"),"2","#"),"1","#"),"0","#"),"$","")," ",""),",","@"),"&gt;","@"),"&lt;","@"),"=","@"),")","@"),"(","@"),"^","@"),"/","@"),"+","@"),"*","@"),"-","@"))-LEN(SUBSTITUTE(SUBSTITUTE(SUBSTITUTE(SUBSTITUTE(SUBSTITUTE(SUBSTITUTE(SUBSTITUTE(SUBSTITUTE(SUBSTITUTE(SUBSTITUTE(SUBSTITUTE(SUBSTITUTE(SUBSTITUTE(SUBSTITUTE(SUBSTITUTE(SUBSTITUTE(SUBSTITUTE(SUBSTITUTE(SUBSTITUTE(SUBSTITUTE(SUBSTITUTE(SUBSTITUTE(SUBSTITUTE(SUBSTITUTE(IF(_xlfn.ISFORMULA('#_B'!S35),_xlfn.FORMULATEXT('#_B'!S35),'#_B'!S35),"9","#"),"8","#"),"7","#"),"6","#"),"5","#"),"4","#"),"3","#"),"2","#"),"1","#"),"0","#"),"$","")," ",""),",","@"),"&gt;","@"),"&lt;","@"),"=","@"),")","@"),"(","@"),"^","@"),"/","@"),"+","@"),"*","@"),"-","@"),"@#","")))/2,TRUE,FALSE),"HardCodeMsg",IF(LEN(IF(_xlfn.ISFORMULA(B!S35),_xlfn.FORMULATEXT(B!S35),B!S35))-LEN(SUBSTITUTE(IF(_xlfn.ISFORMULA(B!S35),_xlfn.FORMULATEXT(B!S35),B!S35),"""",""))&gt;LEN(IF(_xlfn.ISFORMULA('#_B'!S35),_xlfn.FORMULATEXT('#_B'!S35),'#_B'!S35))-LEN(SUBSTITUTE(IF(_xlfn.ISFORMULA('#_B'!S35),_xlfn.FORMULATEXT('#_B'!S35),'#_B'!S35),"""","")),TRUE,FALSE),"HardQuoteMsg",IF(LEN(IF(_xlfn.ISFORMULA(B!S35),_xlfn.FORMULATEXT(B!S35),B!S35))-LEN(SUBSTITUTE(IF(_xlfn.ISFORMULA(B!S35),_xlfn.FORMULATEXT(B!S35),B!S35),"$",""))&lt;LEN(IF(_xlfn.ISFORMULA('#_B'!S35),_xlfn.FORMULATEXT('#_B'!S35),'#_B'!S35))-LEN(SUBSTITUTE(IF(_xlfn.ISFORMULA('#_B'!S35),_xlfn.FORMULATEXT('#_B'!S35),'#_B'!S35),"$","")),TRUE,FALSE),"MissingAbsMsg",_xlfn.IFS(ISTEXT('#_B'!S35),FALSE,ISLOGICAL('#_B'!S35),FALSE,SUBSTITUTE(CELL("format",'#_B'!S35),"-","")=SUBSTITUTE(CELL("format",B!S35),"-",""),FALSE,CELL("format",'#_B'!S35)="G",FALSE,AND(CELL("format",'#_B'!S35)="F0",CELL("format",B!S35)="G"),FALSE,TRUE,IFERROR(IF(MATCH(CELL("format",'#_B'!S35),FormatCodes_SFX!$A$4:$A$53,0)&gt;0,TRUE),FALSE),TRUE,TRUE),"FormatMsg",TRUE,"PerfectMsg")</f>
        <v>PerfectMsg</v>
      </c>
    </row>
    <row r="36" spans="6:19">
      <c r="F36" s="260">
        <v>0</v>
      </c>
      <c r="G36" s="270">
        <v>0</v>
      </c>
      <c r="H36" s="270">
        <v>0</v>
      </c>
      <c r="I36" s="271">
        <v>68</v>
      </c>
      <c r="J36" s="270">
        <v>0</v>
      </c>
      <c r="K36" s="270">
        <v>0</v>
      </c>
      <c r="L36" s="270">
        <v>0</v>
      </c>
      <c r="M36" s="262"/>
      <c r="N36" s="270"/>
      <c r="O36" s="270" t="str">
        <f ca="1">_xlfn.IFS(ISBLANK(B!O36),"",IF(NOT(ISNA('#_B'!O36)),IF(ISNA(B!O36),TRUE,FALSE),FALSE),"StuNAMsg",IF(AND(ISNA('#_B'!O36),ISNA(B!O36)),TRUE,FALSE),"PerfectMsg",IF(NOT(ISERROR('#_B'!O36)),IF(ISERROR(B!O36),TRUE,FALSE),FALSE),"StuErrorMsg",IF(TYPE('#_B'!O36)&lt;&gt;TYPE(B!O36),TRUE,FALSE),"WrongTypeMsg",IF(_xlfn.ISFORMULA('#_B'!O36),IF(NOT(_xlfn.ISFORMULA(B!O36)),TRUE),FALSE),"MissingFormulaMsg",IF(NOT(AND(ISNUMBER(FIND("[",_xlfn.FORMULATEXT('#_B'!O36))),ISNUMBER(FIND("!",_xlfn.FORMULATEXT('#_B'!O36))))),AND(ISNUMBER(FIND("[",_xlfn.FORMULATEXT(B!O36))),ISNUMBER(FIND("!",_xlfn.FORMULATEXT(B!O36)))),FALSE),"ExternalRefsMsg",IF(ISNUMBER('#_B'!O36),IF(ABS('#_B'!O36-B!O36)&gt;0.00001,TRUE,FALSE),IF('#_B'!O36&lt;&gt;B!O36,TRUE,FALSE)),IF(ISNUMBER('#_B'!O36),IF('#_B'!O36&gt;B!O36,"TooLow","TooHigh"),"WrongAnswer"),NOT(_xlfn.ISFORMULA('#_B'!O36)),IF(_xlfn.IFS(ISTEXT('#_B'!O36),FALSE,ISLOGICAL('#_B'!O36),FALSE,SUBSTITUTE(CELL("format",'#_B'!O36),"-","")=SUBSTITUTE(CELL("format",B!O36),"-",""),FALSE,CELL("format",'#_B'!O36)="G",FALSE,AND(CELL("format",'#_B'!O36)="F0",CELL("format",B!O36)="G"),FALSE,TRUE,IFERROR(IF(MATCH(CELL("format",'#_B'!O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36),_xlfn.FORMULATEXT(B!O36),B!O36),"9","#"),"8","#"),"7","#"),"6","#"),"5","#"),"4","#"),"3","#"),"2","#"),"1","#"),"0","#"),"$","")," ",""),",","@"),"&gt;","@"),"&lt;","@"),"=","@"),")","@"),"(","@"),"^","@"),"/","@"),"+","@"),"*","@"),"-","@"))-LEN(SUBSTITUTE(SUBSTITUTE(SUBSTITUTE(SUBSTITUTE(SUBSTITUTE(SUBSTITUTE(SUBSTITUTE(SUBSTITUTE(SUBSTITUTE(SUBSTITUTE(SUBSTITUTE(SUBSTITUTE(SUBSTITUTE(SUBSTITUTE(SUBSTITUTE(SUBSTITUTE(SUBSTITUTE(SUBSTITUTE(SUBSTITUTE(SUBSTITUTE(SUBSTITUTE(SUBSTITUTE(SUBSTITUTE(SUBSTITUTE(IF(_xlfn.ISFORMULA(B!O36),_xlfn.FORMULATEXT(B!O36),B!O36),"9","#"),"8","#"),"7","#"),"6","#"),"5","#"),"4","#"),"3","#"),"2","#"),"1","#"),"0","#"),"$","")," ",""),",","@"),"&gt;","@"),"&lt;","@"),"=","@"),")","@"),"(","@"),"^","@"),"/","@"),"+","@"),"*","@"),"-","@"),"@#","")))/2&gt;(LEN(SUBSTITUTE(SUBSTITUTE(SUBSTITUTE(SUBSTITUTE(SUBSTITUTE(SUBSTITUTE(SUBSTITUTE(SUBSTITUTE(SUBSTITUTE(SUBSTITUTE(SUBSTITUTE(SUBSTITUTE(SUBSTITUTE(SUBSTITUTE(SUBSTITUTE(SUBSTITUTE(SUBSTITUTE(SUBSTITUTE(SUBSTITUTE(SUBSTITUTE(SUBSTITUTE(SUBSTITUTE(SUBSTITUTE(IF(_xlfn.ISFORMULA('#_B'!O36),_xlfn.FORMULATEXT('#_B'!O36),'#_B'!O36),"9","#"),"8","#"),"7","#"),"6","#"),"5","#"),"4","#"),"3","#"),"2","#"),"1","#"),"0","#"),"$","")," ",""),",","@"),"&gt;","@"),"&lt;","@"),"=","@"),")","@"),"(","@"),"^","@"),"/","@"),"+","@"),"*","@"),"-","@"))-LEN(SUBSTITUTE(SUBSTITUTE(SUBSTITUTE(SUBSTITUTE(SUBSTITUTE(SUBSTITUTE(SUBSTITUTE(SUBSTITUTE(SUBSTITUTE(SUBSTITUTE(SUBSTITUTE(SUBSTITUTE(SUBSTITUTE(SUBSTITUTE(SUBSTITUTE(SUBSTITUTE(SUBSTITUTE(SUBSTITUTE(SUBSTITUTE(SUBSTITUTE(SUBSTITUTE(SUBSTITUTE(SUBSTITUTE(SUBSTITUTE(IF(_xlfn.ISFORMULA('#_B'!O36),_xlfn.FORMULATEXT('#_B'!O36),'#_B'!O36),"9","#"),"8","#"),"7","#"),"6","#"),"5","#"),"4","#"),"3","#"),"2","#"),"1","#"),"0","#"),"$","")," ",""),",","@"),"&gt;","@"),"&lt;","@"),"=","@"),")","@"),"(","@"),"^","@"),"/","@"),"+","@"),"*","@"),"-","@"),"@#","")))/2,TRUE,FALSE),"HardCodeMsg",IF(LEN(IF(_xlfn.ISFORMULA(B!O36),_xlfn.FORMULATEXT(B!O36),B!O36))-LEN(SUBSTITUTE(IF(_xlfn.ISFORMULA(B!O36),_xlfn.FORMULATEXT(B!O36),B!O36),"""",""))&gt;LEN(IF(_xlfn.ISFORMULA('#_B'!O36),_xlfn.FORMULATEXT('#_B'!O36),'#_B'!O36))-LEN(SUBSTITUTE(IF(_xlfn.ISFORMULA('#_B'!O36),_xlfn.FORMULATEXT('#_B'!O36),'#_B'!O36),"""","")),TRUE,FALSE),"HardQuoteMsg",IF(LEN(IF(_xlfn.ISFORMULA(B!O36),_xlfn.FORMULATEXT(B!O36),B!O36))-LEN(SUBSTITUTE(IF(_xlfn.ISFORMULA(B!O36),_xlfn.FORMULATEXT(B!O36),B!O36),"$",""))&lt;LEN(IF(_xlfn.ISFORMULA('#_B'!O36),_xlfn.FORMULATEXT('#_B'!O36),'#_B'!O36))-LEN(SUBSTITUTE(IF(_xlfn.ISFORMULA('#_B'!O36),_xlfn.FORMULATEXT('#_B'!O36),'#_B'!O36),"$","")),TRUE,FALSE),"MissingAbsMsg",_xlfn.IFS(ISTEXT('#_B'!O36),FALSE,ISLOGICAL('#_B'!O36),FALSE,SUBSTITUTE(CELL("format",'#_B'!O36),"-","")=SUBSTITUTE(CELL("format",B!O36),"-",""),FALSE,CELL("format",'#_B'!O36)="G",FALSE,AND(CELL("format",'#_B'!O36)="F0",CELL("format",B!O36)="G"),FALSE,TRUE,IFERROR(IF(MATCH(CELL("format",'#_B'!O36),FormatCodes_SFX!$A$4:$A$53,0)&gt;0,TRUE),FALSE),TRUE,TRUE),"FormatMsg",TRUE,"PerfectMsg")</f>
        <v>PerfectMsg</v>
      </c>
      <c r="P36" s="271" t="str">
        <f ca="1">_xlfn.IFS(ISBLANK(B!P36),"",IF(NOT(ISNA('#_B'!P36)),IF(ISNA(B!P36),TRUE,FALSE),FALSE),"StuNAMsg",IF(AND(ISNA('#_B'!P36),ISNA(B!P36)),TRUE,FALSE),"PerfectMsg",IF(NOT(ISERROR('#_B'!P36)),IF(ISERROR(B!P36),TRUE,FALSE),FALSE),"StuErrorMsg",IF(TYPE('#_B'!P36)&lt;&gt;TYPE(B!P36),TRUE,FALSE),"WrongTypeMsg",IF(_xlfn.ISFORMULA('#_B'!P36),IF(NOT(_xlfn.ISFORMULA(B!P36)),TRUE),FALSE),"MissingFormulaMsg",IF(NOT(AND(ISNUMBER(FIND("[",_xlfn.FORMULATEXT('#_B'!P36))),ISNUMBER(FIND("!",_xlfn.FORMULATEXT('#_B'!P36))))),AND(ISNUMBER(FIND("[",_xlfn.FORMULATEXT(B!P36))),ISNUMBER(FIND("!",_xlfn.FORMULATEXT(B!P36)))),FALSE),"ExternalRefsMsg",IF(ISNUMBER('#_B'!P36),IF(ABS('#_B'!P36-B!P36)&gt;0.00001,TRUE,FALSE),IF('#_B'!P36&lt;&gt;B!P36,TRUE,FALSE)),IF(ISNUMBER('#_B'!P36),IF('#_B'!P36&gt;B!P36,"TooLow","TooHigh"),"WrongAnswer"),NOT(_xlfn.ISFORMULA('#_B'!P36)),IF(_xlfn.IFS(ISTEXT('#_B'!P36),FALSE,ISLOGICAL('#_B'!P36),FALSE,SUBSTITUTE(CELL("format",'#_B'!P36),"-","")=SUBSTITUTE(CELL("format",B!P36),"-",""),FALSE,CELL("format",'#_B'!P36)="G",FALSE,AND(CELL("format",'#_B'!P36)="F0",CELL("format",B!P36)="G"),FALSE,TRUE,IFERROR(IF(MATCH(CELL("format",'#_B'!P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36),_xlfn.FORMULATEXT(B!P36),B!P36),"9","#"),"8","#"),"7","#"),"6","#"),"5","#"),"4","#"),"3","#"),"2","#"),"1","#"),"0","#"),"$","")," ",""),",","@"),"&gt;","@"),"&lt;","@"),"=","@"),")","@"),"(","@"),"^","@"),"/","@"),"+","@"),"*","@"),"-","@"))-LEN(SUBSTITUTE(SUBSTITUTE(SUBSTITUTE(SUBSTITUTE(SUBSTITUTE(SUBSTITUTE(SUBSTITUTE(SUBSTITUTE(SUBSTITUTE(SUBSTITUTE(SUBSTITUTE(SUBSTITUTE(SUBSTITUTE(SUBSTITUTE(SUBSTITUTE(SUBSTITUTE(SUBSTITUTE(SUBSTITUTE(SUBSTITUTE(SUBSTITUTE(SUBSTITUTE(SUBSTITUTE(SUBSTITUTE(SUBSTITUTE(IF(_xlfn.ISFORMULA(B!P36),_xlfn.FORMULATEXT(B!P36),B!P36),"9","#"),"8","#"),"7","#"),"6","#"),"5","#"),"4","#"),"3","#"),"2","#"),"1","#"),"0","#"),"$","")," ",""),",","@"),"&gt;","@"),"&lt;","@"),"=","@"),")","@"),"(","@"),"^","@"),"/","@"),"+","@"),"*","@"),"-","@"),"@#","")))/2&gt;(LEN(SUBSTITUTE(SUBSTITUTE(SUBSTITUTE(SUBSTITUTE(SUBSTITUTE(SUBSTITUTE(SUBSTITUTE(SUBSTITUTE(SUBSTITUTE(SUBSTITUTE(SUBSTITUTE(SUBSTITUTE(SUBSTITUTE(SUBSTITUTE(SUBSTITUTE(SUBSTITUTE(SUBSTITUTE(SUBSTITUTE(SUBSTITUTE(SUBSTITUTE(SUBSTITUTE(SUBSTITUTE(SUBSTITUTE(IF(_xlfn.ISFORMULA('#_B'!P36),_xlfn.FORMULATEXT('#_B'!P36),'#_B'!P36),"9","#"),"8","#"),"7","#"),"6","#"),"5","#"),"4","#"),"3","#"),"2","#"),"1","#"),"0","#"),"$","")," ",""),",","@"),"&gt;","@"),"&lt;","@"),"=","@"),")","@"),"(","@"),"^","@"),"/","@"),"+","@"),"*","@"),"-","@"))-LEN(SUBSTITUTE(SUBSTITUTE(SUBSTITUTE(SUBSTITUTE(SUBSTITUTE(SUBSTITUTE(SUBSTITUTE(SUBSTITUTE(SUBSTITUTE(SUBSTITUTE(SUBSTITUTE(SUBSTITUTE(SUBSTITUTE(SUBSTITUTE(SUBSTITUTE(SUBSTITUTE(SUBSTITUTE(SUBSTITUTE(SUBSTITUTE(SUBSTITUTE(SUBSTITUTE(SUBSTITUTE(SUBSTITUTE(SUBSTITUTE(IF(_xlfn.ISFORMULA('#_B'!P36),_xlfn.FORMULATEXT('#_B'!P36),'#_B'!P36),"9","#"),"8","#"),"7","#"),"6","#"),"5","#"),"4","#"),"3","#"),"2","#"),"1","#"),"0","#"),"$","")," ",""),",","@"),"&gt;","@"),"&lt;","@"),"=","@"),")","@"),"(","@"),"^","@"),"/","@"),"+","@"),"*","@"),"-","@"),"@#","")))/2,TRUE,FALSE),"HardCodeMsg",IF(LEN(IF(_xlfn.ISFORMULA(B!P36),_xlfn.FORMULATEXT(B!P36),B!P36))-LEN(SUBSTITUTE(IF(_xlfn.ISFORMULA(B!P36),_xlfn.FORMULATEXT(B!P36),B!P36),"""",""))&gt;LEN(IF(_xlfn.ISFORMULA('#_B'!P36),_xlfn.FORMULATEXT('#_B'!P36),'#_B'!P36))-LEN(SUBSTITUTE(IF(_xlfn.ISFORMULA('#_B'!P36),_xlfn.FORMULATEXT('#_B'!P36),'#_B'!P36),"""","")),TRUE,FALSE),"HardQuoteMsg",IF(LEN(IF(_xlfn.ISFORMULA(B!P36),_xlfn.FORMULATEXT(B!P36),B!P36))-LEN(SUBSTITUTE(IF(_xlfn.ISFORMULA(B!P36),_xlfn.FORMULATEXT(B!P36),B!P36),"$",""))&lt;LEN(IF(_xlfn.ISFORMULA('#_B'!P36),_xlfn.FORMULATEXT('#_B'!P36),'#_B'!P36))-LEN(SUBSTITUTE(IF(_xlfn.ISFORMULA('#_B'!P36),_xlfn.FORMULATEXT('#_B'!P36),'#_B'!P36),"$","")),TRUE,FALSE),"MissingAbsMsg",_xlfn.IFS(ISTEXT('#_B'!P36),FALSE,ISLOGICAL('#_B'!P36),FALSE,SUBSTITUTE(CELL("format",'#_B'!P36),"-","")=SUBSTITUTE(CELL("format",B!P36),"-",""),FALSE,CELL("format",'#_B'!P36)="G",FALSE,AND(CELL("format",'#_B'!P36)="F0",CELL("format",B!P36)="G"),FALSE,TRUE,IFERROR(IF(MATCH(CELL("format",'#_B'!P36),FormatCodes_SFX!$A$4:$A$53,0)&gt;0,TRUE),FALSE),TRUE,TRUE),"FormatMsg",TRUE,"PerfectMsg")</f>
        <v>PerfectMsg</v>
      </c>
      <c r="Q36" s="271" t="str">
        <f ca="1">_xlfn.IFS(ISBLANK(B!Q36),"",IF(NOT(ISNA('#_B'!Q36)),IF(ISNA(B!Q36),TRUE,FALSE),FALSE),"StuNAMsg",IF(AND(ISNA('#_B'!Q36),ISNA(B!Q36)),TRUE,FALSE),"PerfectMsg",IF(NOT(ISERROR('#_B'!Q36)),IF(ISERROR(B!Q36),TRUE,FALSE),FALSE),"StuErrorMsg",IF(TYPE('#_B'!Q36)&lt;&gt;TYPE(B!Q36),TRUE,FALSE),"WrongTypeMsg",IF(_xlfn.ISFORMULA('#_B'!Q36),IF(NOT(_xlfn.ISFORMULA(B!Q36)),TRUE),FALSE),"MissingFormulaMsg",IF(NOT(AND(ISNUMBER(FIND("[",_xlfn.FORMULATEXT('#_B'!Q36))),ISNUMBER(FIND("!",_xlfn.FORMULATEXT('#_B'!Q36))))),AND(ISNUMBER(FIND("[",_xlfn.FORMULATEXT(B!Q36))),ISNUMBER(FIND("!",_xlfn.FORMULATEXT(B!Q36)))),FALSE),"ExternalRefsMsg",IF(ISNUMBER('#_B'!Q36),IF(ABS('#_B'!Q36-B!Q36)&gt;0.00001,TRUE,FALSE),IF('#_B'!Q36&lt;&gt;B!Q36,TRUE,FALSE)),IF(ISNUMBER('#_B'!Q36),IF('#_B'!Q36&gt;B!Q36,"TooLow","TooHigh"),"WrongAnswer"),NOT(_xlfn.ISFORMULA('#_B'!Q36)),IF(_xlfn.IFS(ISTEXT('#_B'!Q36),FALSE,ISLOGICAL('#_B'!Q36),FALSE,SUBSTITUTE(CELL("format",'#_B'!Q36),"-","")=SUBSTITUTE(CELL("format",B!Q36),"-",""),FALSE,CELL("format",'#_B'!Q36)="G",FALSE,AND(CELL("format",'#_B'!Q36)="F0",CELL("format",B!Q36)="G"),FALSE,TRUE,IFERROR(IF(MATCH(CELL("format",'#_B'!Q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36),_xlfn.FORMULATEXT(B!Q36),B!Q36),"9","#"),"8","#"),"7","#"),"6","#"),"5","#"),"4","#"),"3","#"),"2","#"),"1","#"),"0","#"),"$","")," ",""),",","@"),"&gt;","@"),"&lt;","@"),"=","@"),")","@"),"(","@"),"^","@"),"/","@"),"+","@"),"*","@"),"-","@"))-LEN(SUBSTITUTE(SUBSTITUTE(SUBSTITUTE(SUBSTITUTE(SUBSTITUTE(SUBSTITUTE(SUBSTITUTE(SUBSTITUTE(SUBSTITUTE(SUBSTITUTE(SUBSTITUTE(SUBSTITUTE(SUBSTITUTE(SUBSTITUTE(SUBSTITUTE(SUBSTITUTE(SUBSTITUTE(SUBSTITUTE(SUBSTITUTE(SUBSTITUTE(SUBSTITUTE(SUBSTITUTE(SUBSTITUTE(SUBSTITUTE(IF(_xlfn.ISFORMULA(B!Q36),_xlfn.FORMULATEXT(B!Q36),B!Q36),"9","#"),"8","#"),"7","#"),"6","#"),"5","#"),"4","#"),"3","#"),"2","#"),"1","#"),"0","#"),"$","")," ",""),",","@"),"&gt;","@"),"&lt;","@"),"=","@"),")","@"),"(","@"),"^","@"),"/","@"),"+","@"),"*","@"),"-","@"),"@#","")))/2&gt;(LEN(SUBSTITUTE(SUBSTITUTE(SUBSTITUTE(SUBSTITUTE(SUBSTITUTE(SUBSTITUTE(SUBSTITUTE(SUBSTITUTE(SUBSTITUTE(SUBSTITUTE(SUBSTITUTE(SUBSTITUTE(SUBSTITUTE(SUBSTITUTE(SUBSTITUTE(SUBSTITUTE(SUBSTITUTE(SUBSTITUTE(SUBSTITUTE(SUBSTITUTE(SUBSTITUTE(SUBSTITUTE(SUBSTITUTE(IF(_xlfn.ISFORMULA('#_B'!Q36),_xlfn.FORMULATEXT('#_B'!Q36),'#_B'!Q36),"9","#"),"8","#"),"7","#"),"6","#"),"5","#"),"4","#"),"3","#"),"2","#"),"1","#"),"0","#"),"$","")," ",""),",","@"),"&gt;","@"),"&lt;","@"),"=","@"),")","@"),"(","@"),"^","@"),"/","@"),"+","@"),"*","@"),"-","@"))-LEN(SUBSTITUTE(SUBSTITUTE(SUBSTITUTE(SUBSTITUTE(SUBSTITUTE(SUBSTITUTE(SUBSTITUTE(SUBSTITUTE(SUBSTITUTE(SUBSTITUTE(SUBSTITUTE(SUBSTITUTE(SUBSTITUTE(SUBSTITUTE(SUBSTITUTE(SUBSTITUTE(SUBSTITUTE(SUBSTITUTE(SUBSTITUTE(SUBSTITUTE(SUBSTITUTE(SUBSTITUTE(SUBSTITUTE(SUBSTITUTE(IF(_xlfn.ISFORMULA('#_B'!Q36),_xlfn.FORMULATEXT('#_B'!Q36),'#_B'!Q36),"9","#"),"8","#"),"7","#"),"6","#"),"5","#"),"4","#"),"3","#"),"2","#"),"1","#"),"0","#"),"$","")," ",""),",","@"),"&gt;","@"),"&lt;","@"),"=","@"),")","@"),"(","@"),"^","@"),"/","@"),"+","@"),"*","@"),"-","@"),"@#","")))/2,TRUE,FALSE),"HardCodeMsg",IF(LEN(IF(_xlfn.ISFORMULA(B!Q36),_xlfn.FORMULATEXT(B!Q36),B!Q36))-LEN(SUBSTITUTE(IF(_xlfn.ISFORMULA(B!Q36),_xlfn.FORMULATEXT(B!Q36),B!Q36),"""",""))&gt;LEN(IF(_xlfn.ISFORMULA('#_B'!Q36),_xlfn.FORMULATEXT('#_B'!Q36),'#_B'!Q36))-LEN(SUBSTITUTE(IF(_xlfn.ISFORMULA('#_B'!Q36),_xlfn.FORMULATEXT('#_B'!Q36),'#_B'!Q36),"""","")),TRUE,FALSE),"HardQuoteMsg",IF(LEN(IF(_xlfn.ISFORMULA(B!Q36),_xlfn.FORMULATEXT(B!Q36),B!Q36))-LEN(SUBSTITUTE(IF(_xlfn.ISFORMULA(B!Q36),_xlfn.FORMULATEXT(B!Q36),B!Q36),"$",""))&lt;LEN(IF(_xlfn.ISFORMULA('#_B'!Q36),_xlfn.FORMULATEXT('#_B'!Q36),'#_B'!Q36))-LEN(SUBSTITUTE(IF(_xlfn.ISFORMULA('#_B'!Q36),_xlfn.FORMULATEXT('#_B'!Q36),'#_B'!Q36),"$","")),TRUE,FALSE),"MissingAbsMsg",_xlfn.IFS(ISTEXT('#_B'!Q36),FALSE,ISLOGICAL('#_B'!Q36),FALSE,SUBSTITUTE(CELL("format",'#_B'!Q36),"-","")=SUBSTITUTE(CELL("format",B!Q36),"-",""),FALSE,CELL("format",'#_B'!Q36)="G",FALSE,AND(CELL("format",'#_B'!Q36)="F0",CELL("format",B!Q36)="G"),FALSE,TRUE,IFERROR(IF(MATCH(CELL("format",'#_B'!Q36),FormatCodes_SFX!$A$4:$A$53,0)&gt;0,TRUE),FALSE),TRUE,TRUE),"FormatMsg",TRUE,"PerfectMsg")</f>
        <v>PerfectMsg</v>
      </c>
      <c r="R36" s="259" t="str">
        <f ca="1">_xlfn.IFS(ISBLANK(B!R36),"",IF(NOT(ISNA('#_B'!R36)),IF(ISNA(B!R36),TRUE,FALSE),FALSE),"StuNAMsg",IF(AND(ISNA('#_B'!R36),ISNA(B!R36)),TRUE,FALSE),"PerfectMsg",IF(NOT(ISERROR('#_B'!R36)),IF(ISERROR(B!R36),TRUE,FALSE),FALSE),"StuErrorMsg",IF(TYPE('#_B'!R36)&lt;&gt;TYPE(B!R36),TRUE,FALSE),"WrongTypeMsg",IF(_xlfn.ISFORMULA('#_B'!R36),IF(NOT(_xlfn.ISFORMULA(B!R36)),TRUE),FALSE),"MissingFormulaMsg",IF(NOT(AND(ISNUMBER(FIND("[",_xlfn.FORMULATEXT('#_B'!R36))),ISNUMBER(FIND("!",_xlfn.FORMULATEXT('#_B'!R36))))),AND(ISNUMBER(FIND("[",_xlfn.FORMULATEXT(B!R36))),ISNUMBER(FIND("!",_xlfn.FORMULATEXT(B!R36)))),FALSE),"ExternalRefsMsg",IF(ISNUMBER('#_B'!R36),IF(ABS('#_B'!R36-B!R36)&gt;0.00001,TRUE,FALSE),IF('#_B'!R36&lt;&gt;B!R36,TRUE,FALSE)),IF(ISNUMBER('#_B'!R36),IF('#_B'!R36&gt;B!R36,"TooLow","TooHigh"),"WrongAnswer"),NOT(_xlfn.ISFORMULA('#_B'!R36)),IF(_xlfn.IFS(ISTEXT('#_B'!R36),FALSE,ISLOGICAL('#_B'!R36),FALSE,SUBSTITUTE(CELL("format",'#_B'!R36),"-","")=SUBSTITUTE(CELL("format",B!R36),"-",""),FALSE,CELL("format",'#_B'!R36)="G",FALSE,AND(CELL("format",'#_B'!R36)="F0",CELL("format",B!R36)="G"),FALSE,TRUE,IFERROR(IF(MATCH(CELL("format",'#_B'!R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36),_xlfn.FORMULATEXT(B!R36),B!R36),"9","#"),"8","#"),"7","#"),"6","#"),"5","#"),"4","#"),"3","#"),"2","#"),"1","#"),"0","#"),"$","")," ",""),",","@"),"&gt;","@"),"&lt;","@"),"=","@"),")","@"),"(","@"),"^","@"),"/","@"),"+","@"),"*","@"),"-","@"))-LEN(SUBSTITUTE(SUBSTITUTE(SUBSTITUTE(SUBSTITUTE(SUBSTITUTE(SUBSTITUTE(SUBSTITUTE(SUBSTITUTE(SUBSTITUTE(SUBSTITUTE(SUBSTITUTE(SUBSTITUTE(SUBSTITUTE(SUBSTITUTE(SUBSTITUTE(SUBSTITUTE(SUBSTITUTE(SUBSTITUTE(SUBSTITUTE(SUBSTITUTE(SUBSTITUTE(SUBSTITUTE(SUBSTITUTE(SUBSTITUTE(IF(_xlfn.ISFORMULA(B!R36),_xlfn.FORMULATEXT(B!R36),B!R36),"9","#"),"8","#"),"7","#"),"6","#"),"5","#"),"4","#"),"3","#"),"2","#"),"1","#"),"0","#"),"$","")," ",""),",","@"),"&gt;","@"),"&lt;","@"),"=","@"),")","@"),"(","@"),"^","@"),"/","@"),"+","@"),"*","@"),"-","@"),"@#","")))/2&gt;(LEN(SUBSTITUTE(SUBSTITUTE(SUBSTITUTE(SUBSTITUTE(SUBSTITUTE(SUBSTITUTE(SUBSTITUTE(SUBSTITUTE(SUBSTITUTE(SUBSTITUTE(SUBSTITUTE(SUBSTITUTE(SUBSTITUTE(SUBSTITUTE(SUBSTITUTE(SUBSTITUTE(SUBSTITUTE(SUBSTITUTE(SUBSTITUTE(SUBSTITUTE(SUBSTITUTE(SUBSTITUTE(SUBSTITUTE(IF(_xlfn.ISFORMULA('#_B'!R36),_xlfn.FORMULATEXT('#_B'!R36),'#_B'!R36),"9","#"),"8","#"),"7","#"),"6","#"),"5","#"),"4","#"),"3","#"),"2","#"),"1","#"),"0","#"),"$","")," ",""),",","@"),"&gt;","@"),"&lt;","@"),"=","@"),")","@"),"(","@"),"^","@"),"/","@"),"+","@"),"*","@"),"-","@"))-LEN(SUBSTITUTE(SUBSTITUTE(SUBSTITUTE(SUBSTITUTE(SUBSTITUTE(SUBSTITUTE(SUBSTITUTE(SUBSTITUTE(SUBSTITUTE(SUBSTITUTE(SUBSTITUTE(SUBSTITUTE(SUBSTITUTE(SUBSTITUTE(SUBSTITUTE(SUBSTITUTE(SUBSTITUTE(SUBSTITUTE(SUBSTITUTE(SUBSTITUTE(SUBSTITUTE(SUBSTITUTE(SUBSTITUTE(SUBSTITUTE(IF(_xlfn.ISFORMULA('#_B'!R36),_xlfn.FORMULATEXT('#_B'!R36),'#_B'!R36),"9","#"),"8","#"),"7","#"),"6","#"),"5","#"),"4","#"),"3","#"),"2","#"),"1","#"),"0","#"),"$","")," ",""),",","@"),"&gt;","@"),"&lt;","@"),"=","@"),")","@"),"(","@"),"^","@"),"/","@"),"+","@"),"*","@"),"-","@"),"@#","")))/2,TRUE,FALSE),"HardCodeMsg",IF(LEN(IF(_xlfn.ISFORMULA(B!R36),_xlfn.FORMULATEXT(B!R36),B!R36))-LEN(SUBSTITUTE(IF(_xlfn.ISFORMULA(B!R36),_xlfn.FORMULATEXT(B!R36),B!R36),"""",""))&gt;LEN(IF(_xlfn.ISFORMULA('#_B'!R36),_xlfn.FORMULATEXT('#_B'!R36),'#_B'!R36))-LEN(SUBSTITUTE(IF(_xlfn.ISFORMULA('#_B'!R36),_xlfn.FORMULATEXT('#_B'!R36),'#_B'!R36),"""","")),TRUE,FALSE),"HardQuoteMsg",IF(LEN(IF(_xlfn.ISFORMULA(B!R36),_xlfn.FORMULATEXT(B!R36),B!R36))-LEN(SUBSTITUTE(IF(_xlfn.ISFORMULA(B!R36),_xlfn.FORMULATEXT(B!R36),B!R36),"$",""))&lt;LEN(IF(_xlfn.ISFORMULA('#_B'!R36),_xlfn.FORMULATEXT('#_B'!R36),'#_B'!R36))-LEN(SUBSTITUTE(IF(_xlfn.ISFORMULA('#_B'!R36),_xlfn.FORMULATEXT('#_B'!R36),'#_B'!R36),"$","")),TRUE,FALSE),"MissingAbsMsg",_xlfn.IFS(ISTEXT('#_B'!R36),FALSE,ISLOGICAL('#_B'!R36),FALSE,SUBSTITUTE(CELL("format",'#_B'!R36),"-","")=SUBSTITUTE(CELL("format",B!R36),"-",""),FALSE,CELL("format",'#_B'!R36)="G",FALSE,AND(CELL("format",'#_B'!R36)="F0",CELL("format",B!R36)="G"),FALSE,TRUE,IFERROR(IF(MATCH(CELL("format",'#_B'!R36),FormatCodes_SFX!$A$4:$A$53,0)&gt;0,TRUE),FALSE),TRUE,TRUE),"FormatMsg",TRUE,"PerfectMsg")</f>
        <v>PerfectMsg</v>
      </c>
      <c r="S36" s="267" t="str">
        <f ca="1">_xlfn.IFS(ISBLANK(B!S36),"",IF(NOT(ISNA('#_B'!S36)),IF(ISNA(B!S36),TRUE,FALSE),FALSE),"StuNAMsg",IF(AND(ISNA('#_B'!S36),ISNA(B!S36)),TRUE,FALSE),"PerfectMsg",IF(NOT(ISERROR('#_B'!S36)),IF(ISERROR(B!S36),TRUE,FALSE),FALSE),"StuErrorMsg",IF(TYPE('#_B'!S36)&lt;&gt;TYPE(B!S36),TRUE,FALSE),"WrongTypeMsg",IF(_xlfn.ISFORMULA('#_B'!S36),IF(NOT(_xlfn.ISFORMULA(B!S36)),TRUE),FALSE),"MissingFormulaMsg",IF(NOT(AND(ISNUMBER(FIND("[",_xlfn.FORMULATEXT('#_B'!S36))),ISNUMBER(FIND("!",_xlfn.FORMULATEXT('#_B'!S36))))),AND(ISNUMBER(FIND("[",_xlfn.FORMULATEXT(B!S36))),ISNUMBER(FIND("!",_xlfn.FORMULATEXT(B!S36)))),FALSE),"ExternalRefsMsg",IF(ISNUMBER('#_B'!S36),IF(ABS('#_B'!S36-B!S36)&gt;0.00001,TRUE,FALSE),IF('#_B'!S36&lt;&gt;B!S36,TRUE,FALSE)),IF(ISNUMBER('#_B'!S36),IF('#_B'!S36&gt;B!S36,"TooLow","TooHigh"),"WrongAnswer"),NOT(_xlfn.ISFORMULA('#_B'!S36)),IF(_xlfn.IFS(ISTEXT('#_B'!S36),FALSE,ISLOGICAL('#_B'!S36),FALSE,SUBSTITUTE(CELL("format",'#_B'!S36),"-","")=SUBSTITUTE(CELL("format",B!S36),"-",""),FALSE,CELL("format",'#_B'!S36)="G",FALSE,AND(CELL("format",'#_B'!S36)="F0",CELL("format",B!S36)="G"),FALSE,TRUE,IFERROR(IF(MATCH(CELL("format",'#_B'!S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36),_xlfn.FORMULATEXT(B!S36),B!S36),"9","#"),"8","#"),"7","#"),"6","#"),"5","#"),"4","#"),"3","#"),"2","#"),"1","#"),"0","#"),"$","")," ",""),",","@"),"&gt;","@"),"&lt;","@"),"=","@"),")","@"),"(","@"),"^","@"),"/","@"),"+","@"),"*","@"),"-","@"))-LEN(SUBSTITUTE(SUBSTITUTE(SUBSTITUTE(SUBSTITUTE(SUBSTITUTE(SUBSTITUTE(SUBSTITUTE(SUBSTITUTE(SUBSTITUTE(SUBSTITUTE(SUBSTITUTE(SUBSTITUTE(SUBSTITUTE(SUBSTITUTE(SUBSTITUTE(SUBSTITUTE(SUBSTITUTE(SUBSTITUTE(SUBSTITUTE(SUBSTITUTE(SUBSTITUTE(SUBSTITUTE(SUBSTITUTE(SUBSTITUTE(IF(_xlfn.ISFORMULA(B!S36),_xlfn.FORMULATEXT(B!S36),B!S36),"9","#"),"8","#"),"7","#"),"6","#"),"5","#"),"4","#"),"3","#"),"2","#"),"1","#"),"0","#"),"$","")," ",""),",","@"),"&gt;","@"),"&lt;","@"),"=","@"),")","@"),"(","@"),"^","@"),"/","@"),"+","@"),"*","@"),"-","@"),"@#","")))/2&gt;(LEN(SUBSTITUTE(SUBSTITUTE(SUBSTITUTE(SUBSTITUTE(SUBSTITUTE(SUBSTITUTE(SUBSTITUTE(SUBSTITUTE(SUBSTITUTE(SUBSTITUTE(SUBSTITUTE(SUBSTITUTE(SUBSTITUTE(SUBSTITUTE(SUBSTITUTE(SUBSTITUTE(SUBSTITUTE(SUBSTITUTE(SUBSTITUTE(SUBSTITUTE(SUBSTITUTE(SUBSTITUTE(SUBSTITUTE(IF(_xlfn.ISFORMULA('#_B'!S36),_xlfn.FORMULATEXT('#_B'!S36),'#_B'!S36),"9","#"),"8","#"),"7","#"),"6","#"),"5","#"),"4","#"),"3","#"),"2","#"),"1","#"),"0","#"),"$","")," ",""),",","@"),"&gt;","@"),"&lt;","@"),"=","@"),")","@"),"(","@"),"^","@"),"/","@"),"+","@"),"*","@"),"-","@"))-LEN(SUBSTITUTE(SUBSTITUTE(SUBSTITUTE(SUBSTITUTE(SUBSTITUTE(SUBSTITUTE(SUBSTITUTE(SUBSTITUTE(SUBSTITUTE(SUBSTITUTE(SUBSTITUTE(SUBSTITUTE(SUBSTITUTE(SUBSTITUTE(SUBSTITUTE(SUBSTITUTE(SUBSTITUTE(SUBSTITUTE(SUBSTITUTE(SUBSTITUTE(SUBSTITUTE(SUBSTITUTE(SUBSTITUTE(SUBSTITUTE(IF(_xlfn.ISFORMULA('#_B'!S36),_xlfn.FORMULATEXT('#_B'!S36),'#_B'!S36),"9","#"),"8","#"),"7","#"),"6","#"),"5","#"),"4","#"),"3","#"),"2","#"),"1","#"),"0","#"),"$","")," ",""),",","@"),"&gt;","@"),"&lt;","@"),"=","@"),")","@"),"(","@"),"^","@"),"/","@"),"+","@"),"*","@"),"-","@"),"@#","")))/2,TRUE,FALSE),"HardCodeMsg",IF(LEN(IF(_xlfn.ISFORMULA(B!S36),_xlfn.FORMULATEXT(B!S36),B!S36))-LEN(SUBSTITUTE(IF(_xlfn.ISFORMULA(B!S36),_xlfn.FORMULATEXT(B!S36),B!S36),"""",""))&gt;LEN(IF(_xlfn.ISFORMULA('#_B'!S36),_xlfn.FORMULATEXT('#_B'!S36),'#_B'!S36))-LEN(SUBSTITUTE(IF(_xlfn.ISFORMULA('#_B'!S36),_xlfn.FORMULATEXT('#_B'!S36),'#_B'!S36),"""","")),TRUE,FALSE),"HardQuoteMsg",IF(LEN(IF(_xlfn.ISFORMULA(B!S36),_xlfn.FORMULATEXT(B!S36),B!S36))-LEN(SUBSTITUTE(IF(_xlfn.ISFORMULA(B!S36),_xlfn.FORMULATEXT(B!S36),B!S36),"$",""))&lt;LEN(IF(_xlfn.ISFORMULA('#_B'!S36),_xlfn.FORMULATEXT('#_B'!S36),'#_B'!S36))-LEN(SUBSTITUTE(IF(_xlfn.ISFORMULA('#_B'!S36),_xlfn.FORMULATEXT('#_B'!S36),'#_B'!S36),"$","")),TRUE,FALSE),"MissingAbsMsg",_xlfn.IFS(ISTEXT('#_B'!S36),FALSE,ISLOGICAL('#_B'!S36),FALSE,SUBSTITUTE(CELL("format",'#_B'!S36),"-","")=SUBSTITUTE(CELL("format",B!S36),"-",""),FALSE,CELL("format",'#_B'!S36)="G",FALSE,AND(CELL("format",'#_B'!S36)="F0",CELL("format",B!S36)="G"),FALSE,TRUE,IFERROR(IF(MATCH(CELL("format",'#_B'!S36),FormatCodes_SFX!$A$4:$A$53,0)&gt;0,TRUE),FALSE),TRUE,TRUE),"FormatMsg",TRUE,"PerfectMsg")</f>
        <v>PerfectMsg</v>
      </c>
    </row>
    <row r="37" spans="6:19">
      <c r="F37" s="260">
        <v>0</v>
      </c>
      <c r="G37" s="270">
        <v>0</v>
      </c>
      <c r="H37" s="270">
        <v>0</v>
      </c>
      <c r="I37" s="270">
        <v>0</v>
      </c>
      <c r="J37" s="270">
        <v>0</v>
      </c>
      <c r="K37" s="270">
        <v>0</v>
      </c>
      <c r="L37" s="270">
        <v>0</v>
      </c>
      <c r="M37" s="262"/>
      <c r="N37" s="270"/>
      <c r="O37" s="270" t="str">
        <f ca="1">_xlfn.IFS(ISBLANK(B!O37),"",IF(NOT(ISNA('#_B'!O37)),IF(ISNA(B!O37),TRUE,FALSE),FALSE),"StuNAMsg",IF(AND(ISNA('#_B'!O37),ISNA(B!O37)),TRUE,FALSE),"PerfectMsg",IF(NOT(ISERROR('#_B'!O37)),IF(ISERROR(B!O37),TRUE,FALSE),FALSE),"StuErrorMsg",IF(TYPE('#_B'!O37)&lt;&gt;TYPE(B!O37),TRUE,FALSE),"WrongTypeMsg",IF(_xlfn.ISFORMULA('#_B'!O37),IF(NOT(_xlfn.ISFORMULA(B!O37)),TRUE),FALSE),"MissingFormulaMsg",IF(NOT(AND(ISNUMBER(FIND("[",_xlfn.FORMULATEXT('#_B'!O37))),ISNUMBER(FIND("!",_xlfn.FORMULATEXT('#_B'!O37))))),AND(ISNUMBER(FIND("[",_xlfn.FORMULATEXT(B!O37))),ISNUMBER(FIND("!",_xlfn.FORMULATEXT(B!O37)))),FALSE),"ExternalRefsMsg",IF(ISNUMBER('#_B'!O37),IF(ABS('#_B'!O37-B!O37)&gt;0.00001,TRUE,FALSE),IF('#_B'!O37&lt;&gt;B!O37,TRUE,FALSE)),IF(ISNUMBER('#_B'!O37),IF('#_B'!O37&gt;B!O37,"TooLow","TooHigh"),"WrongAnswer"),NOT(_xlfn.ISFORMULA('#_B'!O37)),IF(_xlfn.IFS(ISTEXT('#_B'!O37),FALSE,ISLOGICAL('#_B'!O37),FALSE,SUBSTITUTE(CELL("format",'#_B'!O37),"-","")=SUBSTITUTE(CELL("format",B!O37),"-",""),FALSE,CELL("format",'#_B'!O37)="G",FALSE,AND(CELL("format",'#_B'!O37)="F0",CELL("format",B!O37)="G"),FALSE,TRUE,IFERROR(IF(MATCH(CELL("format",'#_B'!O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37),_xlfn.FORMULATEXT(B!O37),B!O37),"9","#"),"8","#"),"7","#"),"6","#"),"5","#"),"4","#"),"3","#"),"2","#"),"1","#"),"0","#"),"$","")," ",""),",","@"),"&gt;","@"),"&lt;","@"),"=","@"),")","@"),"(","@"),"^","@"),"/","@"),"+","@"),"*","@"),"-","@"))-LEN(SUBSTITUTE(SUBSTITUTE(SUBSTITUTE(SUBSTITUTE(SUBSTITUTE(SUBSTITUTE(SUBSTITUTE(SUBSTITUTE(SUBSTITUTE(SUBSTITUTE(SUBSTITUTE(SUBSTITUTE(SUBSTITUTE(SUBSTITUTE(SUBSTITUTE(SUBSTITUTE(SUBSTITUTE(SUBSTITUTE(SUBSTITUTE(SUBSTITUTE(SUBSTITUTE(SUBSTITUTE(SUBSTITUTE(SUBSTITUTE(IF(_xlfn.ISFORMULA(B!O37),_xlfn.FORMULATEXT(B!O37),B!O37),"9","#"),"8","#"),"7","#"),"6","#"),"5","#"),"4","#"),"3","#"),"2","#"),"1","#"),"0","#"),"$","")," ",""),",","@"),"&gt;","@"),"&lt;","@"),"=","@"),")","@"),"(","@"),"^","@"),"/","@"),"+","@"),"*","@"),"-","@"),"@#","")))/2&gt;(LEN(SUBSTITUTE(SUBSTITUTE(SUBSTITUTE(SUBSTITUTE(SUBSTITUTE(SUBSTITUTE(SUBSTITUTE(SUBSTITUTE(SUBSTITUTE(SUBSTITUTE(SUBSTITUTE(SUBSTITUTE(SUBSTITUTE(SUBSTITUTE(SUBSTITUTE(SUBSTITUTE(SUBSTITUTE(SUBSTITUTE(SUBSTITUTE(SUBSTITUTE(SUBSTITUTE(SUBSTITUTE(SUBSTITUTE(IF(_xlfn.ISFORMULA('#_B'!O37),_xlfn.FORMULATEXT('#_B'!O37),'#_B'!O37),"9","#"),"8","#"),"7","#"),"6","#"),"5","#"),"4","#"),"3","#"),"2","#"),"1","#"),"0","#"),"$","")," ",""),",","@"),"&gt;","@"),"&lt;","@"),"=","@"),")","@"),"(","@"),"^","@"),"/","@"),"+","@"),"*","@"),"-","@"))-LEN(SUBSTITUTE(SUBSTITUTE(SUBSTITUTE(SUBSTITUTE(SUBSTITUTE(SUBSTITUTE(SUBSTITUTE(SUBSTITUTE(SUBSTITUTE(SUBSTITUTE(SUBSTITUTE(SUBSTITUTE(SUBSTITUTE(SUBSTITUTE(SUBSTITUTE(SUBSTITUTE(SUBSTITUTE(SUBSTITUTE(SUBSTITUTE(SUBSTITUTE(SUBSTITUTE(SUBSTITUTE(SUBSTITUTE(SUBSTITUTE(IF(_xlfn.ISFORMULA('#_B'!O37),_xlfn.FORMULATEXT('#_B'!O37),'#_B'!O37),"9","#"),"8","#"),"7","#"),"6","#"),"5","#"),"4","#"),"3","#"),"2","#"),"1","#"),"0","#"),"$","")," ",""),",","@"),"&gt;","@"),"&lt;","@"),"=","@"),")","@"),"(","@"),"^","@"),"/","@"),"+","@"),"*","@"),"-","@"),"@#","")))/2,TRUE,FALSE),"HardCodeMsg",IF(LEN(IF(_xlfn.ISFORMULA(B!O37),_xlfn.FORMULATEXT(B!O37),B!O37))-LEN(SUBSTITUTE(IF(_xlfn.ISFORMULA(B!O37),_xlfn.FORMULATEXT(B!O37),B!O37),"""",""))&gt;LEN(IF(_xlfn.ISFORMULA('#_B'!O37),_xlfn.FORMULATEXT('#_B'!O37),'#_B'!O37))-LEN(SUBSTITUTE(IF(_xlfn.ISFORMULA('#_B'!O37),_xlfn.FORMULATEXT('#_B'!O37),'#_B'!O37),"""","")),TRUE,FALSE),"HardQuoteMsg",IF(LEN(IF(_xlfn.ISFORMULA(B!O37),_xlfn.FORMULATEXT(B!O37),B!O37))-LEN(SUBSTITUTE(IF(_xlfn.ISFORMULA(B!O37),_xlfn.FORMULATEXT(B!O37),B!O37),"$",""))&lt;LEN(IF(_xlfn.ISFORMULA('#_B'!O37),_xlfn.FORMULATEXT('#_B'!O37),'#_B'!O37))-LEN(SUBSTITUTE(IF(_xlfn.ISFORMULA('#_B'!O37),_xlfn.FORMULATEXT('#_B'!O37),'#_B'!O37),"$","")),TRUE,FALSE),"MissingAbsMsg",_xlfn.IFS(ISTEXT('#_B'!O37),FALSE,ISLOGICAL('#_B'!O37),FALSE,SUBSTITUTE(CELL("format",'#_B'!O37),"-","")=SUBSTITUTE(CELL("format",B!O37),"-",""),FALSE,CELL("format",'#_B'!O37)="G",FALSE,AND(CELL("format",'#_B'!O37)="F0",CELL("format",B!O37)="G"),FALSE,TRUE,IFERROR(IF(MATCH(CELL("format",'#_B'!O37),FormatCodes_SFX!$A$4:$A$53,0)&gt;0,TRUE),FALSE),TRUE,TRUE),"FormatMsg",TRUE,"PerfectMsg")</f>
        <v>PerfectMsg</v>
      </c>
      <c r="P37" s="271" t="str">
        <f ca="1">_xlfn.IFS(ISBLANK(B!P37),"",IF(NOT(ISNA('#_B'!P37)),IF(ISNA(B!P37),TRUE,FALSE),FALSE),"StuNAMsg",IF(AND(ISNA('#_B'!P37),ISNA(B!P37)),TRUE,FALSE),"PerfectMsg",IF(NOT(ISERROR('#_B'!P37)),IF(ISERROR(B!P37),TRUE,FALSE),FALSE),"StuErrorMsg",IF(TYPE('#_B'!P37)&lt;&gt;TYPE(B!P37),TRUE,FALSE),"WrongTypeMsg",IF(_xlfn.ISFORMULA('#_B'!P37),IF(NOT(_xlfn.ISFORMULA(B!P37)),TRUE),FALSE),"MissingFormulaMsg",IF(NOT(AND(ISNUMBER(FIND("[",_xlfn.FORMULATEXT('#_B'!P37))),ISNUMBER(FIND("!",_xlfn.FORMULATEXT('#_B'!P37))))),AND(ISNUMBER(FIND("[",_xlfn.FORMULATEXT(B!P37))),ISNUMBER(FIND("!",_xlfn.FORMULATEXT(B!P37)))),FALSE),"ExternalRefsMsg",IF(ISNUMBER('#_B'!P37),IF(ABS('#_B'!P37-B!P37)&gt;0.00001,TRUE,FALSE),IF('#_B'!P37&lt;&gt;B!P37,TRUE,FALSE)),IF(ISNUMBER('#_B'!P37),IF('#_B'!P37&gt;B!P37,"TooLow","TooHigh"),"WrongAnswer"),NOT(_xlfn.ISFORMULA('#_B'!P37)),IF(_xlfn.IFS(ISTEXT('#_B'!P37),FALSE,ISLOGICAL('#_B'!P37),FALSE,SUBSTITUTE(CELL("format",'#_B'!P37),"-","")=SUBSTITUTE(CELL("format",B!P37),"-",""),FALSE,CELL("format",'#_B'!P37)="G",FALSE,AND(CELL("format",'#_B'!P37)="F0",CELL("format",B!P37)="G"),FALSE,TRUE,IFERROR(IF(MATCH(CELL("format",'#_B'!P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37),_xlfn.FORMULATEXT(B!P37),B!P37),"9","#"),"8","#"),"7","#"),"6","#"),"5","#"),"4","#"),"3","#"),"2","#"),"1","#"),"0","#"),"$","")," ",""),",","@"),"&gt;","@"),"&lt;","@"),"=","@"),")","@"),"(","@"),"^","@"),"/","@"),"+","@"),"*","@"),"-","@"))-LEN(SUBSTITUTE(SUBSTITUTE(SUBSTITUTE(SUBSTITUTE(SUBSTITUTE(SUBSTITUTE(SUBSTITUTE(SUBSTITUTE(SUBSTITUTE(SUBSTITUTE(SUBSTITUTE(SUBSTITUTE(SUBSTITUTE(SUBSTITUTE(SUBSTITUTE(SUBSTITUTE(SUBSTITUTE(SUBSTITUTE(SUBSTITUTE(SUBSTITUTE(SUBSTITUTE(SUBSTITUTE(SUBSTITUTE(SUBSTITUTE(IF(_xlfn.ISFORMULA(B!P37),_xlfn.FORMULATEXT(B!P37),B!P37),"9","#"),"8","#"),"7","#"),"6","#"),"5","#"),"4","#"),"3","#"),"2","#"),"1","#"),"0","#"),"$","")," ",""),",","@"),"&gt;","@"),"&lt;","@"),"=","@"),")","@"),"(","@"),"^","@"),"/","@"),"+","@"),"*","@"),"-","@"),"@#","")))/2&gt;(LEN(SUBSTITUTE(SUBSTITUTE(SUBSTITUTE(SUBSTITUTE(SUBSTITUTE(SUBSTITUTE(SUBSTITUTE(SUBSTITUTE(SUBSTITUTE(SUBSTITUTE(SUBSTITUTE(SUBSTITUTE(SUBSTITUTE(SUBSTITUTE(SUBSTITUTE(SUBSTITUTE(SUBSTITUTE(SUBSTITUTE(SUBSTITUTE(SUBSTITUTE(SUBSTITUTE(SUBSTITUTE(SUBSTITUTE(IF(_xlfn.ISFORMULA('#_B'!P37),_xlfn.FORMULATEXT('#_B'!P37),'#_B'!P37),"9","#"),"8","#"),"7","#"),"6","#"),"5","#"),"4","#"),"3","#"),"2","#"),"1","#"),"0","#"),"$","")," ",""),",","@"),"&gt;","@"),"&lt;","@"),"=","@"),")","@"),"(","@"),"^","@"),"/","@"),"+","@"),"*","@"),"-","@"))-LEN(SUBSTITUTE(SUBSTITUTE(SUBSTITUTE(SUBSTITUTE(SUBSTITUTE(SUBSTITUTE(SUBSTITUTE(SUBSTITUTE(SUBSTITUTE(SUBSTITUTE(SUBSTITUTE(SUBSTITUTE(SUBSTITUTE(SUBSTITUTE(SUBSTITUTE(SUBSTITUTE(SUBSTITUTE(SUBSTITUTE(SUBSTITUTE(SUBSTITUTE(SUBSTITUTE(SUBSTITUTE(SUBSTITUTE(SUBSTITUTE(IF(_xlfn.ISFORMULA('#_B'!P37),_xlfn.FORMULATEXT('#_B'!P37),'#_B'!P37),"9","#"),"8","#"),"7","#"),"6","#"),"5","#"),"4","#"),"3","#"),"2","#"),"1","#"),"0","#"),"$","")," ",""),",","@"),"&gt;","@"),"&lt;","@"),"=","@"),")","@"),"(","@"),"^","@"),"/","@"),"+","@"),"*","@"),"-","@"),"@#","")))/2,TRUE,FALSE),"HardCodeMsg",IF(LEN(IF(_xlfn.ISFORMULA(B!P37),_xlfn.FORMULATEXT(B!P37),B!P37))-LEN(SUBSTITUTE(IF(_xlfn.ISFORMULA(B!P37),_xlfn.FORMULATEXT(B!P37),B!P37),"""",""))&gt;LEN(IF(_xlfn.ISFORMULA('#_B'!P37),_xlfn.FORMULATEXT('#_B'!P37),'#_B'!P37))-LEN(SUBSTITUTE(IF(_xlfn.ISFORMULA('#_B'!P37),_xlfn.FORMULATEXT('#_B'!P37),'#_B'!P37),"""","")),TRUE,FALSE),"HardQuoteMsg",IF(LEN(IF(_xlfn.ISFORMULA(B!P37),_xlfn.FORMULATEXT(B!P37),B!P37))-LEN(SUBSTITUTE(IF(_xlfn.ISFORMULA(B!P37),_xlfn.FORMULATEXT(B!P37),B!P37),"$",""))&lt;LEN(IF(_xlfn.ISFORMULA('#_B'!P37),_xlfn.FORMULATEXT('#_B'!P37),'#_B'!P37))-LEN(SUBSTITUTE(IF(_xlfn.ISFORMULA('#_B'!P37),_xlfn.FORMULATEXT('#_B'!P37),'#_B'!P37),"$","")),TRUE,FALSE),"MissingAbsMsg",_xlfn.IFS(ISTEXT('#_B'!P37),FALSE,ISLOGICAL('#_B'!P37),FALSE,SUBSTITUTE(CELL("format",'#_B'!P37),"-","")=SUBSTITUTE(CELL("format",B!P37),"-",""),FALSE,CELL("format",'#_B'!P37)="G",FALSE,AND(CELL("format",'#_B'!P37)="F0",CELL("format",B!P37)="G"),FALSE,TRUE,IFERROR(IF(MATCH(CELL("format",'#_B'!P37),FormatCodes_SFX!$A$4:$A$53,0)&gt;0,TRUE),FALSE),TRUE,TRUE),"FormatMsg",TRUE,"PerfectMsg")</f>
        <v>PerfectMsg</v>
      </c>
      <c r="Q37" s="271" t="str">
        <f ca="1">_xlfn.IFS(ISBLANK(B!Q37),"",IF(NOT(ISNA('#_B'!Q37)),IF(ISNA(B!Q37),TRUE,FALSE),FALSE),"StuNAMsg",IF(AND(ISNA('#_B'!Q37),ISNA(B!Q37)),TRUE,FALSE),"PerfectMsg",IF(NOT(ISERROR('#_B'!Q37)),IF(ISERROR(B!Q37),TRUE,FALSE),FALSE),"StuErrorMsg",IF(TYPE('#_B'!Q37)&lt;&gt;TYPE(B!Q37),TRUE,FALSE),"WrongTypeMsg",IF(_xlfn.ISFORMULA('#_B'!Q37),IF(NOT(_xlfn.ISFORMULA(B!Q37)),TRUE),FALSE),"MissingFormulaMsg",IF(NOT(AND(ISNUMBER(FIND("[",_xlfn.FORMULATEXT('#_B'!Q37))),ISNUMBER(FIND("!",_xlfn.FORMULATEXT('#_B'!Q37))))),AND(ISNUMBER(FIND("[",_xlfn.FORMULATEXT(B!Q37))),ISNUMBER(FIND("!",_xlfn.FORMULATEXT(B!Q37)))),FALSE),"ExternalRefsMsg",IF(ISNUMBER('#_B'!Q37),IF(ABS('#_B'!Q37-B!Q37)&gt;0.00001,TRUE,FALSE),IF('#_B'!Q37&lt;&gt;B!Q37,TRUE,FALSE)),IF(ISNUMBER('#_B'!Q37),IF('#_B'!Q37&gt;B!Q37,"TooLow","TooHigh"),"WrongAnswer"),NOT(_xlfn.ISFORMULA('#_B'!Q37)),IF(_xlfn.IFS(ISTEXT('#_B'!Q37),FALSE,ISLOGICAL('#_B'!Q37),FALSE,SUBSTITUTE(CELL("format",'#_B'!Q37),"-","")=SUBSTITUTE(CELL("format",B!Q37),"-",""),FALSE,CELL("format",'#_B'!Q37)="G",FALSE,AND(CELL("format",'#_B'!Q37)="F0",CELL("format",B!Q37)="G"),FALSE,TRUE,IFERROR(IF(MATCH(CELL("format",'#_B'!Q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37),_xlfn.FORMULATEXT(B!Q37),B!Q37),"9","#"),"8","#"),"7","#"),"6","#"),"5","#"),"4","#"),"3","#"),"2","#"),"1","#"),"0","#"),"$","")," ",""),",","@"),"&gt;","@"),"&lt;","@"),"=","@"),")","@"),"(","@"),"^","@"),"/","@"),"+","@"),"*","@"),"-","@"))-LEN(SUBSTITUTE(SUBSTITUTE(SUBSTITUTE(SUBSTITUTE(SUBSTITUTE(SUBSTITUTE(SUBSTITUTE(SUBSTITUTE(SUBSTITUTE(SUBSTITUTE(SUBSTITUTE(SUBSTITUTE(SUBSTITUTE(SUBSTITUTE(SUBSTITUTE(SUBSTITUTE(SUBSTITUTE(SUBSTITUTE(SUBSTITUTE(SUBSTITUTE(SUBSTITUTE(SUBSTITUTE(SUBSTITUTE(SUBSTITUTE(IF(_xlfn.ISFORMULA(B!Q37),_xlfn.FORMULATEXT(B!Q37),B!Q37),"9","#"),"8","#"),"7","#"),"6","#"),"5","#"),"4","#"),"3","#"),"2","#"),"1","#"),"0","#"),"$","")," ",""),",","@"),"&gt;","@"),"&lt;","@"),"=","@"),")","@"),"(","@"),"^","@"),"/","@"),"+","@"),"*","@"),"-","@"),"@#","")))/2&gt;(LEN(SUBSTITUTE(SUBSTITUTE(SUBSTITUTE(SUBSTITUTE(SUBSTITUTE(SUBSTITUTE(SUBSTITUTE(SUBSTITUTE(SUBSTITUTE(SUBSTITUTE(SUBSTITUTE(SUBSTITUTE(SUBSTITUTE(SUBSTITUTE(SUBSTITUTE(SUBSTITUTE(SUBSTITUTE(SUBSTITUTE(SUBSTITUTE(SUBSTITUTE(SUBSTITUTE(SUBSTITUTE(SUBSTITUTE(IF(_xlfn.ISFORMULA('#_B'!Q37),_xlfn.FORMULATEXT('#_B'!Q37),'#_B'!Q37),"9","#"),"8","#"),"7","#"),"6","#"),"5","#"),"4","#"),"3","#"),"2","#"),"1","#"),"0","#"),"$","")," ",""),",","@"),"&gt;","@"),"&lt;","@"),"=","@"),")","@"),"(","@"),"^","@"),"/","@"),"+","@"),"*","@"),"-","@"))-LEN(SUBSTITUTE(SUBSTITUTE(SUBSTITUTE(SUBSTITUTE(SUBSTITUTE(SUBSTITUTE(SUBSTITUTE(SUBSTITUTE(SUBSTITUTE(SUBSTITUTE(SUBSTITUTE(SUBSTITUTE(SUBSTITUTE(SUBSTITUTE(SUBSTITUTE(SUBSTITUTE(SUBSTITUTE(SUBSTITUTE(SUBSTITUTE(SUBSTITUTE(SUBSTITUTE(SUBSTITUTE(SUBSTITUTE(SUBSTITUTE(IF(_xlfn.ISFORMULA('#_B'!Q37),_xlfn.FORMULATEXT('#_B'!Q37),'#_B'!Q37),"9","#"),"8","#"),"7","#"),"6","#"),"5","#"),"4","#"),"3","#"),"2","#"),"1","#"),"0","#"),"$","")," ",""),",","@"),"&gt;","@"),"&lt;","@"),"=","@"),")","@"),"(","@"),"^","@"),"/","@"),"+","@"),"*","@"),"-","@"),"@#","")))/2,TRUE,FALSE),"HardCodeMsg",IF(LEN(IF(_xlfn.ISFORMULA(B!Q37),_xlfn.FORMULATEXT(B!Q37),B!Q37))-LEN(SUBSTITUTE(IF(_xlfn.ISFORMULA(B!Q37),_xlfn.FORMULATEXT(B!Q37),B!Q37),"""",""))&gt;LEN(IF(_xlfn.ISFORMULA('#_B'!Q37),_xlfn.FORMULATEXT('#_B'!Q37),'#_B'!Q37))-LEN(SUBSTITUTE(IF(_xlfn.ISFORMULA('#_B'!Q37),_xlfn.FORMULATEXT('#_B'!Q37),'#_B'!Q37),"""","")),TRUE,FALSE),"HardQuoteMsg",IF(LEN(IF(_xlfn.ISFORMULA(B!Q37),_xlfn.FORMULATEXT(B!Q37),B!Q37))-LEN(SUBSTITUTE(IF(_xlfn.ISFORMULA(B!Q37),_xlfn.FORMULATEXT(B!Q37),B!Q37),"$",""))&lt;LEN(IF(_xlfn.ISFORMULA('#_B'!Q37),_xlfn.FORMULATEXT('#_B'!Q37),'#_B'!Q37))-LEN(SUBSTITUTE(IF(_xlfn.ISFORMULA('#_B'!Q37),_xlfn.FORMULATEXT('#_B'!Q37),'#_B'!Q37),"$","")),TRUE,FALSE),"MissingAbsMsg",_xlfn.IFS(ISTEXT('#_B'!Q37),FALSE,ISLOGICAL('#_B'!Q37),FALSE,SUBSTITUTE(CELL("format",'#_B'!Q37),"-","")=SUBSTITUTE(CELL("format",B!Q37),"-",""),FALSE,CELL("format",'#_B'!Q37)="G",FALSE,AND(CELL("format",'#_B'!Q37)="F0",CELL("format",B!Q37)="G"),FALSE,TRUE,IFERROR(IF(MATCH(CELL("format",'#_B'!Q37),FormatCodes_SFX!$A$4:$A$53,0)&gt;0,TRUE),FALSE),TRUE,TRUE),"FormatMsg",TRUE,"PerfectMsg")</f>
        <v>PerfectMsg</v>
      </c>
      <c r="R37" s="259" t="str">
        <f ca="1">_xlfn.IFS(ISBLANK(B!R37),"",IF(NOT(ISNA('#_B'!R37)),IF(ISNA(B!R37),TRUE,FALSE),FALSE),"StuNAMsg",IF(AND(ISNA('#_B'!R37),ISNA(B!R37)),TRUE,FALSE),"PerfectMsg",IF(NOT(ISERROR('#_B'!R37)),IF(ISERROR(B!R37),TRUE,FALSE),FALSE),"StuErrorMsg",IF(TYPE('#_B'!R37)&lt;&gt;TYPE(B!R37),TRUE,FALSE),"WrongTypeMsg",IF(_xlfn.ISFORMULA('#_B'!R37),IF(NOT(_xlfn.ISFORMULA(B!R37)),TRUE),FALSE),"MissingFormulaMsg",IF(NOT(AND(ISNUMBER(FIND("[",_xlfn.FORMULATEXT('#_B'!R37))),ISNUMBER(FIND("!",_xlfn.FORMULATEXT('#_B'!R37))))),AND(ISNUMBER(FIND("[",_xlfn.FORMULATEXT(B!R37))),ISNUMBER(FIND("!",_xlfn.FORMULATEXT(B!R37)))),FALSE),"ExternalRefsMsg",IF(ISNUMBER('#_B'!R37),IF(ABS('#_B'!R37-B!R37)&gt;0.00001,TRUE,FALSE),IF('#_B'!R37&lt;&gt;B!R37,TRUE,FALSE)),IF(ISNUMBER('#_B'!R37),IF('#_B'!R37&gt;B!R37,"TooLow","TooHigh"),"WrongAnswer"),NOT(_xlfn.ISFORMULA('#_B'!R37)),IF(_xlfn.IFS(ISTEXT('#_B'!R37),FALSE,ISLOGICAL('#_B'!R37),FALSE,SUBSTITUTE(CELL("format",'#_B'!R37),"-","")=SUBSTITUTE(CELL("format",B!R37),"-",""),FALSE,CELL("format",'#_B'!R37)="G",FALSE,AND(CELL("format",'#_B'!R37)="F0",CELL("format",B!R37)="G"),FALSE,TRUE,IFERROR(IF(MATCH(CELL("format",'#_B'!R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37),_xlfn.FORMULATEXT(B!R37),B!R37),"9","#"),"8","#"),"7","#"),"6","#"),"5","#"),"4","#"),"3","#"),"2","#"),"1","#"),"0","#"),"$","")," ",""),",","@"),"&gt;","@"),"&lt;","@"),"=","@"),")","@"),"(","@"),"^","@"),"/","@"),"+","@"),"*","@"),"-","@"))-LEN(SUBSTITUTE(SUBSTITUTE(SUBSTITUTE(SUBSTITUTE(SUBSTITUTE(SUBSTITUTE(SUBSTITUTE(SUBSTITUTE(SUBSTITUTE(SUBSTITUTE(SUBSTITUTE(SUBSTITUTE(SUBSTITUTE(SUBSTITUTE(SUBSTITUTE(SUBSTITUTE(SUBSTITUTE(SUBSTITUTE(SUBSTITUTE(SUBSTITUTE(SUBSTITUTE(SUBSTITUTE(SUBSTITUTE(SUBSTITUTE(IF(_xlfn.ISFORMULA(B!R37),_xlfn.FORMULATEXT(B!R37),B!R37),"9","#"),"8","#"),"7","#"),"6","#"),"5","#"),"4","#"),"3","#"),"2","#"),"1","#"),"0","#"),"$","")," ",""),",","@"),"&gt;","@"),"&lt;","@"),"=","@"),")","@"),"(","@"),"^","@"),"/","@"),"+","@"),"*","@"),"-","@"),"@#","")))/2&gt;(LEN(SUBSTITUTE(SUBSTITUTE(SUBSTITUTE(SUBSTITUTE(SUBSTITUTE(SUBSTITUTE(SUBSTITUTE(SUBSTITUTE(SUBSTITUTE(SUBSTITUTE(SUBSTITUTE(SUBSTITUTE(SUBSTITUTE(SUBSTITUTE(SUBSTITUTE(SUBSTITUTE(SUBSTITUTE(SUBSTITUTE(SUBSTITUTE(SUBSTITUTE(SUBSTITUTE(SUBSTITUTE(SUBSTITUTE(IF(_xlfn.ISFORMULA('#_B'!R37),_xlfn.FORMULATEXT('#_B'!R37),'#_B'!R37),"9","#"),"8","#"),"7","#"),"6","#"),"5","#"),"4","#"),"3","#"),"2","#"),"1","#"),"0","#"),"$","")," ",""),",","@"),"&gt;","@"),"&lt;","@"),"=","@"),")","@"),"(","@"),"^","@"),"/","@"),"+","@"),"*","@"),"-","@"))-LEN(SUBSTITUTE(SUBSTITUTE(SUBSTITUTE(SUBSTITUTE(SUBSTITUTE(SUBSTITUTE(SUBSTITUTE(SUBSTITUTE(SUBSTITUTE(SUBSTITUTE(SUBSTITUTE(SUBSTITUTE(SUBSTITUTE(SUBSTITUTE(SUBSTITUTE(SUBSTITUTE(SUBSTITUTE(SUBSTITUTE(SUBSTITUTE(SUBSTITUTE(SUBSTITUTE(SUBSTITUTE(SUBSTITUTE(SUBSTITUTE(IF(_xlfn.ISFORMULA('#_B'!R37),_xlfn.FORMULATEXT('#_B'!R37),'#_B'!R37),"9","#"),"8","#"),"7","#"),"6","#"),"5","#"),"4","#"),"3","#"),"2","#"),"1","#"),"0","#"),"$","")," ",""),",","@"),"&gt;","@"),"&lt;","@"),"=","@"),")","@"),"(","@"),"^","@"),"/","@"),"+","@"),"*","@"),"-","@"),"@#","")))/2,TRUE,FALSE),"HardCodeMsg",IF(LEN(IF(_xlfn.ISFORMULA(B!R37),_xlfn.FORMULATEXT(B!R37),B!R37))-LEN(SUBSTITUTE(IF(_xlfn.ISFORMULA(B!R37),_xlfn.FORMULATEXT(B!R37),B!R37),"""",""))&gt;LEN(IF(_xlfn.ISFORMULA('#_B'!R37),_xlfn.FORMULATEXT('#_B'!R37),'#_B'!R37))-LEN(SUBSTITUTE(IF(_xlfn.ISFORMULA('#_B'!R37),_xlfn.FORMULATEXT('#_B'!R37),'#_B'!R37),"""","")),TRUE,FALSE),"HardQuoteMsg",IF(LEN(IF(_xlfn.ISFORMULA(B!R37),_xlfn.FORMULATEXT(B!R37),B!R37))-LEN(SUBSTITUTE(IF(_xlfn.ISFORMULA(B!R37),_xlfn.FORMULATEXT(B!R37),B!R37),"$",""))&lt;LEN(IF(_xlfn.ISFORMULA('#_B'!R37),_xlfn.FORMULATEXT('#_B'!R37),'#_B'!R37))-LEN(SUBSTITUTE(IF(_xlfn.ISFORMULA('#_B'!R37),_xlfn.FORMULATEXT('#_B'!R37),'#_B'!R37),"$","")),TRUE,FALSE),"MissingAbsMsg",_xlfn.IFS(ISTEXT('#_B'!R37),FALSE,ISLOGICAL('#_B'!R37),FALSE,SUBSTITUTE(CELL("format",'#_B'!R37),"-","")=SUBSTITUTE(CELL("format",B!R37),"-",""),FALSE,CELL("format",'#_B'!R37)="G",FALSE,AND(CELL("format",'#_B'!R37)="F0",CELL("format",B!R37)="G"),FALSE,TRUE,IFERROR(IF(MATCH(CELL("format",'#_B'!R37),FormatCodes_SFX!$A$4:$A$53,0)&gt;0,TRUE),FALSE),TRUE,TRUE),"FormatMsg",TRUE,"PerfectMsg")</f>
        <v>PerfectMsg</v>
      </c>
      <c r="S37" s="267" t="str">
        <f ca="1">_xlfn.IFS(ISBLANK(B!S37),"",IF(NOT(ISNA('#_B'!S37)),IF(ISNA(B!S37),TRUE,FALSE),FALSE),"StuNAMsg",IF(AND(ISNA('#_B'!S37),ISNA(B!S37)),TRUE,FALSE),"PerfectMsg",IF(NOT(ISERROR('#_B'!S37)),IF(ISERROR(B!S37),TRUE,FALSE),FALSE),"StuErrorMsg",IF(TYPE('#_B'!S37)&lt;&gt;TYPE(B!S37),TRUE,FALSE),"WrongTypeMsg",IF(_xlfn.ISFORMULA('#_B'!S37),IF(NOT(_xlfn.ISFORMULA(B!S37)),TRUE),FALSE),"MissingFormulaMsg",IF(NOT(AND(ISNUMBER(FIND("[",_xlfn.FORMULATEXT('#_B'!S37))),ISNUMBER(FIND("!",_xlfn.FORMULATEXT('#_B'!S37))))),AND(ISNUMBER(FIND("[",_xlfn.FORMULATEXT(B!S37))),ISNUMBER(FIND("!",_xlfn.FORMULATEXT(B!S37)))),FALSE),"ExternalRefsMsg",IF(ISNUMBER('#_B'!S37),IF(ABS('#_B'!S37-B!S37)&gt;0.00001,TRUE,FALSE),IF('#_B'!S37&lt;&gt;B!S37,TRUE,FALSE)),IF(ISNUMBER('#_B'!S37),IF('#_B'!S37&gt;B!S37,"TooLow","TooHigh"),"WrongAnswer"),NOT(_xlfn.ISFORMULA('#_B'!S37)),IF(_xlfn.IFS(ISTEXT('#_B'!S37),FALSE,ISLOGICAL('#_B'!S37),FALSE,SUBSTITUTE(CELL("format",'#_B'!S37),"-","")=SUBSTITUTE(CELL("format",B!S37),"-",""),FALSE,CELL("format",'#_B'!S37)="G",FALSE,AND(CELL("format",'#_B'!S37)="F0",CELL("format",B!S37)="G"),FALSE,TRUE,IFERROR(IF(MATCH(CELL("format",'#_B'!S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37),_xlfn.FORMULATEXT(B!S37),B!S37),"9","#"),"8","#"),"7","#"),"6","#"),"5","#"),"4","#"),"3","#"),"2","#"),"1","#"),"0","#"),"$","")," ",""),",","@"),"&gt;","@"),"&lt;","@"),"=","@"),")","@"),"(","@"),"^","@"),"/","@"),"+","@"),"*","@"),"-","@"))-LEN(SUBSTITUTE(SUBSTITUTE(SUBSTITUTE(SUBSTITUTE(SUBSTITUTE(SUBSTITUTE(SUBSTITUTE(SUBSTITUTE(SUBSTITUTE(SUBSTITUTE(SUBSTITUTE(SUBSTITUTE(SUBSTITUTE(SUBSTITUTE(SUBSTITUTE(SUBSTITUTE(SUBSTITUTE(SUBSTITUTE(SUBSTITUTE(SUBSTITUTE(SUBSTITUTE(SUBSTITUTE(SUBSTITUTE(SUBSTITUTE(IF(_xlfn.ISFORMULA(B!S37),_xlfn.FORMULATEXT(B!S37),B!S37),"9","#"),"8","#"),"7","#"),"6","#"),"5","#"),"4","#"),"3","#"),"2","#"),"1","#"),"0","#"),"$","")," ",""),",","@"),"&gt;","@"),"&lt;","@"),"=","@"),")","@"),"(","@"),"^","@"),"/","@"),"+","@"),"*","@"),"-","@"),"@#","")))/2&gt;(LEN(SUBSTITUTE(SUBSTITUTE(SUBSTITUTE(SUBSTITUTE(SUBSTITUTE(SUBSTITUTE(SUBSTITUTE(SUBSTITUTE(SUBSTITUTE(SUBSTITUTE(SUBSTITUTE(SUBSTITUTE(SUBSTITUTE(SUBSTITUTE(SUBSTITUTE(SUBSTITUTE(SUBSTITUTE(SUBSTITUTE(SUBSTITUTE(SUBSTITUTE(SUBSTITUTE(SUBSTITUTE(SUBSTITUTE(IF(_xlfn.ISFORMULA('#_B'!S37),_xlfn.FORMULATEXT('#_B'!S37),'#_B'!S37),"9","#"),"8","#"),"7","#"),"6","#"),"5","#"),"4","#"),"3","#"),"2","#"),"1","#"),"0","#"),"$","")," ",""),",","@"),"&gt;","@"),"&lt;","@"),"=","@"),")","@"),"(","@"),"^","@"),"/","@"),"+","@"),"*","@"),"-","@"))-LEN(SUBSTITUTE(SUBSTITUTE(SUBSTITUTE(SUBSTITUTE(SUBSTITUTE(SUBSTITUTE(SUBSTITUTE(SUBSTITUTE(SUBSTITUTE(SUBSTITUTE(SUBSTITUTE(SUBSTITUTE(SUBSTITUTE(SUBSTITUTE(SUBSTITUTE(SUBSTITUTE(SUBSTITUTE(SUBSTITUTE(SUBSTITUTE(SUBSTITUTE(SUBSTITUTE(SUBSTITUTE(SUBSTITUTE(SUBSTITUTE(IF(_xlfn.ISFORMULA('#_B'!S37),_xlfn.FORMULATEXT('#_B'!S37),'#_B'!S37),"9","#"),"8","#"),"7","#"),"6","#"),"5","#"),"4","#"),"3","#"),"2","#"),"1","#"),"0","#"),"$","")," ",""),",","@"),"&gt;","@"),"&lt;","@"),"=","@"),")","@"),"(","@"),"^","@"),"/","@"),"+","@"),"*","@"),"-","@"),"@#","")))/2,TRUE,FALSE),"HardCodeMsg",IF(LEN(IF(_xlfn.ISFORMULA(B!S37),_xlfn.FORMULATEXT(B!S37),B!S37))-LEN(SUBSTITUTE(IF(_xlfn.ISFORMULA(B!S37),_xlfn.FORMULATEXT(B!S37),B!S37),"""",""))&gt;LEN(IF(_xlfn.ISFORMULA('#_B'!S37),_xlfn.FORMULATEXT('#_B'!S37),'#_B'!S37))-LEN(SUBSTITUTE(IF(_xlfn.ISFORMULA('#_B'!S37),_xlfn.FORMULATEXT('#_B'!S37),'#_B'!S37),"""","")),TRUE,FALSE),"HardQuoteMsg",IF(LEN(IF(_xlfn.ISFORMULA(B!S37),_xlfn.FORMULATEXT(B!S37),B!S37))-LEN(SUBSTITUTE(IF(_xlfn.ISFORMULA(B!S37),_xlfn.FORMULATEXT(B!S37),B!S37),"$",""))&lt;LEN(IF(_xlfn.ISFORMULA('#_B'!S37),_xlfn.FORMULATEXT('#_B'!S37),'#_B'!S37))-LEN(SUBSTITUTE(IF(_xlfn.ISFORMULA('#_B'!S37),_xlfn.FORMULATEXT('#_B'!S37),'#_B'!S37),"$","")),TRUE,FALSE),"MissingAbsMsg",_xlfn.IFS(ISTEXT('#_B'!S37),FALSE,ISLOGICAL('#_B'!S37),FALSE,SUBSTITUTE(CELL("format",'#_B'!S37),"-","")=SUBSTITUTE(CELL("format",B!S37),"-",""),FALSE,CELL("format",'#_B'!S37)="G",FALSE,AND(CELL("format",'#_B'!S37)="F0",CELL("format",B!S37)="G"),FALSE,TRUE,IFERROR(IF(MATCH(CELL("format",'#_B'!S37),FormatCodes_SFX!$A$4:$A$53,0)&gt;0,TRUE),FALSE),TRUE,TRUE),"FormatMsg",TRUE,"PerfectMsg")</f>
        <v>PerfectMsg</v>
      </c>
    </row>
    <row r="38" spans="6:19">
      <c r="F38" s="260">
        <v>0</v>
      </c>
      <c r="G38" s="270">
        <v>0</v>
      </c>
      <c r="H38" s="270">
        <v>0</v>
      </c>
      <c r="I38" s="270">
        <v>0</v>
      </c>
      <c r="J38" s="270">
        <v>0</v>
      </c>
      <c r="K38" s="270">
        <v>0</v>
      </c>
      <c r="L38" s="270">
        <v>0</v>
      </c>
      <c r="M38" s="262"/>
      <c r="N38" s="270"/>
      <c r="O38" s="270" t="str">
        <f ca="1">_xlfn.IFS(ISBLANK(B!O38),"",IF(NOT(ISNA('#_B'!O38)),IF(ISNA(B!O38),TRUE,FALSE),FALSE),"StuNAMsg",IF(AND(ISNA('#_B'!O38),ISNA(B!O38)),TRUE,FALSE),"PerfectMsg",IF(NOT(ISERROR('#_B'!O38)),IF(ISERROR(B!O38),TRUE,FALSE),FALSE),"StuErrorMsg",IF(TYPE('#_B'!O38)&lt;&gt;TYPE(B!O38),TRUE,FALSE),"WrongTypeMsg",IF(_xlfn.ISFORMULA('#_B'!O38),IF(NOT(_xlfn.ISFORMULA(B!O38)),TRUE),FALSE),"MissingFormulaMsg",IF(NOT(AND(ISNUMBER(FIND("[",_xlfn.FORMULATEXT('#_B'!O38))),ISNUMBER(FIND("!",_xlfn.FORMULATEXT('#_B'!O38))))),AND(ISNUMBER(FIND("[",_xlfn.FORMULATEXT(B!O38))),ISNUMBER(FIND("!",_xlfn.FORMULATEXT(B!O38)))),FALSE),"ExternalRefsMsg",IF(ISNUMBER('#_B'!O38),IF(ABS('#_B'!O38-B!O38)&gt;0.00001,TRUE,FALSE),IF('#_B'!O38&lt;&gt;B!O38,TRUE,FALSE)),IF(ISNUMBER('#_B'!O38),IF('#_B'!O38&gt;B!O38,"TooLow","TooHigh"),"WrongAnswer"),NOT(_xlfn.ISFORMULA('#_B'!O38)),IF(_xlfn.IFS(ISTEXT('#_B'!O38),FALSE,ISLOGICAL('#_B'!O38),FALSE,SUBSTITUTE(CELL("format",'#_B'!O38),"-","")=SUBSTITUTE(CELL("format",B!O38),"-",""),FALSE,CELL("format",'#_B'!O38)="G",FALSE,AND(CELL("format",'#_B'!O38)="F0",CELL("format",B!O38)="G"),FALSE,TRUE,IFERROR(IF(MATCH(CELL("format",'#_B'!O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38),_xlfn.FORMULATEXT(B!O38),B!O38),"9","#"),"8","#"),"7","#"),"6","#"),"5","#"),"4","#"),"3","#"),"2","#"),"1","#"),"0","#"),"$","")," ",""),",","@"),"&gt;","@"),"&lt;","@"),"=","@"),")","@"),"(","@"),"^","@"),"/","@"),"+","@"),"*","@"),"-","@"))-LEN(SUBSTITUTE(SUBSTITUTE(SUBSTITUTE(SUBSTITUTE(SUBSTITUTE(SUBSTITUTE(SUBSTITUTE(SUBSTITUTE(SUBSTITUTE(SUBSTITUTE(SUBSTITUTE(SUBSTITUTE(SUBSTITUTE(SUBSTITUTE(SUBSTITUTE(SUBSTITUTE(SUBSTITUTE(SUBSTITUTE(SUBSTITUTE(SUBSTITUTE(SUBSTITUTE(SUBSTITUTE(SUBSTITUTE(SUBSTITUTE(IF(_xlfn.ISFORMULA(B!O38),_xlfn.FORMULATEXT(B!O38),B!O38),"9","#"),"8","#"),"7","#"),"6","#"),"5","#"),"4","#"),"3","#"),"2","#"),"1","#"),"0","#"),"$","")," ",""),",","@"),"&gt;","@"),"&lt;","@"),"=","@"),")","@"),"(","@"),"^","@"),"/","@"),"+","@"),"*","@"),"-","@"),"@#","")))/2&gt;(LEN(SUBSTITUTE(SUBSTITUTE(SUBSTITUTE(SUBSTITUTE(SUBSTITUTE(SUBSTITUTE(SUBSTITUTE(SUBSTITUTE(SUBSTITUTE(SUBSTITUTE(SUBSTITUTE(SUBSTITUTE(SUBSTITUTE(SUBSTITUTE(SUBSTITUTE(SUBSTITUTE(SUBSTITUTE(SUBSTITUTE(SUBSTITUTE(SUBSTITUTE(SUBSTITUTE(SUBSTITUTE(SUBSTITUTE(IF(_xlfn.ISFORMULA('#_B'!O38),_xlfn.FORMULATEXT('#_B'!O38),'#_B'!O38),"9","#"),"8","#"),"7","#"),"6","#"),"5","#"),"4","#"),"3","#"),"2","#"),"1","#"),"0","#"),"$","")," ",""),",","@"),"&gt;","@"),"&lt;","@"),"=","@"),")","@"),"(","@"),"^","@"),"/","@"),"+","@"),"*","@"),"-","@"))-LEN(SUBSTITUTE(SUBSTITUTE(SUBSTITUTE(SUBSTITUTE(SUBSTITUTE(SUBSTITUTE(SUBSTITUTE(SUBSTITUTE(SUBSTITUTE(SUBSTITUTE(SUBSTITUTE(SUBSTITUTE(SUBSTITUTE(SUBSTITUTE(SUBSTITUTE(SUBSTITUTE(SUBSTITUTE(SUBSTITUTE(SUBSTITUTE(SUBSTITUTE(SUBSTITUTE(SUBSTITUTE(SUBSTITUTE(SUBSTITUTE(IF(_xlfn.ISFORMULA('#_B'!O38),_xlfn.FORMULATEXT('#_B'!O38),'#_B'!O38),"9","#"),"8","#"),"7","#"),"6","#"),"5","#"),"4","#"),"3","#"),"2","#"),"1","#"),"0","#"),"$","")," ",""),",","@"),"&gt;","@"),"&lt;","@"),"=","@"),")","@"),"(","@"),"^","@"),"/","@"),"+","@"),"*","@"),"-","@"),"@#","")))/2,TRUE,FALSE),"HardCodeMsg",IF(LEN(IF(_xlfn.ISFORMULA(B!O38),_xlfn.FORMULATEXT(B!O38),B!O38))-LEN(SUBSTITUTE(IF(_xlfn.ISFORMULA(B!O38),_xlfn.FORMULATEXT(B!O38),B!O38),"""",""))&gt;LEN(IF(_xlfn.ISFORMULA('#_B'!O38),_xlfn.FORMULATEXT('#_B'!O38),'#_B'!O38))-LEN(SUBSTITUTE(IF(_xlfn.ISFORMULA('#_B'!O38),_xlfn.FORMULATEXT('#_B'!O38),'#_B'!O38),"""","")),TRUE,FALSE),"HardQuoteMsg",IF(LEN(IF(_xlfn.ISFORMULA(B!O38),_xlfn.FORMULATEXT(B!O38),B!O38))-LEN(SUBSTITUTE(IF(_xlfn.ISFORMULA(B!O38),_xlfn.FORMULATEXT(B!O38),B!O38),"$",""))&lt;LEN(IF(_xlfn.ISFORMULA('#_B'!O38),_xlfn.FORMULATEXT('#_B'!O38),'#_B'!O38))-LEN(SUBSTITUTE(IF(_xlfn.ISFORMULA('#_B'!O38),_xlfn.FORMULATEXT('#_B'!O38),'#_B'!O38),"$","")),TRUE,FALSE),"MissingAbsMsg",_xlfn.IFS(ISTEXT('#_B'!O38),FALSE,ISLOGICAL('#_B'!O38),FALSE,SUBSTITUTE(CELL("format",'#_B'!O38),"-","")=SUBSTITUTE(CELL("format",B!O38),"-",""),FALSE,CELL("format",'#_B'!O38)="G",FALSE,AND(CELL("format",'#_B'!O38)="F0",CELL("format",B!O38)="G"),FALSE,TRUE,IFERROR(IF(MATCH(CELL("format",'#_B'!O38),FormatCodes_SFX!$A$4:$A$53,0)&gt;0,TRUE),FALSE),TRUE,TRUE),"FormatMsg",TRUE,"PerfectMsg")</f>
        <v>PerfectMsg</v>
      </c>
      <c r="P38" s="271" t="str">
        <f ca="1">_xlfn.IFS(ISBLANK(B!P38),"",IF(NOT(ISNA('#_B'!P38)),IF(ISNA(B!P38),TRUE,FALSE),FALSE),"StuNAMsg",IF(AND(ISNA('#_B'!P38),ISNA(B!P38)),TRUE,FALSE),"PerfectMsg",IF(NOT(ISERROR('#_B'!P38)),IF(ISERROR(B!P38),TRUE,FALSE),FALSE),"StuErrorMsg",IF(TYPE('#_B'!P38)&lt;&gt;TYPE(B!P38),TRUE,FALSE),"WrongTypeMsg",IF(_xlfn.ISFORMULA('#_B'!P38),IF(NOT(_xlfn.ISFORMULA(B!P38)),TRUE),FALSE),"MissingFormulaMsg",IF(NOT(AND(ISNUMBER(FIND("[",_xlfn.FORMULATEXT('#_B'!P38))),ISNUMBER(FIND("!",_xlfn.FORMULATEXT('#_B'!P38))))),AND(ISNUMBER(FIND("[",_xlfn.FORMULATEXT(B!P38))),ISNUMBER(FIND("!",_xlfn.FORMULATEXT(B!P38)))),FALSE),"ExternalRefsMsg",IF(ISNUMBER('#_B'!P38),IF(ABS('#_B'!P38-B!P38)&gt;0.00001,TRUE,FALSE),IF('#_B'!P38&lt;&gt;B!P38,TRUE,FALSE)),IF(ISNUMBER('#_B'!P38),IF('#_B'!P38&gt;B!P38,"TooLow","TooHigh"),"WrongAnswer"),NOT(_xlfn.ISFORMULA('#_B'!P38)),IF(_xlfn.IFS(ISTEXT('#_B'!P38),FALSE,ISLOGICAL('#_B'!P38),FALSE,SUBSTITUTE(CELL("format",'#_B'!P38),"-","")=SUBSTITUTE(CELL("format",B!P38),"-",""),FALSE,CELL("format",'#_B'!P38)="G",FALSE,AND(CELL("format",'#_B'!P38)="F0",CELL("format",B!P38)="G"),FALSE,TRUE,IFERROR(IF(MATCH(CELL("format",'#_B'!P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38),_xlfn.FORMULATEXT(B!P38),B!P38),"9","#"),"8","#"),"7","#"),"6","#"),"5","#"),"4","#"),"3","#"),"2","#"),"1","#"),"0","#"),"$","")," ",""),",","@"),"&gt;","@"),"&lt;","@"),"=","@"),")","@"),"(","@"),"^","@"),"/","@"),"+","@"),"*","@"),"-","@"))-LEN(SUBSTITUTE(SUBSTITUTE(SUBSTITUTE(SUBSTITUTE(SUBSTITUTE(SUBSTITUTE(SUBSTITUTE(SUBSTITUTE(SUBSTITUTE(SUBSTITUTE(SUBSTITUTE(SUBSTITUTE(SUBSTITUTE(SUBSTITUTE(SUBSTITUTE(SUBSTITUTE(SUBSTITUTE(SUBSTITUTE(SUBSTITUTE(SUBSTITUTE(SUBSTITUTE(SUBSTITUTE(SUBSTITUTE(SUBSTITUTE(IF(_xlfn.ISFORMULA(B!P38),_xlfn.FORMULATEXT(B!P38),B!P38),"9","#"),"8","#"),"7","#"),"6","#"),"5","#"),"4","#"),"3","#"),"2","#"),"1","#"),"0","#"),"$","")," ",""),",","@"),"&gt;","@"),"&lt;","@"),"=","@"),")","@"),"(","@"),"^","@"),"/","@"),"+","@"),"*","@"),"-","@"),"@#","")))/2&gt;(LEN(SUBSTITUTE(SUBSTITUTE(SUBSTITUTE(SUBSTITUTE(SUBSTITUTE(SUBSTITUTE(SUBSTITUTE(SUBSTITUTE(SUBSTITUTE(SUBSTITUTE(SUBSTITUTE(SUBSTITUTE(SUBSTITUTE(SUBSTITUTE(SUBSTITUTE(SUBSTITUTE(SUBSTITUTE(SUBSTITUTE(SUBSTITUTE(SUBSTITUTE(SUBSTITUTE(SUBSTITUTE(SUBSTITUTE(IF(_xlfn.ISFORMULA('#_B'!P38),_xlfn.FORMULATEXT('#_B'!P38),'#_B'!P38),"9","#"),"8","#"),"7","#"),"6","#"),"5","#"),"4","#"),"3","#"),"2","#"),"1","#"),"0","#"),"$","")," ",""),",","@"),"&gt;","@"),"&lt;","@"),"=","@"),")","@"),"(","@"),"^","@"),"/","@"),"+","@"),"*","@"),"-","@"))-LEN(SUBSTITUTE(SUBSTITUTE(SUBSTITUTE(SUBSTITUTE(SUBSTITUTE(SUBSTITUTE(SUBSTITUTE(SUBSTITUTE(SUBSTITUTE(SUBSTITUTE(SUBSTITUTE(SUBSTITUTE(SUBSTITUTE(SUBSTITUTE(SUBSTITUTE(SUBSTITUTE(SUBSTITUTE(SUBSTITUTE(SUBSTITUTE(SUBSTITUTE(SUBSTITUTE(SUBSTITUTE(SUBSTITUTE(SUBSTITUTE(IF(_xlfn.ISFORMULA('#_B'!P38),_xlfn.FORMULATEXT('#_B'!P38),'#_B'!P38),"9","#"),"8","#"),"7","#"),"6","#"),"5","#"),"4","#"),"3","#"),"2","#"),"1","#"),"0","#"),"$","")," ",""),",","@"),"&gt;","@"),"&lt;","@"),"=","@"),")","@"),"(","@"),"^","@"),"/","@"),"+","@"),"*","@"),"-","@"),"@#","")))/2,TRUE,FALSE),"HardCodeMsg",IF(LEN(IF(_xlfn.ISFORMULA(B!P38),_xlfn.FORMULATEXT(B!P38),B!P38))-LEN(SUBSTITUTE(IF(_xlfn.ISFORMULA(B!P38),_xlfn.FORMULATEXT(B!P38),B!P38),"""",""))&gt;LEN(IF(_xlfn.ISFORMULA('#_B'!P38),_xlfn.FORMULATEXT('#_B'!P38),'#_B'!P38))-LEN(SUBSTITUTE(IF(_xlfn.ISFORMULA('#_B'!P38),_xlfn.FORMULATEXT('#_B'!P38),'#_B'!P38),"""","")),TRUE,FALSE),"HardQuoteMsg",IF(LEN(IF(_xlfn.ISFORMULA(B!P38),_xlfn.FORMULATEXT(B!P38),B!P38))-LEN(SUBSTITUTE(IF(_xlfn.ISFORMULA(B!P38),_xlfn.FORMULATEXT(B!P38),B!P38),"$",""))&lt;LEN(IF(_xlfn.ISFORMULA('#_B'!P38),_xlfn.FORMULATEXT('#_B'!P38),'#_B'!P38))-LEN(SUBSTITUTE(IF(_xlfn.ISFORMULA('#_B'!P38),_xlfn.FORMULATEXT('#_B'!P38),'#_B'!P38),"$","")),TRUE,FALSE),"MissingAbsMsg",_xlfn.IFS(ISTEXT('#_B'!P38),FALSE,ISLOGICAL('#_B'!P38),FALSE,SUBSTITUTE(CELL("format",'#_B'!P38),"-","")=SUBSTITUTE(CELL("format",B!P38),"-",""),FALSE,CELL("format",'#_B'!P38)="G",FALSE,AND(CELL("format",'#_B'!P38)="F0",CELL("format",B!P38)="G"),FALSE,TRUE,IFERROR(IF(MATCH(CELL("format",'#_B'!P38),FormatCodes_SFX!$A$4:$A$53,0)&gt;0,TRUE),FALSE),TRUE,TRUE),"FormatMsg",TRUE,"PerfectMsg")</f>
        <v>PerfectMsg</v>
      </c>
      <c r="Q38" s="271" t="str">
        <f ca="1">_xlfn.IFS(ISBLANK(B!Q38),"",IF(NOT(ISNA('#_B'!Q38)),IF(ISNA(B!Q38),TRUE,FALSE),FALSE),"StuNAMsg",IF(AND(ISNA('#_B'!Q38),ISNA(B!Q38)),TRUE,FALSE),"PerfectMsg",IF(NOT(ISERROR('#_B'!Q38)),IF(ISERROR(B!Q38),TRUE,FALSE),FALSE),"StuErrorMsg",IF(TYPE('#_B'!Q38)&lt;&gt;TYPE(B!Q38),TRUE,FALSE),"WrongTypeMsg",IF(_xlfn.ISFORMULA('#_B'!Q38),IF(NOT(_xlfn.ISFORMULA(B!Q38)),TRUE),FALSE),"MissingFormulaMsg",IF(NOT(AND(ISNUMBER(FIND("[",_xlfn.FORMULATEXT('#_B'!Q38))),ISNUMBER(FIND("!",_xlfn.FORMULATEXT('#_B'!Q38))))),AND(ISNUMBER(FIND("[",_xlfn.FORMULATEXT(B!Q38))),ISNUMBER(FIND("!",_xlfn.FORMULATEXT(B!Q38)))),FALSE),"ExternalRefsMsg",IF(ISNUMBER('#_B'!Q38),IF(ABS('#_B'!Q38-B!Q38)&gt;0.00001,TRUE,FALSE),IF('#_B'!Q38&lt;&gt;B!Q38,TRUE,FALSE)),IF(ISNUMBER('#_B'!Q38),IF('#_B'!Q38&gt;B!Q38,"TooLow","TooHigh"),"WrongAnswer"),NOT(_xlfn.ISFORMULA('#_B'!Q38)),IF(_xlfn.IFS(ISTEXT('#_B'!Q38),FALSE,ISLOGICAL('#_B'!Q38),FALSE,SUBSTITUTE(CELL("format",'#_B'!Q38),"-","")=SUBSTITUTE(CELL("format",B!Q38),"-",""),FALSE,CELL("format",'#_B'!Q38)="G",FALSE,AND(CELL("format",'#_B'!Q38)="F0",CELL("format",B!Q38)="G"),FALSE,TRUE,IFERROR(IF(MATCH(CELL("format",'#_B'!Q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38),_xlfn.FORMULATEXT(B!Q38),B!Q38),"9","#"),"8","#"),"7","#"),"6","#"),"5","#"),"4","#"),"3","#"),"2","#"),"1","#"),"0","#"),"$","")," ",""),",","@"),"&gt;","@"),"&lt;","@"),"=","@"),")","@"),"(","@"),"^","@"),"/","@"),"+","@"),"*","@"),"-","@"))-LEN(SUBSTITUTE(SUBSTITUTE(SUBSTITUTE(SUBSTITUTE(SUBSTITUTE(SUBSTITUTE(SUBSTITUTE(SUBSTITUTE(SUBSTITUTE(SUBSTITUTE(SUBSTITUTE(SUBSTITUTE(SUBSTITUTE(SUBSTITUTE(SUBSTITUTE(SUBSTITUTE(SUBSTITUTE(SUBSTITUTE(SUBSTITUTE(SUBSTITUTE(SUBSTITUTE(SUBSTITUTE(SUBSTITUTE(SUBSTITUTE(IF(_xlfn.ISFORMULA(B!Q38),_xlfn.FORMULATEXT(B!Q38),B!Q38),"9","#"),"8","#"),"7","#"),"6","#"),"5","#"),"4","#"),"3","#"),"2","#"),"1","#"),"0","#"),"$","")," ",""),",","@"),"&gt;","@"),"&lt;","@"),"=","@"),")","@"),"(","@"),"^","@"),"/","@"),"+","@"),"*","@"),"-","@"),"@#","")))/2&gt;(LEN(SUBSTITUTE(SUBSTITUTE(SUBSTITUTE(SUBSTITUTE(SUBSTITUTE(SUBSTITUTE(SUBSTITUTE(SUBSTITUTE(SUBSTITUTE(SUBSTITUTE(SUBSTITUTE(SUBSTITUTE(SUBSTITUTE(SUBSTITUTE(SUBSTITUTE(SUBSTITUTE(SUBSTITUTE(SUBSTITUTE(SUBSTITUTE(SUBSTITUTE(SUBSTITUTE(SUBSTITUTE(SUBSTITUTE(IF(_xlfn.ISFORMULA('#_B'!Q38),_xlfn.FORMULATEXT('#_B'!Q38),'#_B'!Q38),"9","#"),"8","#"),"7","#"),"6","#"),"5","#"),"4","#"),"3","#"),"2","#"),"1","#"),"0","#"),"$","")," ",""),",","@"),"&gt;","@"),"&lt;","@"),"=","@"),")","@"),"(","@"),"^","@"),"/","@"),"+","@"),"*","@"),"-","@"))-LEN(SUBSTITUTE(SUBSTITUTE(SUBSTITUTE(SUBSTITUTE(SUBSTITUTE(SUBSTITUTE(SUBSTITUTE(SUBSTITUTE(SUBSTITUTE(SUBSTITUTE(SUBSTITUTE(SUBSTITUTE(SUBSTITUTE(SUBSTITUTE(SUBSTITUTE(SUBSTITUTE(SUBSTITUTE(SUBSTITUTE(SUBSTITUTE(SUBSTITUTE(SUBSTITUTE(SUBSTITUTE(SUBSTITUTE(SUBSTITUTE(IF(_xlfn.ISFORMULA('#_B'!Q38),_xlfn.FORMULATEXT('#_B'!Q38),'#_B'!Q38),"9","#"),"8","#"),"7","#"),"6","#"),"5","#"),"4","#"),"3","#"),"2","#"),"1","#"),"0","#"),"$","")," ",""),",","@"),"&gt;","@"),"&lt;","@"),"=","@"),")","@"),"(","@"),"^","@"),"/","@"),"+","@"),"*","@"),"-","@"),"@#","")))/2,TRUE,FALSE),"HardCodeMsg",IF(LEN(IF(_xlfn.ISFORMULA(B!Q38),_xlfn.FORMULATEXT(B!Q38),B!Q38))-LEN(SUBSTITUTE(IF(_xlfn.ISFORMULA(B!Q38),_xlfn.FORMULATEXT(B!Q38),B!Q38),"""",""))&gt;LEN(IF(_xlfn.ISFORMULA('#_B'!Q38),_xlfn.FORMULATEXT('#_B'!Q38),'#_B'!Q38))-LEN(SUBSTITUTE(IF(_xlfn.ISFORMULA('#_B'!Q38),_xlfn.FORMULATEXT('#_B'!Q38),'#_B'!Q38),"""","")),TRUE,FALSE),"HardQuoteMsg",IF(LEN(IF(_xlfn.ISFORMULA(B!Q38),_xlfn.FORMULATEXT(B!Q38),B!Q38))-LEN(SUBSTITUTE(IF(_xlfn.ISFORMULA(B!Q38),_xlfn.FORMULATEXT(B!Q38),B!Q38),"$",""))&lt;LEN(IF(_xlfn.ISFORMULA('#_B'!Q38),_xlfn.FORMULATEXT('#_B'!Q38),'#_B'!Q38))-LEN(SUBSTITUTE(IF(_xlfn.ISFORMULA('#_B'!Q38),_xlfn.FORMULATEXT('#_B'!Q38),'#_B'!Q38),"$","")),TRUE,FALSE),"MissingAbsMsg",_xlfn.IFS(ISTEXT('#_B'!Q38),FALSE,ISLOGICAL('#_B'!Q38),FALSE,SUBSTITUTE(CELL("format",'#_B'!Q38),"-","")=SUBSTITUTE(CELL("format",B!Q38),"-",""),FALSE,CELL("format",'#_B'!Q38)="G",FALSE,AND(CELL("format",'#_B'!Q38)="F0",CELL("format",B!Q38)="G"),FALSE,TRUE,IFERROR(IF(MATCH(CELL("format",'#_B'!Q38),FormatCodes_SFX!$A$4:$A$53,0)&gt;0,TRUE),FALSE),TRUE,TRUE),"FormatMsg",TRUE,"PerfectMsg")</f>
        <v>PerfectMsg</v>
      </c>
      <c r="R38" s="259" t="str">
        <f ca="1">_xlfn.IFS(ISBLANK(B!R38),"",IF(NOT(ISNA('#_B'!R38)),IF(ISNA(B!R38),TRUE,FALSE),FALSE),"StuNAMsg",IF(AND(ISNA('#_B'!R38),ISNA(B!R38)),TRUE,FALSE),"PerfectMsg",IF(NOT(ISERROR('#_B'!R38)),IF(ISERROR(B!R38),TRUE,FALSE),FALSE),"StuErrorMsg",IF(TYPE('#_B'!R38)&lt;&gt;TYPE(B!R38),TRUE,FALSE),"WrongTypeMsg",IF(_xlfn.ISFORMULA('#_B'!R38),IF(NOT(_xlfn.ISFORMULA(B!R38)),TRUE),FALSE),"MissingFormulaMsg",IF(NOT(AND(ISNUMBER(FIND("[",_xlfn.FORMULATEXT('#_B'!R38))),ISNUMBER(FIND("!",_xlfn.FORMULATEXT('#_B'!R38))))),AND(ISNUMBER(FIND("[",_xlfn.FORMULATEXT(B!R38))),ISNUMBER(FIND("!",_xlfn.FORMULATEXT(B!R38)))),FALSE),"ExternalRefsMsg",IF(ISNUMBER('#_B'!R38),IF(ABS('#_B'!R38-B!R38)&gt;0.00001,TRUE,FALSE),IF('#_B'!R38&lt;&gt;B!R38,TRUE,FALSE)),IF(ISNUMBER('#_B'!R38),IF('#_B'!R38&gt;B!R38,"TooLow","TooHigh"),"WrongAnswer"),NOT(_xlfn.ISFORMULA('#_B'!R38)),IF(_xlfn.IFS(ISTEXT('#_B'!R38),FALSE,ISLOGICAL('#_B'!R38),FALSE,SUBSTITUTE(CELL("format",'#_B'!R38),"-","")=SUBSTITUTE(CELL("format",B!R38),"-",""),FALSE,CELL("format",'#_B'!R38)="G",FALSE,AND(CELL("format",'#_B'!R38)="F0",CELL("format",B!R38)="G"),FALSE,TRUE,IFERROR(IF(MATCH(CELL("format",'#_B'!R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38),_xlfn.FORMULATEXT(B!R38),B!R38),"9","#"),"8","#"),"7","#"),"6","#"),"5","#"),"4","#"),"3","#"),"2","#"),"1","#"),"0","#"),"$","")," ",""),",","@"),"&gt;","@"),"&lt;","@"),"=","@"),")","@"),"(","@"),"^","@"),"/","@"),"+","@"),"*","@"),"-","@"))-LEN(SUBSTITUTE(SUBSTITUTE(SUBSTITUTE(SUBSTITUTE(SUBSTITUTE(SUBSTITUTE(SUBSTITUTE(SUBSTITUTE(SUBSTITUTE(SUBSTITUTE(SUBSTITUTE(SUBSTITUTE(SUBSTITUTE(SUBSTITUTE(SUBSTITUTE(SUBSTITUTE(SUBSTITUTE(SUBSTITUTE(SUBSTITUTE(SUBSTITUTE(SUBSTITUTE(SUBSTITUTE(SUBSTITUTE(SUBSTITUTE(IF(_xlfn.ISFORMULA(B!R38),_xlfn.FORMULATEXT(B!R38),B!R38),"9","#"),"8","#"),"7","#"),"6","#"),"5","#"),"4","#"),"3","#"),"2","#"),"1","#"),"0","#"),"$","")," ",""),",","@"),"&gt;","@"),"&lt;","@"),"=","@"),")","@"),"(","@"),"^","@"),"/","@"),"+","@"),"*","@"),"-","@"),"@#","")))/2&gt;(LEN(SUBSTITUTE(SUBSTITUTE(SUBSTITUTE(SUBSTITUTE(SUBSTITUTE(SUBSTITUTE(SUBSTITUTE(SUBSTITUTE(SUBSTITUTE(SUBSTITUTE(SUBSTITUTE(SUBSTITUTE(SUBSTITUTE(SUBSTITUTE(SUBSTITUTE(SUBSTITUTE(SUBSTITUTE(SUBSTITUTE(SUBSTITUTE(SUBSTITUTE(SUBSTITUTE(SUBSTITUTE(SUBSTITUTE(IF(_xlfn.ISFORMULA('#_B'!R38),_xlfn.FORMULATEXT('#_B'!R38),'#_B'!R38),"9","#"),"8","#"),"7","#"),"6","#"),"5","#"),"4","#"),"3","#"),"2","#"),"1","#"),"0","#"),"$","")," ",""),",","@"),"&gt;","@"),"&lt;","@"),"=","@"),")","@"),"(","@"),"^","@"),"/","@"),"+","@"),"*","@"),"-","@"))-LEN(SUBSTITUTE(SUBSTITUTE(SUBSTITUTE(SUBSTITUTE(SUBSTITUTE(SUBSTITUTE(SUBSTITUTE(SUBSTITUTE(SUBSTITUTE(SUBSTITUTE(SUBSTITUTE(SUBSTITUTE(SUBSTITUTE(SUBSTITUTE(SUBSTITUTE(SUBSTITUTE(SUBSTITUTE(SUBSTITUTE(SUBSTITUTE(SUBSTITUTE(SUBSTITUTE(SUBSTITUTE(SUBSTITUTE(SUBSTITUTE(IF(_xlfn.ISFORMULA('#_B'!R38),_xlfn.FORMULATEXT('#_B'!R38),'#_B'!R38),"9","#"),"8","#"),"7","#"),"6","#"),"5","#"),"4","#"),"3","#"),"2","#"),"1","#"),"0","#"),"$","")," ",""),",","@"),"&gt;","@"),"&lt;","@"),"=","@"),")","@"),"(","@"),"^","@"),"/","@"),"+","@"),"*","@"),"-","@"),"@#","")))/2,TRUE,FALSE),"HardCodeMsg",IF(LEN(IF(_xlfn.ISFORMULA(B!R38),_xlfn.FORMULATEXT(B!R38),B!R38))-LEN(SUBSTITUTE(IF(_xlfn.ISFORMULA(B!R38),_xlfn.FORMULATEXT(B!R38),B!R38),"""",""))&gt;LEN(IF(_xlfn.ISFORMULA('#_B'!R38),_xlfn.FORMULATEXT('#_B'!R38),'#_B'!R38))-LEN(SUBSTITUTE(IF(_xlfn.ISFORMULA('#_B'!R38),_xlfn.FORMULATEXT('#_B'!R38),'#_B'!R38),"""","")),TRUE,FALSE),"HardQuoteMsg",IF(LEN(IF(_xlfn.ISFORMULA(B!R38),_xlfn.FORMULATEXT(B!R38),B!R38))-LEN(SUBSTITUTE(IF(_xlfn.ISFORMULA(B!R38),_xlfn.FORMULATEXT(B!R38),B!R38),"$",""))&lt;LEN(IF(_xlfn.ISFORMULA('#_B'!R38),_xlfn.FORMULATEXT('#_B'!R38),'#_B'!R38))-LEN(SUBSTITUTE(IF(_xlfn.ISFORMULA('#_B'!R38),_xlfn.FORMULATEXT('#_B'!R38),'#_B'!R38),"$","")),TRUE,FALSE),"MissingAbsMsg",_xlfn.IFS(ISTEXT('#_B'!R38),FALSE,ISLOGICAL('#_B'!R38),FALSE,SUBSTITUTE(CELL("format",'#_B'!R38),"-","")=SUBSTITUTE(CELL("format",B!R38),"-",""),FALSE,CELL("format",'#_B'!R38)="G",FALSE,AND(CELL("format",'#_B'!R38)="F0",CELL("format",B!R38)="G"),FALSE,TRUE,IFERROR(IF(MATCH(CELL("format",'#_B'!R38),FormatCodes_SFX!$A$4:$A$53,0)&gt;0,TRUE),FALSE),TRUE,TRUE),"FormatMsg",TRUE,"PerfectMsg")</f>
        <v>PerfectMsg</v>
      </c>
      <c r="S38" s="267" t="str">
        <f ca="1">_xlfn.IFS(ISBLANK(B!S38),"",IF(NOT(ISNA('#_B'!S38)),IF(ISNA(B!S38),TRUE,FALSE),FALSE),"StuNAMsg",IF(AND(ISNA('#_B'!S38),ISNA(B!S38)),TRUE,FALSE),"PerfectMsg",IF(NOT(ISERROR('#_B'!S38)),IF(ISERROR(B!S38),TRUE,FALSE),FALSE),"StuErrorMsg",IF(TYPE('#_B'!S38)&lt;&gt;TYPE(B!S38),TRUE,FALSE),"WrongTypeMsg",IF(_xlfn.ISFORMULA('#_B'!S38),IF(NOT(_xlfn.ISFORMULA(B!S38)),TRUE),FALSE),"MissingFormulaMsg",IF(NOT(AND(ISNUMBER(FIND("[",_xlfn.FORMULATEXT('#_B'!S38))),ISNUMBER(FIND("!",_xlfn.FORMULATEXT('#_B'!S38))))),AND(ISNUMBER(FIND("[",_xlfn.FORMULATEXT(B!S38))),ISNUMBER(FIND("!",_xlfn.FORMULATEXT(B!S38)))),FALSE),"ExternalRefsMsg",IF(ISNUMBER('#_B'!S38),IF(ABS('#_B'!S38-B!S38)&gt;0.00001,TRUE,FALSE),IF('#_B'!S38&lt;&gt;B!S38,TRUE,FALSE)),IF(ISNUMBER('#_B'!S38),IF('#_B'!S38&gt;B!S38,"TooLow","TooHigh"),"WrongAnswer"),NOT(_xlfn.ISFORMULA('#_B'!S38)),IF(_xlfn.IFS(ISTEXT('#_B'!S38),FALSE,ISLOGICAL('#_B'!S38),FALSE,SUBSTITUTE(CELL("format",'#_B'!S38),"-","")=SUBSTITUTE(CELL("format",B!S38),"-",""),FALSE,CELL("format",'#_B'!S38)="G",FALSE,AND(CELL("format",'#_B'!S38)="F0",CELL("format",B!S38)="G"),FALSE,TRUE,IFERROR(IF(MATCH(CELL("format",'#_B'!S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38),_xlfn.FORMULATEXT(B!S38),B!S38),"9","#"),"8","#"),"7","#"),"6","#"),"5","#"),"4","#"),"3","#"),"2","#"),"1","#"),"0","#"),"$","")," ",""),",","@"),"&gt;","@"),"&lt;","@"),"=","@"),")","@"),"(","@"),"^","@"),"/","@"),"+","@"),"*","@"),"-","@"))-LEN(SUBSTITUTE(SUBSTITUTE(SUBSTITUTE(SUBSTITUTE(SUBSTITUTE(SUBSTITUTE(SUBSTITUTE(SUBSTITUTE(SUBSTITUTE(SUBSTITUTE(SUBSTITUTE(SUBSTITUTE(SUBSTITUTE(SUBSTITUTE(SUBSTITUTE(SUBSTITUTE(SUBSTITUTE(SUBSTITUTE(SUBSTITUTE(SUBSTITUTE(SUBSTITUTE(SUBSTITUTE(SUBSTITUTE(SUBSTITUTE(IF(_xlfn.ISFORMULA(B!S38),_xlfn.FORMULATEXT(B!S38),B!S38),"9","#"),"8","#"),"7","#"),"6","#"),"5","#"),"4","#"),"3","#"),"2","#"),"1","#"),"0","#"),"$","")," ",""),",","@"),"&gt;","@"),"&lt;","@"),"=","@"),")","@"),"(","@"),"^","@"),"/","@"),"+","@"),"*","@"),"-","@"),"@#","")))/2&gt;(LEN(SUBSTITUTE(SUBSTITUTE(SUBSTITUTE(SUBSTITUTE(SUBSTITUTE(SUBSTITUTE(SUBSTITUTE(SUBSTITUTE(SUBSTITUTE(SUBSTITUTE(SUBSTITUTE(SUBSTITUTE(SUBSTITUTE(SUBSTITUTE(SUBSTITUTE(SUBSTITUTE(SUBSTITUTE(SUBSTITUTE(SUBSTITUTE(SUBSTITUTE(SUBSTITUTE(SUBSTITUTE(SUBSTITUTE(IF(_xlfn.ISFORMULA('#_B'!S38),_xlfn.FORMULATEXT('#_B'!S38),'#_B'!S38),"9","#"),"8","#"),"7","#"),"6","#"),"5","#"),"4","#"),"3","#"),"2","#"),"1","#"),"0","#"),"$","")," ",""),",","@"),"&gt;","@"),"&lt;","@"),"=","@"),")","@"),"(","@"),"^","@"),"/","@"),"+","@"),"*","@"),"-","@"))-LEN(SUBSTITUTE(SUBSTITUTE(SUBSTITUTE(SUBSTITUTE(SUBSTITUTE(SUBSTITUTE(SUBSTITUTE(SUBSTITUTE(SUBSTITUTE(SUBSTITUTE(SUBSTITUTE(SUBSTITUTE(SUBSTITUTE(SUBSTITUTE(SUBSTITUTE(SUBSTITUTE(SUBSTITUTE(SUBSTITUTE(SUBSTITUTE(SUBSTITUTE(SUBSTITUTE(SUBSTITUTE(SUBSTITUTE(SUBSTITUTE(IF(_xlfn.ISFORMULA('#_B'!S38),_xlfn.FORMULATEXT('#_B'!S38),'#_B'!S38),"9","#"),"8","#"),"7","#"),"6","#"),"5","#"),"4","#"),"3","#"),"2","#"),"1","#"),"0","#"),"$","")," ",""),",","@"),"&gt;","@"),"&lt;","@"),"=","@"),")","@"),"(","@"),"^","@"),"/","@"),"+","@"),"*","@"),"-","@"),"@#","")))/2,TRUE,FALSE),"HardCodeMsg",IF(LEN(IF(_xlfn.ISFORMULA(B!S38),_xlfn.FORMULATEXT(B!S38),B!S38))-LEN(SUBSTITUTE(IF(_xlfn.ISFORMULA(B!S38),_xlfn.FORMULATEXT(B!S38),B!S38),"""",""))&gt;LEN(IF(_xlfn.ISFORMULA('#_B'!S38),_xlfn.FORMULATEXT('#_B'!S38),'#_B'!S38))-LEN(SUBSTITUTE(IF(_xlfn.ISFORMULA('#_B'!S38),_xlfn.FORMULATEXT('#_B'!S38),'#_B'!S38),"""","")),TRUE,FALSE),"HardQuoteMsg",IF(LEN(IF(_xlfn.ISFORMULA(B!S38),_xlfn.FORMULATEXT(B!S38),B!S38))-LEN(SUBSTITUTE(IF(_xlfn.ISFORMULA(B!S38),_xlfn.FORMULATEXT(B!S38),B!S38),"$",""))&lt;LEN(IF(_xlfn.ISFORMULA('#_B'!S38),_xlfn.FORMULATEXT('#_B'!S38),'#_B'!S38))-LEN(SUBSTITUTE(IF(_xlfn.ISFORMULA('#_B'!S38),_xlfn.FORMULATEXT('#_B'!S38),'#_B'!S38),"$","")),TRUE,FALSE),"MissingAbsMsg",_xlfn.IFS(ISTEXT('#_B'!S38),FALSE,ISLOGICAL('#_B'!S38),FALSE,SUBSTITUTE(CELL("format",'#_B'!S38),"-","")=SUBSTITUTE(CELL("format",B!S38),"-",""),FALSE,CELL("format",'#_B'!S38)="G",FALSE,AND(CELL("format",'#_B'!S38)="F0",CELL("format",B!S38)="G"),FALSE,TRUE,IFERROR(IF(MATCH(CELL("format",'#_B'!S38),FormatCodes_SFX!$A$4:$A$53,0)&gt;0,TRUE),FALSE),TRUE,TRUE),"FormatMsg",TRUE,"PerfectMsg")</f>
        <v>PerfectMsg</v>
      </c>
    </row>
    <row r="39" spans="6:19">
      <c r="F39" s="260">
        <v>0</v>
      </c>
      <c r="G39" s="270">
        <v>0</v>
      </c>
      <c r="H39" s="270">
        <v>0</v>
      </c>
      <c r="I39" s="270">
        <v>0</v>
      </c>
      <c r="J39" s="270">
        <v>0</v>
      </c>
      <c r="K39" s="270">
        <v>0</v>
      </c>
      <c r="L39" s="270">
        <v>0</v>
      </c>
      <c r="M39" s="262"/>
      <c r="N39" s="270"/>
      <c r="O39" s="270" t="str">
        <f ca="1">_xlfn.IFS(ISBLANK(B!O39),"",IF(NOT(ISNA('#_B'!O39)),IF(ISNA(B!O39),TRUE,FALSE),FALSE),"StuNAMsg",IF(AND(ISNA('#_B'!O39),ISNA(B!O39)),TRUE,FALSE),"PerfectMsg",IF(NOT(ISERROR('#_B'!O39)),IF(ISERROR(B!O39),TRUE,FALSE),FALSE),"StuErrorMsg",IF(TYPE('#_B'!O39)&lt;&gt;TYPE(B!O39),TRUE,FALSE),"WrongTypeMsg",IF(_xlfn.ISFORMULA('#_B'!O39),IF(NOT(_xlfn.ISFORMULA(B!O39)),TRUE),FALSE),"MissingFormulaMsg",IF(NOT(AND(ISNUMBER(FIND("[",_xlfn.FORMULATEXT('#_B'!O39))),ISNUMBER(FIND("!",_xlfn.FORMULATEXT('#_B'!O39))))),AND(ISNUMBER(FIND("[",_xlfn.FORMULATEXT(B!O39))),ISNUMBER(FIND("!",_xlfn.FORMULATEXT(B!O39)))),FALSE),"ExternalRefsMsg",IF(ISNUMBER('#_B'!O39),IF(ABS('#_B'!O39-B!O39)&gt;0.00001,TRUE,FALSE),IF('#_B'!O39&lt;&gt;B!O39,TRUE,FALSE)),IF(ISNUMBER('#_B'!O39),IF('#_B'!O39&gt;B!O39,"TooLow","TooHigh"),"WrongAnswer"),NOT(_xlfn.ISFORMULA('#_B'!O39)),IF(_xlfn.IFS(ISTEXT('#_B'!O39),FALSE,ISLOGICAL('#_B'!O39),FALSE,SUBSTITUTE(CELL("format",'#_B'!O39),"-","")=SUBSTITUTE(CELL("format",B!O39),"-",""),FALSE,CELL("format",'#_B'!O39)="G",FALSE,AND(CELL("format",'#_B'!O39)="F0",CELL("format",B!O39)="G"),FALSE,TRUE,IFERROR(IF(MATCH(CELL("format",'#_B'!O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39),_xlfn.FORMULATEXT(B!O39),B!O39),"9","#"),"8","#"),"7","#"),"6","#"),"5","#"),"4","#"),"3","#"),"2","#"),"1","#"),"0","#"),"$","")," ",""),",","@"),"&gt;","@"),"&lt;","@"),"=","@"),")","@"),"(","@"),"^","@"),"/","@"),"+","@"),"*","@"),"-","@"))-LEN(SUBSTITUTE(SUBSTITUTE(SUBSTITUTE(SUBSTITUTE(SUBSTITUTE(SUBSTITUTE(SUBSTITUTE(SUBSTITUTE(SUBSTITUTE(SUBSTITUTE(SUBSTITUTE(SUBSTITUTE(SUBSTITUTE(SUBSTITUTE(SUBSTITUTE(SUBSTITUTE(SUBSTITUTE(SUBSTITUTE(SUBSTITUTE(SUBSTITUTE(SUBSTITUTE(SUBSTITUTE(SUBSTITUTE(SUBSTITUTE(IF(_xlfn.ISFORMULA(B!O39),_xlfn.FORMULATEXT(B!O39),B!O39),"9","#"),"8","#"),"7","#"),"6","#"),"5","#"),"4","#"),"3","#"),"2","#"),"1","#"),"0","#"),"$","")," ",""),",","@"),"&gt;","@"),"&lt;","@"),"=","@"),")","@"),"(","@"),"^","@"),"/","@"),"+","@"),"*","@"),"-","@"),"@#","")))/2&gt;(LEN(SUBSTITUTE(SUBSTITUTE(SUBSTITUTE(SUBSTITUTE(SUBSTITUTE(SUBSTITUTE(SUBSTITUTE(SUBSTITUTE(SUBSTITUTE(SUBSTITUTE(SUBSTITUTE(SUBSTITUTE(SUBSTITUTE(SUBSTITUTE(SUBSTITUTE(SUBSTITUTE(SUBSTITUTE(SUBSTITUTE(SUBSTITUTE(SUBSTITUTE(SUBSTITUTE(SUBSTITUTE(SUBSTITUTE(IF(_xlfn.ISFORMULA('#_B'!O39),_xlfn.FORMULATEXT('#_B'!O39),'#_B'!O39),"9","#"),"8","#"),"7","#"),"6","#"),"5","#"),"4","#"),"3","#"),"2","#"),"1","#"),"0","#"),"$","")," ",""),",","@"),"&gt;","@"),"&lt;","@"),"=","@"),")","@"),"(","@"),"^","@"),"/","@"),"+","@"),"*","@"),"-","@"))-LEN(SUBSTITUTE(SUBSTITUTE(SUBSTITUTE(SUBSTITUTE(SUBSTITUTE(SUBSTITUTE(SUBSTITUTE(SUBSTITUTE(SUBSTITUTE(SUBSTITUTE(SUBSTITUTE(SUBSTITUTE(SUBSTITUTE(SUBSTITUTE(SUBSTITUTE(SUBSTITUTE(SUBSTITUTE(SUBSTITUTE(SUBSTITUTE(SUBSTITUTE(SUBSTITUTE(SUBSTITUTE(SUBSTITUTE(SUBSTITUTE(IF(_xlfn.ISFORMULA('#_B'!O39),_xlfn.FORMULATEXT('#_B'!O39),'#_B'!O39),"9","#"),"8","#"),"7","#"),"6","#"),"5","#"),"4","#"),"3","#"),"2","#"),"1","#"),"0","#"),"$","")," ",""),",","@"),"&gt;","@"),"&lt;","@"),"=","@"),")","@"),"(","@"),"^","@"),"/","@"),"+","@"),"*","@"),"-","@"),"@#","")))/2,TRUE,FALSE),"HardCodeMsg",IF(LEN(IF(_xlfn.ISFORMULA(B!O39),_xlfn.FORMULATEXT(B!O39),B!O39))-LEN(SUBSTITUTE(IF(_xlfn.ISFORMULA(B!O39),_xlfn.FORMULATEXT(B!O39),B!O39),"""",""))&gt;LEN(IF(_xlfn.ISFORMULA('#_B'!O39),_xlfn.FORMULATEXT('#_B'!O39),'#_B'!O39))-LEN(SUBSTITUTE(IF(_xlfn.ISFORMULA('#_B'!O39),_xlfn.FORMULATEXT('#_B'!O39),'#_B'!O39),"""","")),TRUE,FALSE),"HardQuoteMsg",IF(LEN(IF(_xlfn.ISFORMULA(B!O39),_xlfn.FORMULATEXT(B!O39),B!O39))-LEN(SUBSTITUTE(IF(_xlfn.ISFORMULA(B!O39),_xlfn.FORMULATEXT(B!O39),B!O39),"$",""))&lt;LEN(IF(_xlfn.ISFORMULA('#_B'!O39),_xlfn.FORMULATEXT('#_B'!O39),'#_B'!O39))-LEN(SUBSTITUTE(IF(_xlfn.ISFORMULA('#_B'!O39),_xlfn.FORMULATEXT('#_B'!O39),'#_B'!O39),"$","")),TRUE,FALSE),"MissingAbsMsg",_xlfn.IFS(ISTEXT('#_B'!O39),FALSE,ISLOGICAL('#_B'!O39),FALSE,SUBSTITUTE(CELL("format",'#_B'!O39),"-","")=SUBSTITUTE(CELL("format",B!O39),"-",""),FALSE,CELL("format",'#_B'!O39)="G",FALSE,AND(CELL("format",'#_B'!O39)="F0",CELL("format",B!O39)="G"),FALSE,TRUE,IFERROR(IF(MATCH(CELL("format",'#_B'!O39),FormatCodes_SFX!$A$4:$A$53,0)&gt;0,TRUE),FALSE),TRUE,TRUE),"FormatMsg",TRUE,"PerfectMsg")</f>
        <v>PerfectMsg</v>
      </c>
      <c r="P39" s="271" t="str">
        <f ca="1">_xlfn.IFS(ISBLANK(B!P39),"",IF(NOT(ISNA('#_B'!P39)),IF(ISNA(B!P39),TRUE,FALSE),FALSE),"StuNAMsg",IF(AND(ISNA('#_B'!P39),ISNA(B!P39)),TRUE,FALSE),"PerfectMsg",IF(NOT(ISERROR('#_B'!P39)),IF(ISERROR(B!P39),TRUE,FALSE),FALSE),"StuErrorMsg",IF(TYPE('#_B'!P39)&lt;&gt;TYPE(B!P39),TRUE,FALSE),"WrongTypeMsg",IF(_xlfn.ISFORMULA('#_B'!P39),IF(NOT(_xlfn.ISFORMULA(B!P39)),TRUE),FALSE),"MissingFormulaMsg",IF(NOT(AND(ISNUMBER(FIND("[",_xlfn.FORMULATEXT('#_B'!P39))),ISNUMBER(FIND("!",_xlfn.FORMULATEXT('#_B'!P39))))),AND(ISNUMBER(FIND("[",_xlfn.FORMULATEXT(B!P39))),ISNUMBER(FIND("!",_xlfn.FORMULATEXT(B!P39)))),FALSE),"ExternalRefsMsg",IF(ISNUMBER('#_B'!P39),IF(ABS('#_B'!P39-B!P39)&gt;0.00001,TRUE,FALSE),IF('#_B'!P39&lt;&gt;B!P39,TRUE,FALSE)),IF(ISNUMBER('#_B'!P39),IF('#_B'!P39&gt;B!P39,"TooLow","TooHigh"),"WrongAnswer"),NOT(_xlfn.ISFORMULA('#_B'!P39)),IF(_xlfn.IFS(ISTEXT('#_B'!P39),FALSE,ISLOGICAL('#_B'!P39),FALSE,SUBSTITUTE(CELL("format",'#_B'!P39),"-","")=SUBSTITUTE(CELL("format",B!P39),"-",""),FALSE,CELL("format",'#_B'!P39)="G",FALSE,AND(CELL("format",'#_B'!P39)="F0",CELL("format",B!P39)="G"),FALSE,TRUE,IFERROR(IF(MATCH(CELL("format",'#_B'!P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39),_xlfn.FORMULATEXT(B!P39),B!P39),"9","#"),"8","#"),"7","#"),"6","#"),"5","#"),"4","#"),"3","#"),"2","#"),"1","#"),"0","#"),"$","")," ",""),",","@"),"&gt;","@"),"&lt;","@"),"=","@"),")","@"),"(","@"),"^","@"),"/","@"),"+","@"),"*","@"),"-","@"))-LEN(SUBSTITUTE(SUBSTITUTE(SUBSTITUTE(SUBSTITUTE(SUBSTITUTE(SUBSTITUTE(SUBSTITUTE(SUBSTITUTE(SUBSTITUTE(SUBSTITUTE(SUBSTITUTE(SUBSTITUTE(SUBSTITUTE(SUBSTITUTE(SUBSTITUTE(SUBSTITUTE(SUBSTITUTE(SUBSTITUTE(SUBSTITUTE(SUBSTITUTE(SUBSTITUTE(SUBSTITUTE(SUBSTITUTE(SUBSTITUTE(IF(_xlfn.ISFORMULA(B!P39),_xlfn.FORMULATEXT(B!P39),B!P39),"9","#"),"8","#"),"7","#"),"6","#"),"5","#"),"4","#"),"3","#"),"2","#"),"1","#"),"0","#"),"$","")," ",""),",","@"),"&gt;","@"),"&lt;","@"),"=","@"),")","@"),"(","@"),"^","@"),"/","@"),"+","@"),"*","@"),"-","@"),"@#","")))/2&gt;(LEN(SUBSTITUTE(SUBSTITUTE(SUBSTITUTE(SUBSTITUTE(SUBSTITUTE(SUBSTITUTE(SUBSTITUTE(SUBSTITUTE(SUBSTITUTE(SUBSTITUTE(SUBSTITUTE(SUBSTITUTE(SUBSTITUTE(SUBSTITUTE(SUBSTITUTE(SUBSTITUTE(SUBSTITUTE(SUBSTITUTE(SUBSTITUTE(SUBSTITUTE(SUBSTITUTE(SUBSTITUTE(SUBSTITUTE(IF(_xlfn.ISFORMULA('#_B'!P39),_xlfn.FORMULATEXT('#_B'!P39),'#_B'!P39),"9","#"),"8","#"),"7","#"),"6","#"),"5","#"),"4","#"),"3","#"),"2","#"),"1","#"),"0","#"),"$","")," ",""),",","@"),"&gt;","@"),"&lt;","@"),"=","@"),")","@"),"(","@"),"^","@"),"/","@"),"+","@"),"*","@"),"-","@"))-LEN(SUBSTITUTE(SUBSTITUTE(SUBSTITUTE(SUBSTITUTE(SUBSTITUTE(SUBSTITUTE(SUBSTITUTE(SUBSTITUTE(SUBSTITUTE(SUBSTITUTE(SUBSTITUTE(SUBSTITUTE(SUBSTITUTE(SUBSTITUTE(SUBSTITUTE(SUBSTITUTE(SUBSTITUTE(SUBSTITUTE(SUBSTITUTE(SUBSTITUTE(SUBSTITUTE(SUBSTITUTE(SUBSTITUTE(SUBSTITUTE(IF(_xlfn.ISFORMULA('#_B'!P39),_xlfn.FORMULATEXT('#_B'!P39),'#_B'!P39),"9","#"),"8","#"),"7","#"),"6","#"),"5","#"),"4","#"),"3","#"),"2","#"),"1","#"),"0","#"),"$","")," ",""),",","@"),"&gt;","@"),"&lt;","@"),"=","@"),")","@"),"(","@"),"^","@"),"/","@"),"+","@"),"*","@"),"-","@"),"@#","")))/2,TRUE,FALSE),"HardCodeMsg",IF(LEN(IF(_xlfn.ISFORMULA(B!P39),_xlfn.FORMULATEXT(B!P39),B!P39))-LEN(SUBSTITUTE(IF(_xlfn.ISFORMULA(B!P39),_xlfn.FORMULATEXT(B!P39),B!P39),"""",""))&gt;LEN(IF(_xlfn.ISFORMULA('#_B'!P39),_xlfn.FORMULATEXT('#_B'!P39),'#_B'!P39))-LEN(SUBSTITUTE(IF(_xlfn.ISFORMULA('#_B'!P39),_xlfn.FORMULATEXT('#_B'!P39),'#_B'!P39),"""","")),TRUE,FALSE),"HardQuoteMsg",IF(LEN(IF(_xlfn.ISFORMULA(B!P39),_xlfn.FORMULATEXT(B!P39),B!P39))-LEN(SUBSTITUTE(IF(_xlfn.ISFORMULA(B!P39),_xlfn.FORMULATEXT(B!P39),B!P39),"$",""))&lt;LEN(IF(_xlfn.ISFORMULA('#_B'!P39),_xlfn.FORMULATEXT('#_B'!P39),'#_B'!P39))-LEN(SUBSTITUTE(IF(_xlfn.ISFORMULA('#_B'!P39),_xlfn.FORMULATEXT('#_B'!P39),'#_B'!P39),"$","")),TRUE,FALSE),"MissingAbsMsg",_xlfn.IFS(ISTEXT('#_B'!P39),FALSE,ISLOGICAL('#_B'!P39),FALSE,SUBSTITUTE(CELL("format",'#_B'!P39),"-","")=SUBSTITUTE(CELL("format",B!P39),"-",""),FALSE,CELL("format",'#_B'!P39)="G",FALSE,AND(CELL("format",'#_B'!P39)="F0",CELL("format",B!P39)="G"),FALSE,TRUE,IFERROR(IF(MATCH(CELL("format",'#_B'!P39),FormatCodes_SFX!$A$4:$A$53,0)&gt;0,TRUE),FALSE),TRUE,TRUE),"FormatMsg",TRUE,"PerfectMsg")</f>
        <v>PerfectMsg</v>
      </c>
      <c r="Q39" s="271" t="str">
        <f ca="1">_xlfn.IFS(ISBLANK(B!Q39),"",IF(NOT(ISNA('#_B'!Q39)),IF(ISNA(B!Q39),TRUE,FALSE),FALSE),"StuNAMsg",IF(AND(ISNA('#_B'!Q39),ISNA(B!Q39)),TRUE,FALSE),"PerfectMsg",IF(NOT(ISERROR('#_B'!Q39)),IF(ISERROR(B!Q39),TRUE,FALSE),FALSE),"StuErrorMsg",IF(TYPE('#_B'!Q39)&lt;&gt;TYPE(B!Q39),TRUE,FALSE),"WrongTypeMsg",IF(_xlfn.ISFORMULA('#_B'!Q39),IF(NOT(_xlfn.ISFORMULA(B!Q39)),TRUE),FALSE),"MissingFormulaMsg",IF(NOT(AND(ISNUMBER(FIND("[",_xlfn.FORMULATEXT('#_B'!Q39))),ISNUMBER(FIND("!",_xlfn.FORMULATEXT('#_B'!Q39))))),AND(ISNUMBER(FIND("[",_xlfn.FORMULATEXT(B!Q39))),ISNUMBER(FIND("!",_xlfn.FORMULATEXT(B!Q39)))),FALSE),"ExternalRefsMsg",IF(ISNUMBER('#_B'!Q39),IF(ABS('#_B'!Q39-B!Q39)&gt;0.00001,TRUE,FALSE),IF('#_B'!Q39&lt;&gt;B!Q39,TRUE,FALSE)),IF(ISNUMBER('#_B'!Q39),IF('#_B'!Q39&gt;B!Q39,"TooLow","TooHigh"),"WrongAnswer"),NOT(_xlfn.ISFORMULA('#_B'!Q39)),IF(_xlfn.IFS(ISTEXT('#_B'!Q39),FALSE,ISLOGICAL('#_B'!Q39),FALSE,SUBSTITUTE(CELL("format",'#_B'!Q39),"-","")=SUBSTITUTE(CELL("format",B!Q39),"-",""),FALSE,CELL("format",'#_B'!Q39)="G",FALSE,AND(CELL("format",'#_B'!Q39)="F0",CELL("format",B!Q39)="G"),FALSE,TRUE,IFERROR(IF(MATCH(CELL("format",'#_B'!Q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39),_xlfn.FORMULATEXT(B!Q39),B!Q39),"9","#"),"8","#"),"7","#"),"6","#"),"5","#"),"4","#"),"3","#"),"2","#"),"1","#"),"0","#"),"$","")," ",""),",","@"),"&gt;","@"),"&lt;","@"),"=","@"),")","@"),"(","@"),"^","@"),"/","@"),"+","@"),"*","@"),"-","@"))-LEN(SUBSTITUTE(SUBSTITUTE(SUBSTITUTE(SUBSTITUTE(SUBSTITUTE(SUBSTITUTE(SUBSTITUTE(SUBSTITUTE(SUBSTITUTE(SUBSTITUTE(SUBSTITUTE(SUBSTITUTE(SUBSTITUTE(SUBSTITUTE(SUBSTITUTE(SUBSTITUTE(SUBSTITUTE(SUBSTITUTE(SUBSTITUTE(SUBSTITUTE(SUBSTITUTE(SUBSTITUTE(SUBSTITUTE(SUBSTITUTE(IF(_xlfn.ISFORMULA(B!Q39),_xlfn.FORMULATEXT(B!Q39),B!Q39),"9","#"),"8","#"),"7","#"),"6","#"),"5","#"),"4","#"),"3","#"),"2","#"),"1","#"),"0","#"),"$","")," ",""),",","@"),"&gt;","@"),"&lt;","@"),"=","@"),")","@"),"(","@"),"^","@"),"/","@"),"+","@"),"*","@"),"-","@"),"@#","")))/2&gt;(LEN(SUBSTITUTE(SUBSTITUTE(SUBSTITUTE(SUBSTITUTE(SUBSTITUTE(SUBSTITUTE(SUBSTITUTE(SUBSTITUTE(SUBSTITUTE(SUBSTITUTE(SUBSTITUTE(SUBSTITUTE(SUBSTITUTE(SUBSTITUTE(SUBSTITUTE(SUBSTITUTE(SUBSTITUTE(SUBSTITUTE(SUBSTITUTE(SUBSTITUTE(SUBSTITUTE(SUBSTITUTE(SUBSTITUTE(IF(_xlfn.ISFORMULA('#_B'!Q39),_xlfn.FORMULATEXT('#_B'!Q39),'#_B'!Q39),"9","#"),"8","#"),"7","#"),"6","#"),"5","#"),"4","#"),"3","#"),"2","#"),"1","#"),"0","#"),"$","")," ",""),",","@"),"&gt;","@"),"&lt;","@"),"=","@"),")","@"),"(","@"),"^","@"),"/","@"),"+","@"),"*","@"),"-","@"))-LEN(SUBSTITUTE(SUBSTITUTE(SUBSTITUTE(SUBSTITUTE(SUBSTITUTE(SUBSTITUTE(SUBSTITUTE(SUBSTITUTE(SUBSTITUTE(SUBSTITUTE(SUBSTITUTE(SUBSTITUTE(SUBSTITUTE(SUBSTITUTE(SUBSTITUTE(SUBSTITUTE(SUBSTITUTE(SUBSTITUTE(SUBSTITUTE(SUBSTITUTE(SUBSTITUTE(SUBSTITUTE(SUBSTITUTE(SUBSTITUTE(IF(_xlfn.ISFORMULA('#_B'!Q39),_xlfn.FORMULATEXT('#_B'!Q39),'#_B'!Q39),"9","#"),"8","#"),"7","#"),"6","#"),"5","#"),"4","#"),"3","#"),"2","#"),"1","#"),"0","#"),"$","")," ",""),",","@"),"&gt;","@"),"&lt;","@"),"=","@"),")","@"),"(","@"),"^","@"),"/","@"),"+","@"),"*","@"),"-","@"),"@#","")))/2,TRUE,FALSE),"HardCodeMsg",IF(LEN(IF(_xlfn.ISFORMULA(B!Q39),_xlfn.FORMULATEXT(B!Q39),B!Q39))-LEN(SUBSTITUTE(IF(_xlfn.ISFORMULA(B!Q39),_xlfn.FORMULATEXT(B!Q39),B!Q39),"""",""))&gt;LEN(IF(_xlfn.ISFORMULA('#_B'!Q39),_xlfn.FORMULATEXT('#_B'!Q39),'#_B'!Q39))-LEN(SUBSTITUTE(IF(_xlfn.ISFORMULA('#_B'!Q39),_xlfn.FORMULATEXT('#_B'!Q39),'#_B'!Q39),"""","")),TRUE,FALSE),"HardQuoteMsg",IF(LEN(IF(_xlfn.ISFORMULA(B!Q39),_xlfn.FORMULATEXT(B!Q39),B!Q39))-LEN(SUBSTITUTE(IF(_xlfn.ISFORMULA(B!Q39),_xlfn.FORMULATEXT(B!Q39),B!Q39),"$",""))&lt;LEN(IF(_xlfn.ISFORMULA('#_B'!Q39),_xlfn.FORMULATEXT('#_B'!Q39),'#_B'!Q39))-LEN(SUBSTITUTE(IF(_xlfn.ISFORMULA('#_B'!Q39),_xlfn.FORMULATEXT('#_B'!Q39),'#_B'!Q39),"$","")),TRUE,FALSE),"MissingAbsMsg",_xlfn.IFS(ISTEXT('#_B'!Q39),FALSE,ISLOGICAL('#_B'!Q39),FALSE,SUBSTITUTE(CELL("format",'#_B'!Q39),"-","")=SUBSTITUTE(CELL("format",B!Q39),"-",""),FALSE,CELL("format",'#_B'!Q39)="G",FALSE,AND(CELL("format",'#_B'!Q39)="F0",CELL("format",B!Q39)="G"),FALSE,TRUE,IFERROR(IF(MATCH(CELL("format",'#_B'!Q39),FormatCodes_SFX!$A$4:$A$53,0)&gt;0,TRUE),FALSE),TRUE,TRUE),"FormatMsg",TRUE,"PerfectMsg")</f>
        <v>PerfectMsg</v>
      </c>
      <c r="R39" s="259" t="str">
        <f ca="1">_xlfn.IFS(ISBLANK(B!R39),"",IF(NOT(ISNA('#_B'!R39)),IF(ISNA(B!R39),TRUE,FALSE),FALSE),"StuNAMsg",IF(AND(ISNA('#_B'!R39),ISNA(B!R39)),TRUE,FALSE),"PerfectMsg",IF(NOT(ISERROR('#_B'!R39)),IF(ISERROR(B!R39),TRUE,FALSE),FALSE),"StuErrorMsg",IF(TYPE('#_B'!R39)&lt;&gt;TYPE(B!R39),TRUE,FALSE),"WrongTypeMsg",IF(_xlfn.ISFORMULA('#_B'!R39),IF(NOT(_xlfn.ISFORMULA(B!R39)),TRUE),FALSE),"MissingFormulaMsg",IF(NOT(AND(ISNUMBER(FIND("[",_xlfn.FORMULATEXT('#_B'!R39))),ISNUMBER(FIND("!",_xlfn.FORMULATEXT('#_B'!R39))))),AND(ISNUMBER(FIND("[",_xlfn.FORMULATEXT(B!R39))),ISNUMBER(FIND("!",_xlfn.FORMULATEXT(B!R39)))),FALSE),"ExternalRefsMsg",IF(ISNUMBER('#_B'!R39),IF(ABS('#_B'!R39-B!R39)&gt;0.00001,TRUE,FALSE),IF('#_B'!R39&lt;&gt;B!R39,TRUE,FALSE)),IF(ISNUMBER('#_B'!R39),IF('#_B'!R39&gt;B!R39,"TooLow","TooHigh"),"WrongAnswer"),NOT(_xlfn.ISFORMULA('#_B'!R39)),IF(_xlfn.IFS(ISTEXT('#_B'!R39),FALSE,ISLOGICAL('#_B'!R39),FALSE,SUBSTITUTE(CELL("format",'#_B'!R39),"-","")=SUBSTITUTE(CELL("format",B!R39),"-",""),FALSE,CELL("format",'#_B'!R39)="G",FALSE,AND(CELL("format",'#_B'!R39)="F0",CELL("format",B!R39)="G"),FALSE,TRUE,IFERROR(IF(MATCH(CELL("format",'#_B'!R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R39),_xlfn.FORMULATEXT(B!R39),B!R39),"9","#"),"8","#"),"7","#"),"6","#"),"5","#"),"4","#"),"3","#"),"2","#"),"1","#"),"0","#"),"$","")," ",""),",","@"),"&gt;","@"),"&lt;","@"),"=","@"),")","@"),"(","@"),"^","@"),"/","@"),"+","@"),"*","@"),"-","@"))-LEN(SUBSTITUTE(SUBSTITUTE(SUBSTITUTE(SUBSTITUTE(SUBSTITUTE(SUBSTITUTE(SUBSTITUTE(SUBSTITUTE(SUBSTITUTE(SUBSTITUTE(SUBSTITUTE(SUBSTITUTE(SUBSTITUTE(SUBSTITUTE(SUBSTITUTE(SUBSTITUTE(SUBSTITUTE(SUBSTITUTE(SUBSTITUTE(SUBSTITUTE(SUBSTITUTE(SUBSTITUTE(SUBSTITUTE(SUBSTITUTE(IF(_xlfn.ISFORMULA(B!R39),_xlfn.FORMULATEXT(B!R39),B!R39),"9","#"),"8","#"),"7","#"),"6","#"),"5","#"),"4","#"),"3","#"),"2","#"),"1","#"),"0","#"),"$","")," ",""),",","@"),"&gt;","@"),"&lt;","@"),"=","@"),")","@"),"(","@"),"^","@"),"/","@"),"+","@"),"*","@"),"-","@"),"@#","")))/2&gt;(LEN(SUBSTITUTE(SUBSTITUTE(SUBSTITUTE(SUBSTITUTE(SUBSTITUTE(SUBSTITUTE(SUBSTITUTE(SUBSTITUTE(SUBSTITUTE(SUBSTITUTE(SUBSTITUTE(SUBSTITUTE(SUBSTITUTE(SUBSTITUTE(SUBSTITUTE(SUBSTITUTE(SUBSTITUTE(SUBSTITUTE(SUBSTITUTE(SUBSTITUTE(SUBSTITUTE(SUBSTITUTE(SUBSTITUTE(IF(_xlfn.ISFORMULA('#_B'!R39),_xlfn.FORMULATEXT('#_B'!R39),'#_B'!R39),"9","#"),"8","#"),"7","#"),"6","#"),"5","#"),"4","#"),"3","#"),"2","#"),"1","#"),"0","#"),"$","")," ",""),",","@"),"&gt;","@"),"&lt;","@"),"=","@"),")","@"),"(","@"),"^","@"),"/","@"),"+","@"),"*","@"),"-","@"))-LEN(SUBSTITUTE(SUBSTITUTE(SUBSTITUTE(SUBSTITUTE(SUBSTITUTE(SUBSTITUTE(SUBSTITUTE(SUBSTITUTE(SUBSTITUTE(SUBSTITUTE(SUBSTITUTE(SUBSTITUTE(SUBSTITUTE(SUBSTITUTE(SUBSTITUTE(SUBSTITUTE(SUBSTITUTE(SUBSTITUTE(SUBSTITUTE(SUBSTITUTE(SUBSTITUTE(SUBSTITUTE(SUBSTITUTE(SUBSTITUTE(IF(_xlfn.ISFORMULA('#_B'!R39),_xlfn.FORMULATEXT('#_B'!R39),'#_B'!R39),"9","#"),"8","#"),"7","#"),"6","#"),"5","#"),"4","#"),"3","#"),"2","#"),"1","#"),"0","#"),"$","")," ",""),",","@"),"&gt;","@"),"&lt;","@"),"=","@"),")","@"),"(","@"),"^","@"),"/","@"),"+","@"),"*","@"),"-","@"),"@#","")))/2,TRUE,FALSE),"HardCodeMsg",IF(LEN(IF(_xlfn.ISFORMULA(B!R39),_xlfn.FORMULATEXT(B!R39),B!R39))-LEN(SUBSTITUTE(IF(_xlfn.ISFORMULA(B!R39),_xlfn.FORMULATEXT(B!R39),B!R39),"""",""))&gt;LEN(IF(_xlfn.ISFORMULA('#_B'!R39),_xlfn.FORMULATEXT('#_B'!R39),'#_B'!R39))-LEN(SUBSTITUTE(IF(_xlfn.ISFORMULA('#_B'!R39),_xlfn.FORMULATEXT('#_B'!R39),'#_B'!R39),"""","")),TRUE,FALSE),"HardQuoteMsg",IF(LEN(IF(_xlfn.ISFORMULA(B!R39),_xlfn.FORMULATEXT(B!R39),B!R39))-LEN(SUBSTITUTE(IF(_xlfn.ISFORMULA(B!R39),_xlfn.FORMULATEXT(B!R39),B!R39),"$",""))&lt;LEN(IF(_xlfn.ISFORMULA('#_B'!R39),_xlfn.FORMULATEXT('#_B'!R39),'#_B'!R39))-LEN(SUBSTITUTE(IF(_xlfn.ISFORMULA('#_B'!R39),_xlfn.FORMULATEXT('#_B'!R39),'#_B'!R39),"$","")),TRUE,FALSE),"MissingAbsMsg",_xlfn.IFS(ISTEXT('#_B'!R39),FALSE,ISLOGICAL('#_B'!R39),FALSE,SUBSTITUTE(CELL("format",'#_B'!R39),"-","")=SUBSTITUTE(CELL("format",B!R39),"-",""),FALSE,CELL("format",'#_B'!R39)="G",FALSE,AND(CELL("format",'#_B'!R39)="F0",CELL("format",B!R39)="G"),FALSE,TRUE,IFERROR(IF(MATCH(CELL("format",'#_B'!R39),FormatCodes_SFX!$A$4:$A$53,0)&gt;0,TRUE),FALSE),TRUE,TRUE),"FormatMsg",TRUE,"PerfectMsg")</f>
        <v>PerfectMsg</v>
      </c>
      <c r="S39" s="267" t="str">
        <f ca="1">_xlfn.IFS(ISBLANK(B!S39),"",IF(NOT(ISNA('#_B'!S39)),IF(ISNA(B!S39),TRUE,FALSE),FALSE),"StuNAMsg",IF(AND(ISNA('#_B'!S39),ISNA(B!S39)),TRUE,FALSE),"PerfectMsg",IF(NOT(ISERROR('#_B'!S39)),IF(ISERROR(B!S39),TRUE,FALSE),FALSE),"StuErrorMsg",IF(TYPE('#_B'!S39)&lt;&gt;TYPE(B!S39),TRUE,FALSE),"WrongTypeMsg",IF(_xlfn.ISFORMULA('#_B'!S39),IF(NOT(_xlfn.ISFORMULA(B!S39)),TRUE),FALSE),"MissingFormulaMsg",IF(NOT(AND(ISNUMBER(FIND("[",_xlfn.FORMULATEXT('#_B'!S39))),ISNUMBER(FIND("!",_xlfn.FORMULATEXT('#_B'!S39))))),AND(ISNUMBER(FIND("[",_xlfn.FORMULATEXT(B!S39))),ISNUMBER(FIND("!",_xlfn.FORMULATEXT(B!S39)))),FALSE),"ExternalRefsMsg",IF(ISNUMBER('#_B'!S39),IF(ABS('#_B'!S39-B!S39)&gt;0.00001,TRUE,FALSE),IF('#_B'!S39&lt;&gt;B!S39,TRUE,FALSE)),IF(ISNUMBER('#_B'!S39),IF('#_B'!S39&gt;B!S39,"TooLow","TooHigh"),"WrongAnswer"),NOT(_xlfn.ISFORMULA('#_B'!S39)),IF(_xlfn.IFS(ISTEXT('#_B'!S39),FALSE,ISLOGICAL('#_B'!S39),FALSE,SUBSTITUTE(CELL("format",'#_B'!S39),"-","")=SUBSTITUTE(CELL("format",B!S39),"-",""),FALSE,CELL("format",'#_B'!S39)="G",FALSE,AND(CELL("format",'#_B'!S39)="F0",CELL("format",B!S39)="G"),FALSE,TRUE,IFERROR(IF(MATCH(CELL("format",'#_B'!S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S39),_xlfn.FORMULATEXT(B!S39),B!S39),"9","#"),"8","#"),"7","#"),"6","#"),"5","#"),"4","#"),"3","#"),"2","#"),"1","#"),"0","#"),"$","")," ",""),",","@"),"&gt;","@"),"&lt;","@"),"=","@"),")","@"),"(","@"),"^","@"),"/","@"),"+","@"),"*","@"),"-","@"))-LEN(SUBSTITUTE(SUBSTITUTE(SUBSTITUTE(SUBSTITUTE(SUBSTITUTE(SUBSTITUTE(SUBSTITUTE(SUBSTITUTE(SUBSTITUTE(SUBSTITUTE(SUBSTITUTE(SUBSTITUTE(SUBSTITUTE(SUBSTITUTE(SUBSTITUTE(SUBSTITUTE(SUBSTITUTE(SUBSTITUTE(SUBSTITUTE(SUBSTITUTE(SUBSTITUTE(SUBSTITUTE(SUBSTITUTE(SUBSTITUTE(IF(_xlfn.ISFORMULA(B!S39),_xlfn.FORMULATEXT(B!S39),B!S39),"9","#"),"8","#"),"7","#"),"6","#"),"5","#"),"4","#"),"3","#"),"2","#"),"1","#"),"0","#"),"$","")," ",""),",","@"),"&gt;","@"),"&lt;","@"),"=","@"),")","@"),"(","@"),"^","@"),"/","@"),"+","@"),"*","@"),"-","@"),"@#","")))/2&gt;(LEN(SUBSTITUTE(SUBSTITUTE(SUBSTITUTE(SUBSTITUTE(SUBSTITUTE(SUBSTITUTE(SUBSTITUTE(SUBSTITUTE(SUBSTITUTE(SUBSTITUTE(SUBSTITUTE(SUBSTITUTE(SUBSTITUTE(SUBSTITUTE(SUBSTITUTE(SUBSTITUTE(SUBSTITUTE(SUBSTITUTE(SUBSTITUTE(SUBSTITUTE(SUBSTITUTE(SUBSTITUTE(SUBSTITUTE(IF(_xlfn.ISFORMULA('#_B'!S39),_xlfn.FORMULATEXT('#_B'!S39),'#_B'!S39),"9","#"),"8","#"),"7","#"),"6","#"),"5","#"),"4","#"),"3","#"),"2","#"),"1","#"),"0","#"),"$","")," ",""),",","@"),"&gt;","@"),"&lt;","@"),"=","@"),")","@"),"(","@"),"^","@"),"/","@"),"+","@"),"*","@"),"-","@"))-LEN(SUBSTITUTE(SUBSTITUTE(SUBSTITUTE(SUBSTITUTE(SUBSTITUTE(SUBSTITUTE(SUBSTITUTE(SUBSTITUTE(SUBSTITUTE(SUBSTITUTE(SUBSTITUTE(SUBSTITUTE(SUBSTITUTE(SUBSTITUTE(SUBSTITUTE(SUBSTITUTE(SUBSTITUTE(SUBSTITUTE(SUBSTITUTE(SUBSTITUTE(SUBSTITUTE(SUBSTITUTE(SUBSTITUTE(SUBSTITUTE(IF(_xlfn.ISFORMULA('#_B'!S39),_xlfn.FORMULATEXT('#_B'!S39),'#_B'!S39),"9","#"),"8","#"),"7","#"),"6","#"),"5","#"),"4","#"),"3","#"),"2","#"),"1","#"),"0","#"),"$","")," ",""),",","@"),"&gt;","@"),"&lt;","@"),"=","@"),")","@"),"(","@"),"^","@"),"/","@"),"+","@"),"*","@"),"-","@"),"@#","")))/2,TRUE,FALSE),"HardCodeMsg",IF(LEN(IF(_xlfn.ISFORMULA(B!S39),_xlfn.FORMULATEXT(B!S39),B!S39))-LEN(SUBSTITUTE(IF(_xlfn.ISFORMULA(B!S39),_xlfn.FORMULATEXT(B!S39),B!S39),"""",""))&gt;LEN(IF(_xlfn.ISFORMULA('#_B'!S39),_xlfn.FORMULATEXT('#_B'!S39),'#_B'!S39))-LEN(SUBSTITUTE(IF(_xlfn.ISFORMULA('#_B'!S39),_xlfn.FORMULATEXT('#_B'!S39),'#_B'!S39),"""","")),TRUE,FALSE),"HardQuoteMsg",IF(LEN(IF(_xlfn.ISFORMULA(B!S39),_xlfn.FORMULATEXT(B!S39),B!S39))-LEN(SUBSTITUTE(IF(_xlfn.ISFORMULA(B!S39),_xlfn.FORMULATEXT(B!S39),B!S39),"$",""))&lt;LEN(IF(_xlfn.ISFORMULA('#_B'!S39),_xlfn.FORMULATEXT('#_B'!S39),'#_B'!S39))-LEN(SUBSTITUTE(IF(_xlfn.ISFORMULA('#_B'!S39),_xlfn.FORMULATEXT('#_B'!S39),'#_B'!S39),"$","")),TRUE,FALSE),"MissingAbsMsg",_xlfn.IFS(ISTEXT('#_B'!S39),FALSE,ISLOGICAL('#_B'!S39),FALSE,SUBSTITUTE(CELL("format",'#_B'!S39),"-","")=SUBSTITUTE(CELL("format",B!S39),"-",""),FALSE,CELL("format",'#_B'!S39)="G",FALSE,AND(CELL("format",'#_B'!S39)="F0",CELL("format",B!S39)="G"),FALSE,TRUE,IFERROR(IF(MATCH(CELL("format",'#_B'!S39),FormatCodes_SFX!$A$4:$A$53,0)&gt;0,TRUE),FALSE),TRUE,TRUE),"FormatMsg",TRUE,"PerfectMsg")</f>
        <v>PerfectMsg</v>
      </c>
    </row>
    <row r="40" spans="6:19" ht="7.9" customHeight="1">
      <c r="G40" s="257"/>
      <c r="H40" s="257"/>
      <c r="I40" s="257"/>
      <c r="J40" s="257"/>
      <c r="K40" s="257"/>
      <c r="L40" s="257"/>
      <c r="M40" s="262"/>
      <c r="N40" s="257"/>
      <c r="O40" s="257"/>
      <c r="P40" s="257"/>
      <c r="Q40" s="257"/>
    </row>
    <row r="41" spans="6:19">
      <c r="F41" s="272">
        <v>0</v>
      </c>
      <c r="G41" s="258" t="str">
        <f ca="1">_xlfn.IFS(ISBLANK(B!G41),"",IF(NOT(ISNA('#_B'!G41)),IF(ISNA(B!G41),TRUE,FALSE),FALSE),"StuNAMsg",IF(AND(ISNA('#_B'!G41),ISNA(B!G41)),TRUE,FALSE),"PerfectMsg",IF(NOT(ISERROR('#_B'!G41)),IF(ISERROR(B!G41),TRUE,FALSE),FALSE),"StuErrorMsg",IF(TYPE('#_B'!G41)&lt;&gt;TYPE(B!G41),TRUE,FALSE),"WrongTypeMsg",IF(_xlfn.ISFORMULA('#_B'!G41),IF(NOT(_xlfn.ISFORMULA(B!G41)),TRUE),FALSE),"MissingFormulaMsg",IF(NOT(AND(ISNUMBER(FIND("[",_xlfn.FORMULATEXT('#_B'!G41))),ISNUMBER(FIND("!",_xlfn.FORMULATEXT('#_B'!G41))))),AND(ISNUMBER(FIND("[",_xlfn.FORMULATEXT(B!G41))),ISNUMBER(FIND("!",_xlfn.FORMULATEXT(B!G41)))),FALSE),"ExternalRefsMsg",IF(ISNUMBER('#_B'!G41),IF(ABS('#_B'!G41-B!G41)&gt;0.00001,TRUE,FALSE),IF('#_B'!G41&lt;&gt;B!G41,TRUE,FALSE)),IF(ISNUMBER('#_B'!G41),IF('#_B'!G41&gt;B!G41,"TooLow","TooHigh"),"WrongAnswer"),NOT(_xlfn.ISFORMULA('#_B'!G41)),IF(_xlfn.IFS(ISTEXT('#_B'!G41),FALSE,ISLOGICAL('#_B'!G41),FALSE,SUBSTITUTE(CELL("format",'#_B'!G41),"-","")=SUBSTITUTE(CELL("format",B!G41),"-",""),FALSE,CELL("format",'#_B'!G41)="G",FALSE,AND(CELL("format",'#_B'!G41)="F0",CELL("format",B!G41)="G"),FALSE,TRUE,IFERROR(IF(MATCH(CELL("format",'#_B'!G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G41),_xlfn.FORMULATEXT(B!G41),B!G41),"9","#"),"8","#"),"7","#"),"6","#"),"5","#"),"4","#"),"3","#"),"2","#"),"1","#"),"0","#"),"$","")," ",""),",","@"),"&gt;","@"),"&lt;","@"),"=","@"),")","@"),"(","@"),"^","@"),"/","@"),"+","@"),"*","@"),"-","@"))-LEN(SUBSTITUTE(SUBSTITUTE(SUBSTITUTE(SUBSTITUTE(SUBSTITUTE(SUBSTITUTE(SUBSTITUTE(SUBSTITUTE(SUBSTITUTE(SUBSTITUTE(SUBSTITUTE(SUBSTITUTE(SUBSTITUTE(SUBSTITUTE(SUBSTITUTE(SUBSTITUTE(SUBSTITUTE(SUBSTITUTE(SUBSTITUTE(SUBSTITUTE(SUBSTITUTE(SUBSTITUTE(SUBSTITUTE(SUBSTITUTE(IF(_xlfn.ISFORMULA(B!G41),_xlfn.FORMULATEXT(B!G41),B!G41),"9","#"),"8","#"),"7","#"),"6","#"),"5","#"),"4","#"),"3","#"),"2","#"),"1","#"),"0","#"),"$","")," ",""),",","@"),"&gt;","@"),"&lt;","@"),"=","@"),")","@"),"(","@"),"^","@"),"/","@"),"+","@"),"*","@"),"-","@"),"@#","")))/2&gt;(LEN(SUBSTITUTE(SUBSTITUTE(SUBSTITUTE(SUBSTITUTE(SUBSTITUTE(SUBSTITUTE(SUBSTITUTE(SUBSTITUTE(SUBSTITUTE(SUBSTITUTE(SUBSTITUTE(SUBSTITUTE(SUBSTITUTE(SUBSTITUTE(SUBSTITUTE(SUBSTITUTE(SUBSTITUTE(SUBSTITUTE(SUBSTITUTE(SUBSTITUTE(SUBSTITUTE(SUBSTITUTE(SUBSTITUTE(IF(_xlfn.ISFORMULA('#_B'!G41),_xlfn.FORMULATEXT('#_B'!G41),'#_B'!G41),"9","#"),"8","#"),"7","#"),"6","#"),"5","#"),"4","#"),"3","#"),"2","#"),"1","#"),"0","#"),"$","")," ",""),",","@"),"&gt;","@"),"&lt;","@"),"=","@"),")","@"),"(","@"),"^","@"),"/","@"),"+","@"),"*","@"),"-","@"))-LEN(SUBSTITUTE(SUBSTITUTE(SUBSTITUTE(SUBSTITUTE(SUBSTITUTE(SUBSTITUTE(SUBSTITUTE(SUBSTITUTE(SUBSTITUTE(SUBSTITUTE(SUBSTITUTE(SUBSTITUTE(SUBSTITUTE(SUBSTITUTE(SUBSTITUTE(SUBSTITUTE(SUBSTITUTE(SUBSTITUTE(SUBSTITUTE(SUBSTITUTE(SUBSTITUTE(SUBSTITUTE(SUBSTITUTE(SUBSTITUTE(IF(_xlfn.ISFORMULA('#_B'!G41),_xlfn.FORMULATEXT('#_B'!G41),'#_B'!G41),"9","#"),"8","#"),"7","#"),"6","#"),"5","#"),"4","#"),"3","#"),"2","#"),"1","#"),"0","#"),"$","")," ",""),",","@"),"&gt;","@"),"&lt;","@"),"=","@"),")","@"),"(","@"),"^","@"),"/","@"),"+","@"),"*","@"),"-","@"),"@#","")))/2,TRUE,FALSE),"HardCodeMsg",IF(LEN(IF(_xlfn.ISFORMULA(B!G41),_xlfn.FORMULATEXT(B!G41),B!G41))-LEN(SUBSTITUTE(IF(_xlfn.ISFORMULA(B!G41),_xlfn.FORMULATEXT(B!G41),B!G41),"""",""))&gt;LEN(IF(_xlfn.ISFORMULA('#_B'!G41),_xlfn.FORMULATEXT('#_B'!G41),'#_B'!G41))-LEN(SUBSTITUTE(IF(_xlfn.ISFORMULA('#_B'!G41),_xlfn.FORMULATEXT('#_B'!G41),'#_B'!G41),"""","")),TRUE,FALSE),"HardQuoteMsg",IF(LEN(IF(_xlfn.ISFORMULA(B!G41),_xlfn.FORMULATEXT(B!G41),B!G41))-LEN(SUBSTITUTE(IF(_xlfn.ISFORMULA(B!G41),_xlfn.FORMULATEXT(B!G41),B!G41),"$",""))&lt;LEN(IF(_xlfn.ISFORMULA('#_B'!G41),_xlfn.FORMULATEXT('#_B'!G41),'#_B'!G41))-LEN(SUBSTITUTE(IF(_xlfn.ISFORMULA('#_B'!G41),_xlfn.FORMULATEXT('#_B'!G41),'#_B'!G41),"$","")),TRUE,FALSE),"MissingAbsMsg",_xlfn.IFS(ISTEXT('#_B'!G41),FALSE,ISLOGICAL('#_B'!G41),FALSE,SUBSTITUTE(CELL("format",'#_B'!G41),"-","")=SUBSTITUTE(CELL("format",B!G41),"-",""),FALSE,CELL("format",'#_B'!G41)="G",FALSE,AND(CELL("format",'#_B'!G41)="F0",CELL("format",B!G41)="G"),FALSE,TRUE,IFERROR(IF(MATCH(CELL("format",'#_B'!G41),FormatCodes_SFX!$A$4:$A$53,0)&gt;0,TRUE),FALSE),TRUE,TRUE),"FormatMsg",TRUE,"PerfectMsg")</f>
        <v>PerfectMsg</v>
      </c>
      <c r="H41" s="258" t="str">
        <f ca="1">_xlfn.IFS(ISBLANK(B!H41),"",IF(NOT(ISNA('#_B'!H41)),IF(ISNA(B!H41),TRUE,FALSE),FALSE),"StuNAMsg",IF(AND(ISNA('#_B'!H41),ISNA(B!H41)),TRUE,FALSE),"PerfectMsg",IF(NOT(ISERROR('#_B'!H41)),IF(ISERROR(B!H41),TRUE,FALSE),FALSE),"StuErrorMsg",IF(TYPE('#_B'!H41)&lt;&gt;TYPE(B!H41),TRUE,FALSE),"WrongTypeMsg",IF(_xlfn.ISFORMULA('#_B'!H41),IF(NOT(_xlfn.ISFORMULA(B!H41)),TRUE),FALSE),"MissingFormulaMsg",IF(NOT(AND(ISNUMBER(FIND("[",_xlfn.FORMULATEXT('#_B'!H41))),ISNUMBER(FIND("!",_xlfn.FORMULATEXT('#_B'!H41))))),AND(ISNUMBER(FIND("[",_xlfn.FORMULATEXT(B!H41))),ISNUMBER(FIND("!",_xlfn.FORMULATEXT(B!H41)))),FALSE),"ExternalRefsMsg",IF(ISNUMBER('#_B'!H41),IF(ABS('#_B'!H41-B!H41)&gt;0.00001,TRUE,FALSE),IF('#_B'!H41&lt;&gt;B!H41,TRUE,FALSE)),IF(ISNUMBER('#_B'!H41),IF('#_B'!H41&gt;B!H41,"TooLow","TooHigh"),"WrongAnswer"),NOT(_xlfn.ISFORMULA('#_B'!H41)),IF(_xlfn.IFS(ISTEXT('#_B'!H41),FALSE,ISLOGICAL('#_B'!H41),FALSE,SUBSTITUTE(CELL("format",'#_B'!H41),"-","")=SUBSTITUTE(CELL("format",B!H41),"-",""),FALSE,CELL("format",'#_B'!H41)="G",FALSE,AND(CELL("format",'#_B'!H41)="F0",CELL("format",B!H41)="G"),FALSE,TRUE,IFERROR(IF(MATCH(CELL("format",'#_B'!H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H41),_xlfn.FORMULATEXT(B!H41),B!H41),"9","#"),"8","#"),"7","#"),"6","#"),"5","#"),"4","#"),"3","#"),"2","#"),"1","#"),"0","#"),"$","")," ",""),",","@"),"&gt;","@"),"&lt;","@"),"=","@"),")","@"),"(","@"),"^","@"),"/","@"),"+","@"),"*","@"),"-","@"))-LEN(SUBSTITUTE(SUBSTITUTE(SUBSTITUTE(SUBSTITUTE(SUBSTITUTE(SUBSTITUTE(SUBSTITUTE(SUBSTITUTE(SUBSTITUTE(SUBSTITUTE(SUBSTITUTE(SUBSTITUTE(SUBSTITUTE(SUBSTITUTE(SUBSTITUTE(SUBSTITUTE(SUBSTITUTE(SUBSTITUTE(SUBSTITUTE(SUBSTITUTE(SUBSTITUTE(SUBSTITUTE(SUBSTITUTE(SUBSTITUTE(IF(_xlfn.ISFORMULA(B!H41),_xlfn.FORMULATEXT(B!H41),B!H41),"9","#"),"8","#"),"7","#"),"6","#"),"5","#"),"4","#"),"3","#"),"2","#"),"1","#"),"0","#"),"$","")," ",""),",","@"),"&gt;","@"),"&lt;","@"),"=","@"),")","@"),"(","@"),"^","@"),"/","@"),"+","@"),"*","@"),"-","@"),"@#","")))/2&gt;(LEN(SUBSTITUTE(SUBSTITUTE(SUBSTITUTE(SUBSTITUTE(SUBSTITUTE(SUBSTITUTE(SUBSTITUTE(SUBSTITUTE(SUBSTITUTE(SUBSTITUTE(SUBSTITUTE(SUBSTITUTE(SUBSTITUTE(SUBSTITUTE(SUBSTITUTE(SUBSTITUTE(SUBSTITUTE(SUBSTITUTE(SUBSTITUTE(SUBSTITUTE(SUBSTITUTE(SUBSTITUTE(SUBSTITUTE(IF(_xlfn.ISFORMULA('#_B'!H41),_xlfn.FORMULATEXT('#_B'!H41),'#_B'!H41),"9","#"),"8","#"),"7","#"),"6","#"),"5","#"),"4","#"),"3","#"),"2","#"),"1","#"),"0","#"),"$","")," ",""),",","@"),"&gt;","@"),"&lt;","@"),"=","@"),")","@"),"(","@"),"^","@"),"/","@"),"+","@"),"*","@"),"-","@"))-LEN(SUBSTITUTE(SUBSTITUTE(SUBSTITUTE(SUBSTITUTE(SUBSTITUTE(SUBSTITUTE(SUBSTITUTE(SUBSTITUTE(SUBSTITUTE(SUBSTITUTE(SUBSTITUTE(SUBSTITUTE(SUBSTITUTE(SUBSTITUTE(SUBSTITUTE(SUBSTITUTE(SUBSTITUTE(SUBSTITUTE(SUBSTITUTE(SUBSTITUTE(SUBSTITUTE(SUBSTITUTE(SUBSTITUTE(SUBSTITUTE(IF(_xlfn.ISFORMULA('#_B'!H41),_xlfn.FORMULATEXT('#_B'!H41),'#_B'!H41),"9","#"),"8","#"),"7","#"),"6","#"),"5","#"),"4","#"),"3","#"),"2","#"),"1","#"),"0","#"),"$","")," ",""),",","@"),"&gt;","@"),"&lt;","@"),"=","@"),")","@"),"(","@"),"^","@"),"/","@"),"+","@"),"*","@"),"-","@"),"@#","")))/2,TRUE,FALSE),"HardCodeMsg",IF(LEN(IF(_xlfn.ISFORMULA(B!H41),_xlfn.FORMULATEXT(B!H41),B!H41))-LEN(SUBSTITUTE(IF(_xlfn.ISFORMULA(B!H41),_xlfn.FORMULATEXT(B!H41),B!H41),"""",""))&gt;LEN(IF(_xlfn.ISFORMULA('#_B'!H41),_xlfn.FORMULATEXT('#_B'!H41),'#_B'!H41))-LEN(SUBSTITUTE(IF(_xlfn.ISFORMULA('#_B'!H41),_xlfn.FORMULATEXT('#_B'!H41),'#_B'!H41),"""","")),TRUE,FALSE),"HardQuoteMsg",IF(LEN(IF(_xlfn.ISFORMULA(B!H41),_xlfn.FORMULATEXT(B!H41),B!H41))-LEN(SUBSTITUTE(IF(_xlfn.ISFORMULA(B!H41),_xlfn.FORMULATEXT(B!H41),B!H41),"$",""))&lt;LEN(IF(_xlfn.ISFORMULA('#_B'!H41),_xlfn.FORMULATEXT('#_B'!H41),'#_B'!H41))-LEN(SUBSTITUTE(IF(_xlfn.ISFORMULA('#_B'!H41),_xlfn.FORMULATEXT('#_B'!H41),'#_B'!H41),"$","")),TRUE,FALSE),"MissingAbsMsg",_xlfn.IFS(ISTEXT('#_B'!H41),FALSE,ISLOGICAL('#_B'!H41),FALSE,SUBSTITUTE(CELL("format",'#_B'!H41),"-","")=SUBSTITUTE(CELL("format",B!H41),"-",""),FALSE,CELL("format",'#_B'!H41)="G",FALSE,AND(CELL("format",'#_B'!H41)="F0",CELL("format",B!H41)="G"),FALSE,TRUE,IFERROR(IF(MATCH(CELL("format",'#_B'!H41),FormatCodes_SFX!$A$4:$A$53,0)&gt;0,TRUE),FALSE),TRUE,TRUE),"FormatMsg",TRUE,"PerfectMsg")</f>
        <v>PerfectMsg</v>
      </c>
      <c r="I41" s="258" t="str">
        <f ca="1">_xlfn.IFS(ISBLANK(B!I41),"",IF(NOT(ISNA('#_B'!I41)),IF(ISNA(B!I41),TRUE,FALSE),FALSE),"StuNAMsg",IF(AND(ISNA('#_B'!I41),ISNA(B!I41)),TRUE,FALSE),"PerfectMsg",IF(NOT(ISERROR('#_B'!I41)),IF(ISERROR(B!I41),TRUE,FALSE),FALSE),"StuErrorMsg",IF(TYPE('#_B'!I41)&lt;&gt;TYPE(B!I41),TRUE,FALSE),"WrongTypeMsg",IF(_xlfn.ISFORMULA('#_B'!I41),IF(NOT(_xlfn.ISFORMULA(B!I41)),TRUE),FALSE),"MissingFormulaMsg",IF(NOT(AND(ISNUMBER(FIND("[",_xlfn.FORMULATEXT('#_B'!I41))),ISNUMBER(FIND("!",_xlfn.FORMULATEXT('#_B'!I41))))),AND(ISNUMBER(FIND("[",_xlfn.FORMULATEXT(B!I41))),ISNUMBER(FIND("!",_xlfn.FORMULATEXT(B!I41)))),FALSE),"ExternalRefsMsg",IF(ISNUMBER('#_B'!I41),IF(ABS('#_B'!I41-B!I41)&gt;0.00001,TRUE,FALSE),IF('#_B'!I41&lt;&gt;B!I41,TRUE,FALSE)),IF(ISNUMBER('#_B'!I41),IF('#_B'!I41&gt;B!I41,"TooLow","TooHigh"),"WrongAnswer"),NOT(_xlfn.ISFORMULA('#_B'!I41)),IF(_xlfn.IFS(ISTEXT('#_B'!I41),FALSE,ISLOGICAL('#_B'!I41),FALSE,SUBSTITUTE(CELL("format",'#_B'!I41),"-","")=SUBSTITUTE(CELL("format",B!I41),"-",""),FALSE,CELL("format",'#_B'!I41)="G",FALSE,AND(CELL("format",'#_B'!I41)="F0",CELL("format",B!I41)="G"),FALSE,TRUE,IFERROR(IF(MATCH(CELL("format",'#_B'!I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I41),_xlfn.FORMULATEXT(B!I41),B!I41),"9","#"),"8","#"),"7","#"),"6","#"),"5","#"),"4","#"),"3","#"),"2","#"),"1","#"),"0","#"),"$","")," ",""),",","@"),"&gt;","@"),"&lt;","@"),"=","@"),")","@"),"(","@"),"^","@"),"/","@"),"+","@"),"*","@"),"-","@"))-LEN(SUBSTITUTE(SUBSTITUTE(SUBSTITUTE(SUBSTITUTE(SUBSTITUTE(SUBSTITUTE(SUBSTITUTE(SUBSTITUTE(SUBSTITUTE(SUBSTITUTE(SUBSTITUTE(SUBSTITUTE(SUBSTITUTE(SUBSTITUTE(SUBSTITUTE(SUBSTITUTE(SUBSTITUTE(SUBSTITUTE(SUBSTITUTE(SUBSTITUTE(SUBSTITUTE(SUBSTITUTE(SUBSTITUTE(SUBSTITUTE(IF(_xlfn.ISFORMULA(B!I41),_xlfn.FORMULATEXT(B!I41),B!I41),"9","#"),"8","#"),"7","#"),"6","#"),"5","#"),"4","#"),"3","#"),"2","#"),"1","#"),"0","#"),"$","")," ",""),",","@"),"&gt;","@"),"&lt;","@"),"=","@"),")","@"),"(","@"),"^","@"),"/","@"),"+","@"),"*","@"),"-","@"),"@#","")))/2&gt;(LEN(SUBSTITUTE(SUBSTITUTE(SUBSTITUTE(SUBSTITUTE(SUBSTITUTE(SUBSTITUTE(SUBSTITUTE(SUBSTITUTE(SUBSTITUTE(SUBSTITUTE(SUBSTITUTE(SUBSTITUTE(SUBSTITUTE(SUBSTITUTE(SUBSTITUTE(SUBSTITUTE(SUBSTITUTE(SUBSTITUTE(SUBSTITUTE(SUBSTITUTE(SUBSTITUTE(SUBSTITUTE(SUBSTITUTE(IF(_xlfn.ISFORMULA('#_B'!I41),_xlfn.FORMULATEXT('#_B'!I41),'#_B'!I41),"9","#"),"8","#"),"7","#"),"6","#"),"5","#"),"4","#"),"3","#"),"2","#"),"1","#"),"0","#"),"$","")," ",""),",","@"),"&gt;","@"),"&lt;","@"),"=","@"),")","@"),"(","@"),"^","@"),"/","@"),"+","@"),"*","@"),"-","@"))-LEN(SUBSTITUTE(SUBSTITUTE(SUBSTITUTE(SUBSTITUTE(SUBSTITUTE(SUBSTITUTE(SUBSTITUTE(SUBSTITUTE(SUBSTITUTE(SUBSTITUTE(SUBSTITUTE(SUBSTITUTE(SUBSTITUTE(SUBSTITUTE(SUBSTITUTE(SUBSTITUTE(SUBSTITUTE(SUBSTITUTE(SUBSTITUTE(SUBSTITUTE(SUBSTITUTE(SUBSTITUTE(SUBSTITUTE(SUBSTITUTE(IF(_xlfn.ISFORMULA('#_B'!I41),_xlfn.FORMULATEXT('#_B'!I41),'#_B'!I41),"9","#"),"8","#"),"7","#"),"6","#"),"5","#"),"4","#"),"3","#"),"2","#"),"1","#"),"0","#"),"$","")," ",""),",","@"),"&gt;","@"),"&lt;","@"),"=","@"),")","@"),"(","@"),"^","@"),"/","@"),"+","@"),"*","@"),"-","@"),"@#","")))/2,TRUE,FALSE),"HardCodeMsg",IF(LEN(IF(_xlfn.ISFORMULA(B!I41),_xlfn.FORMULATEXT(B!I41),B!I41))-LEN(SUBSTITUTE(IF(_xlfn.ISFORMULA(B!I41),_xlfn.FORMULATEXT(B!I41),B!I41),"""",""))&gt;LEN(IF(_xlfn.ISFORMULA('#_B'!I41),_xlfn.FORMULATEXT('#_B'!I41),'#_B'!I41))-LEN(SUBSTITUTE(IF(_xlfn.ISFORMULA('#_B'!I41),_xlfn.FORMULATEXT('#_B'!I41),'#_B'!I41),"""","")),TRUE,FALSE),"HardQuoteMsg",IF(LEN(IF(_xlfn.ISFORMULA(B!I41),_xlfn.FORMULATEXT(B!I41),B!I41))-LEN(SUBSTITUTE(IF(_xlfn.ISFORMULA(B!I41),_xlfn.FORMULATEXT(B!I41),B!I41),"$",""))&lt;LEN(IF(_xlfn.ISFORMULA('#_B'!I41),_xlfn.FORMULATEXT('#_B'!I41),'#_B'!I41))-LEN(SUBSTITUTE(IF(_xlfn.ISFORMULA('#_B'!I41),_xlfn.FORMULATEXT('#_B'!I41),'#_B'!I41),"$","")),TRUE,FALSE),"MissingAbsMsg",_xlfn.IFS(ISTEXT('#_B'!I41),FALSE,ISLOGICAL('#_B'!I41),FALSE,SUBSTITUTE(CELL("format",'#_B'!I41),"-","")=SUBSTITUTE(CELL("format",B!I41),"-",""),FALSE,CELL("format",'#_B'!I41)="G",FALSE,AND(CELL("format",'#_B'!I41)="F0",CELL("format",B!I41)="G"),FALSE,TRUE,IFERROR(IF(MATCH(CELL("format",'#_B'!I41),FormatCodes_SFX!$A$4:$A$53,0)&gt;0,TRUE),FALSE),TRUE,TRUE),"FormatMsg",TRUE,"PerfectMsg")</f>
        <v>PerfectMsg</v>
      </c>
      <c r="J41" s="258" t="str">
        <f ca="1">_xlfn.IFS(ISBLANK(B!J41),"",IF(NOT(ISNA('#_B'!J41)),IF(ISNA(B!J41),TRUE,FALSE),FALSE),"StuNAMsg",IF(AND(ISNA('#_B'!J41),ISNA(B!J41)),TRUE,FALSE),"PerfectMsg",IF(NOT(ISERROR('#_B'!J41)),IF(ISERROR(B!J41),TRUE,FALSE),FALSE),"StuErrorMsg",IF(TYPE('#_B'!J41)&lt;&gt;TYPE(B!J41),TRUE,FALSE),"WrongTypeMsg",IF(_xlfn.ISFORMULA('#_B'!J41),IF(NOT(_xlfn.ISFORMULA(B!J41)),TRUE),FALSE),"MissingFormulaMsg",IF(NOT(AND(ISNUMBER(FIND("[",_xlfn.FORMULATEXT('#_B'!J41))),ISNUMBER(FIND("!",_xlfn.FORMULATEXT('#_B'!J41))))),AND(ISNUMBER(FIND("[",_xlfn.FORMULATEXT(B!J41))),ISNUMBER(FIND("!",_xlfn.FORMULATEXT(B!J41)))),FALSE),"ExternalRefsMsg",IF(ISNUMBER('#_B'!J41),IF(ABS('#_B'!J41-B!J41)&gt;0.00001,TRUE,FALSE),IF('#_B'!J41&lt;&gt;B!J41,TRUE,FALSE)),IF(ISNUMBER('#_B'!J41),IF('#_B'!J41&gt;B!J41,"TooLow","TooHigh"),"WrongAnswer"),NOT(_xlfn.ISFORMULA('#_B'!J41)),IF(_xlfn.IFS(ISTEXT('#_B'!J41),FALSE,ISLOGICAL('#_B'!J41),FALSE,SUBSTITUTE(CELL("format",'#_B'!J41),"-","")=SUBSTITUTE(CELL("format",B!J41),"-",""),FALSE,CELL("format",'#_B'!J41)="G",FALSE,AND(CELL("format",'#_B'!J41)="F0",CELL("format",B!J41)="G"),FALSE,TRUE,IFERROR(IF(MATCH(CELL("format",'#_B'!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J41),_xlfn.FORMULATEXT(B!J41),B!J41),"9","#"),"8","#"),"7","#"),"6","#"),"5","#"),"4","#"),"3","#"),"2","#"),"1","#"),"0","#"),"$","")," ",""),",","@"),"&gt;","@"),"&lt;","@"),"=","@"),")","@"),"(","@"),"^","@"),"/","@"),"+","@"),"*","@"),"-","@"))-LEN(SUBSTITUTE(SUBSTITUTE(SUBSTITUTE(SUBSTITUTE(SUBSTITUTE(SUBSTITUTE(SUBSTITUTE(SUBSTITUTE(SUBSTITUTE(SUBSTITUTE(SUBSTITUTE(SUBSTITUTE(SUBSTITUTE(SUBSTITUTE(SUBSTITUTE(SUBSTITUTE(SUBSTITUTE(SUBSTITUTE(SUBSTITUTE(SUBSTITUTE(SUBSTITUTE(SUBSTITUTE(SUBSTITUTE(SUBSTITUTE(IF(_xlfn.ISFORMULA(B!J41),_xlfn.FORMULATEXT(B!J41),B!J41),"9","#"),"8","#"),"7","#"),"6","#"),"5","#"),"4","#"),"3","#"),"2","#"),"1","#"),"0","#"),"$","")," ",""),",","@"),"&gt;","@"),"&lt;","@"),"=","@"),")","@"),"(","@"),"^","@"),"/","@"),"+","@"),"*","@"),"-","@"),"@#","")))/2&gt;(LEN(SUBSTITUTE(SUBSTITUTE(SUBSTITUTE(SUBSTITUTE(SUBSTITUTE(SUBSTITUTE(SUBSTITUTE(SUBSTITUTE(SUBSTITUTE(SUBSTITUTE(SUBSTITUTE(SUBSTITUTE(SUBSTITUTE(SUBSTITUTE(SUBSTITUTE(SUBSTITUTE(SUBSTITUTE(SUBSTITUTE(SUBSTITUTE(SUBSTITUTE(SUBSTITUTE(SUBSTITUTE(SUBSTITUTE(IF(_xlfn.ISFORMULA('#_B'!J41),_xlfn.FORMULATEXT('#_B'!J41),'#_B'!J41),"9","#"),"8","#"),"7","#"),"6","#"),"5","#"),"4","#"),"3","#"),"2","#"),"1","#"),"0","#"),"$","")," ",""),",","@"),"&gt;","@"),"&lt;","@"),"=","@"),")","@"),"(","@"),"^","@"),"/","@"),"+","@"),"*","@"),"-","@"))-LEN(SUBSTITUTE(SUBSTITUTE(SUBSTITUTE(SUBSTITUTE(SUBSTITUTE(SUBSTITUTE(SUBSTITUTE(SUBSTITUTE(SUBSTITUTE(SUBSTITUTE(SUBSTITUTE(SUBSTITUTE(SUBSTITUTE(SUBSTITUTE(SUBSTITUTE(SUBSTITUTE(SUBSTITUTE(SUBSTITUTE(SUBSTITUTE(SUBSTITUTE(SUBSTITUTE(SUBSTITUTE(SUBSTITUTE(SUBSTITUTE(IF(_xlfn.ISFORMULA('#_B'!J41),_xlfn.FORMULATEXT('#_B'!J41),'#_B'!J41),"9","#"),"8","#"),"7","#"),"6","#"),"5","#"),"4","#"),"3","#"),"2","#"),"1","#"),"0","#"),"$","")," ",""),",","@"),"&gt;","@"),"&lt;","@"),"=","@"),")","@"),"(","@"),"^","@"),"/","@"),"+","@"),"*","@"),"-","@"),"@#","")))/2,TRUE,FALSE),"HardCodeMsg",IF(LEN(IF(_xlfn.ISFORMULA(B!J41),_xlfn.FORMULATEXT(B!J41),B!J41))-LEN(SUBSTITUTE(IF(_xlfn.ISFORMULA(B!J41),_xlfn.FORMULATEXT(B!J41),B!J41),"""",""))&gt;LEN(IF(_xlfn.ISFORMULA('#_B'!J41),_xlfn.FORMULATEXT('#_B'!J41),'#_B'!J41))-LEN(SUBSTITUTE(IF(_xlfn.ISFORMULA('#_B'!J41),_xlfn.FORMULATEXT('#_B'!J41),'#_B'!J41),"""","")),TRUE,FALSE),"HardQuoteMsg",IF(LEN(IF(_xlfn.ISFORMULA(B!J41),_xlfn.FORMULATEXT(B!J41),B!J41))-LEN(SUBSTITUTE(IF(_xlfn.ISFORMULA(B!J41),_xlfn.FORMULATEXT(B!J41),B!J41),"$",""))&lt;LEN(IF(_xlfn.ISFORMULA('#_B'!J41),_xlfn.FORMULATEXT('#_B'!J41),'#_B'!J41))-LEN(SUBSTITUTE(IF(_xlfn.ISFORMULA('#_B'!J41),_xlfn.FORMULATEXT('#_B'!J41),'#_B'!J41),"$","")),TRUE,FALSE),"MissingAbsMsg",_xlfn.IFS(ISTEXT('#_B'!J41),FALSE,ISLOGICAL('#_B'!J41),FALSE,SUBSTITUTE(CELL("format",'#_B'!J41),"-","")=SUBSTITUTE(CELL("format",B!J41),"-",""),FALSE,CELL("format",'#_B'!J41)="G",FALSE,AND(CELL("format",'#_B'!J41)="F0",CELL("format",B!J41)="G"),FALSE,TRUE,IFERROR(IF(MATCH(CELL("format",'#_B'!J41),FormatCodes_SFX!$A$4:$A$53,0)&gt;0,TRUE),FALSE),TRUE,TRUE),"FormatMsg",TRUE,"PerfectMsg")</f>
        <v>PerfectMsg</v>
      </c>
      <c r="K41" s="258" t="str">
        <f ca="1">_xlfn.IFS(ISBLANK(B!K41),"",IF(NOT(ISNA('#_B'!K41)),IF(ISNA(B!K41),TRUE,FALSE),FALSE),"StuNAMsg",IF(AND(ISNA('#_B'!K41),ISNA(B!K41)),TRUE,FALSE),"PerfectMsg",IF(NOT(ISERROR('#_B'!K41)),IF(ISERROR(B!K41),TRUE,FALSE),FALSE),"StuErrorMsg",IF(TYPE('#_B'!K41)&lt;&gt;TYPE(B!K41),TRUE,FALSE),"WrongTypeMsg",IF(_xlfn.ISFORMULA('#_B'!K41),IF(NOT(_xlfn.ISFORMULA(B!K41)),TRUE),FALSE),"MissingFormulaMsg",IF(NOT(AND(ISNUMBER(FIND("[",_xlfn.FORMULATEXT('#_B'!K41))),ISNUMBER(FIND("!",_xlfn.FORMULATEXT('#_B'!K41))))),AND(ISNUMBER(FIND("[",_xlfn.FORMULATEXT(B!K41))),ISNUMBER(FIND("!",_xlfn.FORMULATEXT(B!K41)))),FALSE),"ExternalRefsMsg",IF(ISNUMBER('#_B'!K41),IF(ABS('#_B'!K41-B!K41)&gt;0.00001,TRUE,FALSE),IF('#_B'!K41&lt;&gt;B!K41,TRUE,FALSE)),IF(ISNUMBER('#_B'!K41),IF('#_B'!K41&gt;B!K41,"TooLow","TooHigh"),"WrongAnswer"),NOT(_xlfn.ISFORMULA('#_B'!K41)),IF(_xlfn.IFS(ISTEXT('#_B'!K41),FALSE,ISLOGICAL('#_B'!K41),FALSE,SUBSTITUTE(CELL("format",'#_B'!K41),"-","")=SUBSTITUTE(CELL("format",B!K41),"-",""),FALSE,CELL("format",'#_B'!K41)="G",FALSE,AND(CELL("format",'#_B'!K41)="F0",CELL("format",B!K41)="G"),FALSE,TRUE,IFERROR(IF(MATCH(CELL("format",'#_B'!K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K41),_xlfn.FORMULATEXT(B!K41),B!K41),"9","#"),"8","#"),"7","#"),"6","#"),"5","#"),"4","#"),"3","#"),"2","#"),"1","#"),"0","#"),"$","")," ",""),",","@"),"&gt;","@"),"&lt;","@"),"=","@"),")","@"),"(","@"),"^","@"),"/","@"),"+","@"),"*","@"),"-","@"))-LEN(SUBSTITUTE(SUBSTITUTE(SUBSTITUTE(SUBSTITUTE(SUBSTITUTE(SUBSTITUTE(SUBSTITUTE(SUBSTITUTE(SUBSTITUTE(SUBSTITUTE(SUBSTITUTE(SUBSTITUTE(SUBSTITUTE(SUBSTITUTE(SUBSTITUTE(SUBSTITUTE(SUBSTITUTE(SUBSTITUTE(SUBSTITUTE(SUBSTITUTE(SUBSTITUTE(SUBSTITUTE(SUBSTITUTE(SUBSTITUTE(IF(_xlfn.ISFORMULA(B!K41),_xlfn.FORMULATEXT(B!K41),B!K41),"9","#"),"8","#"),"7","#"),"6","#"),"5","#"),"4","#"),"3","#"),"2","#"),"1","#"),"0","#"),"$","")," ",""),",","@"),"&gt;","@"),"&lt;","@"),"=","@"),")","@"),"(","@"),"^","@"),"/","@"),"+","@"),"*","@"),"-","@"),"@#","")))/2&gt;(LEN(SUBSTITUTE(SUBSTITUTE(SUBSTITUTE(SUBSTITUTE(SUBSTITUTE(SUBSTITUTE(SUBSTITUTE(SUBSTITUTE(SUBSTITUTE(SUBSTITUTE(SUBSTITUTE(SUBSTITUTE(SUBSTITUTE(SUBSTITUTE(SUBSTITUTE(SUBSTITUTE(SUBSTITUTE(SUBSTITUTE(SUBSTITUTE(SUBSTITUTE(SUBSTITUTE(SUBSTITUTE(SUBSTITUTE(IF(_xlfn.ISFORMULA('#_B'!K41),_xlfn.FORMULATEXT('#_B'!K41),'#_B'!K41),"9","#"),"8","#"),"7","#"),"6","#"),"5","#"),"4","#"),"3","#"),"2","#"),"1","#"),"0","#"),"$","")," ",""),",","@"),"&gt;","@"),"&lt;","@"),"=","@"),")","@"),"(","@"),"^","@"),"/","@"),"+","@"),"*","@"),"-","@"))-LEN(SUBSTITUTE(SUBSTITUTE(SUBSTITUTE(SUBSTITUTE(SUBSTITUTE(SUBSTITUTE(SUBSTITUTE(SUBSTITUTE(SUBSTITUTE(SUBSTITUTE(SUBSTITUTE(SUBSTITUTE(SUBSTITUTE(SUBSTITUTE(SUBSTITUTE(SUBSTITUTE(SUBSTITUTE(SUBSTITUTE(SUBSTITUTE(SUBSTITUTE(SUBSTITUTE(SUBSTITUTE(SUBSTITUTE(SUBSTITUTE(IF(_xlfn.ISFORMULA('#_B'!K41),_xlfn.FORMULATEXT('#_B'!K41),'#_B'!K41),"9","#"),"8","#"),"7","#"),"6","#"),"5","#"),"4","#"),"3","#"),"2","#"),"1","#"),"0","#"),"$","")," ",""),",","@"),"&gt;","@"),"&lt;","@"),"=","@"),")","@"),"(","@"),"^","@"),"/","@"),"+","@"),"*","@"),"-","@"),"@#","")))/2,TRUE,FALSE),"HardCodeMsg",IF(LEN(IF(_xlfn.ISFORMULA(B!K41),_xlfn.FORMULATEXT(B!K41),B!K41))-LEN(SUBSTITUTE(IF(_xlfn.ISFORMULA(B!K41),_xlfn.FORMULATEXT(B!K41),B!K41),"""",""))&gt;LEN(IF(_xlfn.ISFORMULA('#_B'!K41),_xlfn.FORMULATEXT('#_B'!K41),'#_B'!K41))-LEN(SUBSTITUTE(IF(_xlfn.ISFORMULA('#_B'!K41),_xlfn.FORMULATEXT('#_B'!K41),'#_B'!K41),"""","")),TRUE,FALSE),"HardQuoteMsg",IF(LEN(IF(_xlfn.ISFORMULA(B!K41),_xlfn.FORMULATEXT(B!K41),B!K41))-LEN(SUBSTITUTE(IF(_xlfn.ISFORMULA(B!K41),_xlfn.FORMULATEXT(B!K41),B!K41),"$",""))&lt;LEN(IF(_xlfn.ISFORMULA('#_B'!K41),_xlfn.FORMULATEXT('#_B'!K41),'#_B'!K41))-LEN(SUBSTITUTE(IF(_xlfn.ISFORMULA('#_B'!K41),_xlfn.FORMULATEXT('#_B'!K41),'#_B'!K41),"$","")),TRUE,FALSE),"MissingAbsMsg",_xlfn.IFS(ISTEXT('#_B'!K41),FALSE,ISLOGICAL('#_B'!K41),FALSE,SUBSTITUTE(CELL("format",'#_B'!K41),"-","")=SUBSTITUTE(CELL("format",B!K41),"-",""),FALSE,CELL("format",'#_B'!K41)="G",FALSE,AND(CELL("format",'#_B'!K41)="F0",CELL("format",B!K41)="G"),FALSE,TRUE,IFERROR(IF(MATCH(CELL("format",'#_B'!K41),FormatCodes_SFX!$A$4:$A$53,0)&gt;0,TRUE),FALSE),TRUE,TRUE),"FormatMsg",TRUE,"PerfectMsg")</f>
        <v>PerfectMsg</v>
      </c>
      <c r="L41" s="258" t="str">
        <f ca="1">_xlfn.IFS(ISBLANK(B!L41),"",IF(NOT(ISNA('#_B'!L41)),IF(ISNA(B!L41),TRUE,FALSE),FALSE),"StuNAMsg",IF(AND(ISNA('#_B'!L41),ISNA(B!L41)),TRUE,FALSE),"PerfectMsg",IF(NOT(ISERROR('#_B'!L41)),IF(ISERROR(B!L41),TRUE,FALSE),FALSE),"StuErrorMsg",IF(TYPE('#_B'!L41)&lt;&gt;TYPE(B!L41),TRUE,FALSE),"WrongTypeMsg",IF(_xlfn.ISFORMULA('#_B'!L41),IF(NOT(_xlfn.ISFORMULA(B!L41)),TRUE),FALSE),"MissingFormulaMsg",IF(NOT(AND(ISNUMBER(FIND("[",_xlfn.FORMULATEXT('#_B'!L41))),ISNUMBER(FIND("!",_xlfn.FORMULATEXT('#_B'!L41))))),AND(ISNUMBER(FIND("[",_xlfn.FORMULATEXT(B!L41))),ISNUMBER(FIND("!",_xlfn.FORMULATEXT(B!L41)))),FALSE),"ExternalRefsMsg",IF(ISNUMBER('#_B'!L41),IF(ABS('#_B'!L41-B!L41)&gt;0.00001,TRUE,FALSE),IF('#_B'!L41&lt;&gt;B!L41,TRUE,FALSE)),IF(ISNUMBER('#_B'!L41),IF('#_B'!L41&gt;B!L41,"TooLow","TooHigh"),"WrongAnswer"),NOT(_xlfn.ISFORMULA('#_B'!L41)),IF(_xlfn.IFS(ISTEXT('#_B'!L41),FALSE,ISLOGICAL('#_B'!L41),FALSE,SUBSTITUTE(CELL("format",'#_B'!L41),"-","")=SUBSTITUTE(CELL("format",B!L41),"-",""),FALSE,CELL("format",'#_B'!L41)="G",FALSE,AND(CELL("format",'#_B'!L41)="F0",CELL("format",B!L41)="G"),FALSE,TRUE,IFERROR(IF(MATCH(CELL("format",'#_B'!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L41),_xlfn.FORMULATEXT(B!L41),B!L41),"9","#"),"8","#"),"7","#"),"6","#"),"5","#"),"4","#"),"3","#"),"2","#"),"1","#"),"0","#"),"$","")," ",""),",","@"),"&gt;","@"),"&lt;","@"),"=","@"),")","@"),"(","@"),"^","@"),"/","@"),"+","@"),"*","@"),"-","@"))-LEN(SUBSTITUTE(SUBSTITUTE(SUBSTITUTE(SUBSTITUTE(SUBSTITUTE(SUBSTITUTE(SUBSTITUTE(SUBSTITUTE(SUBSTITUTE(SUBSTITUTE(SUBSTITUTE(SUBSTITUTE(SUBSTITUTE(SUBSTITUTE(SUBSTITUTE(SUBSTITUTE(SUBSTITUTE(SUBSTITUTE(SUBSTITUTE(SUBSTITUTE(SUBSTITUTE(SUBSTITUTE(SUBSTITUTE(SUBSTITUTE(IF(_xlfn.ISFORMULA(B!L41),_xlfn.FORMULATEXT(B!L41),B!L41),"9","#"),"8","#"),"7","#"),"6","#"),"5","#"),"4","#"),"3","#"),"2","#"),"1","#"),"0","#"),"$","")," ",""),",","@"),"&gt;","@"),"&lt;","@"),"=","@"),")","@"),"(","@"),"^","@"),"/","@"),"+","@"),"*","@"),"-","@"),"@#","")))/2&gt;(LEN(SUBSTITUTE(SUBSTITUTE(SUBSTITUTE(SUBSTITUTE(SUBSTITUTE(SUBSTITUTE(SUBSTITUTE(SUBSTITUTE(SUBSTITUTE(SUBSTITUTE(SUBSTITUTE(SUBSTITUTE(SUBSTITUTE(SUBSTITUTE(SUBSTITUTE(SUBSTITUTE(SUBSTITUTE(SUBSTITUTE(SUBSTITUTE(SUBSTITUTE(SUBSTITUTE(SUBSTITUTE(SUBSTITUTE(IF(_xlfn.ISFORMULA('#_B'!L41),_xlfn.FORMULATEXT('#_B'!L41),'#_B'!L41),"9","#"),"8","#"),"7","#"),"6","#"),"5","#"),"4","#"),"3","#"),"2","#"),"1","#"),"0","#"),"$","")," ",""),",","@"),"&gt;","@"),"&lt;","@"),"=","@"),")","@"),"(","@"),"^","@"),"/","@"),"+","@"),"*","@"),"-","@"))-LEN(SUBSTITUTE(SUBSTITUTE(SUBSTITUTE(SUBSTITUTE(SUBSTITUTE(SUBSTITUTE(SUBSTITUTE(SUBSTITUTE(SUBSTITUTE(SUBSTITUTE(SUBSTITUTE(SUBSTITUTE(SUBSTITUTE(SUBSTITUTE(SUBSTITUTE(SUBSTITUTE(SUBSTITUTE(SUBSTITUTE(SUBSTITUTE(SUBSTITUTE(SUBSTITUTE(SUBSTITUTE(SUBSTITUTE(SUBSTITUTE(IF(_xlfn.ISFORMULA('#_B'!L41),_xlfn.FORMULATEXT('#_B'!L41),'#_B'!L41),"9","#"),"8","#"),"7","#"),"6","#"),"5","#"),"4","#"),"3","#"),"2","#"),"1","#"),"0","#"),"$","")," ",""),",","@"),"&gt;","@"),"&lt;","@"),"=","@"),")","@"),"(","@"),"^","@"),"/","@"),"+","@"),"*","@"),"-","@"),"@#","")))/2,TRUE,FALSE),"HardCodeMsg",IF(LEN(IF(_xlfn.ISFORMULA(B!L41),_xlfn.FORMULATEXT(B!L41),B!L41))-LEN(SUBSTITUTE(IF(_xlfn.ISFORMULA(B!L41),_xlfn.FORMULATEXT(B!L41),B!L41),"""",""))&gt;LEN(IF(_xlfn.ISFORMULA('#_B'!L41),_xlfn.FORMULATEXT('#_B'!L41),'#_B'!L41))-LEN(SUBSTITUTE(IF(_xlfn.ISFORMULA('#_B'!L41),_xlfn.FORMULATEXT('#_B'!L41),'#_B'!L41),"""","")),TRUE,FALSE),"HardQuoteMsg",IF(LEN(IF(_xlfn.ISFORMULA(B!L41),_xlfn.FORMULATEXT(B!L41),B!L41))-LEN(SUBSTITUTE(IF(_xlfn.ISFORMULA(B!L41),_xlfn.FORMULATEXT(B!L41),B!L41),"$",""))&lt;LEN(IF(_xlfn.ISFORMULA('#_B'!L41),_xlfn.FORMULATEXT('#_B'!L41),'#_B'!L41))-LEN(SUBSTITUTE(IF(_xlfn.ISFORMULA('#_B'!L41),_xlfn.FORMULATEXT('#_B'!L41),'#_B'!L41),"$","")),TRUE,FALSE),"MissingAbsMsg",_xlfn.IFS(ISTEXT('#_B'!L41),FALSE,ISLOGICAL('#_B'!L41),FALSE,SUBSTITUTE(CELL("format",'#_B'!L41),"-","")=SUBSTITUTE(CELL("format",B!L41),"-",""),FALSE,CELL("format",'#_B'!L41)="G",FALSE,AND(CELL("format",'#_B'!L41)="F0",CELL("format",B!L41)="G"),FALSE,TRUE,IFERROR(IF(MATCH(CELL("format",'#_B'!L41),FormatCodes_SFX!$A$4:$A$53,0)&gt;0,TRUE),FALSE),TRUE,TRUE),"FormatMsg",TRUE,"PerfectMsg")</f>
        <v>PerfectMsg</v>
      </c>
      <c r="M41" s="262"/>
      <c r="N41" s="258"/>
      <c r="O41" s="258" t="str">
        <f ca="1">_xlfn.IFS(ISBLANK(B!O41),"",IF(NOT(ISNA('#_B'!O41)),IF(ISNA(B!O41),TRUE,FALSE),FALSE),"StuNAMsg",IF(AND(ISNA('#_B'!O41),ISNA(B!O41)),TRUE,FALSE),"PerfectMsg",IF(NOT(ISERROR('#_B'!O41)),IF(ISERROR(B!O41),TRUE,FALSE),FALSE),"StuErrorMsg",IF(TYPE('#_B'!O41)&lt;&gt;TYPE(B!O41),TRUE,FALSE),"WrongTypeMsg",IF(_xlfn.ISFORMULA('#_B'!O41),IF(NOT(_xlfn.ISFORMULA(B!O41)),TRUE),FALSE),"MissingFormulaMsg",IF(NOT(AND(ISNUMBER(FIND("[",_xlfn.FORMULATEXT('#_B'!O41))),ISNUMBER(FIND("!",_xlfn.FORMULATEXT('#_B'!O41))))),AND(ISNUMBER(FIND("[",_xlfn.FORMULATEXT(B!O41))),ISNUMBER(FIND("!",_xlfn.FORMULATEXT(B!O41)))),FALSE),"ExternalRefsMsg",IF(ISNUMBER('#_B'!O41),IF(ABS('#_B'!O41-B!O41)&gt;0.00001,TRUE,FALSE),IF('#_B'!O41&lt;&gt;B!O41,TRUE,FALSE)),IF(ISNUMBER('#_B'!O41),IF('#_B'!O41&gt;B!O41,"TooLow","TooHigh"),"WrongAnswer"),NOT(_xlfn.ISFORMULA('#_B'!O41)),IF(_xlfn.IFS(ISTEXT('#_B'!O41),FALSE,ISLOGICAL('#_B'!O41),FALSE,SUBSTITUTE(CELL("format",'#_B'!O41),"-","")=SUBSTITUTE(CELL("format",B!O41),"-",""),FALSE,CELL("format",'#_B'!O41)="G",FALSE,AND(CELL("format",'#_B'!O41)="F0",CELL("format",B!O41)="G"),FALSE,TRUE,IFERROR(IF(MATCH(CELL("format",'#_B'!O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41),_xlfn.FORMULATEXT(B!O41),B!O41),"9","#"),"8","#"),"7","#"),"6","#"),"5","#"),"4","#"),"3","#"),"2","#"),"1","#"),"0","#"),"$","")," ",""),",","@"),"&gt;","@"),"&lt;","@"),"=","@"),")","@"),"(","@"),"^","@"),"/","@"),"+","@"),"*","@"),"-","@"))-LEN(SUBSTITUTE(SUBSTITUTE(SUBSTITUTE(SUBSTITUTE(SUBSTITUTE(SUBSTITUTE(SUBSTITUTE(SUBSTITUTE(SUBSTITUTE(SUBSTITUTE(SUBSTITUTE(SUBSTITUTE(SUBSTITUTE(SUBSTITUTE(SUBSTITUTE(SUBSTITUTE(SUBSTITUTE(SUBSTITUTE(SUBSTITUTE(SUBSTITUTE(SUBSTITUTE(SUBSTITUTE(SUBSTITUTE(SUBSTITUTE(IF(_xlfn.ISFORMULA(B!O41),_xlfn.FORMULATEXT(B!O41),B!O41),"9","#"),"8","#"),"7","#"),"6","#"),"5","#"),"4","#"),"3","#"),"2","#"),"1","#"),"0","#"),"$","")," ",""),",","@"),"&gt;","@"),"&lt;","@"),"=","@"),")","@"),"(","@"),"^","@"),"/","@"),"+","@"),"*","@"),"-","@"),"@#","")))/2&gt;(LEN(SUBSTITUTE(SUBSTITUTE(SUBSTITUTE(SUBSTITUTE(SUBSTITUTE(SUBSTITUTE(SUBSTITUTE(SUBSTITUTE(SUBSTITUTE(SUBSTITUTE(SUBSTITUTE(SUBSTITUTE(SUBSTITUTE(SUBSTITUTE(SUBSTITUTE(SUBSTITUTE(SUBSTITUTE(SUBSTITUTE(SUBSTITUTE(SUBSTITUTE(SUBSTITUTE(SUBSTITUTE(SUBSTITUTE(IF(_xlfn.ISFORMULA('#_B'!O41),_xlfn.FORMULATEXT('#_B'!O41),'#_B'!O41),"9","#"),"8","#"),"7","#"),"6","#"),"5","#"),"4","#"),"3","#"),"2","#"),"1","#"),"0","#"),"$","")," ",""),",","@"),"&gt;","@"),"&lt;","@"),"=","@"),")","@"),"(","@"),"^","@"),"/","@"),"+","@"),"*","@"),"-","@"))-LEN(SUBSTITUTE(SUBSTITUTE(SUBSTITUTE(SUBSTITUTE(SUBSTITUTE(SUBSTITUTE(SUBSTITUTE(SUBSTITUTE(SUBSTITUTE(SUBSTITUTE(SUBSTITUTE(SUBSTITUTE(SUBSTITUTE(SUBSTITUTE(SUBSTITUTE(SUBSTITUTE(SUBSTITUTE(SUBSTITUTE(SUBSTITUTE(SUBSTITUTE(SUBSTITUTE(SUBSTITUTE(SUBSTITUTE(SUBSTITUTE(IF(_xlfn.ISFORMULA('#_B'!O41),_xlfn.FORMULATEXT('#_B'!O41),'#_B'!O41),"9","#"),"8","#"),"7","#"),"6","#"),"5","#"),"4","#"),"3","#"),"2","#"),"1","#"),"0","#"),"$","")," ",""),",","@"),"&gt;","@"),"&lt;","@"),"=","@"),")","@"),"(","@"),"^","@"),"/","@"),"+","@"),"*","@"),"-","@"),"@#","")))/2,TRUE,FALSE),"HardCodeMsg",IF(LEN(IF(_xlfn.ISFORMULA(B!O41),_xlfn.FORMULATEXT(B!O41),B!O41))-LEN(SUBSTITUTE(IF(_xlfn.ISFORMULA(B!O41),_xlfn.FORMULATEXT(B!O41),B!O41),"""",""))&gt;LEN(IF(_xlfn.ISFORMULA('#_B'!O41),_xlfn.FORMULATEXT('#_B'!O41),'#_B'!O41))-LEN(SUBSTITUTE(IF(_xlfn.ISFORMULA('#_B'!O41),_xlfn.FORMULATEXT('#_B'!O41),'#_B'!O41),"""","")),TRUE,FALSE),"HardQuoteMsg",IF(LEN(IF(_xlfn.ISFORMULA(B!O41),_xlfn.FORMULATEXT(B!O41),B!O41))-LEN(SUBSTITUTE(IF(_xlfn.ISFORMULA(B!O41),_xlfn.FORMULATEXT(B!O41),B!O41),"$",""))&lt;LEN(IF(_xlfn.ISFORMULA('#_B'!O41),_xlfn.FORMULATEXT('#_B'!O41),'#_B'!O41))-LEN(SUBSTITUTE(IF(_xlfn.ISFORMULA('#_B'!O41),_xlfn.FORMULATEXT('#_B'!O41),'#_B'!O41),"$","")),TRUE,FALSE),"MissingAbsMsg",_xlfn.IFS(ISTEXT('#_B'!O41),FALSE,ISLOGICAL('#_B'!O41),FALSE,SUBSTITUTE(CELL("format",'#_B'!O41),"-","")=SUBSTITUTE(CELL("format",B!O41),"-",""),FALSE,CELL("format",'#_B'!O41)="G",FALSE,AND(CELL("format",'#_B'!O41)="F0",CELL("format",B!O41)="G"),FALSE,TRUE,IFERROR(IF(MATCH(CELL("format",'#_B'!O41),FormatCodes_SFX!$A$4:$A$53,0)&gt;0,TRUE),FALSE),TRUE,TRUE),"FormatMsg",TRUE,"PerfectMsg")</f>
        <v>PerfectMsg</v>
      </c>
      <c r="P41" s="258" t="str">
        <f ca="1">_xlfn.IFS(ISBLANK(B!P41),"",IF(NOT(ISNA('#_B'!P41)),IF(ISNA(B!P41),TRUE,FALSE),FALSE),"StuNAMsg",IF(AND(ISNA('#_B'!P41),ISNA(B!P41)),TRUE,FALSE),"PerfectMsg",IF(NOT(ISERROR('#_B'!P41)),IF(ISERROR(B!P41),TRUE,FALSE),FALSE),"StuErrorMsg",IF(TYPE('#_B'!P41)&lt;&gt;TYPE(B!P41),TRUE,FALSE),"WrongTypeMsg",IF(_xlfn.ISFORMULA('#_B'!P41),IF(NOT(_xlfn.ISFORMULA(B!P41)),TRUE),FALSE),"MissingFormulaMsg",IF(NOT(AND(ISNUMBER(FIND("[",_xlfn.FORMULATEXT('#_B'!P41))),ISNUMBER(FIND("!",_xlfn.FORMULATEXT('#_B'!P41))))),AND(ISNUMBER(FIND("[",_xlfn.FORMULATEXT(B!P41))),ISNUMBER(FIND("!",_xlfn.FORMULATEXT(B!P41)))),FALSE),"ExternalRefsMsg",IF(ISNUMBER('#_B'!P41),IF(ABS('#_B'!P41-B!P41)&gt;0.00001,TRUE,FALSE),IF('#_B'!P41&lt;&gt;B!P41,TRUE,FALSE)),IF(ISNUMBER('#_B'!P41),IF('#_B'!P41&gt;B!P41,"TooLow","TooHigh"),"WrongAnswer"),NOT(_xlfn.ISFORMULA('#_B'!P41)),IF(_xlfn.IFS(ISTEXT('#_B'!P41),FALSE,ISLOGICAL('#_B'!P41),FALSE,SUBSTITUTE(CELL("format",'#_B'!P41),"-","")=SUBSTITUTE(CELL("format",B!P41),"-",""),FALSE,CELL("format",'#_B'!P41)="G",FALSE,AND(CELL("format",'#_B'!P41)="F0",CELL("format",B!P41)="G"),FALSE,TRUE,IFERROR(IF(MATCH(CELL("format",'#_B'!P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41),_xlfn.FORMULATEXT(B!P41),B!P41),"9","#"),"8","#"),"7","#"),"6","#"),"5","#"),"4","#"),"3","#"),"2","#"),"1","#"),"0","#"),"$","")," ",""),",","@"),"&gt;","@"),"&lt;","@"),"=","@"),")","@"),"(","@"),"^","@"),"/","@"),"+","@"),"*","@"),"-","@"))-LEN(SUBSTITUTE(SUBSTITUTE(SUBSTITUTE(SUBSTITUTE(SUBSTITUTE(SUBSTITUTE(SUBSTITUTE(SUBSTITUTE(SUBSTITUTE(SUBSTITUTE(SUBSTITUTE(SUBSTITUTE(SUBSTITUTE(SUBSTITUTE(SUBSTITUTE(SUBSTITUTE(SUBSTITUTE(SUBSTITUTE(SUBSTITUTE(SUBSTITUTE(SUBSTITUTE(SUBSTITUTE(SUBSTITUTE(SUBSTITUTE(IF(_xlfn.ISFORMULA(B!P41),_xlfn.FORMULATEXT(B!P41),B!P41),"9","#"),"8","#"),"7","#"),"6","#"),"5","#"),"4","#"),"3","#"),"2","#"),"1","#"),"0","#"),"$","")," ",""),",","@"),"&gt;","@"),"&lt;","@"),"=","@"),")","@"),"(","@"),"^","@"),"/","@"),"+","@"),"*","@"),"-","@"),"@#","")))/2&gt;(LEN(SUBSTITUTE(SUBSTITUTE(SUBSTITUTE(SUBSTITUTE(SUBSTITUTE(SUBSTITUTE(SUBSTITUTE(SUBSTITUTE(SUBSTITUTE(SUBSTITUTE(SUBSTITUTE(SUBSTITUTE(SUBSTITUTE(SUBSTITUTE(SUBSTITUTE(SUBSTITUTE(SUBSTITUTE(SUBSTITUTE(SUBSTITUTE(SUBSTITUTE(SUBSTITUTE(SUBSTITUTE(SUBSTITUTE(IF(_xlfn.ISFORMULA('#_B'!P41),_xlfn.FORMULATEXT('#_B'!P41),'#_B'!P41),"9","#"),"8","#"),"7","#"),"6","#"),"5","#"),"4","#"),"3","#"),"2","#"),"1","#"),"0","#"),"$","")," ",""),",","@"),"&gt;","@"),"&lt;","@"),"=","@"),")","@"),"(","@"),"^","@"),"/","@"),"+","@"),"*","@"),"-","@"))-LEN(SUBSTITUTE(SUBSTITUTE(SUBSTITUTE(SUBSTITUTE(SUBSTITUTE(SUBSTITUTE(SUBSTITUTE(SUBSTITUTE(SUBSTITUTE(SUBSTITUTE(SUBSTITUTE(SUBSTITUTE(SUBSTITUTE(SUBSTITUTE(SUBSTITUTE(SUBSTITUTE(SUBSTITUTE(SUBSTITUTE(SUBSTITUTE(SUBSTITUTE(SUBSTITUTE(SUBSTITUTE(SUBSTITUTE(SUBSTITUTE(IF(_xlfn.ISFORMULA('#_B'!P41),_xlfn.FORMULATEXT('#_B'!P41),'#_B'!P41),"9","#"),"8","#"),"7","#"),"6","#"),"5","#"),"4","#"),"3","#"),"2","#"),"1","#"),"0","#"),"$","")," ",""),",","@"),"&gt;","@"),"&lt;","@"),"=","@"),")","@"),"(","@"),"^","@"),"/","@"),"+","@"),"*","@"),"-","@"),"@#","")))/2,TRUE,FALSE),"HardCodeMsg",IF(LEN(IF(_xlfn.ISFORMULA(B!P41),_xlfn.FORMULATEXT(B!P41),B!P41))-LEN(SUBSTITUTE(IF(_xlfn.ISFORMULA(B!P41),_xlfn.FORMULATEXT(B!P41),B!P41),"""",""))&gt;LEN(IF(_xlfn.ISFORMULA('#_B'!P41),_xlfn.FORMULATEXT('#_B'!P41),'#_B'!P41))-LEN(SUBSTITUTE(IF(_xlfn.ISFORMULA('#_B'!P41),_xlfn.FORMULATEXT('#_B'!P41),'#_B'!P41),"""","")),TRUE,FALSE),"HardQuoteMsg",IF(LEN(IF(_xlfn.ISFORMULA(B!P41),_xlfn.FORMULATEXT(B!P41),B!P41))-LEN(SUBSTITUTE(IF(_xlfn.ISFORMULA(B!P41),_xlfn.FORMULATEXT(B!P41),B!P41),"$",""))&lt;LEN(IF(_xlfn.ISFORMULA('#_B'!P41),_xlfn.FORMULATEXT('#_B'!P41),'#_B'!P41))-LEN(SUBSTITUTE(IF(_xlfn.ISFORMULA('#_B'!P41),_xlfn.FORMULATEXT('#_B'!P41),'#_B'!P41),"$","")),TRUE,FALSE),"MissingAbsMsg",_xlfn.IFS(ISTEXT('#_B'!P41),FALSE,ISLOGICAL('#_B'!P41),FALSE,SUBSTITUTE(CELL("format",'#_B'!P41),"-","")=SUBSTITUTE(CELL("format",B!P41),"-",""),FALSE,CELL("format",'#_B'!P41)="G",FALSE,AND(CELL("format",'#_B'!P41)="F0",CELL("format",B!P41)="G"),FALSE,TRUE,IFERROR(IF(MATCH(CELL("format",'#_B'!P41),FormatCodes_SFX!$A$4:$A$53,0)&gt;0,TRUE),FALSE),TRUE,TRUE),"FormatMsg",TRUE,"PerfectMsg")</f>
        <v>PerfectMsg</v>
      </c>
      <c r="Q41" s="258" t="str">
        <f ca="1">_xlfn.IFS(ISBLANK(B!Q41),"",IF(NOT(ISNA('#_B'!Q41)),IF(ISNA(B!Q41),TRUE,FALSE),FALSE),"StuNAMsg",IF(AND(ISNA('#_B'!Q41),ISNA(B!Q41)),TRUE,FALSE),"PerfectMsg",IF(NOT(ISERROR('#_B'!Q41)),IF(ISERROR(B!Q41),TRUE,FALSE),FALSE),"StuErrorMsg",IF(TYPE('#_B'!Q41)&lt;&gt;TYPE(B!Q41),TRUE,FALSE),"WrongTypeMsg",IF(_xlfn.ISFORMULA('#_B'!Q41),IF(NOT(_xlfn.ISFORMULA(B!Q41)),TRUE),FALSE),"MissingFormulaMsg",IF(NOT(AND(ISNUMBER(FIND("[",_xlfn.FORMULATEXT('#_B'!Q41))),ISNUMBER(FIND("!",_xlfn.FORMULATEXT('#_B'!Q41))))),AND(ISNUMBER(FIND("[",_xlfn.FORMULATEXT(B!Q41))),ISNUMBER(FIND("!",_xlfn.FORMULATEXT(B!Q41)))),FALSE),"ExternalRefsMsg",IF(ISNUMBER('#_B'!Q41),IF(ABS('#_B'!Q41-B!Q41)&gt;0.00001,TRUE,FALSE),IF('#_B'!Q41&lt;&gt;B!Q41,TRUE,FALSE)),IF(ISNUMBER('#_B'!Q41),IF('#_B'!Q41&gt;B!Q41,"TooLow","TooHigh"),"WrongAnswer"),NOT(_xlfn.ISFORMULA('#_B'!Q41)),IF(_xlfn.IFS(ISTEXT('#_B'!Q41),FALSE,ISLOGICAL('#_B'!Q41),FALSE,SUBSTITUTE(CELL("format",'#_B'!Q41),"-","")=SUBSTITUTE(CELL("format",B!Q41),"-",""),FALSE,CELL("format",'#_B'!Q41)="G",FALSE,AND(CELL("format",'#_B'!Q41)="F0",CELL("format",B!Q41)="G"),FALSE,TRUE,IFERROR(IF(MATCH(CELL("format",'#_B'!Q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41),_xlfn.FORMULATEXT(B!Q41),B!Q41),"9","#"),"8","#"),"7","#"),"6","#"),"5","#"),"4","#"),"3","#"),"2","#"),"1","#"),"0","#"),"$","")," ",""),",","@"),"&gt;","@"),"&lt;","@"),"=","@"),")","@"),"(","@"),"^","@"),"/","@"),"+","@"),"*","@"),"-","@"))-LEN(SUBSTITUTE(SUBSTITUTE(SUBSTITUTE(SUBSTITUTE(SUBSTITUTE(SUBSTITUTE(SUBSTITUTE(SUBSTITUTE(SUBSTITUTE(SUBSTITUTE(SUBSTITUTE(SUBSTITUTE(SUBSTITUTE(SUBSTITUTE(SUBSTITUTE(SUBSTITUTE(SUBSTITUTE(SUBSTITUTE(SUBSTITUTE(SUBSTITUTE(SUBSTITUTE(SUBSTITUTE(SUBSTITUTE(SUBSTITUTE(IF(_xlfn.ISFORMULA(B!Q41),_xlfn.FORMULATEXT(B!Q41),B!Q41),"9","#"),"8","#"),"7","#"),"6","#"),"5","#"),"4","#"),"3","#"),"2","#"),"1","#"),"0","#"),"$","")," ",""),",","@"),"&gt;","@"),"&lt;","@"),"=","@"),")","@"),"(","@"),"^","@"),"/","@"),"+","@"),"*","@"),"-","@"),"@#","")))/2&gt;(LEN(SUBSTITUTE(SUBSTITUTE(SUBSTITUTE(SUBSTITUTE(SUBSTITUTE(SUBSTITUTE(SUBSTITUTE(SUBSTITUTE(SUBSTITUTE(SUBSTITUTE(SUBSTITUTE(SUBSTITUTE(SUBSTITUTE(SUBSTITUTE(SUBSTITUTE(SUBSTITUTE(SUBSTITUTE(SUBSTITUTE(SUBSTITUTE(SUBSTITUTE(SUBSTITUTE(SUBSTITUTE(SUBSTITUTE(IF(_xlfn.ISFORMULA('#_B'!Q41),_xlfn.FORMULATEXT('#_B'!Q41),'#_B'!Q41),"9","#"),"8","#"),"7","#"),"6","#"),"5","#"),"4","#"),"3","#"),"2","#"),"1","#"),"0","#"),"$","")," ",""),",","@"),"&gt;","@"),"&lt;","@"),"=","@"),")","@"),"(","@"),"^","@"),"/","@"),"+","@"),"*","@"),"-","@"))-LEN(SUBSTITUTE(SUBSTITUTE(SUBSTITUTE(SUBSTITUTE(SUBSTITUTE(SUBSTITUTE(SUBSTITUTE(SUBSTITUTE(SUBSTITUTE(SUBSTITUTE(SUBSTITUTE(SUBSTITUTE(SUBSTITUTE(SUBSTITUTE(SUBSTITUTE(SUBSTITUTE(SUBSTITUTE(SUBSTITUTE(SUBSTITUTE(SUBSTITUTE(SUBSTITUTE(SUBSTITUTE(SUBSTITUTE(SUBSTITUTE(IF(_xlfn.ISFORMULA('#_B'!Q41),_xlfn.FORMULATEXT('#_B'!Q41),'#_B'!Q41),"9","#"),"8","#"),"7","#"),"6","#"),"5","#"),"4","#"),"3","#"),"2","#"),"1","#"),"0","#"),"$","")," ",""),",","@"),"&gt;","@"),"&lt;","@"),"=","@"),")","@"),"(","@"),"^","@"),"/","@"),"+","@"),"*","@"),"-","@"),"@#","")))/2,TRUE,FALSE),"HardCodeMsg",IF(LEN(IF(_xlfn.ISFORMULA(B!Q41),_xlfn.FORMULATEXT(B!Q41),B!Q41))-LEN(SUBSTITUTE(IF(_xlfn.ISFORMULA(B!Q41),_xlfn.FORMULATEXT(B!Q41),B!Q41),"""",""))&gt;LEN(IF(_xlfn.ISFORMULA('#_B'!Q41),_xlfn.FORMULATEXT('#_B'!Q41),'#_B'!Q41))-LEN(SUBSTITUTE(IF(_xlfn.ISFORMULA('#_B'!Q41),_xlfn.FORMULATEXT('#_B'!Q41),'#_B'!Q41),"""","")),TRUE,FALSE),"HardQuoteMsg",IF(LEN(IF(_xlfn.ISFORMULA(B!Q41),_xlfn.FORMULATEXT(B!Q41),B!Q41))-LEN(SUBSTITUTE(IF(_xlfn.ISFORMULA(B!Q41),_xlfn.FORMULATEXT(B!Q41),B!Q41),"$",""))&lt;LEN(IF(_xlfn.ISFORMULA('#_B'!Q41),_xlfn.FORMULATEXT('#_B'!Q41),'#_B'!Q41))-LEN(SUBSTITUTE(IF(_xlfn.ISFORMULA('#_B'!Q41),_xlfn.FORMULATEXT('#_B'!Q41),'#_B'!Q41),"$","")),TRUE,FALSE),"MissingAbsMsg",_xlfn.IFS(ISTEXT('#_B'!Q41),FALSE,ISLOGICAL('#_B'!Q41),FALSE,SUBSTITUTE(CELL("format",'#_B'!Q41),"-","")=SUBSTITUTE(CELL("format",B!Q41),"-",""),FALSE,CELL("format",'#_B'!Q41)="G",FALSE,AND(CELL("format",'#_B'!Q41)="F0",CELL("format",B!Q41)="G"),FALSE,TRUE,IFERROR(IF(MATCH(CELL("format",'#_B'!Q41),FormatCodes_SFX!$A$4:$A$53,0)&gt;0,TRUE),FALSE),TRUE,TRUE),"FormatMsg",TRUE,"PerfectMsg")</f>
        <v>PerfectMsg</v>
      </c>
    </row>
    <row r="42" spans="6:19">
      <c r="F42" s="263">
        <v>0</v>
      </c>
      <c r="G42" s="259" t="str">
        <f ca="1">_xlfn.IFS(ISBLANK(B!G42),"",IF(NOT(ISNA('#_B'!G42)),IF(ISNA(B!G42),TRUE,FALSE),FALSE),"StuNAMsg",IF(AND(ISNA('#_B'!G42),ISNA(B!G42)),TRUE,FALSE),"PerfectMsg",IF(NOT(ISERROR('#_B'!G42)),IF(ISERROR(B!G42),TRUE,FALSE),FALSE),"StuErrorMsg",IF(TYPE('#_B'!G42)&lt;&gt;TYPE(B!G42),TRUE,FALSE),"WrongTypeMsg",IF(_xlfn.ISFORMULA('#_B'!G42),IF(NOT(_xlfn.ISFORMULA(B!G42)),TRUE),FALSE),"MissingFormulaMsg",IF(NOT(AND(ISNUMBER(FIND("[",_xlfn.FORMULATEXT('#_B'!G42))),ISNUMBER(FIND("!",_xlfn.FORMULATEXT('#_B'!G42))))),AND(ISNUMBER(FIND("[",_xlfn.FORMULATEXT(B!G42))),ISNUMBER(FIND("!",_xlfn.FORMULATEXT(B!G42)))),FALSE),"ExternalRefsMsg",IF(ISNUMBER('#_B'!G42),IF(ABS('#_B'!G42-B!G42)&gt;0.00001,TRUE,FALSE),IF('#_B'!G42&lt;&gt;B!G42,TRUE,FALSE)),IF(ISNUMBER('#_B'!G42),IF('#_B'!G42&gt;B!G42,"TooLow","TooHigh"),"WrongAnswer"),NOT(_xlfn.ISFORMULA('#_B'!G42)),IF(_xlfn.IFS(ISTEXT('#_B'!G42),FALSE,ISLOGICAL('#_B'!G42),FALSE,SUBSTITUTE(CELL("format",'#_B'!G42),"-","")=SUBSTITUTE(CELL("format",B!G42),"-",""),FALSE,CELL("format",'#_B'!G42)="G",FALSE,AND(CELL("format",'#_B'!G42)="F0",CELL("format",B!G42)="G"),FALSE,TRUE,IFERROR(IF(MATCH(CELL("format",'#_B'!G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G42),_xlfn.FORMULATEXT(B!G42),B!G42),"9","#"),"8","#"),"7","#"),"6","#"),"5","#"),"4","#"),"3","#"),"2","#"),"1","#"),"0","#"),"$","")," ",""),",","@"),"&gt;","@"),"&lt;","@"),"=","@"),")","@"),"(","@"),"^","@"),"/","@"),"+","@"),"*","@"),"-","@"))-LEN(SUBSTITUTE(SUBSTITUTE(SUBSTITUTE(SUBSTITUTE(SUBSTITUTE(SUBSTITUTE(SUBSTITUTE(SUBSTITUTE(SUBSTITUTE(SUBSTITUTE(SUBSTITUTE(SUBSTITUTE(SUBSTITUTE(SUBSTITUTE(SUBSTITUTE(SUBSTITUTE(SUBSTITUTE(SUBSTITUTE(SUBSTITUTE(SUBSTITUTE(SUBSTITUTE(SUBSTITUTE(SUBSTITUTE(SUBSTITUTE(IF(_xlfn.ISFORMULA(B!G42),_xlfn.FORMULATEXT(B!G42),B!G42),"9","#"),"8","#"),"7","#"),"6","#"),"5","#"),"4","#"),"3","#"),"2","#"),"1","#"),"0","#"),"$","")," ",""),",","@"),"&gt;","@"),"&lt;","@"),"=","@"),")","@"),"(","@"),"^","@"),"/","@"),"+","@"),"*","@"),"-","@"),"@#","")))/2&gt;(LEN(SUBSTITUTE(SUBSTITUTE(SUBSTITUTE(SUBSTITUTE(SUBSTITUTE(SUBSTITUTE(SUBSTITUTE(SUBSTITUTE(SUBSTITUTE(SUBSTITUTE(SUBSTITUTE(SUBSTITUTE(SUBSTITUTE(SUBSTITUTE(SUBSTITUTE(SUBSTITUTE(SUBSTITUTE(SUBSTITUTE(SUBSTITUTE(SUBSTITUTE(SUBSTITUTE(SUBSTITUTE(SUBSTITUTE(IF(_xlfn.ISFORMULA('#_B'!G42),_xlfn.FORMULATEXT('#_B'!G42),'#_B'!G42),"9","#"),"8","#"),"7","#"),"6","#"),"5","#"),"4","#"),"3","#"),"2","#"),"1","#"),"0","#"),"$","")," ",""),",","@"),"&gt;","@"),"&lt;","@"),"=","@"),")","@"),"(","@"),"^","@"),"/","@"),"+","@"),"*","@"),"-","@"))-LEN(SUBSTITUTE(SUBSTITUTE(SUBSTITUTE(SUBSTITUTE(SUBSTITUTE(SUBSTITUTE(SUBSTITUTE(SUBSTITUTE(SUBSTITUTE(SUBSTITUTE(SUBSTITUTE(SUBSTITUTE(SUBSTITUTE(SUBSTITUTE(SUBSTITUTE(SUBSTITUTE(SUBSTITUTE(SUBSTITUTE(SUBSTITUTE(SUBSTITUTE(SUBSTITUTE(SUBSTITUTE(SUBSTITUTE(SUBSTITUTE(IF(_xlfn.ISFORMULA('#_B'!G42),_xlfn.FORMULATEXT('#_B'!G42),'#_B'!G42),"9","#"),"8","#"),"7","#"),"6","#"),"5","#"),"4","#"),"3","#"),"2","#"),"1","#"),"0","#"),"$","")," ",""),",","@"),"&gt;","@"),"&lt;","@"),"=","@"),")","@"),"(","@"),"^","@"),"/","@"),"+","@"),"*","@"),"-","@"),"@#","")))/2,TRUE,FALSE),"HardCodeMsg",IF(LEN(IF(_xlfn.ISFORMULA(B!G42),_xlfn.FORMULATEXT(B!G42),B!G42))-LEN(SUBSTITUTE(IF(_xlfn.ISFORMULA(B!G42),_xlfn.FORMULATEXT(B!G42),B!G42),"""",""))&gt;LEN(IF(_xlfn.ISFORMULA('#_B'!G42),_xlfn.FORMULATEXT('#_B'!G42),'#_B'!G42))-LEN(SUBSTITUTE(IF(_xlfn.ISFORMULA('#_B'!G42),_xlfn.FORMULATEXT('#_B'!G42),'#_B'!G42),"""","")),TRUE,FALSE),"HardQuoteMsg",IF(LEN(IF(_xlfn.ISFORMULA(B!G42),_xlfn.FORMULATEXT(B!G42),B!G42))-LEN(SUBSTITUTE(IF(_xlfn.ISFORMULA(B!G42),_xlfn.FORMULATEXT(B!G42),B!G42),"$",""))&lt;LEN(IF(_xlfn.ISFORMULA('#_B'!G42),_xlfn.FORMULATEXT('#_B'!G42),'#_B'!G42))-LEN(SUBSTITUTE(IF(_xlfn.ISFORMULA('#_B'!G42),_xlfn.FORMULATEXT('#_B'!G42),'#_B'!G42),"$","")),TRUE,FALSE),"MissingAbsMsg",_xlfn.IFS(ISTEXT('#_B'!G42),FALSE,ISLOGICAL('#_B'!G42),FALSE,SUBSTITUTE(CELL("format",'#_B'!G42),"-","")=SUBSTITUTE(CELL("format",B!G42),"-",""),FALSE,CELL("format",'#_B'!G42)="G",FALSE,AND(CELL("format",'#_B'!G42)="F0",CELL("format",B!G42)="G"),FALSE,TRUE,IFERROR(IF(MATCH(CELL("format",'#_B'!G42),FormatCodes_SFX!$A$4:$A$53,0)&gt;0,TRUE),FALSE),TRUE,TRUE),"FormatMsg",TRUE,"PerfectMsg")</f>
        <v>PerfectMsg</v>
      </c>
      <c r="H42" s="259" t="str">
        <f ca="1">_xlfn.IFS(ISBLANK(B!H42),"",IF(NOT(ISNA('#_B'!H42)),IF(ISNA(B!H42),TRUE,FALSE),FALSE),"StuNAMsg",IF(AND(ISNA('#_B'!H42),ISNA(B!H42)),TRUE,FALSE),"PerfectMsg",IF(NOT(ISERROR('#_B'!H42)),IF(ISERROR(B!H42),TRUE,FALSE),FALSE),"StuErrorMsg",IF(TYPE('#_B'!H42)&lt;&gt;TYPE(B!H42),TRUE,FALSE),"WrongTypeMsg",IF(_xlfn.ISFORMULA('#_B'!H42),IF(NOT(_xlfn.ISFORMULA(B!H42)),TRUE),FALSE),"MissingFormulaMsg",IF(NOT(AND(ISNUMBER(FIND("[",_xlfn.FORMULATEXT('#_B'!H42))),ISNUMBER(FIND("!",_xlfn.FORMULATEXT('#_B'!H42))))),AND(ISNUMBER(FIND("[",_xlfn.FORMULATEXT(B!H42))),ISNUMBER(FIND("!",_xlfn.FORMULATEXT(B!H42)))),FALSE),"ExternalRefsMsg",IF(ISNUMBER('#_B'!H42),IF(ABS('#_B'!H42-B!H42)&gt;0.00001,TRUE,FALSE),IF('#_B'!H42&lt;&gt;B!H42,TRUE,FALSE)),IF(ISNUMBER('#_B'!H42),IF('#_B'!H42&gt;B!H42,"TooLow","TooHigh"),"WrongAnswer"),NOT(_xlfn.ISFORMULA('#_B'!H42)),IF(_xlfn.IFS(ISTEXT('#_B'!H42),FALSE,ISLOGICAL('#_B'!H42),FALSE,SUBSTITUTE(CELL("format",'#_B'!H42),"-","")=SUBSTITUTE(CELL("format",B!H42),"-",""),FALSE,CELL("format",'#_B'!H42)="G",FALSE,AND(CELL("format",'#_B'!H42)="F0",CELL("format",B!H42)="G"),FALSE,TRUE,IFERROR(IF(MATCH(CELL("format",'#_B'!H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H42),_xlfn.FORMULATEXT(B!H42),B!H42),"9","#"),"8","#"),"7","#"),"6","#"),"5","#"),"4","#"),"3","#"),"2","#"),"1","#"),"0","#"),"$","")," ",""),",","@"),"&gt;","@"),"&lt;","@"),"=","@"),")","@"),"(","@"),"^","@"),"/","@"),"+","@"),"*","@"),"-","@"))-LEN(SUBSTITUTE(SUBSTITUTE(SUBSTITUTE(SUBSTITUTE(SUBSTITUTE(SUBSTITUTE(SUBSTITUTE(SUBSTITUTE(SUBSTITUTE(SUBSTITUTE(SUBSTITUTE(SUBSTITUTE(SUBSTITUTE(SUBSTITUTE(SUBSTITUTE(SUBSTITUTE(SUBSTITUTE(SUBSTITUTE(SUBSTITUTE(SUBSTITUTE(SUBSTITUTE(SUBSTITUTE(SUBSTITUTE(SUBSTITUTE(IF(_xlfn.ISFORMULA(B!H42),_xlfn.FORMULATEXT(B!H42),B!H42),"9","#"),"8","#"),"7","#"),"6","#"),"5","#"),"4","#"),"3","#"),"2","#"),"1","#"),"0","#"),"$","")," ",""),",","@"),"&gt;","@"),"&lt;","@"),"=","@"),")","@"),"(","@"),"^","@"),"/","@"),"+","@"),"*","@"),"-","@"),"@#","")))/2&gt;(LEN(SUBSTITUTE(SUBSTITUTE(SUBSTITUTE(SUBSTITUTE(SUBSTITUTE(SUBSTITUTE(SUBSTITUTE(SUBSTITUTE(SUBSTITUTE(SUBSTITUTE(SUBSTITUTE(SUBSTITUTE(SUBSTITUTE(SUBSTITUTE(SUBSTITUTE(SUBSTITUTE(SUBSTITUTE(SUBSTITUTE(SUBSTITUTE(SUBSTITUTE(SUBSTITUTE(SUBSTITUTE(SUBSTITUTE(IF(_xlfn.ISFORMULA('#_B'!H42),_xlfn.FORMULATEXT('#_B'!H42),'#_B'!H42),"9","#"),"8","#"),"7","#"),"6","#"),"5","#"),"4","#"),"3","#"),"2","#"),"1","#"),"0","#"),"$","")," ",""),",","@"),"&gt;","@"),"&lt;","@"),"=","@"),")","@"),"(","@"),"^","@"),"/","@"),"+","@"),"*","@"),"-","@"))-LEN(SUBSTITUTE(SUBSTITUTE(SUBSTITUTE(SUBSTITUTE(SUBSTITUTE(SUBSTITUTE(SUBSTITUTE(SUBSTITUTE(SUBSTITUTE(SUBSTITUTE(SUBSTITUTE(SUBSTITUTE(SUBSTITUTE(SUBSTITUTE(SUBSTITUTE(SUBSTITUTE(SUBSTITUTE(SUBSTITUTE(SUBSTITUTE(SUBSTITUTE(SUBSTITUTE(SUBSTITUTE(SUBSTITUTE(SUBSTITUTE(IF(_xlfn.ISFORMULA('#_B'!H42),_xlfn.FORMULATEXT('#_B'!H42),'#_B'!H42),"9","#"),"8","#"),"7","#"),"6","#"),"5","#"),"4","#"),"3","#"),"2","#"),"1","#"),"0","#"),"$","")," ",""),",","@"),"&gt;","@"),"&lt;","@"),"=","@"),")","@"),"(","@"),"^","@"),"/","@"),"+","@"),"*","@"),"-","@"),"@#","")))/2,TRUE,FALSE),"HardCodeMsg",IF(LEN(IF(_xlfn.ISFORMULA(B!H42),_xlfn.FORMULATEXT(B!H42),B!H42))-LEN(SUBSTITUTE(IF(_xlfn.ISFORMULA(B!H42),_xlfn.FORMULATEXT(B!H42),B!H42),"""",""))&gt;LEN(IF(_xlfn.ISFORMULA('#_B'!H42),_xlfn.FORMULATEXT('#_B'!H42),'#_B'!H42))-LEN(SUBSTITUTE(IF(_xlfn.ISFORMULA('#_B'!H42),_xlfn.FORMULATEXT('#_B'!H42),'#_B'!H42),"""","")),TRUE,FALSE),"HardQuoteMsg",IF(LEN(IF(_xlfn.ISFORMULA(B!H42),_xlfn.FORMULATEXT(B!H42),B!H42))-LEN(SUBSTITUTE(IF(_xlfn.ISFORMULA(B!H42),_xlfn.FORMULATEXT(B!H42),B!H42),"$",""))&lt;LEN(IF(_xlfn.ISFORMULA('#_B'!H42),_xlfn.FORMULATEXT('#_B'!H42),'#_B'!H42))-LEN(SUBSTITUTE(IF(_xlfn.ISFORMULA('#_B'!H42),_xlfn.FORMULATEXT('#_B'!H42),'#_B'!H42),"$","")),TRUE,FALSE),"MissingAbsMsg",_xlfn.IFS(ISTEXT('#_B'!H42),FALSE,ISLOGICAL('#_B'!H42),FALSE,SUBSTITUTE(CELL("format",'#_B'!H42),"-","")=SUBSTITUTE(CELL("format",B!H42),"-",""),FALSE,CELL("format",'#_B'!H42)="G",FALSE,AND(CELL("format",'#_B'!H42)="F0",CELL("format",B!H42)="G"),FALSE,TRUE,IFERROR(IF(MATCH(CELL("format",'#_B'!H42),FormatCodes_SFX!$A$4:$A$53,0)&gt;0,TRUE),FALSE),TRUE,TRUE),"FormatMsg",TRUE,"PerfectMsg")</f>
        <v>PerfectMsg</v>
      </c>
      <c r="I42" s="259" t="str">
        <f ca="1">_xlfn.IFS(ISBLANK(B!I42),"",IF(NOT(ISNA('#_B'!I42)),IF(ISNA(B!I42),TRUE,FALSE),FALSE),"StuNAMsg",IF(AND(ISNA('#_B'!I42),ISNA(B!I42)),TRUE,FALSE),"PerfectMsg",IF(NOT(ISERROR('#_B'!I42)),IF(ISERROR(B!I42),TRUE,FALSE),FALSE),"StuErrorMsg",IF(TYPE('#_B'!I42)&lt;&gt;TYPE(B!I42),TRUE,FALSE),"WrongTypeMsg",IF(_xlfn.ISFORMULA('#_B'!I42),IF(NOT(_xlfn.ISFORMULA(B!I42)),TRUE),FALSE),"MissingFormulaMsg",IF(NOT(AND(ISNUMBER(FIND("[",_xlfn.FORMULATEXT('#_B'!I42))),ISNUMBER(FIND("!",_xlfn.FORMULATEXT('#_B'!I42))))),AND(ISNUMBER(FIND("[",_xlfn.FORMULATEXT(B!I42))),ISNUMBER(FIND("!",_xlfn.FORMULATEXT(B!I42)))),FALSE),"ExternalRefsMsg",IF(ISNUMBER('#_B'!I42),IF(ABS('#_B'!I42-B!I42)&gt;0.00001,TRUE,FALSE),IF('#_B'!I42&lt;&gt;B!I42,TRUE,FALSE)),IF(ISNUMBER('#_B'!I42),IF('#_B'!I42&gt;B!I42,"TooLow","TooHigh"),"WrongAnswer"),NOT(_xlfn.ISFORMULA('#_B'!I42)),IF(_xlfn.IFS(ISTEXT('#_B'!I42),FALSE,ISLOGICAL('#_B'!I42),FALSE,SUBSTITUTE(CELL("format",'#_B'!I42),"-","")=SUBSTITUTE(CELL("format",B!I42),"-",""),FALSE,CELL("format",'#_B'!I42)="G",FALSE,AND(CELL("format",'#_B'!I42)="F0",CELL("format",B!I42)="G"),FALSE,TRUE,IFERROR(IF(MATCH(CELL("format",'#_B'!I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I42),_xlfn.FORMULATEXT(B!I42),B!I42),"9","#"),"8","#"),"7","#"),"6","#"),"5","#"),"4","#"),"3","#"),"2","#"),"1","#"),"0","#"),"$","")," ",""),",","@"),"&gt;","@"),"&lt;","@"),"=","@"),")","@"),"(","@"),"^","@"),"/","@"),"+","@"),"*","@"),"-","@"))-LEN(SUBSTITUTE(SUBSTITUTE(SUBSTITUTE(SUBSTITUTE(SUBSTITUTE(SUBSTITUTE(SUBSTITUTE(SUBSTITUTE(SUBSTITUTE(SUBSTITUTE(SUBSTITUTE(SUBSTITUTE(SUBSTITUTE(SUBSTITUTE(SUBSTITUTE(SUBSTITUTE(SUBSTITUTE(SUBSTITUTE(SUBSTITUTE(SUBSTITUTE(SUBSTITUTE(SUBSTITUTE(SUBSTITUTE(SUBSTITUTE(IF(_xlfn.ISFORMULA(B!I42),_xlfn.FORMULATEXT(B!I42),B!I42),"9","#"),"8","#"),"7","#"),"6","#"),"5","#"),"4","#"),"3","#"),"2","#"),"1","#"),"0","#"),"$","")," ",""),",","@"),"&gt;","@"),"&lt;","@"),"=","@"),")","@"),"(","@"),"^","@"),"/","@"),"+","@"),"*","@"),"-","@"),"@#","")))/2&gt;(LEN(SUBSTITUTE(SUBSTITUTE(SUBSTITUTE(SUBSTITUTE(SUBSTITUTE(SUBSTITUTE(SUBSTITUTE(SUBSTITUTE(SUBSTITUTE(SUBSTITUTE(SUBSTITUTE(SUBSTITUTE(SUBSTITUTE(SUBSTITUTE(SUBSTITUTE(SUBSTITUTE(SUBSTITUTE(SUBSTITUTE(SUBSTITUTE(SUBSTITUTE(SUBSTITUTE(SUBSTITUTE(SUBSTITUTE(IF(_xlfn.ISFORMULA('#_B'!I42),_xlfn.FORMULATEXT('#_B'!I42),'#_B'!I42),"9","#"),"8","#"),"7","#"),"6","#"),"5","#"),"4","#"),"3","#"),"2","#"),"1","#"),"0","#"),"$","")," ",""),",","@"),"&gt;","@"),"&lt;","@"),"=","@"),")","@"),"(","@"),"^","@"),"/","@"),"+","@"),"*","@"),"-","@"))-LEN(SUBSTITUTE(SUBSTITUTE(SUBSTITUTE(SUBSTITUTE(SUBSTITUTE(SUBSTITUTE(SUBSTITUTE(SUBSTITUTE(SUBSTITUTE(SUBSTITUTE(SUBSTITUTE(SUBSTITUTE(SUBSTITUTE(SUBSTITUTE(SUBSTITUTE(SUBSTITUTE(SUBSTITUTE(SUBSTITUTE(SUBSTITUTE(SUBSTITUTE(SUBSTITUTE(SUBSTITUTE(SUBSTITUTE(SUBSTITUTE(IF(_xlfn.ISFORMULA('#_B'!I42),_xlfn.FORMULATEXT('#_B'!I42),'#_B'!I42),"9","#"),"8","#"),"7","#"),"6","#"),"5","#"),"4","#"),"3","#"),"2","#"),"1","#"),"0","#"),"$","")," ",""),",","@"),"&gt;","@"),"&lt;","@"),"=","@"),")","@"),"(","@"),"^","@"),"/","@"),"+","@"),"*","@"),"-","@"),"@#","")))/2,TRUE,FALSE),"HardCodeMsg",IF(LEN(IF(_xlfn.ISFORMULA(B!I42),_xlfn.FORMULATEXT(B!I42),B!I42))-LEN(SUBSTITUTE(IF(_xlfn.ISFORMULA(B!I42),_xlfn.FORMULATEXT(B!I42),B!I42),"""",""))&gt;LEN(IF(_xlfn.ISFORMULA('#_B'!I42),_xlfn.FORMULATEXT('#_B'!I42),'#_B'!I42))-LEN(SUBSTITUTE(IF(_xlfn.ISFORMULA('#_B'!I42),_xlfn.FORMULATEXT('#_B'!I42),'#_B'!I42),"""","")),TRUE,FALSE),"HardQuoteMsg",IF(LEN(IF(_xlfn.ISFORMULA(B!I42),_xlfn.FORMULATEXT(B!I42),B!I42))-LEN(SUBSTITUTE(IF(_xlfn.ISFORMULA(B!I42),_xlfn.FORMULATEXT(B!I42),B!I42),"$",""))&lt;LEN(IF(_xlfn.ISFORMULA('#_B'!I42),_xlfn.FORMULATEXT('#_B'!I42),'#_B'!I42))-LEN(SUBSTITUTE(IF(_xlfn.ISFORMULA('#_B'!I42),_xlfn.FORMULATEXT('#_B'!I42),'#_B'!I42),"$","")),TRUE,FALSE),"MissingAbsMsg",_xlfn.IFS(ISTEXT('#_B'!I42),FALSE,ISLOGICAL('#_B'!I42),FALSE,SUBSTITUTE(CELL("format",'#_B'!I42),"-","")=SUBSTITUTE(CELL("format",B!I42),"-",""),FALSE,CELL("format",'#_B'!I42)="G",FALSE,AND(CELL("format",'#_B'!I42)="F0",CELL("format",B!I42)="G"),FALSE,TRUE,IFERROR(IF(MATCH(CELL("format",'#_B'!I42),FormatCodes_SFX!$A$4:$A$53,0)&gt;0,TRUE),FALSE),TRUE,TRUE),"FormatMsg",TRUE,"PerfectMsg")</f>
        <v>PerfectMsg</v>
      </c>
      <c r="J42" s="259" t="str">
        <f ca="1">_xlfn.IFS(ISBLANK(B!J42),"",IF(NOT(ISNA('#_B'!J42)),IF(ISNA(B!J42),TRUE,FALSE),FALSE),"StuNAMsg",IF(AND(ISNA('#_B'!J42),ISNA(B!J42)),TRUE,FALSE),"PerfectMsg",IF(NOT(ISERROR('#_B'!J42)),IF(ISERROR(B!J42),TRUE,FALSE),FALSE),"StuErrorMsg",IF(TYPE('#_B'!J42)&lt;&gt;TYPE(B!J42),TRUE,FALSE),"WrongTypeMsg",IF(_xlfn.ISFORMULA('#_B'!J42),IF(NOT(_xlfn.ISFORMULA(B!J42)),TRUE),FALSE),"MissingFormulaMsg",IF(NOT(AND(ISNUMBER(FIND("[",_xlfn.FORMULATEXT('#_B'!J42))),ISNUMBER(FIND("!",_xlfn.FORMULATEXT('#_B'!J42))))),AND(ISNUMBER(FIND("[",_xlfn.FORMULATEXT(B!J42))),ISNUMBER(FIND("!",_xlfn.FORMULATEXT(B!J42)))),FALSE),"ExternalRefsMsg",IF(ISNUMBER('#_B'!J42),IF(ABS('#_B'!J42-B!J42)&gt;0.00001,TRUE,FALSE),IF('#_B'!J42&lt;&gt;B!J42,TRUE,FALSE)),IF(ISNUMBER('#_B'!J42),IF('#_B'!J42&gt;B!J42,"TooLow","TooHigh"),"WrongAnswer"),NOT(_xlfn.ISFORMULA('#_B'!J42)),IF(_xlfn.IFS(ISTEXT('#_B'!J42),FALSE,ISLOGICAL('#_B'!J42),FALSE,SUBSTITUTE(CELL("format",'#_B'!J42),"-","")=SUBSTITUTE(CELL("format",B!J42),"-",""),FALSE,CELL("format",'#_B'!J42)="G",FALSE,AND(CELL("format",'#_B'!J42)="F0",CELL("format",B!J42)="G"),FALSE,TRUE,IFERROR(IF(MATCH(CELL("format",'#_B'!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J42),_xlfn.FORMULATEXT(B!J42),B!J42),"9","#"),"8","#"),"7","#"),"6","#"),"5","#"),"4","#"),"3","#"),"2","#"),"1","#"),"0","#"),"$","")," ",""),",","@"),"&gt;","@"),"&lt;","@"),"=","@"),")","@"),"(","@"),"^","@"),"/","@"),"+","@"),"*","@"),"-","@"))-LEN(SUBSTITUTE(SUBSTITUTE(SUBSTITUTE(SUBSTITUTE(SUBSTITUTE(SUBSTITUTE(SUBSTITUTE(SUBSTITUTE(SUBSTITUTE(SUBSTITUTE(SUBSTITUTE(SUBSTITUTE(SUBSTITUTE(SUBSTITUTE(SUBSTITUTE(SUBSTITUTE(SUBSTITUTE(SUBSTITUTE(SUBSTITUTE(SUBSTITUTE(SUBSTITUTE(SUBSTITUTE(SUBSTITUTE(SUBSTITUTE(IF(_xlfn.ISFORMULA(B!J42),_xlfn.FORMULATEXT(B!J42),B!J42),"9","#"),"8","#"),"7","#"),"6","#"),"5","#"),"4","#"),"3","#"),"2","#"),"1","#"),"0","#"),"$","")," ",""),",","@"),"&gt;","@"),"&lt;","@"),"=","@"),")","@"),"(","@"),"^","@"),"/","@"),"+","@"),"*","@"),"-","@"),"@#","")))/2&gt;(LEN(SUBSTITUTE(SUBSTITUTE(SUBSTITUTE(SUBSTITUTE(SUBSTITUTE(SUBSTITUTE(SUBSTITUTE(SUBSTITUTE(SUBSTITUTE(SUBSTITUTE(SUBSTITUTE(SUBSTITUTE(SUBSTITUTE(SUBSTITUTE(SUBSTITUTE(SUBSTITUTE(SUBSTITUTE(SUBSTITUTE(SUBSTITUTE(SUBSTITUTE(SUBSTITUTE(SUBSTITUTE(SUBSTITUTE(IF(_xlfn.ISFORMULA('#_B'!J42),_xlfn.FORMULATEXT('#_B'!J42),'#_B'!J42),"9","#"),"8","#"),"7","#"),"6","#"),"5","#"),"4","#"),"3","#"),"2","#"),"1","#"),"0","#"),"$","")," ",""),",","@"),"&gt;","@"),"&lt;","@"),"=","@"),")","@"),"(","@"),"^","@"),"/","@"),"+","@"),"*","@"),"-","@"))-LEN(SUBSTITUTE(SUBSTITUTE(SUBSTITUTE(SUBSTITUTE(SUBSTITUTE(SUBSTITUTE(SUBSTITUTE(SUBSTITUTE(SUBSTITUTE(SUBSTITUTE(SUBSTITUTE(SUBSTITUTE(SUBSTITUTE(SUBSTITUTE(SUBSTITUTE(SUBSTITUTE(SUBSTITUTE(SUBSTITUTE(SUBSTITUTE(SUBSTITUTE(SUBSTITUTE(SUBSTITUTE(SUBSTITUTE(SUBSTITUTE(IF(_xlfn.ISFORMULA('#_B'!J42),_xlfn.FORMULATEXT('#_B'!J42),'#_B'!J42),"9","#"),"8","#"),"7","#"),"6","#"),"5","#"),"4","#"),"3","#"),"2","#"),"1","#"),"0","#"),"$","")," ",""),",","@"),"&gt;","@"),"&lt;","@"),"=","@"),")","@"),"(","@"),"^","@"),"/","@"),"+","@"),"*","@"),"-","@"),"@#","")))/2,TRUE,FALSE),"HardCodeMsg",IF(LEN(IF(_xlfn.ISFORMULA(B!J42),_xlfn.FORMULATEXT(B!J42),B!J42))-LEN(SUBSTITUTE(IF(_xlfn.ISFORMULA(B!J42),_xlfn.FORMULATEXT(B!J42),B!J42),"""",""))&gt;LEN(IF(_xlfn.ISFORMULA('#_B'!J42),_xlfn.FORMULATEXT('#_B'!J42),'#_B'!J42))-LEN(SUBSTITUTE(IF(_xlfn.ISFORMULA('#_B'!J42),_xlfn.FORMULATEXT('#_B'!J42),'#_B'!J42),"""","")),TRUE,FALSE),"HardQuoteMsg",IF(LEN(IF(_xlfn.ISFORMULA(B!J42),_xlfn.FORMULATEXT(B!J42),B!J42))-LEN(SUBSTITUTE(IF(_xlfn.ISFORMULA(B!J42),_xlfn.FORMULATEXT(B!J42),B!J42),"$",""))&lt;LEN(IF(_xlfn.ISFORMULA('#_B'!J42),_xlfn.FORMULATEXT('#_B'!J42),'#_B'!J42))-LEN(SUBSTITUTE(IF(_xlfn.ISFORMULA('#_B'!J42),_xlfn.FORMULATEXT('#_B'!J42),'#_B'!J42),"$","")),TRUE,FALSE),"MissingAbsMsg",_xlfn.IFS(ISTEXT('#_B'!J42),FALSE,ISLOGICAL('#_B'!J42),FALSE,SUBSTITUTE(CELL("format",'#_B'!J42),"-","")=SUBSTITUTE(CELL("format",B!J42),"-",""),FALSE,CELL("format",'#_B'!J42)="G",FALSE,AND(CELL("format",'#_B'!J42)="F0",CELL("format",B!J42)="G"),FALSE,TRUE,IFERROR(IF(MATCH(CELL("format",'#_B'!J42),FormatCodes_SFX!$A$4:$A$53,0)&gt;0,TRUE),FALSE),TRUE,TRUE),"FormatMsg",TRUE,"PerfectMsg")</f>
        <v>PerfectMsg</v>
      </c>
      <c r="K42" s="259" t="str">
        <f ca="1">_xlfn.IFS(ISBLANK(B!K42),"",IF(NOT(ISNA('#_B'!K42)),IF(ISNA(B!K42),TRUE,FALSE),FALSE),"StuNAMsg",IF(AND(ISNA('#_B'!K42),ISNA(B!K42)),TRUE,FALSE),"PerfectMsg",IF(NOT(ISERROR('#_B'!K42)),IF(ISERROR(B!K42),TRUE,FALSE),FALSE),"StuErrorMsg",IF(TYPE('#_B'!K42)&lt;&gt;TYPE(B!K42),TRUE,FALSE),"WrongTypeMsg",IF(_xlfn.ISFORMULA('#_B'!K42),IF(NOT(_xlfn.ISFORMULA(B!K42)),TRUE),FALSE),"MissingFormulaMsg",IF(NOT(AND(ISNUMBER(FIND("[",_xlfn.FORMULATEXT('#_B'!K42))),ISNUMBER(FIND("!",_xlfn.FORMULATEXT('#_B'!K42))))),AND(ISNUMBER(FIND("[",_xlfn.FORMULATEXT(B!K42))),ISNUMBER(FIND("!",_xlfn.FORMULATEXT(B!K42)))),FALSE),"ExternalRefsMsg",IF(ISNUMBER('#_B'!K42),IF(ABS('#_B'!K42-B!K42)&gt;0.00001,TRUE,FALSE),IF('#_B'!K42&lt;&gt;B!K42,TRUE,FALSE)),IF(ISNUMBER('#_B'!K42),IF('#_B'!K42&gt;B!K42,"TooLow","TooHigh"),"WrongAnswer"),NOT(_xlfn.ISFORMULA('#_B'!K42)),IF(_xlfn.IFS(ISTEXT('#_B'!K42),FALSE,ISLOGICAL('#_B'!K42),FALSE,SUBSTITUTE(CELL("format",'#_B'!K42),"-","")=SUBSTITUTE(CELL("format",B!K42),"-",""),FALSE,CELL("format",'#_B'!K42)="G",FALSE,AND(CELL("format",'#_B'!K42)="F0",CELL("format",B!K42)="G"),FALSE,TRUE,IFERROR(IF(MATCH(CELL("format",'#_B'!K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K42),_xlfn.FORMULATEXT(B!K42),B!K42),"9","#"),"8","#"),"7","#"),"6","#"),"5","#"),"4","#"),"3","#"),"2","#"),"1","#"),"0","#"),"$","")," ",""),",","@"),"&gt;","@"),"&lt;","@"),"=","@"),")","@"),"(","@"),"^","@"),"/","@"),"+","@"),"*","@"),"-","@"))-LEN(SUBSTITUTE(SUBSTITUTE(SUBSTITUTE(SUBSTITUTE(SUBSTITUTE(SUBSTITUTE(SUBSTITUTE(SUBSTITUTE(SUBSTITUTE(SUBSTITUTE(SUBSTITUTE(SUBSTITUTE(SUBSTITUTE(SUBSTITUTE(SUBSTITUTE(SUBSTITUTE(SUBSTITUTE(SUBSTITUTE(SUBSTITUTE(SUBSTITUTE(SUBSTITUTE(SUBSTITUTE(SUBSTITUTE(SUBSTITUTE(IF(_xlfn.ISFORMULA(B!K42),_xlfn.FORMULATEXT(B!K42),B!K42),"9","#"),"8","#"),"7","#"),"6","#"),"5","#"),"4","#"),"3","#"),"2","#"),"1","#"),"0","#"),"$","")," ",""),",","@"),"&gt;","@"),"&lt;","@"),"=","@"),")","@"),"(","@"),"^","@"),"/","@"),"+","@"),"*","@"),"-","@"),"@#","")))/2&gt;(LEN(SUBSTITUTE(SUBSTITUTE(SUBSTITUTE(SUBSTITUTE(SUBSTITUTE(SUBSTITUTE(SUBSTITUTE(SUBSTITUTE(SUBSTITUTE(SUBSTITUTE(SUBSTITUTE(SUBSTITUTE(SUBSTITUTE(SUBSTITUTE(SUBSTITUTE(SUBSTITUTE(SUBSTITUTE(SUBSTITUTE(SUBSTITUTE(SUBSTITUTE(SUBSTITUTE(SUBSTITUTE(SUBSTITUTE(IF(_xlfn.ISFORMULA('#_B'!K42),_xlfn.FORMULATEXT('#_B'!K42),'#_B'!K42),"9","#"),"8","#"),"7","#"),"6","#"),"5","#"),"4","#"),"3","#"),"2","#"),"1","#"),"0","#"),"$","")," ",""),",","@"),"&gt;","@"),"&lt;","@"),"=","@"),")","@"),"(","@"),"^","@"),"/","@"),"+","@"),"*","@"),"-","@"))-LEN(SUBSTITUTE(SUBSTITUTE(SUBSTITUTE(SUBSTITUTE(SUBSTITUTE(SUBSTITUTE(SUBSTITUTE(SUBSTITUTE(SUBSTITUTE(SUBSTITUTE(SUBSTITUTE(SUBSTITUTE(SUBSTITUTE(SUBSTITUTE(SUBSTITUTE(SUBSTITUTE(SUBSTITUTE(SUBSTITUTE(SUBSTITUTE(SUBSTITUTE(SUBSTITUTE(SUBSTITUTE(SUBSTITUTE(SUBSTITUTE(IF(_xlfn.ISFORMULA('#_B'!K42),_xlfn.FORMULATEXT('#_B'!K42),'#_B'!K42),"9","#"),"8","#"),"7","#"),"6","#"),"5","#"),"4","#"),"3","#"),"2","#"),"1","#"),"0","#"),"$","")," ",""),",","@"),"&gt;","@"),"&lt;","@"),"=","@"),")","@"),"(","@"),"^","@"),"/","@"),"+","@"),"*","@"),"-","@"),"@#","")))/2,TRUE,FALSE),"HardCodeMsg",IF(LEN(IF(_xlfn.ISFORMULA(B!K42),_xlfn.FORMULATEXT(B!K42),B!K42))-LEN(SUBSTITUTE(IF(_xlfn.ISFORMULA(B!K42),_xlfn.FORMULATEXT(B!K42),B!K42),"""",""))&gt;LEN(IF(_xlfn.ISFORMULA('#_B'!K42),_xlfn.FORMULATEXT('#_B'!K42),'#_B'!K42))-LEN(SUBSTITUTE(IF(_xlfn.ISFORMULA('#_B'!K42),_xlfn.FORMULATEXT('#_B'!K42),'#_B'!K42),"""","")),TRUE,FALSE),"HardQuoteMsg",IF(LEN(IF(_xlfn.ISFORMULA(B!K42),_xlfn.FORMULATEXT(B!K42),B!K42))-LEN(SUBSTITUTE(IF(_xlfn.ISFORMULA(B!K42),_xlfn.FORMULATEXT(B!K42),B!K42),"$",""))&lt;LEN(IF(_xlfn.ISFORMULA('#_B'!K42),_xlfn.FORMULATEXT('#_B'!K42),'#_B'!K42))-LEN(SUBSTITUTE(IF(_xlfn.ISFORMULA('#_B'!K42),_xlfn.FORMULATEXT('#_B'!K42),'#_B'!K42),"$","")),TRUE,FALSE),"MissingAbsMsg",_xlfn.IFS(ISTEXT('#_B'!K42),FALSE,ISLOGICAL('#_B'!K42),FALSE,SUBSTITUTE(CELL("format",'#_B'!K42),"-","")=SUBSTITUTE(CELL("format",B!K42),"-",""),FALSE,CELL("format",'#_B'!K42)="G",FALSE,AND(CELL("format",'#_B'!K42)="F0",CELL("format",B!K42)="G"),FALSE,TRUE,IFERROR(IF(MATCH(CELL("format",'#_B'!K42),FormatCodes_SFX!$A$4:$A$53,0)&gt;0,TRUE),FALSE),TRUE,TRUE),"FormatMsg",TRUE,"PerfectMsg")</f>
        <v>PerfectMsg</v>
      </c>
      <c r="L42" s="259" t="str">
        <f ca="1">_xlfn.IFS(ISBLANK(B!L42),"",IF(NOT(ISNA('#_B'!L42)),IF(ISNA(B!L42),TRUE,FALSE),FALSE),"StuNAMsg",IF(AND(ISNA('#_B'!L42),ISNA(B!L42)),TRUE,FALSE),"PerfectMsg",IF(NOT(ISERROR('#_B'!L42)),IF(ISERROR(B!L42),TRUE,FALSE),FALSE),"StuErrorMsg",IF(TYPE('#_B'!L42)&lt;&gt;TYPE(B!L42),TRUE,FALSE),"WrongTypeMsg",IF(_xlfn.ISFORMULA('#_B'!L42),IF(NOT(_xlfn.ISFORMULA(B!L42)),TRUE),FALSE),"MissingFormulaMsg",IF(NOT(AND(ISNUMBER(FIND("[",_xlfn.FORMULATEXT('#_B'!L42))),ISNUMBER(FIND("!",_xlfn.FORMULATEXT('#_B'!L42))))),AND(ISNUMBER(FIND("[",_xlfn.FORMULATEXT(B!L42))),ISNUMBER(FIND("!",_xlfn.FORMULATEXT(B!L42)))),FALSE),"ExternalRefsMsg",IF(ISNUMBER('#_B'!L42),IF(ABS('#_B'!L42-B!L42)&gt;0.00001,TRUE,FALSE),IF('#_B'!L42&lt;&gt;B!L42,TRUE,FALSE)),IF(ISNUMBER('#_B'!L42),IF('#_B'!L42&gt;B!L42,"TooLow","TooHigh"),"WrongAnswer"),NOT(_xlfn.ISFORMULA('#_B'!L42)),IF(_xlfn.IFS(ISTEXT('#_B'!L42),FALSE,ISLOGICAL('#_B'!L42),FALSE,SUBSTITUTE(CELL("format",'#_B'!L42),"-","")=SUBSTITUTE(CELL("format",B!L42),"-",""),FALSE,CELL("format",'#_B'!L42)="G",FALSE,AND(CELL("format",'#_B'!L42)="F0",CELL("format",B!L42)="G"),FALSE,TRUE,IFERROR(IF(MATCH(CELL("format",'#_B'!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L42),_xlfn.FORMULATEXT(B!L42),B!L42),"9","#"),"8","#"),"7","#"),"6","#"),"5","#"),"4","#"),"3","#"),"2","#"),"1","#"),"0","#"),"$","")," ",""),",","@"),"&gt;","@"),"&lt;","@"),"=","@"),")","@"),"(","@"),"^","@"),"/","@"),"+","@"),"*","@"),"-","@"))-LEN(SUBSTITUTE(SUBSTITUTE(SUBSTITUTE(SUBSTITUTE(SUBSTITUTE(SUBSTITUTE(SUBSTITUTE(SUBSTITUTE(SUBSTITUTE(SUBSTITUTE(SUBSTITUTE(SUBSTITUTE(SUBSTITUTE(SUBSTITUTE(SUBSTITUTE(SUBSTITUTE(SUBSTITUTE(SUBSTITUTE(SUBSTITUTE(SUBSTITUTE(SUBSTITUTE(SUBSTITUTE(SUBSTITUTE(SUBSTITUTE(IF(_xlfn.ISFORMULA(B!L42),_xlfn.FORMULATEXT(B!L42),B!L42),"9","#"),"8","#"),"7","#"),"6","#"),"5","#"),"4","#"),"3","#"),"2","#"),"1","#"),"0","#"),"$","")," ",""),",","@"),"&gt;","@"),"&lt;","@"),"=","@"),")","@"),"(","@"),"^","@"),"/","@"),"+","@"),"*","@"),"-","@"),"@#","")))/2&gt;(LEN(SUBSTITUTE(SUBSTITUTE(SUBSTITUTE(SUBSTITUTE(SUBSTITUTE(SUBSTITUTE(SUBSTITUTE(SUBSTITUTE(SUBSTITUTE(SUBSTITUTE(SUBSTITUTE(SUBSTITUTE(SUBSTITUTE(SUBSTITUTE(SUBSTITUTE(SUBSTITUTE(SUBSTITUTE(SUBSTITUTE(SUBSTITUTE(SUBSTITUTE(SUBSTITUTE(SUBSTITUTE(SUBSTITUTE(IF(_xlfn.ISFORMULA('#_B'!L42),_xlfn.FORMULATEXT('#_B'!L42),'#_B'!L42),"9","#"),"8","#"),"7","#"),"6","#"),"5","#"),"4","#"),"3","#"),"2","#"),"1","#"),"0","#"),"$","")," ",""),",","@"),"&gt;","@"),"&lt;","@"),"=","@"),")","@"),"(","@"),"^","@"),"/","@"),"+","@"),"*","@"),"-","@"))-LEN(SUBSTITUTE(SUBSTITUTE(SUBSTITUTE(SUBSTITUTE(SUBSTITUTE(SUBSTITUTE(SUBSTITUTE(SUBSTITUTE(SUBSTITUTE(SUBSTITUTE(SUBSTITUTE(SUBSTITUTE(SUBSTITUTE(SUBSTITUTE(SUBSTITUTE(SUBSTITUTE(SUBSTITUTE(SUBSTITUTE(SUBSTITUTE(SUBSTITUTE(SUBSTITUTE(SUBSTITUTE(SUBSTITUTE(SUBSTITUTE(IF(_xlfn.ISFORMULA('#_B'!L42),_xlfn.FORMULATEXT('#_B'!L42),'#_B'!L42),"9","#"),"8","#"),"7","#"),"6","#"),"5","#"),"4","#"),"3","#"),"2","#"),"1","#"),"0","#"),"$","")," ",""),",","@"),"&gt;","@"),"&lt;","@"),"=","@"),")","@"),"(","@"),"^","@"),"/","@"),"+","@"),"*","@"),"-","@"),"@#","")))/2,TRUE,FALSE),"HardCodeMsg",IF(LEN(IF(_xlfn.ISFORMULA(B!L42),_xlfn.FORMULATEXT(B!L42),B!L42))-LEN(SUBSTITUTE(IF(_xlfn.ISFORMULA(B!L42),_xlfn.FORMULATEXT(B!L42),B!L42),"""",""))&gt;LEN(IF(_xlfn.ISFORMULA('#_B'!L42),_xlfn.FORMULATEXT('#_B'!L42),'#_B'!L42))-LEN(SUBSTITUTE(IF(_xlfn.ISFORMULA('#_B'!L42),_xlfn.FORMULATEXT('#_B'!L42),'#_B'!L42),"""","")),TRUE,FALSE),"HardQuoteMsg",IF(LEN(IF(_xlfn.ISFORMULA(B!L42),_xlfn.FORMULATEXT(B!L42),B!L42))-LEN(SUBSTITUTE(IF(_xlfn.ISFORMULA(B!L42),_xlfn.FORMULATEXT(B!L42),B!L42),"$",""))&lt;LEN(IF(_xlfn.ISFORMULA('#_B'!L42),_xlfn.FORMULATEXT('#_B'!L42),'#_B'!L42))-LEN(SUBSTITUTE(IF(_xlfn.ISFORMULA('#_B'!L42),_xlfn.FORMULATEXT('#_B'!L42),'#_B'!L42),"$","")),TRUE,FALSE),"MissingAbsMsg",_xlfn.IFS(ISTEXT('#_B'!L42),FALSE,ISLOGICAL('#_B'!L42),FALSE,SUBSTITUTE(CELL("format",'#_B'!L42),"-","")=SUBSTITUTE(CELL("format",B!L42),"-",""),FALSE,CELL("format",'#_B'!L42)="G",FALSE,AND(CELL("format",'#_B'!L42)="F0",CELL("format",B!L42)="G"),FALSE,TRUE,IFERROR(IF(MATCH(CELL("format",'#_B'!L42),FormatCodes_SFX!$A$4:$A$53,0)&gt;0,TRUE),FALSE),TRUE,TRUE),"FormatMsg",TRUE,"PerfectMsg")</f>
        <v>PerfectMsg</v>
      </c>
      <c r="M42" s="262"/>
      <c r="N42" s="259"/>
      <c r="O42" s="259" t="str">
        <f ca="1">_xlfn.IFS(ISBLANK(B!O42),"",IF(NOT(ISNA('#_B'!O42)),IF(ISNA(B!O42),TRUE,FALSE),FALSE),"StuNAMsg",IF(AND(ISNA('#_B'!O42),ISNA(B!O42)),TRUE,FALSE),"PerfectMsg",IF(NOT(ISERROR('#_B'!O42)),IF(ISERROR(B!O42),TRUE,FALSE),FALSE),"StuErrorMsg",IF(TYPE('#_B'!O42)&lt;&gt;TYPE(B!O42),TRUE,FALSE),"WrongTypeMsg",IF(_xlfn.ISFORMULA('#_B'!O42),IF(NOT(_xlfn.ISFORMULA(B!O42)),TRUE),FALSE),"MissingFormulaMsg",IF(NOT(AND(ISNUMBER(FIND("[",_xlfn.FORMULATEXT('#_B'!O42))),ISNUMBER(FIND("!",_xlfn.FORMULATEXT('#_B'!O42))))),AND(ISNUMBER(FIND("[",_xlfn.FORMULATEXT(B!O42))),ISNUMBER(FIND("!",_xlfn.FORMULATEXT(B!O42)))),FALSE),"ExternalRefsMsg",IF(ISNUMBER('#_B'!O42),IF(ABS('#_B'!O42-B!O42)&gt;0.00001,TRUE,FALSE),IF('#_B'!O42&lt;&gt;B!O42,TRUE,FALSE)),IF(ISNUMBER('#_B'!O42),IF('#_B'!O42&gt;B!O42,"TooLow","TooHigh"),"WrongAnswer"),NOT(_xlfn.ISFORMULA('#_B'!O42)),IF(_xlfn.IFS(ISTEXT('#_B'!O42),FALSE,ISLOGICAL('#_B'!O42),FALSE,SUBSTITUTE(CELL("format",'#_B'!O42),"-","")=SUBSTITUTE(CELL("format",B!O42),"-",""),FALSE,CELL("format",'#_B'!O42)="G",FALSE,AND(CELL("format",'#_B'!O42)="F0",CELL("format",B!O42)="G"),FALSE,TRUE,IFERROR(IF(MATCH(CELL("format",'#_B'!O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O42),_xlfn.FORMULATEXT(B!O42),B!O42),"9","#"),"8","#"),"7","#"),"6","#"),"5","#"),"4","#"),"3","#"),"2","#"),"1","#"),"0","#"),"$","")," ",""),",","@"),"&gt;","@"),"&lt;","@"),"=","@"),")","@"),"(","@"),"^","@"),"/","@"),"+","@"),"*","@"),"-","@"))-LEN(SUBSTITUTE(SUBSTITUTE(SUBSTITUTE(SUBSTITUTE(SUBSTITUTE(SUBSTITUTE(SUBSTITUTE(SUBSTITUTE(SUBSTITUTE(SUBSTITUTE(SUBSTITUTE(SUBSTITUTE(SUBSTITUTE(SUBSTITUTE(SUBSTITUTE(SUBSTITUTE(SUBSTITUTE(SUBSTITUTE(SUBSTITUTE(SUBSTITUTE(SUBSTITUTE(SUBSTITUTE(SUBSTITUTE(SUBSTITUTE(IF(_xlfn.ISFORMULA(B!O42),_xlfn.FORMULATEXT(B!O42),B!O42),"9","#"),"8","#"),"7","#"),"6","#"),"5","#"),"4","#"),"3","#"),"2","#"),"1","#"),"0","#"),"$","")," ",""),",","@"),"&gt;","@"),"&lt;","@"),"=","@"),")","@"),"(","@"),"^","@"),"/","@"),"+","@"),"*","@"),"-","@"),"@#","")))/2&gt;(LEN(SUBSTITUTE(SUBSTITUTE(SUBSTITUTE(SUBSTITUTE(SUBSTITUTE(SUBSTITUTE(SUBSTITUTE(SUBSTITUTE(SUBSTITUTE(SUBSTITUTE(SUBSTITUTE(SUBSTITUTE(SUBSTITUTE(SUBSTITUTE(SUBSTITUTE(SUBSTITUTE(SUBSTITUTE(SUBSTITUTE(SUBSTITUTE(SUBSTITUTE(SUBSTITUTE(SUBSTITUTE(SUBSTITUTE(IF(_xlfn.ISFORMULA('#_B'!O42),_xlfn.FORMULATEXT('#_B'!O42),'#_B'!O42),"9","#"),"8","#"),"7","#"),"6","#"),"5","#"),"4","#"),"3","#"),"2","#"),"1","#"),"0","#"),"$","")," ",""),",","@"),"&gt;","@"),"&lt;","@"),"=","@"),")","@"),"(","@"),"^","@"),"/","@"),"+","@"),"*","@"),"-","@"))-LEN(SUBSTITUTE(SUBSTITUTE(SUBSTITUTE(SUBSTITUTE(SUBSTITUTE(SUBSTITUTE(SUBSTITUTE(SUBSTITUTE(SUBSTITUTE(SUBSTITUTE(SUBSTITUTE(SUBSTITUTE(SUBSTITUTE(SUBSTITUTE(SUBSTITUTE(SUBSTITUTE(SUBSTITUTE(SUBSTITUTE(SUBSTITUTE(SUBSTITUTE(SUBSTITUTE(SUBSTITUTE(SUBSTITUTE(SUBSTITUTE(IF(_xlfn.ISFORMULA('#_B'!O42),_xlfn.FORMULATEXT('#_B'!O42),'#_B'!O42),"9","#"),"8","#"),"7","#"),"6","#"),"5","#"),"4","#"),"3","#"),"2","#"),"1","#"),"0","#"),"$","")," ",""),",","@"),"&gt;","@"),"&lt;","@"),"=","@"),")","@"),"(","@"),"^","@"),"/","@"),"+","@"),"*","@"),"-","@"),"@#","")))/2,TRUE,FALSE),"HardCodeMsg",IF(LEN(IF(_xlfn.ISFORMULA(B!O42),_xlfn.FORMULATEXT(B!O42),B!O42))-LEN(SUBSTITUTE(IF(_xlfn.ISFORMULA(B!O42),_xlfn.FORMULATEXT(B!O42),B!O42),"""",""))&gt;LEN(IF(_xlfn.ISFORMULA('#_B'!O42),_xlfn.FORMULATEXT('#_B'!O42),'#_B'!O42))-LEN(SUBSTITUTE(IF(_xlfn.ISFORMULA('#_B'!O42),_xlfn.FORMULATEXT('#_B'!O42),'#_B'!O42),"""","")),TRUE,FALSE),"HardQuoteMsg",IF(LEN(IF(_xlfn.ISFORMULA(B!O42),_xlfn.FORMULATEXT(B!O42),B!O42))-LEN(SUBSTITUTE(IF(_xlfn.ISFORMULA(B!O42),_xlfn.FORMULATEXT(B!O42),B!O42),"$",""))&lt;LEN(IF(_xlfn.ISFORMULA('#_B'!O42),_xlfn.FORMULATEXT('#_B'!O42),'#_B'!O42))-LEN(SUBSTITUTE(IF(_xlfn.ISFORMULA('#_B'!O42),_xlfn.FORMULATEXT('#_B'!O42),'#_B'!O42),"$","")),TRUE,FALSE),"MissingAbsMsg",_xlfn.IFS(ISTEXT('#_B'!O42),FALSE,ISLOGICAL('#_B'!O42),FALSE,SUBSTITUTE(CELL("format",'#_B'!O42),"-","")=SUBSTITUTE(CELL("format",B!O42),"-",""),FALSE,CELL("format",'#_B'!O42)="G",FALSE,AND(CELL("format",'#_B'!O42)="F0",CELL("format",B!O42)="G"),FALSE,TRUE,IFERROR(IF(MATCH(CELL("format",'#_B'!O42),FormatCodes_SFX!$A$4:$A$53,0)&gt;0,TRUE),FALSE),TRUE,TRUE),"FormatMsg",TRUE,"PerfectMsg")</f>
        <v>PerfectMsg</v>
      </c>
      <c r="P42" s="259" t="str">
        <f ca="1">_xlfn.IFS(ISBLANK(B!P42),"",IF(NOT(ISNA('#_B'!P42)),IF(ISNA(B!P42),TRUE,FALSE),FALSE),"StuNAMsg",IF(AND(ISNA('#_B'!P42),ISNA(B!P42)),TRUE,FALSE),"PerfectMsg",IF(NOT(ISERROR('#_B'!P42)),IF(ISERROR(B!P42),TRUE,FALSE),FALSE),"StuErrorMsg",IF(TYPE('#_B'!P42)&lt;&gt;TYPE(B!P42),TRUE,FALSE),"WrongTypeMsg",IF(_xlfn.ISFORMULA('#_B'!P42),IF(NOT(_xlfn.ISFORMULA(B!P42)),TRUE),FALSE),"MissingFormulaMsg",IF(NOT(AND(ISNUMBER(FIND("[",_xlfn.FORMULATEXT('#_B'!P42))),ISNUMBER(FIND("!",_xlfn.FORMULATEXT('#_B'!P42))))),AND(ISNUMBER(FIND("[",_xlfn.FORMULATEXT(B!P42))),ISNUMBER(FIND("!",_xlfn.FORMULATEXT(B!P42)))),FALSE),"ExternalRefsMsg",IF(ISNUMBER('#_B'!P42),IF(ABS('#_B'!P42-B!P42)&gt;0.00001,TRUE,FALSE),IF('#_B'!P42&lt;&gt;B!P42,TRUE,FALSE)),IF(ISNUMBER('#_B'!P42),IF('#_B'!P42&gt;B!P42,"TooLow","TooHigh"),"WrongAnswer"),NOT(_xlfn.ISFORMULA('#_B'!P42)),IF(_xlfn.IFS(ISTEXT('#_B'!P42),FALSE,ISLOGICAL('#_B'!P42),FALSE,SUBSTITUTE(CELL("format",'#_B'!P42),"-","")=SUBSTITUTE(CELL("format",B!P42),"-",""),FALSE,CELL("format",'#_B'!P42)="G",FALSE,AND(CELL("format",'#_B'!P42)="F0",CELL("format",B!P42)="G"),FALSE,TRUE,IFERROR(IF(MATCH(CELL("format",'#_B'!P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P42),_xlfn.FORMULATEXT(B!P42),B!P42),"9","#"),"8","#"),"7","#"),"6","#"),"5","#"),"4","#"),"3","#"),"2","#"),"1","#"),"0","#"),"$","")," ",""),",","@"),"&gt;","@"),"&lt;","@"),"=","@"),")","@"),"(","@"),"^","@"),"/","@"),"+","@"),"*","@"),"-","@"))-LEN(SUBSTITUTE(SUBSTITUTE(SUBSTITUTE(SUBSTITUTE(SUBSTITUTE(SUBSTITUTE(SUBSTITUTE(SUBSTITUTE(SUBSTITUTE(SUBSTITUTE(SUBSTITUTE(SUBSTITUTE(SUBSTITUTE(SUBSTITUTE(SUBSTITUTE(SUBSTITUTE(SUBSTITUTE(SUBSTITUTE(SUBSTITUTE(SUBSTITUTE(SUBSTITUTE(SUBSTITUTE(SUBSTITUTE(SUBSTITUTE(IF(_xlfn.ISFORMULA(B!P42),_xlfn.FORMULATEXT(B!P42),B!P42),"9","#"),"8","#"),"7","#"),"6","#"),"5","#"),"4","#"),"3","#"),"2","#"),"1","#"),"0","#"),"$","")," ",""),",","@"),"&gt;","@"),"&lt;","@"),"=","@"),")","@"),"(","@"),"^","@"),"/","@"),"+","@"),"*","@"),"-","@"),"@#","")))/2&gt;(LEN(SUBSTITUTE(SUBSTITUTE(SUBSTITUTE(SUBSTITUTE(SUBSTITUTE(SUBSTITUTE(SUBSTITUTE(SUBSTITUTE(SUBSTITUTE(SUBSTITUTE(SUBSTITUTE(SUBSTITUTE(SUBSTITUTE(SUBSTITUTE(SUBSTITUTE(SUBSTITUTE(SUBSTITUTE(SUBSTITUTE(SUBSTITUTE(SUBSTITUTE(SUBSTITUTE(SUBSTITUTE(SUBSTITUTE(IF(_xlfn.ISFORMULA('#_B'!P42),_xlfn.FORMULATEXT('#_B'!P42),'#_B'!P42),"9","#"),"8","#"),"7","#"),"6","#"),"5","#"),"4","#"),"3","#"),"2","#"),"1","#"),"0","#"),"$","")," ",""),",","@"),"&gt;","@"),"&lt;","@"),"=","@"),")","@"),"(","@"),"^","@"),"/","@"),"+","@"),"*","@"),"-","@"))-LEN(SUBSTITUTE(SUBSTITUTE(SUBSTITUTE(SUBSTITUTE(SUBSTITUTE(SUBSTITUTE(SUBSTITUTE(SUBSTITUTE(SUBSTITUTE(SUBSTITUTE(SUBSTITUTE(SUBSTITUTE(SUBSTITUTE(SUBSTITUTE(SUBSTITUTE(SUBSTITUTE(SUBSTITUTE(SUBSTITUTE(SUBSTITUTE(SUBSTITUTE(SUBSTITUTE(SUBSTITUTE(SUBSTITUTE(SUBSTITUTE(IF(_xlfn.ISFORMULA('#_B'!P42),_xlfn.FORMULATEXT('#_B'!P42),'#_B'!P42),"9","#"),"8","#"),"7","#"),"6","#"),"5","#"),"4","#"),"3","#"),"2","#"),"1","#"),"0","#"),"$","")," ",""),",","@"),"&gt;","@"),"&lt;","@"),"=","@"),")","@"),"(","@"),"^","@"),"/","@"),"+","@"),"*","@"),"-","@"),"@#","")))/2,TRUE,FALSE),"HardCodeMsg",IF(LEN(IF(_xlfn.ISFORMULA(B!P42),_xlfn.FORMULATEXT(B!P42),B!P42))-LEN(SUBSTITUTE(IF(_xlfn.ISFORMULA(B!P42),_xlfn.FORMULATEXT(B!P42),B!P42),"""",""))&gt;LEN(IF(_xlfn.ISFORMULA('#_B'!P42),_xlfn.FORMULATEXT('#_B'!P42),'#_B'!P42))-LEN(SUBSTITUTE(IF(_xlfn.ISFORMULA('#_B'!P42),_xlfn.FORMULATEXT('#_B'!P42),'#_B'!P42),"""","")),TRUE,FALSE),"HardQuoteMsg",IF(LEN(IF(_xlfn.ISFORMULA(B!P42),_xlfn.FORMULATEXT(B!P42),B!P42))-LEN(SUBSTITUTE(IF(_xlfn.ISFORMULA(B!P42),_xlfn.FORMULATEXT(B!P42),B!P42),"$",""))&lt;LEN(IF(_xlfn.ISFORMULA('#_B'!P42),_xlfn.FORMULATEXT('#_B'!P42),'#_B'!P42))-LEN(SUBSTITUTE(IF(_xlfn.ISFORMULA('#_B'!P42),_xlfn.FORMULATEXT('#_B'!P42),'#_B'!P42),"$","")),TRUE,FALSE),"MissingAbsMsg",_xlfn.IFS(ISTEXT('#_B'!P42),FALSE,ISLOGICAL('#_B'!P42),FALSE,SUBSTITUTE(CELL("format",'#_B'!P42),"-","")=SUBSTITUTE(CELL("format",B!P42),"-",""),FALSE,CELL("format",'#_B'!P42)="G",FALSE,AND(CELL("format",'#_B'!P42)="F0",CELL("format",B!P42)="G"),FALSE,TRUE,IFERROR(IF(MATCH(CELL("format",'#_B'!P42),FormatCodes_SFX!$A$4:$A$53,0)&gt;0,TRUE),FALSE),TRUE,TRUE),"FormatMsg",TRUE,"PerfectMsg")</f>
        <v>PerfectMsg</v>
      </c>
      <c r="Q42" s="259" t="str">
        <f ca="1">_xlfn.IFS(ISBLANK(B!Q42),"",IF(NOT(ISNA('#_B'!Q42)),IF(ISNA(B!Q42),TRUE,FALSE),FALSE),"StuNAMsg",IF(AND(ISNA('#_B'!Q42),ISNA(B!Q42)),TRUE,FALSE),"PerfectMsg",IF(NOT(ISERROR('#_B'!Q42)),IF(ISERROR(B!Q42),TRUE,FALSE),FALSE),"StuErrorMsg",IF(TYPE('#_B'!Q42)&lt;&gt;TYPE(B!Q42),TRUE,FALSE),"WrongTypeMsg",IF(_xlfn.ISFORMULA('#_B'!Q42),IF(NOT(_xlfn.ISFORMULA(B!Q42)),TRUE),FALSE),"MissingFormulaMsg",IF(NOT(AND(ISNUMBER(FIND("[",_xlfn.FORMULATEXT('#_B'!Q42))),ISNUMBER(FIND("!",_xlfn.FORMULATEXT('#_B'!Q42))))),AND(ISNUMBER(FIND("[",_xlfn.FORMULATEXT(B!Q42))),ISNUMBER(FIND("!",_xlfn.FORMULATEXT(B!Q42)))),FALSE),"ExternalRefsMsg",IF(ISNUMBER('#_B'!Q42),IF(ABS('#_B'!Q42-B!Q42)&gt;0.00001,TRUE,FALSE),IF('#_B'!Q42&lt;&gt;B!Q42,TRUE,FALSE)),IF(ISNUMBER('#_B'!Q42),IF('#_B'!Q42&gt;B!Q42,"TooLow","TooHigh"),"WrongAnswer"),NOT(_xlfn.ISFORMULA('#_B'!Q42)),IF(_xlfn.IFS(ISTEXT('#_B'!Q42),FALSE,ISLOGICAL('#_B'!Q42),FALSE,SUBSTITUTE(CELL("format",'#_B'!Q42),"-","")=SUBSTITUTE(CELL("format",B!Q42),"-",""),FALSE,CELL("format",'#_B'!Q42)="G",FALSE,AND(CELL("format",'#_B'!Q42)="F0",CELL("format",B!Q42)="G"),FALSE,TRUE,IFERROR(IF(MATCH(CELL("format",'#_B'!Q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Q42),_xlfn.FORMULATEXT(B!Q42),B!Q42),"9","#"),"8","#"),"7","#"),"6","#"),"5","#"),"4","#"),"3","#"),"2","#"),"1","#"),"0","#"),"$","")," ",""),",","@"),"&gt;","@"),"&lt;","@"),"=","@"),")","@"),"(","@"),"^","@"),"/","@"),"+","@"),"*","@"),"-","@"))-LEN(SUBSTITUTE(SUBSTITUTE(SUBSTITUTE(SUBSTITUTE(SUBSTITUTE(SUBSTITUTE(SUBSTITUTE(SUBSTITUTE(SUBSTITUTE(SUBSTITUTE(SUBSTITUTE(SUBSTITUTE(SUBSTITUTE(SUBSTITUTE(SUBSTITUTE(SUBSTITUTE(SUBSTITUTE(SUBSTITUTE(SUBSTITUTE(SUBSTITUTE(SUBSTITUTE(SUBSTITUTE(SUBSTITUTE(SUBSTITUTE(IF(_xlfn.ISFORMULA(B!Q42),_xlfn.FORMULATEXT(B!Q42),B!Q42),"9","#"),"8","#"),"7","#"),"6","#"),"5","#"),"4","#"),"3","#"),"2","#"),"1","#"),"0","#"),"$","")," ",""),",","@"),"&gt;","@"),"&lt;","@"),"=","@"),")","@"),"(","@"),"^","@"),"/","@"),"+","@"),"*","@"),"-","@"),"@#","")))/2&gt;(LEN(SUBSTITUTE(SUBSTITUTE(SUBSTITUTE(SUBSTITUTE(SUBSTITUTE(SUBSTITUTE(SUBSTITUTE(SUBSTITUTE(SUBSTITUTE(SUBSTITUTE(SUBSTITUTE(SUBSTITUTE(SUBSTITUTE(SUBSTITUTE(SUBSTITUTE(SUBSTITUTE(SUBSTITUTE(SUBSTITUTE(SUBSTITUTE(SUBSTITUTE(SUBSTITUTE(SUBSTITUTE(SUBSTITUTE(IF(_xlfn.ISFORMULA('#_B'!Q42),_xlfn.FORMULATEXT('#_B'!Q42),'#_B'!Q42),"9","#"),"8","#"),"7","#"),"6","#"),"5","#"),"4","#"),"3","#"),"2","#"),"1","#"),"0","#"),"$","")," ",""),",","@"),"&gt;","@"),"&lt;","@"),"=","@"),")","@"),"(","@"),"^","@"),"/","@"),"+","@"),"*","@"),"-","@"))-LEN(SUBSTITUTE(SUBSTITUTE(SUBSTITUTE(SUBSTITUTE(SUBSTITUTE(SUBSTITUTE(SUBSTITUTE(SUBSTITUTE(SUBSTITUTE(SUBSTITUTE(SUBSTITUTE(SUBSTITUTE(SUBSTITUTE(SUBSTITUTE(SUBSTITUTE(SUBSTITUTE(SUBSTITUTE(SUBSTITUTE(SUBSTITUTE(SUBSTITUTE(SUBSTITUTE(SUBSTITUTE(SUBSTITUTE(SUBSTITUTE(IF(_xlfn.ISFORMULA('#_B'!Q42),_xlfn.FORMULATEXT('#_B'!Q42),'#_B'!Q42),"9","#"),"8","#"),"7","#"),"6","#"),"5","#"),"4","#"),"3","#"),"2","#"),"1","#"),"0","#"),"$","")," ",""),",","@"),"&gt;","@"),"&lt;","@"),"=","@"),")","@"),"(","@"),"^","@"),"/","@"),"+","@"),"*","@"),"-","@"),"@#","")))/2,TRUE,FALSE),"HardCodeMsg",IF(LEN(IF(_xlfn.ISFORMULA(B!Q42),_xlfn.FORMULATEXT(B!Q42),B!Q42))-LEN(SUBSTITUTE(IF(_xlfn.ISFORMULA(B!Q42),_xlfn.FORMULATEXT(B!Q42),B!Q42),"""",""))&gt;LEN(IF(_xlfn.ISFORMULA('#_B'!Q42),_xlfn.FORMULATEXT('#_B'!Q42),'#_B'!Q42))-LEN(SUBSTITUTE(IF(_xlfn.ISFORMULA('#_B'!Q42),_xlfn.FORMULATEXT('#_B'!Q42),'#_B'!Q42),"""","")),TRUE,FALSE),"HardQuoteMsg",IF(LEN(IF(_xlfn.ISFORMULA(B!Q42),_xlfn.FORMULATEXT(B!Q42),B!Q42))-LEN(SUBSTITUTE(IF(_xlfn.ISFORMULA(B!Q42),_xlfn.FORMULATEXT(B!Q42),B!Q42),"$",""))&lt;LEN(IF(_xlfn.ISFORMULA('#_B'!Q42),_xlfn.FORMULATEXT('#_B'!Q42),'#_B'!Q42))-LEN(SUBSTITUTE(IF(_xlfn.ISFORMULA('#_B'!Q42),_xlfn.FORMULATEXT('#_B'!Q42),'#_B'!Q42),"$","")),TRUE,FALSE),"MissingAbsMsg",_xlfn.IFS(ISTEXT('#_B'!Q42),FALSE,ISLOGICAL('#_B'!Q42),FALSE,SUBSTITUTE(CELL("format",'#_B'!Q42),"-","")=SUBSTITUTE(CELL("format",B!Q42),"-",""),FALSE,CELL("format",'#_B'!Q42)="G",FALSE,AND(CELL("format",'#_B'!Q42)="F0",CELL("format",B!Q42)="G"),FALSE,TRUE,IFERROR(IF(MATCH(CELL("format",'#_B'!Q42),FormatCodes_SFX!$A$4:$A$53,0)&gt;0,TRUE),FALSE),TRUE,TRUE),"FormatMsg",TRUE,"PerfectMsg")</f>
        <v>PerfectMsg</v>
      </c>
    </row>
  </sheetData>
  <mergeCells count="1">
    <mergeCell ref="F20:S2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7C79-FE9A-4C33-A342-FC9081FE3B82}">
  <dimension ref="E1:AS42"/>
  <sheetViews>
    <sheetView showGridLines="0" zoomScaleNormal="100" workbookViewId="0">
      <pane ySplit="2" topLeftCell="A3" activePane="bottomLeft" state="frozen"/>
      <selection pane="bottomLeft" activeCell="S42" sqref="S42"/>
    </sheetView>
  </sheetViews>
  <sheetFormatPr defaultColWidth="8.7109375" defaultRowHeight="15"/>
  <cols>
    <col min="1" max="4" width="0.85546875" style="68" customWidth="1"/>
    <col min="5" max="5" width="8.7109375" style="68" customWidth="1"/>
    <col min="6" max="6" width="20" style="68" customWidth="1"/>
    <col min="7" max="8" width="10.42578125" style="68" customWidth="1"/>
    <col min="9" max="9" width="13.42578125" style="68" bestFit="1" customWidth="1"/>
    <col min="10" max="12" width="10.42578125" style="68" customWidth="1"/>
    <col min="13" max="13" width="1.42578125" style="68" customWidth="1"/>
    <col min="14" max="14" width="6.28515625" style="68" hidden="1" customWidth="1"/>
    <col min="15" max="15" width="15.28515625" style="68" bestFit="1" customWidth="1"/>
    <col min="16" max="16" width="17" style="68" bestFit="1" customWidth="1"/>
    <col min="17" max="17" width="10.7109375" style="68" bestFit="1" customWidth="1"/>
    <col min="18" max="18" width="11.7109375" style="68" customWidth="1"/>
    <col min="19" max="19" width="10.42578125" style="68" bestFit="1" customWidth="1"/>
    <col min="20" max="16384" width="8.7109375" style="68"/>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BSC!$E$2</f>
        <v>30</v>
      </c>
      <c r="F2" s="216">
        <f>BSC!$F$2</f>
        <v>30</v>
      </c>
      <c r="G2" s="215" t="str" cm="1">
        <f t="array" aca="1" ref="G2" ca="1">SUBSTITUTE(IF(LEN(CELL("address"))&lt;15,CELL("address"),""),"$","")</f>
        <v/>
      </c>
      <c r="H2" s="217" t="str">
        <f ca="1">IF(ISNUMBER(SEARCH("#REF!",_xlfn.FORMULATEXT(INDIRECT("'BSC'!"&amp;G2)))),"DRAGGING CELLS IS NOT PERMITTED. PLEASE UNDO LAST ACTION!!",IF($T$1&lt;&gt;"Feedback OFF",IFERROR(HLOOKUP(INDIRECT("'BSC'!"&amp;G2),Feedback_SFX!$B$2:$N$10,IF($T$1="Feedback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30</v>
      </c>
      <c r="AC2" s="223">
        <f t="shared" si="0"/>
        <v>30</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4" spans="5:45" ht="4.9000000000000004" customHeight="1"/>
    <row r="5" spans="5:45" ht="10.15" customHeight="1"/>
    <row r="6" spans="5:45" ht="18.75">
      <c r="F6" s="69" t="s">
        <v>41</v>
      </c>
      <c r="G6" s="70"/>
      <c r="H6" s="70"/>
      <c r="I6" s="70"/>
      <c r="J6" s="70"/>
      <c r="K6" s="70"/>
      <c r="L6" s="70"/>
      <c r="M6" s="70"/>
      <c r="N6" s="70"/>
      <c r="O6" s="70"/>
      <c r="P6" s="70"/>
      <c r="Q6" s="70"/>
      <c r="R6" s="70"/>
      <c r="S6" s="71"/>
    </row>
    <row r="7" spans="5:45" ht="15.75">
      <c r="F7" s="72" t="s">
        <v>42</v>
      </c>
      <c r="G7" s="73"/>
      <c r="H7" s="73"/>
      <c r="I7" s="73"/>
      <c r="J7" s="73"/>
      <c r="K7" s="73"/>
      <c r="L7" s="73"/>
      <c r="M7" s="73"/>
      <c r="N7" s="73"/>
      <c r="O7" s="73"/>
      <c r="P7" s="73"/>
      <c r="Q7" s="73"/>
      <c r="R7" s="73"/>
      <c r="S7" s="74"/>
    </row>
    <row r="8" spans="5:45" ht="15.75">
      <c r="F8" s="72" t="s">
        <v>43</v>
      </c>
      <c r="G8" s="73"/>
      <c r="H8" s="73"/>
      <c r="I8" s="73"/>
      <c r="J8" s="73"/>
      <c r="K8" s="73"/>
      <c r="L8" s="73"/>
      <c r="M8" s="73"/>
      <c r="N8" s="73"/>
      <c r="O8" s="73"/>
      <c r="P8" s="73"/>
      <c r="Q8" s="73"/>
      <c r="R8" s="73"/>
      <c r="S8" s="74"/>
    </row>
    <row r="9" spans="5:45" ht="15.75">
      <c r="F9" s="72"/>
      <c r="G9" s="73"/>
      <c r="H9" s="73"/>
      <c r="I9" s="73"/>
      <c r="J9" s="73"/>
      <c r="K9" s="73"/>
      <c r="L9" s="73"/>
      <c r="M9" s="73"/>
      <c r="N9" s="73"/>
      <c r="O9" s="73"/>
      <c r="P9" s="73"/>
      <c r="Q9" s="73"/>
      <c r="R9" s="73"/>
      <c r="S9" s="74"/>
    </row>
    <row r="10" spans="5:45" ht="15.75">
      <c r="F10" s="75" t="s">
        <v>2</v>
      </c>
      <c r="G10" s="73"/>
      <c r="H10" s="73"/>
      <c r="I10" s="73"/>
      <c r="J10" s="73"/>
      <c r="K10" s="73"/>
      <c r="L10" s="73"/>
      <c r="M10" s="73"/>
      <c r="N10" s="73"/>
      <c r="O10" s="73"/>
      <c r="P10" s="73"/>
      <c r="Q10" s="73"/>
      <c r="R10" s="73"/>
      <c r="S10" s="74"/>
    </row>
    <row r="11" spans="5:45" ht="15.75">
      <c r="F11" s="76" t="s">
        <v>44</v>
      </c>
      <c r="G11" s="73"/>
      <c r="H11" s="73"/>
      <c r="I11" s="73"/>
      <c r="J11" s="73"/>
      <c r="K11" s="73"/>
      <c r="L11" s="73"/>
      <c r="M11" s="73"/>
      <c r="N11" s="73"/>
      <c r="O11" s="73"/>
      <c r="P11" s="73"/>
      <c r="Q11" s="73"/>
      <c r="R11" s="73"/>
      <c r="S11" s="74"/>
    </row>
    <row r="12" spans="5:45" ht="15.75">
      <c r="F12" s="76" t="s">
        <v>45</v>
      </c>
      <c r="G12" s="73"/>
      <c r="H12" s="73"/>
      <c r="I12" s="73"/>
      <c r="J12" s="73"/>
      <c r="K12" s="73"/>
      <c r="L12" s="73"/>
      <c r="M12" s="73"/>
      <c r="N12" s="73"/>
      <c r="O12" s="73"/>
      <c r="P12" s="73"/>
      <c r="Q12" s="73"/>
      <c r="R12" s="73"/>
      <c r="S12" s="74"/>
    </row>
    <row r="13" spans="5:45" ht="15.75">
      <c r="F13" s="76" t="s">
        <v>46</v>
      </c>
      <c r="G13" s="73"/>
      <c r="H13" s="73"/>
      <c r="I13" s="73"/>
      <c r="J13" s="73"/>
      <c r="K13" s="73"/>
      <c r="L13" s="73"/>
      <c r="M13" s="73"/>
      <c r="N13" s="73"/>
      <c r="O13" s="73"/>
      <c r="P13" s="73"/>
      <c r="Q13" s="73"/>
      <c r="R13" s="73"/>
      <c r="S13" s="74"/>
    </row>
    <row r="14" spans="5:45" ht="15.75">
      <c r="F14" s="76" t="s">
        <v>47</v>
      </c>
      <c r="G14" s="73"/>
      <c r="H14" s="73"/>
      <c r="I14" s="73"/>
      <c r="J14" s="73"/>
      <c r="K14" s="73"/>
      <c r="L14" s="73"/>
      <c r="M14" s="73"/>
      <c r="N14" s="73"/>
      <c r="O14" s="73"/>
      <c r="P14" s="73"/>
      <c r="Q14" s="73"/>
      <c r="R14" s="73"/>
      <c r="S14" s="74"/>
    </row>
    <row r="15" spans="5:45" ht="15.75">
      <c r="F15" s="76" t="s">
        <v>48</v>
      </c>
      <c r="G15" s="73"/>
      <c r="H15" s="73"/>
      <c r="I15" s="73"/>
      <c r="J15" s="73"/>
      <c r="K15" s="73"/>
      <c r="L15" s="73"/>
      <c r="M15" s="73"/>
      <c r="N15" s="73"/>
      <c r="O15" s="73"/>
      <c r="P15" s="73"/>
      <c r="Q15" s="73"/>
      <c r="R15" s="73"/>
      <c r="S15" s="74"/>
    </row>
    <row r="16" spans="5:45" ht="15.75">
      <c r="F16" s="76" t="s">
        <v>49</v>
      </c>
      <c r="G16" s="73"/>
      <c r="H16" s="73"/>
      <c r="I16" s="73"/>
      <c r="J16" s="73"/>
      <c r="K16" s="73"/>
      <c r="L16" s="73"/>
      <c r="M16" s="73"/>
      <c r="N16" s="73"/>
      <c r="O16" s="73"/>
      <c r="P16" s="73"/>
      <c r="Q16" s="73"/>
      <c r="R16" s="73"/>
      <c r="S16" s="74"/>
    </row>
    <row r="17" spans="6:19" ht="15.75">
      <c r="F17" s="77"/>
      <c r="G17" s="78"/>
      <c r="H17" s="78"/>
      <c r="I17" s="78"/>
      <c r="J17" s="78"/>
      <c r="K17" s="78"/>
      <c r="L17" s="78"/>
      <c r="M17" s="78"/>
      <c r="N17" s="78"/>
      <c r="O17" s="78"/>
      <c r="P17" s="78"/>
      <c r="Q17" s="78"/>
      <c r="R17" s="78"/>
      <c r="S17" s="79"/>
    </row>
    <row r="18" spans="6:19" ht="15.75">
      <c r="F18" s="80"/>
    </row>
    <row r="20" spans="6:19" ht="15.75">
      <c r="F20" s="406" t="s">
        <v>50</v>
      </c>
      <c r="G20" s="407"/>
      <c r="H20" s="407"/>
      <c r="I20" s="407"/>
      <c r="J20" s="407"/>
      <c r="K20" s="407"/>
      <c r="L20" s="407"/>
      <c r="M20" s="407"/>
      <c r="N20" s="407"/>
      <c r="O20" s="407"/>
      <c r="P20" s="407"/>
      <c r="Q20" s="407"/>
      <c r="R20" s="407"/>
      <c r="S20" s="408"/>
    </row>
    <row r="21" spans="6:19" ht="15.75">
      <c r="F21" s="81"/>
      <c r="G21" s="82" t="s">
        <v>51</v>
      </c>
      <c r="H21" s="82" t="s">
        <v>52</v>
      </c>
      <c r="I21" s="82" t="s">
        <v>53</v>
      </c>
      <c r="J21" s="83" t="s">
        <v>54</v>
      </c>
      <c r="K21" s="82" t="s">
        <v>55</v>
      </c>
      <c r="L21" s="82" t="s">
        <v>56</v>
      </c>
      <c r="M21" s="84"/>
      <c r="N21" s="85"/>
      <c r="O21" s="82" t="s">
        <v>57</v>
      </c>
      <c r="P21" s="82" t="s">
        <v>58</v>
      </c>
      <c r="Q21" s="82" t="s">
        <v>59</v>
      </c>
      <c r="R21" s="86" t="s">
        <v>60</v>
      </c>
      <c r="S21" s="82" t="s">
        <v>61</v>
      </c>
    </row>
    <row r="22" spans="6:19" ht="15.75">
      <c r="F22" s="87" t="s">
        <v>62</v>
      </c>
      <c r="G22" s="88">
        <v>50</v>
      </c>
      <c r="H22" s="88">
        <v>50</v>
      </c>
      <c r="I22" s="88">
        <v>100</v>
      </c>
      <c r="J22" s="89">
        <v>50</v>
      </c>
      <c r="K22" s="88">
        <v>50</v>
      </c>
      <c r="L22" s="88">
        <v>100</v>
      </c>
      <c r="M22" s="90"/>
      <c r="N22" s="91"/>
      <c r="O22" s="253">
        <f>G22+H22+J22+K22</f>
        <v>200</v>
      </c>
      <c r="P22" s="253">
        <f>I22+L22</f>
        <v>200</v>
      </c>
      <c r="Q22" s="253">
        <f>SUM(G22:L22)</f>
        <v>400</v>
      </c>
      <c r="R22" s="92">
        <f>SUM(G22:L22)/$Q$22</f>
        <v>1</v>
      </c>
      <c r="S22" s="93">
        <v>0.7</v>
      </c>
    </row>
    <row r="23" spans="6:19" ht="7.9" customHeight="1">
      <c r="F23" s="94"/>
      <c r="G23" s="95"/>
      <c r="H23" s="95"/>
      <c r="I23" s="95"/>
      <c r="J23" s="95"/>
      <c r="K23" s="94"/>
      <c r="L23" s="96"/>
      <c r="M23" s="90"/>
      <c r="N23" s="96"/>
      <c r="O23" s="96"/>
      <c r="P23" s="95"/>
      <c r="Q23" s="95"/>
      <c r="R23" s="97"/>
      <c r="S23" s="98"/>
    </row>
    <row r="24" spans="6:19" ht="15.75">
      <c r="F24" s="99" t="s">
        <v>63</v>
      </c>
      <c r="G24" s="100">
        <v>46</v>
      </c>
      <c r="H24" s="100">
        <v>27</v>
      </c>
      <c r="I24" s="100">
        <v>88</v>
      </c>
      <c r="J24" s="101">
        <v>33</v>
      </c>
      <c r="K24" s="100">
        <v>49</v>
      </c>
      <c r="L24" s="100">
        <v>97</v>
      </c>
      <c r="M24" s="90"/>
      <c r="N24" s="102"/>
      <c r="O24" s="253">
        <f>G24+H24+J24+K24</f>
        <v>155</v>
      </c>
      <c r="P24" s="253">
        <f>I24+L24</f>
        <v>185</v>
      </c>
      <c r="Q24" s="253">
        <f>SUM(G24:L24)</f>
        <v>340</v>
      </c>
      <c r="R24" s="92">
        <f>SUM(G24:L24)/$Q$22</f>
        <v>0.85</v>
      </c>
      <c r="S24" s="93" t="str">
        <f>IF(R24&gt;$S$22,"Yes","No")</f>
        <v>Yes</v>
      </c>
    </row>
    <row r="25" spans="6:19" ht="15.75">
      <c r="F25" s="99" t="s">
        <v>64</v>
      </c>
      <c r="G25" s="100">
        <v>38</v>
      </c>
      <c r="H25" s="100">
        <v>41</v>
      </c>
      <c r="I25" s="100">
        <v>85</v>
      </c>
      <c r="J25" s="101">
        <v>48</v>
      </c>
      <c r="K25" s="100">
        <v>49</v>
      </c>
      <c r="L25" s="100">
        <v>87</v>
      </c>
      <c r="M25" s="90"/>
      <c r="N25" s="103"/>
      <c r="O25" s="253">
        <f t="shared" ref="O25:O39" si="1">G25+H25+J25+K25</f>
        <v>176</v>
      </c>
      <c r="P25" s="253">
        <f t="shared" ref="P25:P39" si="2">I25+L25</f>
        <v>172</v>
      </c>
      <c r="Q25" s="253">
        <f t="shared" ref="Q25:Q39" si="3">SUM(G25:L25)</f>
        <v>348</v>
      </c>
      <c r="R25" s="92">
        <f t="shared" ref="R25:R39" si="4">SUM(G25:L25)/$Q$22</f>
        <v>0.87</v>
      </c>
      <c r="S25" s="93" t="str">
        <f t="shared" ref="S25:S39" si="5">IF(R25&gt;$S$22,"Yes","No")</f>
        <v>Yes</v>
      </c>
    </row>
    <row r="26" spans="6:19" ht="15.75">
      <c r="F26" s="99" t="s">
        <v>65</v>
      </c>
      <c r="G26" s="100">
        <v>32</v>
      </c>
      <c r="H26" s="100">
        <v>32</v>
      </c>
      <c r="I26" s="100">
        <v>65</v>
      </c>
      <c r="J26" s="101">
        <v>28</v>
      </c>
      <c r="K26" s="100">
        <v>0</v>
      </c>
      <c r="L26" s="100">
        <v>67</v>
      </c>
      <c r="M26" s="90"/>
      <c r="N26" s="103"/>
      <c r="O26" s="253">
        <f t="shared" si="1"/>
        <v>92</v>
      </c>
      <c r="P26" s="253">
        <f t="shared" si="2"/>
        <v>132</v>
      </c>
      <c r="Q26" s="253">
        <f t="shared" si="3"/>
        <v>224</v>
      </c>
      <c r="R26" s="92">
        <f t="shared" si="4"/>
        <v>0.56000000000000005</v>
      </c>
      <c r="S26" s="93" t="str">
        <f t="shared" si="5"/>
        <v>No</v>
      </c>
    </row>
    <row r="27" spans="6:19" ht="15.75">
      <c r="F27" s="99" t="s">
        <v>66</v>
      </c>
      <c r="G27" s="100">
        <v>30</v>
      </c>
      <c r="H27" s="100">
        <v>43</v>
      </c>
      <c r="I27" s="100">
        <v>73</v>
      </c>
      <c r="J27" s="101">
        <v>45</v>
      </c>
      <c r="K27" s="100">
        <v>25</v>
      </c>
      <c r="L27" s="100">
        <v>83</v>
      </c>
      <c r="M27" s="90"/>
      <c r="N27" s="103"/>
      <c r="O27" s="253">
        <f t="shared" si="1"/>
        <v>143</v>
      </c>
      <c r="P27" s="253">
        <f t="shared" si="2"/>
        <v>156</v>
      </c>
      <c r="Q27" s="253">
        <f t="shared" si="3"/>
        <v>299</v>
      </c>
      <c r="R27" s="92">
        <f t="shared" si="4"/>
        <v>0.74750000000000005</v>
      </c>
      <c r="S27" s="93" t="str">
        <f t="shared" si="5"/>
        <v>Yes</v>
      </c>
    </row>
    <row r="28" spans="6:19" ht="15.75">
      <c r="F28" s="99" t="s">
        <v>67</v>
      </c>
      <c r="G28" s="100">
        <v>40</v>
      </c>
      <c r="H28" s="100">
        <v>37</v>
      </c>
      <c r="I28" s="100">
        <v>67</v>
      </c>
      <c r="J28" s="101">
        <v>34</v>
      </c>
      <c r="K28" s="100">
        <v>34</v>
      </c>
      <c r="L28" s="100">
        <v>65</v>
      </c>
      <c r="M28" s="90"/>
      <c r="N28" s="103"/>
      <c r="O28" s="253">
        <f t="shared" si="1"/>
        <v>145</v>
      </c>
      <c r="P28" s="253">
        <f t="shared" si="2"/>
        <v>132</v>
      </c>
      <c r="Q28" s="253">
        <f t="shared" si="3"/>
        <v>277</v>
      </c>
      <c r="R28" s="92">
        <f t="shared" si="4"/>
        <v>0.6925</v>
      </c>
      <c r="S28" s="93" t="str">
        <f t="shared" si="5"/>
        <v>No</v>
      </c>
    </row>
    <row r="29" spans="6:19" ht="15.75">
      <c r="F29" s="99" t="s">
        <v>68</v>
      </c>
      <c r="G29" s="100">
        <v>33</v>
      </c>
      <c r="H29" s="100">
        <v>44</v>
      </c>
      <c r="I29" s="100">
        <v>77</v>
      </c>
      <c r="J29" s="101">
        <v>46</v>
      </c>
      <c r="K29" s="100">
        <v>32</v>
      </c>
      <c r="L29" s="100">
        <v>81</v>
      </c>
      <c r="M29" s="90"/>
      <c r="N29" s="103"/>
      <c r="O29" s="253">
        <f t="shared" si="1"/>
        <v>155</v>
      </c>
      <c r="P29" s="253">
        <f t="shared" si="2"/>
        <v>158</v>
      </c>
      <c r="Q29" s="253">
        <f t="shared" si="3"/>
        <v>313</v>
      </c>
      <c r="R29" s="92">
        <f t="shared" si="4"/>
        <v>0.78249999999999997</v>
      </c>
      <c r="S29" s="93" t="str">
        <f t="shared" si="5"/>
        <v>Yes</v>
      </c>
    </row>
    <row r="30" spans="6:19" ht="15.75">
      <c r="F30" s="99" t="s">
        <v>69</v>
      </c>
      <c r="G30" s="100">
        <v>44</v>
      </c>
      <c r="H30" s="100">
        <v>49</v>
      </c>
      <c r="I30" s="104">
        <v>96</v>
      </c>
      <c r="J30" s="101">
        <v>34</v>
      </c>
      <c r="K30" s="100">
        <v>48</v>
      </c>
      <c r="L30" s="100">
        <v>99</v>
      </c>
      <c r="M30" s="90"/>
      <c r="N30" s="255">
        <v>1000</v>
      </c>
      <c r="O30" s="253">
        <f t="shared" si="1"/>
        <v>175</v>
      </c>
      <c r="P30" s="253">
        <f t="shared" si="2"/>
        <v>195</v>
      </c>
      <c r="Q30" s="253">
        <f t="shared" si="3"/>
        <v>370</v>
      </c>
      <c r="R30" s="92">
        <f t="shared" si="4"/>
        <v>0.92500000000000004</v>
      </c>
      <c r="S30" s="93" t="str">
        <f t="shared" si="5"/>
        <v>Yes</v>
      </c>
    </row>
    <row r="31" spans="6:19" ht="15.75">
      <c r="F31" s="99" t="s">
        <v>70</v>
      </c>
      <c r="G31" s="100">
        <v>50</v>
      </c>
      <c r="H31" s="100">
        <v>25</v>
      </c>
      <c r="I31" s="254">
        <v>94</v>
      </c>
      <c r="J31" s="101">
        <v>36</v>
      </c>
      <c r="K31" s="100">
        <v>48</v>
      </c>
      <c r="L31" s="100">
        <v>98</v>
      </c>
      <c r="M31" s="90"/>
      <c r="N31" s="103"/>
      <c r="O31" s="253">
        <f t="shared" si="1"/>
        <v>159</v>
      </c>
      <c r="P31" s="253">
        <f t="shared" si="2"/>
        <v>192</v>
      </c>
      <c r="Q31" s="253">
        <f t="shared" si="3"/>
        <v>351</v>
      </c>
      <c r="R31" s="92">
        <f t="shared" si="4"/>
        <v>0.87749999999999995</v>
      </c>
      <c r="S31" s="93" t="str">
        <f t="shared" si="5"/>
        <v>Yes</v>
      </c>
    </row>
    <row r="32" spans="6:19" ht="15.75">
      <c r="F32" s="99" t="s">
        <v>71</v>
      </c>
      <c r="G32" s="100">
        <v>49</v>
      </c>
      <c r="H32" s="100">
        <v>44</v>
      </c>
      <c r="I32" s="254">
        <v>72</v>
      </c>
      <c r="J32" s="101">
        <v>35</v>
      </c>
      <c r="K32" s="100">
        <v>33</v>
      </c>
      <c r="L32" s="100">
        <v>86</v>
      </c>
      <c r="M32" s="90"/>
      <c r="N32" s="103"/>
      <c r="O32" s="253">
        <f t="shared" si="1"/>
        <v>161</v>
      </c>
      <c r="P32" s="253">
        <f t="shared" si="2"/>
        <v>158</v>
      </c>
      <c r="Q32" s="253">
        <f t="shared" si="3"/>
        <v>319</v>
      </c>
      <c r="R32" s="92">
        <f t="shared" si="4"/>
        <v>0.79749999999999999</v>
      </c>
      <c r="S32" s="93" t="str">
        <f t="shared" si="5"/>
        <v>Yes</v>
      </c>
    </row>
    <row r="33" spans="6:19" ht="15.75">
      <c r="F33" s="99" t="s">
        <v>72</v>
      </c>
      <c r="G33" s="100">
        <v>45</v>
      </c>
      <c r="H33" s="100">
        <v>37</v>
      </c>
      <c r="I33" s="254">
        <v>94</v>
      </c>
      <c r="J33" s="101">
        <v>50</v>
      </c>
      <c r="K33" s="100">
        <v>43</v>
      </c>
      <c r="L33" s="100">
        <v>63</v>
      </c>
      <c r="M33" s="90"/>
      <c r="N33" s="103"/>
      <c r="O33" s="253">
        <f t="shared" si="1"/>
        <v>175</v>
      </c>
      <c r="P33" s="253">
        <f t="shared" si="2"/>
        <v>157</v>
      </c>
      <c r="Q33" s="253">
        <f t="shared" si="3"/>
        <v>332</v>
      </c>
      <c r="R33" s="92">
        <f t="shared" si="4"/>
        <v>0.83</v>
      </c>
      <c r="S33" s="93" t="str">
        <f t="shared" si="5"/>
        <v>Yes</v>
      </c>
    </row>
    <row r="34" spans="6:19" ht="15.75">
      <c r="F34" s="99" t="s">
        <v>73</v>
      </c>
      <c r="G34" s="100">
        <v>26</v>
      </c>
      <c r="H34" s="100">
        <v>39</v>
      </c>
      <c r="I34" s="254">
        <v>77</v>
      </c>
      <c r="J34" s="101">
        <v>43</v>
      </c>
      <c r="K34" s="100">
        <v>44</v>
      </c>
      <c r="L34" s="100">
        <v>93</v>
      </c>
      <c r="M34" s="90"/>
      <c r="N34" s="103"/>
      <c r="O34" s="253">
        <f t="shared" si="1"/>
        <v>152</v>
      </c>
      <c r="P34" s="253">
        <f t="shared" si="2"/>
        <v>170</v>
      </c>
      <c r="Q34" s="253">
        <f t="shared" si="3"/>
        <v>322</v>
      </c>
      <c r="R34" s="92">
        <f t="shared" si="4"/>
        <v>0.80500000000000005</v>
      </c>
      <c r="S34" s="93" t="str">
        <f t="shared" si="5"/>
        <v>Yes</v>
      </c>
    </row>
    <row r="35" spans="6:19" ht="15.75">
      <c r="F35" s="99" t="s">
        <v>74</v>
      </c>
      <c r="G35" s="100">
        <v>0</v>
      </c>
      <c r="H35" s="100">
        <v>35</v>
      </c>
      <c r="I35" s="254">
        <v>80</v>
      </c>
      <c r="J35" s="101">
        <v>45</v>
      </c>
      <c r="K35" s="100">
        <v>27</v>
      </c>
      <c r="L35" s="100">
        <v>81</v>
      </c>
      <c r="M35" s="90"/>
      <c r="N35" s="103"/>
      <c r="O35" s="253">
        <f t="shared" si="1"/>
        <v>107</v>
      </c>
      <c r="P35" s="253">
        <f t="shared" si="2"/>
        <v>161</v>
      </c>
      <c r="Q35" s="253">
        <f t="shared" si="3"/>
        <v>268</v>
      </c>
      <c r="R35" s="92">
        <f t="shared" si="4"/>
        <v>0.67</v>
      </c>
      <c r="S35" s="93" t="str">
        <f t="shared" si="5"/>
        <v>No</v>
      </c>
    </row>
    <row r="36" spans="6:19" ht="15.75">
      <c r="F36" s="99" t="s">
        <v>75</v>
      </c>
      <c r="G36" s="100">
        <v>28</v>
      </c>
      <c r="H36" s="100">
        <v>26</v>
      </c>
      <c r="I36" s="254">
        <v>68</v>
      </c>
      <c r="J36" s="101">
        <v>34</v>
      </c>
      <c r="K36" s="100">
        <v>29</v>
      </c>
      <c r="L36" s="100">
        <v>92</v>
      </c>
      <c r="M36" s="90"/>
      <c r="N36" s="103"/>
      <c r="O36" s="253">
        <f t="shared" si="1"/>
        <v>117</v>
      </c>
      <c r="P36" s="253">
        <f t="shared" si="2"/>
        <v>160</v>
      </c>
      <c r="Q36" s="253">
        <f t="shared" si="3"/>
        <v>277</v>
      </c>
      <c r="R36" s="92">
        <f t="shared" si="4"/>
        <v>0.6925</v>
      </c>
      <c r="S36" s="93" t="str">
        <f t="shared" si="5"/>
        <v>No</v>
      </c>
    </row>
    <row r="37" spans="6:19" ht="15.75">
      <c r="F37" s="99" t="s">
        <v>76</v>
      </c>
      <c r="G37" s="100">
        <v>30</v>
      </c>
      <c r="H37" s="100">
        <v>47</v>
      </c>
      <c r="I37" s="100">
        <v>95</v>
      </c>
      <c r="J37" s="101">
        <v>45</v>
      </c>
      <c r="K37" s="100">
        <v>40</v>
      </c>
      <c r="L37" s="100">
        <v>76</v>
      </c>
      <c r="M37" s="90"/>
      <c r="N37" s="103"/>
      <c r="O37" s="253">
        <f t="shared" si="1"/>
        <v>162</v>
      </c>
      <c r="P37" s="253">
        <f t="shared" si="2"/>
        <v>171</v>
      </c>
      <c r="Q37" s="253">
        <f t="shared" si="3"/>
        <v>333</v>
      </c>
      <c r="R37" s="92">
        <f t="shared" si="4"/>
        <v>0.83250000000000002</v>
      </c>
      <c r="S37" s="93" t="str">
        <f t="shared" si="5"/>
        <v>Yes</v>
      </c>
    </row>
    <row r="38" spans="6:19" ht="15.75">
      <c r="F38" s="99" t="s">
        <v>77</v>
      </c>
      <c r="G38" s="100">
        <v>42</v>
      </c>
      <c r="H38" s="100">
        <v>34</v>
      </c>
      <c r="I38" s="100">
        <v>79</v>
      </c>
      <c r="J38" s="101">
        <v>45</v>
      </c>
      <c r="K38" s="100">
        <v>25</v>
      </c>
      <c r="L38" s="100">
        <v>97</v>
      </c>
      <c r="M38" s="90"/>
      <c r="N38" s="103"/>
      <c r="O38" s="253">
        <f t="shared" si="1"/>
        <v>146</v>
      </c>
      <c r="P38" s="253">
        <f t="shared" si="2"/>
        <v>176</v>
      </c>
      <c r="Q38" s="253">
        <f t="shared" si="3"/>
        <v>322</v>
      </c>
      <c r="R38" s="92">
        <f t="shared" si="4"/>
        <v>0.80500000000000005</v>
      </c>
      <c r="S38" s="93" t="str">
        <f t="shared" si="5"/>
        <v>Yes</v>
      </c>
    </row>
    <row r="39" spans="6:19" ht="15.75">
      <c r="F39" s="99" t="s">
        <v>78</v>
      </c>
      <c r="G39" s="100">
        <v>30</v>
      </c>
      <c r="H39" s="100">
        <v>43</v>
      </c>
      <c r="I39" s="100">
        <v>67</v>
      </c>
      <c r="J39" s="101">
        <v>42</v>
      </c>
      <c r="K39" s="100">
        <v>37</v>
      </c>
      <c r="L39" s="100">
        <v>0</v>
      </c>
      <c r="M39" s="90"/>
      <c r="N39" s="105"/>
      <c r="O39" s="253">
        <f t="shared" si="1"/>
        <v>152</v>
      </c>
      <c r="P39" s="253">
        <f t="shared" si="2"/>
        <v>67</v>
      </c>
      <c r="Q39" s="253">
        <f t="shared" si="3"/>
        <v>219</v>
      </c>
      <c r="R39" s="92">
        <f t="shared" si="4"/>
        <v>0.54749999999999999</v>
      </c>
      <c r="S39" s="93" t="str">
        <f t="shared" si="5"/>
        <v>No</v>
      </c>
    </row>
    <row r="40" spans="6:19" ht="7.9" customHeight="1">
      <c r="F40" s="106"/>
      <c r="G40" s="107"/>
      <c r="H40" s="107"/>
      <c r="I40" s="107"/>
      <c r="J40" s="107"/>
      <c r="K40" s="108"/>
      <c r="L40" s="107"/>
      <c r="M40" s="90"/>
      <c r="N40" s="107"/>
      <c r="O40" s="107"/>
      <c r="P40" s="107"/>
      <c r="Q40" s="107"/>
      <c r="S40" s="109"/>
    </row>
    <row r="41" spans="6:19" ht="15.75">
      <c r="F41" s="110" t="s">
        <v>79</v>
      </c>
      <c r="G41" s="457">
        <f>AVERAGE(G24:G39)</f>
        <v>35.1875</v>
      </c>
      <c r="H41" s="457">
        <f t="shared" ref="H41:L41" si="6">AVERAGE(H24:H39)</f>
        <v>37.6875</v>
      </c>
      <c r="I41" s="457">
        <f t="shared" si="6"/>
        <v>79.8125</v>
      </c>
      <c r="J41" s="457">
        <f t="shared" si="6"/>
        <v>40.1875</v>
      </c>
      <c r="K41" s="457">
        <f t="shared" si="6"/>
        <v>35.1875</v>
      </c>
      <c r="L41" s="457">
        <f t="shared" si="6"/>
        <v>79.0625</v>
      </c>
      <c r="M41" s="90"/>
      <c r="N41" s="111"/>
      <c r="O41" s="457">
        <f t="shared" ref="O41:Q41" si="7">AVERAGE(O24:O39)</f>
        <v>148.25</v>
      </c>
      <c r="P41" s="457">
        <f t="shared" si="7"/>
        <v>158.875</v>
      </c>
      <c r="Q41" s="457">
        <f t="shared" si="7"/>
        <v>307.125</v>
      </c>
      <c r="S41" s="109"/>
    </row>
    <row r="42" spans="6:19" ht="15.75">
      <c r="F42" s="112" t="s">
        <v>80</v>
      </c>
      <c r="G42" s="456">
        <f>G41/G22</f>
        <v>0.70374999999999999</v>
      </c>
      <c r="H42" s="456">
        <f t="shared" ref="H42:L42" si="8">H41/H22</f>
        <v>0.75375000000000003</v>
      </c>
      <c r="I42" s="456">
        <f t="shared" si="8"/>
        <v>0.79812499999999997</v>
      </c>
      <c r="J42" s="456">
        <f t="shared" si="8"/>
        <v>0.80374999999999996</v>
      </c>
      <c r="K42" s="456">
        <f t="shared" si="8"/>
        <v>0.70374999999999999</v>
      </c>
      <c r="L42" s="456">
        <f t="shared" si="8"/>
        <v>0.79062500000000002</v>
      </c>
      <c r="M42" s="113"/>
      <c r="N42" s="114"/>
      <c r="O42" s="456">
        <f t="shared" ref="O42:Q42" si="9">O41/O22</f>
        <v>0.74124999999999996</v>
      </c>
      <c r="P42" s="456">
        <f t="shared" si="9"/>
        <v>0.79437500000000005</v>
      </c>
      <c r="Q42" s="456">
        <f t="shared" si="9"/>
        <v>0.76781250000000001</v>
      </c>
      <c r="R42" s="115"/>
      <c r="S42" s="116"/>
    </row>
  </sheetData>
  <mergeCells count="1">
    <mergeCell ref="F20:S20"/>
  </mergeCells>
  <conditionalFormatting sqref="A3:AA100">
    <cfRule type="expression" dxfId="244" priority="2" stopIfTrue="1">
      <formula>$H$2="DRAGGING CELLS IS NOT PERMITTED. PLEASE UNDO LAST ACTION!!"</formula>
    </cfRule>
  </conditionalFormatting>
  <conditionalFormatting sqref="E1:E2">
    <cfRule type="expression" dxfId="239" priority="12">
      <formula>$E$2/$F$2&gt;=0.076</formula>
    </cfRule>
  </conditionalFormatting>
  <conditionalFormatting sqref="E1:S2 U1:V1 AB1:AS2 T2:V2">
    <cfRule type="expression" dxfId="238" priority="5">
      <formula>$T$1="Feedback OFF"</formula>
    </cfRule>
  </conditionalFormatting>
  <conditionalFormatting sqref="F1:F2">
    <cfRule type="expression" dxfId="237" priority="13">
      <formula>$E$2/$F$2&gt;=0.153</formula>
    </cfRule>
  </conditionalFormatting>
  <conditionalFormatting sqref="G1:G2">
    <cfRule type="expression" dxfId="236" priority="14">
      <formula>$E$2/$F$2&gt;=0.23</formula>
    </cfRule>
  </conditionalFormatting>
  <conditionalFormatting sqref="H1:H2">
    <cfRule type="expression" dxfId="235" priority="15">
      <formula>$E$2/$F$2&gt;=0.307</formula>
    </cfRule>
  </conditionalFormatting>
  <conditionalFormatting sqref="I1:I2">
    <cfRule type="expression" dxfId="234" priority="16">
      <formula>$E$2/$F$2&gt;=0.384</formula>
    </cfRule>
  </conditionalFormatting>
  <conditionalFormatting sqref="J1:J2">
    <cfRule type="expression" dxfId="233" priority="17">
      <formula>$E$2/$F$2&gt;=0.461</formula>
    </cfRule>
  </conditionalFormatting>
  <conditionalFormatting sqref="K1:K2">
    <cfRule type="expression" dxfId="232" priority="18">
      <formula>$E$2/$F$2&gt;=0.538</formula>
    </cfRule>
  </conditionalFormatting>
  <conditionalFormatting sqref="L1:L2">
    <cfRule type="expression" dxfId="231" priority="19">
      <formula>$E$2/$F$2&gt;=0.615</formula>
    </cfRule>
  </conditionalFormatting>
  <conditionalFormatting sqref="M1:T2">
    <cfRule type="expression" dxfId="229" priority="20">
      <formula>$E$2/$F$2&gt;=0.692</formula>
    </cfRule>
  </conditionalFormatting>
  <conditionalFormatting sqref="P1">
    <cfRule type="expression" dxfId="228" priority="8">
      <formula>$E$2/$F$2&gt;=0.846</formula>
    </cfRule>
  </conditionalFormatting>
  <conditionalFormatting sqref="S1">
    <cfRule type="expression" dxfId="227" priority="11">
      <formula>$E$2/$F$2&gt;=0.846</formula>
    </cfRule>
  </conditionalFormatting>
  <conditionalFormatting sqref="T1">
    <cfRule type="expression" dxfId="226" priority="6">
      <formula>$T$1&lt;&gt;""</formula>
    </cfRule>
  </conditionalFormatting>
  <conditionalFormatting sqref="U1:V2">
    <cfRule type="expression" dxfId="225" priority="7">
      <formula>$E$2/$F$2&gt;=0.846</formula>
    </cfRule>
  </conditionalFormatting>
  <conditionalFormatting sqref="AB1:AJ1 AL1:AO1 AQ1:AS1 AB2:AS2">
    <cfRule type="expression" dxfId="224" priority="21">
      <formula>$E$2/$F$2&gt;=1</formula>
    </cfRule>
  </conditionalFormatting>
  <conditionalFormatting sqref="AK1">
    <cfRule type="expression" dxfId="223" priority="10">
      <formula>$E$2/$F$2&gt;=0.846</formula>
    </cfRule>
  </conditionalFormatting>
  <conditionalFormatting sqref="AP1">
    <cfRule type="expression" dxfId="222" priority="9">
      <formula>$E$2/$F$2&gt;=0.846</formula>
    </cfRule>
  </conditionalFormatting>
  <dataValidations count="1">
    <dataValidation type="list" allowBlank="1" showInputMessage="1" showErrorMessage="1" sqref="T1" xr:uid="{8D56E8FB-6028-4538-AF1A-CE5044DF0DA9}">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76B0A41C-D70A-44B4-BA06-AD459E859C14}">
            <xm:f>Scoreboard!$E$4="Excel version: Invalid"</xm:f>
            <x14:dxf>
              <font>
                <color rgb="FF9C0006"/>
              </font>
              <fill>
                <patternFill>
                  <fgColor indexed="64"/>
                  <bgColor rgb="FFFFC7CE"/>
                </patternFill>
              </fill>
            </x14:dxf>
          </x14:cfRule>
          <x14:cfRule type="expression" priority="3" stopIfTrue="1" id="{C6530E2C-11D2-4702-8E33-FF7B08B25BE5}">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D0DE1353-EB81-4566-9D0D-A1C56D8BA144}">
            <xm:f>AND($T$1&lt;&gt;"Feedback OFF",IF(BSC!A3=Feedback_SFX!$C$2, TRUE, FALSE))</xm:f>
            <x14:dxf>
              <fill>
                <patternFill>
                  <bgColor rgb="FFCEEED0"/>
                </patternFill>
              </fill>
            </x14:dxf>
          </x14:cfRule>
          <x14:cfRule type="expression" priority="23" stopIfTrue="1" id="{9CEC1795-C147-4E9A-BA40-467AC3744971}">
            <xm:f>AND($T$1&lt;&gt;"Feedback OFF",IF(BSC!A3=Feedback_SFX!$K$2, TRUE, FALSE))</xm:f>
            <x14:dxf>
              <fill>
                <patternFill>
                  <bgColor rgb="FFFFFF64"/>
                </patternFill>
              </fill>
            </x14:dxf>
          </x14:cfRule>
          <x14:cfRule type="expression" priority="24" stopIfTrue="1" id="{0B42A4AA-AEDB-494E-B722-B1EC927EF877}">
            <xm:f>AND($T$1&lt;&gt;"Feedback OFF",AND(IF(BSC!A3&lt;&gt;Feedback_SFX!$C$2, TRUE, FALSE),BSC!A3&lt;&gt;"",_xlfn.ISFORMULA(BSC!A3)))</xm:f>
            <x14:dxf>
              <fill>
                <patternFill>
                  <bgColor rgb="FFFF99CC"/>
                </patternFill>
              </fill>
            </x14:dxf>
          </x14:cfRule>
          <xm:sqref>A3:AP42</xm:sqref>
        </x14:conditionalFormatting>
        <x14:conditionalFormatting xmlns:xm="http://schemas.microsoft.com/office/excel/2006/main">
          <x14:cfRule type="expression" priority="4" stopIfTrue="1" id="{85DF4554-3F83-4B59-8E74-E401D201C95D}">
            <xm:f>Scoreboard!$F$22&lt;&gt;""</xm:f>
            <x14:dxf>
              <font>
                <color rgb="FF9C0006"/>
              </font>
              <fill>
                <patternFill>
                  <fgColor indexed="64"/>
                  <bgColor rgb="FFFFC7CE"/>
                </patternFill>
              </fill>
            </x14:dxf>
          </x14:cfRule>
          <xm:sqref>M1:R1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418D-0A38-4013-95E8-AA5413164FE1}">
  <sheetPr>
    <tabColor rgb="FF4FADEA"/>
  </sheetPr>
  <dimension ref="E1:AS42"/>
  <sheetViews>
    <sheetView showGridLines="0" zoomScale="70" zoomScaleNormal="70" workbookViewId="0">
      <pane ySplit="2" topLeftCell="A3" activePane="bottomLeft" state="frozen"/>
      <selection pane="bottomLeft" activeCell="A3" sqref="A3:XFD3"/>
    </sheetView>
  </sheetViews>
  <sheetFormatPr defaultColWidth="8.7109375" defaultRowHeight="8.25"/>
  <cols>
    <col min="1" max="4" width="0.85546875" style="260" customWidth="1"/>
    <col min="5" max="5" width="1.42578125" style="260" customWidth="1"/>
    <col min="6" max="6" width="20" style="260" customWidth="1"/>
    <col min="7" max="8" width="10.42578125" style="260" customWidth="1"/>
    <col min="9" max="9" width="13.5703125" style="260" bestFit="1" customWidth="1"/>
    <col min="10" max="12" width="10.42578125" style="260" customWidth="1"/>
    <col min="13" max="13" width="1.42578125" style="260" customWidth="1"/>
    <col min="14" max="14" width="6.28515625" style="260" hidden="1" customWidth="1"/>
    <col min="15" max="15" width="15.42578125" style="260" bestFit="1" customWidth="1"/>
    <col min="16" max="16" width="17.140625" style="260" bestFit="1" customWidth="1"/>
    <col min="17" max="17" width="13.5703125" style="260" bestFit="1" customWidth="1"/>
    <col min="18" max="18" width="11.7109375" style="260" customWidth="1"/>
    <col min="19" max="19" width="15.28515625" style="260" bestFit="1" customWidth="1"/>
    <col min="20" max="35" width="8.7109375" style="260"/>
    <col min="36" max="36" width="8.7109375" style="260" bestFit="1" customWidth="1"/>
    <col min="37" max="16384" width="8.7109375" style="260"/>
  </cols>
  <sheetData>
    <row r="1" spans="5:45"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BSC!$M$1</f>
        <v>Connor Guarino</v>
      </c>
      <c r="N1" s="232"/>
      <c r="O1" s="232"/>
      <c r="P1" s="232" t="s">
        <v>495</v>
      </c>
      <c r="Q1" s="232"/>
      <c r="R1" s="232"/>
      <c r="S1" s="232"/>
      <c r="T1" s="232" t="s">
        <v>496</v>
      </c>
      <c r="U1" s="232"/>
      <c r="V1" s="232"/>
      <c r="W1" s="228"/>
      <c r="X1" s="228"/>
      <c r="Y1" s="228"/>
      <c r="Z1" s="228"/>
      <c r="AA1" s="228"/>
      <c r="AB1" s="231" t="str">
        <f t="shared" ref="AB1:AE2" si="0">E1</f>
        <v>earned</v>
      </c>
      <c r="AC1" s="231" t="str">
        <f t="shared" si="0"/>
        <v>possible</v>
      </c>
      <c r="AD1" s="231" t="str">
        <f t="shared" si="0"/>
        <v>cell</v>
      </c>
      <c r="AE1" s="232" t="str">
        <f t="shared" ca="1" si="0"/>
        <v>error</v>
      </c>
      <c r="AF1" s="231"/>
      <c r="AG1" s="231"/>
      <c r="AH1" s="228"/>
      <c r="AI1" s="228"/>
      <c r="AJ1" s="232" t="str">
        <f>M1</f>
        <v>Connor Guarino</v>
      </c>
      <c r="AK1" s="232"/>
      <c r="AL1" s="228"/>
      <c r="AM1" s="228"/>
      <c r="AN1" s="228"/>
      <c r="AO1" s="228"/>
      <c r="AP1" s="232" t="s">
        <v>495</v>
      </c>
      <c r="AQ1" s="228"/>
      <c r="AR1" s="228"/>
      <c r="AS1" s="228"/>
    </row>
    <row r="2" spans="5:45" ht="22.9" customHeight="1">
      <c r="E2" s="231">
        <f ca="1">BSC!$E$2</f>
        <v>30</v>
      </c>
      <c r="F2" s="240">
        <f>BSC!$F$2</f>
        <v>30</v>
      </c>
      <c r="G2" s="231" t="str" cm="1">
        <f t="array" aca="1" ref="G2" ca="1">SUBSTITUTE(IF(LEN(CELL("address"))&lt;15,CELL("address"),""),"$","")</f>
        <v/>
      </c>
      <c r="H2" s="232" t="str">
        <f ca="1">IF(ISNUMBER(SEARCH("#REF!",_xlfn.FORMULATEXT(INDIRECT("'BSC'!"&amp;G2)))),"DRAGGING CELLS IS NOT PERMITTED. PLEASE UNDO LAST ACTION!!",IF($T$1&lt;&gt;"Feedback OFF",IFERROR(HLOOKUP(INDIRECT("'BSC'!"&amp;G2),Feedback_SFX!$B$2:$N$10,IF($T$1="Feedback ON", 2, Feedback_SFX!B1), FALSE), ""),""))</f>
        <v/>
      </c>
      <c r="I2" s="231"/>
      <c r="J2" s="231"/>
      <c r="K2" s="231"/>
      <c r="L2" s="231"/>
      <c r="M2" s="241"/>
      <c r="N2" s="231"/>
      <c r="O2" s="231"/>
      <c r="P2" s="231"/>
      <c r="Q2" s="231"/>
      <c r="R2" s="231"/>
      <c r="S2" s="231"/>
      <c r="T2" s="231"/>
      <c r="U2" s="231"/>
      <c r="V2" s="231"/>
      <c r="W2" s="228"/>
      <c r="X2" s="228"/>
      <c r="Y2" s="228"/>
      <c r="Z2" s="228"/>
      <c r="AA2" s="228"/>
      <c r="AB2" s="242">
        <f t="shared" ca="1" si="0"/>
        <v>30</v>
      </c>
      <c r="AC2" s="242">
        <f t="shared" si="0"/>
        <v>30</v>
      </c>
      <c r="AD2" s="242" t="str">
        <f t="shared" ca="1" si="0"/>
        <v/>
      </c>
      <c r="AE2" s="232" t="str">
        <f t="shared" ca="1" si="0"/>
        <v/>
      </c>
      <c r="AF2" s="231"/>
      <c r="AG2" s="231"/>
      <c r="AH2" s="228"/>
      <c r="AI2" s="228"/>
      <c r="AJ2" s="228"/>
      <c r="AK2" s="228"/>
      <c r="AL2" s="228"/>
      <c r="AM2" s="228"/>
      <c r="AN2" s="228"/>
      <c r="AO2" s="228"/>
      <c r="AP2" s="228"/>
      <c r="AQ2" s="228"/>
      <c r="AR2" s="228"/>
      <c r="AS2" s="228"/>
    </row>
    <row r="3" spans="5:45" ht="4.9000000000000004" customHeight="1"/>
    <row r="4" spans="5:45" ht="4.9000000000000004" customHeight="1"/>
    <row r="5" spans="5:45" ht="10.15" customHeight="1"/>
    <row r="6" spans="5:45">
      <c r="F6" s="265" t="s">
        <v>41</v>
      </c>
    </row>
    <row r="7" spans="5:45">
      <c r="F7" s="264" t="s">
        <v>42</v>
      </c>
    </row>
    <row r="8" spans="5:45">
      <c r="F8" s="264" t="s">
        <v>43</v>
      </c>
    </row>
    <row r="9" spans="5:45">
      <c r="F9" s="264"/>
    </row>
    <row r="10" spans="5:45">
      <c r="F10" s="265" t="s">
        <v>2</v>
      </c>
    </row>
    <row r="11" spans="5:45">
      <c r="F11" s="266" t="s">
        <v>44</v>
      </c>
    </row>
    <row r="12" spans="5:45">
      <c r="F12" s="266" t="s">
        <v>45</v>
      </c>
    </row>
    <row r="13" spans="5:45">
      <c r="F13" s="266" t="s">
        <v>46</v>
      </c>
    </row>
    <row r="14" spans="5:45">
      <c r="F14" s="266" t="s">
        <v>47</v>
      </c>
    </row>
    <row r="15" spans="5:45">
      <c r="F15" s="266" t="s">
        <v>48</v>
      </c>
    </row>
    <row r="16" spans="5:45">
      <c r="F16" s="266" t="s">
        <v>49</v>
      </c>
    </row>
    <row r="17" spans="6:19">
      <c r="F17" s="261"/>
    </row>
    <row r="18" spans="6:19">
      <c r="F18" s="261"/>
    </row>
    <row r="20" spans="6:19">
      <c r="F20" s="405" t="s">
        <v>50</v>
      </c>
      <c r="G20" s="405"/>
      <c r="H20" s="405"/>
      <c r="I20" s="405"/>
      <c r="J20" s="405"/>
      <c r="K20" s="405"/>
      <c r="L20" s="405"/>
      <c r="M20" s="405"/>
      <c r="N20" s="405"/>
      <c r="O20" s="405"/>
      <c r="P20" s="405"/>
      <c r="Q20" s="405"/>
      <c r="R20" s="405"/>
      <c r="S20" s="405"/>
    </row>
    <row r="21" spans="6:19">
      <c r="G21" s="269" t="s">
        <v>51</v>
      </c>
      <c r="H21" s="269" t="s">
        <v>52</v>
      </c>
      <c r="I21" s="269" t="s">
        <v>53</v>
      </c>
      <c r="J21" s="269" t="s">
        <v>54</v>
      </c>
      <c r="K21" s="269" t="s">
        <v>55</v>
      </c>
      <c r="L21" s="269" t="s">
        <v>56</v>
      </c>
      <c r="M21" s="262"/>
      <c r="N21" s="269"/>
      <c r="O21" s="269" t="s">
        <v>57</v>
      </c>
      <c r="P21" s="269" t="s">
        <v>58</v>
      </c>
      <c r="Q21" s="269" t="s">
        <v>59</v>
      </c>
      <c r="R21" s="269" t="s">
        <v>60</v>
      </c>
      <c r="S21" s="269" t="s">
        <v>61</v>
      </c>
    </row>
    <row r="22" spans="6:19">
      <c r="F22" s="263" t="s">
        <v>62</v>
      </c>
      <c r="G22" s="268">
        <v>50</v>
      </c>
      <c r="H22" s="268">
        <v>50</v>
      </c>
      <c r="I22" s="268">
        <v>100</v>
      </c>
      <c r="J22" s="268">
        <v>50</v>
      </c>
      <c r="K22" s="268">
        <v>50</v>
      </c>
      <c r="L22" s="268">
        <v>100</v>
      </c>
      <c r="M22" s="262"/>
      <c r="N22" s="268"/>
      <c r="O22" s="268">
        <f>SUM(G22:H22,J22:K22)</f>
        <v>200</v>
      </c>
      <c r="P22" s="268">
        <f>I22+L22</f>
        <v>200</v>
      </c>
      <c r="Q22" s="268">
        <f>O22+P22</f>
        <v>400</v>
      </c>
      <c r="R22" s="256"/>
      <c r="S22" s="256">
        <v>0.7</v>
      </c>
    </row>
    <row r="23" spans="6:19" ht="7.9" customHeight="1">
      <c r="F23" s="263"/>
      <c r="G23" s="263"/>
      <c r="H23" s="263"/>
      <c r="I23" s="263"/>
      <c r="J23" s="263"/>
      <c r="K23" s="263"/>
      <c r="L23" s="263"/>
      <c r="M23" s="262"/>
      <c r="N23" s="263"/>
      <c r="O23" s="263"/>
      <c r="P23" s="263"/>
      <c r="Q23" s="263"/>
      <c r="R23" s="263"/>
      <c r="S23" s="267"/>
    </row>
    <row r="24" spans="6:19">
      <c r="F24" s="260" t="s">
        <v>63</v>
      </c>
      <c r="G24" s="270">
        <v>46</v>
      </c>
      <c r="H24" s="270">
        <v>27</v>
      </c>
      <c r="I24" s="270">
        <v>88</v>
      </c>
      <c r="J24" s="270">
        <v>33</v>
      </c>
      <c r="K24" s="270">
        <v>49</v>
      </c>
      <c r="L24" s="270">
        <v>97</v>
      </c>
      <c r="M24" s="262"/>
      <c r="N24" s="270"/>
      <c r="O24" s="270">
        <f>SUM(G24:H24,J24:K24)</f>
        <v>155</v>
      </c>
      <c r="P24" s="271">
        <f t="shared" ref="P24:P39" si="1">I24+L24</f>
        <v>185</v>
      </c>
      <c r="Q24" s="271">
        <f t="shared" ref="Q24:Q39" si="2">O24+P24</f>
        <v>340</v>
      </c>
      <c r="R24" s="259">
        <f>Q24/Q22</f>
        <v>0.85</v>
      </c>
      <c r="S24" s="267" t="str">
        <f>IF(R24&gt;S22,"Yes","No")</f>
        <v>Yes</v>
      </c>
    </row>
    <row r="25" spans="6:19">
      <c r="F25" s="260" t="s">
        <v>64</v>
      </c>
      <c r="G25" s="270">
        <v>38</v>
      </c>
      <c r="H25" s="270">
        <v>41</v>
      </c>
      <c r="I25" s="270">
        <v>85</v>
      </c>
      <c r="J25" s="270">
        <v>48</v>
      </c>
      <c r="K25" s="270">
        <v>49</v>
      </c>
      <c r="L25" s="270">
        <v>87</v>
      </c>
      <c r="M25" s="262"/>
      <c r="N25" s="270"/>
      <c r="O25" s="270">
        <f t="shared" ref="O25:O39" si="3">SUM(G25:H25,J25:K25)</f>
        <v>176</v>
      </c>
      <c r="P25" s="271">
        <f t="shared" si="1"/>
        <v>172</v>
      </c>
      <c r="Q25" s="271">
        <f t="shared" si="2"/>
        <v>348</v>
      </c>
      <c r="R25" s="259">
        <f t="shared" ref="R25:R39" si="4">Q25/Q$22</f>
        <v>0.87</v>
      </c>
      <c r="S25" s="267" t="str">
        <f t="shared" ref="S25:S39" si="5">IF(R25&gt;S$22,"Yes","No")</f>
        <v>Yes</v>
      </c>
    </row>
    <row r="26" spans="6:19">
      <c r="F26" s="260" t="s">
        <v>65</v>
      </c>
      <c r="G26" s="270">
        <v>32</v>
      </c>
      <c r="H26" s="270">
        <v>32</v>
      </c>
      <c r="I26" s="270">
        <v>65</v>
      </c>
      <c r="J26" s="270">
        <v>28</v>
      </c>
      <c r="K26" s="270">
        <v>0</v>
      </c>
      <c r="L26" s="270">
        <v>67</v>
      </c>
      <c r="M26" s="262"/>
      <c r="N26" s="270"/>
      <c r="O26" s="270">
        <f t="shared" si="3"/>
        <v>92</v>
      </c>
      <c r="P26" s="271">
        <f t="shared" si="1"/>
        <v>132</v>
      </c>
      <c r="Q26" s="271">
        <f t="shared" si="2"/>
        <v>224</v>
      </c>
      <c r="R26" s="259">
        <f t="shared" si="4"/>
        <v>0.56000000000000005</v>
      </c>
      <c r="S26" s="267" t="str">
        <f t="shared" si="5"/>
        <v>No</v>
      </c>
    </row>
    <row r="27" spans="6:19">
      <c r="F27" s="260" t="s">
        <v>66</v>
      </c>
      <c r="G27" s="270">
        <v>30</v>
      </c>
      <c r="H27" s="270">
        <v>43</v>
      </c>
      <c r="I27" s="270">
        <v>73</v>
      </c>
      <c r="J27" s="270">
        <v>45</v>
      </c>
      <c r="K27" s="270">
        <v>25</v>
      </c>
      <c r="L27" s="270">
        <v>83</v>
      </c>
      <c r="M27" s="262"/>
      <c r="N27" s="270"/>
      <c r="O27" s="270">
        <f t="shared" si="3"/>
        <v>143</v>
      </c>
      <c r="P27" s="271">
        <f t="shared" si="1"/>
        <v>156</v>
      </c>
      <c r="Q27" s="271">
        <f t="shared" si="2"/>
        <v>299</v>
      </c>
      <c r="R27" s="259">
        <f t="shared" si="4"/>
        <v>0.74750000000000005</v>
      </c>
      <c r="S27" s="267" t="str">
        <f t="shared" si="5"/>
        <v>Yes</v>
      </c>
    </row>
    <row r="28" spans="6:19">
      <c r="F28" s="260" t="s">
        <v>67</v>
      </c>
      <c r="G28" s="270">
        <v>40</v>
      </c>
      <c r="H28" s="270">
        <v>37</v>
      </c>
      <c r="I28" s="270">
        <v>67</v>
      </c>
      <c r="J28" s="270">
        <v>34</v>
      </c>
      <c r="K28" s="270">
        <v>34</v>
      </c>
      <c r="L28" s="270">
        <v>65</v>
      </c>
      <c r="M28" s="262"/>
      <c r="N28" s="270"/>
      <c r="O28" s="270">
        <f t="shared" si="3"/>
        <v>145</v>
      </c>
      <c r="P28" s="271">
        <f t="shared" si="1"/>
        <v>132</v>
      </c>
      <c r="Q28" s="271">
        <f t="shared" si="2"/>
        <v>277</v>
      </c>
      <c r="R28" s="259">
        <f t="shared" si="4"/>
        <v>0.6925</v>
      </c>
      <c r="S28" s="267" t="str">
        <f t="shared" si="5"/>
        <v>No</v>
      </c>
    </row>
    <row r="29" spans="6:19">
      <c r="F29" s="260" t="s">
        <v>68</v>
      </c>
      <c r="G29" s="270">
        <v>33</v>
      </c>
      <c r="H29" s="270">
        <v>44</v>
      </c>
      <c r="I29" s="270">
        <v>77</v>
      </c>
      <c r="J29" s="270">
        <v>46</v>
      </c>
      <c r="K29" s="270">
        <v>32</v>
      </c>
      <c r="L29" s="270">
        <v>81</v>
      </c>
      <c r="M29" s="262"/>
      <c r="N29" s="270"/>
      <c r="O29" s="270">
        <f t="shared" si="3"/>
        <v>155</v>
      </c>
      <c r="P29" s="271">
        <f t="shared" si="1"/>
        <v>158</v>
      </c>
      <c r="Q29" s="271">
        <f t="shared" si="2"/>
        <v>313</v>
      </c>
      <c r="R29" s="259">
        <f t="shared" si="4"/>
        <v>0.78249999999999997</v>
      </c>
      <c r="S29" s="267" t="str">
        <f t="shared" si="5"/>
        <v>Yes</v>
      </c>
    </row>
    <row r="30" spans="6:19">
      <c r="F30" s="260" t="s">
        <v>69</v>
      </c>
      <c r="G30" s="270">
        <v>44</v>
      </c>
      <c r="H30" s="270">
        <v>49</v>
      </c>
      <c r="I30" s="271">
        <v>96</v>
      </c>
      <c r="J30" s="270">
        <v>34</v>
      </c>
      <c r="K30" s="270">
        <v>48</v>
      </c>
      <c r="L30" s="270">
        <v>99</v>
      </c>
      <c r="M30" s="262"/>
      <c r="N30" s="270">
        <v>1000</v>
      </c>
      <c r="O30" s="270">
        <f t="shared" si="3"/>
        <v>175</v>
      </c>
      <c r="P30" s="271">
        <f t="shared" si="1"/>
        <v>195</v>
      </c>
      <c r="Q30" s="271">
        <f t="shared" si="2"/>
        <v>370</v>
      </c>
      <c r="R30" s="259">
        <f t="shared" si="4"/>
        <v>0.92500000000000004</v>
      </c>
      <c r="S30" s="267" t="str">
        <f t="shared" si="5"/>
        <v>Yes</v>
      </c>
    </row>
    <row r="31" spans="6:19">
      <c r="F31" s="260" t="s">
        <v>70</v>
      </c>
      <c r="G31" s="270">
        <v>50</v>
      </c>
      <c r="H31" s="270">
        <v>25</v>
      </c>
      <c r="I31" s="271">
        <v>94</v>
      </c>
      <c r="J31" s="270">
        <v>36</v>
      </c>
      <c r="K31" s="270">
        <v>48</v>
      </c>
      <c r="L31" s="270">
        <v>98</v>
      </c>
      <c r="M31" s="262"/>
      <c r="N31" s="270"/>
      <c r="O31" s="270">
        <f t="shared" si="3"/>
        <v>159</v>
      </c>
      <c r="P31" s="271">
        <f t="shared" si="1"/>
        <v>192</v>
      </c>
      <c r="Q31" s="271">
        <f t="shared" si="2"/>
        <v>351</v>
      </c>
      <c r="R31" s="259">
        <f t="shared" si="4"/>
        <v>0.87749999999999995</v>
      </c>
      <c r="S31" s="267" t="str">
        <f t="shared" si="5"/>
        <v>Yes</v>
      </c>
    </row>
    <row r="32" spans="6:19">
      <c r="F32" s="260" t="s">
        <v>71</v>
      </c>
      <c r="G32" s="270">
        <v>49</v>
      </c>
      <c r="H32" s="270">
        <v>44</v>
      </c>
      <c r="I32" s="271">
        <v>72</v>
      </c>
      <c r="J32" s="270">
        <v>35</v>
      </c>
      <c r="K32" s="270">
        <v>33</v>
      </c>
      <c r="L32" s="270">
        <v>86</v>
      </c>
      <c r="M32" s="262"/>
      <c r="N32" s="270"/>
      <c r="O32" s="270">
        <f t="shared" si="3"/>
        <v>161</v>
      </c>
      <c r="P32" s="271">
        <f t="shared" si="1"/>
        <v>158</v>
      </c>
      <c r="Q32" s="271">
        <f t="shared" si="2"/>
        <v>319</v>
      </c>
      <c r="R32" s="259">
        <f t="shared" si="4"/>
        <v>0.79749999999999999</v>
      </c>
      <c r="S32" s="267" t="str">
        <f t="shared" si="5"/>
        <v>Yes</v>
      </c>
    </row>
    <row r="33" spans="6:19">
      <c r="F33" s="260" t="s">
        <v>72</v>
      </c>
      <c r="G33" s="270">
        <v>45</v>
      </c>
      <c r="H33" s="270">
        <v>37</v>
      </c>
      <c r="I33" s="271">
        <v>94</v>
      </c>
      <c r="J33" s="270">
        <v>50</v>
      </c>
      <c r="K33" s="270">
        <v>43</v>
      </c>
      <c r="L33" s="270">
        <v>63</v>
      </c>
      <c r="M33" s="262"/>
      <c r="N33" s="270"/>
      <c r="O33" s="270">
        <f t="shared" si="3"/>
        <v>175</v>
      </c>
      <c r="P33" s="271">
        <f t="shared" si="1"/>
        <v>157</v>
      </c>
      <c r="Q33" s="271">
        <f t="shared" si="2"/>
        <v>332</v>
      </c>
      <c r="R33" s="259">
        <f t="shared" si="4"/>
        <v>0.83</v>
      </c>
      <c r="S33" s="267" t="str">
        <f t="shared" si="5"/>
        <v>Yes</v>
      </c>
    </row>
    <row r="34" spans="6:19">
      <c r="F34" s="260" t="s">
        <v>73</v>
      </c>
      <c r="G34" s="270">
        <v>26</v>
      </c>
      <c r="H34" s="270">
        <v>39</v>
      </c>
      <c r="I34" s="271">
        <v>77</v>
      </c>
      <c r="J34" s="270">
        <v>43</v>
      </c>
      <c r="K34" s="270">
        <v>44</v>
      </c>
      <c r="L34" s="270">
        <v>93</v>
      </c>
      <c r="M34" s="262"/>
      <c r="N34" s="270"/>
      <c r="O34" s="270">
        <f t="shared" si="3"/>
        <v>152</v>
      </c>
      <c r="P34" s="271">
        <f t="shared" si="1"/>
        <v>170</v>
      </c>
      <c r="Q34" s="271">
        <f t="shared" si="2"/>
        <v>322</v>
      </c>
      <c r="R34" s="259">
        <f t="shared" si="4"/>
        <v>0.80500000000000005</v>
      </c>
      <c r="S34" s="267" t="str">
        <f t="shared" si="5"/>
        <v>Yes</v>
      </c>
    </row>
    <row r="35" spans="6:19">
      <c r="F35" s="260" t="s">
        <v>74</v>
      </c>
      <c r="G35" s="270">
        <v>0</v>
      </c>
      <c r="H35" s="270">
        <v>35</v>
      </c>
      <c r="I35" s="271">
        <v>80</v>
      </c>
      <c r="J35" s="270">
        <v>45</v>
      </c>
      <c r="K35" s="270">
        <v>27</v>
      </c>
      <c r="L35" s="270">
        <v>81</v>
      </c>
      <c r="M35" s="262"/>
      <c r="N35" s="270"/>
      <c r="O35" s="270">
        <f t="shared" si="3"/>
        <v>107</v>
      </c>
      <c r="P35" s="271">
        <f t="shared" si="1"/>
        <v>161</v>
      </c>
      <c r="Q35" s="271">
        <f t="shared" si="2"/>
        <v>268</v>
      </c>
      <c r="R35" s="259">
        <f t="shared" si="4"/>
        <v>0.67</v>
      </c>
      <c r="S35" s="267" t="str">
        <f t="shared" si="5"/>
        <v>No</v>
      </c>
    </row>
    <row r="36" spans="6:19">
      <c r="F36" s="260" t="s">
        <v>75</v>
      </c>
      <c r="G36" s="270">
        <v>28</v>
      </c>
      <c r="H36" s="270">
        <v>26</v>
      </c>
      <c r="I36" s="271">
        <v>68</v>
      </c>
      <c r="J36" s="270">
        <v>34</v>
      </c>
      <c r="K36" s="270">
        <v>29</v>
      </c>
      <c r="L36" s="270">
        <v>92</v>
      </c>
      <c r="M36" s="262"/>
      <c r="N36" s="270"/>
      <c r="O36" s="270">
        <f t="shared" si="3"/>
        <v>117</v>
      </c>
      <c r="P36" s="271">
        <f t="shared" si="1"/>
        <v>160</v>
      </c>
      <c r="Q36" s="271">
        <f t="shared" si="2"/>
        <v>277</v>
      </c>
      <c r="R36" s="259">
        <f t="shared" si="4"/>
        <v>0.6925</v>
      </c>
      <c r="S36" s="267" t="str">
        <f t="shared" si="5"/>
        <v>No</v>
      </c>
    </row>
    <row r="37" spans="6:19">
      <c r="F37" s="260" t="s">
        <v>76</v>
      </c>
      <c r="G37" s="270">
        <v>30</v>
      </c>
      <c r="H37" s="270">
        <v>47</v>
      </c>
      <c r="I37" s="270">
        <v>95</v>
      </c>
      <c r="J37" s="270">
        <v>45</v>
      </c>
      <c r="K37" s="270">
        <v>40</v>
      </c>
      <c r="L37" s="270">
        <v>76</v>
      </c>
      <c r="M37" s="262"/>
      <c r="N37" s="270"/>
      <c r="O37" s="270">
        <f t="shared" si="3"/>
        <v>162</v>
      </c>
      <c r="P37" s="271">
        <f t="shared" si="1"/>
        <v>171</v>
      </c>
      <c r="Q37" s="271">
        <f t="shared" si="2"/>
        <v>333</v>
      </c>
      <c r="R37" s="259">
        <f t="shared" si="4"/>
        <v>0.83250000000000002</v>
      </c>
      <c r="S37" s="267" t="str">
        <f t="shared" si="5"/>
        <v>Yes</v>
      </c>
    </row>
    <row r="38" spans="6:19">
      <c r="F38" s="260" t="s">
        <v>77</v>
      </c>
      <c r="G38" s="270">
        <v>42</v>
      </c>
      <c r="H38" s="270">
        <v>34</v>
      </c>
      <c r="I38" s="270">
        <v>79</v>
      </c>
      <c r="J38" s="270">
        <v>45</v>
      </c>
      <c r="K38" s="270">
        <v>25</v>
      </c>
      <c r="L38" s="270">
        <v>97</v>
      </c>
      <c r="M38" s="262"/>
      <c r="N38" s="270"/>
      <c r="O38" s="270">
        <f t="shared" si="3"/>
        <v>146</v>
      </c>
      <c r="P38" s="271">
        <f t="shared" si="1"/>
        <v>176</v>
      </c>
      <c r="Q38" s="271">
        <f t="shared" si="2"/>
        <v>322</v>
      </c>
      <c r="R38" s="259">
        <f t="shared" si="4"/>
        <v>0.80500000000000005</v>
      </c>
      <c r="S38" s="267" t="str">
        <f t="shared" si="5"/>
        <v>Yes</v>
      </c>
    </row>
    <row r="39" spans="6:19">
      <c r="F39" s="260" t="s">
        <v>78</v>
      </c>
      <c r="G39" s="270">
        <v>30</v>
      </c>
      <c r="H39" s="270">
        <v>43</v>
      </c>
      <c r="I39" s="270">
        <v>67</v>
      </c>
      <c r="J39" s="270">
        <v>42</v>
      </c>
      <c r="K39" s="270">
        <v>37</v>
      </c>
      <c r="L39" s="270">
        <v>0</v>
      </c>
      <c r="M39" s="262"/>
      <c r="N39" s="270"/>
      <c r="O39" s="270">
        <f t="shared" si="3"/>
        <v>152</v>
      </c>
      <c r="P39" s="271">
        <f t="shared" si="1"/>
        <v>67</v>
      </c>
      <c r="Q39" s="271">
        <f t="shared" si="2"/>
        <v>219</v>
      </c>
      <c r="R39" s="259">
        <f t="shared" si="4"/>
        <v>0.54749999999999999</v>
      </c>
      <c r="S39" s="267" t="str">
        <f t="shared" si="5"/>
        <v>No</v>
      </c>
    </row>
    <row r="40" spans="6:19" ht="7.9" customHeight="1">
      <c r="G40" s="257"/>
      <c r="H40" s="257"/>
      <c r="I40" s="257"/>
      <c r="J40" s="257"/>
      <c r="K40" s="257"/>
      <c r="L40" s="257"/>
      <c r="M40" s="262"/>
      <c r="N40" s="257"/>
      <c r="O40" s="257"/>
      <c r="P40" s="257"/>
      <c r="Q40" s="257"/>
    </row>
    <row r="41" spans="6:19">
      <c r="F41" s="272" t="s">
        <v>79</v>
      </c>
      <c r="G41" s="258">
        <f t="shared" ref="G41:L41" si="6">AVERAGE(G24:G39)</f>
        <v>35.1875</v>
      </c>
      <c r="H41" s="258">
        <f t="shared" si="6"/>
        <v>37.6875</v>
      </c>
      <c r="I41" s="258">
        <f t="shared" si="6"/>
        <v>79.8125</v>
      </c>
      <c r="J41" s="258">
        <f t="shared" si="6"/>
        <v>40.1875</v>
      </c>
      <c r="K41" s="258">
        <f t="shared" si="6"/>
        <v>35.1875</v>
      </c>
      <c r="L41" s="258">
        <f t="shared" si="6"/>
        <v>79.0625</v>
      </c>
      <c r="M41" s="262"/>
      <c r="N41" s="258"/>
      <c r="O41" s="258">
        <f>AVERAGE(O24:O39)</f>
        <v>148.25</v>
      </c>
      <c r="P41" s="258">
        <f>AVERAGE(P24:P39)</f>
        <v>158.875</v>
      </c>
      <c r="Q41" s="258">
        <f>AVERAGE(Q24:Q39)</f>
        <v>307.125</v>
      </c>
    </row>
    <row r="42" spans="6:19">
      <c r="F42" s="263" t="s">
        <v>80</v>
      </c>
      <c r="G42" s="259">
        <f>G41/G22</f>
        <v>0.70374999999999999</v>
      </c>
      <c r="H42" s="259">
        <f t="shared" ref="H42:L42" si="7">H41/H22</f>
        <v>0.75375000000000003</v>
      </c>
      <c r="I42" s="259">
        <f t="shared" si="7"/>
        <v>0.79812499999999997</v>
      </c>
      <c r="J42" s="259">
        <f t="shared" si="7"/>
        <v>0.80374999999999996</v>
      </c>
      <c r="K42" s="259">
        <f t="shared" si="7"/>
        <v>0.70374999999999999</v>
      </c>
      <c r="L42" s="259">
        <f t="shared" si="7"/>
        <v>0.79062500000000002</v>
      </c>
      <c r="M42" s="262"/>
      <c r="N42" s="259"/>
      <c r="O42" s="259">
        <f>O41/O22</f>
        <v>0.74124999999999996</v>
      </c>
      <c r="P42" s="259">
        <f>P41/P22</f>
        <v>0.79437500000000005</v>
      </c>
      <c r="Q42" s="259">
        <f>Q41/Q22</f>
        <v>0.76781250000000001</v>
      </c>
    </row>
  </sheetData>
  <mergeCells count="1">
    <mergeCell ref="F20:S20"/>
  </mergeCells>
  <conditionalFormatting sqref="E1:E2">
    <cfRule type="expression" dxfId="221" priority="8">
      <formula>$E$2/$F$2&gt;=0.076</formula>
    </cfRule>
  </conditionalFormatting>
  <conditionalFormatting sqref="F1:F2">
    <cfRule type="expression" dxfId="220" priority="9">
      <formula>$E$2/$F$2&gt;=0.153</formula>
    </cfRule>
  </conditionalFormatting>
  <conditionalFormatting sqref="G1:G2">
    <cfRule type="expression" dxfId="219" priority="10">
      <formula>$E$2/$F$2&gt;=0.23</formula>
    </cfRule>
  </conditionalFormatting>
  <conditionalFormatting sqref="H1:H2">
    <cfRule type="expression" dxfId="218" priority="11">
      <formula>$E$2/$F$2&gt;=0.307</formula>
    </cfRule>
  </conditionalFormatting>
  <conditionalFormatting sqref="I1:I2">
    <cfRule type="expression" dxfId="217" priority="12">
      <formula>$E$2/$F$2&gt;=0.384</formula>
    </cfRule>
  </conditionalFormatting>
  <conditionalFormatting sqref="J1:J2">
    <cfRule type="expression" dxfId="216" priority="13">
      <formula>$E$2/$F$2&gt;=0.461</formula>
    </cfRule>
  </conditionalFormatting>
  <conditionalFormatting sqref="K1:K2">
    <cfRule type="expression" dxfId="215" priority="14">
      <formula>$E$2/$F$2&gt;=0.538</formula>
    </cfRule>
  </conditionalFormatting>
  <conditionalFormatting sqref="L1:L2">
    <cfRule type="expression" dxfId="214" priority="15">
      <formula>$E$2/$F$2&gt;=0.615</formula>
    </cfRule>
  </conditionalFormatting>
  <conditionalFormatting sqref="M1:T2">
    <cfRule type="expression" dxfId="213" priority="16">
      <formula>$E$2/$F$2&gt;=0.692</formula>
    </cfRule>
  </conditionalFormatting>
  <conditionalFormatting sqref="P1">
    <cfRule type="expression" dxfId="212" priority="4">
      <formula>$E$2/$F$2&gt;=0.846</formula>
    </cfRule>
  </conditionalFormatting>
  <conditionalFormatting sqref="S1">
    <cfRule type="expression" dxfId="211" priority="7">
      <formula>$E$2/$F$2&gt;=0.846</formula>
    </cfRule>
  </conditionalFormatting>
  <conditionalFormatting sqref="T1">
    <cfRule type="expression" dxfId="210" priority="2">
      <formula>$T$1&lt;&gt;""</formula>
    </cfRule>
  </conditionalFormatting>
  <conditionalFormatting sqref="U1:V1 E1:S2 AB1:AS2 T2:V2">
    <cfRule type="expression" dxfId="209" priority="1">
      <formula>$T$1="Feedback OFF"</formula>
    </cfRule>
  </conditionalFormatting>
  <conditionalFormatting sqref="U1:V2">
    <cfRule type="expression" dxfId="208" priority="3">
      <formula>$E$2/$F$2&gt;=0.846</formula>
    </cfRule>
  </conditionalFormatting>
  <conditionalFormatting sqref="AB1:AJ1 AL1:AO1 AQ1:AS1 AB2:AS2">
    <cfRule type="expression" dxfId="207" priority="17">
      <formula>$E$2/$F$2&gt;=1</formula>
    </cfRule>
  </conditionalFormatting>
  <conditionalFormatting sqref="AK1">
    <cfRule type="expression" dxfId="206" priority="6">
      <formula>$E$2/$F$2&gt;=0.846</formula>
    </cfRule>
  </conditionalFormatting>
  <conditionalFormatting sqref="AP1">
    <cfRule type="expression" dxfId="205" priority="5">
      <formula>$E$2/$F$2&gt;=0.846</formula>
    </cfRule>
  </conditionalFormatting>
  <dataValidations count="1">
    <dataValidation type="list" allowBlank="1" showInputMessage="1" showErrorMessage="1" sqref="P1" xr:uid="{FED552E0-CE1C-41B9-BF18-3B5EE1E3A2BF}">
      <formula1>"Feedback ON, Taunting ON, Feedback OFF"</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8BE01-5544-48F6-AFD1-AC1C6181702C}">
  <sheetPr>
    <tabColor rgb="FF4FADEA"/>
  </sheetPr>
  <dimension ref="F3:AJ50"/>
  <sheetViews>
    <sheetView showGridLines="0" topLeftCell="A21" zoomScale="90" zoomScaleNormal="90" zoomScalePageLayoutView="80" workbookViewId="0">
      <selection activeCell="J1" sqref="J1:J1048576"/>
    </sheetView>
  </sheetViews>
  <sheetFormatPr defaultColWidth="9" defaultRowHeight="8.25"/>
  <cols>
    <col min="1" max="4" width="0.85546875" style="278" customWidth="1"/>
    <col min="5" max="5" width="1.7109375" style="278" customWidth="1"/>
    <col min="6" max="6" width="10" style="279" customWidth="1"/>
    <col min="7" max="7" width="9.28515625" style="279" customWidth="1"/>
    <col min="8" max="8" width="6" style="279" customWidth="1"/>
    <col min="9" max="9" width="7.7109375" style="279" customWidth="1"/>
    <col min="10" max="10" width="9.140625" style="278" bestFit="1" customWidth="1"/>
    <col min="11" max="11" width="13" style="278" bestFit="1" customWidth="1"/>
    <col min="12" max="12" width="9.140625" style="278" bestFit="1" customWidth="1"/>
    <col min="13" max="13" width="9" style="278"/>
    <col min="14" max="14" width="75.7109375" style="278" customWidth="1"/>
    <col min="15" max="15" width="12.7109375" style="278" customWidth="1"/>
    <col min="16" max="16" width="9.7109375" style="278" customWidth="1"/>
    <col min="17" max="18" width="8.28515625" style="278" customWidth="1"/>
    <col min="19" max="19" width="7" style="278" customWidth="1"/>
    <col min="20" max="20" width="10.42578125" style="278" customWidth="1"/>
    <col min="21" max="21" width="16.28515625" style="278" customWidth="1"/>
    <col min="22" max="24" width="9" style="278"/>
    <col min="25" max="26" width="9" style="278" customWidth="1"/>
    <col min="27" max="27" width="25.28515625" style="278" customWidth="1"/>
    <col min="28" max="16384" width="9" style="278"/>
  </cols>
  <sheetData>
    <row r="3" spans="6:15" ht="4.9000000000000004" customHeight="1"/>
    <row r="4" spans="6:15" ht="4.9000000000000004" customHeight="1"/>
    <row r="5" spans="6:15" ht="4.9000000000000004" customHeight="1"/>
    <row r="6" spans="6:15" ht="4.9000000000000004" customHeight="1"/>
    <row r="8" spans="6:15">
      <c r="F8" s="233">
        <v>0</v>
      </c>
    </row>
    <row r="9" spans="6:15" ht="15" customHeight="1">
      <c r="F9" s="409">
        <v>0</v>
      </c>
      <c r="G9" s="409"/>
      <c r="H9" s="409"/>
      <c r="I9" s="409"/>
      <c r="J9" s="409"/>
      <c r="K9" s="409"/>
      <c r="L9" s="409"/>
      <c r="M9" s="409"/>
      <c r="N9" s="409"/>
      <c r="O9" s="409"/>
    </row>
    <row r="10" spans="6:15" ht="13.15" customHeight="1">
      <c r="F10" s="409"/>
      <c r="G10" s="409"/>
      <c r="H10" s="409"/>
      <c r="I10" s="409"/>
      <c r="J10" s="409"/>
      <c r="K10" s="409"/>
      <c r="L10" s="409"/>
      <c r="M10" s="409"/>
      <c r="N10" s="409"/>
      <c r="O10" s="409"/>
    </row>
    <row r="11" spans="6:15" ht="13.15" customHeight="1">
      <c r="F11" s="409"/>
      <c r="G11" s="409"/>
      <c r="H11" s="409"/>
      <c r="I11" s="409"/>
      <c r="J11" s="409"/>
      <c r="K11" s="409"/>
      <c r="L11" s="409"/>
      <c r="M11" s="409"/>
      <c r="N11" s="409"/>
      <c r="O11" s="409"/>
    </row>
    <row r="12" spans="6:15" ht="13.15" customHeight="1">
      <c r="F12" s="409"/>
      <c r="G12" s="409"/>
      <c r="H12" s="409"/>
      <c r="I12" s="409"/>
      <c r="J12" s="409"/>
      <c r="K12" s="409"/>
      <c r="L12" s="409"/>
      <c r="M12" s="409"/>
      <c r="N12" s="409"/>
      <c r="O12" s="409"/>
    </row>
    <row r="13" spans="6:15" ht="13.15" customHeight="1">
      <c r="F13" s="409"/>
      <c r="G13" s="409"/>
      <c r="H13" s="409"/>
      <c r="I13" s="409"/>
      <c r="J13" s="409"/>
      <c r="K13" s="409"/>
      <c r="L13" s="409"/>
      <c r="M13" s="409"/>
      <c r="N13" s="409"/>
      <c r="O13" s="409"/>
    </row>
    <row r="15" spans="6:15">
      <c r="F15" s="233">
        <v>0</v>
      </c>
    </row>
    <row r="16" spans="6:15">
      <c r="F16" s="410">
        <v>0</v>
      </c>
      <c r="G16" s="410"/>
      <c r="H16" s="410"/>
      <c r="I16" s="410"/>
      <c r="J16" s="410"/>
      <c r="K16" s="410"/>
      <c r="L16" s="410"/>
      <c r="M16" s="410"/>
      <c r="N16" s="410"/>
      <c r="O16" s="410"/>
    </row>
    <row r="17" spans="6:18">
      <c r="F17" s="410"/>
      <c r="G17" s="410"/>
      <c r="H17" s="410"/>
      <c r="I17" s="410"/>
      <c r="J17" s="410"/>
      <c r="K17" s="410"/>
      <c r="L17" s="410"/>
      <c r="M17" s="410"/>
      <c r="N17" s="410"/>
      <c r="O17" s="410"/>
    </row>
    <row r="18" spans="6:18">
      <c r="F18" s="411">
        <v>0</v>
      </c>
      <c r="G18" s="411"/>
      <c r="H18" s="411"/>
      <c r="I18" s="411"/>
      <c r="J18" s="411"/>
      <c r="K18" s="411"/>
      <c r="L18" s="411"/>
      <c r="M18" s="411"/>
      <c r="N18" s="411"/>
      <c r="O18" s="411"/>
    </row>
    <row r="19" spans="6:18">
      <c r="F19" s="290">
        <v>0</v>
      </c>
    </row>
    <row r="20" spans="6:18">
      <c r="F20" s="290">
        <v>0</v>
      </c>
    </row>
    <row r="21" spans="6:18">
      <c r="F21" s="291"/>
    </row>
    <row r="22" spans="6:18">
      <c r="F22" s="291"/>
    </row>
    <row r="23" spans="6:18">
      <c r="F23" s="291"/>
    </row>
    <row r="24" spans="6:18">
      <c r="F24" s="291"/>
    </row>
    <row r="25" spans="6:18">
      <c r="F25" s="291"/>
      <c r="R25" s="280"/>
    </row>
    <row r="26" spans="6:18">
      <c r="F26" s="291"/>
    </row>
    <row r="29" spans="6:18" ht="16.149999999999999" customHeight="1">
      <c r="F29" s="399">
        <v>0</v>
      </c>
      <c r="G29" s="399"/>
      <c r="I29" s="399">
        <v>0</v>
      </c>
      <c r="J29" s="399"/>
      <c r="K29" s="399"/>
      <c r="L29" s="399"/>
    </row>
    <row r="30" spans="6:18">
      <c r="F30" s="241">
        <v>0</v>
      </c>
      <c r="G30" s="241">
        <v>0</v>
      </c>
      <c r="I30" s="241">
        <v>0</v>
      </c>
      <c r="J30" s="241">
        <v>0</v>
      </c>
      <c r="K30" s="241">
        <v>0</v>
      </c>
      <c r="L30" s="241">
        <v>0</v>
      </c>
    </row>
    <row r="31" spans="6:18">
      <c r="F31" s="279">
        <v>0</v>
      </c>
      <c r="G31" s="292">
        <v>0</v>
      </c>
      <c r="I31" s="279">
        <v>0</v>
      </c>
      <c r="J31" s="279">
        <v>0</v>
      </c>
      <c r="K31" s="286">
        <v>1</v>
      </c>
      <c r="L31" s="287">
        <v>1</v>
      </c>
    </row>
    <row r="32" spans="6:18">
      <c r="F32" s="279">
        <v>0</v>
      </c>
      <c r="G32" s="292">
        <v>0</v>
      </c>
      <c r="I32" s="279">
        <v>0</v>
      </c>
      <c r="J32" s="279">
        <v>0</v>
      </c>
      <c r="K32" s="286">
        <v>1</v>
      </c>
      <c r="L32" s="287">
        <v>1</v>
      </c>
    </row>
    <row r="33" spans="6:36">
      <c r="F33" s="281">
        <v>0</v>
      </c>
      <c r="G33" s="293">
        <v>0</v>
      </c>
      <c r="H33" s="281"/>
      <c r="I33" s="279">
        <v>0</v>
      </c>
      <c r="J33" s="279">
        <v>0</v>
      </c>
      <c r="K33" s="286">
        <v>0</v>
      </c>
      <c r="L33" s="287">
        <v>0</v>
      </c>
      <c r="M33" s="282"/>
      <c r="X33" s="281"/>
      <c r="Y33" s="281"/>
      <c r="Z33" s="281"/>
    </row>
    <row r="34" spans="6:36">
      <c r="F34" s="279">
        <v>0</v>
      </c>
      <c r="G34" s="292">
        <v>0</v>
      </c>
      <c r="I34" s="279">
        <v>0</v>
      </c>
      <c r="J34" s="279">
        <v>0</v>
      </c>
      <c r="K34" s="286">
        <v>0</v>
      </c>
      <c r="L34" s="287">
        <v>0</v>
      </c>
      <c r="X34" s="277"/>
      <c r="Y34" s="277"/>
      <c r="Z34" s="277"/>
      <c r="AB34" s="283"/>
      <c r="AC34" s="283"/>
      <c r="AD34" s="283"/>
      <c r="AE34" s="283"/>
      <c r="AH34" s="283"/>
      <c r="AI34" s="283"/>
      <c r="AJ34" s="283"/>
    </row>
    <row r="35" spans="6:36">
      <c r="F35" s="279">
        <v>0</v>
      </c>
      <c r="G35" s="292">
        <v>0</v>
      </c>
      <c r="I35" s="279">
        <v>0</v>
      </c>
      <c r="J35" s="279">
        <v>0</v>
      </c>
      <c r="K35" s="286">
        <v>0</v>
      </c>
      <c r="L35" s="287">
        <v>0</v>
      </c>
      <c r="X35" s="277"/>
      <c r="Y35" s="277"/>
      <c r="Z35" s="277"/>
      <c r="AB35" s="283"/>
      <c r="AC35" s="283"/>
      <c r="AD35" s="283"/>
      <c r="AE35" s="283"/>
      <c r="AH35" s="283"/>
      <c r="AJ35" s="283"/>
    </row>
    <row r="36" spans="6:36">
      <c r="I36" s="279">
        <v>0</v>
      </c>
      <c r="J36" s="279">
        <v>0</v>
      </c>
      <c r="K36" s="286">
        <v>0</v>
      </c>
      <c r="L36" s="287">
        <v>0</v>
      </c>
      <c r="X36" s="277"/>
      <c r="Y36" s="277"/>
      <c r="Z36" s="277"/>
      <c r="AB36" s="283"/>
      <c r="AC36" s="283"/>
      <c r="AD36" s="283"/>
      <c r="AE36" s="283"/>
      <c r="AH36" s="283"/>
      <c r="AJ36" s="283"/>
    </row>
    <row r="37" spans="6:36">
      <c r="F37" s="278"/>
      <c r="G37" s="278"/>
      <c r="H37" s="278"/>
      <c r="I37" s="279">
        <v>0</v>
      </c>
      <c r="J37" s="279">
        <v>0</v>
      </c>
      <c r="K37" s="286">
        <v>1</v>
      </c>
      <c r="L37" s="287">
        <v>1</v>
      </c>
      <c r="O37" s="284"/>
      <c r="P37" s="279"/>
      <c r="Q37" s="279"/>
      <c r="R37" s="279"/>
      <c r="T37" s="285"/>
      <c r="U37" s="285"/>
      <c r="V37" s="283"/>
      <c r="W37" s="283"/>
      <c r="X37" s="277"/>
      <c r="Y37" s="277"/>
      <c r="Z37" s="277"/>
      <c r="AB37" s="283"/>
      <c r="AC37" s="283"/>
      <c r="AD37" s="283"/>
      <c r="AE37" s="283"/>
      <c r="AH37" s="283"/>
      <c r="AJ37" s="283"/>
    </row>
    <row r="38" spans="6:36" hidden="1">
      <c r="F38" s="278"/>
      <c r="G38" s="278"/>
      <c r="H38" s="278"/>
      <c r="J38" s="279">
        <v>0</v>
      </c>
      <c r="K38" s="286"/>
      <c r="L38" s="287"/>
      <c r="O38" s="284"/>
      <c r="P38" s="279"/>
      <c r="Q38" s="279"/>
      <c r="R38" s="279"/>
      <c r="T38" s="285"/>
      <c r="U38" s="285"/>
      <c r="V38" s="283"/>
      <c r="W38" s="283"/>
      <c r="X38" s="277"/>
      <c r="Y38" s="277"/>
      <c r="Z38" s="277"/>
      <c r="AB38" s="283"/>
      <c r="AC38" s="283"/>
      <c r="AD38" s="283"/>
      <c r="AE38" s="283"/>
      <c r="AH38" s="283"/>
      <c r="AJ38" s="283"/>
    </row>
    <row r="39" spans="6:36">
      <c r="F39" s="278"/>
      <c r="G39" s="278"/>
      <c r="H39" s="278"/>
      <c r="I39" s="279">
        <v>0</v>
      </c>
      <c r="J39" s="279">
        <v>0</v>
      </c>
      <c r="K39" s="286">
        <v>1</v>
      </c>
      <c r="L39" s="287">
        <v>1</v>
      </c>
      <c r="O39" s="284"/>
      <c r="P39" s="279"/>
      <c r="Q39" s="279"/>
      <c r="R39" s="279"/>
      <c r="T39" s="285"/>
      <c r="U39" s="285"/>
      <c r="V39" s="283"/>
      <c r="W39" s="283"/>
      <c r="X39" s="277"/>
      <c r="Y39" s="277"/>
      <c r="Z39" s="277"/>
      <c r="AB39" s="283"/>
      <c r="AC39" s="283"/>
      <c r="AD39" s="283"/>
      <c r="AE39" s="283"/>
      <c r="AH39" s="283"/>
      <c r="AJ39" s="283"/>
    </row>
    <row r="40" spans="6:36">
      <c r="F40" s="278"/>
      <c r="G40" s="278"/>
      <c r="H40" s="278"/>
      <c r="I40" s="279">
        <v>0</v>
      </c>
      <c r="J40" s="279">
        <v>0</v>
      </c>
      <c r="K40" s="286">
        <v>1</v>
      </c>
      <c r="L40" s="287">
        <v>1</v>
      </c>
      <c r="O40" s="284"/>
      <c r="P40" s="279"/>
      <c r="Q40" s="279"/>
      <c r="R40" s="279"/>
      <c r="T40" s="285"/>
      <c r="U40" s="285"/>
      <c r="V40" s="283"/>
      <c r="W40" s="283"/>
      <c r="X40" s="277"/>
      <c r="Y40" s="288"/>
      <c r="Z40" s="277"/>
      <c r="AB40" s="283"/>
      <c r="AC40" s="283"/>
      <c r="AD40" s="283"/>
      <c r="AE40" s="283"/>
      <c r="AH40" s="283"/>
      <c r="AI40" s="283"/>
      <c r="AJ40" s="283"/>
    </row>
    <row r="41" spans="6:36">
      <c r="F41" s="278"/>
      <c r="G41" s="278"/>
      <c r="H41" s="278"/>
      <c r="I41" s="279">
        <v>0</v>
      </c>
      <c r="J41" s="279">
        <v>0</v>
      </c>
      <c r="K41" s="286">
        <v>0</v>
      </c>
      <c r="L41" s="287">
        <v>0</v>
      </c>
      <c r="O41" s="284"/>
      <c r="P41" s="279"/>
      <c r="Q41" s="279"/>
      <c r="R41" s="279"/>
      <c r="T41" s="285"/>
      <c r="U41" s="285"/>
      <c r="V41" s="283"/>
      <c r="W41" s="283"/>
      <c r="X41" s="277"/>
      <c r="Y41" s="277"/>
      <c r="Z41" s="277"/>
      <c r="AB41" s="283"/>
      <c r="AC41" s="283"/>
      <c r="AD41" s="283"/>
      <c r="AE41" s="283"/>
      <c r="AH41" s="283"/>
      <c r="AJ41" s="283"/>
    </row>
    <row r="42" spans="6:36">
      <c r="F42" s="278"/>
      <c r="G42" s="278"/>
      <c r="H42" s="278"/>
      <c r="I42" s="279">
        <v>0</v>
      </c>
      <c r="J42" s="279">
        <v>0</v>
      </c>
      <c r="K42" s="286">
        <v>0</v>
      </c>
      <c r="L42" s="287">
        <v>0</v>
      </c>
      <c r="O42" s="284"/>
      <c r="P42" s="279"/>
      <c r="Q42" s="279"/>
      <c r="R42" s="279"/>
      <c r="T42" s="285"/>
      <c r="U42" s="285"/>
      <c r="V42" s="283"/>
      <c r="W42" s="283"/>
      <c r="X42" s="277"/>
      <c r="Y42" s="277"/>
      <c r="Z42" s="277"/>
      <c r="AB42" s="283"/>
      <c r="AC42" s="283"/>
      <c r="AD42" s="283"/>
      <c r="AE42" s="283"/>
      <c r="AH42" s="283"/>
      <c r="AJ42" s="283"/>
    </row>
    <row r="43" spans="6:36">
      <c r="F43" s="278"/>
      <c r="G43" s="278"/>
      <c r="H43" s="278"/>
      <c r="I43" s="279">
        <v>0</v>
      </c>
      <c r="J43" s="279">
        <v>0</v>
      </c>
      <c r="K43" s="286">
        <v>0</v>
      </c>
      <c r="L43" s="287">
        <v>0</v>
      </c>
      <c r="O43" s="284"/>
      <c r="P43" s="279"/>
      <c r="Q43" s="279"/>
      <c r="R43" s="279"/>
      <c r="T43" s="285"/>
      <c r="U43" s="285"/>
      <c r="V43" s="283"/>
      <c r="W43" s="283"/>
      <c r="X43" s="277"/>
      <c r="Y43" s="277"/>
      <c r="Z43" s="277"/>
      <c r="AB43" s="283"/>
      <c r="AC43" s="283"/>
      <c r="AD43" s="283"/>
      <c r="AE43" s="283"/>
      <c r="AH43" s="283"/>
      <c r="AJ43" s="283"/>
    </row>
    <row r="44" spans="6:36">
      <c r="F44" s="278"/>
      <c r="G44" s="278"/>
      <c r="H44" s="278"/>
      <c r="I44" s="279">
        <v>0</v>
      </c>
      <c r="J44" s="279">
        <v>0</v>
      </c>
      <c r="K44" s="286">
        <v>1</v>
      </c>
      <c r="L44" s="287">
        <v>1</v>
      </c>
      <c r="O44" s="284"/>
      <c r="P44" s="279"/>
      <c r="Q44" s="279"/>
      <c r="R44" s="279"/>
      <c r="T44" s="285"/>
      <c r="U44" s="285"/>
      <c r="V44" s="283"/>
      <c r="W44" s="283"/>
      <c r="X44" s="277"/>
      <c r="Y44" s="277"/>
      <c r="Z44" s="277"/>
      <c r="AB44" s="283"/>
      <c r="AC44" s="283"/>
      <c r="AD44" s="283"/>
      <c r="AE44" s="283"/>
      <c r="AH44" s="283"/>
      <c r="AJ44" s="283"/>
    </row>
    <row r="45" spans="6:36">
      <c r="F45" s="278"/>
      <c r="G45" s="278"/>
      <c r="H45" s="278"/>
      <c r="I45" s="278"/>
      <c r="J45" s="289"/>
      <c r="O45" s="284"/>
      <c r="P45" s="279"/>
      <c r="Q45" s="279"/>
      <c r="R45" s="279"/>
      <c r="T45" s="285"/>
      <c r="U45" s="285"/>
      <c r="V45" s="283"/>
      <c r="W45" s="283"/>
      <c r="X45" s="277"/>
      <c r="Y45" s="277"/>
      <c r="Z45" s="277"/>
      <c r="AB45" s="283"/>
      <c r="AC45" s="283"/>
      <c r="AD45" s="283"/>
      <c r="AE45" s="283"/>
      <c r="AH45" s="283"/>
      <c r="AJ45" s="283"/>
    </row>
    <row r="46" spans="6:36">
      <c r="F46" s="278"/>
      <c r="G46" s="278"/>
      <c r="H46" s="278"/>
      <c r="I46" s="278"/>
      <c r="J46" s="289"/>
      <c r="N46" s="294">
        <v>0</v>
      </c>
      <c r="O46" s="295">
        <v>0</v>
      </c>
      <c r="P46" s="279"/>
      <c r="Q46" s="279"/>
      <c r="R46" s="279"/>
      <c r="T46" s="285"/>
      <c r="U46" s="285"/>
      <c r="V46" s="283"/>
      <c r="W46" s="283"/>
      <c r="X46" s="277"/>
      <c r="Y46" s="288"/>
      <c r="Z46" s="277"/>
      <c r="AB46" s="283"/>
      <c r="AC46" s="283"/>
      <c r="AD46" s="283"/>
      <c r="AE46" s="283"/>
      <c r="AH46" s="283"/>
      <c r="AI46" s="283"/>
      <c r="AJ46" s="283"/>
    </row>
    <row r="47" spans="6:36">
      <c r="F47" s="278"/>
      <c r="G47" s="278"/>
      <c r="H47" s="278"/>
      <c r="I47" s="278"/>
      <c r="J47" s="289"/>
      <c r="N47" s="250">
        <v>0</v>
      </c>
      <c r="O47" s="243">
        <v>0</v>
      </c>
      <c r="P47" s="279"/>
      <c r="Q47" s="279"/>
      <c r="R47" s="279"/>
      <c r="T47" s="285"/>
      <c r="U47" s="285"/>
      <c r="V47" s="283"/>
      <c r="W47" s="283"/>
      <c r="X47" s="277"/>
      <c r="Y47" s="277"/>
      <c r="Z47" s="277"/>
      <c r="AB47" s="283"/>
      <c r="AC47" s="283"/>
      <c r="AD47" s="283"/>
      <c r="AE47" s="283"/>
      <c r="AH47" s="283"/>
      <c r="AJ47" s="283"/>
    </row>
    <row r="48" spans="6:36">
      <c r="F48" s="278"/>
      <c r="G48" s="278"/>
      <c r="H48" s="278"/>
      <c r="I48" s="278"/>
      <c r="J48" s="289"/>
      <c r="N48" s="250">
        <v>0</v>
      </c>
      <c r="O48" s="243">
        <v>0</v>
      </c>
      <c r="P48" s="279"/>
      <c r="Q48" s="279"/>
      <c r="R48" s="279"/>
      <c r="T48" s="285"/>
      <c r="U48" s="285"/>
      <c r="V48" s="283"/>
      <c r="W48" s="283"/>
      <c r="X48" s="277"/>
      <c r="Y48" s="277"/>
      <c r="Z48" s="277"/>
      <c r="AB48" s="283"/>
      <c r="AC48" s="283"/>
      <c r="AD48" s="283"/>
      <c r="AE48" s="283"/>
      <c r="AH48" s="283"/>
      <c r="AJ48" s="283"/>
    </row>
    <row r="49" spans="6:36" ht="148.15" customHeight="1">
      <c r="F49" s="278"/>
      <c r="G49" s="278"/>
      <c r="H49" s="278"/>
      <c r="I49" s="278"/>
      <c r="J49" s="289"/>
      <c r="N49" s="250">
        <v>0</v>
      </c>
      <c r="O49" s="243">
        <v>0</v>
      </c>
      <c r="P49" s="279"/>
      <c r="Q49" s="279"/>
      <c r="R49" s="279"/>
      <c r="T49" s="285"/>
      <c r="U49" s="285"/>
      <c r="V49" s="283"/>
      <c r="W49" s="283"/>
      <c r="X49" s="277"/>
      <c r="Y49" s="277"/>
      <c r="Z49" s="277"/>
      <c r="AB49" s="283"/>
      <c r="AC49" s="283"/>
      <c r="AD49" s="283"/>
      <c r="AE49" s="283"/>
      <c r="AH49" s="283"/>
      <c r="AJ49" s="283"/>
    </row>
    <row r="50" spans="6:36">
      <c r="O50" s="296">
        <v>5</v>
      </c>
      <c r="P50" s="278">
        <v>0</v>
      </c>
    </row>
  </sheetData>
  <mergeCells count="5">
    <mergeCell ref="F9:O13"/>
    <mergeCell ref="F16:O17"/>
    <mergeCell ref="F18:O18"/>
    <mergeCell ref="F29:G29"/>
    <mergeCell ref="I29:L29"/>
  </mergeCells>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9E8BD-43F5-47B8-B203-B225D0007134}">
  <sheetPr>
    <tabColor rgb="FF4FADEA"/>
  </sheetPr>
  <dimension ref="E1:AJ50"/>
  <sheetViews>
    <sheetView showGridLines="0" topLeftCell="A21" zoomScale="90" zoomScaleNormal="90" zoomScalePageLayoutView="80" workbookViewId="0">
      <selection activeCell="K31" sqref="K31"/>
    </sheetView>
  </sheetViews>
  <sheetFormatPr defaultColWidth="9" defaultRowHeight="8.25"/>
  <cols>
    <col min="1" max="4" width="0.85546875" style="278" customWidth="1"/>
    <col min="5" max="5" width="1.7109375" style="278" customWidth="1"/>
    <col min="6" max="6" width="10" style="279" customWidth="1"/>
    <col min="7" max="7" width="9.28515625" style="279" customWidth="1"/>
    <col min="8" max="8" width="6" style="279" customWidth="1"/>
    <col min="9" max="9" width="7.7109375" style="279" customWidth="1"/>
    <col min="10" max="10" width="14" style="278" bestFit="1" customWidth="1"/>
    <col min="11" max="12" width="9.140625" style="278" bestFit="1" customWidth="1"/>
    <col min="13" max="13" width="9" style="278"/>
    <col min="14" max="14" width="75.7109375" style="278" customWidth="1"/>
    <col min="15" max="15" width="12.7109375" style="278" customWidth="1"/>
    <col min="16" max="16" width="9.7109375" style="278" customWidth="1"/>
    <col min="17" max="18" width="8.28515625" style="278" customWidth="1"/>
    <col min="19" max="19" width="7" style="278" customWidth="1"/>
    <col min="20" max="20" width="10.42578125" style="278" customWidth="1"/>
    <col min="21" max="21" width="16.28515625" style="278" customWidth="1"/>
    <col min="22" max="24" width="9" style="278"/>
    <col min="25" max="26" width="9" style="278" customWidth="1"/>
    <col min="27" max="27" width="25.28515625" style="278" customWidth="1"/>
    <col min="28" max="16384" width="9" style="278"/>
  </cols>
  <sheetData>
    <row r="1" spans="5:15">
      <c r="M1" s="278" t="s">
        <v>497</v>
      </c>
    </row>
    <row r="2" spans="5:15">
      <c r="E2" s="278">
        <f ca="1">IF('C'!$H$2="DRAGGING CELLS IS NOT PERMITTED. PLEASE UNDO LAST ACTION!!",0,IF('C'!$T$1&lt;&gt;"Feedback OFF",IF(Scoreboard!$F$23="",SUMIFS(CPT!A3:$AP$50, CPT!A3:$AP$50, "&gt;0", CSC!A3:$AP$50, "PerfectMsg")+ABS(SUMIFS(CPT!A3:$AP$50, CPT!A3:$AP$50, "&lt;0", CSC!A3:$AP$50, "PerfectMsg")),0),0))</f>
        <v>17</v>
      </c>
      <c r="F2" s="279">
        <f>SUMIF(CPT!A3:$AP$50,"&gt;0")</f>
        <v>17</v>
      </c>
    </row>
    <row r="3" spans="5:15" ht="4.9000000000000004" customHeight="1"/>
    <row r="4" spans="5:15" ht="4.9000000000000004" customHeight="1"/>
    <row r="5" spans="5:15" ht="4.9000000000000004" customHeight="1"/>
    <row r="6" spans="5:15" ht="4.9000000000000004" customHeight="1"/>
    <row r="8" spans="5:15">
      <c r="F8" s="233">
        <v>0</v>
      </c>
    </row>
    <row r="9" spans="5:15" ht="15" customHeight="1">
      <c r="F9" s="409">
        <v>0</v>
      </c>
      <c r="G9" s="409"/>
      <c r="H9" s="409"/>
      <c r="I9" s="409"/>
      <c r="J9" s="409"/>
      <c r="K9" s="409"/>
      <c r="L9" s="409"/>
      <c r="M9" s="409"/>
      <c r="N9" s="409"/>
      <c r="O9" s="409"/>
    </row>
    <row r="10" spans="5:15" ht="13.15" customHeight="1">
      <c r="F10" s="409"/>
      <c r="G10" s="409"/>
      <c r="H10" s="409"/>
      <c r="I10" s="409"/>
      <c r="J10" s="409"/>
      <c r="K10" s="409"/>
      <c r="L10" s="409"/>
      <c r="M10" s="409"/>
      <c r="N10" s="409"/>
      <c r="O10" s="409"/>
    </row>
    <row r="11" spans="5:15" ht="13.15" customHeight="1">
      <c r="F11" s="409"/>
      <c r="G11" s="409"/>
      <c r="H11" s="409"/>
      <c r="I11" s="409"/>
      <c r="J11" s="409"/>
      <c r="K11" s="409"/>
      <c r="L11" s="409"/>
      <c r="M11" s="409"/>
      <c r="N11" s="409"/>
      <c r="O11" s="409"/>
    </row>
    <row r="12" spans="5:15" ht="13.15" customHeight="1">
      <c r="F12" s="409"/>
      <c r="G12" s="409"/>
      <c r="H12" s="409"/>
      <c r="I12" s="409"/>
      <c r="J12" s="409"/>
      <c r="K12" s="409"/>
      <c r="L12" s="409"/>
      <c r="M12" s="409"/>
      <c r="N12" s="409"/>
      <c r="O12" s="409"/>
    </row>
    <row r="13" spans="5:15" ht="13.15" customHeight="1">
      <c r="F13" s="409"/>
      <c r="G13" s="409"/>
      <c r="H13" s="409"/>
      <c r="I13" s="409"/>
      <c r="J13" s="409"/>
      <c r="K13" s="409"/>
      <c r="L13" s="409"/>
      <c r="M13" s="409"/>
      <c r="N13" s="409"/>
      <c r="O13" s="409"/>
    </row>
    <row r="15" spans="5:15">
      <c r="F15" s="233">
        <v>0</v>
      </c>
    </row>
    <row r="16" spans="5:15">
      <c r="F16" s="410">
        <v>0</v>
      </c>
      <c r="G16" s="410"/>
      <c r="H16" s="410"/>
      <c r="I16" s="410"/>
      <c r="J16" s="410"/>
      <c r="K16" s="410"/>
      <c r="L16" s="410"/>
      <c r="M16" s="410"/>
      <c r="N16" s="410"/>
      <c r="O16" s="410"/>
    </row>
    <row r="17" spans="6:18">
      <c r="F17" s="410"/>
      <c r="G17" s="410"/>
      <c r="H17" s="410"/>
      <c r="I17" s="410"/>
      <c r="J17" s="410"/>
      <c r="K17" s="410"/>
      <c r="L17" s="410"/>
      <c r="M17" s="410"/>
      <c r="N17" s="410"/>
      <c r="O17" s="410"/>
    </row>
    <row r="18" spans="6:18">
      <c r="F18" s="411">
        <v>0</v>
      </c>
      <c r="G18" s="411"/>
      <c r="H18" s="411"/>
      <c r="I18" s="411"/>
      <c r="J18" s="411"/>
      <c r="K18" s="411"/>
      <c r="L18" s="411"/>
      <c r="M18" s="411"/>
      <c r="N18" s="411"/>
      <c r="O18" s="411"/>
    </row>
    <row r="19" spans="6:18">
      <c r="F19" s="290">
        <v>0</v>
      </c>
    </row>
    <row r="20" spans="6:18">
      <c r="F20" s="290">
        <v>0</v>
      </c>
    </row>
    <row r="21" spans="6:18">
      <c r="F21" s="291"/>
    </row>
    <row r="22" spans="6:18">
      <c r="F22" s="291"/>
    </row>
    <row r="23" spans="6:18">
      <c r="F23" s="291"/>
    </row>
    <row r="24" spans="6:18">
      <c r="F24" s="291"/>
    </row>
    <row r="25" spans="6:18">
      <c r="F25" s="291"/>
      <c r="R25" s="280"/>
    </row>
    <row r="26" spans="6:18">
      <c r="F26" s="291"/>
    </row>
    <row r="29" spans="6:18" ht="16.149999999999999" customHeight="1">
      <c r="F29" s="399">
        <v>0</v>
      </c>
      <c r="G29" s="399"/>
      <c r="I29" s="399">
        <v>0</v>
      </c>
      <c r="J29" s="399"/>
      <c r="K29" s="399"/>
      <c r="L29" s="399"/>
    </row>
    <row r="30" spans="6:18">
      <c r="F30" s="241">
        <v>0</v>
      </c>
      <c r="G30" s="241">
        <v>0</v>
      </c>
      <c r="I30" s="241">
        <v>0</v>
      </c>
      <c r="J30" s="241">
        <v>0</v>
      </c>
      <c r="K30" s="241">
        <v>0</v>
      </c>
      <c r="L30" s="241">
        <v>0</v>
      </c>
    </row>
    <row r="31" spans="6:18">
      <c r="F31" s="279">
        <v>0</v>
      </c>
      <c r="G31" s="292">
        <v>0</v>
      </c>
      <c r="I31" s="279">
        <v>0</v>
      </c>
      <c r="J31" s="279">
        <v>0</v>
      </c>
      <c r="K31" s="286" t="str">
        <f ca="1">_xlfn.IFS(ISBLANK('C'!K31),"",IF(NOT(ISNA('#_C'!K31)),IF(ISNA('C'!K31),TRUE,FALSE),FALSE),"StuNAMsg",IF(AND(ISNA('#_C'!K31),ISNA('C'!K31)),TRUE,FALSE),"PerfectMsg",IF(NOT(ISERROR('#_C'!K31)),IF(ISERROR('C'!K31),TRUE,FALSE),FALSE),"StuErrorMsg",IF(TYPE('#_C'!K31)&lt;&gt;TYPE('C'!K31),TRUE,FALSE),"WrongTypeMsg",IF(_xlfn.ISFORMULA('#_C'!K31),IF(NOT(_xlfn.ISFORMULA('C'!K31)),TRUE),FALSE),"MissingFormulaMsg",IF(NOT(AND(ISNUMBER(FIND("[",_xlfn.FORMULATEXT('#_C'!K31))),ISNUMBER(FIND("!",_xlfn.FORMULATEXT('#_C'!K31))))),AND(ISNUMBER(FIND("[",_xlfn.FORMULATEXT('C'!K31))),ISNUMBER(FIND("!",_xlfn.FORMULATEXT('C'!K31)))),FALSE),"ExternalRefsMsg",IF(ISNUMBER('#_C'!K31),IF(ABS('#_C'!K31-'C'!K31)&gt;0.00001,TRUE,FALSE),IF('#_C'!K31&lt;&gt;'C'!K31,TRUE,FALSE)),IF(ISNUMBER('#_C'!K31),IF('#_C'!K31&gt;'C'!K31,"TooLow","TooHigh"),"WrongAnswer"),NOT(_xlfn.ISFORMULA('#_C'!K31)),IF(_xlfn.IFS(ISTEXT('#_C'!K31),FALSE,ISLOGICAL('#_C'!K31),FALSE,SUBSTITUTE(CELL("format",'#_C'!K31),"-","")=SUBSTITUTE(CELL("format",'C'!K31),"-",""),FALSE,CELL("format",'#_C'!K31)="G",FALSE,AND(CELL("format",'#_C'!K31)="F0",CELL("format",'C'!K31)="G"),FALSE,TRUE,IFERROR(IF(MATCH(CELL("format",'#_C'!K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31),_xlfn.FORMULATEXT('C'!K31),'C'!K31),"9","#"),"8","#"),"7","#"),"6","#"),"5","#"),"4","#"),"3","#"),"2","#"),"1","#"),"0","#"),"$","")," ",""),",","@"),"&gt;","@"),"&lt;","@"),"=","@"),")","@"),"(","@"),"^","@"),"/","@"),"+","@"),"*","@"),"-","@"))-LEN(SUBSTITUTE(SUBSTITUTE(SUBSTITUTE(SUBSTITUTE(SUBSTITUTE(SUBSTITUTE(SUBSTITUTE(SUBSTITUTE(SUBSTITUTE(SUBSTITUTE(SUBSTITUTE(SUBSTITUTE(SUBSTITUTE(SUBSTITUTE(SUBSTITUTE(SUBSTITUTE(SUBSTITUTE(SUBSTITUTE(SUBSTITUTE(SUBSTITUTE(SUBSTITUTE(SUBSTITUTE(SUBSTITUTE(SUBSTITUTE(IF(_xlfn.ISFORMULA('C'!K31),_xlfn.FORMULATEXT('C'!K31),'C'!K31),"9","#"),"8","#"),"7","#"),"6","#"),"5","#"),"4","#"),"3","#"),"2","#"),"1","#"),"0","#"),"$","")," ",""),",","@"),"&gt;","@"),"&lt;","@"),"=","@"),")","@"),"(","@"),"^","@"),"/","@"),"+","@"),"*","@"),"-","@"),"@#","")))/2&gt;(LEN(SUBSTITUTE(SUBSTITUTE(SUBSTITUTE(SUBSTITUTE(SUBSTITUTE(SUBSTITUTE(SUBSTITUTE(SUBSTITUTE(SUBSTITUTE(SUBSTITUTE(SUBSTITUTE(SUBSTITUTE(SUBSTITUTE(SUBSTITUTE(SUBSTITUTE(SUBSTITUTE(SUBSTITUTE(SUBSTITUTE(SUBSTITUTE(SUBSTITUTE(SUBSTITUTE(SUBSTITUTE(SUBSTITUTE(IF(_xlfn.ISFORMULA('#_C'!K31),_xlfn.FORMULATEXT('#_C'!K31),'#_C'!K31),"9","#"),"8","#"),"7","#"),"6","#"),"5","#"),"4","#"),"3","#"),"2","#"),"1","#"),"0","#"),"$","")," ",""),",","@"),"&gt;","@"),"&lt;","@"),"=","@"),")","@"),"(","@"),"^","@"),"/","@"),"+","@"),"*","@"),"-","@"))-LEN(SUBSTITUTE(SUBSTITUTE(SUBSTITUTE(SUBSTITUTE(SUBSTITUTE(SUBSTITUTE(SUBSTITUTE(SUBSTITUTE(SUBSTITUTE(SUBSTITUTE(SUBSTITUTE(SUBSTITUTE(SUBSTITUTE(SUBSTITUTE(SUBSTITUTE(SUBSTITUTE(SUBSTITUTE(SUBSTITUTE(SUBSTITUTE(SUBSTITUTE(SUBSTITUTE(SUBSTITUTE(SUBSTITUTE(SUBSTITUTE(IF(_xlfn.ISFORMULA('#_C'!K31),_xlfn.FORMULATEXT('#_C'!K31),'#_C'!K31),"9","#"),"8","#"),"7","#"),"6","#"),"5","#"),"4","#"),"3","#"),"2","#"),"1","#"),"0","#"),"$","")," ",""),",","@"),"&gt;","@"),"&lt;","@"),"=","@"),")","@"),"(","@"),"^","@"),"/","@"),"+","@"),"*","@"),"-","@"),"@#","")))/2,TRUE,FALSE),"HardCodeMsg",IF(LEN(IF(_xlfn.ISFORMULA('C'!K31),_xlfn.FORMULATEXT('C'!K31),'C'!K31))-LEN(SUBSTITUTE(IF(_xlfn.ISFORMULA('C'!K31),_xlfn.FORMULATEXT('C'!K31),'C'!K31),"""",""))&gt;LEN(IF(_xlfn.ISFORMULA('#_C'!K31),_xlfn.FORMULATEXT('#_C'!K31),'#_C'!K31))-LEN(SUBSTITUTE(IF(_xlfn.ISFORMULA('#_C'!K31),_xlfn.FORMULATEXT('#_C'!K31),'#_C'!K31),"""","")),TRUE,FALSE),"HardQuoteMsg",IF(LEN(IF(_xlfn.ISFORMULA('C'!K31),_xlfn.FORMULATEXT('C'!K31),'C'!K31))-LEN(SUBSTITUTE(IF(_xlfn.ISFORMULA('C'!K31),_xlfn.FORMULATEXT('C'!K31),'C'!K31),"$",""))&lt;LEN(IF(_xlfn.ISFORMULA('#_C'!K31),_xlfn.FORMULATEXT('#_C'!K31),'#_C'!K31))-LEN(SUBSTITUTE(IF(_xlfn.ISFORMULA('#_C'!K31),_xlfn.FORMULATEXT('#_C'!K31),'#_C'!K31),"$","")),TRUE,FALSE),"MissingAbsMsg",_xlfn.IFS(ISTEXT('#_C'!K31),FALSE,ISLOGICAL('#_C'!K31),FALSE,SUBSTITUTE(CELL("format",'#_C'!K31),"-","")=SUBSTITUTE(CELL("format",'C'!K31),"-",""),FALSE,CELL("format",'#_C'!K31)="G",FALSE,AND(CELL("format",'#_C'!K31)="F0",CELL("format",'C'!K31)="G"),FALSE,TRUE,IFERROR(IF(MATCH(CELL("format",'#_C'!K31),FormatCodes_SFX!$A$4:$A$53,0)&gt;0,TRUE),FALSE),TRUE,TRUE),"FormatMsg",TRUE,"PerfectMsg")</f>
        <v>PerfectMsg</v>
      </c>
      <c r="L31" s="287" t="str">
        <f ca="1">_xlfn.IFS(ISBLANK('C'!L31),"",IF(NOT(ISNA('#_C'!L31)),IF(ISNA('C'!L31),TRUE,FALSE),FALSE),"StuNAMsg",IF(AND(ISNA('#_C'!L31),ISNA('C'!L31)),TRUE,FALSE),"PerfectMsg",IF(NOT(ISERROR('#_C'!L31)),IF(ISERROR('C'!L31),TRUE,FALSE),FALSE),"StuErrorMsg",IF(TYPE('#_C'!L31)&lt;&gt;TYPE('C'!L31),TRUE,FALSE),"WrongTypeMsg",IF(_xlfn.ISFORMULA('#_C'!L31),IF(NOT(_xlfn.ISFORMULA('C'!L31)),TRUE),FALSE),"MissingFormulaMsg",IF(NOT(AND(ISNUMBER(FIND("[",_xlfn.FORMULATEXT('#_C'!L31))),ISNUMBER(FIND("!",_xlfn.FORMULATEXT('#_C'!L31))))),AND(ISNUMBER(FIND("[",_xlfn.FORMULATEXT('C'!L31))),ISNUMBER(FIND("!",_xlfn.FORMULATEXT('C'!L31)))),FALSE),"ExternalRefsMsg",IF(ISNUMBER('#_C'!L31),IF(ABS('#_C'!L31-'C'!L31)&gt;0.00001,TRUE,FALSE),IF('#_C'!L31&lt;&gt;'C'!L31,TRUE,FALSE)),IF(ISNUMBER('#_C'!L31),IF('#_C'!L31&gt;'C'!L31,"TooLow","TooHigh"),"WrongAnswer"),NOT(_xlfn.ISFORMULA('#_C'!L31)),IF(_xlfn.IFS(ISTEXT('#_C'!L31),FALSE,ISLOGICAL('#_C'!L31),FALSE,SUBSTITUTE(CELL("format",'#_C'!L31),"-","")=SUBSTITUTE(CELL("format",'C'!L31),"-",""),FALSE,CELL("format",'#_C'!L31)="G",FALSE,AND(CELL("format",'#_C'!L31)="F0",CELL("format",'C'!L31)="G"),FALSE,TRUE,IFERROR(IF(MATCH(CELL("format",'#_C'!L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31),_xlfn.FORMULATEXT('C'!L31),'C'!L31),"9","#"),"8","#"),"7","#"),"6","#"),"5","#"),"4","#"),"3","#"),"2","#"),"1","#"),"0","#"),"$","")," ",""),",","@"),"&gt;","@"),"&lt;","@"),"=","@"),")","@"),"(","@"),"^","@"),"/","@"),"+","@"),"*","@"),"-","@"))-LEN(SUBSTITUTE(SUBSTITUTE(SUBSTITUTE(SUBSTITUTE(SUBSTITUTE(SUBSTITUTE(SUBSTITUTE(SUBSTITUTE(SUBSTITUTE(SUBSTITUTE(SUBSTITUTE(SUBSTITUTE(SUBSTITUTE(SUBSTITUTE(SUBSTITUTE(SUBSTITUTE(SUBSTITUTE(SUBSTITUTE(SUBSTITUTE(SUBSTITUTE(SUBSTITUTE(SUBSTITUTE(SUBSTITUTE(SUBSTITUTE(IF(_xlfn.ISFORMULA('C'!L31),_xlfn.FORMULATEXT('C'!L31),'C'!L31),"9","#"),"8","#"),"7","#"),"6","#"),"5","#"),"4","#"),"3","#"),"2","#"),"1","#"),"0","#"),"$","")," ",""),",","@"),"&gt;","@"),"&lt;","@"),"=","@"),")","@"),"(","@"),"^","@"),"/","@"),"+","@"),"*","@"),"-","@"),"@#","")))/2&gt;(LEN(SUBSTITUTE(SUBSTITUTE(SUBSTITUTE(SUBSTITUTE(SUBSTITUTE(SUBSTITUTE(SUBSTITUTE(SUBSTITUTE(SUBSTITUTE(SUBSTITUTE(SUBSTITUTE(SUBSTITUTE(SUBSTITUTE(SUBSTITUTE(SUBSTITUTE(SUBSTITUTE(SUBSTITUTE(SUBSTITUTE(SUBSTITUTE(SUBSTITUTE(SUBSTITUTE(SUBSTITUTE(SUBSTITUTE(IF(_xlfn.ISFORMULA('#_C'!L31),_xlfn.FORMULATEXT('#_C'!L31),'#_C'!L31),"9","#"),"8","#"),"7","#"),"6","#"),"5","#"),"4","#"),"3","#"),"2","#"),"1","#"),"0","#"),"$","")," ",""),",","@"),"&gt;","@"),"&lt;","@"),"=","@"),")","@"),"(","@"),"^","@"),"/","@"),"+","@"),"*","@"),"-","@"))-LEN(SUBSTITUTE(SUBSTITUTE(SUBSTITUTE(SUBSTITUTE(SUBSTITUTE(SUBSTITUTE(SUBSTITUTE(SUBSTITUTE(SUBSTITUTE(SUBSTITUTE(SUBSTITUTE(SUBSTITUTE(SUBSTITUTE(SUBSTITUTE(SUBSTITUTE(SUBSTITUTE(SUBSTITUTE(SUBSTITUTE(SUBSTITUTE(SUBSTITUTE(SUBSTITUTE(SUBSTITUTE(SUBSTITUTE(SUBSTITUTE(IF(_xlfn.ISFORMULA('#_C'!L31),_xlfn.FORMULATEXT('#_C'!L31),'#_C'!L31),"9","#"),"8","#"),"7","#"),"6","#"),"5","#"),"4","#"),"3","#"),"2","#"),"1","#"),"0","#"),"$","")," ",""),",","@"),"&gt;","@"),"&lt;","@"),"=","@"),")","@"),"(","@"),"^","@"),"/","@"),"+","@"),"*","@"),"-","@"),"@#","")))/2,TRUE,FALSE),"HardCodeMsg",IF(LEN(IF(_xlfn.ISFORMULA('C'!L31),_xlfn.FORMULATEXT('C'!L31),'C'!L31))-LEN(SUBSTITUTE(IF(_xlfn.ISFORMULA('C'!L31),_xlfn.FORMULATEXT('C'!L31),'C'!L31),"""",""))&gt;LEN(IF(_xlfn.ISFORMULA('#_C'!L31),_xlfn.FORMULATEXT('#_C'!L31),'#_C'!L31))-LEN(SUBSTITUTE(IF(_xlfn.ISFORMULA('#_C'!L31),_xlfn.FORMULATEXT('#_C'!L31),'#_C'!L31),"""","")),TRUE,FALSE),"HardQuoteMsg",IF(LEN(IF(_xlfn.ISFORMULA('C'!L31),_xlfn.FORMULATEXT('C'!L31),'C'!L31))-LEN(SUBSTITUTE(IF(_xlfn.ISFORMULA('C'!L31),_xlfn.FORMULATEXT('C'!L31),'C'!L31),"$",""))&lt;LEN(IF(_xlfn.ISFORMULA('#_C'!L31),_xlfn.FORMULATEXT('#_C'!L31),'#_C'!L31))-LEN(SUBSTITUTE(IF(_xlfn.ISFORMULA('#_C'!L31),_xlfn.FORMULATEXT('#_C'!L31),'#_C'!L31),"$","")),TRUE,FALSE),"MissingAbsMsg",_xlfn.IFS(ISTEXT('#_C'!L31),FALSE,ISLOGICAL('#_C'!L31),FALSE,SUBSTITUTE(CELL("format",'#_C'!L31),"-","")=SUBSTITUTE(CELL("format",'C'!L31),"-",""),FALSE,CELL("format",'#_C'!L31)="G",FALSE,AND(CELL("format",'#_C'!L31)="F0",CELL("format",'C'!L31)="G"),FALSE,TRUE,IFERROR(IF(MATCH(CELL("format",'#_C'!L31),FormatCodes_SFX!$A$4:$A$53,0)&gt;0,TRUE),FALSE),TRUE,TRUE),"FormatMsg",TRUE,"PerfectMsg")</f>
        <v>PerfectMsg</v>
      </c>
    </row>
    <row r="32" spans="6:18">
      <c r="F32" s="279">
        <v>0</v>
      </c>
      <c r="G32" s="292">
        <v>0</v>
      </c>
      <c r="I32" s="279">
        <v>0</v>
      </c>
      <c r="J32" s="279">
        <v>0</v>
      </c>
      <c r="K32" s="286" t="str">
        <f ca="1">_xlfn.IFS(ISBLANK('C'!K32),"",IF(NOT(ISNA('#_C'!K32)),IF(ISNA('C'!K32),TRUE,FALSE),FALSE),"StuNAMsg",IF(AND(ISNA('#_C'!K32),ISNA('C'!K32)),TRUE,FALSE),"PerfectMsg",IF(NOT(ISERROR('#_C'!K32)),IF(ISERROR('C'!K32),TRUE,FALSE),FALSE),"StuErrorMsg",IF(TYPE('#_C'!K32)&lt;&gt;TYPE('C'!K32),TRUE,FALSE),"WrongTypeMsg",IF(_xlfn.ISFORMULA('#_C'!K32),IF(NOT(_xlfn.ISFORMULA('C'!K32)),TRUE),FALSE),"MissingFormulaMsg",IF(NOT(AND(ISNUMBER(FIND("[",_xlfn.FORMULATEXT('#_C'!K32))),ISNUMBER(FIND("!",_xlfn.FORMULATEXT('#_C'!K32))))),AND(ISNUMBER(FIND("[",_xlfn.FORMULATEXT('C'!K32))),ISNUMBER(FIND("!",_xlfn.FORMULATEXT('C'!K32)))),FALSE),"ExternalRefsMsg",IF(ISNUMBER('#_C'!K32),IF(ABS('#_C'!K32-'C'!K32)&gt;0.00001,TRUE,FALSE),IF('#_C'!K32&lt;&gt;'C'!K32,TRUE,FALSE)),IF(ISNUMBER('#_C'!K32),IF('#_C'!K32&gt;'C'!K32,"TooLow","TooHigh"),"WrongAnswer"),NOT(_xlfn.ISFORMULA('#_C'!K32)),IF(_xlfn.IFS(ISTEXT('#_C'!K32),FALSE,ISLOGICAL('#_C'!K32),FALSE,SUBSTITUTE(CELL("format",'#_C'!K32),"-","")=SUBSTITUTE(CELL("format",'C'!K32),"-",""),FALSE,CELL("format",'#_C'!K32)="G",FALSE,AND(CELL("format",'#_C'!K32)="F0",CELL("format",'C'!K32)="G"),FALSE,TRUE,IFERROR(IF(MATCH(CELL("format",'#_C'!K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32),_xlfn.FORMULATEXT('C'!K32),'C'!K32),"9","#"),"8","#"),"7","#"),"6","#"),"5","#"),"4","#"),"3","#"),"2","#"),"1","#"),"0","#"),"$","")," ",""),",","@"),"&gt;","@"),"&lt;","@"),"=","@"),")","@"),"(","@"),"^","@"),"/","@"),"+","@"),"*","@"),"-","@"))-LEN(SUBSTITUTE(SUBSTITUTE(SUBSTITUTE(SUBSTITUTE(SUBSTITUTE(SUBSTITUTE(SUBSTITUTE(SUBSTITUTE(SUBSTITUTE(SUBSTITUTE(SUBSTITUTE(SUBSTITUTE(SUBSTITUTE(SUBSTITUTE(SUBSTITUTE(SUBSTITUTE(SUBSTITUTE(SUBSTITUTE(SUBSTITUTE(SUBSTITUTE(SUBSTITUTE(SUBSTITUTE(SUBSTITUTE(SUBSTITUTE(IF(_xlfn.ISFORMULA('C'!K32),_xlfn.FORMULATEXT('C'!K32),'C'!K32),"9","#"),"8","#"),"7","#"),"6","#"),"5","#"),"4","#"),"3","#"),"2","#"),"1","#"),"0","#"),"$","")," ",""),",","@"),"&gt;","@"),"&lt;","@"),"=","@"),")","@"),"(","@"),"^","@"),"/","@"),"+","@"),"*","@"),"-","@"),"@#","")))/2&gt;(LEN(SUBSTITUTE(SUBSTITUTE(SUBSTITUTE(SUBSTITUTE(SUBSTITUTE(SUBSTITUTE(SUBSTITUTE(SUBSTITUTE(SUBSTITUTE(SUBSTITUTE(SUBSTITUTE(SUBSTITUTE(SUBSTITUTE(SUBSTITUTE(SUBSTITUTE(SUBSTITUTE(SUBSTITUTE(SUBSTITUTE(SUBSTITUTE(SUBSTITUTE(SUBSTITUTE(SUBSTITUTE(SUBSTITUTE(IF(_xlfn.ISFORMULA('#_C'!K32),_xlfn.FORMULATEXT('#_C'!K32),'#_C'!K32),"9","#"),"8","#"),"7","#"),"6","#"),"5","#"),"4","#"),"3","#"),"2","#"),"1","#"),"0","#"),"$","")," ",""),",","@"),"&gt;","@"),"&lt;","@"),"=","@"),")","@"),"(","@"),"^","@"),"/","@"),"+","@"),"*","@"),"-","@"))-LEN(SUBSTITUTE(SUBSTITUTE(SUBSTITUTE(SUBSTITUTE(SUBSTITUTE(SUBSTITUTE(SUBSTITUTE(SUBSTITUTE(SUBSTITUTE(SUBSTITUTE(SUBSTITUTE(SUBSTITUTE(SUBSTITUTE(SUBSTITUTE(SUBSTITUTE(SUBSTITUTE(SUBSTITUTE(SUBSTITUTE(SUBSTITUTE(SUBSTITUTE(SUBSTITUTE(SUBSTITUTE(SUBSTITUTE(SUBSTITUTE(IF(_xlfn.ISFORMULA('#_C'!K32),_xlfn.FORMULATEXT('#_C'!K32),'#_C'!K32),"9","#"),"8","#"),"7","#"),"6","#"),"5","#"),"4","#"),"3","#"),"2","#"),"1","#"),"0","#"),"$","")," ",""),",","@"),"&gt;","@"),"&lt;","@"),"=","@"),")","@"),"(","@"),"^","@"),"/","@"),"+","@"),"*","@"),"-","@"),"@#","")))/2,TRUE,FALSE),"HardCodeMsg",IF(LEN(IF(_xlfn.ISFORMULA('C'!K32),_xlfn.FORMULATEXT('C'!K32),'C'!K32))-LEN(SUBSTITUTE(IF(_xlfn.ISFORMULA('C'!K32),_xlfn.FORMULATEXT('C'!K32),'C'!K32),"""",""))&gt;LEN(IF(_xlfn.ISFORMULA('#_C'!K32),_xlfn.FORMULATEXT('#_C'!K32),'#_C'!K32))-LEN(SUBSTITUTE(IF(_xlfn.ISFORMULA('#_C'!K32),_xlfn.FORMULATEXT('#_C'!K32),'#_C'!K32),"""","")),TRUE,FALSE),"HardQuoteMsg",IF(LEN(IF(_xlfn.ISFORMULA('C'!K32),_xlfn.FORMULATEXT('C'!K32),'C'!K32))-LEN(SUBSTITUTE(IF(_xlfn.ISFORMULA('C'!K32),_xlfn.FORMULATEXT('C'!K32),'C'!K32),"$",""))&lt;LEN(IF(_xlfn.ISFORMULA('#_C'!K32),_xlfn.FORMULATEXT('#_C'!K32),'#_C'!K32))-LEN(SUBSTITUTE(IF(_xlfn.ISFORMULA('#_C'!K32),_xlfn.FORMULATEXT('#_C'!K32),'#_C'!K32),"$","")),TRUE,FALSE),"MissingAbsMsg",_xlfn.IFS(ISTEXT('#_C'!K32),FALSE,ISLOGICAL('#_C'!K32),FALSE,SUBSTITUTE(CELL("format",'#_C'!K32),"-","")=SUBSTITUTE(CELL("format",'C'!K32),"-",""),FALSE,CELL("format",'#_C'!K32)="G",FALSE,AND(CELL("format",'#_C'!K32)="F0",CELL("format",'C'!K32)="G"),FALSE,TRUE,IFERROR(IF(MATCH(CELL("format",'#_C'!K32),FormatCodes_SFX!$A$4:$A$53,0)&gt;0,TRUE),FALSE),TRUE,TRUE),"FormatMsg",TRUE,"PerfectMsg")</f>
        <v>PerfectMsg</v>
      </c>
      <c r="L32" s="287" t="str">
        <f ca="1">_xlfn.IFS(ISBLANK('C'!L32),"",IF(NOT(ISNA('#_C'!L32)),IF(ISNA('C'!L32),TRUE,FALSE),FALSE),"StuNAMsg",IF(AND(ISNA('#_C'!L32),ISNA('C'!L32)),TRUE,FALSE),"PerfectMsg",IF(NOT(ISERROR('#_C'!L32)),IF(ISERROR('C'!L32),TRUE,FALSE),FALSE),"StuErrorMsg",IF(TYPE('#_C'!L32)&lt;&gt;TYPE('C'!L32),TRUE,FALSE),"WrongTypeMsg",IF(_xlfn.ISFORMULA('#_C'!L32),IF(NOT(_xlfn.ISFORMULA('C'!L32)),TRUE),FALSE),"MissingFormulaMsg",IF(NOT(AND(ISNUMBER(FIND("[",_xlfn.FORMULATEXT('#_C'!L32))),ISNUMBER(FIND("!",_xlfn.FORMULATEXT('#_C'!L32))))),AND(ISNUMBER(FIND("[",_xlfn.FORMULATEXT('C'!L32))),ISNUMBER(FIND("!",_xlfn.FORMULATEXT('C'!L32)))),FALSE),"ExternalRefsMsg",IF(ISNUMBER('#_C'!L32),IF(ABS('#_C'!L32-'C'!L32)&gt;0.00001,TRUE,FALSE),IF('#_C'!L32&lt;&gt;'C'!L32,TRUE,FALSE)),IF(ISNUMBER('#_C'!L32),IF('#_C'!L32&gt;'C'!L32,"TooLow","TooHigh"),"WrongAnswer"),NOT(_xlfn.ISFORMULA('#_C'!L32)),IF(_xlfn.IFS(ISTEXT('#_C'!L32),FALSE,ISLOGICAL('#_C'!L32),FALSE,SUBSTITUTE(CELL("format",'#_C'!L32),"-","")=SUBSTITUTE(CELL("format",'C'!L32),"-",""),FALSE,CELL("format",'#_C'!L32)="G",FALSE,AND(CELL("format",'#_C'!L32)="F0",CELL("format",'C'!L32)="G"),FALSE,TRUE,IFERROR(IF(MATCH(CELL("format",'#_C'!L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32),_xlfn.FORMULATEXT('C'!L32),'C'!L32),"9","#"),"8","#"),"7","#"),"6","#"),"5","#"),"4","#"),"3","#"),"2","#"),"1","#"),"0","#"),"$","")," ",""),",","@"),"&gt;","@"),"&lt;","@"),"=","@"),")","@"),"(","@"),"^","@"),"/","@"),"+","@"),"*","@"),"-","@"))-LEN(SUBSTITUTE(SUBSTITUTE(SUBSTITUTE(SUBSTITUTE(SUBSTITUTE(SUBSTITUTE(SUBSTITUTE(SUBSTITUTE(SUBSTITUTE(SUBSTITUTE(SUBSTITUTE(SUBSTITUTE(SUBSTITUTE(SUBSTITUTE(SUBSTITUTE(SUBSTITUTE(SUBSTITUTE(SUBSTITUTE(SUBSTITUTE(SUBSTITUTE(SUBSTITUTE(SUBSTITUTE(SUBSTITUTE(SUBSTITUTE(IF(_xlfn.ISFORMULA('C'!L32),_xlfn.FORMULATEXT('C'!L32),'C'!L32),"9","#"),"8","#"),"7","#"),"6","#"),"5","#"),"4","#"),"3","#"),"2","#"),"1","#"),"0","#"),"$","")," ",""),",","@"),"&gt;","@"),"&lt;","@"),"=","@"),")","@"),"(","@"),"^","@"),"/","@"),"+","@"),"*","@"),"-","@"),"@#","")))/2&gt;(LEN(SUBSTITUTE(SUBSTITUTE(SUBSTITUTE(SUBSTITUTE(SUBSTITUTE(SUBSTITUTE(SUBSTITUTE(SUBSTITUTE(SUBSTITUTE(SUBSTITUTE(SUBSTITUTE(SUBSTITUTE(SUBSTITUTE(SUBSTITUTE(SUBSTITUTE(SUBSTITUTE(SUBSTITUTE(SUBSTITUTE(SUBSTITUTE(SUBSTITUTE(SUBSTITUTE(SUBSTITUTE(SUBSTITUTE(IF(_xlfn.ISFORMULA('#_C'!L32),_xlfn.FORMULATEXT('#_C'!L32),'#_C'!L32),"9","#"),"8","#"),"7","#"),"6","#"),"5","#"),"4","#"),"3","#"),"2","#"),"1","#"),"0","#"),"$","")," ",""),",","@"),"&gt;","@"),"&lt;","@"),"=","@"),")","@"),"(","@"),"^","@"),"/","@"),"+","@"),"*","@"),"-","@"))-LEN(SUBSTITUTE(SUBSTITUTE(SUBSTITUTE(SUBSTITUTE(SUBSTITUTE(SUBSTITUTE(SUBSTITUTE(SUBSTITUTE(SUBSTITUTE(SUBSTITUTE(SUBSTITUTE(SUBSTITUTE(SUBSTITUTE(SUBSTITUTE(SUBSTITUTE(SUBSTITUTE(SUBSTITUTE(SUBSTITUTE(SUBSTITUTE(SUBSTITUTE(SUBSTITUTE(SUBSTITUTE(SUBSTITUTE(SUBSTITUTE(IF(_xlfn.ISFORMULA('#_C'!L32),_xlfn.FORMULATEXT('#_C'!L32),'#_C'!L32),"9","#"),"8","#"),"7","#"),"6","#"),"5","#"),"4","#"),"3","#"),"2","#"),"1","#"),"0","#"),"$","")," ",""),",","@"),"&gt;","@"),"&lt;","@"),"=","@"),")","@"),"(","@"),"^","@"),"/","@"),"+","@"),"*","@"),"-","@"),"@#","")))/2,TRUE,FALSE),"HardCodeMsg",IF(LEN(IF(_xlfn.ISFORMULA('C'!L32),_xlfn.FORMULATEXT('C'!L32),'C'!L32))-LEN(SUBSTITUTE(IF(_xlfn.ISFORMULA('C'!L32),_xlfn.FORMULATEXT('C'!L32),'C'!L32),"""",""))&gt;LEN(IF(_xlfn.ISFORMULA('#_C'!L32),_xlfn.FORMULATEXT('#_C'!L32),'#_C'!L32))-LEN(SUBSTITUTE(IF(_xlfn.ISFORMULA('#_C'!L32),_xlfn.FORMULATEXT('#_C'!L32),'#_C'!L32),"""","")),TRUE,FALSE),"HardQuoteMsg",IF(LEN(IF(_xlfn.ISFORMULA('C'!L32),_xlfn.FORMULATEXT('C'!L32),'C'!L32))-LEN(SUBSTITUTE(IF(_xlfn.ISFORMULA('C'!L32),_xlfn.FORMULATEXT('C'!L32),'C'!L32),"$",""))&lt;LEN(IF(_xlfn.ISFORMULA('#_C'!L32),_xlfn.FORMULATEXT('#_C'!L32),'#_C'!L32))-LEN(SUBSTITUTE(IF(_xlfn.ISFORMULA('#_C'!L32),_xlfn.FORMULATEXT('#_C'!L32),'#_C'!L32),"$","")),TRUE,FALSE),"MissingAbsMsg",_xlfn.IFS(ISTEXT('#_C'!L32),FALSE,ISLOGICAL('#_C'!L32),FALSE,SUBSTITUTE(CELL("format",'#_C'!L32),"-","")=SUBSTITUTE(CELL("format",'C'!L32),"-",""),FALSE,CELL("format",'#_C'!L32)="G",FALSE,AND(CELL("format",'#_C'!L32)="F0",CELL("format",'C'!L32)="G"),FALSE,TRUE,IFERROR(IF(MATCH(CELL("format",'#_C'!L32),FormatCodes_SFX!$A$4:$A$53,0)&gt;0,TRUE),FALSE),TRUE,TRUE),"FormatMsg",TRUE,"PerfectMsg")</f>
        <v>PerfectMsg</v>
      </c>
    </row>
    <row r="33" spans="6:36">
      <c r="F33" s="281">
        <v>0</v>
      </c>
      <c r="G33" s="293">
        <v>0</v>
      </c>
      <c r="H33" s="281"/>
      <c r="I33" s="279">
        <v>0</v>
      </c>
      <c r="J33" s="279">
        <v>0</v>
      </c>
      <c r="K33" s="286" t="str">
        <f ca="1">_xlfn.IFS(ISBLANK('C'!K33),"",IF(NOT(ISNA('#_C'!K33)),IF(ISNA('C'!K33),TRUE,FALSE),FALSE),"StuNAMsg",IF(AND(ISNA('#_C'!K33),ISNA('C'!K33)),TRUE,FALSE),"PerfectMsg",IF(NOT(ISERROR('#_C'!K33)),IF(ISERROR('C'!K33),TRUE,FALSE),FALSE),"StuErrorMsg",IF(TYPE('#_C'!K33)&lt;&gt;TYPE('C'!K33),TRUE,FALSE),"WrongTypeMsg",IF(_xlfn.ISFORMULA('#_C'!K33),IF(NOT(_xlfn.ISFORMULA('C'!K33)),TRUE),FALSE),"MissingFormulaMsg",IF(NOT(AND(ISNUMBER(FIND("[",_xlfn.FORMULATEXT('#_C'!K33))),ISNUMBER(FIND("!",_xlfn.FORMULATEXT('#_C'!K33))))),AND(ISNUMBER(FIND("[",_xlfn.FORMULATEXT('C'!K33))),ISNUMBER(FIND("!",_xlfn.FORMULATEXT('C'!K33)))),FALSE),"ExternalRefsMsg",IF(ISNUMBER('#_C'!K33),IF(ABS('#_C'!K33-'C'!K33)&gt;0.00001,TRUE,FALSE),IF('#_C'!K33&lt;&gt;'C'!K33,TRUE,FALSE)),IF(ISNUMBER('#_C'!K33),IF('#_C'!K33&gt;'C'!K33,"TooLow","TooHigh"),"WrongAnswer"),NOT(_xlfn.ISFORMULA('#_C'!K33)),IF(_xlfn.IFS(ISTEXT('#_C'!K33),FALSE,ISLOGICAL('#_C'!K33),FALSE,SUBSTITUTE(CELL("format",'#_C'!K33),"-","")=SUBSTITUTE(CELL("format",'C'!K33),"-",""),FALSE,CELL("format",'#_C'!K33)="G",FALSE,AND(CELL("format",'#_C'!K33)="F0",CELL("format",'C'!K33)="G"),FALSE,TRUE,IFERROR(IF(MATCH(CELL("format",'#_C'!K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33),_xlfn.FORMULATEXT('C'!K33),'C'!K33),"9","#"),"8","#"),"7","#"),"6","#"),"5","#"),"4","#"),"3","#"),"2","#"),"1","#"),"0","#"),"$","")," ",""),",","@"),"&gt;","@"),"&lt;","@"),"=","@"),")","@"),"(","@"),"^","@"),"/","@"),"+","@"),"*","@"),"-","@"))-LEN(SUBSTITUTE(SUBSTITUTE(SUBSTITUTE(SUBSTITUTE(SUBSTITUTE(SUBSTITUTE(SUBSTITUTE(SUBSTITUTE(SUBSTITUTE(SUBSTITUTE(SUBSTITUTE(SUBSTITUTE(SUBSTITUTE(SUBSTITUTE(SUBSTITUTE(SUBSTITUTE(SUBSTITUTE(SUBSTITUTE(SUBSTITUTE(SUBSTITUTE(SUBSTITUTE(SUBSTITUTE(SUBSTITUTE(SUBSTITUTE(IF(_xlfn.ISFORMULA('C'!K33),_xlfn.FORMULATEXT('C'!K33),'C'!K33),"9","#"),"8","#"),"7","#"),"6","#"),"5","#"),"4","#"),"3","#"),"2","#"),"1","#"),"0","#"),"$","")," ",""),",","@"),"&gt;","@"),"&lt;","@"),"=","@"),")","@"),"(","@"),"^","@"),"/","@"),"+","@"),"*","@"),"-","@"),"@#","")))/2&gt;(LEN(SUBSTITUTE(SUBSTITUTE(SUBSTITUTE(SUBSTITUTE(SUBSTITUTE(SUBSTITUTE(SUBSTITUTE(SUBSTITUTE(SUBSTITUTE(SUBSTITUTE(SUBSTITUTE(SUBSTITUTE(SUBSTITUTE(SUBSTITUTE(SUBSTITUTE(SUBSTITUTE(SUBSTITUTE(SUBSTITUTE(SUBSTITUTE(SUBSTITUTE(SUBSTITUTE(SUBSTITUTE(SUBSTITUTE(IF(_xlfn.ISFORMULA('#_C'!K33),_xlfn.FORMULATEXT('#_C'!K33),'#_C'!K33),"9","#"),"8","#"),"7","#"),"6","#"),"5","#"),"4","#"),"3","#"),"2","#"),"1","#"),"0","#"),"$","")," ",""),",","@"),"&gt;","@"),"&lt;","@"),"=","@"),")","@"),"(","@"),"^","@"),"/","@"),"+","@"),"*","@"),"-","@"))-LEN(SUBSTITUTE(SUBSTITUTE(SUBSTITUTE(SUBSTITUTE(SUBSTITUTE(SUBSTITUTE(SUBSTITUTE(SUBSTITUTE(SUBSTITUTE(SUBSTITUTE(SUBSTITUTE(SUBSTITUTE(SUBSTITUTE(SUBSTITUTE(SUBSTITUTE(SUBSTITUTE(SUBSTITUTE(SUBSTITUTE(SUBSTITUTE(SUBSTITUTE(SUBSTITUTE(SUBSTITUTE(SUBSTITUTE(SUBSTITUTE(IF(_xlfn.ISFORMULA('#_C'!K33),_xlfn.FORMULATEXT('#_C'!K33),'#_C'!K33),"9","#"),"8","#"),"7","#"),"6","#"),"5","#"),"4","#"),"3","#"),"2","#"),"1","#"),"0","#"),"$","")," ",""),",","@"),"&gt;","@"),"&lt;","@"),"=","@"),")","@"),"(","@"),"^","@"),"/","@"),"+","@"),"*","@"),"-","@"),"@#","")))/2,TRUE,FALSE),"HardCodeMsg",IF(LEN(IF(_xlfn.ISFORMULA('C'!K33),_xlfn.FORMULATEXT('C'!K33),'C'!K33))-LEN(SUBSTITUTE(IF(_xlfn.ISFORMULA('C'!K33),_xlfn.FORMULATEXT('C'!K33),'C'!K33),"""",""))&gt;LEN(IF(_xlfn.ISFORMULA('#_C'!K33),_xlfn.FORMULATEXT('#_C'!K33),'#_C'!K33))-LEN(SUBSTITUTE(IF(_xlfn.ISFORMULA('#_C'!K33),_xlfn.FORMULATEXT('#_C'!K33),'#_C'!K33),"""","")),TRUE,FALSE),"HardQuoteMsg",IF(LEN(IF(_xlfn.ISFORMULA('C'!K33),_xlfn.FORMULATEXT('C'!K33),'C'!K33))-LEN(SUBSTITUTE(IF(_xlfn.ISFORMULA('C'!K33),_xlfn.FORMULATEXT('C'!K33),'C'!K33),"$",""))&lt;LEN(IF(_xlfn.ISFORMULA('#_C'!K33),_xlfn.FORMULATEXT('#_C'!K33),'#_C'!K33))-LEN(SUBSTITUTE(IF(_xlfn.ISFORMULA('#_C'!K33),_xlfn.FORMULATEXT('#_C'!K33),'#_C'!K33),"$","")),TRUE,FALSE),"MissingAbsMsg",_xlfn.IFS(ISTEXT('#_C'!K33),FALSE,ISLOGICAL('#_C'!K33),FALSE,SUBSTITUTE(CELL("format",'#_C'!K33),"-","")=SUBSTITUTE(CELL("format",'C'!K33),"-",""),FALSE,CELL("format",'#_C'!K33)="G",FALSE,AND(CELL("format",'#_C'!K33)="F0",CELL("format",'C'!K33)="G"),FALSE,TRUE,IFERROR(IF(MATCH(CELL("format",'#_C'!K33),FormatCodes_SFX!$A$4:$A$53,0)&gt;0,TRUE),FALSE),TRUE,TRUE),"FormatMsg",TRUE,"PerfectMsg")</f>
        <v>PerfectMsg</v>
      </c>
      <c r="L33" s="287" t="str">
        <f ca="1">_xlfn.IFS(ISBLANK('C'!L33),"",IF(NOT(ISNA('#_C'!L33)),IF(ISNA('C'!L33),TRUE,FALSE),FALSE),"StuNAMsg",IF(AND(ISNA('#_C'!L33),ISNA('C'!L33)),TRUE,FALSE),"PerfectMsg",IF(NOT(ISERROR('#_C'!L33)),IF(ISERROR('C'!L33),TRUE,FALSE),FALSE),"StuErrorMsg",IF(TYPE('#_C'!L33)&lt;&gt;TYPE('C'!L33),TRUE,FALSE),"WrongTypeMsg",IF(_xlfn.ISFORMULA('#_C'!L33),IF(NOT(_xlfn.ISFORMULA('C'!L33)),TRUE),FALSE),"MissingFormulaMsg",IF(NOT(AND(ISNUMBER(FIND("[",_xlfn.FORMULATEXT('#_C'!L33))),ISNUMBER(FIND("!",_xlfn.FORMULATEXT('#_C'!L33))))),AND(ISNUMBER(FIND("[",_xlfn.FORMULATEXT('C'!L33))),ISNUMBER(FIND("!",_xlfn.FORMULATEXT('C'!L33)))),FALSE),"ExternalRefsMsg",IF(ISNUMBER('#_C'!L33),IF(ABS('#_C'!L33-'C'!L33)&gt;0.00001,TRUE,FALSE),IF('#_C'!L33&lt;&gt;'C'!L33,TRUE,FALSE)),IF(ISNUMBER('#_C'!L33),IF('#_C'!L33&gt;'C'!L33,"TooLow","TooHigh"),"WrongAnswer"),NOT(_xlfn.ISFORMULA('#_C'!L33)),IF(_xlfn.IFS(ISTEXT('#_C'!L33),FALSE,ISLOGICAL('#_C'!L33),FALSE,SUBSTITUTE(CELL("format",'#_C'!L33),"-","")=SUBSTITUTE(CELL("format",'C'!L33),"-",""),FALSE,CELL("format",'#_C'!L33)="G",FALSE,AND(CELL("format",'#_C'!L33)="F0",CELL("format",'C'!L33)="G"),FALSE,TRUE,IFERROR(IF(MATCH(CELL("format",'#_C'!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33),_xlfn.FORMULATEXT('C'!L33),'C'!L33),"9","#"),"8","#"),"7","#"),"6","#"),"5","#"),"4","#"),"3","#"),"2","#"),"1","#"),"0","#"),"$","")," ",""),",","@"),"&gt;","@"),"&lt;","@"),"=","@"),")","@"),"(","@"),"^","@"),"/","@"),"+","@"),"*","@"),"-","@"))-LEN(SUBSTITUTE(SUBSTITUTE(SUBSTITUTE(SUBSTITUTE(SUBSTITUTE(SUBSTITUTE(SUBSTITUTE(SUBSTITUTE(SUBSTITUTE(SUBSTITUTE(SUBSTITUTE(SUBSTITUTE(SUBSTITUTE(SUBSTITUTE(SUBSTITUTE(SUBSTITUTE(SUBSTITUTE(SUBSTITUTE(SUBSTITUTE(SUBSTITUTE(SUBSTITUTE(SUBSTITUTE(SUBSTITUTE(SUBSTITUTE(IF(_xlfn.ISFORMULA('C'!L33),_xlfn.FORMULATEXT('C'!L33),'C'!L33),"9","#"),"8","#"),"7","#"),"6","#"),"5","#"),"4","#"),"3","#"),"2","#"),"1","#"),"0","#"),"$","")," ",""),",","@"),"&gt;","@"),"&lt;","@"),"=","@"),")","@"),"(","@"),"^","@"),"/","@"),"+","@"),"*","@"),"-","@"),"@#","")))/2&gt;(LEN(SUBSTITUTE(SUBSTITUTE(SUBSTITUTE(SUBSTITUTE(SUBSTITUTE(SUBSTITUTE(SUBSTITUTE(SUBSTITUTE(SUBSTITUTE(SUBSTITUTE(SUBSTITUTE(SUBSTITUTE(SUBSTITUTE(SUBSTITUTE(SUBSTITUTE(SUBSTITUTE(SUBSTITUTE(SUBSTITUTE(SUBSTITUTE(SUBSTITUTE(SUBSTITUTE(SUBSTITUTE(SUBSTITUTE(IF(_xlfn.ISFORMULA('#_C'!L33),_xlfn.FORMULATEXT('#_C'!L33),'#_C'!L33),"9","#"),"8","#"),"7","#"),"6","#"),"5","#"),"4","#"),"3","#"),"2","#"),"1","#"),"0","#"),"$","")," ",""),",","@"),"&gt;","@"),"&lt;","@"),"=","@"),")","@"),"(","@"),"^","@"),"/","@"),"+","@"),"*","@"),"-","@"))-LEN(SUBSTITUTE(SUBSTITUTE(SUBSTITUTE(SUBSTITUTE(SUBSTITUTE(SUBSTITUTE(SUBSTITUTE(SUBSTITUTE(SUBSTITUTE(SUBSTITUTE(SUBSTITUTE(SUBSTITUTE(SUBSTITUTE(SUBSTITUTE(SUBSTITUTE(SUBSTITUTE(SUBSTITUTE(SUBSTITUTE(SUBSTITUTE(SUBSTITUTE(SUBSTITUTE(SUBSTITUTE(SUBSTITUTE(SUBSTITUTE(IF(_xlfn.ISFORMULA('#_C'!L33),_xlfn.FORMULATEXT('#_C'!L33),'#_C'!L33),"9","#"),"8","#"),"7","#"),"6","#"),"5","#"),"4","#"),"3","#"),"2","#"),"1","#"),"0","#"),"$","")," ",""),",","@"),"&gt;","@"),"&lt;","@"),"=","@"),")","@"),"(","@"),"^","@"),"/","@"),"+","@"),"*","@"),"-","@"),"@#","")))/2,TRUE,FALSE),"HardCodeMsg",IF(LEN(IF(_xlfn.ISFORMULA('C'!L33),_xlfn.FORMULATEXT('C'!L33),'C'!L33))-LEN(SUBSTITUTE(IF(_xlfn.ISFORMULA('C'!L33),_xlfn.FORMULATEXT('C'!L33),'C'!L33),"""",""))&gt;LEN(IF(_xlfn.ISFORMULA('#_C'!L33),_xlfn.FORMULATEXT('#_C'!L33),'#_C'!L33))-LEN(SUBSTITUTE(IF(_xlfn.ISFORMULA('#_C'!L33),_xlfn.FORMULATEXT('#_C'!L33),'#_C'!L33),"""","")),TRUE,FALSE),"HardQuoteMsg",IF(LEN(IF(_xlfn.ISFORMULA('C'!L33),_xlfn.FORMULATEXT('C'!L33),'C'!L33))-LEN(SUBSTITUTE(IF(_xlfn.ISFORMULA('C'!L33),_xlfn.FORMULATEXT('C'!L33),'C'!L33),"$",""))&lt;LEN(IF(_xlfn.ISFORMULA('#_C'!L33),_xlfn.FORMULATEXT('#_C'!L33),'#_C'!L33))-LEN(SUBSTITUTE(IF(_xlfn.ISFORMULA('#_C'!L33),_xlfn.FORMULATEXT('#_C'!L33),'#_C'!L33),"$","")),TRUE,FALSE),"MissingAbsMsg",_xlfn.IFS(ISTEXT('#_C'!L33),FALSE,ISLOGICAL('#_C'!L33),FALSE,SUBSTITUTE(CELL("format",'#_C'!L33),"-","")=SUBSTITUTE(CELL("format",'C'!L33),"-",""),FALSE,CELL("format",'#_C'!L33)="G",FALSE,AND(CELL("format",'#_C'!L33)="F0",CELL("format",'C'!L33)="G"),FALSE,TRUE,IFERROR(IF(MATCH(CELL("format",'#_C'!L33),FormatCodes_SFX!$A$4:$A$53,0)&gt;0,TRUE),FALSE),TRUE,TRUE),"FormatMsg",TRUE,"PerfectMsg")</f>
        <v>PerfectMsg</v>
      </c>
      <c r="M33" s="282"/>
      <c r="X33" s="281"/>
      <c r="Y33" s="281"/>
      <c r="Z33" s="281"/>
    </row>
    <row r="34" spans="6:36">
      <c r="F34" s="279">
        <v>0</v>
      </c>
      <c r="G34" s="292">
        <v>2</v>
      </c>
      <c r="I34" s="279">
        <v>0</v>
      </c>
      <c r="J34" s="279">
        <v>0</v>
      </c>
      <c r="K34" s="286" t="str">
        <f ca="1">_xlfn.IFS(ISBLANK('C'!K34),"",IF(NOT(ISNA('#_C'!K34)),IF(ISNA('C'!K34),TRUE,FALSE),FALSE),"StuNAMsg",IF(AND(ISNA('#_C'!K34),ISNA('C'!K34)),TRUE,FALSE),"PerfectMsg",IF(NOT(ISERROR('#_C'!K34)),IF(ISERROR('C'!K34),TRUE,FALSE),FALSE),"StuErrorMsg",IF(TYPE('#_C'!K34)&lt;&gt;TYPE('C'!K34),TRUE,FALSE),"WrongTypeMsg",IF(_xlfn.ISFORMULA('#_C'!K34),IF(NOT(_xlfn.ISFORMULA('C'!K34)),TRUE),FALSE),"MissingFormulaMsg",IF(NOT(AND(ISNUMBER(FIND("[",_xlfn.FORMULATEXT('#_C'!K34))),ISNUMBER(FIND("!",_xlfn.FORMULATEXT('#_C'!K34))))),AND(ISNUMBER(FIND("[",_xlfn.FORMULATEXT('C'!K34))),ISNUMBER(FIND("!",_xlfn.FORMULATEXT('C'!K34)))),FALSE),"ExternalRefsMsg",IF(ISNUMBER('#_C'!K34),IF(ABS('#_C'!K34-'C'!K34)&gt;0.00001,TRUE,FALSE),IF('#_C'!K34&lt;&gt;'C'!K34,TRUE,FALSE)),IF(ISNUMBER('#_C'!K34),IF('#_C'!K34&gt;'C'!K34,"TooLow","TooHigh"),"WrongAnswer"),NOT(_xlfn.ISFORMULA('#_C'!K34)),IF(_xlfn.IFS(ISTEXT('#_C'!K34),FALSE,ISLOGICAL('#_C'!K34),FALSE,SUBSTITUTE(CELL("format",'#_C'!K34),"-","")=SUBSTITUTE(CELL("format",'C'!K34),"-",""),FALSE,CELL("format",'#_C'!K34)="G",FALSE,AND(CELL("format",'#_C'!K34)="F0",CELL("format",'C'!K34)="G"),FALSE,TRUE,IFERROR(IF(MATCH(CELL("format",'#_C'!K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34),_xlfn.FORMULATEXT('C'!K34),'C'!K34),"9","#"),"8","#"),"7","#"),"6","#"),"5","#"),"4","#"),"3","#"),"2","#"),"1","#"),"0","#"),"$","")," ",""),",","@"),"&gt;","@"),"&lt;","@"),"=","@"),")","@"),"(","@"),"^","@"),"/","@"),"+","@"),"*","@"),"-","@"))-LEN(SUBSTITUTE(SUBSTITUTE(SUBSTITUTE(SUBSTITUTE(SUBSTITUTE(SUBSTITUTE(SUBSTITUTE(SUBSTITUTE(SUBSTITUTE(SUBSTITUTE(SUBSTITUTE(SUBSTITUTE(SUBSTITUTE(SUBSTITUTE(SUBSTITUTE(SUBSTITUTE(SUBSTITUTE(SUBSTITUTE(SUBSTITUTE(SUBSTITUTE(SUBSTITUTE(SUBSTITUTE(SUBSTITUTE(SUBSTITUTE(IF(_xlfn.ISFORMULA('C'!K34),_xlfn.FORMULATEXT('C'!K34),'C'!K34),"9","#"),"8","#"),"7","#"),"6","#"),"5","#"),"4","#"),"3","#"),"2","#"),"1","#"),"0","#"),"$","")," ",""),",","@"),"&gt;","@"),"&lt;","@"),"=","@"),")","@"),"(","@"),"^","@"),"/","@"),"+","@"),"*","@"),"-","@"),"@#","")))/2&gt;(LEN(SUBSTITUTE(SUBSTITUTE(SUBSTITUTE(SUBSTITUTE(SUBSTITUTE(SUBSTITUTE(SUBSTITUTE(SUBSTITUTE(SUBSTITUTE(SUBSTITUTE(SUBSTITUTE(SUBSTITUTE(SUBSTITUTE(SUBSTITUTE(SUBSTITUTE(SUBSTITUTE(SUBSTITUTE(SUBSTITUTE(SUBSTITUTE(SUBSTITUTE(SUBSTITUTE(SUBSTITUTE(SUBSTITUTE(IF(_xlfn.ISFORMULA('#_C'!K34),_xlfn.FORMULATEXT('#_C'!K34),'#_C'!K34),"9","#"),"8","#"),"7","#"),"6","#"),"5","#"),"4","#"),"3","#"),"2","#"),"1","#"),"0","#"),"$","")," ",""),",","@"),"&gt;","@"),"&lt;","@"),"=","@"),")","@"),"(","@"),"^","@"),"/","@"),"+","@"),"*","@"),"-","@"))-LEN(SUBSTITUTE(SUBSTITUTE(SUBSTITUTE(SUBSTITUTE(SUBSTITUTE(SUBSTITUTE(SUBSTITUTE(SUBSTITUTE(SUBSTITUTE(SUBSTITUTE(SUBSTITUTE(SUBSTITUTE(SUBSTITUTE(SUBSTITUTE(SUBSTITUTE(SUBSTITUTE(SUBSTITUTE(SUBSTITUTE(SUBSTITUTE(SUBSTITUTE(SUBSTITUTE(SUBSTITUTE(SUBSTITUTE(SUBSTITUTE(IF(_xlfn.ISFORMULA('#_C'!K34),_xlfn.FORMULATEXT('#_C'!K34),'#_C'!K34),"9","#"),"8","#"),"7","#"),"6","#"),"5","#"),"4","#"),"3","#"),"2","#"),"1","#"),"0","#"),"$","")," ",""),",","@"),"&gt;","@"),"&lt;","@"),"=","@"),")","@"),"(","@"),"^","@"),"/","@"),"+","@"),"*","@"),"-","@"),"@#","")))/2,TRUE,FALSE),"HardCodeMsg",IF(LEN(IF(_xlfn.ISFORMULA('C'!K34),_xlfn.FORMULATEXT('C'!K34),'C'!K34))-LEN(SUBSTITUTE(IF(_xlfn.ISFORMULA('C'!K34),_xlfn.FORMULATEXT('C'!K34),'C'!K34),"""",""))&gt;LEN(IF(_xlfn.ISFORMULA('#_C'!K34),_xlfn.FORMULATEXT('#_C'!K34),'#_C'!K34))-LEN(SUBSTITUTE(IF(_xlfn.ISFORMULA('#_C'!K34),_xlfn.FORMULATEXT('#_C'!K34),'#_C'!K34),"""","")),TRUE,FALSE),"HardQuoteMsg",IF(LEN(IF(_xlfn.ISFORMULA('C'!K34),_xlfn.FORMULATEXT('C'!K34),'C'!K34))-LEN(SUBSTITUTE(IF(_xlfn.ISFORMULA('C'!K34),_xlfn.FORMULATEXT('C'!K34),'C'!K34),"$",""))&lt;LEN(IF(_xlfn.ISFORMULA('#_C'!K34),_xlfn.FORMULATEXT('#_C'!K34),'#_C'!K34))-LEN(SUBSTITUTE(IF(_xlfn.ISFORMULA('#_C'!K34),_xlfn.FORMULATEXT('#_C'!K34),'#_C'!K34),"$","")),TRUE,FALSE),"MissingAbsMsg",_xlfn.IFS(ISTEXT('#_C'!K34),FALSE,ISLOGICAL('#_C'!K34),FALSE,SUBSTITUTE(CELL("format",'#_C'!K34),"-","")=SUBSTITUTE(CELL("format",'C'!K34),"-",""),FALSE,CELL("format",'#_C'!K34)="G",FALSE,AND(CELL("format",'#_C'!K34)="F0",CELL("format",'C'!K34)="G"),FALSE,TRUE,IFERROR(IF(MATCH(CELL("format",'#_C'!K34),FormatCodes_SFX!$A$4:$A$53,0)&gt;0,TRUE),FALSE),TRUE,TRUE),"FormatMsg",TRUE,"PerfectMsg")</f>
        <v>PerfectMsg</v>
      </c>
      <c r="L34" s="287" t="str">
        <f ca="1">_xlfn.IFS(ISBLANK('C'!L34),"",IF(NOT(ISNA('#_C'!L34)),IF(ISNA('C'!L34),TRUE,FALSE),FALSE),"StuNAMsg",IF(AND(ISNA('#_C'!L34),ISNA('C'!L34)),TRUE,FALSE),"PerfectMsg",IF(NOT(ISERROR('#_C'!L34)),IF(ISERROR('C'!L34),TRUE,FALSE),FALSE),"StuErrorMsg",IF(TYPE('#_C'!L34)&lt;&gt;TYPE('C'!L34),TRUE,FALSE),"WrongTypeMsg",IF(_xlfn.ISFORMULA('#_C'!L34),IF(NOT(_xlfn.ISFORMULA('C'!L34)),TRUE),FALSE),"MissingFormulaMsg",IF(NOT(AND(ISNUMBER(FIND("[",_xlfn.FORMULATEXT('#_C'!L34))),ISNUMBER(FIND("!",_xlfn.FORMULATEXT('#_C'!L34))))),AND(ISNUMBER(FIND("[",_xlfn.FORMULATEXT('C'!L34))),ISNUMBER(FIND("!",_xlfn.FORMULATEXT('C'!L34)))),FALSE),"ExternalRefsMsg",IF(ISNUMBER('#_C'!L34),IF(ABS('#_C'!L34-'C'!L34)&gt;0.00001,TRUE,FALSE),IF('#_C'!L34&lt;&gt;'C'!L34,TRUE,FALSE)),IF(ISNUMBER('#_C'!L34),IF('#_C'!L34&gt;'C'!L34,"TooLow","TooHigh"),"WrongAnswer"),NOT(_xlfn.ISFORMULA('#_C'!L34)),IF(_xlfn.IFS(ISTEXT('#_C'!L34),FALSE,ISLOGICAL('#_C'!L34),FALSE,SUBSTITUTE(CELL("format",'#_C'!L34),"-","")=SUBSTITUTE(CELL("format",'C'!L34),"-",""),FALSE,CELL("format",'#_C'!L34)="G",FALSE,AND(CELL("format",'#_C'!L34)="F0",CELL("format",'C'!L34)="G"),FALSE,TRUE,IFERROR(IF(MATCH(CELL("format",'#_C'!L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34),_xlfn.FORMULATEXT('C'!L34),'C'!L34),"9","#"),"8","#"),"7","#"),"6","#"),"5","#"),"4","#"),"3","#"),"2","#"),"1","#"),"0","#"),"$","")," ",""),",","@"),"&gt;","@"),"&lt;","@"),"=","@"),")","@"),"(","@"),"^","@"),"/","@"),"+","@"),"*","@"),"-","@"))-LEN(SUBSTITUTE(SUBSTITUTE(SUBSTITUTE(SUBSTITUTE(SUBSTITUTE(SUBSTITUTE(SUBSTITUTE(SUBSTITUTE(SUBSTITUTE(SUBSTITUTE(SUBSTITUTE(SUBSTITUTE(SUBSTITUTE(SUBSTITUTE(SUBSTITUTE(SUBSTITUTE(SUBSTITUTE(SUBSTITUTE(SUBSTITUTE(SUBSTITUTE(SUBSTITUTE(SUBSTITUTE(SUBSTITUTE(SUBSTITUTE(IF(_xlfn.ISFORMULA('C'!L34),_xlfn.FORMULATEXT('C'!L34),'C'!L34),"9","#"),"8","#"),"7","#"),"6","#"),"5","#"),"4","#"),"3","#"),"2","#"),"1","#"),"0","#"),"$","")," ",""),",","@"),"&gt;","@"),"&lt;","@"),"=","@"),")","@"),"(","@"),"^","@"),"/","@"),"+","@"),"*","@"),"-","@"),"@#","")))/2&gt;(LEN(SUBSTITUTE(SUBSTITUTE(SUBSTITUTE(SUBSTITUTE(SUBSTITUTE(SUBSTITUTE(SUBSTITUTE(SUBSTITUTE(SUBSTITUTE(SUBSTITUTE(SUBSTITUTE(SUBSTITUTE(SUBSTITUTE(SUBSTITUTE(SUBSTITUTE(SUBSTITUTE(SUBSTITUTE(SUBSTITUTE(SUBSTITUTE(SUBSTITUTE(SUBSTITUTE(SUBSTITUTE(SUBSTITUTE(IF(_xlfn.ISFORMULA('#_C'!L34),_xlfn.FORMULATEXT('#_C'!L34),'#_C'!L34),"9","#"),"8","#"),"7","#"),"6","#"),"5","#"),"4","#"),"3","#"),"2","#"),"1","#"),"0","#"),"$","")," ",""),",","@"),"&gt;","@"),"&lt;","@"),"=","@"),")","@"),"(","@"),"^","@"),"/","@"),"+","@"),"*","@"),"-","@"))-LEN(SUBSTITUTE(SUBSTITUTE(SUBSTITUTE(SUBSTITUTE(SUBSTITUTE(SUBSTITUTE(SUBSTITUTE(SUBSTITUTE(SUBSTITUTE(SUBSTITUTE(SUBSTITUTE(SUBSTITUTE(SUBSTITUTE(SUBSTITUTE(SUBSTITUTE(SUBSTITUTE(SUBSTITUTE(SUBSTITUTE(SUBSTITUTE(SUBSTITUTE(SUBSTITUTE(SUBSTITUTE(SUBSTITUTE(SUBSTITUTE(IF(_xlfn.ISFORMULA('#_C'!L34),_xlfn.FORMULATEXT('#_C'!L34),'#_C'!L34),"9","#"),"8","#"),"7","#"),"6","#"),"5","#"),"4","#"),"3","#"),"2","#"),"1","#"),"0","#"),"$","")," ",""),",","@"),"&gt;","@"),"&lt;","@"),"=","@"),")","@"),"(","@"),"^","@"),"/","@"),"+","@"),"*","@"),"-","@"),"@#","")))/2,TRUE,FALSE),"HardCodeMsg",IF(LEN(IF(_xlfn.ISFORMULA('C'!L34),_xlfn.FORMULATEXT('C'!L34),'C'!L34))-LEN(SUBSTITUTE(IF(_xlfn.ISFORMULA('C'!L34),_xlfn.FORMULATEXT('C'!L34),'C'!L34),"""",""))&gt;LEN(IF(_xlfn.ISFORMULA('#_C'!L34),_xlfn.FORMULATEXT('#_C'!L34),'#_C'!L34))-LEN(SUBSTITUTE(IF(_xlfn.ISFORMULA('#_C'!L34),_xlfn.FORMULATEXT('#_C'!L34),'#_C'!L34),"""","")),TRUE,FALSE),"HardQuoteMsg",IF(LEN(IF(_xlfn.ISFORMULA('C'!L34),_xlfn.FORMULATEXT('C'!L34),'C'!L34))-LEN(SUBSTITUTE(IF(_xlfn.ISFORMULA('C'!L34),_xlfn.FORMULATEXT('C'!L34),'C'!L34),"$",""))&lt;LEN(IF(_xlfn.ISFORMULA('#_C'!L34),_xlfn.FORMULATEXT('#_C'!L34),'#_C'!L34))-LEN(SUBSTITUTE(IF(_xlfn.ISFORMULA('#_C'!L34),_xlfn.FORMULATEXT('#_C'!L34),'#_C'!L34),"$","")),TRUE,FALSE),"MissingAbsMsg",_xlfn.IFS(ISTEXT('#_C'!L34),FALSE,ISLOGICAL('#_C'!L34),FALSE,SUBSTITUTE(CELL("format",'#_C'!L34),"-","")=SUBSTITUTE(CELL("format",'C'!L34),"-",""),FALSE,CELL("format",'#_C'!L34)="G",FALSE,AND(CELL("format",'#_C'!L34)="F0",CELL("format",'C'!L34)="G"),FALSE,TRUE,IFERROR(IF(MATCH(CELL("format",'#_C'!L34),FormatCodes_SFX!$A$4:$A$53,0)&gt;0,TRUE),FALSE),TRUE,TRUE),"FormatMsg",TRUE,"PerfectMsg")</f>
        <v>PerfectMsg</v>
      </c>
      <c r="X34" s="277"/>
      <c r="Y34" s="277"/>
      <c r="Z34" s="277"/>
      <c r="AB34" s="283"/>
      <c r="AC34" s="283"/>
      <c r="AD34" s="283"/>
      <c r="AE34" s="283"/>
      <c r="AH34" s="283"/>
      <c r="AI34" s="283"/>
      <c r="AJ34" s="283"/>
    </row>
    <row r="35" spans="6:36">
      <c r="F35" s="279">
        <v>0</v>
      </c>
      <c r="G35" s="292">
        <v>2.4</v>
      </c>
      <c r="I35" s="279">
        <v>0</v>
      </c>
      <c r="J35" s="279">
        <v>0</v>
      </c>
      <c r="K35" s="286" t="str">
        <f ca="1">_xlfn.IFS(ISBLANK('C'!K35),"",IF(NOT(ISNA('#_C'!K35)),IF(ISNA('C'!K35),TRUE,FALSE),FALSE),"StuNAMsg",IF(AND(ISNA('#_C'!K35),ISNA('C'!K35)),TRUE,FALSE),"PerfectMsg",IF(NOT(ISERROR('#_C'!K35)),IF(ISERROR('C'!K35),TRUE,FALSE),FALSE),"StuErrorMsg",IF(TYPE('#_C'!K35)&lt;&gt;TYPE('C'!K35),TRUE,FALSE),"WrongTypeMsg",IF(_xlfn.ISFORMULA('#_C'!K35),IF(NOT(_xlfn.ISFORMULA('C'!K35)),TRUE),FALSE),"MissingFormulaMsg",IF(NOT(AND(ISNUMBER(FIND("[",_xlfn.FORMULATEXT('#_C'!K35))),ISNUMBER(FIND("!",_xlfn.FORMULATEXT('#_C'!K35))))),AND(ISNUMBER(FIND("[",_xlfn.FORMULATEXT('C'!K35))),ISNUMBER(FIND("!",_xlfn.FORMULATEXT('C'!K35)))),FALSE),"ExternalRefsMsg",IF(ISNUMBER('#_C'!K35),IF(ABS('#_C'!K35-'C'!K35)&gt;0.00001,TRUE,FALSE),IF('#_C'!K35&lt;&gt;'C'!K35,TRUE,FALSE)),IF(ISNUMBER('#_C'!K35),IF('#_C'!K35&gt;'C'!K35,"TooLow","TooHigh"),"WrongAnswer"),NOT(_xlfn.ISFORMULA('#_C'!K35)),IF(_xlfn.IFS(ISTEXT('#_C'!K35),FALSE,ISLOGICAL('#_C'!K35),FALSE,SUBSTITUTE(CELL("format",'#_C'!K35),"-","")=SUBSTITUTE(CELL("format",'C'!K35),"-",""),FALSE,CELL("format",'#_C'!K35)="G",FALSE,AND(CELL("format",'#_C'!K35)="F0",CELL("format",'C'!K35)="G"),FALSE,TRUE,IFERROR(IF(MATCH(CELL("format",'#_C'!K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35),_xlfn.FORMULATEXT('C'!K35),'C'!K35),"9","#"),"8","#"),"7","#"),"6","#"),"5","#"),"4","#"),"3","#"),"2","#"),"1","#"),"0","#"),"$","")," ",""),",","@"),"&gt;","@"),"&lt;","@"),"=","@"),")","@"),"(","@"),"^","@"),"/","@"),"+","@"),"*","@"),"-","@"))-LEN(SUBSTITUTE(SUBSTITUTE(SUBSTITUTE(SUBSTITUTE(SUBSTITUTE(SUBSTITUTE(SUBSTITUTE(SUBSTITUTE(SUBSTITUTE(SUBSTITUTE(SUBSTITUTE(SUBSTITUTE(SUBSTITUTE(SUBSTITUTE(SUBSTITUTE(SUBSTITUTE(SUBSTITUTE(SUBSTITUTE(SUBSTITUTE(SUBSTITUTE(SUBSTITUTE(SUBSTITUTE(SUBSTITUTE(SUBSTITUTE(IF(_xlfn.ISFORMULA('C'!K35),_xlfn.FORMULATEXT('C'!K35),'C'!K35),"9","#"),"8","#"),"7","#"),"6","#"),"5","#"),"4","#"),"3","#"),"2","#"),"1","#"),"0","#"),"$","")," ",""),",","@"),"&gt;","@"),"&lt;","@"),"=","@"),")","@"),"(","@"),"^","@"),"/","@"),"+","@"),"*","@"),"-","@"),"@#","")))/2&gt;(LEN(SUBSTITUTE(SUBSTITUTE(SUBSTITUTE(SUBSTITUTE(SUBSTITUTE(SUBSTITUTE(SUBSTITUTE(SUBSTITUTE(SUBSTITUTE(SUBSTITUTE(SUBSTITUTE(SUBSTITUTE(SUBSTITUTE(SUBSTITUTE(SUBSTITUTE(SUBSTITUTE(SUBSTITUTE(SUBSTITUTE(SUBSTITUTE(SUBSTITUTE(SUBSTITUTE(SUBSTITUTE(SUBSTITUTE(IF(_xlfn.ISFORMULA('#_C'!K35),_xlfn.FORMULATEXT('#_C'!K35),'#_C'!K35),"9","#"),"8","#"),"7","#"),"6","#"),"5","#"),"4","#"),"3","#"),"2","#"),"1","#"),"0","#"),"$","")," ",""),",","@"),"&gt;","@"),"&lt;","@"),"=","@"),")","@"),"(","@"),"^","@"),"/","@"),"+","@"),"*","@"),"-","@"))-LEN(SUBSTITUTE(SUBSTITUTE(SUBSTITUTE(SUBSTITUTE(SUBSTITUTE(SUBSTITUTE(SUBSTITUTE(SUBSTITUTE(SUBSTITUTE(SUBSTITUTE(SUBSTITUTE(SUBSTITUTE(SUBSTITUTE(SUBSTITUTE(SUBSTITUTE(SUBSTITUTE(SUBSTITUTE(SUBSTITUTE(SUBSTITUTE(SUBSTITUTE(SUBSTITUTE(SUBSTITUTE(SUBSTITUTE(SUBSTITUTE(IF(_xlfn.ISFORMULA('#_C'!K35),_xlfn.FORMULATEXT('#_C'!K35),'#_C'!K35),"9","#"),"8","#"),"7","#"),"6","#"),"5","#"),"4","#"),"3","#"),"2","#"),"1","#"),"0","#"),"$","")," ",""),",","@"),"&gt;","@"),"&lt;","@"),"=","@"),")","@"),"(","@"),"^","@"),"/","@"),"+","@"),"*","@"),"-","@"),"@#","")))/2,TRUE,FALSE),"HardCodeMsg",IF(LEN(IF(_xlfn.ISFORMULA('C'!K35),_xlfn.FORMULATEXT('C'!K35),'C'!K35))-LEN(SUBSTITUTE(IF(_xlfn.ISFORMULA('C'!K35),_xlfn.FORMULATEXT('C'!K35),'C'!K35),"""",""))&gt;LEN(IF(_xlfn.ISFORMULA('#_C'!K35),_xlfn.FORMULATEXT('#_C'!K35),'#_C'!K35))-LEN(SUBSTITUTE(IF(_xlfn.ISFORMULA('#_C'!K35),_xlfn.FORMULATEXT('#_C'!K35),'#_C'!K35),"""","")),TRUE,FALSE),"HardQuoteMsg",IF(LEN(IF(_xlfn.ISFORMULA('C'!K35),_xlfn.FORMULATEXT('C'!K35),'C'!K35))-LEN(SUBSTITUTE(IF(_xlfn.ISFORMULA('C'!K35),_xlfn.FORMULATEXT('C'!K35),'C'!K35),"$",""))&lt;LEN(IF(_xlfn.ISFORMULA('#_C'!K35),_xlfn.FORMULATEXT('#_C'!K35),'#_C'!K35))-LEN(SUBSTITUTE(IF(_xlfn.ISFORMULA('#_C'!K35),_xlfn.FORMULATEXT('#_C'!K35),'#_C'!K35),"$","")),TRUE,FALSE),"MissingAbsMsg",_xlfn.IFS(ISTEXT('#_C'!K35),FALSE,ISLOGICAL('#_C'!K35),FALSE,SUBSTITUTE(CELL("format",'#_C'!K35),"-","")=SUBSTITUTE(CELL("format",'C'!K35),"-",""),FALSE,CELL("format",'#_C'!K35)="G",FALSE,AND(CELL("format",'#_C'!K35)="F0",CELL("format",'C'!K35)="G"),FALSE,TRUE,IFERROR(IF(MATCH(CELL("format",'#_C'!K35),FormatCodes_SFX!$A$4:$A$53,0)&gt;0,TRUE),FALSE),TRUE,TRUE),"FormatMsg",TRUE,"PerfectMsg")</f>
        <v>PerfectMsg</v>
      </c>
      <c r="L35" s="287" t="str">
        <f ca="1">_xlfn.IFS(ISBLANK('C'!L35),"",IF(NOT(ISNA('#_C'!L35)),IF(ISNA('C'!L35),TRUE,FALSE),FALSE),"StuNAMsg",IF(AND(ISNA('#_C'!L35),ISNA('C'!L35)),TRUE,FALSE),"PerfectMsg",IF(NOT(ISERROR('#_C'!L35)),IF(ISERROR('C'!L35),TRUE,FALSE),FALSE),"StuErrorMsg",IF(TYPE('#_C'!L35)&lt;&gt;TYPE('C'!L35),TRUE,FALSE),"WrongTypeMsg",IF(_xlfn.ISFORMULA('#_C'!L35),IF(NOT(_xlfn.ISFORMULA('C'!L35)),TRUE),FALSE),"MissingFormulaMsg",IF(NOT(AND(ISNUMBER(FIND("[",_xlfn.FORMULATEXT('#_C'!L35))),ISNUMBER(FIND("!",_xlfn.FORMULATEXT('#_C'!L35))))),AND(ISNUMBER(FIND("[",_xlfn.FORMULATEXT('C'!L35))),ISNUMBER(FIND("!",_xlfn.FORMULATEXT('C'!L35)))),FALSE),"ExternalRefsMsg",IF(ISNUMBER('#_C'!L35),IF(ABS('#_C'!L35-'C'!L35)&gt;0.00001,TRUE,FALSE),IF('#_C'!L35&lt;&gt;'C'!L35,TRUE,FALSE)),IF(ISNUMBER('#_C'!L35),IF('#_C'!L35&gt;'C'!L35,"TooLow","TooHigh"),"WrongAnswer"),NOT(_xlfn.ISFORMULA('#_C'!L35)),IF(_xlfn.IFS(ISTEXT('#_C'!L35),FALSE,ISLOGICAL('#_C'!L35),FALSE,SUBSTITUTE(CELL("format",'#_C'!L35),"-","")=SUBSTITUTE(CELL("format",'C'!L35),"-",""),FALSE,CELL("format",'#_C'!L35)="G",FALSE,AND(CELL("format",'#_C'!L35)="F0",CELL("format",'C'!L35)="G"),FALSE,TRUE,IFERROR(IF(MATCH(CELL("format",'#_C'!L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35),_xlfn.FORMULATEXT('C'!L35),'C'!L35),"9","#"),"8","#"),"7","#"),"6","#"),"5","#"),"4","#"),"3","#"),"2","#"),"1","#"),"0","#"),"$","")," ",""),",","@"),"&gt;","@"),"&lt;","@"),"=","@"),")","@"),"(","@"),"^","@"),"/","@"),"+","@"),"*","@"),"-","@"))-LEN(SUBSTITUTE(SUBSTITUTE(SUBSTITUTE(SUBSTITUTE(SUBSTITUTE(SUBSTITUTE(SUBSTITUTE(SUBSTITUTE(SUBSTITUTE(SUBSTITUTE(SUBSTITUTE(SUBSTITUTE(SUBSTITUTE(SUBSTITUTE(SUBSTITUTE(SUBSTITUTE(SUBSTITUTE(SUBSTITUTE(SUBSTITUTE(SUBSTITUTE(SUBSTITUTE(SUBSTITUTE(SUBSTITUTE(SUBSTITUTE(IF(_xlfn.ISFORMULA('C'!L35),_xlfn.FORMULATEXT('C'!L35),'C'!L35),"9","#"),"8","#"),"7","#"),"6","#"),"5","#"),"4","#"),"3","#"),"2","#"),"1","#"),"0","#"),"$","")," ",""),",","@"),"&gt;","@"),"&lt;","@"),"=","@"),")","@"),"(","@"),"^","@"),"/","@"),"+","@"),"*","@"),"-","@"),"@#","")))/2&gt;(LEN(SUBSTITUTE(SUBSTITUTE(SUBSTITUTE(SUBSTITUTE(SUBSTITUTE(SUBSTITUTE(SUBSTITUTE(SUBSTITUTE(SUBSTITUTE(SUBSTITUTE(SUBSTITUTE(SUBSTITUTE(SUBSTITUTE(SUBSTITUTE(SUBSTITUTE(SUBSTITUTE(SUBSTITUTE(SUBSTITUTE(SUBSTITUTE(SUBSTITUTE(SUBSTITUTE(SUBSTITUTE(SUBSTITUTE(IF(_xlfn.ISFORMULA('#_C'!L35),_xlfn.FORMULATEXT('#_C'!L35),'#_C'!L35),"9","#"),"8","#"),"7","#"),"6","#"),"5","#"),"4","#"),"3","#"),"2","#"),"1","#"),"0","#"),"$","")," ",""),",","@"),"&gt;","@"),"&lt;","@"),"=","@"),")","@"),"(","@"),"^","@"),"/","@"),"+","@"),"*","@"),"-","@"))-LEN(SUBSTITUTE(SUBSTITUTE(SUBSTITUTE(SUBSTITUTE(SUBSTITUTE(SUBSTITUTE(SUBSTITUTE(SUBSTITUTE(SUBSTITUTE(SUBSTITUTE(SUBSTITUTE(SUBSTITUTE(SUBSTITUTE(SUBSTITUTE(SUBSTITUTE(SUBSTITUTE(SUBSTITUTE(SUBSTITUTE(SUBSTITUTE(SUBSTITUTE(SUBSTITUTE(SUBSTITUTE(SUBSTITUTE(SUBSTITUTE(IF(_xlfn.ISFORMULA('#_C'!L35),_xlfn.FORMULATEXT('#_C'!L35),'#_C'!L35),"9","#"),"8","#"),"7","#"),"6","#"),"5","#"),"4","#"),"3","#"),"2","#"),"1","#"),"0","#"),"$","")," ",""),",","@"),"&gt;","@"),"&lt;","@"),"=","@"),")","@"),"(","@"),"^","@"),"/","@"),"+","@"),"*","@"),"-","@"),"@#","")))/2,TRUE,FALSE),"HardCodeMsg",IF(LEN(IF(_xlfn.ISFORMULA('C'!L35),_xlfn.FORMULATEXT('C'!L35),'C'!L35))-LEN(SUBSTITUTE(IF(_xlfn.ISFORMULA('C'!L35),_xlfn.FORMULATEXT('C'!L35),'C'!L35),"""",""))&gt;LEN(IF(_xlfn.ISFORMULA('#_C'!L35),_xlfn.FORMULATEXT('#_C'!L35),'#_C'!L35))-LEN(SUBSTITUTE(IF(_xlfn.ISFORMULA('#_C'!L35),_xlfn.FORMULATEXT('#_C'!L35),'#_C'!L35),"""","")),TRUE,FALSE),"HardQuoteMsg",IF(LEN(IF(_xlfn.ISFORMULA('C'!L35),_xlfn.FORMULATEXT('C'!L35),'C'!L35))-LEN(SUBSTITUTE(IF(_xlfn.ISFORMULA('C'!L35),_xlfn.FORMULATEXT('C'!L35),'C'!L35),"$",""))&lt;LEN(IF(_xlfn.ISFORMULA('#_C'!L35),_xlfn.FORMULATEXT('#_C'!L35),'#_C'!L35))-LEN(SUBSTITUTE(IF(_xlfn.ISFORMULA('#_C'!L35),_xlfn.FORMULATEXT('#_C'!L35),'#_C'!L35),"$","")),TRUE,FALSE),"MissingAbsMsg",_xlfn.IFS(ISTEXT('#_C'!L35),FALSE,ISLOGICAL('#_C'!L35),FALSE,SUBSTITUTE(CELL("format",'#_C'!L35),"-","")=SUBSTITUTE(CELL("format",'C'!L35),"-",""),FALSE,CELL("format",'#_C'!L35)="G",FALSE,AND(CELL("format",'#_C'!L35)="F0",CELL("format",'C'!L35)="G"),FALSE,TRUE,IFERROR(IF(MATCH(CELL("format",'#_C'!L35),FormatCodes_SFX!$A$4:$A$53,0)&gt;0,TRUE),FALSE),TRUE,TRUE),"FormatMsg",TRUE,"PerfectMsg")</f>
        <v>PerfectMsg</v>
      </c>
      <c r="X35" s="277"/>
      <c r="Y35" s="277"/>
      <c r="Z35" s="277"/>
      <c r="AB35" s="283"/>
      <c r="AC35" s="283"/>
      <c r="AD35" s="283"/>
      <c r="AE35" s="283"/>
      <c r="AH35" s="283"/>
      <c r="AJ35" s="283"/>
    </row>
    <row r="36" spans="6:36">
      <c r="I36" s="279">
        <v>0</v>
      </c>
      <c r="J36" s="279">
        <v>0</v>
      </c>
      <c r="K36" s="286" t="str">
        <f ca="1">_xlfn.IFS(ISBLANK('C'!K36),"",IF(NOT(ISNA('#_C'!K36)),IF(ISNA('C'!K36),TRUE,FALSE),FALSE),"StuNAMsg",IF(AND(ISNA('#_C'!K36),ISNA('C'!K36)),TRUE,FALSE),"PerfectMsg",IF(NOT(ISERROR('#_C'!K36)),IF(ISERROR('C'!K36),TRUE,FALSE),FALSE),"StuErrorMsg",IF(TYPE('#_C'!K36)&lt;&gt;TYPE('C'!K36),TRUE,FALSE),"WrongTypeMsg",IF(_xlfn.ISFORMULA('#_C'!K36),IF(NOT(_xlfn.ISFORMULA('C'!K36)),TRUE),FALSE),"MissingFormulaMsg",IF(NOT(AND(ISNUMBER(FIND("[",_xlfn.FORMULATEXT('#_C'!K36))),ISNUMBER(FIND("!",_xlfn.FORMULATEXT('#_C'!K36))))),AND(ISNUMBER(FIND("[",_xlfn.FORMULATEXT('C'!K36))),ISNUMBER(FIND("!",_xlfn.FORMULATEXT('C'!K36)))),FALSE),"ExternalRefsMsg",IF(ISNUMBER('#_C'!K36),IF(ABS('#_C'!K36-'C'!K36)&gt;0.00001,TRUE,FALSE),IF('#_C'!K36&lt;&gt;'C'!K36,TRUE,FALSE)),IF(ISNUMBER('#_C'!K36),IF('#_C'!K36&gt;'C'!K36,"TooLow","TooHigh"),"WrongAnswer"),NOT(_xlfn.ISFORMULA('#_C'!K36)),IF(_xlfn.IFS(ISTEXT('#_C'!K36),FALSE,ISLOGICAL('#_C'!K36),FALSE,SUBSTITUTE(CELL("format",'#_C'!K36),"-","")=SUBSTITUTE(CELL("format",'C'!K36),"-",""),FALSE,CELL("format",'#_C'!K36)="G",FALSE,AND(CELL("format",'#_C'!K36)="F0",CELL("format",'C'!K36)="G"),FALSE,TRUE,IFERROR(IF(MATCH(CELL("format",'#_C'!K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36),_xlfn.FORMULATEXT('C'!K36),'C'!K36),"9","#"),"8","#"),"7","#"),"6","#"),"5","#"),"4","#"),"3","#"),"2","#"),"1","#"),"0","#"),"$","")," ",""),",","@"),"&gt;","@"),"&lt;","@"),"=","@"),")","@"),"(","@"),"^","@"),"/","@"),"+","@"),"*","@"),"-","@"))-LEN(SUBSTITUTE(SUBSTITUTE(SUBSTITUTE(SUBSTITUTE(SUBSTITUTE(SUBSTITUTE(SUBSTITUTE(SUBSTITUTE(SUBSTITUTE(SUBSTITUTE(SUBSTITUTE(SUBSTITUTE(SUBSTITUTE(SUBSTITUTE(SUBSTITUTE(SUBSTITUTE(SUBSTITUTE(SUBSTITUTE(SUBSTITUTE(SUBSTITUTE(SUBSTITUTE(SUBSTITUTE(SUBSTITUTE(SUBSTITUTE(IF(_xlfn.ISFORMULA('C'!K36),_xlfn.FORMULATEXT('C'!K36),'C'!K36),"9","#"),"8","#"),"7","#"),"6","#"),"5","#"),"4","#"),"3","#"),"2","#"),"1","#"),"0","#"),"$","")," ",""),",","@"),"&gt;","@"),"&lt;","@"),"=","@"),")","@"),"(","@"),"^","@"),"/","@"),"+","@"),"*","@"),"-","@"),"@#","")))/2&gt;(LEN(SUBSTITUTE(SUBSTITUTE(SUBSTITUTE(SUBSTITUTE(SUBSTITUTE(SUBSTITUTE(SUBSTITUTE(SUBSTITUTE(SUBSTITUTE(SUBSTITUTE(SUBSTITUTE(SUBSTITUTE(SUBSTITUTE(SUBSTITUTE(SUBSTITUTE(SUBSTITUTE(SUBSTITUTE(SUBSTITUTE(SUBSTITUTE(SUBSTITUTE(SUBSTITUTE(SUBSTITUTE(SUBSTITUTE(IF(_xlfn.ISFORMULA('#_C'!K36),_xlfn.FORMULATEXT('#_C'!K36),'#_C'!K36),"9","#"),"8","#"),"7","#"),"6","#"),"5","#"),"4","#"),"3","#"),"2","#"),"1","#"),"0","#"),"$","")," ",""),",","@"),"&gt;","@"),"&lt;","@"),"=","@"),")","@"),"(","@"),"^","@"),"/","@"),"+","@"),"*","@"),"-","@"))-LEN(SUBSTITUTE(SUBSTITUTE(SUBSTITUTE(SUBSTITUTE(SUBSTITUTE(SUBSTITUTE(SUBSTITUTE(SUBSTITUTE(SUBSTITUTE(SUBSTITUTE(SUBSTITUTE(SUBSTITUTE(SUBSTITUTE(SUBSTITUTE(SUBSTITUTE(SUBSTITUTE(SUBSTITUTE(SUBSTITUTE(SUBSTITUTE(SUBSTITUTE(SUBSTITUTE(SUBSTITUTE(SUBSTITUTE(SUBSTITUTE(IF(_xlfn.ISFORMULA('#_C'!K36),_xlfn.FORMULATEXT('#_C'!K36),'#_C'!K36),"9","#"),"8","#"),"7","#"),"6","#"),"5","#"),"4","#"),"3","#"),"2","#"),"1","#"),"0","#"),"$","")," ",""),",","@"),"&gt;","@"),"&lt;","@"),"=","@"),")","@"),"(","@"),"^","@"),"/","@"),"+","@"),"*","@"),"-","@"),"@#","")))/2,TRUE,FALSE),"HardCodeMsg",IF(LEN(IF(_xlfn.ISFORMULA('C'!K36),_xlfn.FORMULATEXT('C'!K36),'C'!K36))-LEN(SUBSTITUTE(IF(_xlfn.ISFORMULA('C'!K36),_xlfn.FORMULATEXT('C'!K36),'C'!K36),"""",""))&gt;LEN(IF(_xlfn.ISFORMULA('#_C'!K36),_xlfn.FORMULATEXT('#_C'!K36),'#_C'!K36))-LEN(SUBSTITUTE(IF(_xlfn.ISFORMULA('#_C'!K36),_xlfn.FORMULATEXT('#_C'!K36),'#_C'!K36),"""","")),TRUE,FALSE),"HardQuoteMsg",IF(LEN(IF(_xlfn.ISFORMULA('C'!K36),_xlfn.FORMULATEXT('C'!K36),'C'!K36))-LEN(SUBSTITUTE(IF(_xlfn.ISFORMULA('C'!K36),_xlfn.FORMULATEXT('C'!K36),'C'!K36),"$",""))&lt;LEN(IF(_xlfn.ISFORMULA('#_C'!K36),_xlfn.FORMULATEXT('#_C'!K36),'#_C'!K36))-LEN(SUBSTITUTE(IF(_xlfn.ISFORMULA('#_C'!K36),_xlfn.FORMULATEXT('#_C'!K36),'#_C'!K36),"$","")),TRUE,FALSE),"MissingAbsMsg",_xlfn.IFS(ISTEXT('#_C'!K36),FALSE,ISLOGICAL('#_C'!K36),FALSE,SUBSTITUTE(CELL("format",'#_C'!K36),"-","")=SUBSTITUTE(CELL("format",'C'!K36),"-",""),FALSE,CELL("format",'#_C'!K36)="G",FALSE,AND(CELL("format",'#_C'!K36)="F0",CELL("format",'C'!K36)="G"),FALSE,TRUE,IFERROR(IF(MATCH(CELL("format",'#_C'!K36),FormatCodes_SFX!$A$4:$A$53,0)&gt;0,TRUE),FALSE),TRUE,TRUE),"FormatMsg",TRUE,"PerfectMsg")</f>
        <v>PerfectMsg</v>
      </c>
      <c r="L36" s="287" t="str">
        <f ca="1">_xlfn.IFS(ISBLANK('C'!L36),"",IF(NOT(ISNA('#_C'!L36)),IF(ISNA('C'!L36),TRUE,FALSE),FALSE),"StuNAMsg",IF(AND(ISNA('#_C'!L36),ISNA('C'!L36)),TRUE,FALSE),"PerfectMsg",IF(NOT(ISERROR('#_C'!L36)),IF(ISERROR('C'!L36),TRUE,FALSE),FALSE),"StuErrorMsg",IF(TYPE('#_C'!L36)&lt;&gt;TYPE('C'!L36),TRUE,FALSE),"WrongTypeMsg",IF(_xlfn.ISFORMULA('#_C'!L36),IF(NOT(_xlfn.ISFORMULA('C'!L36)),TRUE),FALSE),"MissingFormulaMsg",IF(NOT(AND(ISNUMBER(FIND("[",_xlfn.FORMULATEXT('#_C'!L36))),ISNUMBER(FIND("!",_xlfn.FORMULATEXT('#_C'!L36))))),AND(ISNUMBER(FIND("[",_xlfn.FORMULATEXT('C'!L36))),ISNUMBER(FIND("!",_xlfn.FORMULATEXT('C'!L36)))),FALSE),"ExternalRefsMsg",IF(ISNUMBER('#_C'!L36),IF(ABS('#_C'!L36-'C'!L36)&gt;0.00001,TRUE,FALSE),IF('#_C'!L36&lt;&gt;'C'!L36,TRUE,FALSE)),IF(ISNUMBER('#_C'!L36),IF('#_C'!L36&gt;'C'!L36,"TooLow","TooHigh"),"WrongAnswer"),NOT(_xlfn.ISFORMULA('#_C'!L36)),IF(_xlfn.IFS(ISTEXT('#_C'!L36),FALSE,ISLOGICAL('#_C'!L36),FALSE,SUBSTITUTE(CELL("format",'#_C'!L36),"-","")=SUBSTITUTE(CELL("format",'C'!L36),"-",""),FALSE,CELL("format",'#_C'!L36)="G",FALSE,AND(CELL("format",'#_C'!L36)="F0",CELL("format",'C'!L36)="G"),FALSE,TRUE,IFERROR(IF(MATCH(CELL("format",'#_C'!L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36),_xlfn.FORMULATEXT('C'!L36),'C'!L36),"9","#"),"8","#"),"7","#"),"6","#"),"5","#"),"4","#"),"3","#"),"2","#"),"1","#"),"0","#"),"$","")," ",""),",","@"),"&gt;","@"),"&lt;","@"),"=","@"),")","@"),"(","@"),"^","@"),"/","@"),"+","@"),"*","@"),"-","@"))-LEN(SUBSTITUTE(SUBSTITUTE(SUBSTITUTE(SUBSTITUTE(SUBSTITUTE(SUBSTITUTE(SUBSTITUTE(SUBSTITUTE(SUBSTITUTE(SUBSTITUTE(SUBSTITUTE(SUBSTITUTE(SUBSTITUTE(SUBSTITUTE(SUBSTITUTE(SUBSTITUTE(SUBSTITUTE(SUBSTITUTE(SUBSTITUTE(SUBSTITUTE(SUBSTITUTE(SUBSTITUTE(SUBSTITUTE(SUBSTITUTE(IF(_xlfn.ISFORMULA('C'!L36),_xlfn.FORMULATEXT('C'!L36),'C'!L36),"9","#"),"8","#"),"7","#"),"6","#"),"5","#"),"4","#"),"3","#"),"2","#"),"1","#"),"0","#"),"$","")," ",""),",","@"),"&gt;","@"),"&lt;","@"),"=","@"),")","@"),"(","@"),"^","@"),"/","@"),"+","@"),"*","@"),"-","@"),"@#","")))/2&gt;(LEN(SUBSTITUTE(SUBSTITUTE(SUBSTITUTE(SUBSTITUTE(SUBSTITUTE(SUBSTITUTE(SUBSTITUTE(SUBSTITUTE(SUBSTITUTE(SUBSTITUTE(SUBSTITUTE(SUBSTITUTE(SUBSTITUTE(SUBSTITUTE(SUBSTITUTE(SUBSTITUTE(SUBSTITUTE(SUBSTITUTE(SUBSTITUTE(SUBSTITUTE(SUBSTITUTE(SUBSTITUTE(SUBSTITUTE(IF(_xlfn.ISFORMULA('#_C'!L36),_xlfn.FORMULATEXT('#_C'!L36),'#_C'!L36),"9","#"),"8","#"),"7","#"),"6","#"),"5","#"),"4","#"),"3","#"),"2","#"),"1","#"),"0","#"),"$","")," ",""),",","@"),"&gt;","@"),"&lt;","@"),"=","@"),")","@"),"(","@"),"^","@"),"/","@"),"+","@"),"*","@"),"-","@"))-LEN(SUBSTITUTE(SUBSTITUTE(SUBSTITUTE(SUBSTITUTE(SUBSTITUTE(SUBSTITUTE(SUBSTITUTE(SUBSTITUTE(SUBSTITUTE(SUBSTITUTE(SUBSTITUTE(SUBSTITUTE(SUBSTITUTE(SUBSTITUTE(SUBSTITUTE(SUBSTITUTE(SUBSTITUTE(SUBSTITUTE(SUBSTITUTE(SUBSTITUTE(SUBSTITUTE(SUBSTITUTE(SUBSTITUTE(SUBSTITUTE(IF(_xlfn.ISFORMULA('#_C'!L36),_xlfn.FORMULATEXT('#_C'!L36),'#_C'!L36),"9","#"),"8","#"),"7","#"),"6","#"),"5","#"),"4","#"),"3","#"),"2","#"),"1","#"),"0","#"),"$","")," ",""),",","@"),"&gt;","@"),"&lt;","@"),"=","@"),")","@"),"(","@"),"^","@"),"/","@"),"+","@"),"*","@"),"-","@"),"@#","")))/2,TRUE,FALSE),"HardCodeMsg",IF(LEN(IF(_xlfn.ISFORMULA('C'!L36),_xlfn.FORMULATEXT('C'!L36),'C'!L36))-LEN(SUBSTITUTE(IF(_xlfn.ISFORMULA('C'!L36),_xlfn.FORMULATEXT('C'!L36),'C'!L36),"""",""))&gt;LEN(IF(_xlfn.ISFORMULA('#_C'!L36),_xlfn.FORMULATEXT('#_C'!L36),'#_C'!L36))-LEN(SUBSTITUTE(IF(_xlfn.ISFORMULA('#_C'!L36),_xlfn.FORMULATEXT('#_C'!L36),'#_C'!L36),"""","")),TRUE,FALSE),"HardQuoteMsg",IF(LEN(IF(_xlfn.ISFORMULA('C'!L36),_xlfn.FORMULATEXT('C'!L36),'C'!L36))-LEN(SUBSTITUTE(IF(_xlfn.ISFORMULA('C'!L36),_xlfn.FORMULATEXT('C'!L36),'C'!L36),"$",""))&lt;LEN(IF(_xlfn.ISFORMULA('#_C'!L36),_xlfn.FORMULATEXT('#_C'!L36),'#_C'!L36))-LEN(SUBSTITUTE(IF(_xlfn.ISFORMULA('#_C'!L36),_xlfn.FORMULATEXT('#_C'!L36),'#_C'!L36),"$","")),TRUE,FALSE),"MissingAbsMsg",_xlfn.IFS(ISTEXT('#_C'!L36),FALSE,ISLOGICAL('#_C'!L36),FALSE,SUBSTITUTE(CELL("format",'#_C'!L36),"-","")=SUBSTITUTE(CELL("format",'C'!L36),"-",""),FALSE,CELL("format",'#_C'!L36)="G",FALSE,AND(CELL("format",'#_C'!L36)="F0",CELL("format",'C'!L36)="G"),FALSE,TRUE,IFERROR(IF(MATCH(CELL("format",'#_C'!L36),FormatCodes_SFX!$A$4:$A$53,0)&gt;0,TRUE),FALSE),TRUE,TRUE),"FormatMsg",TRUE,"PerfectMsg")</f>
        <v>PerfectMsg</v>
      </c>
      <c r="X36" s="277"/>
      <c r="Y36" s="277"/>
      <c r="Z36" s="277"/>
      <c r="AB36" s="283"/>
      <c r="AC36" s="283"/>
      <c r="AD36" s="283"/>
      <c r="AE36" s="283"/>
      <c r="AH36" s="283"/>
      <c r="AJ36" s="283"/>
    </row>
    <row r="37" spans="6:36">
      <c r="F37" s="278"/>
      <c r="G37" s="278"/>
      <c r="H37" s="278"/>
      <c r="I37" s="279">
        <v>0</v>
      </c>
      <c r="J37" s="279">
        <v>0</v>
      </c>
      <c r="K37" s="286" t="str">
        <f ca="1">_xlfn.IFS(ISBLANK('C'!K37),"",IF(NOT(ISNA('#_C'!K37)),IF(ISNA('C'!K37),TRUE,FALSE),FALSE),"StuNAMsg",IF(AND(ISNA('#_C'!K37),ISNA('C'!K37)),TRUE,FALSE),"PerfectMsg",IF(NOT(ISERROR('#_C'!K37)),IF(ISERROR('C'!K37),TRUE,FALSE),FALSE),"StuErrorMsg",IF(TYPE('#_C'!K37)&lt;&gt;TYPE('C'!K37),TRUE,FALSE),"WrongTypeMsg",IF(_xlfn.ISFORMULA('#_C'!K37),IF(NOT(_xlfn.ISFORMULA('C'!K37)),TRUE),FALSE),"MissingFormulaMsg",IF(NOT(AND(ISNUMBER(FIND("[",_xlfn.FORMULATEXT('#_C'!K37))),ISNUMBER(FIND("!",_xlfn.FORMULATEXT('#_C'!K37))))),AND(ISNUMBER(FIND("[",_xlfn.FORMULATEXT('C'!K37))),ISNUMBER(FIND("!",_xlfn.FORMULATEXT('C'!K37)))),FALSE),"ExternalRefsMsg",IF(ISNUMBER('#_C'!K37),IF(ABS('#_C'!K37-'C'!K37)&gt;0.00001,TRUE,FALSE),IF('#_C'!K37&lt;&gt;'C'!K37,TRUE,FALSE)),IF(ISNUMBER('#_C'!K37),IF('#_C'!K37&gt;'C'!K37,"TooLow","TooHigh"),"WrongAnswer"),NOT(_xlfn.ISFORMULA('#_C'!K37)),IF(_xlfn.IFS(ISTEXT('#_C'!K37),FALSE,ISLOGICAL('#_C'!K37),FALSE,SUBSTITUTE(CELL("format",'#_C'!K37),"-","")=SUBSTITUTE(CELL("format",'C'!K37),"-",""),FALSE,CELL("format",'#_C'!K37)="G",FALSE,AND(CELL("format",'#_C'!K37)="F0",CELL("format",'C'!K37)="G"),FALSE,TRUE,IFERROR(IF(MATCH(CELL("format",'#_C'!K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37),_xlfn.FORMULATEXT('C'!K37),'C'!K37),"9","#"),"8","#"),"7","#"),"6","#"),"5","#"),"4","#"),"3","#"),"2","#"),"1","#"),"0","#"),"$","")," ",""),",","@"),"&gt;","@"),"&lt;","@"),"=","@"),")","@"),"(","@"),"^","@"),"/","@"),"+","@"),"*","@"),"-","@"))-LEN(SUBSTITUTE(SUBSTITUTE(SUBSTITUTE(SUBSTITUTE(SUBSTITUTE(SUBSTITUTE(SUBSTITUTE(SUBSTITUTE(SUBSTITUTE(SUBSTITUTE(SUBSTITUTE(SUBSTITUTE(SUBSTITUTE(SUBSTITUTE(SUBSTITUTE(SUBSTITUTE(SUBSTITUTE(SUBSTITUTE(SUBSTITUTE(SUBSTITUTE(SUBSTITUTE(SUBSTITUTE(SUBSTITUTE(SUBSTITUTE(IF(_xlfn.ISFORMULA('C'!K37),_xlfn.FORMULATEXT('C'!K37),'C'!K37),"9","#"),"8","#"),"7","#"),"6","#"),"5","#"),"4","#"),"3","#"),"2","#"),"1","#"),"0","#"),"$","")," ",""),",","@"),"&gt;","@"),"&lt;","@"),"=","@"),")","@"),"(","@"),"^","@"),"/","@"),"+","@"),"*","@"),"-","@"),"@#","")))/2&gt;(LEN(SUBSTITUTE(SUBSTITUTE(SUBSTITUTE(SUBSTITUTE(SUBSTITUTE(SUBSTITUTE(SUBSTITUTE(SUBSTITUTE(SUBSTITUTE(SUBSTITUTE(SUBSTITUTE(SUBSTITUTE(SUBSTITUTE(SUBSTITUTE(SUBSTITUTE(SUBSTITUTE(SUBSTITUTE(SUBSTITUTE(SUBSTITUTE(SUBSTITUTE(SUBSTITUTE(SUBSTITUTE(SUBSTITUTE(IF(_xlfn.ISFORMULA('#_C'!K37),_xlfn.FORMULATEXT('#_C'!K37),'#_C'!K37),"9","#"),"8","#"),"7","#"),"6","#"),"5","#"),"4","#"),"3","#"),"2","#"),"1","#"),"0","#"),"$","")," ",""),",","@"),"&gt;","@"),"&lt;","@"),"=","@"),")","@"),"(","@"),"^","@"),"/","@"),"+","@"),"*","@"),"-","@"))-LEN(SUBSTITUTE(SUBSTITUTE(SUBSTITUTE(SUBSTITUTE(SUBSTITUTE(SUBSTITUTE(SUBSTITUTE(SUBSTITUTE(SUBSTITUTE(SUBSTITUTE(SUBSTITUTE(SUBSTITUTE(SUBSTITUTE(SUBSTITUTE(SUBSTITUTE(SUBSTITUTE(SUBSTITUTE(SUBSTITUTE(SUBSTITUTE(SUBSTITUTE(SUBSTITUTE(SUBSTITUTE(SUBSTITUTE(SUBSTITUTE(IF(_xlfn.ISFORMULA('#_C'!K37),_xlfn.FORMULATEXT('#_C'!K37),'#_C'!K37),"9","#"),"8","#"),"7","#"),"6","#"),"5","#"),"4","#"),"3","#"),"2","#"),"1","#"),"0","#"),"$","")," ",""),",","@"),"&gt;","@"),"&lt;","@"),"=","@"),")","@"),"(","@"),"^","@"),"/","@"),"+","@"),"*","@"),"-","@"),"@#","")))/2,TRUE,FALSE),"HardCodeMsg",IF(LEN(IF(_xlfn.ISFORMULA('C'!K37),_xlfn.FORMULATEXT('C'!K37),'C'!K37))-LEN(SUBSTITUTE(IF(_xlfn.ISFORMULA('C'!K37),_xlfn.FORMULATEXT('C'!K37),'C'!K37),"""",""))&gt;LEN(IF(_xlfn.ISFORMULA('#_C'!K37),_xlfn.FORMULATEXT('#_C'!K37),'#_C'!K37))-LEN(SUBSTITUTE(IF(_xlfn.ISFORMULA('#_C'!K37),_xlfn.FORMULATEXT('#_C'!K37),'#_C'!K37),"""","")),TRUE,FALSE),"HardQuoteMsg",IF(LEN(IF(_xlfn.ISFORMULA('C'!K37),_xlfn.FORMULATEXT('C'!K37),'C'!K37))-LEN(SUBSTITUTE(IF(_xlfn.ISFORMULA('C'!K37),_xlfn.FORMULATEXT('C'!K37),'C'!K37),"$",""))&lt;LEN(IF(_xlfn.ISFORMULA('#_C'!K37),_xlfn.FORMULATEXT('#_C'!K37),'#_C'!K37))-LEN(SUBSTITUTE(IF(_xlfn.ISFORMULA('#_C'!K37),_xlfn.FORMULATEXT('#_C'!K37),'#_C'!K37),"$","")),TRUE,FALSE),"MissingAbsMsg",_xlfn.IFS(ISTEXT('#_C'!K37),FALSE,ISLOGICAL('#_C'!K37),FALSE,SUBSTITUTE(CELL("format",'#_C'!K37),"-","")=SUBSTITUTE(CELL("format",'C'!K37),"-",""),FALSE,CELL("format",'#_C'!K37)="G",FALSE,AND(CELL("format",'#_C'!K37)="F0",CELL("format",'C'!K37)="G"),FALSE,TRUE,IFERROR(IF(MATCH(CELL("format",'#_C'!K37),FormatCodes_SFX!$A$4:$A$53,0)&gt;0,TRUE),FALSE),TRUE,TRUE),"FormatMsg",TRUE,"PerfectMsg")</f>
        <v>PerfectMsg</v>
      </c>
      <c r="L37" s="287" t="str">
        <f ca="1">_xlfn.IFS(ISBLANK('C'!L37),"",IF(NOT(ISNA('#_C'!L37)),IF(ISNA('C'!L37),TRUE,FALSE),FALSE),"StuNAMsg",IF(AND(ISNA('#_C'!L37),ISNA('C'!L37)),TRUE,FALSE),"PerfectMsg",IF(NOT(ISERROR('#_C'!L37)),IF(ISERROR('C'!L37),TRUE,FALSE),FALSE),"StuErrorMsg",IF(TYPE('#_C'!L37)&lt;&gt;TYPE('C'!L37),TRUE,FALSE),"WrongTypeMsg",IF(_xlfn.ISFORMULA('#_C'!L37),IF(NOT(_xlfn.ISFORMULA('C'!L37)),TRUE),FALSE),"MissingFormulaMsg",IF(NOT(AND(ISNUMBER(FIND("[",_xlfn.FORMULATEXT('#_C'!L37))),ISNUMBER(FIND("!",_xlfn.FORMULATEXT('#_C'!L37))))),AND(ISNUMBER(FIND("[",_xlfn.FORMULATEXT('C'!L37))),ISNUMBER(FIND("!",_xlfn.FORMULATEXT('C'!L37)))),FALSE),"ExternalRefsMsg",IF(ISNUMBER('#_C'!L37),IF(ABS('#_C'!L37-'C'!L37)&gt;0.00001,TRUE,FALSE),IF('#_C'!L37&lt;&gt;'C'!L37,TRUE,FALSE)),IF(ISNUMBER('#_C'!L37),IF('#_C'!L37&gt;'C'!L37,"TooLow","TooHigh"),"WrongAnswer"),NOT(_xlfn.ISFORMULA('#_C'!L37)),IF(_xlfn.IFS(ISTEXT('#_C'!L37),FALSE,ISLOGICAL('#_C'!L37),FALSE,SUBSTITUTE(CELL("format",'#_C'!L37),"-","")=SUBSTITUTE(CELL("format",'C'!L37),"-",""),FALSE,CELL("format",'#_C'!L37)="G",FALSE,AND(CELL("format",'#_C'!L37)="F0",CELL("format",'C'!L37)="G"),FALSE,TRUE,IFERROR(IF(MATCH(CELL("format",'#_C'!L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37),_xlfn.FORMULATEXT('C'!L37),'C'!L37),"9","#"),"8","#"),"7","#"),"6","#"),"5","#"),"4","#"),"3","#"),"2","#"),"1","#"),"0","#"),"$","")," ",""),",","@"),"&gt;","@"),"&lt;","@"),"=","@"),")","@"),"(","@"),"^","@"),"/","@"),"+","@"),"*","@"),"-","@"))-LEN(SUBSTITUTE(SUBSTITUTE(SUBSTITUTE(SUBSTITUTE(SUBSTITUTE(SUBSTITUTE(SUBSTITUTE(SUBSTITUTE(SUBSTITUTE(SUBSTITUTE(SUBSTITUTE(SUBSTITUTE(SUBSTITUTE(SUBSTITUTE(SUBSTITUTE(SUBSTITUTE(SUBSTITUTE(SUBSTITUTE(SUBSTITUTE(SUBSTITUTE(SUBSTITUTE(SUBSTITUTE(SUBSTITUTE(SUBSTITUTE(IF(_xlfn.ISFORMULA('C'!L37),_xlfn.FORMULATEXT('C'!L37),'C'!L37),"9","#"),"8","#"),"7","#"),"6","#"),"5","#"),"4","#"),"3","#"),"2","#"),"1","#"),"0","#"),"$","")," ",""),",","@"),"&gt;","@"),"&lt;","@"),"=","@"),")","@"),"(","@"),"^","@"),"/","@"),"+","@"),"*","@"),"-","@"),"@#","")))/2&gt;(LEN(SUBSTITUTE(SUBSTITUTE(SUBSTITUTE(SUBSTITUTE(SUBSTITUTE(SUBSTITUTE(SUBSTITUTE(SUBSTITUTE(SUBSTITUTE(SUBSTITUTE(SUBSTITUTE(SUBSTITUTE(SUBSTITUTE(SUBSTITUTE(SUBSTITUTE(SUBSTITUTE(SUBSTITUTE(SUBSTITUTE(SUBSTITUTE(SUBSTITUTE(SUBSTITUTE(SUBSTITUTE(SUBSTITUTE(IF(_xlfn.ISFORMULA('#_C'!L37),_xlfn.FORMULATEXT('#_C'!L37),'#_C'!L37),"9","#"),"8","#"),"7","#"),"6","#"),"5","#"),"4","#"),"3","#"),"2","#"),"1","#"),"0","#"),"$","")," ",""),",","@"),"&gt;","@"),"&lt;","@"),"=","@"),")","@"),"(","@"),"^","@"),"/","@"),"+","@"),"*","@"),"-","@"))-LEN(SUBSTITUTE(SUBSTITUTE(SUBSTITUTE(SUBSTITUTE(SUBSTITUTE(SUBSTITUTE(SUBSTITUTE(SUBSTITUTE(SUBSTITUTE(SUBSTITUTE(SUBSTITUTE(SUBSTITUTE(SUBSTITUTE(SUBSTITUTE(SUBSTITUTE(SUBSTITUTE(SUBSTITUTE(SUBSTITUTE(SUBSTITUTE(SUBSTITUTE(SUBSTITUTE(SUBSTITUTE(SUBSTITUTE(SUBSTITUTE(IF(_xlfn.ISFORMULA('#_C'!L37),_xlfn.FORMULATEXT('#_C'!L37),'#_C'!L37),"9","#"),"8","#"),"7","#"),"6","#"),"5","#"),"4","#"),"3","#"),"2","#"),"1","#"),"0","#"),"$","")," ",""),",","@"),"&gt;","@"),"&lt;","@"),"=","@"),")","@"),"(","@"),"^","@"),"/","@"),"+","@"),"*","@"),"-","@"),"@#","")))/2,TRUE,FALSE),"HardCodeMsg",IF(LEN(IF(_xlfn.ISFORMULA('C'!L37),_xlfn.FORMULATEXT('C'!L37),'C'!L37))-LEN(SUBSTITUTE(IF(_xlfn.ISFORMULA('C'!L37),_xlfn.FORMULATEXT('C'!L37),'C'!L37),"""",""))&gt;LEN(IF(_xlfn.ISFORMULA('#_C'!L37),_xlfn.FORMULATEXT('#_C'!L37),'#_C'!L37))-LEN(SUBSTITUTE(IF(_xlfn.ISFORMULA('#_C'!L37),_xlfn.FORMULATEXT('#_C'!L37),'#_C'!L37),"""","")),TRUE,FALSE),"HardQuoteMsg",IF(LEN(IF(_xlfn.ISFORMULA('C'!L37),_xlfn.FORMULATEXT('C'!L37),'C'!L37))-LEN(SUBSTITUTE(IF(_xlfn.ISFORMULA('C'!L37),_xlfn.FORMULATEXT('C'!L37),'C'!L37),"$",""))&lt;LEN(IF(_xlfn.ISFORMULA('#_C'!L37),_xlfn.FORMULATEXT('#_C'!L37),'#_C'!L37))-LEN(SUBSTITUTE(IF(_xlfn.ISFORMULA('#_C'!L37),_xlfn.FORMULATEXT('#_C'!L37),'#_C'!L37),"$","")),TRUE,FALSE),"MissingAbsMsg",_xlfn.IFS(ISTEXT('#_C'!L37),FALSE,ISLOGICAL('#_C'!L37),FALSE,SUBSTITUTE(CELL("format",'#_C'!L37),"-","")=SUBSTITUTE(CELL("format",'C'!L37),"-",""),FALSE,CELL("format",'#_C'!L37)="G",FALSE,AND(CELL("format",'#_C'!L37)="F0",CELL("format",'C'!L37)="G"),FALSE,TRUE,IFERROR(IF(MATCH(CELL("format",'#_C'!L37),FormatCodes_SFX!$A$4:$A$53,0)&gt;0,TRUE),FALSE),TRUE,TRUE),"FormatMsg",TRUE,"PerfectMsg")</f>
        <v>PerfectMsg</v>
      </c>
      <c r="O37" s="284"/>
      <c r="P37" s="279"/>
      <c r="Q37" s="279"/>
      <c r="R37" s="279"/>
      <c r="T37" s="285"/>
      <c r="U37" s="285"/>
      <c r="V37" s="283"/>
      <c r="W37" s="283"/>
      <c r="X37" s="277"/>
      <c r="Y37" s="277"/>
      <c r="Z37" s="277"/>
      <c r="AB37" s="283"/>
      <c r="AC37" s="283"/>
      <c r="AD37" s="283"/>
      <c r="AE37" s="283"/>
      <c r="AH37" s="283"/>
      <c r="AJ37" s="283"/>
    </row>
    <row r="38" spans="6:36" hidden="1">
      <c r="F38" s="278"/>
      <c r="G38" s="278"/>
      <c r="H38" s="278"/>
      <c r="J38" s="279">
        <v>1011</v>
      </c>
      <c r="K38" s="286"/>
      <c r="L38" s="287"/>
      <c r="O38" s="284"/>
      <c r="P38" s="279"/>
      <c r="Q38" s="279"/>
      <c r="R38" s="279"/>
      <c r="T38" s="285"/>
      <c r="U38" s="285"/>
      <c r="V38" s="283"/>
      <c r="W38" s="283"/>
      <c r="X38" s="277"/>
      <c r="Y38" s="277"/>
      <c r="Z38" s="277"/>
      <c r="AB38" s="283"/>
      <c r="AC38" s="283"/>
      <c r="AD38" s="283"/>
      <c r="AE38" s="283"/>
      <c r="AH38" s="283"/>
      <c r="AJ38" s="283"/>
    </row>
    <row r="39" spans="6:36">
      <c r="F39" s="278"/>
      <c r="G39" s="278"/>
      <c r="H39" s="278"/>
      <c r="I39" s="279">
        <v>0</v>
      </c>
      <c r="J39" s="279">
        <v>0</v>
      </c>
      <c r="K39" s="286" t="str">
        <f ca="1">_xlfn.IFS(ISBLANK('C'!K39),"",IF(NOT(ISNA('#_C'!K39)),IF(ISNA('C'!K39),TRUE,FALSE),FALSE),"StuNAMsg",IF(AND(ISNA('#_C'!K39),ISNA('C'!K39)),TRUE,FALSE),"PerfectMsg",IF(NOT(ISERROR('#_C'!K39)),IF(ISERROR('C'!K39),TRUE,FALSE),FALSE),"StuErrorMsg",IF(TYPE('#_C'!K39)&lt;&gt;TYPE('C'!K39),TRUE,FALSE),"WrongTypeMsg",IF(_xlfn.ISFORMULA('#_C'!K39),IF(NOT(_xlfn.ISFORMULA('C'!K39)),TRUE),FALSE),"MissingFormulaMsg",IF(NOT(AND(ISNUMBER(FIND("[",_xlfn.FORMULATEXT('#_C'!K39))),ISNUMBER(FIND("!",_xlfn.FORMULATEXT('#_C'!K39))))),AND(ISNUMBER(FIND("[",_xlfn.FORMULATEXT('C'!K39))),ISNUMBER(FIND("!",_xlfn.FORMULATEXT('C'!K39)))),FALSE),"ExternalRefsMsg",IF(ISNUMBER('#_C'!K39),IF(ABS('#_C'!K39-'C'!K39)&gt;0.00001,TRUE,FALSE),IF('#_C'!K39&lt;&gt;'C'!K39,TRUE,FALSE)),IF(ISNUMBER('#_C'!K39),IF('#_C'!K39&gt;'C'!K39,"TooLow","TooHigh"),"WrongAnswer"),NOT(_xlfn.ISFORMULA('#_C'!K39)),IF(_xlfn.IFS(ISTEXT('#_C'!K39),FALSE,ISLOGICAL('#_C'!K39),FALSE,SUBSTITUTE(CELL("format",'#_C'!K39),"-","")=SUBSTITUTE(CELL("format",'C'!K39),"-",""),FALSE,CELL("format",'#_C'!K39)="G",FALSE,AND(CELL("format",'#_C'!K39)="F0",CELL("format",'C'!K39)="G"),FALSE,TRUE,IFERROR(IF(MATCH(CELL("format",'#_C'!K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39),_xlfn.FORMULATEXT('C'!K39),'C'!K39),"9","#"),"8","#"),"7","#"),"6","#"),"5","#"),"4","#"),"3","#"),"2","#"),"1","#"),"0","#"),"$","")," ",""),",","@"),"&gt;","@"),"&lt;","@"),"=","@"),")","@"),"(","@"),"^","@"),"/","@"),"+","@"),"*","@"),"-","@"))-LEN(SUBSTITUTE(SUBSTITUTE(SUBSTITUTE(SUBSTITUTE(SUBSTITUTE(SUBSTITUTE(SUBSTITUTE(SUBSTITUTE(SUBSTITUTE(SUBSTITUTE(SUBSTITUTE(SUBSTITUTE(SUBSTITUTE(SUBSTITUTE(SUBSTITUTE(SUBSTITUTE(SUBSTITUTE(SUBSTITUTE(SUBSTITUTE(SUBSTITUTE(SUBSTITUTE(SUBSTITUTE(SUBSTITUTE(SUBSTITUTE(IF(_xlfn.ISFORMULA('C'!K39),_xlfn.FORMULATEXT('C'!K39),'C'!K39),"9","#"),"8","#"),"7","#"),"6","#"),"5","#"),"4","#"),"3","#"),"2","#"),"1","#"),"0","#"),"$","")," ",""),",","@"),"&gt;","@"),"&lt;","@"),"=","@"),")","@"),"(","@"),"^","@"),"/","@"),"+","@"),"*","@"),"-","@"),"@#","")))/2&gt;(LEN(SUBSTITUTE(SUBSTITUTE(SUBSTITUTE(SUBSTITUTE(SUBSTITUTE(SUBSTITUTE(SUBSTITUTE(SUBSTITUTE(SUBSTITUTE(SUBSTITUTE(SUBSTITUTE(SUBSTITUTE(SUBSTITUTE(SUBSTITUTE(SUBSTITUTE(SUBSTITUTE(SUBSTITUTE(SUBSTITUTE(SUBSTITUTE(SUBSTITUTE(SUBSTITUTE(SUBSTITUTE(SUBSTITUTE(IF(_xlfn.ISFORMULA('#_C'!K39),_xlfn.FORMULATEXT('#_C'!K39),'#_C'!K39),"9","#"),"8","#"),"7","#"),"6","#"),"5","#"),"4","#"),"3","#"),"2","#"),"1","#"),"0","#"),"$","")," ",""),",","@"),"&gt;","@"),"&lt;","@"),"=","@"),")","@"),"(","@"),"^","@"),"/","@"),"+","@"),"*","@"),"-","@"))-LEN(SUBSTITUTE(SUBSTITUTE(SUBSTITUTE(SUBSTITUTE(SUBSTITUTE(SUBSTITUTE(SUBSTITUTE(SUBSTITUTE(SUBSTITUTE(SUBSTITUTE(SUBSTITUTE(SUBSTITUTE(SUBSTITUTE(SUBSTITUTE(SUBSTITUTE(SUBSTITUTE(SUBSTITUTE(SUBSTITUTE(SUBSTITUTE(SUBSTITUTE(SUBSTITUTE(SUBSTITUTE(SUBSTITUTE(SUBSTITUTE(IF(_xlfn.ISFORMULA('#_C'!K39),_xlfn.FORMULATEXT('#_C'!K39),'#_C'!K39),"9","#"),"8","#"),"7","#"),"6","#"),"5","#"),"4","#"),"3","#"),"2","#"),"1","#"),"0","#"),"$","")," ",""),",","@"),"&gt;","@"),"&lt;","@"),"=","@"),")","@"),"(","@"),"^","@"),"/","@"),"+","@"),"*","@"),"-","@"),"@#","")))/2,TRUE,FALSE),"HardCodeMsg",IF(LEN(IF(_xlfn.ISFORMULA('C'!K39),_xlfn.FORMULATEXT('C'!K39),'C'!K39))-LEN(SUBSTITUTE(IF(_xlfn.ISFORMULA('C'!K39),_xlfn.FORMULATEXT('C'!K39),'C'!K39),"""",""))&gt;LEN(IF(_xlfn.ISFORMULA('#_C'!K39),_xlfn.FORMULATEXT('#_C'!K39),'#_C'!K39))-LEN(SUBSTITUTE(IF(_xlfn.ISFORMULA('#_C'!K39),_xlfn.FORMULATEXT('#_C'!K39),'#_C'!K39),"""","")),TRUE,FALSE),"HardQuoteMsg",IF(LEN(IF(_xlfn.ISFORMULA('C'!K39),_xlfn.FORMULATEXT('C'!K39),'C'!K39))-LEN(SUBSTITUTE(IF(_xlfn.ISFORMULA('C'!K39),_xlfn.FORMULATEXT('C'!K39),'C'!K39),"$",""))&lt;LEN(IF(_xlfn.ISFORMULA('#_C'!K39),_xlfn.FORMULATEXT('#_C'!K39),'#_C'!K39))-LEN(SUBSTITUTE(IF(_xlfn.ISFORMULA('#_C'!K39),_xlfn.FORMULATEXT('#_C'!K39),'#_C'!K39),"$","")),TRUE,FALSE),"MissingAbsMsg",_xlfn.IFS(ISTEXT('#_C'!K39),FALSE,ISLOGICAL('#_C'!K39),FALSE,SUBSTITUTE(CELL("format",'#_C'!K39),"-","")=SUBSTITUTE(CELL("format",'C'!K39),"-",""),FALSE,CELL("format",'#_C'!K39)="G",FALSE,AND(CELL("format",'#_C'!K39)="F0",CELL("format",'C'!K39)="G"),FALSE,TRUE,IFERROR(IF(MATCH(CELL("format",'#_C'!K39),FormatCodes_SFX!$A$4:$A$53,0)&gt;0,TRUE),FALSE),TRUE,TRUE),"FormatMsg",TRUE,"PerfectMsg")</f>
        <v>PerfectMsg</v>
      </c>
      <c r="L39" s="287" t="str">
        <f ca="1">_xlfn.IFS(ISBLANK('C'!L39),"",IF(NOT(ISNA('#_C'!L39)),IF(ISNA('C'!L39),TRUE,FALSE),FALSE),"StuNAMsg",IF(AND(ISNA('#_C'!L39),ISNA('C'!L39)),TRUE,FALSE),"PerfectMsg",IF(NOT(ISERROR('#_C'!L39)),IF(ISERROR('C'!L39),TRUE,FALSE),FALSE),"StuErrorMsg",IF(TYPE('#_C'!L39)&lt;&gt;TYPE('C'!L39),TRUE,FALSE),"WrongTypeMsg",IF(_xlfn.ISFORMULA('#_C'!L39),IF(NOT(_xlfn.ISFORMULA('C'!L39)),TRUE),FALSE),"MissingFormulaMsg",IF(NOT(AND(ISNUMBER(FIND("[",_xlfn.FORMULATEXT('#_C'!L39))),ISNUMBER(FIND("!",_xlfn.FORMULATEXT('#_C'!L39))))),AND(ISNUMBER(FIND("[",_xlfn.FORMULATEXT('C'!L39))),ISNUMBER(FIND("!",_xlfn.FORMULATEXT('C'!L39)))),FALSE),"ExternalRefsMsg",IF(ISNUMBER('#_C'!L39),IF(ABS('#_C'!L39-'C'!L39)&gt;0.00001,TRUE,FALSE),IF('#_C'!L39&lt;&gt;'C'!L39,TRUE,FALSE)),IF(ISNUMBER('#_C'!L39),IF('#_C'!L39&gt;'C'!L39,"TooLow","TooHigh"),"WrongAnswer"),NOT(_xlfn.ISFORMULA('#_C'!L39)),IF(_xlfn.IFS(ISTEXT('#_C'!L39),FALSE,ISLOGICAL('#_C'!L39),FALSE,SUBSTITUTE(CELL("format",'#_C'!L39),"-","")=SUBSTITUTE(CELL("format",'C'!L39),"-",""),FALSE,CELL("format",'#_C'!L39)="G",FALSE,AND(CELL("format",'#_C'!L39)="F0",CELL("format",'C'!L39)="G"),FALSE,TRUE,IFERROR(IF(MATCH(CELL("format",'#_C'!L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39),_xlfn.FORMULATEXT('C'!L39),'C'!L39),"9","#"),"8","#"),"7","#"),"6","#"),"5","#"),"4","#"),"3","#"),"2","#"),"1","#"),"0","#"),"$","")," ",""),",","@"),"&gt;","@"),"&lt;","@"),"=","@"),")","@"),"(","@"),"^","@"),"/","@"),"+","@"),"*","@"),"-","@"))-LEN(SUBSTITUTE(SUBSTITUTE(SUBSTITUTE(SUBSTITUTE(SUBSTITUTE(SUBSTITUTE(SUBSTITUTE(SUBSTITUTE(SUBSTITUTE(SUBSTITUTE(SUBSTITUTE(SUBSTITUTE(SUBSTITUTE(SUBSTITUTE(SUBSTITUTE(SUBSTITUTE(SUBSTITUTE(SUBSTITUTE(SUBSTITUTE(SUBSTITUTE(SUBSTITUTE(SUBSTITUTE(SUBSTITUTE(SUBSTITUTE(IF(_xlfn.ISFORMULA('C'!L39),_xlfn.FORMULATEXT('C'!L39),'C'!L39),"9","#"),"8","#"),"7","#"),"6","#"),"5","#"),"4","#"),"3","#"),"2","#"),"1","#"),"0","#"),"$","")," ",""),",","@"),"&gt;","@"),"&lt;","@"),"=","@"),")","@"),"(","@"),"^","@"),"/","@"),"+","@"),"*","@"),"-","@"),"@#","")))/2&gt;(LEN(SUBSTITUTE(SUBSTITUTE(SUBSTITUTE(SUBSTITUTE(SUBSTITUTE(SUBSTITUTE(SUBSTITUTE(SUBSTITUTE(SUBSTITUTE(SUBSTITUTE(SUBSTITUTE(SUBSTITUTE(SUBSTITUTE(SUBSTITUTE(SUBSTITUTE(SUBSTITUTE(SUBSTITUTE(SUBSTITUTE(SUBSTITUTE(SUBSTITUTE(SUBSTITUTE(SUBSTITUTE(SUBSTITUTE(IF(_xlfn.ISFORMULA('#_C'!L39),_xlfn.FORMULATEXT('#_C'!L39),'#_C'!L39),"9","#"),"8","#"),"7","#"),"6","#"),"5","#"),"4","#"),"3","#"),"2","#"),"1","#"),"0","#"),"$","")," ",""),",","@"),"&gt;","@"),"&lt;","@"),"=","@"),")","@"),"(","@"),"^","@"),"/","@"),"+","@"),"*","@"),"-","@"))-LEN(SUBSTITUTE(SUBSTITUTE(SUBSTITUTE(SUBSTITUTE(SUBSTITUTE(SUBSTITUTE(SUBSTITUTE(SUBSTITUTE(SUBSTITUTE(SUBSTITUTE(SUBSTITUTE(SUBSTITUTE(SUBSTITUTE(SUBSTITUTE(SUBSTITUTE(SUBSTITUTE(SUBSTITUTE(SUBSTITUTE(SUBSTITUTE(SUBSTITUTE(SUBSTITUTE(SUBSTITUTE(SUBSTITUTE(SUBSTITUTE(IF(_xlfn.ISFORMULA('#_C'!L39),_xlfn.FORMULATEXT('#_C'!L39),'#_C'!L39),"9","#"),"8","#"),"7","#"),"6","#"),"5","#"),"4","#"),"3","#"),"2","#"),"1","#"),"0","#"),"$","")," ",""),",","@"),"&gt;","@"),"&lt;","@"),"=","@"),")","@"),"(","@"),"^","@"),"/","@"),"+","@"),"*","@"),"-","@"),"@#","")))/2,TRUE,FALSE),"HardCodeMsg",IF(LEN(IF(_xlfn.ISFORMULA('C'!L39),_xlfn.FORMULATEXT('C'!L39),'C'!L39))-LEN(SUBSTITUTE(IF(_xlfn.ISFORMULA('C'!L39),_xlfn.FORMULATEXT('C'!L39),'C'!L39),"""",""))&gt;LEN(IF(_xlfn.ISFORMULA('#_C'!L39),_xlfn.FORMULATEXT('#_C'!L39),'#_C'!L39))-LEN(SUBSTITUTE(IF(_xlfn.ISFORMULA('#_C'!L39),_xlfn.FORMULATEXT('#_C'!L39),'#_C'!L39),"""","")),TRUE,FALSE),"HardQuoteMsg",IF(LEN(IF(_xlfn.ISFORMULA('C'!L39),_xlfn.FORMULATEXT('C'!L39),'C'!L39))-LEN(SUBSTITUTE(IF(_xlfn.ISFORMULA('C'!L39),_xlfn.FORMULATEXT('C'!L39),'C'!L39),"$",""))&lt;LEN(IF(_xlfn.ISFORMULA('#_C'!L39),_xlfn.FORMULATEXT('#_C'!L39),'#_C'!L39))-LEN(SUBSTITUTE(IF(_xlfn.ISFORMULA('#_C'!L39),_xlfn.FORMULATEXT('#_C'!L39),'#_C'!L39),"$","")),TRUE,FALSE),"MissingAbsMsg",_xlfn.IFS(ISTEXT('#_C'!L39),FALSE,ISLOGICAL('#_C'!L39),FALSE,SUBSTITUTE(CELL("format",'#_C'!L39),"-","")=SUBSTITUTE(CELL("format",'C'!L39),"-",""),FALSE,CELL("format",'#_C'!L39)="G",FALSE,AND(CELL("format",'#_C'!L39)="F0",CELL("format",'C'!L39)="G"),FALSE,TRUE,IFERROR(IF(MATCH(CELL("format",'#_C'!L39),FormatCodes_SFX!$A$4:$A$53,0)&gt;0,TRUE),FALSE),TRUE,TRUE),"FormatMsg",TRUE,"PerfectMsg")</f>
        <v>PerfectMsg</v>
      </c>
      <c r="O39" s="284"/>
      <c r="P39" s="279"/>
      <c r="Q39" s="279"/>
      <c r="R39" s="279"/>
      <c r="T39" s="285"/>
      <c r="U39" s="285"/>
      <c r="V39" s="283"/>
      <c r="W39" s="283"/>
      <c r="X39" s="277"/>
      <c r="Y39" s="277"/>
      <c r="Z39" s="277"/>
      <c r="AB39" s="283"/>
      <c r="AC39" s="283"/>
      <c r="AD39" s="283"/>
      <c r="AE39" s="283"/>
      <c r="AH39" s="283"/>
      <c r="AJ39" s="283"/>
    </row>
    <row r="40" spans="6:36">
      <c r="F40" s="278"/>
      <c r="G40" s="278"/>
      <c r="H40" s="278"/>
      <c r="I40" s="279">
        <v>0</v>
      </c>
      <c r="J40" s="279">
        <v>0</v>
      </c>
      <c r="K40" s="286" t="str">
        <f ca="1">_xlfn.IFS(ISBLANK('C'!K40),"",IF(NOT(ISNA('#_C'!K40)),IF(ISNA('C'!K40),TRUE,FALSE),FALSE),"StuNAMsg",IF(AND(ISNA('#_C'!K40),ISNA('C'!K40)),TRUE,FALSE),"PerfectMsg",IF(NOT(ISERROR('#_C'!K40)),IF(ISERROR('C'!K40),TRUE,FALSE),FALSE),"StuErrorMsg",IF(TYPE('#_C'!K40)&lt;&gt;TYPE('C'!K40),TRUE,FALSE),"WrongTypeMsg",IF(_xlfn.ISFORMULA('#_C'!K40),IF(NOT(_xlfn.ISFORMULA('C'!K40)),TRUE),FALSE),"MissingFormulaMsg",IF(NOT(AND(ISNUMBER(FIND("[",_xlfn.FORMULATEXT('#_C'!K40))),ISNUMBER(FIND("!",_xlfn.FORMULATEXT('#_C'!K40))))),AND(ISNUMBER(FIND("[",_xlfn.FORMULATEXT('C'!K40))),ISNUMBER(FIND("!",_xlfn.FORMULATEXT('C'!K40)))),FALSE),"ExternalRefsMsg",IF(ISNUMBER('#_C'!K40),IF(ABS('#_C'!K40-'C'!K40)&gt;0.00001,TRUE,FALSE),IF('#_C'!K40&lt;&gt;'C'!K40,TRUE,FALSE)),IF(ISNUMBER('#_C'!K40),IF('#_C'!K40&gt;'C'!K40,"TooLow","TooHigh"),"WrongAnswer"),NOT(_xlfn.ISFORMULA('#_C'!K40)),IF(_xlfn.IFS(ISTEXT('#_C'!K40),FALSE,ISLOGICAL('#_C'!K40),FALSE,SUBSTITUTE(CELL("format",'#_C'!K40),"-","")=SUBSTITUTE(CELL("format",'C'!K40),"-",""),FALSE,CELL("format",'#_C'!K40)="G",FALSE,AND(CELL("format",'#_C'!K40)="F0",CELL("format",'C'!K40)="G"),FALSE,TRUE,IFERROR(IF(MATCH(CELL("format",'#_C'!K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40),_xlfn.FORMULATEXT('C'!K40),'C'!K40),"9","#"),"8","#"),"7","#"),"6","#"),"5","#"),"4","#"),"3","#"),"2","#"),"1","#"),"0","#"),"$","")," ",""),",","@"),"&gt;","@"),"&lt;","@"),"=","@"),")","@"),"(","@"),"^","@"),"/","@"),"+","@"),"*","@"),"-","@"))-LEN(SUBSTITUTE(SUBSTITUTE(SUBSTITUTE(SUBSTITUTE(SUBSTITUTE(SUBSTITUTE(SUBSTITUTE(SUBSTITUTE(SUBSTITUTE(SUBSTITUTE(SUBSTITUTE(SUBSTITUTE(SUBSTITUTE(SUBSTITUTE(SUBSTITUTE(SUBSTITUTE(SUBSTITUTE(SUBSTITUTE(SUBSTITUTE(SUBSTITUTE(SUBSTITUTE(SUBSTITUTE(SUBSTITUTE(SUBSTITUTE(IF(_xlfn.ISFORMULA('C'!K40),_xlfn.FORMULATEXT('C'!K40),'C'!K40),"9","#"),"8","#"),"7","#"),"6","#"),"5","#"),"4","#"),"3","#"),"2","#"),"1","#"),"0","#"),"$","")," ",""),",","@"),"&gt;","@"),"&lt;","@"),"=","@"),")","@"),"(","@"),"^","@"),"/","@"),"+","@"),"*","@"),"-","@"),"@#","")))/2&gt;(LEN(SUBSTITUTE(SUBSTITUTE(SUBSTITUTE(SUBSTITUTE(SUBSTITUTE(SUBSTITUTE(SUBSTITUTE(SUBSTITUTE(SUBSTITUTE(SUBSTITUTE(SUBSTITUTE(SUBSTITUTE(SUBSTITUTE(SUBSTITUTE(SUBSTITUTE(SUBSTITUTE(SUBSTITUTE(SUBSTITUTE(SUBSTITUTE(SUBSTITUTE(SUBSTITUTE(SUBSTITUTE(SUBSTITUTE(IF(_xlfn.ISFORMULA('#_C'!K40),_xlfn.FORMULATEXT('#_C'!K40),'#_C'!K40),"9","#"),"8","#"),"7","#"),"6","#"),"5","#"),"4","#"),"3","#"),"2","#"),"1","#"),"0","#"),"$","")," ",""),",","@"),"&gt;","@"),"&lt;","@"),"=","@"),")","@"),"(","@"),"^","@"),"/","@"),"+","@"),"*","@"),"-","@"))-LEN(SUBSTITUTE(SUBSTITUTE(SUBSTITUTE(SUBSTITUTE(SUBSTITUTE(SUBSTITUTE(SUBSTITUTE(SUBSTITUTE(SUBSTITUTE(SUBSTITUTE(SUBSTITUTE(SUBSTITUTE(SUBSTITUTE(SUBSTITUTE(SUBSTITUTE(SUBSTITUTE(SUBSTITUTE(SUBSTITUTE(SUBSTITUTE(SUBSTITUTE(SUBSTITUTE(SUBSTITUTE(SUBSTITUTE(SUBSTITUTE(IF(_xlfn.ISFORMULA('#_C'!K40),_xlfn.FORMULATEXT('#_C'!K40),'#_C'!K40),"9","#"),"8","#"),"7","#"),"6","#"),"5","#"),"4","#"),"3","#"),"2","#"),"1","#"),"0","#"),"$","")," ",""),",","@"),"&gt;","@"),"&lt;","@"),"=","@"),")","@"),"(","@"),"^","@"),"/","@"),"+","@"),"*","@"),"-","@"),"@#","")))/2,TRUE,FALSE),"HardCodeMsg",IF(LEN(IF(_xlfn.ISFORMULA('C'!K40),_xlfn.FORMULATEXT('C'!K40),'C'!K40))-LEN(SUBSTITUTE(IF(_xlfn.ISFORMULA('C'!K40),_xlfn.FORMULATEXT('C'!K40),'C'!K40),"""",""))&gt;LEN(IF(_xlfn.ISFORMULA('#_C'!K40),_xlfn.FORMULATEXT('#_C'!K40),'#_C'!K40))-LEN(SUBSTITUTE(IF(_xlfn.ISFORMULA('#_C'!K40),_xlfn.FORMULATEXT('#_C'!K40),'#_C'!K40),"""","")),TRUE,FALSE),"HardQuoteMsg",IF(LEN(IF(_xlfn.ISFORMULA('C'!K40),_xlfn.FORMULATEXT('C'!K40),'C'!K40))-LEN(SUBSTITUTE(IF(_xlfn.ISFORMULA('C'!K40),_xlfn.FORMULATEXT('C'!K40),'C'!K40),"$",""))&lt;LEN(IF(_xlfn.ISFORMULA('#_C'!K40),_xlfn.FORMULATEXT('#_C'!K40),'#_C'!K40))-LEN(SUBSTITUTE(IF(_xlfn.ISFORMULA('#_C'!K40),_xlfn.FORMULATEXT('#_C'!K40),'#_C'!K40),"$","")),TRUE,FALSE),"MissingAbsMsg",_xlfn.IFS(ISTEXT('#_C'!K40),FALSE,ISLOGICAL('#_C'!K40),FALSE,SUBSTITUTE(CELL("format",'#_C'!K40),"-","")=SUBSTITUTE(CELL("format",'C'!K40),"-",""),FALSE,CELL("format",'#_C'!K40)="G",FALSE,AND(CELL("format",'#_C'!K40)="F0",CELL("format",'C'!K40)="G"),FALSE,TRUE,IFERROR(IF(MATCH(CELL("format",'#_C'!K40),FormatCodes_SFX!$A$4:$A$53,0)&gt;0,TRUE),FALSE),TRUE,TRUE),"FormatMsg",TRUE,"PerfectMsg")</f>
        <v>PerfectMsg</v>
      </c>
      <c r="L40" s="287" t="str">
        <f ca="1">_xlfn.IFS(ISBLANK('C'!L40),"",IF(NOT(ISNA('#_C'!L40)),IF(ISNA('C'!L40),TRUE,FALSE),FALSE),"StuNAMsg",IF(AND(ISNA('#_C'!L40),ISNA('C'!L40)),TRUE,FALSE),"PerfectMsg",IF(NOT(ISERROR('#_C'!L40)),IF(ISERROR('C'!L40),TRUE,FALSE),FALSE),"StuErrorMsg",IF(TYPE('#_C'!L40)&lt;&gt;TYPE('C'!L40),TRUE,FALSE),"WrongTypeMsg",IF(_xlfn.ISFORMULA('#_C'!L40),IF(NOT(_xlfn.ISFORMULA('C'!L40)),TRUE),FALSE),"MissingFormulaMsg",IF(NOT(AND(ISNUMBER(FIND("[",_xlfn.FORMULATEXT('#_C'!L40))),ISNUMBER(FIND("!",_xlfn.FORMULATEXT('#_C'!L40))))),AND(ISNUMBER(FIND("[",_xlfn.FORMULATEXT('C'!L40))),ISNUMBER(FIND("!",_xlfn.FORMULATEXT('C'!L40)))),FALSE),"ExternalRefsMsg",IF(ISNUMBER('#_C'!L40),IF(ABS('#_C'!L40-'C'!L40)&gt;0.00001,TRUE,FALSE),IF('#_C'!L40&lt;&gt;'C'!L40,TRUE,FALSE)),IF(ISNUMBER('#_C'!L40),IF('#_C'!L40&gt;'C'!L40,"TooLow","TooHigh"),"WrongAnswer"),NOT(_xlfn.ISFORMULA('#_C'!L40)),IF(_xlfn.IFS(ISTEXT('#_C'!L40),FALSE,ISLOGICAL('#_C'!L40),FALSE,SUBSTITUTE(CELL("format",'#_C'!L40),"-","")=SUBSTITUTE(CELL("format",'C'!L40),"-",""),FALSE,CELL("format",'#_C'!L40)="G",FALSE,AND(CELL("format",'#_C'!L40)="F0",CELL("format",'C'!L40)="G"),FALSE,TRUE,IFERROR(IF(MATCH(CELL("format",'#_C'!L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40),_xlfn.FORMULATEXT('C'!L40),'C'!L40),"9","#"),"8","#"),"7","#"),"6","#"),"5","#"),"4","#"),"3","#"),"2","#"),"1","#"),"0","#"),"$","")," ",""),",","@"),"&gt;","@"),"&lt;","@"),"=","@"),")","@"),"(","@"),"^","@"),"/","@"),"+","@"),"*","@"),"-","@"))-LEN(SUBSTITUTE(SUBSTITUTE(SUBSTITUTE(SUBSTITUTE(SUBSTITUTE(SUBSTITUTE(SUBSTITUTE(SUBSTITUTE(SUBSTITUTE(SUBSTITUTE(SUBSTITUTE(SUBSTITUTE(SUBSTITUTE(SUBSTITUTE(SUBSTITUTE(SUBSTITUTE(SUBSTITUTE(SUBSTITUTE(SUBSTITUTE(SUBSTITUTE(SUBSTITUTE(SUBSTITUTE(SUBSTITUTE(SUBSTITUTE(IF(_xlfn.ISFORMULA('C'!L40),_xlfn.FORMULATEXT('C'!L40),'C'!L40),"9","#"),"8","#"),"7","#"),"6","#"),"5","#"),"4","#"),"3","#"),"2","#"),"1","#"),"0","#"),"$","")," ",""),",","@"),"&gt;","@"),"&lt;","@"),"=","@"),")","@"),"(","@"),"^","@"),"/","@"),"+","@"),"*","@"),"-","@"),"@#","")))/2&gt;(LEN(SUBSTITUTE(SUBSTITUTE(SUBSTITUTE(SUBSTITUTE(SUBSTITUTE(SUBSTITUTE(SUBSTITUTE(SUBSTITUTE(SUBSTITUTE(SUBSTITUTE(SUBSTITUTE(SUBSTITUTE(SUBSTITUTE(SUBSTITUTE(SUBSTITUTE(SUBSTITUTE(SUBSTITUTE(SUBSTITUTE(SUBSTITUTE(SUBSTITUTE(SUBSTITUTE(SUBSTITUTE(SUBSTITUTE(IF(_xlfn.ISFORMULA('#_C'!L40),_xlfn.FORMULATEXT('#_C'!L40),'#_C'!L40),"9","#"),"8","#"),"7","#"),"6","#"),"5","#"),"4","#"),"3","#"),"2","#"),"1","#"),"0","#"),"$","")," ",""),",","@"),"&gt;","@"),"&lt;","@"),"=","@"),")","@"),"(","@"),"^","@"),"/","@"),"+","@"),"*","@"),"-","@"))-LEN(SUBSTITUTE(SUBSTITUTE(SUBSTITUTE(SUBSTITUTE(SUBSTITUTE(SUBSTITUTE(SUBSTITUTE(SUBSTITUTE(SUBSTITUTE(SUBSTITUTE(SUBSTITUTE(SUBSTITUTE(SUBSTITUTE(SUBSTITUTE(SUBSTITUTE(SUBSTITUTE(SUBSTITUTE(SUBSTITUTE(SUBSTITUTE(SUBSTITUTE(SUBSTITUTE(SUBSTITUTE(SUBSTITUTE(SUBSTITUTE(IF(_xlfn.ISFORMULA('#_C'!L40),_xlfn.FORMULATEXT('#_C'!L40),'#_C'!L40),"9","#"),"8","#"),"7","#"),"6","#"),"5","#"),"4","#"),"3","#"),"2","#"),"1","#"),"0","#"),"$","")," ",""),",","@"),"&gt;","@"),"&lt;","@"),"=","@"),")","@"),"(","@"),"^","@"),"/","@"),"+","@"),"*","@"),"-","@"),"@#","")))/2,TRUE,FALSE),"HardCodeMsg",IF(LEN(IF(_xlfn.ISFORMULA('C'!L40),_xlfn.FORMULATEXT('C'!L40),'C'!L40))-LEN(SUBSTITUTE(IF(_xlfn.ISFORMULA('C'!L40),_xlfn.FORMULATEXT('C'!L40),'C'!L40),"""",""))&gt;LEN(IF(_xlfn.ISFORMULA('#_C'!L40),_xlfn.FORMULATEXT('#_C'!L40),'#_C'!L40))-LEN(SUBSTITUTE(IF(_xlfn.ISFORMULA('#_C'!L40),_xlfn.FORMULATEXT('#_C'!L40),'#_C'!L40),"""","")),TRUE,FALSE),"HardQuoteMsg",IF(LEN(IF(_xlfn.ISFORMULA('C'!L40),_xlfn.FORMULATEXT('C'!L40),'C'!L40))-LEN(SUBSTITUTE(IF(_xlfn.ISFORMULA('C'!L40),_xlfn.FORMULATEXT('C'!L40),'C'!L40),"$",""))&lt;LEN(IF(_xlfn.ISFORMULA('#_C'!L40),_xlfn.FORMULATEXT('#_C'!L40),'#_C'!L40))-LEN(SUBSTITUTE(IF(_xlfn.ISFORMULA('#_C'!L40),_xlfn.FORMULATEXT('#_C'!L40),'#_C'!L40),"$","")),TRUE,FALSE),"MissingAbsMsg",_xlfn.IFS(ISTEXT('#_C'!L40),FALSE,ISLOGICAL('#_C'!L40),FALSE,SUBSTITUTE(CELL("format",'#_C'!L40),"-","")=SUBSTITUTE(CELL("format",'C'!L40),"-",""),FALSE,CELL("format",'#_C'!L40)="G",FALSE,AND(CELL("format",'#_C'!L40)="F0",CELL("format",'C'!L40)="G"),FALSE,TRUE,IFERROR(IF(MATCH(CELL("format",'#_C'!L40),FormatCodes_SFX!$A$4:$A$53,0)&gt;0,TRUE),FALSE),TRUE,TRUE),"FormatMsg",TRUE,"PerfectMsg")</f>
        <v>PerfectMsg</v>
      </c>
      <c r="O40" s="284"/>
      <c r="P40" s="279"/>
      <c r="Q40" s="279"/>
      <c r="R40" s="279"/>
      <c r="T40" s="285"/>
      <c r="U40" s="285"/>
      <c r="V40" s="283"/>
      <c r="W40" s="283"/>
      <c r="X40" s="277"/>
      <c r="Y40" s="288"/>
      <c r="Z40" s="277"/>
      <c r="AB40" s="283"/>
      <c r="AC40" s="283"/>
      <c r="AD40" s="283"/>
      <c r="AE40" s="283"/>
      <c r="AH40" s="283"/>
      <c r="AI40" s="283"/>
      <c r="AJ40" s="283"/>
    </row>
    <row r="41" spans="6:36">
      <c r="F41" s="278"/>
      <c r="G41" s="278"/>
      <c r="H41" s="278"/>
      <c r="I41" s="279">
        <v>0</v>
      </c>
      <c r="J41" s="279">
        <v>0</v>
      </c>
      <c r="K41" s="286" t="str">
        <f ca="1">_xlfn.IFS(ISBLANK('C'!K41),"",IF(NOT(ISNA('#_C'!K41)),IF(ISNA('C'!K41),TRUE,FALSE),FALSE),"StuNAMsg",IF(AND(ISNA('#_C'!K41),ISNA('C'!K41)),TRUE,FALSE),"PerfectMsg",IF(NOT(ISERROR('#_C'!K41)),IF(ISERROR('C'!K41),TRUE,FALSE),FALSE),"StuErrorMsg",IF(TYPE('#_C'!K41)&lt;&gt;TYPE('C'!K41),TRUE,FALSE),"WrongTypeMsg",IF(_xlfn.ISFORMULA('#_C'!K41),IF(NOT(_xlfn.ISFORMULA('C'!K41)),TRUE),FALSE),"MissingFormulaMsg",IF(NOT(AND(ISNUMBER(FIND("[",_xlfn.FORMULATEXT('#_C'!K41))),ISNUMBER(FIND("!",_xlfn.FORMULATEXT('#_C'!K41))))),AND(ISNUMBER(FIND("[",_xlfn.FORMULATEXT('C'!K41))),ISNUMBER(FIND("!",_xlfn.FORMULATEXT('C'!K41)))),FALSE),"ExternalRefsMsg",IF(ISNUMBER('#_C'!K41),IF(ABS('#_C'!K41-'C'!K41)&gt;0.00001,TRUE,FALSE),IF('#_C'!K41&lt;&gt;'C'!K41,TRUE,FALSE)),IF(ISNUMBER('#_C'!K41),IF('#_C'!K41&gt;'C'!K41,"TooLow","TooHigh"),"WrongAnswer"),NOT(_xlfn.ISFORMULA('#_C'!K41)),IF(_xlfn.IFS(ISTEXT('#_C'!K41),FALSE,ISLOGICAL('#_C'!K41),FALSE,SUBSTITUTE(CELL("format",'#_C'!K41),"-","")=SUBSTITUTE(CELL("format",'C'!K41),"-",""),FALSE,CELL("format",'#_C'!K41)="G",FALSE,AND(CELL("format",'#_C'!K41)="F0",CELL("format",'C'!K41)="G"),FALSE,TRUE,IFERROR(IF(MATCH(CELL("format",'#_C'!K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41),_xlfn.FORMULATEXT('C'!K41),'C'!K41),"9","#"),"8","#"),"7","#"),"6","#"),"5","#"),"4","#"),"3","#"),"2","#"),"1","#"),"0","#"),"$","")," ",""),",","@"),"&gt;","@"),"&lt;","@"),"=","@"),")","@"),"(","@"),"^","@"),"/","@"),"+","@"),"*","@"),"-","@"))-LEN(SUBSTITUTE(SUBSTITUTE(SUBSTITUTE(SUBSTITUTE(SUBSTITUTE(SUBSTITUTE(SUBSTITUTE(SUBSTITUTE(SUBSTITUTE(SUBSTITUTE(SUBSTITUTE(SUBSTITUTE(SUBSTITUTE(SUBSTITUTE(SUBSTITUTE(SUBSTITUTE(SUBSTITUTE(SUBSTITUTE(SUBSTITUTE(SUBSTITUTE(SUBSTITUTE(SUBSTITUTE(SUBSTITUTE(SUBSTITUTE(IF(_xlfn.ISFORMULA('C'!K41),_xlfn.FORMULATEXT('C'!K41),'C'!K41),"9","#"),"8","#"),"7","#"),"6","#"),"5","#"),"4","#"),"3","#"),"2","#"),"1","#"),"0","#"),"$","")," ",""),",","@"),"&gt;","@"),"&lt;","@"),"=","@"),")","@"),"(","@"),"^","@"),"/","@"),"+","@"),"*","@"),"-","@"),"@#","")))/2&gt;(LEN(SUBSTITUTE(SUBSTITUTE(SUBSTITUTE(SUBSTITUTE(SUBSTITUTE(SUBSTITUTE(SUBSTITUTE(SUBSTITUTE(SUBSTITUTE(SUBSTITUTE(SUBSTITUTE(SUBSTITUTE(SUBSTITUTE(SUBSTITUTE(SUBSTITUTE(SUBSTITUTE(SUBSTITUTE(SUBSTITUTE(SUBSTITUTE(SUBSTITUTE(SUBSTITUTE(SUBSTITUTE(SUBSTITUTE(IF(_xlfn.ISFORMULA('#_C'!K41),_xlfn.FORMULATEXT('#_C'!K41),'#_C'!K41),"9","#"),"8","#"),"7","#"),"6","#"),"5","#"),"4","#"),"3","#"),"2","#"),"1","#"),"0","#"),"$","")," ",""),",","@"),"&gt;","@"),"&lt;","@"),"=","@"),")","@"),"(","@"),"^","@"),"/","@"),"+","@"),"*","@"),"-","@"))-LEN(SUBSTITUTE(SUBSTITUTE(SUBSTITUTE(SUBSTITUTE(SUBSTITUTE(SUBSTITUTE(SUBSTITUTE(SUBSTITUTE(SUBSTITUTE(SUBSTITUTE(SUBSTITUTE(SUBSTITUTE(SUBSTITUTE(SUBSTITUTE(SUBSTITUTE(SUBSTITUTE(SUBSTITUTE(SUBSTITUTE(SUBSTITUTE(SUBSTITUTE(SUBSTITUTE(SUBSTITUTE(SUBSTITUTE(SUBSTITUTE(IF(_xlfn.ISFORMULA('#_C'!K41),_xlfn.FORMULATEXT('#_C'!K41),'#_C'!K41),"9","#"),"8","#"),"7","#"),"6","#"),"5","#"),"4","#"),"3","#"),"2","#"),"1","#"),"0","#"),"$","")," ",""),",","@"),"&gt;","@"),"&lt;","@"),"=","@"),")","@"),"(","@"),"^","@"),"/","@"),"+","@"),"*","@"),"-","@"),"@#","")))/2,TRUE,FALSE),"HardCodeMsg",IF(LEN(IF(_xlfn.ISFORMULA('C'!K41),_xlfn.FORMULATEXT('C'!K41),'C'!K41))-LEN(SUBSTITUTE(IF(_xlfn.ISFORMULA('C'!K41),_xlfn.FORMULATEXT('C'!K41),'C'!K41),"""",""))&gt;LEN(IF(_xlfn.ISFORMULA('#_C'!K41),_xlfn.FORMULATEXT('#_C'!K41),'#_C'!K41))-LEN(SUBSTITUTE(IF(_xlfn.ISFORMULA('#_C'!K41),_xlfn.FORMULATEXT('#_C'!K41),'#_C'!K41),"""","")),TRUE,FALSE),"HardQuoteMsg",IF(LEN(IF(_xlfn.ISFORMULA('C'!K41),_xlfn.FORMULATEXT('C'!K41),'C'!K41))-LEN(SUBSTITUTE(IF(_xlfn.ISFORMULA('C'!K41),_xlfn.FORMULATEXT('C'!K41),'C'!K41),"$",""))&lt;LEN(IF(_xlfn.ISFORMULA('#_C'!K41),_xlfn.FORMULATEXT('#_C'!K41),'#_C'!K41))-LEN(SUBSTITUTE(IF(_xlfn.ISFORMULA('#_C'!K41),_xlfn.FORMULATEXT('#_C'!K41),'#_C'!K41),"$","")),TRUE,FALSE),"MissingAbsMsg",_xlfn.IFS(ISTEXT('#_C'!K41),FALSE,ISLOGICAL('#_C'!K41),FALSE,SUBSTITUTE(CELL("format",'#_C'!K41),"-","")=SUBSTITUTE(CELL("format",'C'!K41),"-",""),FALSE,CELL("format",'#_C'!K41)="G",FALSE,AND(CELL("format",'#_C'!K41)="F0",CELL("format",'C'!K41)="G"),FALSE,TRUE,IFERROR(IF(MATCH(CELL("format",'#_C'!K41),FormatCodes_SFX!$A$4:$A$53,0)&gt;0,TRUE),FALSE),TRUE,TRUE),"FormatMsg",TRUE,"PerfectMsg")</f>
        <v>PerfectMsg</v>
      </c>
      <c r="L41" s="287" t="str">
        <f ca="1">_xlfn.IFS(ISBLANK('C'!L41),"",IF(NOT(ISNA('#_C'!L41)),IF(ISNA('C'!L41),TRUE,FALSE),FALSE),"StuNAMsg",IF(AND(ISNA('#_C'!L41),ISNA('C'!L41)),TRUE,FALSE),"PerfectMsg",IF(NOT(ISERROR('#_C'!L41)),IF(ISERROR('C'!L41),TRUE,FALSE),FALSE),"StuErrorMsg",IF(TYPE('#_C'!L41)&lt;&gt;TYPE('C'!L41),TRUE,FALSE),"WrongTypeMsg",IF(_xlfn.ISFORMULA('#_C'!L41),IF(NOT(_xlfn.ISFORMULA('C'!L41)),TRUE),FALSE),"MissingFormulaMsg",IF(NOT(AND(ISNUMBER(FIND("[",_xlfn.FORMULATEXT('#_C'!L41))),ISNUMBER(FIND("!",_xlfn.FORMULATEXT('#_C'!L41))))),AND(ISNUMBER(FIND("[",_xlfn.FORMULATEXT('C'!L41))),ISNUMBER(FIND("!",_xlfn.FORMULATEXT('C'!L41)))),FALSE),"ExternalRefsMsg",IF(ISNUMBER('#_C'!L41),IF(ABS('#_C'!L41-'C'!L41)&gt;0.00001,TRUE,FALSE),IF('#_C'!L41&lt;&gt;'C'!L41,TRUE,FALSE)),IF(ISNUMBER('#_C'!L41),IF('#_C'!L41&gt;'C'!L41,"TooLow","TooHigh"),"WrongAnswer"),NOT(_xlfn.ISFORMULA('#_C'!L41)),IF(_xlfn.IFS(ISTEXT('#_C'!L41),FALSE,ISLOGICAL('#_C'!L41),FALSE,SUBSTITUTE(CELL("format",'#_C'!L41),"-","")=SUBSTITUTE(CELL("format",'C'!L41),"-",""),FALSE,CELL("format",'#_C'!L41)="G",FALSE,AND(CELL("format",'#_C'!L41)="F0",CELL("format",'C'!L41)="G"),FALSE,TRUE,IFERROR(IF(MATCH(CELL("format",'#_C'!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41),_xlfn.FORMULATEXT('C'!L41),'C'!L41),"9","#"),"8","#"),"7","#"),"6","#"),"5","#"),"4","#"),"3","#"),"2","#"),"1","#"),"0","#"),"$","")," ",""),",","@"),"&gt;","@"),"&lt;","@"),"=","@"),")","@"),"(","@"),"^","@"),"/","@"),"+","@"),"*","@"),"-","@"))-LEN(SUBSTITUTE(SUBSTITUTE(SUBSTITUTE(SUBSTITUTE(SUBSTITUTE(SUBSTITUTE(SUBSTITUTE(SUBSTITUTE(SUBSTITUTE(SUBSTITUTE(SUBSTITUTE(SUBSTITUTE(SUBSTITUTE(SUBSTITUTE(SUBSTITUTE(SUBSTITUTE(SUBSTITUTE(SUBSTITUTE(SUBSTITUTE(SUBSTITUTE(SUBSTITUTE(SUBSTITUTE(SUBSTITUTE(SUBSTITUTE(IF(_xlfn.ISFORMULA('C'!L41),_xlfn.FORMULATEXT('C'!L41),'C'!L41),"9","#"),"8","#"),"7","#"),"6","#"),"5","#"),"4","#"),"3","#"),"2","#"),"1","#"),"0","#"),"$","")," ",""),",","@"),"&gt;","@"),"&lt;","@"),"=","@"),")","@"),"(","@"),"^","@"),"/","@"),"+","@"),"*","@"),"-","@"),"@#","")))/2&gt;(LEN(SUBSTITUTE(SUBSTITUTE(SUBSTITUTE(SUBSTITUTE(SUBSTITUTE(SUBSTITUTE(SUBSTITUTE(SUBSTITUTE(SUBSTITUTE(SUBSTITUTE(SUBSTITUTE(SUBSTITUTE(SUBSTITUTE(SUBSTITUTE(SUBSTITUTE(SUBSTITUTE(SUBSTITUTE(SUBSTITUTE(SUBSTITUTE(SUBSTITUTE(SUBSTITUTE(SUBSTITUTE(SUBSTITUTE(IF(_xlfn.ISFORMULA('#_C'!L41),_xlfn.FORMULATEXT('#_C'!L41),'#_C'!L41),"9","#"),"8","#"),"7","#"),"6","#"),"5","#"),"4","#"),"3","#"),"2","#"),"1","#"),"0","#"),"$","")," ",""),",","@"),"&gt;","@"),"&lt;","@"),"=","@"),")","@"),"(","@"),"^","@"),"/","@"),"+","@"),"*","@"),"-","@"))-LEN(SUBSTITUTE(SUBSTITUTE(SUBSTITUTE(SUBSTITUTE(SUBSTITUTE(SUBSTITUTE(SUBSTITUTE(SUBSTITUTE(SUBSTITUTE(SUBSTITUTE(SUBSTITUTE(SUBSTITUTE(SUBSTITUTE(SUBSTITUTE(SUBSTITUTE(SUBSTITUTE(SUBSTITUTE(SUBSTITUTE(SUBSTITUTE(SUBSTITUTE(SUBSTITUTE(SUBSTITUTE(SUBSTITUTE(SUBSTITUTE(IF(_xlfn.ISFORMULA('#_C'!L41),_xlfn.FORMULATEXT('#_C'!L41),'#_C'!L41),"9","#"),"8","#"),"7","#"),"6","#"),"5","#"),"4","#"),"3","#"),"2","#"),"1","#"),"0","#"),"$","")," ",""),",","@"),"&gt;","@"),"&lt;","@"),"=","@"),")","@"),"(","@"),"^","@"),"/","@"),"+","@"),"*","@"),"-","@"),"@#","")))/2,TRUE,FALSE),"HardCodeMsg",IF(LEN(IF(_xlfn.ISFORMULA('C'!L41),_xlfn.FORMULATEXT('C'!L41),'C'!L41))-LEN(SUBSTITUTE(IF(_xlfn.ISFORMULA('C'!L41),_xlfn.FORMULATEXT('C'!L41),'C'!L41),"""",""))&gt;LEN(IF(_xlfn.ISFORMULA('#_C'!L41),_xlfn.FORMULATEXT('#_C'!L41),'#_C'!L41))-LEN(SUBSTITUTE(IF(_xlfn.ISFORMULA('#_C'!L41),_xlfn.FORMULATEXT('#_C'!L41),'#_C'!L41),"""","")),TRUE,FALSE),"HardQuoteMsg",IF(LEN(IF(_xlfn.ISFORMULA('C'!L41),_xlfn.FORMULATEXT('C'!L41),'C'!L41))-LEN(SUBSTITUTE(IF(_xlfn.ISFORMULA('C'!L41),_xlfn.FORMULATEXT('C'!L41),'C'!L41),"$",""))&lt;LEN(IF(_xlfn.ISFORMULA('#_C'!L41),_xlfn.FORMULATEXT('#_C'!L41),'#_C'!L41))-LEN(SUBSTITUTE(IF(_xlfn.ISFORMULA('#_C'!L41),_xlfn.FORMULATEXT('#_C'!L41),'#_C'!L41),"$","")),TRUE,FALSE),"MissingAbsMsg",_xlfn.IFS(ISTEXT('#_C'!L41),FALSE,ISLOGICAL('#_C'!L41),FALSE,SUBSTITUTE(CELL("format",'#_C'!L41),"-","")=SUBSTITUTE(CELL("format",'C'!L41),"-",""),FALSE,CELL("format",'#_C'!L41)="G",FALSE,AND(CELL("format",'#_C'!L41)="F0",CELL("format",'C'!L41)="G"),FALSE,TRUE,IFERROR(IF(MATCH(CELL("format",'#_C'!L41),FormatCodes_SFX!$A$4:$A$53,0)&gt;0,TRUE),FALSE),TRUE,TRUE),"FormatMsg",TRUE,"PerfectMsg")</f>
        <v>PerfectMsg</v>
      </c>
      <c r="O41" s="284"/>
      <c r="P41" s="279"/>
      <c r="Q41" s="279"/>
      <c r="R41" s="279"/>
      <c r="T41" s="285"/>
      <c r="U41" s="285"/>
      <c r="V41" s="283"/>
      <c r="W41" s="283"/>
      <c r="X41" s="277"/>
      <c r="Y41" s="277"/>
      <c r="Z41" s="277"/>
      <c r="AB41" s="283"/>
      <c r="AC41" s="283"/>
      <c r="AD41" s="283"/>
      <c r="AE41" s="283"/>
      <c r="AH41" s="283"/>
      <c r="AJ41" s="283"/>
    </row>
    <row r="42" spans="6:36">
      <c r="F42" s="278"/>
      <c r="G42" s="278"/>
      <c r="H42" s="278"/>
      <c r="I42" s="279">
        <v>0</v>
      </c>
      <c r="J42" s="279">
        <v>0</v>
      </c>
      <c r="K42" s="286" t="str">
        <f ca="1">_xlfn.IFS(ISBLANK('C'!K42),"",IF(NOT(ISNA('#_C'!K42)),IF(ISNA('C'!K42),TRUE,FALSE),FALSE),"StuNAMsg",IF(AND(ISNA('#_C'!K42),ISNA('C'!K42)),TRUE,FALSE),"PerfectMsg",IF(NOT(ISERROR('#_C'!K42)),IF(ISERROR('C'!K42),TRUE,FALSE),FALSE),"StuErrorMsg",IF(TYPE('#_C'!K42)&lt;&gt;TYPE('C'!K42),TRUE,FALSE),"WrongTypeMsg",IF(_xlfn.ISFORMULA('#_C'!K42),IF(NOT(_xlfn.ISFORMULA('C'!K42)),TRUE),FALSE),"MissingFormulaMsg",IF(NOT(AND(ISNUMBER(FIND("[",_xlfn.FORMULATEXT('#_C'!K42))),ISNUMBER(FIND("!",_xlfn.FORMULATEXT('#_C'!K42))))),AND(ISNUMBER(FIND("[",_xlfn.FORMULATEXT('C'!K42))),ISNUMBER(FIND("!",_xlfn.FORMULATEXT('C'!K42)))),FALSE),"ExternalRefsMsg",IF(ISNUMBER('#_C'!K42),IF(ABS('#_C'!K42-'C'!K42)&gt;0.00001,TRUE,FALSE),IF('#_C'!K42&lt;&gt;'C'!K42,TRUE,FALSE)),IF(ISNUMBER('#_C'!K42),IF('#_C'!K42&gt;'C'!K42,"TooLow","TooHigh"),"WrongAnswer"),NOT(_xlfn.ISFORMULA('#_C'!K42)),IF(_xlfn.IFS(ISTEXT('#_C'!K42),FALSE,ISLOGICAL('#_C'!K42),FALSE,SUBSTITUTE(CELL("format",'#_C'!K42),"-","")=SUBSTITUTE(CELL("format",'C'!K42),"-",""),FALSE,CELL("format",'#_C'!K42)="G",FALSE,AND(CELL("format",'#_C'!K42)="F0",CELL("format",'C'!K42)="G"),FALSE,TRUE,IFERROR(IF(MATCH(CELL("format",'#_C'!K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42),_xlfn.FORMULATEXT('C'!K42),'C'!K42),"9","#"),"8","#"),"7","#"),"6","#"),"5","#"),"4","#"),"3","#"),"2","#"),"1","#"),"0","#"),"$","")," ",""),",","@"),"&gt;","@"),"&lt;","@"),"=","@"),")","@"),"(","@"),"^","@"),"/","@"),"+","@"),"*","@"),"-","@"))-LEN(SUBSTITUTE(SUBSTITUTE(SUBSTITUTE(SUBSTITUTE(SUBSTITUTE(SUBSTITUTE(SUBSTITUTE(SUBSTITUTE(SUBSTITUTE(SUBSTITUTE(SUBSTITUTE(SUBSTITUTE(SUBSTITUTE(SUBSTITUTE(SUBSTITUTE(SUBSTITUTE(SUBSTITUTE(SUBSTITUTE(SUBSTITUTE(SUBSTITUTE(SUBSTITUTE(SUBSTITUTE(SUBSTITUTE(SUBSTITUTE(IF(_xlfn.ISFORMULA('C'!K42),_xlfn.FORMULATEXT('C'!K42),'C'!K42),"9","#"),"8","#"),"7","#"),"6","#"),"5","#"),"4","#"),"3","#"),"2","#"),"1","#"),"0","#"),"$","")," ",""),",","@"),"&gt;","@"),"&lt;","@"),"=","@"),")","@"),"(","@"),"^","@"),"/","@"),"+","@"),"*","@"),"-","@"),"@#","")))/2&gt;(LEN(SUBSTITUTE(SUBSTITUTE(SUBSTITUTE(SUBSTITUTE(SUBSTITUTE(SUBSTITUTE(SUBSTITUTE(SUBSTITUTE(SUBSTITUTE(SUBSTITUTE(SUBSTITUTE(SUBSTITUTE(SUBSTITUTE(SUBSTITUTE(SUBSTITUTE(SUBSTITUTE(SUBSTITUTE(SUBSTITUTE(SUBSTITUTE(SUBSTITUTE(SUBSTITUTE(SUBSTITUTE(SUBSTITUTE(IF(_xlfn.ISFORMULA('#_C'!K42),_xlfn.FORMULATEXT('#_C'!K42),'#_C'!K42),"9","#"),"8","#"),"7","#"),"6","#"),"5","#"),"4","#"),"3","#"),"2","#"),"1","#"),"0","#"),"$","")," ",""),",","@"),"&gt;","@"),"&lt;","@"),"=","@"),")","@"),"(","@"),"^","@"),"/","@"),"+","@"),"*","@"),"-","@"))-LEN(SUBSTITUTE(SUBSTITUTE(SUBSTITUTE(SUBSTITUTE(SUBSTITUTE(SUBSTITUTE(SUBSTITUTE(SUBSTITUTE(SUBSTITUTE(SUBSTITUTE(SUBSTITUTE(SUBSTITUTE(SUBSTITUTE(SUBSTITUTE(SUBSTITUTE(SUBSTITUTE(SUBSTITUTE(SUBSTITUTE(SUBSTITUTE(SUBSTITUTE(SUBSTITUTE(SUBSTITUTE(SUBSTITUTE(SUBSTITUTE(IF(_xlfn.ISFORMULA('#_C'!K42),_xlfn.FORMULATEXT('#_C'!K42),'#_C'!K42),"9","#"),"8","#"),"7","#"),"6","#"),"5","#"),"4","#"),"3","#"),"2","#"),"1","#"),"0","#"),"$","")," ",""),",","@"),"&gt;","@"),"&lt;","@"),"=","@"),")","@"),"(","@"),"^","@"),"/","@"),"+","@"),"*","@"),"-","@"),"@#","")))/2,TRUE,FALSE),"HardCodeMsg",IF(LEN(IF(_xlfn.ISFORMULA('C'!K42),_xlfn.FORMULATEXT('C'!K42),'C'!K42))-LEN(SUBSTITUTE(IF(_xlfn.ISFORMULA('C'!K42),_xlfn.FORMULATEXT('C'!K42),'C'!K42),"""",""))&gt;LEN(IF(_xlfn.ISFORMULA('#_C'!K42),_xlfn.FORMULATEXT('#_C'!K42),'#_C'!K42))-LEN(SUBSTITUTE(IF(_xlfn.ISFORMULA('#_C'!K42),_xlfn.FORMULATEXT('#_C'!K42),'#_C'!K42),"""","")),TRUE,FALSE),"HardQuoteMsg",IF(LEN(IF(_xlfn.ISFORMULA('C'!K42),_xlfn.FORMULATEXT('C'!K42),'C'!K42))-LEN(SUBSTITUTE(IF(_xlfn.ISFORMULA('C'!K42),_xlfn.FORMULATEXT('C'!K42),'C'!K42),"$",""))&lt;LEN(IF(_xlfn.ISFORMULA('#_C'!K42),_xlfn.FORMULATEXT('#_C'!K42),'#_C'!K42))-LEN(SUBSTITUTE(IF(_xlfn.ISFORMULA('#_C'!K42),_xlfn.FORMULATEXT('#_C'!K42),'#_C'!K42),"$","")),TRUE,FALSE),"MissingAbsMsg",_xlfn.IFS(ISTEXT('#_C'!K42),FALSE,ISLOGICAL('#_C'!K42),FALSE,SUBSTITUTE(CELL("format",'#_C'!K42),"-","")=SUBSTITUTE(CELL("format",'C'!K42),"-",""),FALSE,CELL("format",'#_C'!K42)="G",FALSE,AND(CELL("format",'#_C'!K42)="F0",CELL("format",'C'!K42)="G"),FALSE,TRUE,IFERROR(IF(MATCH(CELL("format",'#_C'!K42),FormatCodes_SFX!$A$4:$A$53,0)&gt;0,TRUE),FALSE),TRUE,TRUE),"FormatMsg",TRUE,"PerfectMsg")</f>
        <v>PerfectMsg</v>
      </c>
      <c r="L42" s="287" t="str">
        <f ca="1">_xlfn.IFS(ISBLANK('C'!L42),"",IF(NOT(ISNA('#_C'!L42)),IF(ISNA('C'!L42),TRUE,FALSE),FALSE),"StuNAMsg",IF(AND(ISNA('#_C'!L42),ISNA('C'!L42)),TRUE,FALSE),"PerfectMsg",IF(NOT(ISERROR('#_C'!L42)),IF(ISERROR('C'!L42),TRUE,FALSE),FALSE),"StuErrorMsg",IF(TYPE('#_C'!L42)&lt;&gt;TYPE('C'!L42),TRUE,FALSE),"WrongTypeMsg",IF(_xlfn.ISFORMULA('#_C'!L42),IF(NOT(_xlfn.ISFORMULA('C'!L42)),TRUE),FALSE),"MissingFormulaMsg",IF(NOT(AND(ISNUMBER(FIND("[",_xlfn.FORMULATEXT('#_C'!L42))),ISNUMBER(FIND("!",_xlfn.FORMULATEXT('#_C'!L42))))),AND(ISNUMBER(FIND("[",_xlfn.FORMULATEXT('C'!L42))),ISNUMBER(FIND("!",_xlfn.FORMULATEXT('C'!L42)))),FALSE),"ExternalRefsMsg",IF(ISNUMBER('#_C'!L42),IF(ABS('#_C'!L42-'C'!L42)&gt;0.00001,TRUE,FALSE),IF('#_C'!L42&lt;&gt;'C'!L42,TRUE,FALSE)),IF(ISNUMBER('#_C'!L42),IF('#_C'!L42&gt;'C'!L42,"TooLow","TooHigh"),"WrongAnswer"),NOT(_xlfn.ISFORMULA('#_C'!L42)),IF(_xlfn.IFS(ISTEXT('#_C'!L42),FALSE,ISLOGICAL('#_C'!L42),FALSE,SUBSTITUTE(CELL("format",'#_C'!L42),"-","")=SUBSTITUTE(CELL("format",'C'!L42),"-",""),FALSE,CELL("format",'#_C'!L42)="G",FALSE,AND(CELL("format",'#_C'!L42)="F0",CELL("format",'C'!L42)="G"),FALSE,TRUE,IFERROR(IF(MATCH(CELL("format",'#_C'!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42),_xlfn.FORMULATEXT('C'!L42),'C'!L42),"9","#"),"8","#"),"7","#"),"6","#"),"5","#"),"4","#"),"3","#"),"2","#"),"1","#"),"0","#"),"$","")," ",""),",","@"),"&gt;","@"),"&lt;","@"),"=","@"),")","@"),"(","@"),"^","@"),"/","@"),"+","@"),"*","@"),"-","@"))-LEN(SUBSTITUTE(SUBSTITUTE(SUBSTITUTE(SUBSTITUTE(SUBSTITUTE(SUBSTITUTE(SUBSTITUTE(SUBSTITUTE(SUBSTITUTE(SUBSTITUTE(SUBSTITUTE(SUBSTITUTE(SUBSTITUTE(SUBSTITUTE(SUBSTITUTE(SUBSTITUTE(SUBSTITUTE(SUBSTITUTE(SUBSTITUTE(SUBSTITUTE(SUBSTITUTE(SUBSTITUTE(SUBSTITUTE(SUBSTITUTE(IF(_xlfn.ISFORMULA('C'!L42),_xlfn.FORMULATEXT('C'!L42),'C'!L42),"9","#"),"8","#"),"7","#"),"6","#"),"5","#"),"4","#"),"3","#"),"2","#"),"1","#"),"0","#"),"$","")," ",""),",","@"),"&gt;","@"),"&lt;","@"),"=","@"),")","@"),"(","@"),"^","@"),"/","@"),"+","@"),"*","@"),"-","@"),"@#","")))/2&gt;(LEN(SUBSTITUTE(SUBSTITUTE(SUBSTITUTE(SUBSTITUTE(SUBSTITUTE(SUBSTITUTE(SUBSTITUTE(SUBSTITUTE(SUBSTITUTE(SUBSTITUTE(SUBSTITUTE(SUBSTITUTE(SUBSTITUTE(SUBSTITUTE(SUBSTITUTE(SUBSTITUTE(SUBSTITUTE(SUBSTITUTE(SUBSTITUTE(SUBSTITUTE(SUBSTITUTE(SUBSTITUTE(SUBSTITUTE(IF(_xlfn.ISFORMULA('#_C'!L42),_xlfn.FORMULATEXT('#_C'!L42),'#_C'!L42),"9","#"),"8","#"),"7","#"),"6","#"),"5","#"),"4","#"),"3","#"),"2","#"),"1","#"),"0","#"),"$","")," ",""),",","@"),"&gt;","@"),"&lt;","@"),"=","@"),")","@"),"(","@"),"^","@"),"/","@"),"+","@"),"*","@"),"-","@"))-LEN(SUBSTITUTE(SUBSTITUTE(SUBSTITUTE(SUBSTITUTE(SUBSTITUTE(SUBSTITUTE(SUBSTITUTE(SUBSTITUTE(SUBSTITUTE(SUBSTITUTE(SUBSTITUTE(SUBSTITUTE(SUBSTITUTE(SUBSTITUTE(SUBSTITUTE(SUBSTITUTE(SUBSTITUTE(SUBSTITUTE(SUBSTITUTE(SUBSTITUTE(SUBSTITUTE(SUBSTITUTE(SUBSTITUTE(SUBSTITUTE(IF(_xlfn.ISFORMULA('#_C'!L42),_xlfn.FORMULATEXT('#_C'!L42),'#_C'!L42),"9","#"),"8","#"),"7","#"),"6","#"),"5","#"),"4","#"),"3","#"),"2","#"),"1","#"),"0","#"),"$","")," ",""),",","@"),"&gt;","@"),"&lt;","@"),"=","@"),")","@"),"(","@"),"^","@"),"/","@"),"+","@"),"*","@"),"-","@"),"@#","")))/2,TRUE,FALSE),"HardCodeMsg",IF(LEN(IF(_xlfn.ISFORMULA('C'!L42),_xlfn.FORMULATEXT('C'!L42),'C'!L42))-LEN(SUBSTITUTE(IF(_xlfn.ISFORMULA('C'!L42),_xlfn.FORMULATEXT('C'!L42),'C'!L42),"""",""))&gt;LEN(IF(_xlfn.ISFORMULA('#_C'!L42),_xlfn.FORMULATEXT('#_C'!L42),'#_C'!L42))-LEN(SUBSTITUTE(IF(_xlfn.ISFORMULA('#_C'!L42),_xlfn.FORMULATEXT('#_C'!L42),'#_C'!L42),"""","")),TRUE,FALSE),"HardQuoteMsg",IF(LEN(IF(_xlfn.ISFORMULA('C'!L42),_xlfn.FORMULATEXT('C'!L42),'C'!L42))-LEN(SUBSTITUTE(IF(_xlfn.ISFORMULA('C'!L42),_xlfn.FORMULATEXT('C'!L42),'C'!L42),"$",""))&lt;LEN(IF(_xlfn.ISFORMULA('#_C'!L42),_xlfn.FORMULATEXT('#_C'!L42),'#_C'!L42))-LEN(SUBSTITUTE(IF(_xlfn.ISFORMULA('#_C'!L42),_xlfn.FORMULATEXT('#_C'!L42),'#_C'!L42),"$","")),TRUE,FALSE),"MissingAbsMsg",_xlfn.IFS(ISTEXT('#_C'!L42),FALSE,ISLOGICAL('#_C'!L42),FALSE,SUBSTITUTE(CELL("format",'#_C'!L42),"-","")=SUBSTITUTE(CELL("format",'C'!L42),"-",""),FALSE,CELL("format",'#_C'!L42)="G",FALSE,AND(CELL("format",'#_C'!L42)="F0",CELL("format",'C'!L42)="G"),FALSE,TRUE,IFERROR(IF(MATCH(CELL("format",'#_C'!L42),FormatCodes_SFX!$A$4:$A$53,0)&gt;0,TRUE),FALSE),TRUE,TRUE),"FormatMsg",TRUE,"PerfectMsg")</f>
        <v>PerfectMsg</v>
      </c>
      <c r="O42" s="284"/>
      <c r="P42" s="279"/>
      <c r="Q42" s="279"/>
      <c r="R42" s="279"/>
      <c r="T42" s="285"/>
      <c r="U42" s="285"/>
      <c r="V42" s="283"/>
      <c r="W42" s="283"/>
      <c r="X42" s="277"/>
      <c r="Y42" s="277"/>
      <c r="Z42" s="277"/>
      <c r="AB42" s="283"/>
      <c r="AC42" s="283"/>
      <c r="AD42" s="283"/>
      <c r="AE42" s="283"/>
      <c r="AH42" s="283"/>
      <c r="AJ42" s="283"/>
    </row>
    <row r="43" spans="6:36">
      <c r="F43" s="278"/>
      <c r="G43" s="278"/>
      <c r="H43" s="278"/>
      <c r="I43" s="279">
        <v>0</v>
      </c>
      <c r="J43" s="279">
        <v>0</v>
      </c>
      <c r="K43" s="286" t="str">
        <f ca="1">_xlfn.IFS(ISBLANK('C'!K43),"",IF(NOT(ISNA('#_C'!K43)),IF(ISNA('C'!K43),TRUE,FALSE),FALSE),"StuNAMsg",IF(AND(ISNA('#_C'!K43),ISNA('C'!K43)),TRUE,FALSE),"PerfectMsg",IF(NOT(ISERROR('#_C'!K43)),IF(ISERROR('C'!K43),TRUE,FALSE),FALSE),"StuErrorMsg",IF(TYPE('#_C'!K43)&lt;&gt;TYPE('C'!K43),TRUE,FALSE),"WrongTypeMsg",IF(_xlfn.ISFORMULA('#_C'!K43),IF(NOT(_xlfn.ISFORMULA('C'!K43)),TRUE),FALSE),"MissingFormulaMsg",IF(NOT(AND(ISNUMBER(FIND("[",_xlfn.FORMULATEXT('#_C'!K43))),ISNUMBER(FIND("!",_xlfn.FORMULATEXT('#_C'!K43))))),AND(ISNUMBER(FIND("[",_xlfn.FORMULATEXT('C'!K43))),ISNUMBER(FIND("!",_xlfn.FORMULATEXT('C'!K43)))),FALSE),"ExternalRefsMsg",IF(ISNUMBER('#_C'!K43),IF(ABS('#_C'!K43-'C'!K43)&gt;0.00001,TRUE,FALSE),IF('#_C'!K43&lt;&gt;'C'!K43,TRUE,FALSE)),IF(ISNUMBER('#_C'!K43),IF('#_C'!K43&gt;'C'!K43,"TooLow","TooHigh"),"WrongAnswer"),NOT(_xlfn.ISFORMULA('#_C'!K43)),IF(_xlfn.IFS(ISTEXT('#_C'!K43),FALSE,ISLOGICAL('#_C'!K43),FALSE,SUBSTITUTE(CELL("format",'#_C'!K43),"-","")=SUBSTITUTE(CELL("format",'C'!K43),"-",""),FALSE,CELL("format",'#_C'!K43)="G",FALSE,AND(CELL("format",'#_C'!K43)="F0",CELL("format",'C'!K43)="G"),FALSE,TRUE,IFERROR(IF(MATCH(CELL("format",'#_C'!K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43),_xlfn.FORMULATEXT('C'!K43),'C'!K43),"9","#"),"8","#"),"7","#"),"6","#"),"5","#"),"4","#"),"3","#"),"2","#"),"1","#"),"0","#"),"$","")," ",""),",","@"),"&gt;","@"),"&lt;","@"),"=","@"),")","@"),"(","@"),"^","@"),"/","@"),"+","@"),"*","@"),"-","@"))-LEN(SUBSTITUTE(SUBSTITUTE(SUBSTITUTE(SUBSTITUTE(SUBSTITUTE(SUBSTITUTE(SUBSTITUTE(SUBSTITUTE(SUBSTITUTE(SUBSTITUTE(SUBSTITUTE(SUBSTITUTE(SUBSTITUTE(SUBSTITUTE(SUBSTITUTE(SUBSTITUTE(SUBSTITUTE(SUBSTITUTE(SUBSTITUTE(SUBSTITUTE(SUBSTITUTE(SUBSTITUTE(SUBSTITUTE(SUBSTITUTE(IF(_xlfn.ISFORMULA('C'!K43),_xlfn.FORMULATEXT('C'!K43),'C'!K43),"9","#"),"8","#"),"7","#"),"6","#"),"5","#"),"4","#"),"3","#"),"2","#"),"1","#"),"0","#"),"$","")," ",""),",","@"),"&gt;","@"),"&lt;","@"),"=","@"),")","@"),"(","@"),"^","@"),"/","@"),"+","@"),"*","@"),"-","@"),"@#","")))/2&gt;(LEN(SUBSTITUTE(SUBSTITUTE(SUBSTITUTE(SUBSTITUTE(SUBSTITUTE(SUBSTITUTE(SUBSTITUTE(SUBSTITUTE(SUBSTITUTE(SUBSTITUTE(SUBSTITUTE(SUBSTITUTE(SUBSTITUTE(SUBSTITUTE(SUBSTITUTE(SUBSTITUTE(SUBSTITUTE(SUBSTITUTE(SUBSTITUTE(SUBSTITUTE(SUBSTITUTE(SUBSTITUTE(SUBSTITUTE(IF(_xlfn.ISFORMULA('#_C'!K43),_xlfn.FORMULATEXT('#_C'!K43),'#_C'!K43),"9","#"),"8","#"),"7","#"),"6","#"),"5","#"),"4","#"),"3","#"),"2","#"),"1","#"),"0","#"),"$","")," ",""),",","@"),"&gt;","@"),"&lt;","@"),"=","@"),")","@"),"(","@"),"^","@"),"/","@"),"+","@"),"*","@"),"-","@"))-LEN(SUBSTITUTE(SUBSTITUTE(SUBSTITUTE(SUBSTITUTE(SUBSTITUTE(SUBSTITUTE(SUBSTITUTE(SUBSTITUTE(SUBSTITUTE(SUBSTITUTE(SUBSTITUTE(SUBSTITUTE(SUBSTITUTE(SUBSTITUTE(SUBSTITUTE(SUBSTITUTE(SUBSTITUTE(SUBSTITUTE(SUBSTITUTE(SUBSTITUTE(SUBSTITUTE(SUBSTITUTE(SUBSTITUTE(SUBSTITUTE(IF(_xlfn.ISFORMULA('#_C'!K43),_xlfn.FORMULATEXT('#_C'!K43),'#_C'!K43),"9","#"),"8","#"),"7","#"),"6","#"),"5","#"),"4","#"),"3","#"),"2","#"),"1","#"),"0","#"),"$","")," ",""),",","@"),"&gt;","@"),"&lt;","@"),"=","@"),")","@"),"(","@"),"^","@"),"/","@"),"+","@"),"*","@"),"-","@"),"@#","")))/2,TRUE,FALSE),"HardCodeMsg",IF(LEN(IF(_xlfn.ISFORMULA('C'!K43),_xlfn.FORMULATEXT('C'!K43),'C'!K43))-LEN(SUBSTITUTE(IF(_xlfn.ISFORMULA('C'!K43),_xlfn.FORMULATEXT('C'!K43),'C'!K43),"""",""))&gt;LEN(IF(_xlfn.ISFORMULA('#_C'!K43),_xlfn.FORMULATEXT('#_C'!K43),'#_C'!K43))-LEN(SUBSTITUTE(IF(_xlfn.ISFORMULA('#_C'!K43),_xlfn.FORMULATEXT('#_C'!K43),'#_C'!K43),"""","")),TRUE,FALSE),"HardQuoteMsg",IF(LEN(IF(_xlfn.ISFORMULA('C'!K43),_xlfn.FORMULATEXT('C'!K43),'C'!K43))-LEN(SUBSTITUTE(IF(_xlfn.ISFORMULA('C'!K43),_xlfn.FORMULATEXT('C'!K43),'C'!K43),"$",""))&lt;LEN(IF(_xlfn.ISFORMULA('#_C'!K43),_xlfn.FORMULATEXT('#_C'!K43),'#_C'!K43))-LEN(SUBSTITUTE(IF(_xlfn.ISFORMULA('#_C'!K43),_xlfn.FORMULATEXT('#_C'!K43),'#_C'!K43),"$","")),TRUE,FALSE),"MissingAbsMsg",_xlfn.IFS(ISTEXT('#_C'!K43),FALSE,ISLOGICAL('#_C'!K43),FALSE,SUBSTITUTE(CELL("format",'#_C'!K43),"-","")=SUBSTITUTE(CELL("format",'C'!K43),"-",""),FALSE,CELL("format",'#_C'!K43)="G",FALSE,AND(CELL("format",'#_C'!K43)="F0",CELL("format",'C'!K43)="G"),FALSE,TRUE,IFERROR(IF(MATCH(CELL("format",'#_C'!K43),FormatCodes_SFX!$A$4:$A$53,0)&gt;0,TRUE),FALSE),TRUE,TRUE),"FormatMsg",TRUE,"PerfectMsg")</f>
        <v>PerfectMsg</v>
      </c>
      <c r="L43" s="287" t="str">
        <f ca="1">_xlfn.IFS(ISBLANK('C'!L43),"",IF(NOT(ISNA('#_C'!L43)),IF(ISNA('C'!L43),TRUE,FALSE),FALSE),"StuNAMsg",IF(AND(ISNA('#_C'!L43),ISNA('C'!L43)),TRUE,FALSE),"PerfectMsg",IF(NOT(ISERROR('#_C'!L43)),IF(ISERROR('C'!L43),TRUE,FALSE),FALSE),"StuErrorMsg",IF(TYPE('#_C'!L43)&lt;&gt;TYPE('C'!L43),TRUE,FALSE),"WrongTypeMsg",IF(_xlfn.ISFORMULA('#_C'!L43),IF(NOT(_xlfn.ISFORMULA('C'!L43)),TRUE),FALSE),"MissingFormulaMsg",IF(NOT(AND(ISNUMBER(FIND("[",_xlfn.FORMULATEXT('#_C'!L43))),ISNUMBER(FIND("!",_xlfn.FORMULATEXT('#_C'!L43))))),AND(ISNUMBER(FIND("[",_xlfn.FORMULATEXT('C'!L43))),ISNUMBER(FIND("!",_xlfn.FORMULATEXT('C'!L43)))),FALSE),"ExternalRefsMsg",IF(ISNUMBER('#_C'!L43),IF(ABS('#_C'!L43-'C'!L43)&gt;0.00001,TRUE,FALSE),IF('#_C'!L43&lt;&gt;'C'!L43,TRUE,FALSE)),IF(ISNUMBER('#_C'!L43),IF('#_C'!L43&gt;'C'!L43,"TooLow","TooHigh"),"WrongAnswer"),NOT(_xlfn.ISFORMULA('#_C'!L43)),IF(_xlfn.IFS(ISTEXT('#_C'!L43),FALSE,ISLOGICAL('#_C'!L43),FALSE,SUBSTITUTE(CELL("format",'#_C'!L43),"-","")=SUBSTITUTE(CELL("format",'C'!L43),"-",""),FALSE,CELL("format",'#_C'!L43)="G",FALSE,AND(CELL("format",'#_C'!L43)="F0",CELL("format",'C'!L43)="G"),FALSE,TRUE,IFERROR(IF(MATCH(CELL("format",'#_C'!L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43),_xlfn.FORMULATEXT('C'!L43),'C'!L43),"9","#"),"8","#"),"7","#"),"6","#"),"5","#"),"4","#"),"3","#"),"2","#"),"1","#"),"0","#"),"$","")," ",""),",","@"),"&gt;","@"),"&lt;","@"),"=","@"),")","@"),"(","@"),"^","@"),"/","@"),"+","@"),"*","@"),"-","@"))-LEN(SUBSTITUTE(SUBSTITUTE(SUBSTITUTE(SUBSTITUTE(SUBSTITUTE(SUBSTITUTE(SUBSTITUTE(SUBSTITUTE(SUBSTITUTE(SUBSTITUTE(SUBSTITUTE(SUBSTITUTE(SUBSTITUTE(SUBSTITUTE(SUBSTITUTE(SUBSTITUTE(SUBSTITUTE(SUBSTITUTE(SUBSTITUTE(SUBSTITUTE(SUBSTITUTE(SUBSTITUTE(SUBSTITUTE(SUBSTITUTE(IF(_xlfn.ISFORMULA('C'!L43),_xlfn.FORMULATEXT('C'!L43),'C'!L43),"9","#"),"8","#"),"7","#"),"6","#"),"5","#"),"4","#"),"3","#"),"2","#"),"1","#"),"0","#"),"$","")," ",""),",","@"),"&gt;","@"),"&lt;","@"),"=","@"),")","@"),"(","@"),"^","@"),"/","@"),"+","@"),"*","@"),"-","@"),"@#","")))/2&gt;(LEN(SUBSTITUTE(SUBSTITUTE(SUBSTITUTE(SUBSTITUTE(SUBSTITUTE(SUBSTITUTE(SUBSTITUTE(SUBSTITUTE(SUBSTITUTE(SUBSTITUTE(SUBSTITUTE(SUBSTITUTE(SUBSTITUTE(SUBSTITUTE(SUBSTITUTE(SUBSTITUTE(SUBSTITUTE(SUBSTITUTE(SUBSTITUTE(SUBSTITUTE(SUBSTITUTE(SUBSTITUTE(SUBSTITUTE(IF(_xlfn.ISFORMULA('#_C'!L43),_xlfn.FORMULATEXT('#_C'!L43),'#_C'!L43),"9","#"),"8","#"),"7","#"),"6","#"),"5","#"),"4","#"),"3","#"),"2","#"),"1","#"),"0","#"),"$","")," ",""),",","@"),"&gt;","@"),"&lt;","@"),"=","@"),")","@"),"(","@"),"^","@"),"/","@"),"+","@"),"*","@"),"-","@"))-LEN(SUBSTITUTE(SUBSTITUTE(SUBSTITUTE(SUBSTITUTE(SUBSTITUTE(SUBSTITUTE(SUBSTITUTE(SUBSTITUTE(SUBSTITUTE(SUBSTITUTE(SUBSTITUTE(SUBSTITUTE(SUBSTITUTE(SUBSTITUTE(SUBSTITUTE(SUBSTITUTE(SUBSTITUTE(SUBSTITUTE(SUBSTITUTE(SUBSTITUTE(SUBSTITUTE(SUBSTITUTE(SUBSTITUTE(SUBSTITUTE(IF(_xlfn.ISFORMULA('#_C'!L43),_xlfn.FORMULATEXT('#_C'!L43),'#_C'!L43),"9","#"),"8","#"),"7","#"),"6","#"),"5","#"),"4","#"),"3","#"),"2","#"),"1","#"),"0","#"),"$","")," ",""),",","@"),"&gt;","@"),"&lt;","@"),"=","@"),")","@"),"(","@"),"^","@"),"/","@"),"+","@"),"*","@"),"-","@"),"@#","")))/2,TRUE,FALSE),"HardCodeMsg",IF(LEN(IF(_xlfn.ISFORMULA('C'!L43),_xlfn.FORMULATEXT('C'!L43),'C'!L43))-LEN(SUBSTITUTE(IF(_xlfn.ISFORMULA('C'!L43),_xlfn.FORMULATEXT('C'!L43),'C'!L43),"""",""))&gt;LEN(IF(_xlfn.ISFORMULA('#_C'!L43),_xlfn.FORMULATEXT('#_C'!L43),'#_C'!L43))-LEN(SUBSTITUTE(IF(_xlfn.ISFORMULA('#_C'!L43),_xlfn.FORMULATEXT('#_C'!L43),'#_C'!L43),"""","")),TRUE,FALSE),"HardQuoteMsg",IF(LEN(IF(_xlfn.ISFORMULA('C'!L43),_xlfn.FORMULATEXT('C'!L43),'C'!L43))-LEN(SUBSTITUTE(IF(_xlfn.ISFORMULA('C'!L43),_xlfn.FORMULATEXT('C'!L43),'C'!L43),"$",""))&lt;LEN(IF(_xlfn.ISFORMULA('#_C'!L43),_xlfn.FORMULATEXT('#_C'!L43),'#_C'!L43))-LEN(SUBSTITUTE(IF(_xlfn.ISFORMULA('#_C'!L43),_xlfn.FORMULATEXT('#_C'!L43),'#_C'!L43),"$","")),TRUE,FALSE),"MissingAbsMsg",_xlfn.IFS(ISTEXT('#_C'!L43),FALSE,ISLOGICAL('#_C'!L43),FALSE,SUBSTITUTE(CELL("format",'#_C'!L43),"-","")=SUBSTITUTE(CELL("format",'C'!L43),"-",""),FALSE,CELL("format",'#_C'!L43)="G",FALSE,AND(CELL("format",'#_C'!L43)="F0",CELL("format",'C'!L43)="G"),FALSE,TRUE,IFERROR(IF(MATCH(CELL("format",'#_C'!L43),FormatCodes_SFX!$A$4:$A$53,0)&gt;0,TRUE),FALSE),TRUE,TRUE),"FormatMsg",TRUE,"PerfectMsg")</f>
        <v>PerfectMsg</v>
      </c>
      <c r="O43" s="284"/>
      <c r="P43" s="279"/>
      <c r="Q43" s="279"/>
      <c r="R43" s="279"/>
      <c r="T43" s="285"/>
      <c r="U43" s="285"/>
      <c r="V43" s="283"/>
      <c r="W43" s="283"/>
      <c r="X43" s="277"/>
      <c r="Y43" s="277"/>
      <c r="Z43" s="277"/>
      <c r="AB43" s="283"/>
      <c r="AC43" s="283"/>
      <c r="AD43" s="283"/>
      <c r="AE43" s="283"/>
      <c r="AH43" s="283"/>
      <c r="AJ43" s="283"/>
    </row>
    <row r="44" spans="6:36">
      <c r="F44" s="278"/>
      <c r="G44" s="278"/>
      <c r="H44" s="278"/>
      <c r="I44" s="279">
        <v>0</v>
      </c>
      <c r="J44" s="279">
        <v>0</v>
      </c>
      <c r="K44" s="286" t="str">
        <f ca="1">_xlfn.IFS(ISBLANK('C'!K44),"",IF(NOT(ISNA('#_C'!K44)),IF(ISNA('C'!K44),TRUE,FALSE),FALSE),"StuNAMsg",IF(AND(ISNA('#_C'!K44),ISNA('C'!K44)),TRUE,FALSE),"PerfectMsg",IF(NOT(ISERROR('#_C'!K44)),IF(ISERROR('C'!K44),TRUE,FALSE),FALSE),"StuErrorMsg",IF(TYPE('#_C'!K44)&lt;&gt;TYPE('C'!K44),TRUE,FALSE),"WrongTypeMsg",IF(_xlfn.ISFORMULA('#_C'!K44),IF(NOT(_xlfn.ISFORMULA('C'!K44)),TRUE),FALSE),"MissingFormulaMsg",IF(NOT(AND(ISNUMBER(FIND("[",_xlfn.FORMULATEXT('#_C'!K44))),ISNUMBER(FIND("!",_xlfn.FORMULATEXT('#_C'!K44))))),AND(ISNUMBER(FIND("[",_xlfn.FORMULATEXT('C'!K44))),ISNUMBER(FIND("!",_xlfn.FORMULATEXT('C'!K44)))),FALSE),"ExternalRefsMsg",IF(ISNUMBER('#_C'!K44),IF(ABS('#_C'!K44-'C'!K44)&gt;0.00001,TRUE,FALSE),IF('#_C'!K44&lt;&gt;'C'!K44,TRUE,FALSE)),IF(ISNUMBER('#_C'!K44),IF('#_C'!K44&gt;'C'!K44,"TooLow","TooHigh"),"WrongAnswer"),NOT(_xlfn.ISFORMULA('#_C'!K44)),IF(_xlfn.IFS(ISTEXT('#_C'!K44),FALSE,ISLOGICAL('#_C'!K44),FALSE,SUBSTITUTE(CELL("format",'#_C'!K44),"-","")=SUBSTITUTE(CELL("format",'C'!K44),"-",""),FALSE,CELL("format",'#_C'!K44)="G",FALSE,AND(CELL("format",'#_C'!K44)="F0",CELL("format",'C'!K44)="G"),FALSE,TRUE,IFERROR(IF(MATCH(CELL("format",'#_C'!K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K44),_xlfn.FORMULATEXT('C'!K44),'C'!K44),"9","#"),"8","#"),"7","#"),"6","#"),"5","#"),"4","#"),"3","#"),"2","#"),"1","#"),"0","#"),"$","")," ",""),",","@"),"&gt;","@"),"&lt;","@"),"=","@"),")","@"),"(","@"),"^","@"),"/","@"),"+","@"),"*","@"),"-","@"))-LEN(SUBSTITUTE(SUBSTITUTE(SUBSTITUTE(SUBSTITUTE(SUBSTITUTE(SUBSTITUTE(SUBSTITUTE(SUBSTITUTE(SUBSTITUTE(SUBSTITUTE(SUBSTITUTE(SUBSTITUTE(SUBSTITUTE(SUBSTITUTE(SUBSTITUTE(SUBSTITUTE(SUBSTITUTE(SUBSTITUTE(SUBSTITUTE(SUBSTITUTE(SUBSTITUTE(SUBSTITUTE(SUBSTITUTE(SUBSTITUTE(IF(_xlfn.ISFORMULA('C'!K44),_xlfn.FORMULATEXT('C'!K44),'C'!K44),"9","#"),"8","#"),"7","#"),"6","#"),"5","#"),"4","#"),"3","#"),"2","#"),"1","#"),"0","#"),"$","")," ",""),",","@"),"&gt;","@"),"&lt;","@"),"=","@"),")","@"),"(","@"),"^","@"),"/","@"),"+","@"),"*","@"),"-","@"),"@#","")))/2&gt;(LEN(SUBSTITUTE(SUBSTITUTE(SUBSTITUTE(SUBSTITUTE(SUBSTITUTE(SUBSTITUTE(SUBSTITUTE(SUBSTITUTE(SUBSTITUTE(SUBSTITUTE(SUBSTITUTE(SUBSTITUTE(SUBSTITUTE(SUBSTITUTE(SUBSTITUTE(SUBSTITUTE(SUBSTITUTE(SUBSTITUTE(SUBSTITUTE(SUBSTITUTE(SUBSTITUTE(SUBSTITUTE(SUBSTITUTE(IF(_xlfn.ISFORMULA('#_C'!K44),_xlfn.FORMULATEXT('#_C'!K44),'#_C'!K44),"9","#"),"8","#"),"7","#"),"6","#"),"5","#"),"4","#"),"3","#"),"2","#"),"1","#"),"0","#"),"$","")," ",""),",","@"),"&gt;","@"),"&lt;","@"),"=","@"),")","@"),"(","@"),"^","@"),"/","@"),"+","@"),"*","@"),"-","@"))-LEN(SUBSTITUTE(SUBSTITUTE(SUBSTITUTE(SUBSTITUTE(SUBSTITUTE(SUBSTITUTE(SUBSTITUTE(SUBSTITUTE(SUBSTITUTE(SUBSTITUTE(SUBSTITUTE(SUBSTITUTE(SUBSTITUTE(SUBSTITUTE(SUBSTITUTE(SUBSTITUTE(SUBSTITUTE(SUBSTITUTE(SUBSTITUTE(SUBSTITUTE(SUBSTITUTE(SUBSTITUTE(SUBSTITUTE(SUBSTITUTE(IF(_xlfn.ISFORMULA('#_C'!K44),_xlfn.FORMULATEXT('#_C'!K44),'#_C'!K44),"9","#"),"8","#"),"7","#"),"6","#"),"5","#"),"4","#"),"3","#"),"2","#"),"1","#"),"0","#"),"$","")," ",""),",","@"),"&gt;","@"),"&lt;","@"),"=","@"),")","@"),"(","@"),"^","@"),"/","@"),"+","@"),"*","@"),"-","@"),"@#","")))/2,TRUE,FALSE),"HardCodeMsg",IF(LEN(IF(_xlfn.ISFORMULA('C'!K44),_xlfn.FORMULATEXT('C'!K44),'C'!K44))-LEN(SUBSTITUTE(IF(_xlfn.ISFORMULA('C'!K44),_xlfn.FORMULATEXT('C'!K44),'C'!K44),"""",""))&gt;LEN(IF(_xlfn.ISFORMULA('#_C'!K44),_xlfn.FORMULATEXT('#_C'!K44),'#_C'!K44))-LEN(SUBSTITUTE(IF(_xlfn.ISFORMULA('#_C'!K44),_xlfn.FORMULATEXT('#_C'!K44),'#_C'!K44),"""","")),TRUE,FALSE),"HardQuoteMsg",IF(LEN(IF(_xlfn.ISFORMULA('C'!K44),_xlfn.FORMULATEXT('C'!K44),'C'!K44))-LEN(SUBSTITUTE(IF(_xlfn.ISFORMULA('C'!K44),_xlfn.FORMULATEXT('C'!K44),'C'!K44),"$",""))&lt;LEN(IF(_xlfn.ISFORMULA('#_C'!K44),_xlfn.FORMULATEXT('#_C'!K44),'#_C'!K44))-LEN(SUBSTITUTE(IF(_xlfn.ISFORMULA('#_C'!K44),_xlfn.FORMULATEXT('#_C'!K44),'#_C'!K44),"$","")),TRUE,FALSE),"MissingAbsMsg",_xlfn.IFS(ISTEXT('#_C'!K44),FALSE,ISLOGICAL('#_C'!K44),FALSE,SUBSTITUTE(CELL("format",'#_C'!K44),"-","")=SUBSTITUTE(CELL("format",'C'!K44),"-",""),FALSE,CELL("format",'#_C'!K44)="G",FALSE,AND(CELL("format",'#_C'!K44)="F0",CELL("format",'C'!K44)="G"),FALSE,TRUE,IFERROR(IF(MATCH(CELL("format",'#_C'!K44),FormatCodes_SFX!$A$4:$A$53,0)&gt;0,TRUE),FALSE),TRUE,TRUE),"FormatMsg",TRUE,"PerfectMsg")</f>
        <v>PerfectMsg</v>
      </c>
      <c r="L44" s="287" t="str">
        <f ca="1">_xlfn.IFS(ISBLANK('C'!L44),"",IF(NOT(ISNA('#_C'!L44)),IF(ISNA('C'!L44),TRUE,FALSE),FALSE),"StuNAMsg",IF(AND(ISNA('#_C'!L44),ISNA('C'!L44)),TRUE,FALSE),"PerfectMsg",IF(NOT(ISERROR('#_C'!L44)),IF(ISERROR('C'!L44),TRUE,FALSE),FALSE),"StuErrorMsg",IF(TYPE('#_C'!L44)&lt;&gt;TYPE('C'!L44),TRUE,FALSE),"WrongTypeMsg",IF(_xlfn.ISFORMULA('#_C'!L44),IF(NOT(_xlfn.ISFORMULA('C'!L44)),TRUE),FALSE),"MissingFormulaMsg",IF(NOT(AND(ISNUMBER(FIND("[",_xlfn.FORMULATEXT('#_C'!L44))),ISNUMBER(FIND("!",_xlfn.FORMULATEXT('#_C'!L44))))),AND(ISNUMBER(FIND("[",_xlfn.FORMULATEXT('C'!L44))),ISNUMBER(FIND("!",_xlfn.FORMULATEXT('C'!L44)))),FALSE),"ExternalRefsMsg",IF(ISNUMBER('#_C'!L44),IF(ABS('#_C'!L44-'C'!L44)&gt;0.00001,TRUE,FALSE),IF('#_C'!L44&lt;&gt;'C'!L44,TRUE,FALSE)),IF(ISNUMBER('#_C'!L44),IF('#_C'!L44&gt;'C'!L44,"TooLow","TooHigh"),"WrongAnswer"),NOT(_xlfn.ISFORMULA('#_C'!L44)),IF(_xlfn.IFS(ISTEXT('#_C'!L44),FALSE,ISLOGICAL('#_C'!L44),FALSE,SUBSTITUTE(CELL("format",'#_C'!L44),"-","")=SUBSTITUTE(CELL("format",'C'!L44),"-",""),FALSE,CELL("format",'#_C'!L44)="G",FALSE,AND(CELL("format",'#_C'!L44)="F0",CELL("format",'C'!L44)="G"),FALSE,TRUE,IFERROR(IF(MATCH(CELL("format",'#_C'!L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44),_xlfn.FORMULATEXT('C'!L44),'C'!L44),"9","#"),"8","#"),"7","#"),"6","#"),"5","#"),"4","#"),"3","#"),"2","#"),"1","#"),"0","#"),"$","")," ",""),",","@"),"&gt;","@"),"&lt;","@"),"=","@"),")","@"),"(","@"),"^","@"),"/","@"),"+","@"),"*","@"),"-","@"))-LEN(SUBSTITUTE(SUBSTITUTE(SUBSTITUTE(SUBSTITUTE(SUBSTITUTE(SUBSTITUTE(SUBSTITUTE(SUBSTITUTE(SUBSTITUTE(SUBSTITUTE(SUBSTITUTE(SUBSTITUTE(SUBSTITUTE(SUBSTITUTE(SUBSTITUTE(SUBSTITUTE(SUBSTITUTE(SUBSTITUTE(SUBSTITUTE(SUBSTITUTE(SUBSTITUTE(SUBSTITUTE(SUBSTITUTE(SUBSTITUTE(IF(_xlfn.ISFORMULA('C'!L44),_xlfn.FORMULATEXT('C'!L44),'C'!L44),"9","#"),"8","#"),"7","#"),"6","#"),"5","#"),"4","#"),"3","#"),"2","#"),"1","#"),"0","#"),"$","")," ",""),",","@"),"&gt;","@"),"&lt;","@"),"=","@"),")","@"),"(","@"),"^","@"),"/","@"),"+","@"),"*","@"),"-","@"),"@#","")))/2&gt;(LEN(SUBSTITUTE(SUBSTITUTE(SUBSTITUTE(SUBSTITUTE(SUBSTITUTE(SUBSTITUTE(SUBSTITUTE(SUBSTITUTE(SUBSTITUTE(SUBSTITUTE(SUBSTITUTE(SUBSTITUTE(SUBSTITUTE(SUBSTITUTE(SUBSTITUTE(SUBSTITUTE(SUBSTITUTE(SUBSTITUTE(SUBSTITUTE(SUBSTITUTE(SUBSTITUTE(SUBSTITUTE(SUBSTITUTE(IF(_xlfn.ISFORMULA('#_C'!L44),_xlfn.FORMULATEXT('#_C'!L44),'#_C'!L44),"9","#"),"8","#"),"7","#"),"6","#"),"5","#"),"4","#"),"3","#"),"2","#"),"1","#"),"0","#"),"$","")," ",""),",","@"),"&gt;","@"),"&lt;","@"),"=","@"),")","@"),"(","@"),"^","@"),"/","@"),"+","@"),"*","@"),"-","@"))-LEN(SUBSTITUTE(SUBSTITUTE(SUBSTITUTE(SUBSTITUTE(SUBSTITUTE(SUBSTITUTE(SUBSTITUTE(SUBSTITUTE(SUBSTITUTE(SUBSTITUTE(SUBSTITUTE(SUBSTITUTE(SUBSTITUTE(SUBSTITUTE(SUBSTITUTE(SUBSTITUTE(SUBSTITUTE(SUBSTITUTE(SUBSTITUTE(SUBSTITUTE(SUBSTITUTE(SUBSTITUTE(SUBSTITUTE(SUBSTITUTE(IF(_xlfn.ISFORMULA('#_C'!L44),_xlfn.FORMULATEXT('#_C'!L44),'#_C'!L44),"9","#"),"8","#"),"7","#"),"6","#"),"5","#"),"4","#"),"3","#"),"2","#"),"1","#"),"0","#"),"$","")," ",""),",","@"),"&gt;","@"),"&lt;","@"),"=","@"),")","@"),"(","@"),"^","@"),"/","@"),"+","@"),"*","@"),"-","@"),"@#","")))/2,TRUE,FALSE),"HardCodeMsg",IF(LEN(IF(_xlfn.ISFORMULA('C'!L44),_xlfn.FORMULATEXT('C'!L44),'C'!L44))-LEN(SUBSTITUTE(IF(_xlfn.ISFORMULA('C'!L44),_xlfn.FORMULATEXT('C'!L44),'C'!L44),"""",""))&gt;LEN(IF(_xlfn.ISFORMULA('#_C'!L44),_xlfn.FORMULATEXT('#_C'!L44),'#_C'!L44))-LEN(SUBSTITUTE(IF(_xlfn.ISFORMULA('#_C'!L44),_xlfn.FORMULATEXT('#_C'!L44),'#_C'!L44),"""","")),TRUE,FALSE),"HardQuoteMsg",IF(LEN(IF(_xlfn.ISFORMULA('C'!L44),_xlfn.FORMULATEXT('C'!L44),'C'!L44))-LEN(SUBSTITUTE(IF(_xlfn.ISFORMULA('C'!L44),_xlfn.FORMULATEXT('C'!L44),'C'!L44),"$",""))&lt;LEN(IF(_xlfn.ISFORMULA('#_C'!L44),_xlfn.FORMULATEXT('#_C'!L44),'#_C'!L44))-LEN(SUBSTITUTE(IF(_xlfn.ISFORMULA('#_C'!L44),_xlfn.FORMULATEXT('#_C'!L44),'#_C'!L44),"$","")),TRUE,FALSE),"MissingAbsMsg",_xlfn.IFS(ISTEXT('#_C'!L44),FALSE,ISLOGICAL('#_C'!L44),FALSE,SUBSTITUTE(CELL("format",'#_C'!L44),"-","")=SUBSTITUTE(CELL("format",'C'!L44),"-",""),FALSE,CELL("format",'#_C'!L44)="G",FALSE,AND(CELL("format",'#_C'!L44)="F0",CELL("format",'C'!L44)="G"),FALSE,TRUE,IFERROR(IF(MATCH(CELL("format",'#_C'!L44),FormatCodes_SFX!$A$4:$A$53,0)&gt;0,TRUE),FALSE),TRUE,TRUE),"FormatMsg",TRUE,"PerfectMsg")</f>
        <v>PerfectMsg</v>
      </c>
      <c r="O44" s="284"/>
      <c r="P44" s="279"/>
      <c r="Q44" s="279"/>
      <c r="R44" s="279"/>
      <c r="T44" s="285"/>
      <c r="U44" s="285"/>
      <c r="V44" s="283"/>
      <c r="W44" s="283"/>
      <c r="X44" s="277"/>
      <c r="Y44" s="277"/>
      <c r="Z44" s="277"/>
      <c r="AB44" s="283"/>
      <c r="AC44" s="283"/>
      <c r="AD44" s="283"/>
      <c r="AE44" s="283"/>
      <c r="AH44" s="283"/>
      <c r="AJ44" s="283"/>
    </row>
    <row r="45" spans="6:36">
      <c r="F45" s="278"/>
      <c r="G45" s="278"/>
      <c r="H45" s="278"/>
      <c r="I45" s="278"/>
      <c r="J45" s="289"/>
      <c r="O45" s="284"/>
      <c r="P45" s="279"/>
      <c r="Q45" s="279"/>
      <c r="R45" s="279"/>
      <c r="T45" s="285"/>
      <c r="U45" s="285"/>
      <c r="V45" s="283"/>
      <c r="W45" s="283"/>
      <c r="X45" s="277"/>
      <c r="Y45" s="277"/>
      <c r="Z45" s="277"/>
      <c r="AB45" s="283"/>
      <c r="AC45" s="283"/>
      <c r="AD45" s="283"/>
      <c r="AE45" s="283"/>
      <c r="AH45" s="283"/>
      <c r="AJ45" s="283"/>
    </row>
    <row r="46" spans="6:36">
      <c r="F46" s="278"/>
      <c r="G46" s="278"/>
      <c r="H46" s="278"/>
      <c r="I46" s="278"/>
      <c r="J46" s="289"/>
      <c r="N46" s="294">
        <v>0</v>
      </c>
      <c r="O46" s="295">
        <v>0</v>
      </c>
      <c r="P46" s="279"/>
      <c r="Q46" s="279"/>
      <c r="R46" s="279"/>
      <c r="T46" s="285"/>
      <c r="U46" s="285"/>
      <c r="V46" s="283"/>
      <c r="W46" s="283"/>
      <c r="X46" s="277"/>
      <c r="Y46" s="288"/>
      <c r="Z46" s="277"/>
      <c r="AB46" s="283"/>
      <c r="AC46" s="283"/>
      <c r="AD46" s="283"/>
      <c r="AE46" s="283"/>
      <c r="AH46" s="283"/>
      <c r="AI46" s="283"/>
      <c r="AJ46" s="283"/>
    </row>
    <row r="47" spans="6:36">
      <c r="F47" s="278"/>
      <c r="G47" s="278"/>
      <c r="H47" s="278"/>
      <c r="I47" s="278"/>
      <c r="J47" s="289"/>
      <c r="N47" s="250">
        <v>0</v>
      </c>
      <c r="O47" s="243"/>
      <c r="P47" s="279"/>
      <c r="Q47" s="279"/>
      <c r="R47" s="279"/>
      <c r="T47" s="285"/>
      <c r="U47" s="285"/>
      <c r="V47" s="283"/>
      <c r="W47" s="283"/>
      <c r="X47" s="277"/>
      <c r="Y47" s="277"/>
      <c r="Z47" s="277"/>
      <c r="AB47" s="283"/>
      <c r="AC47" s="283"/>
      <c r="AD47" s="283"/>
      <c r="AE47" s="283"/>
      <c r="AH47" s="283"/>
      <c r="AJ47" s="283"/>
    </row>
    <row r="48" spans="6:36">
      <c r="F48" s="278"/>
      <c r="G48" s="278"/>
      <c r="H48" s="278"/>
      <c r="I48" s="278"/>
      <c r="J48" s="289"/>
      <c r="N48" s="250">
        <v>0</v>
      </c>
      <c r="O48" s="243"/>
      <c r="P48" s="279"/>
      <c r="Q48" s="279"/>
      <c r="R48" s="279"/>
      <c r="T48" s="285"/>
      <c r="U48" s="285"/>
      <c r="V48" s="283"/>
      <c r="W48" s="283"/>
      <c r="X48" s="277"/>
      <c r="Y48" s="277"/>
      <c r="Z48" s="277"/>
      <c r="AB48" s="283"/>
      <c r="AC48" s="283"/>
      <c r="AD48" s="283"/>
      <c r="AE48" s="283"/>
      <c r="AH48" s="283"/>
      <c r="AJ48" s="283"/>
    </row>
    <row r="49" spans="6:36" ht="148.15" customHeight="1">
      <c r="F49" s="278"/>
      <c r="G49" s="278"/>
      <c r="H49" s="278"/>
      <c r="I49" s="278"/>
      <c r="J49" s="289"/>
      <c r="N49" s="250">
        <v>0</v>
      </c>
      <c r="O49" s="243"/>
      <c r="P49" s="279"/>
      <c r="Q49" s="279"/>
      <c r="R49" s="279"/>
      <c r="T49" s="285"/>
      <c r="U49" s="285"/>
      <c r="V49" s="283"/>
      <c r="W49" s="283"/>
      <c r="X49" s="277"/>
      <c r="Y49" s="277"/>
      <c r="Z49" s="277"/>
      <c r="AB49" s="283"/>
      <c r="AC49" s="283"/>
      <c r="AD49" s="283"/>
      <c r="AE49" s="283"/>
      <c r="AH49" s="283"/>
      <c r="AJ49" s="283"/>
    </row>
    <row r="50" spans="6:36">
      <c r="O50" s="296" t="str">
        <f ca="1">_xlfn.IFS(ISBLANK('C'!O50),"",IF(NOT(ISNA('#_C'!O50)),IF(ISNA('C'!O50),TRUE,FALSE),FALSE),"StuNAMsg",IF(AND(ISNA('#_C'!O50),ISNA('C'!O50)),TRUE,FALSE),"PerfectMsg",IF(NOT(ISERROR('#_C'!O50)),IF(ISERROR('C'!O50),TRUE,FALSE),FALSE),"StuErrorMsg",IF(TYPE('#_C'!O50)&lt;&gt;TYPE('C'!O50),TRUE,FALSE),"WrongTypeMsg",IF(_xlfn.ISFORMULA('#_C'!O50),IF(NOT(_xlfn.ISFORMULA('C'!O50)),TRUE),FALSE),"MissingFormulaMsg",IF(NOT(AND(ISNUMBER(FIND("[",_xlfn.FORMULATEXT('#_C'!O50))),ISNUMBER(FIND("!",_xlfn.FORMULATEXT('#_C'!O50))))),AND(ISNUMBER(FIND("[",_xlfn.FORMULATEXT('C'!O50))),ISNUMBER(FIND("!",_xlfn.FORMULATEXT('C'!O50)))),FALSE),"ExternalRefsMsg",IF(ISNUMBER('#_C'!O50),IF(ABS('#_C'!O50-'C'!O50)&gt;0.00001,TRUE,FALSE),IF('#_C'!O50&lt;&gt;'C'!O50,TRUE,FALSE)),IF(ISNUMBER('#_C'!O50),IF('#_C'!O50&gt;'C'!O50,"TooLow","TooHigh"),"WrongAnswer"),NOT(_xlfn.ISFORMULA('#_C'!O50)),IF(_xlfn.IFS(ISTEXT('#_C'!O50),FALSE,ISLOGICAL('#_C'!O50),FALSE,SUBSTITUTE(CELL("format",'#_C'!O50),"-","")=SUBSTITUTE(CELL("format",'C'!O50),"-",""),FALSE,CELL("format",'#_C'!O50)="G",FALSE,AND(CELL("format",'#_C'!O50)="F0",CELL("format",'C'!O50)="G"),FALSE,TRUE,IFERROR(IF(MATCH(CELL("format",'#_C'!O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O50),_xlfn.FORMULATEXT('C'!O50),'C'!O50),"9","#"),"8","#"),"7","#"),"6","#"),"5","#"),"4","#"),"3","#"),"2","#"),"1","#"),"0","#"),"$","")," ",""),",","@"),"&gt;","@"),"&lt;","@"),"=","@"),")","@"),"(","@"),"^","@"),"/","@"),"+","@"),"*","@"),"-","@"))-LEN(SUBSTITUTE(SUBSTITUTE(SUBSTITUTE(SUBSTITUTE(SUBSTITUTE(SUBSTITUTE(SUBSTITUTE(SUBSTITUTE(SUBSTITUTE(SUBSTITUTE(SUBSTITUTE(SUBSTITUTE(SUBSTITUTE(SUBSTITUTE(SUBSTITUTE(SUBSTITUTE(SUBSTITUTE(SUBSTITUTE(SUBSTITUTE(SUBSTITUTE(SUBSTITUTE(SUBSTITUTE(SUBSTITUTE(SUBSTITUTE(IF(_xlfn.ISFORMULA('C'!O50),_xlfn.FORMULATEXT('C'!O50),'C'!O50),"9","#"),"8","#"),"7","#"),"6","#"),"5","#"),"4","#"),"3","#"),"2","#"),"1","#"),"0","#"),"$","")," ",""),",","@"),"&gt;","@"),"&lt;","@"),"=","@"),")","@"),"(","@"),"^","@"),"/","@"),"+","@"),"*","@"),"-","@"),"@#","")))/2&gt;(LEN(SUBSTITUTE(SUBSTITUTE(SUBSTITUTE(SUBSTITUTE(SUBSTITUTE(SUBSTITUTE(SUBSTITUTE(SUBSTITUTE(SUBSTITUTE(SUBSTITUTE(SUBSTITUTE(SUBSTITUTE(SUBSTITUTE(SUBSTITUTE(SUBSTITUTE(SUBSTITUTE(SUBSTITUTE(SUBSTITUTE(SUBSTITUTE(SUBSTITUTE(SUBSTITUTE(SUBSTITUTE(SUBSTITUTE(IF(_xlfn.ISFORMULA('#_C'!O50),_xlfn.FORMULATEXT('#_C'!O50),'#_C'!O50),"9","#"),"8","#"),"7","#"),"6","#"),"5","#"),"4","#"),"3","#"),"2","#"),"1","#"),"0","#"),"$","")," ",""),",","@"),"&gt;","@"),"&lt;","@"),"=","@"),")","@"),"(","@"),"^","@"),"/","@"),"+","@"),"*","@"),"-","@"))-LEN(SUBSTITUTE(SUBSTITUTE(SUBSTITUTE(SUBSTITUTE(SUBSTITUTE(SUBSTITUTE(SUBSTITUTE(SUBSTITUTE(SUBSTITUTE(SUBSTITUTE(SUBSTITUTE(SUBSTITUTE(SUBSTITUTE(SUBSTITUTE(SUBSTITUTE(SUBSTITUTE(SUBSTITUTE(SUBSTITUTE(SUBSTITUTE(SUBSTITUTE(SUBSTITUTE(SUBSTITUTE(SUBSTITUTE(SUBSTITUTE(IF(_xlfn.ISFORMULA('#_C'!O50),_xlfn.FORMULATEXT('#_C'!O50),'#_C'!O50),"9","#"),"8","#"),"7","#"),"6","#"),"5","#"),"4","#"),"3","#"),"2","#"),"1","#"),"0","#"),"$","")," ",""),",","@"),"&gt;","@"),"&lt;","@"),"=","@"),")","@"),"(","@"),"^","@"),"/","@"),"+","@"),"*","@"),"-","@"),"@#","")))/2,TRUE,FALSE),"HardCodeMsg",IF(LEN(IF(_xlfn.ISFORMULA('C'!O50),_xlfn.FORMULATEXT('C'!O50),'C'!O50))-LEN(SUBSTITUTE(IF(_xlfn.ISFORMULA('C'!O50),_xlfn.FORMULATEXT('C'!O50),'C'!O50),"""",""))&gt;LEN(IF(_xlfn.ISFORMULA('#_C'!O50),_xlfn.FORMULATEXT('#_C'!O50),'#_C'!O50))-LEN(SUBSTITUTE(IF(_xlfn.ISFORMULA('#_C'!O50),_xlfn.FORMULATEXT('#_C'!O50),'#_C'!O50),"""","")),TRUE,FALSE),"HardQuoteMsg",IF(LEN(IF(_xlfn.ISFORMULA('C'!O50),_xlfn.FORMULATEXT('C'!O50),'C'!O50))-LEN(SUBSTITUTE(IF(_xlfn.ISFORMULA('C'!O50),_xlfn.FORMULATEXT('C'!O50),'C'!O50),"$",""))&lt;LEN(IF(_xlfn.ISFORMULA('#_C'!O50),_xlfn.FORMULATEXT('#_C'!O50),'#_C'!O50))-LEN(SUBSTITUTE(IF(_xlfn.ISFORMULA('#_C'!O50),_xlfn.FORMULATEXT('#_C'!O50),'#_C'!O50),"$","")),TRUE,FALSE),"MissingAbsMsg",_xlfn.IFS(ISTEXT('#_C'!O50),FALSE,ISLOGICAL('#_C'!O50),FALSE,SUBSTITUTE(CELL("format",'#_C'!O50),"-","")=SUBSTITUTE(CELL("format",'C'!O50),"-",""),FALSE,CELL("format",'#_C'!O50)="G",FALSE,AND(CELL("format",'#_C'!O50)="F0",CELL("format",'C'!O50)="G"),FALSE,TRUE,IFERROR(IF(MATCH(CELL("format",'#_C'!O50),FormatCodes_SFX!$A$4:$A$53,0)&gt;0,TRUE),FALSE),TRUE,TRUE),"FormatMsg",TRUE,"PerfectMsg")</f>
        <v>PerfectMsg</v>
      </c>
      <c r="P50" s="278">
        <v>0</v>
      </c>
    </row>
  </sheetData>
  <mergeCells count="5">
    <mergeCell ref="F9:O13"/>
    <mergeCell ref="F16:O17"/>
    <mergeCell ref="F18:O18"/>
    <mergeCell ref="F29:G29"/>
    <mergeCell ref="I29:L29"/>
  </mergeCells>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B5E2F-F048-44FC-B219-9FA02B95F54B}">
  <dimension ref="E1:AS50"/>
  <sheetViews>
    <sheetView showGridLines="0" zoomScaleNormal="100" zoomScalePageLayoutView="80" workbookViewId="0">
      <pane ySplit="2" topLeftCell="A34" activePane="bottomLeft" state="frozen"/>
      <selection pane="bottomLeft" activeCell="O50" sqref="O50"/>
    </sheetView>
  </sheetViews>
  <sheetFormatPr defaultColWidth="9" defaultRowHeight="13.5"/>
  <cols>
    <col min="1" max="4" width="0.85546875" style="5" customWidth="1"/>
    <col min="5" max="5" width="8.7109375" style="5" customWidth="1"/>
    <col min="6" max="6" width="10" style="46" customWidth="1"/>
    <col min="7" max="7" width="9.28515625" style="46" customWidth="1"/>
    <col min="8" max="8" width="6" style="46" customWidth="1"/>
    <col min="9" max="9" width="7.7109375" style="46" customWidth="1"/>
    <col min="10" max="13" width="9" style="5"/>
    <col min="14" max="14" width="75.7109375" style="5" customWidth="1"/>
    <col min="15" max="15" width="12.7109375" style="5" customWidth="1"/>
    <col min="16" max="16" width="9.7109375" style="5" customWidth="1"/>
    <col min="17" max="18" width="8.28515625" style="5" customWidth="1"/>
    <col min="19" max="19" width="7" style="5" customWidth="1"/>
    <col min="20" max="20" width="10.42578125" style="5" customWidth="1"/>
    <col min="21" max="21" width="16.28515625" style="5" customWidth="1"/>
    <col min="22" max="24" width="9" style="5"/>
    <col min="25" max="26" width="9" style="5" customWidth="1"/>
    <col min="27" max="27" width="25.28515625" style="5" customWidth="1"/>
    <col min="28" max="16384" width="9" style="5"/>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CSC!$E$2</f>
        <v>17</v>
      </c>
      <c r="F2" s="216">
        <f>CSC!$F$2</f>
        <v>17</v>
      </c>
      <c r="G2" s="215" t="str" cm="1">
        <f t="array" aca="1" ref="G2" ca="1">SUBSTITUTE(IF(LEN(CELL("address"))&lt;15,CELL("address"),""),"$","")</f>
        <v/>
      </c>
      <c r="H2" s="217" t="str">
        <f ca="1">IF(ISNUMBER(SEARCH("#REF!",_xlfn.FORMULATEXT(INDIRECT("'CSC'!"&amp;G2)))),"DRAGGING CELLS IS NOT PERMITTED. PLEASE UNDO LAST ACTION!!",IF($T$1&lt;&gt;"Feedback OFF",IFERROR(HLOOKUP(INDIRECT("'CSC'!"&amp;G2),Feedback_SFX!$B$2:$N$10,IF($T$1="Feedback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17</v>
      </c>
      <c r="AC2" s="223">
        <f t="shared" si="0"/>
        <v>17</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4" spans="5:45" ht="4.9000000000000004" customHeight="1"/>
    <row r="5" spans="5:45" ht="4.9000000000000004" customHeight="1"/>
    <row r="6" spans="5:45" ht="4.9000000000000004" customHeight="1"/>
    <row r="8" spans="5:45" ht="18.75">
      <c r="F8" s="1" t="s">
        <v>0</v>
      </c>
      <c r="G8" s="2"/>
      <c r="H8" s="2"/>
      <c r="I8" s="2"/>
      <c r="J8" s="3"/>
      <c r="K8" s="3"/>
      <c r="L8" s="3"/>
      <c r="M8" s="3"/>
      <c r="N8" s="3"/>
      <c r="O8" s="4"/>
    </row>
    <row r="9" spans="5:45" ht="15" customHeight="1">
      <c r="F9" s="412" t="s">
        <v>1</v>
      </c>
      <c r="G9" s="413"/>
      <c r="H9" s="413"/>
      <c r="I9" s="413"/>
      <c r="J9" s="413"/>
      <c r="K9" s="413"/>
      <c r="L9" s="413"/>
      <c r="M9" s="413"/>
      <c r="N9" s="413"/>
      <c r="O9" s="414"/>
    </row>
    <row r="10" spans="5:45" ht="13.15" customHeight="1">
      <c r="F10" s="412"/>
      <c r="G10" s="413"/>
      <c r="H10" s="413"/>
      <c r="I10" s="413"/>
      <c r="J10" s="413"/>
      <c r="K10" s="413"/>
      <c r="L10" s="413"/>
      <c r="M10" s="413"/>
      <c r="N10" s="413"/>
      <c r="O10" s="414"/>
    </row>
    <row r="11" spans="5:45" ht="13.15" customHeight="1">
      <c r="F11" s="412"/>
      <c r="G11" s="413"/>
      <c r="H11" s="413"/>
      <c r="I11" s="413"/>
      <c r="J11" s="413"/>
      <c r="K11" s="413"/>
      <c r="L11" s="413"/>
      <c r="M11" s="413"/>
      <c r="N11" s="413"/>
      <c r="O11" s="414"/>
    </row>
    <row r="12" spans="5:45" ht="13.15" customHeight="1">
      <c r="F12" s="412"/>
      <c r="G12" s="413"/>
      <c r="H12" s="413"/>
      <c r="I12" s="413"/>
      <c r="J12" s="413"/>
      <c r="K12" s="413"/>
      <c r="L12" s="413"/>
      <c r="M12" s="413"/>
      <c r="N12" s="413"/>
      <c r="O12" s="414"/>
    </row>
    <row r="13" spans="5:45" ht="13.15" customHeight="1">
      <c r="F13" s="412"/>
      <c r="G13" s="413"/>
      <c r="H13" s="413"/>
      <c r="I13" s="413"/>
      <c r="J13" s="413"/>
      <c r="K13" s="413"/>
      <c r="L13" s="413"/>
      <c r="M13" s="413"/>
      <c r="N13" s="413"/>
      <c r="O13" s="414"/>
    </row>
    <row r="14" spans="5:45" s="10" customFormat="1" ht="15.75">
      <c r="F14" s="6"/>
      <c r="G14" s="7"/>
      <c r="H14" s="7"/>
      <c r="I14" s="7"/>
      <c r="J14" s="8"/>
      <c r="K14" s="8"/>
      <c r="L14" s="8"/>
      <c r="M14" s="8"/>
      <c r="N14" s="8"/>
      <c r="O14" s="9"/>
    </row>
    <row r="15" spans="5:45" s="10" customFormat="1" ht="15.75">
      <c r="F15" s="11" t="s">
        <v>2</v>
      </c>
      <c r="G15" s="7"/>
      <c r="H15" s="7"/>
      <c r="I15" s="7"/>
      <c r="J15" s="8"/>
      <c r="K15" s="8"/>
      <c r="L15" s="8"/>
      <c r="M15" s="8"/>
      <c r="N15" s="8"/>
      <c r="O15" s="9"/>
    </row>
    <row r="16" spans="5:45" s="10" customFormat="1" ht="15.75">
      <c r="F16" s="415" t="s">
        <v>3</v>
      </c>
      <c r="G16" s="416"/>
      <c r="H16" s="416"/>
      <c r="I16" s="416"/>
      <c r="J16" s="416"/>
      <c r="K16" s="416"/>
      <c r="L16" s="416"/>
      <c r="M16" s="416"/>
      <c r="N16" s="416"/>
      <c r="O16" s="417"/>
    </row>
    <row r="17" spans="6:18" s="10" customFormat="1" ht="15.75">
      <c r="F17" s="415"/>
      <c r="G17" s="416"/>
      <c r="H17" s="416"/>
      <c r="I17" s="416"/>
      <c r="J17" s="416"/>
      <c r="K17" s="416"/>
      <c r="L17" s="416"/>
      <c r="M17" s="416"/>
      <c r="N17" s="416"/>
      <c r="O17" s="417"/>
    </row>
    <row r="18" spans="6:18" s="10" customFormat="1" ht="15.75">
      <c r="F18" s="418" t="s">
        <v>4</v>
      </c>
      <c r="G18" s="419"/>
      <c r="H18" s="419"/>
      <c r="I18" s="419"/>
      <c r="J18" s="419"/>
      <c r="K18" s="419"/>
      <c r="L18" s="419"/>
      <c r="M18" s="419"/>
      <c r="N18" s="419"/>
      <c r="O18" s="420"/>
    </row>
    <row r="19" spans="6:18" s="10" customFormat="1" ht="15.75">
      <c r="F19" s="12" t="s">
        <v>5</v>
      </c>
      <c r="G19" s="7"/>
      <c r="H19" s="7"/>
      <c r="I19" s="7"/>
      <c r="J19" s="8"/>
      <c r="K19" s="8"/>
      <c r="L19" s="8"/>
      <c r="M19" s="8"/>
      <c r="N19" s="8"/>
      <c r="O19" s="9"/>
    </row>
    <row r="20" spans="6:18" s="10" customFormat="1" ht="15.75">
      <c r="F20" s="12" t="s">
        <v>6</v>
      </c>
      <c r="G20" s="7"/>
      <c r="H20" s="7"/>
      <c r="I20" s="7"/>
      <c r="J20" s="8"/>
      <c r="K20" s="8"/>
      <c r="L20" s="8"/>
      <c r="M20" s="8"/>
      <c r="N20" s="8"/>
      <c r="O20" s="9"/>
    </row>
    <row r="21" spans="6:18" s="10" customFormat="1" ht="15.75">
      <c r="F21" s="13"/>
      <c r="G21" s="7"/>
      <c r="H21" s="7"/>
      <c r="I21" s="7"/>
      <c r="J21" s="8"/>
      <c r="K21" s="8"/>
      <c r="L21" s="8"/>
      <c r="M21" s="8"/>
      <c r="N21" s="8"/>
      <c r="O21" s="9"/>
    </row>
    <row r="22" spans="6:18" s="10" customFormat="1" ht="15.75">
      <c r="F22" s="14"/>
      <c r="G22" s="7"/>
      <c r="H22" s="7"/>
      <c r="I22" s="7"/>
      <c r="J22" s="8"/>
      <c r="K22" s="8"/>
      <c r="L22" s="8"/>
      <c r="M22" s="8"/>
      <c r="N22" s="8"/>
      <c r="O22" s="9"/>
    </row>
    <row r="23" spans="6:18" s="10" customFormat="1" ht="15.75">
      <c r="F23" s="14"/>
      <c r="G23" s="7"/>
      <c r="H23" s="7"/>
      <c r="I23" s="7"/>
      <c r="J23" s="8"/>
      <c r="K23" s="8"/>
      <c r="L23" s="8"/>
      <c r="M23" s="8"/>
      <c r="N23" s="8"/>
      <c r="O23" s="9"/>
    </row>
    <row r="24" spans="6:18" s="10" customFormat="1" ht="15.75">
      <c r="F24" s="14"/>
      <c r="G24" s="7"/>
      <c r="H24" s="7"/>
      <c r="I24" s="7"/>
      <c r="J24" s="8"/>
      <c r="K24" s="8"/>
      <c r="L24" s="8"/>
      <c r="M24" s="8"/>
      <c r="N24" s="8"/>
      <c r="O24" s="9"/>
    </row>
    <row r="25" spans="6:18" s="10" customFormat="1" ht="15.75">
      <c r="F25" s="14"/>
      <c r="G25" s="7"/>
      <c r="H25" s="7"/>
      <c r="I25" s="7"/>
      <c r="J25" s="8"/>
      <c r="K25" s="8"/>
      <c r="L25" s="8"/>
      <c r="M25" s="8"/>
      <c r="N25" s="8"/>
      <c r="O25" s="9"/>
      <c r="R25" s="15"/>
    </row>
    <row r="26" spans="6:18" s="10" customFormat="1" ht="15.75">
      <c r="F26" s="14"/>
      <c r="G26" s="7"/>
      <c r="H26" s="7"/>
      <c r="I26" s="7"/>
      <c r="J26" s="8"/>
      <c r="K26" s="8"/>
      <c r="L26" s="8"/>
      <c r="M26" s="8"/>
      <c r="N26" s="8"/>
      <c r="O26" s="9"/>
    </row>
    <row r="27" spans="6:18" s="10" customFormat="1" ht="15.75">
      <c r="F27" s="16"/>
      <c r="G27" s="17"/>
      <c r="H27" s="17"/>
      <c r="I27" s="17"/>
      <c r="J27" s="18"/>
      <c r="K27" s="18"/>
      <c r="L27" s="18"/>
      <c r="M27" s="18"/>
      <c r="N27" s="18"/>
      <c r="O27" s="19"/>
    </row>
    <row r="28" spans="6:18" s="10" customFormat="1" ht="15.75">
      <c r="F28" s="20"/>
      <c r="G28" s="20"/>
      <c r="H28" s="20"/>
      <c r="I28" s="20"/>
    </row>
    <row r="29" spans="6:18" s="10" customFormat="1" ht="16.149999999999999" customHeight="1">
      <c r="F29" s="403" t="s">
        <v>7</v>
      </c>
      <c r="G29" s="404"/>
      <c r="H29" s="20"/>
      <c r="I29" s="421" t="s">
        <v>8</v>
      </c>
      <c r="J29" s="422"/>
      <c r="K29" s="422"/>
      <c r="L29" s="422"/>
    </row>
    <row r="30" spans="6:18" s="10" customFormat="1" ht="18.75">
      <c r="F30" s="21" t="s">
        <v>9</v>
      </c>
      <c r="G30" s="21" t="s">
        <v>10</v>
      </c>
      <c r="H30" s="20"/>
      <c r="I30" s="21" t="s">
        <v>11</v>
      </c>
      <c r="J30" s="21" t="s">
        <v>12</v>
      </c>
      <c r="K30" s="21" t="s">
        <v>13</v>
      </c>
      <c r="L30" s="21" t="s">
        <v>14</v>
      </c>
    </row>
    <row r="31" spans="6:18" s="10" customFormat="1" ht="15.75">
      <c r="F31" s="22" t="s">
        <v>15</v>
      </c>
      <c r="G31" s="23">
        <v>2.25</v>
      </c>
      <c r="H31" s="20"/>
      <c r="I31" s="24">
        <v>5</v>
      </c>
      <c r="J31" s="22">
        <v>5</v>
      </c>
      <c r="K31" s="458">
        <f>$G$31+$G$32*I31+$G$33*I31*J31+$G$34*J31^$G$35</f>
        <v>121.48269693579388</v>
      </c>
      <c r="L31" s="274">
        <f>$G$31*I31+((($G$32*J31)/$G$33)+$G$34)+$G$34*I31</f>
        <v>13.375786163522012</v>
      </c>
    </row>
    <row r="32" spans="6:18" s="10" customFormat="1" ht="15.75">
      <c r="F32" s="22" t="s">
        <v>16</v>
      </c>
      <c r="G32" s="23">
        <v>-3.14</v>
      </c>
      <c r="H32" s="20"/>
      <c r="I32" s="24">
        <v>0</v>
      </c>
      <c r="J32" s="22">
        <v>1</v>
      </c>
      <c r="K32" s="458">
        <f t="shared" ref="K32:K44" si="1">$G$31+$G$32*I32+$G$33*I32*J32+$G$34*J32^$G$35</f>
        <v>4.25</v>
      </c>
      <c r="L32" s="274">
        <f t="shared" ref="L32:L44" si="2">$G$31*I32+((($G$32*J32)/$G$33)+$G$34)+$G$34*I32</f>
        <v>2.515723270440251E-2</v>
      </c>
    </row>
    <row r="33" spans="6:36" s="10" customFormat="1" ht="15.75">
      <c r="F33" s="25" t="s">
        <v>17</v>
      </c>
      <c r="G33" s="26">
        <v>1.59</v>
      </c>
      <c r="H33" s="27"/>
      <c r="I33" s="24">
        <v>0</v>
      </c>
      <c r="J33" s="22">
        <v>2</v>
      </c>
      <c r="K33" s="458">
        <f t="shared" si="1"/>
        <v>12.806063286183154</v>
      </c>
      <c r="L33" s="274">
        <f t="shared" si="2"/>
        <v>-1.949685534591195</v>
      </c>
      <c r="M33" s="28"/>
      <c r="X33" s="27"/>
      <c r="Y33" s="27"/>
      <c r="Z33" s="27"/>
    </row>
    <row r="34" spans="6:36" s="10" customFormat="1" ht="15.75">
      <c r="F34" s="22" t="s">
        <v>18</v>
      </c>
      <c r="G34" s="273">
        <v>2</v>
      </c>
      <c r="H34" s="20"/>
      <c r="I34" s="24">
        <v>0</v>
      </c>
      <c r="J34" s="22">
        <v>3</v>
      </c>
      <c r="K34" s="458">
        <f t="shared" si="1"/>
        <v>30.183220330476477</v>
      </c>
      <c r="L34" s="274">
        <f t="shared" si="2"/>
        <v>-3.9245283018867925</v>
      </c>
      <c r="X34" s="29"/>
      <c r="Y34" s="30"/>
      <c r="Z34" s="30"/>
      <c r="AB34" s="31"/>
      <c r="AC34" s="31"/>
      <c r="AD34" s="31"/>
      <c r="AE34" s="31"/>
      <c r="AH34" s="31"/>
      <c r="AI34" s="31"/>
      <c r="AJ34" s="31"/>
    </row>
    <row r="35" spans="6:36" s="10" customFormat="1" ht="15.75">
      <c r="F35" s="22" t="s">
        <v>19</v>
      </c>
      <c r="G35" s="273">
        <v>2.4</v>
      </c>
      <c r="H35" s="20"/>
      <c r="I35" s="24">
        <v>0</v>
      </c>
      <c r="J35" s="24">
        <v>4</v>
      </c>
      <c r="K35" s="458">
        <f t="shared" si="1"/>
        <v>57.965236050951944</v>
      </c>
      <c r="L35" s="274">
        <f t="shared" si="2"/>
        <v>-5.89937106918239</v>
      </c>
      <c r="X35" s="29"/>
      <c r="Y35" s="30"/>
      <c r="Z35" s="30"/>
      <c r="AB35" s="31"/>
      <c r="AC35" s="31"/>
      <c r="AD35" s="31"/>
      <c r="AE35" s="31"/>
      <c r="AH35" s="31"/>
      <c r="AJ35" s="31"/>
    </row>
    <row r="36" spans="6:36" s="10" customFormat="1" ht="15.75">
      <c r="F36" s="20"/>
      <c r="G36" s="20"/>
      <c r="H36" s="20"/>
      <c r="I36" s="24">
        <v>1</v>
      </c>
      <c r="J36" s="24">
        <v>0</v>
      </c>
      <c r="K36" s="458">
        <f t="shared" si="1"/>
        <v>-0.89000000000000012</v>
      </c>
      <c r="L36" s="274">
        <f t="shared" si="2"/>
        <v>6.25</v>
      </c>
      <c r="X36" s="29"/>
      <c r="Y36" s="30"/>
      <c r="Z36" s="30"/>
      <c r="AB36" s="31"/>
      <c r="AC36" s="31"/>
      <c r="AD36" s="31"/>
      <c r="AE36" s="31"/>
      <c r="AH36" s="31"/>
      <c r="AJ36" s="31"/>
    </row>
    <row r="37" spans="6:36" s="10" customFormat="1" ht="15.75">
      <c r="I37" s="24">
        <v>1</v>
      </c>
      <c r="J37" s="24">
        <v>1</v>
      </c>
      <c r="K37" s="458">
        <f t="shared" si="1"/>
        <v>2.7</v>
      </c>
      <c r="L37" s="274">
        <f t="shared" si="2"/>
        <v>4.2751572327044025</v>
      </c>
      <c r="O37" s="32"/>
      <c r="P37" s="20"/>
      <c r="Q37" s="20"/>
      <c r="R37" s="20"/>
      <c r="T37" s="33"/>
      <c r="U37" s="33"/>
      <c r="V37" s="31"/>
      <c r="W37" s="31"/>
      <c r="X37" s="29"/>
      <c r="Y37" s="30"/>
      <c r="Z37" s="30"/>
      <c r="AB37" s="31"/>
      <c r="AC37" s="31"/>
      <c r="AD37" s="31"/>
      <c r="AE37" s="31"/>
      <c r="AH37" s="31"/>
      <c r="AJ37" s="31"/>
    </row>
    <row r="38" spans="6:36" s="10" customFormat="1" ht="15.75" hidden="1">
      <c r="I38" s="24"/>
      <c r="J38" s="275">
        <v>1011</v>
      </c>
      <c r="K38" s="458">
        <f t="shared" si="1"/>
        <v>32541142.681594174</v>
      </c>
      <c r="L38" s="274">
        <f t="shared" si="2"/>
        <v>-1994.566037735849</v>
      </c>
      <c r="O38" s="32"/>
      <c r="P38" s="20"/>
      <c r="Q38" s="20"/>
      <c r="R38" s="20"/>
      <c r="T38" s="33"/>
      <c r="U38" s="33"/>
      <c r="V38" s="31"/>
      <c r="W38" s="31"/>
      <c r="X38" s="29"/>
      <c r="Y38" s="30"/>
      <c r="Z38" s="30"/>
      <c r="AB38" s="31"/>
      <c r="AC38" s="31"/>
      <c r="AD38" s="31"/>
      <c r="AE38" s="31"/>
      <c r="AH38" s="31"/>
      <c r="AJ38" s="31"/>
    </row>
    <row r="39" spans="6:36" s="10" customFormat="1" ht="15.75">
      <c r="I39" s="24">
        <v>1</v>
      </c>
      <c r="J39" s="24">
        <v>2</v>
      </c>
      <c r="K39" s="458">
        <f t="shared" si="1"/>
        <v>12.846063286183153</v>
      </c>
      <c r="L39" s="274">
        <f t="shared" si="2"/>
        <v>2.300314465408805</v>
      </c>
      <c r="O39" s="32"/>
      <c r="P39" s="20"/>
      <c r="Q39" s="20"/>
      <c r="R39" s="20"/>
      <c r="T39" s="33"/>
      <c r="U39" s="33"/>
      <c r="V39" s="31"/>
      <c r="W39" s="31"/>
      <c r="X39" s="29"/>
      <c r="Y39" s="30"/>
      <c r="Z39" s="30"/>
      <c r="AB39" s="31"/>
      <c r="AC39" s="31"/>
      <c r="AD39" s="31"/>
      <c r="AE39" s="31"/>
      <c r="AH39" s="31"/>
      <c r="AJ39" s="31"/>
    </row>
    <row r="40" spans="6:36" s="10" customFormat="1" ht="15.75">
      <c r="I40" s="24">
        <v>1</v>
      </c>
      <c r="J40" s="24">
        <v>3</v>
      </c>
      <c r="K40" s="458">
        <f t="shared" si="1"/>
        <v>31.813220330476476</v>
      </c>
      <c r="L40" s="274">
        <f t="shared" si="2"/>
        <v>0.32547169811320753</v>
      </c>
      <c r="O40" s="32"/>
      <c r="P40" s="20"/>
      <c r="Q40" s="20"/>
      <c r="R40" s="20"/>
      <c r="T40" s="33"/>
      <c r="U40" s="33"/>
      <c r="V40" s="31"/>
      <c r="W40" s="31"/>
      <c r="X40" s="29"/>
      <c r="Y40" s="34"/>
      <c r="Z40" s="30"/>
      <c r="AB40" s="31"/>
      <c r="AC40" s="31"/>
      <c r="AD40" s="31"/>
      <c r="AE40" s="31"/>
      <c r="AH40" s="31"/>
      <c r="AI40" s="31"/>
      <c r="AJ40" s="31"/>
    </row>
    <row r="41" spans="6:36" s="10" customFormat="1" ht="15.75">
      <c r="I41" s="24">
        <v>1</v>
      </c>
      <c r="J41" s="24">
        <v>4</v>
      </c>
      <c r="K41" s="458">
        <f t="shared" si="1"/>
        <v>61.185236050951943</v>
      </c>
      <c r="L41" s="274">
        <f t="shared" si="2"/>
        <v>-1.64937106918239</v>
      </c>
      <c r="O41" s="32"/>
      <c r="P41" s="20"/>
      <c r="Q41" s="20"/>
      <c r="R41" s="20"/>
      <c r="T41" s="33"/>
      <c r="U41" s="33"/>
      <c r="V41" s="31"/>
      <c r="W41" s="31"/>
      <c r="X41" s="29"/>
      <c r="Y41" s="30"/>
      <c r="Z41" s="30"/>
      <c r="AB41" s="31"/>
      <c r="AC41" s="31"/>
      <c r="AD41" s="31"/>
      <c r="AE41" s="31"/>
      <c r="AH41" s="31"/>
      <c r="AJ41" s="31"/>
    </row>
    <row r="42" spans="6:36" s="10" customFormat="1" ht="15.75">
      <c r="I42" s="22">
        <v>2</v>
      </c>
      <c r="J42" s="24">
        <v>0</v>
      </c>
      <c r="K42" s="458">
        <f t="shared" si="1"/>
        <v>-4.03</v>
      </c>
      <c r="L42" s="274">
        <f t="shared" si="2"/>
        <v>10.5</v>
      </c>
      <c r="O42" s="32"/>
      <c r="P42" s="20"/>
      <c r="Q42" s="20"/>
      <c r="R42" s="20"/>
      <c r="T42" s="33"/>
      <c r="U42" s="33"/>
      <c r="V42" s="31"/>
      <c r="W42" s="31"/>
      <c r="X42" s="29"/>
      <c r="Y42" s="30"/>
      <c r="Z42" s="30"/>
      <c r="AB42" s="31"/>
      <c r="AC42" s="31"/>
      <c r="AD42" s="31"/>
      <c r="AE42" s="31"/>
      <c r="AH42" s="31"/>
      <c r="AJ42" s="31"/>
    </row>
    <row r="43" spans="6:36" s="10" customFormat="1" ht="15.75">
      <c r="I43" s="22">
        <v>2</v>
      </c>
      <c r="J43" s="24">
        <v>1</v>
      </c>
      <c r="K43" s="458">
        <f t="shared" si="1"/>
        <v>1.1499999999999999</v>
      </c>
      <c r="L43" s="274">
        <f t="shared" si="2"/>
        <v>8.5251572327044016</v>
      </c>
      <c r="N43" s="5"/>
      <c r="O43" s="35"/>
      <c r="P43" s="36"/>
      <c r="Q43" s="36"/>
      <c r="R43" s="36"/>
      <c r="S43" s="37"/>
      <c r="T43" s="38"/>
      <c r="U43" s="38"/>
      <c r="V43" s="39"/>
      <c r="W43" s="39"/>
      <c r="X43" s="30"/>
      <c r="Y43" s="30"/>
      <c r="Z43" s="30"/>
      <c r="AB43" s="31"/>
      <c r="AC43" s="31"/>
      <c r="AD43" s="31"/>
      <c r="AE43" s="31"/>
      <c r="AH43" s="31"/>
      <c r="AJ43" s="31"/>
    </row>
    <row r="44" spans="6:36" s="10" customFormat="1" ht="15.75">
      <c r="I44" s="22">
        <v>2</v>
      </c>
      <c r="J44" s="24">
        <v>2</v>
      </c>
      <c r="K44" s="458">
        <f t="shared" si="1"/>
        <v>12.886063286183154</v>
      </c>
      <c r="L44" s="274">
        <f t="shared" si="2"/>
        <v>6.550314465408805</v>
      </c>
      <c r="N44" s="5"/>
      <c r="O44" s="35"/>
      <c r="P44" s="36"/>
      <c r="Q44" s="36"/>
      <c r="R44" s="36"/>
      <c r="S44" s="37"/>
      <c r="T44" s="38"/>
      <c r="U44" s="38"/>
      <c r="V44" s="39"/>
      <c r="W44" s="39"/>
      <c r="X44" s="30"/>
      <c r="Y44" s="30"/>
      <c r="Z44" s="30"/>
      <c r="AB44" s="31"/>
      <c r="AC44" s="31"/>
      <c r="AD44" s="31"/>
      <c r="AE44" s="31"/>
      <c r="AH44" s="31"/>
      <c r="AJ44" s="31"/>
    </row>
    <row r="45" spans="6:36">
      <c r="F45" s="5"/>
      <c r="G45" s="5"/>
      <c r="H45" s="5"/>
      <c r="I45" s="5"/>
      <c r="J45" s="40"/>
      <c r="O45" s="35"/>
      <c r="P45" s="36"/>
      <c r="Q45" s="36"/>
      <c r="R45" s="36"/>
      <c r="S45" s="37"/>
      <c r="T45" s="38"/>
      <c r="U45" s="38"/>
      <c r="V45" s="39"/>
      <c r="W45" s="39"/>
      <c r="X45" s="41"/>
      <c r="Y45" s="41"/>
      <c r="Z45" s="41"/>
      <c r="AB45" s="42"/>
      <c r="AC45" s="42"/>
      <c r="AD45" s="42"/>
      <c r="AE45" s="42"/>
      <c r="AH45" s="42"/>
      <c r="AJ45" s="42"/>
    </row>
    <row r="46" spans="6:36">
      <c r="F46" s="5"/>
      <c r="G46" s="5"/>
      <c r="H46" s="5"/>
      <c r="I46" s="5"/>
      <c r="J46" s="40"/>
      <c r="N46" s="43" t="s">
        <v>20</v>
      </c>
      <c r="O46" s="44" t="s">
        <v>21</v>
      </c>
      <c r="P46" s="36"/>
      <c r="Q46" s="36"/>
      <c r="R46" s="36"/>
      <c r="S46" s="37"/>
      <c r="T46" s="38"/>
      <c r="U46" s="38"/>
      <c r="V46" s="39"/>
      <c r="W46" s="39"/>
      <c r="X46" s="41"/>
      <c r="Y46" s="45"/>
      <c r="Z46" s="41"/>
      <c r="AB46" s="42"/>
      <c r="AC46" s="42"/>
      <c r="AD46" s="42"/>
      <c r="AE46" s="42"/>
      <c r="AH46" s="42"/>
      <c r="AI46" s="42"/>
      <c r="AJ46" s="42"/>
    </row>
    <row r="47" spans="6:36" ht="75">
      <c r="F47" s="5"/>
      <c r="G47" s="5"/>
      <c r="H47" s="5"/>
      <c r="I47" s="5"/>
      <c r="J47" s="40"/>
      <c r="N47" s="202" t="s">
        <v>504</v>
      </c>
      <c r="O47" s="206" t="s">
        <v>15</v>
      </c>
      <c r="P47" s="36"/>
      <c r="Q47" s="36"/>
      <c r="R47" s="36"/>
      <c r="S47" s="37"/>
      <c r="T47" s="38"/>
      <c r="U47" s="38"/>
      <c r="V47" s="39"/>
      <c r="W47" s="39"/>
      <c r="X47" s="41"/>
      <c r="Y47" s="41"/>
      <c r="Z47" s="41"/>
      <c r="AB47" s="42"/>
      <c r="AC47" s="42"/>
      <c r="AD47" s="42"/>
      <c r="AE47" s="42"/>
      <c r="AH47" s="42"/>
      <c r="AJ47" s="42"/>
    </row>
    <row r="48" spans="6:36" ht="75">
      <c r="F48" s="5"/>
      <c r="G48" s="5"/>
      <c r="H48" s="5"/>
      <c r="I48" s="5"/>
      <c r="J48" s="40"/>
      <c r="N48" s="202" t="s">
        <v>505</v>
      </c>
      <c r="O48" s="206" t="s">
        <v>18</v>
      </c>
      <c r="P48" s="36"/>
      <c r="Q48" s="36"/>
      <c r="R48" s="36"/>
      <c r="S48" s="37"/>
      <c r="T48" s="38"/>
      <c r="U48" s="38"/>
      <c r="V48" s="39"/>
      <c r="W48" s="39"/>
      <c r="X48" s="41"/>
      <c r="Y48" s="41"/>
      <c r="Z48" s="41"/>
      <c r="AB48" s="42"/>
      <c r="AC48" s="42"/>
      <c r="AD48" s="42"/>
      <c r="AE48" s="42"/>
      <c r="AH48" s="42"/>
      <c r="AJ48" s="42"/>
    </row>
    <row r="49" spans="6:36" ht="148.15" customHeight="1">
      <c r="F49" s="5"/>
      <c r="G49" s="5"/>
      <c r="H49" s="5"/>
      <c r="I49" s="5"/>
      <c r="J49" s="40"/>
      <c r="N49" s="202" t="s">
        <v>506</v>
      </c>
      <c r="O49" s="206" t="s">
        <v>18</v>
      </c>
      <c r="P49" s="36"/>
      <c r="Q49" s="36"/>
      <c r="R49" s="36"/>
      <c r="S49" s="37"/>
      <c r="T49" s="38"/>
      <c r="U49" s="38"/>
      <c r="V49" s="39"/>
      <c r="W49" s="39"/>
      <c r="X49" s="41"/>
      <c r="Y49" s="41"/>
      <c r="Z49" s="41"/>
      <c r="AB49" s="42"/>
      <c r="AC49" s="42"/>
      <c r="AD49" s="42"/>
      <c r="AE49" s="42"/>
      <c r="AH49" s="42"/>
      <c r="AJ49" s="42"/>
    </row>
    <row r="50" spans="6:36">
      <c r="O50" s="276" t="str">
        <f>_xlfn.CONCAT(O47:O49)</f>
        <v>ADD</v>
      </c>
      <c r="P50" s="5" t="s">
        <v>22</v>
      </c>
    </row>
  </sheetData>
  <mergeCells count="5">
    <mergeCell ref="F9:O13"/>
    <mergeCell ref="F16:O17"/>
    <mergeCell ref="F18:O18"/>
    <mergeCell ref="F29:G29"/>
    <mergeCell ref="I29:L29"/>
  </mergeCells>
  <conditionalFormatting sqref="A3:AA100">
    <cfRule type="expression" dxfId="203" priority="2" stopIfTrue="1">
      <formula>$H$2="DRAGGING CELLS IS NOT PERMITTED. PLEASE UNDO LAST ACTION!!"</formula>
    </cfRule>
  </conditionalFormatting>
  <conditionalFormatting sqref="E1:E2">
    <cfRule type="expression" dxfId="198" priority="12">
      <formula>$E$2/$F$2&gt;=0.076</formula>
    </cfRule>
  </conditionalFormatting>
  <conditionalFormatting sqref="E1:S2 U1:V1 AB1:AS2 T2:V2">
    <cfRule type="expression" dxfId="197" priority="5">
      <formula>$T$1="Feedback OFF"</formula>
    </cfRule>
  </conditionalFormatting>
  <conditionalFormatting sqref="F1:F2">
    <cfRule type="expression" dxfId="196" priority="13">
      <formula>$E$2/$F$2&gt;=0.153</formula>
    </cfRule>
  </conditionalFormatting>
  <conditionalFormatting sqref="G1:G2">
    <cfRule type="expression" dxfId="195" priority="14">
      <formula>$E$2/$F$2&gt;=0.23</formula>
    </cfRule>
  </conditionalFormatting>
  <conditionalFormatting sqref="H1:H2">
    <cfRule type="expression" dxfId="194" priority="15">
      <formula>$E$2/$F$2&gt;=0.307</formula>
    </cfRule>
  </conditionalFormatting>
  <conditionalFormatting sqref="I1:I2">
    <cfRule type="expression" dxfId="193" priority="16">
      <formula>$E$2/$F$2&gt;=0.384</formula>
    </cfRule>
  </conditionalFormatting>
  <conditionalFormatting sqref="J1:J2">
    <cfRule type="expression" dxfId="192" priority="17">
      <formula>$E$2/$F$2&gt;=0.461</formula>
    </cfRule>
  </conditionalFormatting>
  <conditionalFormatting sqref="K1:K2">
    <cfRule type="expression" dxfId="191" priority="18">
      <formula>$E$2/$F$2&gt;=0.538</formula>
    </cfRule>
  </conditionalFormatting>
  <conditionalFormatting sqref="L1:L2">
    <cfRule type="expression" dxfId="190" priority="19">
      <formula>$E$2/$F$2&gt;=0.615</formula>
    </cfRule>
  </conditionalFormatting>
  <conditionalFormatting sqref="M1:T2">
    <cfRule type="expression" dxfId="188" priority="20">
      <formula>$E$2/$F$2&gt;=0.692</formula>
    </cfRule>
  </conditionalFormatting>
  <conditionalFormatting sqref="P1">
    <cfRule type="expression" dxfId="187" priority="8">
      <formula>$E$2/$F$2&gt;=0.846</formula>
    </cfRule>
  </conditionalFormatting>
  <conditionalFormatting sqref="S1">
    <cfRule type="expression" dxfId="186" priority="11">
      <formula>$E$2/$F$2&gt;=0.846</formula>
    </cfRule>
  </conditionalFormatting>
  <conditionalFormatting sqref="T1">
    <cfRule type="expression" dxfId="185" priority="6">
      <formula>$T$1&lt;&gt;""</formula>
    </cfRule>
  </conditionalFormatting>
  <conditionalFormatting sqref="U1:V2">
    <cfRule type="expression" dxfId="184" priority="7">
      <formula>$E$2/$F$2&gt;=0.846</formula>
    </cfRule>
  </conditionalFormatting>
  <conditionalFormatting sqref="AB1:AJ1 AL1:AO1 AQ1:AS1 AB2:AS2">
    <cfRule type="expression" dxfId="183" priority="21">
      <formula>$E$2/$F$2&gt;=1</formula>
    </cfRule>
  </conditionalFormatting>
  <conditionalFormatting sqref="AK1">
    <cfRule type="expression" dxfId="182" priority="10">
      <formula>$E$2/$F$2&gt;=0.846</formula>
    </cfRule>
  </conditionalFormatting>
  <conditionalFormatting sqref="AP1">
    <cfRule type="expression" dxfId="181" priority="9">
      <formula>$E$2/$F$2&gt;=0.846</formula>
    </cfRule>
  </conditionalFormatting>
  <dataValidations count="2">
    <dataValidation type="list" allowBlank="1" showInputMessage="1" showErrorMessage="1" sqref="O47:O49" xr:uid="{A752F926-8DE9-4796-B167-644AAA37BB99}">
      <formula1>"A,B,C,D"</formula1>
    </dataValidation>
    <dataValidation type="list" allowBlank="1" showInputMessage="1" showErrorMessage="1" sqref="T1" xr:uid="{83225BD4-BB3D-458D-B0AB-92B01469F12B}">
      <formula1>"Feedback ON, Taunting ON, Feedback OFF"</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0D9A55D9-6671-49F1-9B31-F4D103FD1C01}">
            <xm:f>Scoreboard!$E$4="Excel version: Invalid"</xm:f>
            <x14:dxf>
              <font>
                <color rgb="FF9C0006"/>
              </font>
              <fill>
                <patternFill>
                  <fgColor indexed="64"/>
                  <bgColor rgb="FFFFC7CE"/>
                </patternFill>
              </fill>
            </x14:dxf>
          </x14:cfRule>
          <x14:cfRule type="expression" priority="3" stopIfTrue="1" id="{1DA8FF0E-8A4C-4A93-9EB1-A1EBDB93E392}">
            <xm:f>Scoreboard!$F$23&lt;&gt;""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CEA056EF-2236-4A08-95F7-890510278224}">
            <xm:f>AND($T$1&lt;&gt;"Feedback OFF",IF(CSC!A3=Feedback_SFX!$C$2, TRUE, FALSE))</xm:f>
            <x14:dxf>
              <fill>
                <patternFill>
                  <bgColor rgb="FFCEEED0"/>
                </patternFill>
              </fill>
            </x14:dxf>
          </x14:cfRule>
          <x14:cfRule type="expression" priority="23" stopIfTrue="1" id="{E995372D-01F0-4CDA-AF08-452C56EDF43A}">
            <xm:f>AND($T$1&lt;&gt;"Feedback OFF",IF(CSC!A3=Feedback_SFX!$K$2, TRUE, FALSE))</xm:f>
            <x14:dxf>
              <fill>
                <patternFill>
                  <bgColor rgb="FFFFFF64"/>
                </patternFill>
              </fill>
            </x14:dxf>
          </x14:cfRule>
          <x14:cfRule type="expression" priority="24" stopIfTrue="1" id="{2133448C-9E01-4606-A017-D3473E6D4BC0}">
            <xm:f>AND($T$1&lt;&gt;"Feedback OFF",AND(IF(CSC!A3&lt;&gt;Feedback_SFX!$C$2, TRUE, FALSE),CSC!A3&lt;&gt;"",_xlfn.ISFORMULA(CSC!A3)))</xm:f>
            <x14:dxf>
              <fill>
                <patternFill>
                  <bgColor rgb="FFFF99CC"/>
                </patternFill>
              </fill>
            </x14:dxf>
          </x14:cfRule>
          <xm:sqref>A3:AP50</xm:sqref>
        </x14:conditionalFormatting>
        <x14:conditionalFormatting xmlns:xm="http://schemas.microsoft.com/office/excel/2006/main">
          <x14:cfRule type="expression" priority="4" stopIfTrue="1" id="{14764CB5-9252-4656-8347-C982BB4A6190}">
            <xm:f>Scoreboard!$F$23&lt;&gt;""</xm:f>
            <x14:dxf>
              <font>
                <color rgb="FF9C0006"/>
              </font>
              <fill>
                <patternFill>
                  <fgColor indexed="64"/>
                  <bgColor rgb="FFFFC7CE"/>
                </patternFill>
              </fill>
            </x14:dxf>
          </x14:cfRule>
          <xm:sqref>M1:R1</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F0CD3-3BAA-4B0A-99A6-B601B92BE4E6}">
  <sheetPr>
    <tabColor rgb="FF4FADEA"/>
  </sheetPr>
  <dimension ref="E1:AS50"/>
  <sheetViews>
    <sheetView showGridLines="0" zoomScale="90" zoomScaleNormal="90" zoomScalePageLayoutView="80" workbookViewId="0">
      <pane ySplit="2" topLeftCell="A3" activePane="bottomLeft" state="frozen"/>
      <selection pane="bottomLeft" activeCell="A3" sqref="A3:XFD3"/>
    </sheetView>
  </sheetViews>
  <sheetFormatPr defaultColWidth="9" defaultRowHeight="8.25"/>
  <cols>
    <col min="1" max="4" width="0.85546875" style="278" customWidth="1"/>
    <col min="5" max="5" width="1.7109375" style="278" customWidth="1"/>
    <col min="6" max="6" width="10" style="279" customWidth="1"/>
    <col min="7" max="7" width="9.28515625" style="279" customWidth="1"/>
    <col min="8" max="8" width="6" style="279" customWidth="1"/>
    <col min="9" max="9" width="7.7109375" style="279" customWidth="1"/>
    <col min="10" max="10" width="14" style="278" bestFit="1" customWidth="1"/>
    <col min="11" max="11" width="16.85546875" style="278" bestFit="1" customWidth="1"/>
    <col min="12" max="12" width="9.140625" style="278" bestFit="1" customWidth="1"/>
    <col min="13" max="13" width="9" style="278"/>
    <col min="14" max="14" width="75.7109375" style="278" customWidth="1"/>
    <col min="15" max="15" width="12.7109375" style="278" customWidth="1"/>
    <col min="16" max="16" width="9.7109375" style="278" customWidth="1"/>
    <col min="17" max="18" width="8.28515625" style="278" customWidth="1"/>
    <col min="19" max="19" width="7" style="278" customWidth="1"/>
    <col min="20" max="20" width="10.42578125" style="278" customWidth="1"/>
    <col min="21" max="21" width="16.28515625" style="278" customWidth="1"/>
    <col min="22" max="24" width="9" style="278"/>
    <col min="25" max="26" width="9" style="278" customWidth="1"/>
    <col min="27" max="27" width="25.28515625" style="278" customWidth="1"/>
    <col min="28" max="35" width="9" style="278"/>
    <col min="36" max="36" width="9.140625" style="278" bestFit="1" customWidth="1"/>
    <col min="37" max="16384" width="9" style="278"/>
  </cols>
  <sheetData>
    <row r="1" spans="5:45"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CSC!$M$1</f>
        <v>Connor Guarino</v>
      </c>
      <c r="N1" s="232"/>
      <c r="O1" s="232"/>
      <c r="P1" s="232" t="s">
        <v>495</v>
      </c>
      <c r="Q1" s="232"/>
      <c r="R1" s="232"/>
      <c r="S1" s="232"/>
      <c r="T1" s="232" t="s">
        <v>496</v>
      </c>
      <c r="U1" s="232"/>
      <c r="V1" s="232"/>
      <c r="W1" s="228"/>
      <c r="X1" s="228"/>
      <c r="Y1" s="228"/>
      <c r="Z1" s="228"/>
      <c r="AA1" s="228"/>
      <c r="AB1" s="231" t="str">
        <f t="shared" ref="AB1:AE2" si="0">E1</f>
        <v>earned</v>
      </c>
      <c r="AC1" s="231" t="str">
        <f t="shared" si="0"/>
        <v>possible</v>
      </c>
      <c r="AD1" s="231" t="str">
        <f t="shared" si="0"/>
        <v>cell</v>
      </c>
      <c r="AE1" s="232" t="str">
        <f t="shared" ca="1" si="0"/>
        <v>error</v>
      </c>
      <c r="AF1" s="231"/>
      <c r="AG1" s="231"/>
      <c r="AH1" s="228"/>
      <c r="AI1" s="228"/>
      <c r="AJ1" s="232" t="str">
        <f>M1</f>
        <v>Connor Guarino</v>
      </c>
      <c r="AK1" s="232"/>
      <c r="AL1" s="228"/>
      <c r="AM1" s="228"/>
      <c r="AN1" s="228"/>
      <c r="AO1" s="228"/>
      <c r="AP1" s="232" t="s">
        <v>495</v>
      </c>
      <c r="AQ1" s="228"/>
      <c r="AR1" s="228"/>
      <c r="AS1" s="228"/>
    </row>
    <row r="2" spans="5:45" ht="22.9" customHeight="1">
      <c r="E2" s="231">
        <f ca="1">CSC!$E$2</f>
        <v>17</v>
      </c>
      <c r="F2" s="240">
        <f>CSC!$F$2</f>
        <v>17</v>
      </c>
      <c r="G2" s="231" t="str" cm="1">
        <f t="array" aca="1" ref="G2" ca="1">SUBSTITUTE(IF(LEN(CELL("address"))&lt;15,CELL("address"),""),"$","")</f>
        <v/>
      </c>
      <c r="H2" s="232" t="str">
        <f ca="1">IF(ISNUMBER(SEARCH("#REF!",_xlfn.FORMULATEXT(INDIRECT("'CSC'!"&amp;G2)))),"DRAGGING CELLS IS NOT PERMITTED. PLEASE UNDO LAST ACTION!!",IF($T$1&lt;&gt;"Feedback OFF",IFERROR(HLOOKUP(INDIRECT("'CSC'!"&amp;G2),Feedback_SFX!$B$2:$N$10,IF($T$1="Feedback ON", 2, Feedback_SFX!B1), FALSE), ""),""))</f>
        <v/>
      </c>
      <c r="I2" s="231"/>
      <c r="J2" s="231"/>
      <c r="K2" s="231"/>
      <c r="L2" s="231"/>
      <c r="M2" s="241"/>
      <c r="N2" s="231"/>
      <c r="O2" s="231"/>
      <c r="P2" s="231"/>
      <c r="Q2" s="231"/>
      <c r="R2" s="231"/>
      <c r="S2" s="231"/>
      <c r="T2" s="231"/>
      <c r="U2" s="231"/>
      <c r="V2" s="231"/>
      <c r="W2" s="228"/>
      <c r="X2" s="228"/>
      <c r="Y2" s="228"/>
      <c r="Z2" s="228"/>
      <c r="AA2" s="228"/>
      <c r="AB2" s="242">
        <f t="shared" ca="1" si="0"/>
        <v>17</v>
      </c>
      <c r="AC2" s="242">
        <f t="shared" si="0"/>
        <v>17</v>
      </c>
      <c r="AD2" s="242" t="str">
        <f t="shared" ca="1" si="0"/>
        <v/>
      </c>
      <c r="AE2" s="232" t="str">
        <f t="shared" ca="1" si="0"/>
        <v/>
      </c>
      <c r="AF2" s="231"/>
      <c r="AG2" s="231"/>
      <c r="AH2" s="228"/>
      <c r="AI2" s="228"/>
      <c r="AJ2" s="228"/>
      <c r="AK2" s="228"/>
      <c r="AL2" s="228"/>
      <c r="AM2" s="228"/>
      <c r="AN2" s="228"/>
      <c r="AO2" s="228"/>
      <c r="AP2" s="228"/>
      <c r="AQ2" s="228"/>
      <c r="AR2" s="228"/>
      <c r="AS2" s="228"/>
    </row>
    <row r="3" spans="5:45" ht="4.9000000000000004" customHeight="1"/>
    <row r="4" spans="5:45" ht="4.9000000000000004" customHeight="1"/>
    <row r="5" spans="5:45" ht="4.9000000000000004" customHeight="1"/>
    <row r="6" spans="5:45" ht="4.9000000000000004" customHeight="1"/>
    <row r="8" spans="5:45">
      <c r="F8" s="233" t="s">
        <v>0</v>
      </c>
    </row>
    <row r="9" spans="5:45" ht="15" customHeight="1">
      <c r="F9" s="409" t="s">
        <v>507</v>
      </c>
      <c r="G9" s="409"/>
      <c r="H9" s="409"/>
      <c r="I9" s="409"/>
      <c r="J9" s="409"/>
      <c r="K9" s="409"/>
      <c r="L9" s="409"/>
      <c r="M9" s="409"/>
      <c r="N9" s="409"/>
      <c r="O9" s="409"/>
    </row>
    <row r="10" spans="5:45" ht="13.15" customHeight="1">
      <c r="F10" s="409"/>
      <c r="G10" s="409"/>
      <c r="H10" s="409"/>
      <c r="I10" s="409"/>
      <c r="J10" s="409"/>
      <c r="K10" s="409"/>
      <c r="L10" s="409"/>
      <c r="M10" s="409"/>
      <c r="N10" s="409"/>
      <c r="O10" s="409"/>
    </row>
    <row r="11" spans="5:45" ht="13.15" customHeight="1">
      <c r="F11" s="409"/>
      <c r="G11" s="409"/>
      <c r="H11" s="409"/>
      <c r="I11" s="409"/>
      <c r="J11" s="409"/>
      <c r="K11" s="409"/>
      <c r="L11" s="409"/>
      <c r="M11" s="409"/>
      <c r="N11" s="409"/>
      <c r="O11" s="409"/>
    </row>
    <row r="12" spans="5:45" ht="13.15" customHeight="1">
      <c r="F12" s="409"/>
      <c r="G12" s="409"/>
      <c r="H12" s="409"/>
      <c r="I12" s="409"/>
      <c r="J12" s="409"/>
      <c r="K12" s="409"/>
      <c r="L12" s="409"/>
      <c r="M12" s="409"/>
      <c r="N12" s="409"/>
      <c r="O12" s="409"/>
    </row>
    <row r="13" spans="5:45" ht="13.15" customHeight="1">
      <c r="F13" s="409"/>
      <c r="G13" s="409"/>
      <c r="H13" s="409"/>
      <c r="I13" s="409"/>
      <c r="J13" s="409"/>
      <c r="K13" s="409"/>
      <c r="L13" s="409"/>
      <c r="M13" s="409"/>
      <c r="N13" s="409"/>
      <c r="O13" s="409"/>
    </row>
    <row r="15" spans="5:45">
      <c r="F15" s="233" t="s">
        <v>2</v>
      </c>
    </row>
    <row r="16" spans="5:45">
      <c r="F16" s="410" t="s">
        <v>3</v>
      </c>
      <c r="G16" s="410"/>
      <c r="H16" s="410"/>
      <c r="I16" s="410"/>
      <c r="J16" s="410"/>
      <c r="K16" s="410"/>
      <c r="L16" s="410"/>
      <c r="M16" s="410"/>
      <c r="N16" s="410"/>
      <c r="O16" s="410"/>
    </row>
    <row r="17" spans="6:18">
      <c r="F17" s="410"/>
      <c r="G17" s="410"/>
      <c r="H17" s="410"/>
      <c r="I17" s="410"/>
      <c r="J17" s="410"/>
      <c r="K17" s="410"/>
      <c r="L17" s="410"/>
      <c r="M17" s="410"/>
      <c r="N17" s="410"/>
      <c r="O17" s="410"/>
    </row>
    <row r="18" spans="6:18">
      <c r="F18" s="411" t="s">
        <v>4</v>
      </c>
      <c r="G18" s="411"/>
      <c r="H18" s="411"/>
      <c r="I18" s="411"/>
      <c r="J18" s="411"/>
      <c r="K18" s="411"/>
      <c r="L18" s="411"/>
      <c r="M18" s="411"/>
      <c r="N18" s="411"/>
      <c r="O18" s="411"/>
    </row>
    <row r="19" spans="6:18">
      <c r="F19" s="290" t="s">
        <v>5</v>
      </c>
    </row>
    <row r="20" spans="6:18">
      <c r="F20" s="290" t="s">
        <v>6</v>
      </c>
    </row>
    <row r="21" spans="6:18">
      <c r="F21" s="291"/>
    </row>
    <row r="22" spans="6:18">
      <c r="F22" s="291"/>
    </row>
    <row r="23" spans="6:18">
      <c r="F23" s="291"/>
    </row>
    <row r="24" spans="6:18">
      <c r="F24" s="291"/>
    </row>
    <row r="25" spans="6:18">
      <c r="F25" s="291"/>
      <c r="R25" s="280"/>
    </row>
    <row r="26" spans="6:18">
      <c r="F26" s="291"/>
    </row>
    <row r="29" spans="6:18" ht="16.149999999999999" customHeight="1">
      <c r="F29" s="399" t="s">
        <v>7</v>
      </c>
      <c r="G29" s="399"/>
      <c r="I29" s="399" t="s">
        <v>8</v>
      </c>
      <c r="J29" s="399"/>
      <c r="K29" s="399"/>
      <c r="L29" s="399"/>
    </row>
    <row r="30" spans="6:18">
      <c r="F30" s="241" t="s">
        <v>9</v>
      </c>
      <c r="G30" s="241" t="s">
        <v>10</v>
      </c>
      <c r="I30" s="241" t="s">
        <v>11</v>
      </c>
      <c r="J30" s="241" t="s">
        <v>12</v>
      </c>
      <c r="K30" s="241" t="s">
        <v>508</v>
      </c>
      <c r="L30" s="241" t="s">
        <v>509</v>
      </c>
    </row>
    <row r="31" spans="6:18">
      <c r="F31" s="279" t="s">
        <v>15</v>
      </c>
      <c r="G31" s="292">
        <v>2.25</v>
      </c>
      <c r="I31" s="279">
        <v>5</v>
      </c>
      <c r="J31" s="279">
        <v>5</v>
      </c>
      <c r="K31" s="286">
        <f>G31+G32*I31+G33*I31*J31+G34*J31^G35</f>
        <v>121.48269693579388</v>
      </c>
      <c r="L31" s="287">
        <f>(G31*I31)+(((G32*J31)/G33)+G34)+(G34*I31)</f>
        <v>13.375786163522012</v>
      </c>
    </row>
    <row r="32" spans="6:18">
      <c r="F32" s="279" t="s">
        <v>16</v>
      </c>
      <c r="G32" s="292">
        <v>-3.14</v>
      </c>
      <c r="I32" s="279">
        <v>0</v>
      </c>
      <c r="J32" s="279">
        <v>1</v>
      </c>
      <c r="K32" s="286">
        <f t="shared" ref="K32:K44" si="1">G$31+G$32*I32+G$33*I32*J32+G$34*J32^G$35</f>
        <v>4.25</v>
      </c>
      <c r="L32" s="287">
        <f t="shared" ref="L32:L44" si="2">(G$31*I32)+(((G$32*J32)/G$33)+G$34)+(G$34*I32)</f>
        <v>2.515723270440251E-2</v>
      </c>
    </row>
    <row r="33" spans="6:36">
      <c r="F33" s="281" t="s">
        <v>17</v>
      </c>
      <c r="G33" s="293">
        <v>1.59</v>
      </c>
      <c r="H33" s="281"/>
      <c r="I33" s="279">
        <v>0</v>
      </c>
      <c r="J33" s="279">
        <v>2</v>
      </c>
      <c r="K33" s="286">
        <f t="shared" si="1"/>
        <v>12.806063286183154</v>
      </c>
      <c r="L33" s="287">
        <f>(G$31*I33)+(((G$32*J33)/G$33)+G$34)+(G$34*I33)</f>
        <v>-1.949685534591195</v>
      </c>
      <c r="M33" s="282"/>
      <c r="X33" s="281"/>
      <c r="Y33" s="281"/>
      <c r="Z33" s="281"/>
    </row>
    <row r="34" spans="6:36">
      <c r="F34" s="279" t="s">
        <v>18</v>
      </c>
      <c r="G34" s="292">
        <v>2</v>
      </c>
      <c r="I34" s="279">
        <v>0</v>
      </c>
      <c r="J34" s="279">
        <v>3</v>
      </c>
      <c r="K34" s="286">
        <f>G$31+G$32*I34+G$33*I34*J34+G$34*J34^G$35</f>
        <v>30.183220330476477</v>
      </c>
      <c r="L34" s="287">
        <f t="shared" si="2"/>
        <v>-3.9245283018867925</v>
      </c>
      <c r="X34" s="277"/>
      <c r="Y34" s="277"/>
      <c r="Z34" s="277"/>
      <c r="AB34" s="283"/>
      <c r="AC34" s="283"/>
      <c r="AD34" s="283"/>
      <c r="AE34" s="283"/>
      <c r="AH34" s="283"/>
      <c r="AI34" s="283"/>
      <c r="AJ34" s="283"/>
    </row>
    <row r="35" spans="6:36">
      <c r="F35" s="279" t="s">
        <v>19</v>
      </c>
      <c r="G35" s="292">
        <v>2.4</v>
      </c>
      <c r="I35" s="279">
        <v>0</v>
      </c>
      <c r="J35" s="279">
        <v>4</v>
      </c>
      <c r="K35" s="286">
        <f t="shared" si="1"/>
        <v>57.965236050951944</v>
      </c>
      <c r="L35" s="287">
        <f t="shared" si="2"/>
        <v>-5.89937106918239</v>
      </c>
      <c r="X35" s="277"/>
      <c r="Y35" s="277"/>
      <c r="Z35" s="277"/>
      <c r="AB35" s="283"/>
      <c r="AC35" s="283"/>
      <c r="AD35" s="283"/>
      <c r="AE35" s="283"/>
      <c r="AH35" s="283"/>
      <c r="AJ35" s="283"/>
    </row>
    <row r="36" spans="6:36">
      <c r="I36" s="279">
        <v>1</v>
      </c>
      <c r="J36" s="279">
        <v>0</v>
      </c>
      <c r="K36" s="286">
        <f t="shared" si="1"/>
        <v>-0.89000000000000012</v>
      </c>
      <c r="L36" s="287">
        <f t="shared" si="2"/>
        <v>6.25</v>
      </c>
      <c r="X36" s="277"/>
      <c r="Y36" s="277"/>
      <c r="Z36" s="277"/>
      <c r="AB36" s="283"/>
      <c r="AC36" s="283"/>
      <c r="AD36" s="283"/>
      <c r="AE36" s="283"/>
      <c r="AH36" s="283"/>
      <c r="AJ36" s="283"/>
    </row>
    <row r="37" spans="6:36">
      <c r="F37" s="278"/>
      <c r="G37" s="278"/>
      <c r="H37" s="278"/>
      <c r="I37" s="279">
        <v>1</v>
      </c>
      <c r="J37" s="279">
        <v>1</v>
      </c>
      <c r="K37" s="286">
        <f t="shared" si="1"/>
        <v>2.7</v>
      </c>
      <c r="L37" s="287">
        <f t="shared" si="2"/>
        <v>4.2751572327044025</v>
      </c>
      <c r="O37" s="284"/>
      <c r="P37" s="279"/>
      <c r="Q37" s="279"/>
      <c r="R37" s="279"/>
      <c r="T37" s="285"/>
      <c r="U37" s="285"/>
      <c r="V37" s="283"/>
      <c r="W37" s="283"/>
      <c r="X37" s="277"/>
      <c r="Y37" s="277"/>
      <c r="Z37" s="277"/>
      <c r="AB37" s="283"/>
      <c r="AC37" s="283"/>
      <c r="AD37" s="283"/>
      <c r="AE37" s="283"/>
      <c r="AH37" s="283"/>
      <c r="AJ37" s="283"/>
    </row>
    <row r="38" spans="6:36" hidden="1">
      <c r="F38" s="278"/>
      <c r="G38" s="278"/>
      <c r="H38" s="278"/>
      <c r="J38" s="279">
        <v>1011</v>
      </c>
      <c r="K38" s="286"/>
      <c r="L38" s="287"/>
      <c r="O38" s="284"/>
      <c r="P38" s="279"/>
      <c r="Q38" s="279"/>
      <c r="R38" s="279"/>
      <c r="T38" s="285"/>
      <c r="U38" s="285"/>
      <c r="V38" s="283"/>
      <c r="W38" s="283"/>
      <c r="X38" s="277"/>
      <c r="Y38" s="277"/>
      <c r="Z38" s="277"/>
      <c r="AB38" s="283"/>
      <c r="AC38" s="283"/>
      <c r="AD38" s="283"/>
      <c r="AE38" s="283"/>
      <c r="AH38" s="283"/>
      <c r="AJ38" s="283"/>
    </row>
    <row r="39" spans="6:36">
      <c r="F39" s="278"/>
      <c r="G39" s="278"/>
      <c r="H39" s="278"/>
      <c r="I39" s="279">
        <v>1</v>
      </c>
      <c r="J39" s="279">
        <v>2</v>
      </c>
      <c r="K39" s="286">
        <f t="shared" si="1"/>
        <v>12.846063286183153</v>
      </c>
      <c r="L39" s="287">
        <f t="shared" si="2"/>
        <v>2.300314465408805</v>
      </c>
      <c r="O39" s="284"/>
      <c r="P39" s="279"/>
      <c r="Q39" s="279"/>
      <c r="R39" s="279"/>
      <c r="T39" s="285"/>
      <c r="U39" s="285"/>
      <c r="V39" s="283"/>
      <c r="W39" s="283"/>
      <c r="X39" s="277"/>
      <c r="Y39" s="277"/>
      <c r="Z39" s="277"/>
      <c r="AB39" s="283"/>
      <c r="AC39" s="283"/>
      <c r="AD39" s="283"/>
      <c r="AE39" s="283"/>
      <c r="AH39" s="283"/>
      <c r="AJ39" s="283"/>
    </row>
    <row r="40" spans="6:36">
      <c r="F40" s="278"/>
      <c r="G40" s="278"/>
      <c r="H40" s="278"/>
      <c r="I40" s="279">
        <v>1</v>
      </c>
      <c r="J40" s="279">
        <v>3</v>
      </c>
      <c r="K40" s="286">
        <f t="shared" si="1"/>
        <v>31.813220330476476</v>
      </c>
      <c r="L40" s="287">
        <f t="shared" si="2"/>
        <v>0.32547169811320753</v>
      </c>
      <c r="O40" s="284"/>
      <c r="P40" s="279"/>
      <c r="Q40" s="279"/>
      <c r="R40" s="279"/>
      <c r="T40" s="285"/>
      <c r="U40" s="285"/>
      <c r="V40" s="283"/>
      <c r="W40" s="283"/>
      <c r="X40" s="277"/>
      <c r="Y40" s="288"/>
      <c r="Z40" s="277"/>
      <c r="AB40" s="283"/>
      <c r="AC40" s="283"/>
      <c r="AD40" s="283"/>
      <c r="AE40" s="283"/>
      <c r="AH40" s="283"/>
      <c r="AI40" s="283"/>
      <c r="AJ40" s="283"/>
    </row>
    <row r="41" spans="6:36">
      <c r="F41" s="278"/>
      <c r="G41" s="278"/>
      <c r="H41" s="278"/>
      <c r="I41" s="279">
        <v>1</v>
      </c>
      <c r="J41" s="279">
        <v>4</v>
      </c>
      <c r="K41" s="286">
        <f t="shared" si="1"/>
        <v>61.185236050951943</v>
      </c>
      <c r="L41" s="287">
        <f t="shared" si="2"/>
        <v>-1.64937106918239</v>
      </c>
      <c r="O41" s="284"/>
      <c r="P41" s="279"/>
      <c r="Q41" s="279"/>
      <c r="R41" s="279"/>
      <c r="T41" s="285"/>
      <c r="U41" s="285"/>
      <c r="V41" s="283"/>
      <c r="W41" s="283"/>
      <c r="X41" s="277"/>
      <c r="Y41" s="277"/>
      <c r="Z41" s="277"/>
      <c r="AB41" s="283"/>
      <c r="AC41" s="283"/>
      <c r="AD41" s="283"/>
      <c r="AE41" s="283"/>
      <c r="AH41" s="283"/>
      <c r="AJ41" s="283"/>
    </row>
    <row r="42" spans="6:36">
      <c r="F42" s="278"/>
      <c r="G42" s="278"/>
      <c r="H42" s="278"/>
      <c r="I42" s="279">
        <v>2</v>
      </c>
      <c r="J42" s="279">
        <v>0</v>
      </c>
      <c r="K42" s="286">
        <f t="shared" si="1"/>
        <v>-4.03</v>
      </c>
      <c r="L42" s="287">
        <f t="shared" si="2"/>
        <v>10.5</v>
      </c>
      <c r="O42" s="284"/>
      <c r="P42" s="279"/>
      <c r="Q42" s="279"/>
      <c r="R42" s="279"/>
      <c r="T42" s="285"/>
      <c r="U42" s="285"/>
      <c r="V42" s="283"/>
      <c r="W42" s="283"/>
      <c r="X42" s="277"/>
      <c r="Y42" s="277"/>
      <c r="Z42" s="277"/>
      <c r="AB42" s="283"/>
      <c r="AC42" s="283"/>
      <c r="AD42" s="283"/>
      <c r="AE42" s="283"/>
      <c r="AH42" s="283"/>
      <c r="AJ42" s="283"/>
    </row>
    <row r="43" spans="6:36">
      <c r="F43" s="278"/>
      <c r="G43" s="278"/>
      <c r="H43" s="278"/>
      <c r="I43" s="279">
        <v>2</v>
      </c>
      <c r="J43" s="279">
        <v>1</v>
      </c>
      <c r="K43" s="286">
        <f t="shared" si="1"/>
        <v>1.1499999999999999</v>
      </c>
      <c r="L43" s="287">
        <f t="shared" si="2"/>
        <v>8.5251572327044016</v>
      </c>
      <c r="O43" s="284"/>
      <c r="P43" s="279"/>
      <c r="Q43" s="279"/>
      <c r="R43" s="279"/>
      <c r="T43" s="285"/>
      <c r="U43" s="285"/>
      <c r="V43" s="283"/>
      <c r="W43" s="283"/>
      <c r="X43" s="277"/>
      <c r="Y43" s="277"/>
      <c r="Z43" s="277"/>
      <c r="AB43" s="283"/>
      <c r="AC43" s="283"/>
      <c r="AD43" s="283"/>
      <c r="AE43" s="283"/>
      <c r="AH43" s="283"/>
      <c r="AJ43" s="283"/>
    </row>
    <row r="44" spans="6:36">
      <c r="F44" s="278"/>
      <c r="G44" s="278"/>
      <c r="H44" s="278"/>
      <c r="I44" s="279">
        <v>2</v>
      </c>
      <c r="J44" s="279">
        <v>2</v>
      </c>
      <c r="K44" s="286">
        <f t="shared" si="1"/>
        <v>12.886063286183154</v>
      </c>
      <c r="L44" s="287">
        <f t="shared" si="2"/>
        <v>6.550314465408805</v>
      </c>
      <c r="O44" s="284"/>
      <c r="P44" s="279"/>
      <c r="Q44" s="279"/>
      <c r="R44" s="279"/>
      <c r="T44" s="285"/>
      <c r="U44" s="285"/>
      <c r="V44" s="283"/>
      <c r="W44" s="283"/>
      <c r="X44" s="277"/>
      <c r="Y44" s="277"/>
      <c r="Z44" s="277"/>
      <c r="AB44" s="283"/>
      <c r="AC44" s="283"/>
      <c r="AD44" s="283"/>
      <c r="AE44" s="283"/>
      <c r="AH44" s="283"/>
      <c r="AJ44" s="283"/>
    </row>
    <row r="45" spans="6:36">
      <c r="F45" s="278"/>
      <c r="G45" s="278"/>
      <c r="H45" s="278"/>
      <c r="I45" s="278"/>
      <c r="J45" s="289"/>
      <c r="O45" s="284"/>
      <c r="P45" s="279"/>
      <c r="Q45" s="279"/>
      <c r="R45" s="279"/>
      <c r="T45" s="285"/>
      <c r="U45" s="285"/>
      <c r="V45" s="283"/>
      <c r="W45" s="283"/>
      <c r="X45" s="277"/>
      <c r="Y45" s="277"/>
      <c r="Z45" s="277"/>
      <c r="AB45" s="283"/>
      <c r="AC45" s="283"/>
      <c r="AD45" s="283"/>
      <c r="AE45" s="283"/>
      <c r="AH45" s="283"/>
      <c r="AJ45" s="283"/>
    </row>
    <row r="46" spans="6:36">
      <c r="F46" s="278"/>
      <c r="G46" s="278"/>
      <c r="H46" s="278"/>
      <c r="I46" s="278"/>
      <c r="J46" s="289"/>
      <c r="N46" s="294" t="s">
        <v>20</v>
      </c>
      <c r="O46" s="295" t="s">
        <v>21</v>
      </c>
      <c r="P46" s="279"/>
      <c r="Q46" s="279"/>
      <c r="R46" s="279"/>
      <c r="T46" s="285"/>
      <c r="U46" s="285"/>
      <c r="V46" s="283"/>
      <c r="W46" s="283"/>
      <c r="X46" s="277"/>
      <c r="Y46" s="288"/>
      <c r="Z46" s="277"/>
      <c r="AB46" s="283"/>
      <c r="AC46" s="283"/>
      <c r="AD46" s="283"/>
      <c r="AE46" s="283"/>
      <c r="AH46" s="283"/>
      <c r="AI46" s="283"/>
      <c r="AJ46" s="283"/>
    </row>
    <row r="47" spans="6:36" ht="41.25">
      <c r="F47" s="278"/>
      <c r="G47" s="278"/>
      <c r="H47" s="278"/>
      <c r="I47" s="278"/>
      <c r="J47" s="289"/>
      <c r="N47" s="250" t="s">
        <v>504</v>
      </c>
      <c r="O47" s="243" t="s">
        <v>15</v>
      </c>
      <c r="P47" s="279"/>
      <c r="Q47" s="279"/>
      <c r="R47" s="279"/>
      <c r="T47" s="285"/>
      <c r="U47" s="285"/>
      <c r="V47" s="283"/>
      <c r="W47" s="283"/>
      <c r="X47" s="277"/>
      <c r="Y47" s="277"/>
      <c r="Z47" s="277"/>
      <c r="AB47" s="283"/>
      <c r="AC47" s="283"/>
      <c r="AD47" s="283"/>
      <c r="AE47" s="283"/>
      <c r="AH47" s="283"/>
      <c r="AJ47" s="283"/>
    </row>
    <row r="48" spans="6:36" ht="41.25">
      <c r="F48" s="278"/>
      <c r="G48" s="278"/>
      <c r="H48" s="278"/>
      <c r="I48" s="278"/>
      <c r="J48" s="289"/>
      <c r="N48" s="250" t="s">
        <v>505</v>
      </c>
      <c r="O48" s="243" t="s">
        <v>18</v>
      </c>
      <c r="P48" s="279"/>
      <c r="Q48" s="279"/>
      <c r="R48" s="279"/>
      <c r="T48" s="285"/>
      <c r="U48" s="285"/>
      <c r="V48" s="283"/>
      <c r="W48" s="283"/>
      <c r="X48" s="277"/>
      <c r="Y48" s="277"/>
      <c r="Z48" s="277"/>
      <c r="AB48" s="283"/>
      <c r="AC48" s="283"/>
      <c r="AD48" s="283"/>
      <c r="AE48" s="283"/>
      <c r="AH48" s="283"/>
      <c r="AJ48" s="283"/>
    </row>
    <row r="49" spans="6:36" ht="148.15" customHeight="1">
      <c r="F49" s="278"/>
      <c r="G49" s="278"/>
      <c r="H49" s="278"/>
      <c r="I49" s="278"/>
      <c r="J49" s="289"/>
      <c r="N49" s="250" t="s">
        <v>506</v>
      </c>
      <c r="O49" s="243" t="s">
        <v>18</v>
      </c>
      <c r="P49" s="279"/>
      <c r="Q49" s="279"/>
      <c r="R49" s="279"/>
      <c r="T49" s="285"/>
      <c r="U49" s="285"/>
      <c r="V49" s="283"/>
      <c r="W49" s="283"/>
      <c r="X49" s="277"/>
      <c r="Y49" s="277"/>
      <c r="Z49" s="277"/>
      <c r="AB49" s="283"/>
      <c r="AC49" s="283"/>
      <c r="AD49" s="283"/>
      <c r="AE49" s="283"/>
      <c r="AH49" s="283"/>
      <c r="AJ49" s="283"/>
    </row>
    <row r="50" spans="6:36">
      <c r="O50" s="296" t="str">
        <f>_xlfn.CONCAT(O47:O49)</f>
        <v>ADD</v>
      </c>
      <c r="P50" s="278" t="s">
        <v>22</v>
      </c>
    </row>
  </sheetData>
  <mergeCells count="5">
    <mergeCell ref="F9:O13"/>
    <mergeCell ref="F16:O17"/>
    <mergeCell ref="F18:O18"/>
    <mergeCell ref="F29:G29"/>
    <mergeCell ref="I29:L29"/>
  </mergeCells>
  <conditionalFormatting sqref="E1:E2">
    <cfRule type="expression" dxfId="180" priority="8">
      <formula>$E$2/$F$2&gt;=0.076</formula>
    </cfRule>
  </conditionalFormatting>
  <conditionalFormatting sqref="F1:F2">
    <cfRule type="expression" dxfId="179" priority="9">
      <formula>$E$2/$F$2&gt;=0.153</formula>
    </cfRule>
  </conditionalFormatting>
  <conditionalFormatting sqref="G1:G2">
    <cfRule type="expression" dxfId="178" priority="10">
      <formula>$E$2/$F$2&gt;=0.23</formula>
    </cfRule>
  </conditionalFormatting>
  <conditionalFormatting sqref="H1:H2">
    <cfRule type="expression" dxfId="177" priority="11">
      <formula>$E$2/$F$2&gt;=0.307</formula>
    </cfRule>
  </conditionalFormatting>
  <conditionalFormatting sqref="I1:I2">
    <cfRule type="expression" dxfId="176" priority="12">
      <formula>$E$2/$F$2&gt;=0.384</formula>
    </cfRule>
  </conditionalFormatting>
  <conditionalFormatting sqref="J1:J2">
    <cfRule type="expression" dxfId="175" priority="13">
      <formula>$E$2/$F$2&gt;=0.461</formula>
    </cfRule>
  </conditionalFormatting>
  <conditionalFormatting sqref="K1:K2">
    <cfRule type="expression" dxfId="174" priority="14">
      <formula>$E$2/$F$2&gt;=0.538</formula>
    </cfRule>
  </conditionalFormatting>
  <conditionalFormatting sqref="L1:L2">
    <cfRule type="expression" dxfId="173" priority="15">
      <formula>$E$2/$F$2&gt;=0.615</formula>
    </cfRule>
  </conditionalFormatting>
  <conditionalFormatting sqref="M1:T2">
    <cfRule type="expression" dxfId="172" priority="16">
      <formula>$E$2/$F$2&gt;=0.692</formula>
    </cfRule>
  </conditionalFormatting>
  <conditionalFormatting sqref="P1">
    <cfRule type="expression" dxfId="171" priority="4">
      <formula>$E$2/$F$2&gt;=0.846</formula>
    </cfRule>
  </conditionalFormatting>
  <conditionalFormatting sqref="S1">
    <cfRule type="expression" dxfId="170" priority="7">
      <formula>$E$2/$F$2&gt;=0.846</formula>
    </cfRule>
  </conditionalFormatting>
  <conditionalFormatting sqref="T1">
    <cfRule type="expression" dxfId="169" priority="2">
      <formula>$T$1&lt;&gt;""</formula>
    </cfRule>
  </conditionalFormatting>
  <conditionalFormatting sqref="U1:V1 E1:S2 AB1:AS2 T2:V2">
    <cfRule type="expression" dxfId="168" priority="1">
      <formula>$T$1="Feedback OFF"</formula>
    </cfRule>
  </conditionalFormatting>
  <conditionalFormatting sqref="U1:V2">
    <cfRule type="expression" dxfId="167" priority="3">
      <formula>$E$2/$F$2&gt;=0.846</formula>
    </cfRule>
  </conditionalFormatting>
  <conditionalFormatting sqref="AB1:AJ1 AL1:AO1 AQ1:AS1 AB2:AS2">
    <cfRule type="expression" dxfId="166" priority="17">
      <formula>$E$2/$F$2&gt;=1</formula>
    </cfRule>
  </conditionalFormatting>
  <conditionalFormatting sqref="AK1">
    <cfRule type="expression" dxfId="165" priority="6">
      <formula>$E$2/$F$2&gt;=0.846</formula>
    </cfRule>
  </conditionalFormatting>
  <conditionalFormatting sqref="AP1">
    <cfRule type="expression" dxfId="164" priority="5">
      <formula>$E$2/$F$2&gt;=0.846</formula>
    </cfRule>
  </conditionalFormatting>
  <dataValidations count="2">
    <dataValidation type="list" allowBlank="1" showInputMessage="1" showErrorMessage="1" sqref="O47:O49" xr:uid="{1B8FEB49-F1DF-41CC-9E91-A6F8233AF305}">
      <formula1>"A,B,C,D"</formula1>
    </dataValidation>
    <dataValidation type="list" allowBlank="1" showInputMessage="1" showErrorMessage="1" sqref="P1" xr:uid="{C9F7F4A2-DCE1-42D3-A9C5-5486247C3BAB}">
      <formula1>"Feedback ON, Taunting ON, Feedback OFF"</formula1>
    </dataValidation>
  </dataValidations>
  <pageMargins left="0.75" right="0.75" top="1" bottom="1" header="0.5" footer="0.5"/>
  <pageSetup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48F50-750A-40CF-B9DA-FEBE9C3F4850}">
  <sheetPr>
    <tabColor rgb="FF4FADEA"/>
  </sheetPr>
  <dimension ref="F3:U56"/>
  <sheetViews>
    <sheetView topLeftCell="A20" zoomScale="79" zoomScaleNormal="48" workbookViewId="0">
      <selection activeCell="J31" sqref="J31"/>
    </sheetView>
  </sheetViews>
  <sheetFormatPr defaultColWidth="10.7109375" defaultRowHeight="8.25"/>
  <cols>
    <col min="1" max="4" width="0.85546875" style="228" customWidth="1"/>
    <col min="5" max="5" width="7.28515625" style="228" customWidth="1"/>
    <col min="6" max="6" width="20.42578125" style="228" customWidth="1"/>
    <col min="7" max="7" width="8.42578125" style="228" customWidth="1"/>
    <col min="8" max="8" width="7" style="228" customWidth="1"/>
    <col min="9" max="9" width="14" style="228" customWidth="1"/>
    <col min="10" max="10" width="11.42578125" style="228" customWidth="1"/>
    <col min="11" max="11" width="10.85546875" style="228" bestFit="1" customWidth="1"/>
    <col min="12" max="12" width="9" style="228" customWidth="1"/>
    <col min="13" max="13" width="10.85546875" style="228" bestFit="1" customWidth="1"/>
    <col min="14" max="14" width="20" style="228" customWidth="1"/>
    <col min="15" max="15" width="11.5703125" style="228" bestFit="1" customWidth="1"/>
    <col min="16" max="16" width="10.85546875" style="228" bestFit="1" customWidth="1"/>
    <col min="17" max="17" width="13.42578125" style="228" bestFit="1" customWidth="1"/>
    <col min="18" max="18" width="4" style="228" customWidth="1"/>
    <col min="19" max="19" width="17.28515625" style="228" customWidth="1"/>
    <col min="20" max="20" width="20.140625" style="228" customWidth="1"/>
    <col min="21" max="21" width="10.85546875" style="228" bestFit="1" customWidth="1"/>
    <col min="22" max="32" width="9.7109375" style="228" customWidth="1"/>
    <col min="33" max="16384" width="10.7109375" style="228"/>
  </cols>
  <sheetData>
    <row r="3" spans="6:17" ht="4.9000000000000004" customHeight="1"/>
    <row r="4" spans="6:17" ht="4.9000000000000004" customHeight="1"/>
    <row r="5" spans="6:17" ht="4.9000000000000004" customHeight="1"/>
    <row r="6" spans="6:17" ht="4.9000000000000004" customHeight="1"/>
    <row r="8" spans="6:17">
      <c r="F8" s="233">
        <v>0</v>
      </c>
    </row>
    <row r="9" spans="6:17">
      <c r="F9" s="398">
        <v>0</v>
      </c>
      <c r="G9" s="398"/>
      <c r="H9" s="398"/>
      <c r="I9" s="398"/>
      <c r="J9" s="398"/>
      <c r="K9" s="398"/>
      <c r="L9" s="398"/>
      <c r="M9" s="398"/>
      <c r="N9" s="398"/>
      <c r="O9" s="398"/>
      <c r="P9" s="398"/>
      <c r="Q9" s="398"/>
    </row>
    <row r="10" spans="6:17">
      <c r="F10" s="398"/>
      <c r="G10" s="398"/>
      <c r="H10" s="398"/>
      <c r="I10" s="398"/>
      <c r="J10" s="398"/>
      <c r="K10" s="398"/>
      <c r="L10" s="398"/>
      <c r="M10" s="398"/>
      <c r="N10" s="398"/>
      <c r="O10" s="398"/>
      <c r="P10" s="398"/>
      <c r="Q10" s="398"/>
    </row>
    <row r="11" spans="6:17">
      <c r="F11" s="229"/>
      <c r="G11" s="229"/>
      <c r="H11" s="229"/>
      <c r="I11" s="229"/>
      <c r="J11" s="229"/>
      <c r="K11" s="229"/>
      <c r="L11" s="229"/>
      <c r="M11" s="229"/>
      <c r="N11" s="229"/>
      <c r="O11" s="229"/>
      <c r="P11" s="229"/>
      <c r="Q11" s="229"/>
    </row>
    <row r="12" spans="6:17">
      <c r="F12" s="233">
        <v>0</v>
      </c>
    </row>
    <row r="13" spans="6:17">
      <c r="F13" s="228">
        <v>0</v>
      </c>
    </row>
    <row r="14" spans="6:17">
      <c r="F14" s="235">
        <v>0</v>
      </c>
    </row>
    <row r="15" spans="6:17" ht="16.149999999999999" customHeight="1">
      <c r="F15" s="235">
        <v>0</v>
      </c>
      <c r="G15" s="235"/>
      <c r="H15" s="235"/>
      <c r="I15" s="235"/>
      <c r="J15" s="235"/>
      <c r="K15" s="235"/>
      <c r="L15" s="235"/>
      <c r="M15" s="235"/>
      <c r="N15" s="235"/>
      <c r="O15" s="235"/>
      <c r="P15" s="235"/>
      <c r="Q15" s="235"/>
    </row>
    <row r="16" spans="6:17">
      <c r="F16" s="238">
        <v>0</v>
      </c>
      <c r="G16" s="235"/>
      <c r="H16" s="235"/>
      <c r="I16" s="235"/>
      <c r="J16" s="235"/>
      <c r="K16" s="235"/>
      <c r="L16" s="235"/>
      <c r="M16" s="235"/>
      <c r="N16" s="235"/>
      <c r="O16" s="235"/>
      <c r="P16" s="235"/>
      <c r="Q16" s="235"/>
    </row>
    <row r="17" spans="6:21">
      <c r="F17" s="235">
        <v>0</v>
      </c>
    </row>
    <row r="18" spans="6:21">
      <c r="F18" s="235">
        <v>0</v>
      </c>
    </row>
    <row r="19" spans="6:21">
      <c r="F19" s="238">
        <v>0</v>
      </c>
    </row>
    <row r="20" spans="6:21" ht="16.899999999999999" customHeight="1">
      <c r="F20" s="235">
        <v>0</v>
      </c>
      <c r="S20" s="399">
        <v>0</v>
      </c>
      <c r="T20" s="399"/>
    </row>
    <row r="21" spans="6:21" ht="16.149999999999999" customHeight="1">
      <c r="F21" s="238">
        <v>0</v>
      </c>
      <c r="S21" s="300">
        <v>0</v>
      </c>
      <c r="T21" s="231">
        <v>0</v>
      </c>
    </row>
    <row r="22" spans="6:21" ht="16.149999999999999" customHeight="1">
      <c r="F22" s="235">
        <v>0</v>
      </c>
      <c r="S22" s="300">
        <v>0</v>
      </c>
      <c r="T22" s="301">
        <v>0</v>
      </c>
    </row>
    <row r="23" spans="6:21">
      <c r="F23" s="238">
        <v>0</v>
      </c>
      <c r="S23" s="300">
        <v>0</v>
      </c>
      <c r="T23" s="231">
        <v>0</v>
      </c>
    </row>
    <row r="24" spans="6:21">
      <c r="S24" s="300">
        <v>0</v>
      </c>
      <c r="T24" s="231">
        <v>0</v>
      </c>
    </row>
    <row r="26" spans="6:21">
      <c r="I26" s="300">
        <v>0</v>
      </c>
      <c r="J26" s="231">
        <v>0</v>
      </c>
    </row>
    <row r="28" spans="6:21" ht="50.65" customHeight="1">
      <c r="F28" s="300">
        <v>0</v>
      </c>
      <c r="G28" s="300">
        <v>0</v>
      </c>
      <c r="H28" s="300">
        <v>0</v>
      </c>
      <c r="I28" s="300">
        <v>0</v>
      </c>
      <c r="J28" s="300">
        <v>0</v>
      </c>
      <c r="K28" s="300">
        <v>0</v>
      </c>
      <c r="L28" s="300">
        <v>0</v>
      </c>
      <c r="M28" s="300">
        <v>0</v>
      </c>
      <c r="N28" s="300">
        <v>0</v>
      </c>
      <c r="O28" s="300">
        <v>0</v>
      </c>
      <c r="P28" s="300">
        <v>0</v>
      </c>
      <c r="Q28" s="300">
        <v>0</v>
      </c>
      <c r="S28" s="300">
        <v>0</v>
      </c>
      <c r="T28" s="300">
        <v>0</v>
      </c>
      <c r="U28" s="300">
        <v>0</v>
      </c>
    </row>
    <row r="29" spans="6:21" ht="15.4" customHeight="1">
      <c r="F29" s="232">
        <v>0</v>
      </c>
      <c r="G29" s="231">
        <v>0</v>
      </c>
      <c r="H29" s="231">
        <v>0</v>
      </c>
      <c r="I29" s="231">
        <v>1</v>
      </c>
      <c r="J29" s="231">
        <v>1</v>
      </c>
      <c r="K29" s="302">
        <v>0</v>
      </c>
      <c r="L29" s="231">
        <v>0</v>
      </c>
      <c r="M29" s="231">
        <v>0</v>
      </c>
      <c r="N29" s="303">
        <v>0</v>
      </c>
      <c r="O29" s="231">
        <v>0</v>
      </c>
      <c r="P29" s="302">
        <v>0</v>
      </c>
      <c r="Q29" s="304">
        <v>0</v>
      </c>
      <c r="S29" s="305">
        <v>1</v>
      </c>
      <c r="T29" s="303">
        <v>1</v>
      </c>
      <c r="U29" s="231">
        <v>1</v>
      </c>
    </row>
    <row r="30" spans="6:21" ht="15.4" customHeight="1">
      <c r="F30" s="232">
        <v>0</v>
      </c>
      <c r="G30" s="231">
        <v>0</v>
      </c>
      <c r="H30" s="231">
        <v>0</v>
      </c>
      <c r="I30" s="231">
        <v>1</v>
      </c>
      <c r="J30" s="231">
        <v>1</v>
      </c>
      <c r="K30" s="302">
        <v>0</v>
      </c>
      <c r="L30" s="231">
        <v>0</v>
      </c>
      <c r="M30" s="231">
        <v>0</v>
      </c>
      <c r="N30" s="303">
        <v>0</v>
      </c>
      <c r="O30" s="231">
        <v>0</v>
      </c>
      <c r="P30" s="302">
        <v>0</v>
      </c>
      <c r="Q30" s="304">
        <v>0</v>
      </c>
      <c r="S30" s="305">
        <v>1</v>
      </c>
      <c r="T30" s="303">
        <v>1</v>
      </c>
      <c r="U30" s="231">
        <v>1</v>
      </c>
    </row>
    <row r="31" spans="6:21" ht="15.4" customHeight="1">
      <c r="F31" s="232">
        <v>0</v>
      </c>
      <c r="G31" s="231">
        <v>0</v>
      </c>
      <c r="H31" s="231">
        <v>0</v>
      </c>
      <c r="I31" s="231">
        <v>0</v>
      </c>
      <c r="J31" s="231">
        <v>0</v>
      </c>
      <c r="K31" s="302">
        <v>0</v>
      </c>
      <c r="L31" s="231">
        <v>0</v>
      </c>
      <c r="M31" s="231">
        <v>0</v>
      </c>
      <c r="N31" s="303">
        <v>0</v>
      </c>
      <c r="O31" s="231">
        <v>0</v>
      </c>
      <c r="P31" s="302">
        <v>0</v>
      </c>
      <c r="Q31" s="304">
        <v>0</v>
      </c>
      <c r="S31" s="305">
        <v>0</v>
      </c>
      <c r="T31" s="303">
        <v>0</v>
      </c>
      <c r="U31" s="231">
        <v>0</v>
      </c>
    </row>
    <row r="32" spans="6:21" ht="15.4" customHeight="1">
      <c r="F32" s="232">
        <v>0</v>
      </c>
      <c r="G32" s="231">
        <v>0</v>
      </c>
      <c r="H32" s="231">
        <v>0</v>
      </c>
      <c r="I32" s="231">
        <v>0</v>
      </c>
      <c r="J32" s="231">
        <v>0</v>
      </c>
      <c r="K32" s="302">
        <v>0</v>
      </c>
      <c r="L32" s="231">
        <v>0</v>
      </c>
      <c r="M32" s="231">
        <v>0</v>
      </c>
      <c r="N32" s="303">
        <v>0</v>
      </c>
      <c r="O32" s="231">
        <v>0</v>
      </c>
      <c r="P32" s="302">
        <v>0</v>
      </c>
      <c r="Q32" s="304">
        <v>0</v>
      </c>
      <c r="S32" s="305">
        <v>0</v>
      </c>
      <c r="T32" s="303">
        <v>0</v>
      </c>
      <c r="U32" s="231">
        <v>0</v>
      </c>
    </row>
    <row r="33" spans="6:21" ht="15.4" customHeight="1">
      <c r="F33" s="232">
        <v>0</v>
      </c>
      <c r="G33" s="231">
        <v>0</v>
      </c>
      <c r="H33" s="231">
        <v>0</v>
      </c>
      <c r="I33" s="231">
        <v>0</v>
      </c>
      <c r="J33" s="231">
        <v>0</v>
      </c>
      <c r="K33" s="302">
        <v>0</v>
      </c>
      <c r="L33" s="231">
        <v>0</v>
      </c>
      <c r="M33" s="231">
        <v>0</v>
      </c>
      <c r="N33" s="303">
        <v>0</v>
      </c>
      <c r="O33" s="231">
        <v>0</v>
      </c>
      <c r="P33" s="302">
        <v>0</v>
      </c>
      <c r="Q33" s="304">
        <v>0</v>
      </c>
      <c r="S33" s="305">
        <v>0</v>
      </c>
      <c r="T33" s="303">
        <v>0</v>
      </c>
      <c r="U33" s="231">
        <v>0</v>
      </c>
    </row>
    <row r="34" spans="6:21" ht="15.4" customHeight="1">
      <c r="F34" s="232">
        <v>0</v>
      </c>
      <c r="G34" s="231">
        <v>0</v>
      </c>
      <c r="H34" s="231">
        <v>0</v>
      </c>
      <c r="I34" s="231">
        <v>0</v>
      </c>
      <c r="J34" s="231">
        <v>0</v>
      </c>
      <c r="K34" s="302">
        <v>0</v>
      </c>
      <c r="L34" s="231">
        <v>0</v>
      </c>
      <c r="M34" s="231">
        <v>0</v>
      </c>
      <c r="N34" s="303">
        <v>0</v>
      </c>
      <c r="O34" s="231">
        <v>0</v>
      </c>
      <c r="P34" s="302">
        <v>0</v>
      </c>
      <c r="Q34" s="304">
        <v>0</v>
      </c>
      <c r="S34" s="305">
        <v>0</v>
      </c>
      <c r="T34" s="303">
        <v>0</v>
      </c>
      <c r="U34" s="231">
        <v>0</v>
      </c>
    </row>
    <row r="35" spans="6:21" ht="15.4" customHeight="1">
      <c r="F35" s="232">
        <v>0</v>
      </c>
      <c r="G35" s="231">
        <v>0</v>
      </c>
      <c r="H35" s="231">
        <v>0</v>
      </c>
      <c r="I35" s="231">
        <v>0</v>
      </c>
      <c r="J35" s="231">
        <v>0</v>
      </c>
      <c r="K35" s="302">
        <v>0</v>
      </c>
      <c r="L35" s="231">
        <v>0</v>
      </c>
      <c r="M35" s="231">
        <v>0</v>
      </c>
      <c r="N35" s="303">
        <v>0</v>
      </c>
      <c r="O35" s="231">
        <v>0</v>
      </c>
      <c r="P35" s="302">
        <v>0</v>
      </c>
      <c r="Q35" s="304">
        <v>0</v>
      </c>
      <c r="S35" s="305">
        <v>0</v>
      </c>
      <c r="T35" s="303">
        <v>0</v>
      </c>
      <c r="U35" s="231">
        <v>0</v>
      </c>
    </row>
    <row r="36" spans="6:21" ht="15.4" customHeight="1">
      <c r="F36" s="232">
        <v>0</v>
      </c>
      <c r="G36" s="231">
        <v>0</v>
      </c>
      <c r="H36" s="231">
        <v>0</v>
      </c>
      <c r="I36" s="231">
        <v>0</v>
      </c>
      <c r="J36" s="231">
        <v>0</v>
      </c>
      <c r="K36" s="302">
        <v>0</v>
      </c>
      <c r="L36" s="231">
        <v>0</v>
      </c>
      <c r="M36" s="231">
        <v>0</v>
      </c>
      <c r="N36" s="303">
        <v>0</v>
      </c>
      <c r="O36" s="231">
        <v>0</v>
      </c>
      <c r="P36" s="302">
        <v>0</v>
      </c>
      <c r="Q36" s="304">
        <v>0</v>
      </c>
      <c r="S36" s="305">
        <v>0</v>
      </c>
      <c r="T36" s="303">
        <v>0</v>
      </c>
      <c r="U36" s="231">
        <v>0</v>
      </c>
    </row>
    <row r="37" spans="6:21" ht="15.4" customHeight="1">
      <c r="F37" s="232">
        <v>0</v>
      </c>
      <c r="G37" s="231">
        <v>0</v>
      </c>
      <c r="H37" s="231">
        <v>0</v>
      </c>
      <c r="I37" s="231">
        <v>0</v>
      </c>
      <c r="J37" s="231">
        <v>0</v>
      </c>
      <c r="K37" s="302">
        <v>0</v>
      </c>
      <c r="L37" s="231">
        <v>0</v>
      </c>
      <c r="M37" s="231">
        <v>0</v>
      </c>
      <c r="N37" s="303">
        <v>0</v>
      </c>
      <c r="O37" s="231">
        <v>0</v>
      </c>
      <c r="P37" s="302">
        <v>0</v>
      </c>
      <c r="Q37" s="304">
        <v>0</v>
      </c>
      <c r="S37" s="305">
        <v>0</v>
      </c>
      <c r="T37" s="303">
        <v>0</v>
      </c>
      <c r="U37" s="231">
        <v>0</v>
      </c>
    </row>
    <row r="38" spans="6:21" ht="15.4" customHeight="1">
      <c r="F38" s="232">
        <v>0</v>
      </c>
      <c r="G38" s="231">
        <v>0</v>
      </c>
      <c r="H38" s="231">
        <v>0</v>
      </c>
      <c r="I38" s="231">
        <v>0</v>
      </c>
      <c r="J38" s="231">
        <v>0</v>
      </c>
      <c r="K38" s="302">
        <v>0</v>
      </c>
      <c r="L38" s="231">
        <v>0</v>
      </c>
      <c r="M38" s="231">
        <v>0</v>
      </c>
      <c r="N38" s="303">
        <v>0</v>
      </c>
      <c r="O38" s="231">
        <v>0</v>
      </c>
      <c r="P38" s="302">
        <v>0</v>
      </c>
      <c r="Q38" s="304">
        <v>0</v>
      </c>
      <c r="S38" s="305">
        <v>0</v>
      </c>
      <c r="T38" s="303">
        <v>0</v>
      </c>
      <c r="U38" s="231">
        <v>0</v>
      </c>
    </row>
    <row r="39" spans="6:21" ht="15.4" customHeight="1">
      <c r="F39" s="232">
        <v>0</v>
      </c>
      <c r="G39" s="231">
        <v>0</v>
      </c>
      <c r="H39" s="231">
        <v>0</v>
      </c>
      <c r="I39" s="231">
        <v>0</v>
      </c>
      <c r="J39" s="231">
        <v>0</v>
      </c>
      <c r="K39" s="302">
        <v>0</v>
      </c>
      <c r="L39" s="231">
        <v>0</v>
      </c>
      <c r="M39" s="231">
        <v>0</v>
      </c>
      <c r="N39" s="303">
        <v>0</v>
      </c>
      <c r="O39" s="231">
        <v>0</v>
      </c>
      <c r="P39" s="302">
        <v>0</v>
      </c>
      <c r="Q39" s="304">
        <v>0</v>
      </c>
      <c r="S39" s="305">
        <v>0</v>
      </c>
      <c r="T39" s="303">
        <v>0</v>
      </c>
      <c r="U39" s="231">
        <v>0</v>
      </c>
    </row>
    <row r="40" spans="6:21" ht="15.4" customHeight="1">
      <c r="F40" s="232">
        <v>0</v>
      </c>
      <c r="G40" s="231">
        <v>0</v>
      </c>
      <c r="H40" s="231">
        <v>0</v>
      </c>
      <c r="I40" s="231">
        <v>0</v>
      </c>
      <c r="J40" s="231">
        <v>0</v>
      </c>
      <c r="K40" s="302">
        <v>0</v>
      </c>
      <c r="L40" s="231">
        <v>0</v>
      </c>
      <c r="M40" s="231">
        <v>0</v>
      </c>
      <c r="N40" s="303">
        <v>0</v>
      </c>
      <c r="O40" s="231">
        <v>0</v>
      </c>
      <c r="P40" s="302">
        <v>0</v>
      </c>
      <c r="Q40" s="304">
        <v>0</v>
      </c>
      <c r="S40" s="305">
        <v>0</v>
      </c>
      <c r="T40" s="303">
        <v>0</v>
      </c>
      <c r="U40" s="231">
        <v>0</v>
      </c>
    </row>
    <row r="41" spans="6:21" ht="15.4" customHeight="1">
      <c r="F41" s="232">
        <v>0</v>
      </c>
      <c r="G41" s="231">
        <v>0</v>
      </c>
      <c r="H41" s="231">
        <v>0</v>
      </c>
      <c r="I41" s="231">
        <v>0</v>
      </c>
      <c r="J41" s="231">
        <v>0</v>
      </c>
      <c r="K41" s="302">
        <v>0</v>
      </c>
      <c r="L41" s="231">
        <v>0</v>
      </c>
      <c r="M41" s="231">
        <v>0</v>
      </c>
      <c r="N41" s="303">
        <v>0</v>
      </c>
      <c r="O41" s="231">
        <v>0</v>
      </c>
      <c r="P41" s="302">
        <v>0</v>
      </c>
      <c r="Q41" s="304">
        <v>0</v>
      </c>
      <c r="S41" s="305">
        <v>0</v>
      </c>
      <c r="T41" s="303">
        <v>0</v>
      </c>
      <c r="U41" s="231">
        <v>0</v>
      </c>
    </row>
    <row r="42" spans="6:21" ht="15.4" customHeight="1">
      <c r="F42" s="232">
        <v>0</v>
      </c>
      <c r="G42" s="231">
        <v>0</v>
      </c>
      <c r="H42" s="231">
        <v>0</v>
      </c>
      <c r="I42" s="231">
        <v>0</v>
      </c>
      <c r="J42" s="231">
        <v>0</v>
      </c>
      <c r="K42" s="302">
        <v>0</v>
      </c>
      <c r="L42" s="231">
        <v>0</v>
      </c>
      <c r="M42" s="231">
        <v>0</v>
      </c>
      <c r="N42" s="303">
        <v>0</v>
      </c>
      <c r="O42" s="231">
        <v>0</v>
      </c>
      <c r="P42" s="302">
        <v>0</v>
      </c>
      <c r="Q42" s="304">
        <v>0</v>
      </c>
      <c r="S42" s="305">
        <v>0</v>
      </c>
      <c r="T42" s="303">
        <v>0</v>
      </c>
      <c r="U42" s="231">
        <v>0</v>
      </c>
    </row>
    <row r="43" spans="6:21" ht="15.4" customHeight="1">
      <c r="F43" s="232">
        <v>0</v>
      </c>
      <c r="G43" s="231">
        <v>0</v>
      </c>
      <c r="H43" s="231">
        <v>0</v>
      </c>
      <c r="I43" s="231">
        <v>0</v>
      </c>
      <c r="J43" s="231">
        <v>0</v>
      </c>
      <c r="K43" s="302">
        <v>0</v>
      </c>
      <c r="L43" s="231">
        <v>0</v>
      </c>
      <c r="M43" s="231">
        <v>0</v>
      </c>
      <c r="N43" s="303">
        <v>0</v>
      </c>
      <c r="O43" s="231">
        <v>0</v>
      </c>
      <c r="P43" s="302">
        <v>0</v>
      </c>
      <c r="Q43" s="304">
        <v>0</v>
      </c>
      <c r="S43" s="305">
        <v>0</v>
      </c>
      <c r="T43" s="303">
        <v>0</v>
      </c>
      <c r="U43" s="231">
        <v>0</v>
      </c>
    </row>
    <row r="44" spans="6:21" ht="15.4" customHeight="1">
      <c r="F44" s="232">
        <v>0</v>
      </c>
      <c r="G44" s="231">
        <v>0</v>
      </c>
      <c r="H44" s="231">
        <v>0</v>
      </c>
      <c r="I44" s="231">
        <v>0</v>
      </c>
      <c r="J44" s="231">
        <v>0</v>
      </c>
      <c r="K44" s="302">
        <v>0</v>
      </c>
      <c r="L44" s="231">
        <v>0</v>
      </c>
      <c r="M44" s="231">
        <v>0</v>
      </c>
      <c r="N44" s="303">
        <v>0</v>
      </c>
      <c r="O44" s="231">
        <v>0</v>
      </c>
      <c r="P44" s="302">
        <v>0</v>
      </c>
      <c r="Q44" s="304">
        <v>0</v>
      </c>
      <c r="S44" s="305">
        <v>0</v>
      </c>
      <c r="T44" s="303">
        <v>0</v>
      </c>
      <c r="U44" s="231">
        <v>0</v>
      </c>
    </row>
    <row r="45" spans="6:21" ht="15.4" customHeight="1">
      <c r="F45" s="232">
        <v>0</v>
      </c>
      <c r="G45" s="231">
        <v>0</v>
      </c>
      <c r="H45" s="231">
        <v>0</v>
      </c>
      <c r="I45" s="231">
        <v>0</v>
      </c>
      <c r="J45" s="231">
        <v>0</v>
      </c>
      <c r="K45" s="302">
        <v>0</v>
      </c>
      <c r="L45" s="231">
        <v>0</v>
      </c>
      <c r="M45" s="231">
        <v>0</v>
      </c>
      <c r="N45" s="303">
        <v>0</v>
      </c>
      <c r="O45" s="231">
        <v>0</v>
      </c>
      <c r="P45" s="302">
        <v>0</v>
      </c>
      <c r="Q45" s="304">
        <v>0</v>
      </c>
      <c r="S45" s="305">
        <v>0</v>
      </c>
      <c r="T45" s="303">
        <v>0</v>
      </c>
      <c r="U45" s="231">
        <v>0</v>
      </c>
    </row>
    <row r="46" spans="6:21" ht="15.4" customHeight="1">
      <c r="F46" s="232">
        <v>0</v>
      </c>
      <c r="G46" s="231">
        <v>0</v>
      </c>
      <c r="H46" s="231">
        <v>0</v>
      </c>
      <c r="I46" s="231">
        <v>0</v>
      </c>
      <c r="J46" s="231">
        <v>0</v>
      </c>
      <c r="K46" s="302">
        <v>0</v>
      </c>
      <c r="L46" s="231">
        <v>0</v>
      </c>
      <c r="M46" s="231">
        <v>0</v>
      </c>
      <c r="N46" s="303">
        <v>0</v>
      </c>
      <c r="O46" s="231">
        <v>0</v>
      </c>
      <c r="P46" s="302">
        <v>0</v>
      </c>
      <c r="Q46" s="304">
        <v>0</v>
      </c>
      <c r="S46" s="305">
        <v>0</v>
      </c>
      <c r="T46" s="303">
        <v>0</v>
      </c>
      <c r="U46" s="231">
        <v>0</v>
      </c>
    </row>
    <row r="47" spans="6:21" ht="15.4" customHeight="1">
      <c r="F47" s="232">
        <v>0</v>
      </c>
      <c r="G47" s="231">
        <v>0</v>
      </c>
      <c r="H47" s="231">
        <v>0</v>
      </c>
      <c r="I47" s="231">
        <v>0</v>
      </c>
      <c r="J47" s="231">
        <v>0</v>
      </c>
      <c r="K47" s="302">
        <v>0</v>
      </c>
      <c r="L47" s="231">
        <v>0</v>
      </c>
      <c r="M47" s="231">
        <v>0</v>
      </c>
      <c r="N47" s="303">
        <v>0</v>
      </c>
      <c r="O47" s="231">
        <v>0</v>
      </c>
      <c r="P47" s="302">
        <v>0</v>
      </c>
      <c r="Q47" s="304">
        <v>0</v>
      </c>
      <c r="S47" s="305">
        <v>0</v>
      </c>
      <c r="T47" s="303">
        <v>0</v>
      </c>
      <c r="U47" s="231">
        <v>0</v>
      </c>
    </row>
    <row r="48" spans="6:21" ht="15.4" customHeight="1">
      <c r="F48" s="232">
        <v>0</v>
      </c>
      <c r="G48" s="231">
        <v>0</v>
      </c>
      <c r="H48" s="231">
        <v>0</v>
      </c>
      <c r="I48" s="231">
        <v>0</v>
      </c>
      <c r="J48" s="231">
        <v>0</v>
      </c>
      <c r="K48" s="302">
        <v>0</v>
      </c>
      <c r="L48" s="231">
        <v>0</v>
      </c>
      <c r="M48" s="231">
        <v>0</v>
      </c>
      <c r="N48" s="303">
        <v>0</v>
      </c>
      <c r="O48" s="231">
        <v>0</v>
      </c>
      <c r="P48" s="302">
        <v>0</v>
      </c>
      <c r="Q48" s="304">
        <v>0</v>
      </c>
      <c r="S48" s="305">
        <v>0</v>
      </c>
      <c r="T48" s="303">
        <v>0</v>
      </c>
      <c r="U48" s="231">
        <v>0</v>
      </c>
    </row>
    <row r="49" spans="6:21" ht="15.4" customHeight="1">
      <c r="F49" s="232">
        <v>0</v>
      </c>
      <c r="G49" s="231">
        <v>0</v>
      </c>
      <c r="H49" s="231">
        <v>0</v>
      </c>
      <c r="I49" s="231">
        <v>0</v>
      </c>
      <c r="J49" s="231">
        <v>0</v>
      </c>
      <c r="K49" s="302">
        <v>0</v>
      </c>
      <c r="L49" s="231">
        <v>0</v>
      </c>
      <c r="M49" s="231">
        <v>0</v>
      </c>
      <c r="N49" s="303">
        <v>0</v>
      </c>
      <c r="O49" s="231">
        <v>0</v>
      </c>
      <c r="P49" s="302">
        <v>0</v>
      </c>
      <c r="Q49" s="304">
        <v>0</v>
      </c>
      <c r="S49" s="305">
        <v>0</v>
      </c>
      <c r="T49" s="303">
        <v>0</v>
      </c>
      <c r="U49" s="231">
        <v>0</v>
      </c>
    </row>
    <row r="50" spans="6:21" ht="15.4" customHeight="1">
      <c r="F50" s="232">
        <v>0</v>
      </c>
      <c r="G50" s="231">
        <v>0</v>
      </c>
      <c r="H50" s="231">
        <v>0</v>
      </c>
      <c r="I50" s="231">
        <v>0</v>
      </c>
      <c r="J50" s="231">
        <v>0</v>
      </c>
      <c r="K50" s="302">
        <v>0</v>
      </c>
      <c r="L50" s="231">
        <v>0</v>
      </c>
      <c r="M50" s="231">
        <v>0</v>
      </c>
      <c r="N50" s="303">
        <v>0</v>
      </c>
      <c r="O50" s="231">
        <v>0</v>
      </c>
      <c r="P50" s="302">
        <v>0</v>
      </c>
      <c r="Q50" s="304">
        <v>0</v>
      </c>
      <c r="S50" s="305">
        <v>0</v>
      </c>
      <c r="T50" s="303">
        <v>0</v>
      </c>
      <c r="U50" s="231">
        <v>0</v>
      </c>
    </row>
    <row r="51" spans="6:21" ht="15.4" customHeight="1">
      <c r="F51" s="232">
        <v>0</v>
      </c>
      <c r="G51" s="231">
        <v>0</v>
      </c>
      <c r="H51" s="231">
        <v>0</v>
      </c>
      <c r="I51" s="231">
        <v>0</v>
      </c>
      <c r="J51" s="231">
        <v>0</v>
      </c>
      <c r="K51" s="302">
        <v>0</v>
      </c>
      <c r="L51" s="231">
        <v>0</v>
      </c>
      <c r="M51" s="231">
        <v>0</v>
      </c>
      <c r="N51" s="303">
        <v>0</v>
      </c>
      <c r="O51" s="231">
        <v>0</v>
      </c>
      <c r="P51" s="302">
        <v>0</v>
      </c>
      <c r="Q51" s="304">
        <v>0</v>
      </c>
      <c r="S51" s="305">
        <v>0</v>
      </c>
      <c r="T51" s="303">
        <v>0</v>
      </c>
      <c r="U51" s="231">
        <v>0</v>
      </c>
    </row>
    <row r="52" spans="6:21" ht="15.4" customHeight="1">
      <c r="F52" s="232">
        <v>0</v>
      </c>
      <c r="G52" s="231">
        <v>0</v>
      </c>
      <c r="H52" s="231">
        <v>0</v>
      </c>
      <c r="I52" s="231">
        <v>0</v>
      </c>
      <c r="J52" s="231">
        <v>0</v>
      </c>
      <c r="K52" s="302">
        <v>0</v>
      </c>
      <c r="L52" s="231">
        <v>0</v>
      </c>
      <c r="M52" s="231">
        <v>0</v>
      </c>
      <c r="N52" s="303">
        <v>0</v>
      </c>
      <c r="O52" s="231">
        <v>0</v>
      </c>
      <c r="P52" s="302">
        <v>0</v>
      </c>
      <c r="Q52" s="304">
        <v>0</v>
      </c>
      <c r="S52" s="305">
        <v>0</v>
      </c>
      <c r="T52" s="303">
        <v>0</v>
      </c>
      <c r="U52" s="231">
        <v>0</v>
      </c>
    </row>
    <row r="53" spans="6:21" ht="15.4" customHeight="1">
      <c r="F53" s="232">
        <v>0</v>
      </c>
      <c r="G53" s="231">
        <v>0</v>
      </c>
      <c r="H53" s="231">
        <v>0</v>
      </c>
      <c r="I53" s="231">
        <v>1</v>
      </c>
      <c r="J53" s="231">
        <v>1</v>
      </c>
      <c r="K53" s="302">
        <v>0</v>
      </c>
      <c r="L53" s="231">
        <v>0</v>
      </c>
      <c r="M53" s="231">
        <v>0</v>
      </c>
      <c r="N53" s="303">
        <v>0</v>
      </c>
      <c r="O53" s="231">
        <v>0</v>
      </c>
      <c r="P53" s="302">
        <v>0</v>
      </c>
      <c r="Q53" s="304">
        <v>0</v>
      </c>
      <c r="S53" s="305">
        <v>1</v>
      </c>
      <c r="T53" s="303">
        <v>1</v>
      </c>
      <c r="U53" s="231">
        <v>1</v>
      </c>
    </row>
    <row r="54" spans="6:21">
      <c r="Q54" s="299"/>
    </row>
    <row r="55" spans="6:21">
      <c r="N55" s="423">
        <v>0</v>
      </c>
      <c r="O55" s="423"/>
      <c r="P55" s="423"/>
      <c r="Q55" s="306">
        <v>1</v>
      </c>
    </row>
    <row r="56" spans="6:21">
      <c r="F56" s="232"/>
    </row>
  </sheetData>
  <mergeCells count="3">
    <mergeCell ref="F9:Q10"/>
    <mergeCell ref="S20:T20"/>
    <mergeCell ref="N55:P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9CA20-AE57-4D09-B714-40E9E5A03E40}">
  <sheetPr>
    <tabColor rgb="FF4FADEA"/>
  </sheetPr>
  <dimension ref="E1:U56"/>
  <sheetViews>
    <sheetView topLeftCell="A20" zoomScale="79" zoomScaleNormal="48" workbookViewId="0">
      <selection activeCell="S29" sqref="S29"/>
    </sheetView>
  </sheetViews>
  <sheetFormatPr defaultColWidth="10.7109375" defaultRowHeight="8.25"/>
  <cols>
    <col min="1" max="4" width="0.85546875" style="228" customWidth="1"/>
    <col min="5" max="5" width="7.28515625" style="228" customWidth="1"/>
    <col min="6" max="6" width="20.42578125" style="228" customWidth="1"/>
    <col min="7" max="7" width="8.42578125" style="228" customWidth="1"/>
    <col min="8" max="8" width="7" style="228" customWidth="1"/>
    <col min="9" max="9" width="14" style="228" customWidth="1"/>
    <col min="10" max="10" width="11.42578125" style="228" customWidth="1"/>
    <col min="11" max="11" width="10.85546875" style="228" bestFit="1" customWidth="1"/>
    <col min="12" max="12" width="9" style="228" customWidth="1"/>
    <col min="13" max="13" width="10.85546875" style="228" bestFit="1" customWidth="1"/>
    <col min="14" max="14" width="20" style="228" customWidth="1"/>
    <col min="15" max="15" width="11.5703125" style="228" bestFit="1" customWidth="1"/>
    <col min="16" max="16" width="10.85546875" style="228" bestFit="1" customWidth="1"/>
    <col min="17" max="17" width="12.85546875" style="228" bestFit="1" customWidth="1"/>
    <col min="18" max="18" width="4" style="228" customWidth="1"/>
    <col min="19" max="19" width="17.28515625" style="228" customWidth="1"/>
    <col min="20" max="20" width="20.140625" style="228" customWidth="1"/>
    <col min="21" max="21" width="10.85546875" style="228" bestFit="1" customWidth="1"/>
    <col min="22" max="32" width="9.7109375" style="228" customWidth="1"/>
    <col min="33" max="16384" width="10.7109375" style="228"/>
  </cols>
  <sheetData>
    <row r="1" spans="5:17">
      <c r="M1" s="228" t="s">
        <v>497</v>
      </c>
    </row>
    <row r="2" spans="5:17">
      <c r="E2" s="228">
        <f ca="1">IF(D!$H$2="DRAGGING CELLS IS NOT PERMITTED. PLEASE UNDO LAST ACTION!!",0,IF(D!$T$1&lt;&gt;"Feedback OFF",IF(Scoreboard!$F$24="",SUMIFS(DPT!A3:$AP$55, DPT!A3:$AP$55, "&gt;0", DSC!A3:$AP$55, "PerfectMsg")+ABS(SUMIFS(DPT!A3:$AP$55, DPT!A3:$AP$55, "&lt;0", DSC!A3:$AP$55, "PerfectMsg")),0),0))</f>
        <v>16</v>
      </c>
      <c r="F2" s="228">
        <f>SUMIF(DPT!A3:$AP$55,"&gt;0")</f>
        <v>16</v>
      </c>
    </row>
    <row r="3" spans="5:17" ht="4.9000000000000004" customHeight="1"/>
    <row r="4" spans="5:17" ht="4.9000000000000004" customHeight="1"/>
    <row r="5" spans="5:17" ht="4.9000000000000004" customHeight="1"/>
    <row r="6" spans="5:17" ht="4.9000000000000004" customHeight="1"/>
    <row r="8" spans="5:17">
      <c r="F8" s="233">
        <v>0</v>
      </c>
    </row>
    <row r="9" spans="5:17">
      <c r="F9" s="398">
        <v>0</v>
      </c>
      <c r="G9" s="398"/>
      <c r="H9" s="398"/>
      <c r="I9" s="398"/>
      <c r="J9" s="398"/>
      <c r="K9" s="398"/>
      <c r="L9" s="398"/>
      <c r="M9" s="398"/>
      <c r="N9" s="398"/>
      <c r="O9" s="398"/>
      <c r="P9" s="398"/>
      <c r="Q9" s="398"/>
    </row>
    <row r="10" spans="5:17">
      <c r="F10" s="398"/>
      <c r="G10" s="398"/>
      <c r="H10" s="398"/>
      <c r="I10" s="398"/>
      <c r="J10" s="398"/>
      <c r="K10" s="398"/>
      <c r="L10" s="398"/>
      <c r="M10" s="398"/>
      <c r="N10" s="398"/>
      <c r="O10" s="398"/>
      <c r="P10" s="398"/>
      <c r="Q10" s="398"/>
    </row>
    <row r="11" spans="5:17">
      <c r="F11" s="229"/>
      <c r="G11" s="229"/>
      <c r="H11" s="229"/>
      <c r="I11" s="229"/>
      <c r="J11" s="229"/>
      <c r="K11" s="229"/>
      <c r="L11" s="229"/>
      <c r="M11" s="229"/>
      <c r="N11" s="229"/>
      <c r="O11" s="229"/>
      <c r="P11" s="229"/>
      <c r="Q11" s="229"/>
    </row>
    <row r="12" spans="5:17">
      <c r="F12" s="233">
        <v>0</v>
      </c>
    </row>
    <row r="13" spans="5:17">
      <c r="F13" s="228">
        <v>0</v>
      </c>
    </row>
    <row r="14" spans="5:17">
      <c r="F14" s="235">
        <v>0</v>
      </c>
    </row>
    <row r="15" spans="5:17" ht="16.149999999999999" customHeight="1">
      <c r="F15" s="235">
        <v>0</v>
      </c>
      <c r="G15" s="235"/>
      <c r="H15" s="235"/>
      <c r="I15" s="235"/>
      <c r="J15" s="235"/>
      <c r="K15" s="235"/>
      <c r="L15" s="235"/>
      <c r="M15" s="235"/>
      <c r="N15" s="235"/>
      <c r="O15" s="235"/>
      <c r="P15" s="235"/>
      <c r="Q15" s="235"/>
    </row>
    <row r="16" spans="5:17">
      <c r="F16" s="238">
        <v>0</v>
      </c>
      <c r="G16" s="235"/>
      <c r="H16" s="235"/>
      <c r="I16" s="235"/>
      <c r="J16" s="235"/>
      <c r="K16" s="235"/>
      <c r="L16" s="235"/>
      <c r="M16" s="235"/>
      <c r="N16" s="235"/>
      <c r="O16" s="235"/>
      <c r="P16" s="235"/>
      <c r="Q16" s="235"/>
    </row>
    <row r="17" spans="6:21">
      <c r="F17" s="235">
        <v>0</v>
      </c>
    </row>
    <row r="18" spans="6:21">
      <c r="F18" s="235">
        <v>0</v>
      </c>
    </row>
    <row r="19" spans="6:21">
      <c r="F19" s="238">
        <v>0</v>
      </c>
    </row>
    <row r="20" spans="6:21" ht="16.899999999999999" customHeight="1">
      <c r="F20" s="235">
        <v>0</v>
      </c>
      <c r="S20" s="399">
        <v>0</v>
      </c>
      <c r="T20" s="399"/>
    </row>
    <row r="21" spans="6:21" ht="16.149999999999999" customHeight="1">
      <c r="F21" s="238">
        <v>0</v>
      </c>
      <c r="S21" s="300">
        <v>0</v>
      </c>
      <c r="T21" s="231">
        <v>0</v>
      </c>
    </row>
    <row r="22" spans="6:21" ht="16.149999999999999" customHeight="1">
      <c r="F22" s="235">
        <v>0</v>
      </c>
      <c r="S22" s="300">
        <v>0</v>
      </c>
      <c r="T22" s="301">
        <v>0</v>
      </c>
    </row>
    <row r="23" spans="6:21">
      <c r="F23" s="238">
        <v>0</v>
      </c>
      <c r="S23" s="300">
        <v>0</v>
      </c>
      <c r="T23" s="231">
        <v>0</v>
      </c>
    </row>
    <row r="24" spans="6:21">
      <c r="S24" s="300">
        <v>0</v>
      </c>
      <c r="T24" s="231">
        <v>0</v>
      </c>
    </row>
    <row r="26" spans="6:21">
      <c r="I26" s="300">
        <v>0</v>
      </c>
      <c r="J26" s="231">
        <v>0</v>
      </c>
    </row>
    <row r="28" spans="6:21" ht="50.65" customHeight="1">
      <c r="F28" s="300">
        <v>0</v>
      </c>
      <c r="G28" s="300">
        <v>0</v>
      </c>
      <c r="H28" s="300">
        <v>0</v>
      </c>
      <c r="I28" s="300">
        <v>0</v>
      </c>
      <c r="J28" s="300">
        <v>0</v>
      </c>
      <c r="K28" s="300">
        <v>0</v>
      </c>
      <c r="L28" s="300">
        <v>0</v>
      </c>
      <c r="M28" s="300">
        <v>0</v>
      </c>
      <c r="N28" s="300">
        <v>0</v>
      </c>
      <c r="O28" s="300">
        <v>0</v>
      </c>
      <c r="P28" s="300">
        <v>0</v>
      </c>
      <c r="Q28" s="300">
        <v>0</v>
      </c>
      <c r="S28" s="300">
        <v>0</v>
      </c>
      <c r="T28" s="300">
        <v>0</v>
      </c>
      <c r="U28" s="300">
        <v>0</v>
      </c>
    </row>
    <row r="29" spans="6:21" ht="15.4" customHeight="1">
      <c r="F29" s="232">
        <v>0</v>
      </c>
      <c r="G29" s="231">
        <v>0</v>
      </c>
      <c r="H29" s="231">
        <v>0</v>
      </c>
      <c r="I29" s="231" t="str">
        <f ca="1">_xlfn.IFS(ISBLANK(D!I29),"",IF(NOT(ISNA('#_D'!I29)),IF(ISNA(D!I29),TRUE,FALSE),FALSE),"StuNAMsg",IF(AND(ISNA('#_D'!I29),ISNA(D!I29)),TRUE,FALSE),"PerfectMsg",IF(NOT(ISERROR('#_D'!I29)),IF(ISERROR(D!I29),TRUE,FALSE),FALSE),"StuErrorMsg",IF(TYPE('#_D'!I29)&lt;&gt;TYPE(D!I29),TRUE,FALSE),"WrongTypeMsg",IF(_xlfn.ISFORMULA('#_D'!I29),IF(NOT(_xlfn.ISFORMULA(D!I29)),TRUE),FALSE),"MissingFormulaMsg",IF(NOT(AND(ISNUMBER(FIND("[",_xlfn.FORMULATEXT('#_D'!I29))),ISNUMBER(FIND("!",_xlfn.FORMULATEXT('#_D'!I29))))),AND(ISNUMBER(FIND("[",_xlfn.FORMULATEXT(D!I29))),ISNUMBER(FIND("!",_xlfn.FORMULATEXT(D!I29)))),FALSE),"ExternalRefsMsg",IF(ISNUMBER('#_D'!I29),IF(ABS('#_D'!I29-D!I29)&gt;0.00001,TRUE,FALSE),IF('#_D'!I29&lt;&gt;D!I29,TRUE,FALSE)),IF(ISNUMBER('#_D'!I29),IF('#_D'!I29&gt;D!I29,"TooLow","TooHigh"),"WrongAnswer"),NOT(_xlfn.ISFORMULA('#_D'!I29)),IF(_xlfn.IFS(ISTEXT('#_D'!I29),FALSE,ISLOGICAL('#_D'!I29),FALSE,SUBSTITUTE(CELL("format",'#_D'!I29),"-","")=SUBSTITUTE(CELL("format",D!I29),"-",""),FALSE,CELL("format",'#_D'!I29)="G",FALSE,AND(CELL("format",'#_D'!I29)="F0",CELL("format",D!I29)="G"),FALSE,TRUE,IFERROR(IF(MATCH(CELL("format",'#_D'!I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29),_xlfn.FORMULATEXT(D!I29),D!I29),"9","#"),"8","#"),"7","#"),"6","#"),"5","#"),"4","#"),"3","#"),"2","#"),"1","#"),"0","#"),"$","")," ",""),",","@"),"&gt;","@"),"&lt;","@"),"=","@"),")","@"),"(","@"),"^","@"),"/","@"),"+","@"),"*","@"),"-","@"))-LEN(SUBSTITUTE(SUBSTITUTE(SUBSTITUTE(SUBSTITUTE(SUBSTITUTE(SUBSTITUTE(SUBSTITUTE(SUBSTITUTE(SUBSTITUTE(SUBSTITUTE(SUBSTITUTE(SUBSTITUTE(SUBSTITUTE(SUBSTITUTE(SUBSTITUTE(SUBSTITUTE(SUBSTITUTE(SUBSTITUTE(SUBSTITUTE(SUBSTITUTE(SUBSTITUTE(SUBSTITUTE(SUBSTITUTE(SUBSTITUTE(IF(_xlfn.ISFORMULA(D!I29),_xlfn.FORMULATEXT(D!I29),D!I29),"9","#"),"8","#"),"7","#"),"6","#"),"5","#"),"4","#"),"3","#"),"2","#"),"1","#"),"0","#"),"$","")," ",""),",","@"),"&gt;","@"),"&lt;","@"),"=","@"),")","@"),"(","@"),"^","@"),"/","@"),"+","@"),"*","@"),"-","@"),"@#","")))/2&gt;(LEN(SUBSTITUTE(SUBSTITUTE(SUBSTITUTE(SUBSTITUTE(SUBSTITUTE(SUBSTITUTE(SUBSTITUTE(SUBSTITUTE(SUBSTITUTE(SUBSTITUTE(SUBSTITUTE(SUBSTITUTE(SUBSTITUTE(SUBSTITUTE(SUBSTITUTE(SUBSTITUTE(SUBSTITUTE(SUBSTITUTE(SUBSTITUTE(SUBSTITUTE(SUBSTITUTE(SUBSTITUTE(SUBSTITUTE(IF(_xlfn.ISFORMULA('#_D'!I29),_xlfn.FORMULATEXT('#_D'!I29),'#_D'!I29),"9","#"),"8","#"),"7","#"),"6","#"),"5","#"),"4","#"),"3","#"),"2","#"),"1","#"),"0","#"),"$","")," ",""),",","@"),"&gt;","@"),"&lt;","@"),"=","@"),")","@"),"(","@"),"^","@"),"/","@"),"+","@"),"*","@"),"-","@"))-LEN(SUBSTITUTE(SUBSTITUTE(SUBSTITUTE(SUBSTITUTE(SUBSTITUTE(SUBSTITUTE(SUBSTITUTE(SUBSTITUTE(SUBSTITUTE(SUBSTITUTE(SUBSTITUTE(SUBSTITUTE(SUBSTITUTE(SUBSTITUTE(SUBSTITUTE(SUBSTITUTE(SUBSTITUTE(SUBSTITUTE(SUBSTITUTE(SUBSTITUTE(SUBSTITUTE(SUBSTITUTE(SUBSTITUTE(SUBSTITUTE(IF(_xlfn.ISFORMULA('#_D'!I29),_xlfn.FORMULATEXT('#_D'!I29),'#_D'!I29),"9","#"),"8","#"),"7","#"),"6","#"),"5","#"),"4","#"),"3","#"),"2","#"),"1","#"),"0","#"),"$","")," ",""),",","@"),"&gt;","@"),"&lt;","@"),"=","@"),")","@"),"(","@"),"^","@"),"/","@"),"+","@"),"*","@"),"-","@"),"@#","")))/2,TRUE,FALSE),"HardCodeMsg",IF(LEN(IF(_xlfn.ISFORMULA(D!I29),_xlfn.FORMULATEXT(D!I29),D!I29))-LEN(SUBSTITUTE(IF(_xlfn.ISFORMULA(D!I29),_xlfn.FORMULATEXT(D!I29),D!I29),"""",""))&gt;LEN(IF(_xlfn.ISFORMULA('#_D'!I29),_xlfn.FORMULATEXT('#_D'!I29),'#_D'!I29))-LEN(SUBSTITUTE(IF(_xlfn.ISFORMULA('#_D'!I29),_xlfn.FORMULATEXT('#_D'!I29),'#_D'!I29),"""","")),TRUE,FALSE),"HardQuoteMsg",IF(LEN(IF(_xlfn.ISFORMULA(D!I29),_xlfn.FORMULATEXT(D!I29),D!I29))-LEN(SUBSTITUTE(IF(_xlfn.ISFORMULA(D!I29),_xlfn.FORMULATEXT(D!I29),D!I29),"$",""))&lt;LEN(IF(_xlfn.ISFORMULA('#_D'!I29),_xlfn.FORMULATEXT('#_D'!I29),'#_D'!I29))-LEN(SUBSTITUTE(IF(_xlfn.ISFORMULA('#_D'!I29),_xlfn.FORMULATEXT('#_D'!I29),'#_D'!I29),"$","")),TRUE,FALSE),"MissingAbsMsg",_xlfn.IFS(ISTEXT('#_D'!I29),FALSE,ISLOGICAL('#_D'!I29),FALSE,SUBSTITUTE(CELL("format",'#_D'!I29),"-","")=SUBSTITUTE(CELL("format",D!I29),"-",""),FALSE,CELL("format",'#_D'!I29)="G",FALSE,AND(CELL("format",'#_D'!I29)="F0",CELL("format",D!I29)="G"),FALSE,TRUE,IFERROR(IF(MATCH(CELL("format",'#_D'!I29),FormatCodes_SFX!$A$4:$A$53,0)&gt;0,TRUE),FALSE),TRUE,TRUE),"FormatMsg",TRUE,"PerfectMsg")</f>
        <v>PerfectMsg</v>
      </c>
      <c r="J29" s="231" t="str">
        <f ca="1">_xlfn.IFS(ISBLANK(D!J29),"",IF(NOT(ISNA('#_D'!J29)),IF(ISNA(D!J29),TRUE,FALSE),FALSE),"StuNAMsg",IF(AND(ISNA('#_D'!J29),ISNA(D!J29)),TRUE,FALSE),"PerfectMsg",IF(NOT(ISERROR('#_D'!J29)),IF(ISERROR(D!J29),TRUE,FALSE),FALSE),"StuErrorMsg",IF(TYPE('#_D'!J29)&lt;&gt;TYPE(D!J29),TRUE,FALSE),"WrongTypeMsg",IF(_xlfn.ISFORMULA('#_D'!J29),IF(NOT(_xlfn.ISFORMULA(D!J29)),TRUE),FALSE),"MissingFormulaMsg",IF(NOT(AND(ISNUMBER(FIND("[",_xlfn.FORMULATEXT('#_D'!J29))),ISNUMBER(FIND("!",_xlfn.FORMULATEXT('#_D'!J29))))),AND(ISNUMBER(FIND("[",_xlfn.FORMULATEXT(D!J29))),ISNUMBER(FIND("!",_xlfn.FORMULATEXT(D!J29)))),FALSE),"ExternalRefsMsg",IF(ISNUMBER('#_D'!J29),IF(ABS('#_D'!J29-D!J29)&gt;0.00001,TRUE,FALSE),IF('#_D'!J29&lt;&gt;D!J29,TRUE,FALSE)),IF(ISNUMBER('#_D'!J29),IF('#_D'!J29&gt;D!J29,"TooLow","TooHigh"),"WrongAnswer"),NOT(_xlfn.ISFORMULA('#_D'!J29)),IF(_xlfn.IFS(ISTEXT('#_D'!J29),FALSE,ISLOGICAL('#_D'!J29),FALSE,SUBSTITUTE(CELL("format",'#_D'!J29),"-","")=SUBSTITUTE(CELL("format",D!J29),"-",""),FALSE,CELL("format",'#_D'!J29)="G",FALSE,AND(CELL("format",'#_D'!J29)="F0",CELL("format",D!J29)="G"),FALSE,TRUE,IFERROR(IF(MATCH(CELL("format",'#_D'!J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29),_xlfn.FORMULATEXT(D!J29),D!J29),"9","#"),"8","#"),"7","#"),"6","#"),"5","#"),"4","#"),"3","#"),"2","#"),"1","#"),"0","#"),"$","")," ",""),",","@"),"&gt;","@"),"&lt;","@"),"=","@"),")","@"),"(","@"),"^","@"),"/","@"),"+","@"),"*","@"),"-","@"))-LEN(SUBSTITUTE(SUBSTITUTE(SUBSTITUTE(SUBSTITUTE(SUBSTITUTE(SUBSTITUTE(SUBSTITUTE(SUBSTITUTE(SUBSTITUTE(SUBSTITUTE(SUBSTITUTE(SUBSTITUTE(SUBSTITUTE(SUBSTITUTE(SUBSTITUTE(SUBSTITUTE(SUBSTITUTE(SUBSTITUTE(SUBSTITUTE(SUBSTITUTE(SUBSTITUTE(SUBSTITUTE(SUBSTITUTE(SUBSTITUTE(IF(_xlfn.ISFORMULA(D!J29),_xlfn.FORMULATEXT(D!J29),D!J29),"9","#"),"8","#"),"7","#"),"6","#"),"5","#"),"4","#"),"3","#"),"2","#"),"1","#"),"0","#"),"$","")," ",""),",","@"),"&gt;","@"),"&lt;","@"),"=","@"),")","@"),"(","@"),"^","@"),"/","@"),"+","@"),"*","@"),"-","@"),"@#","")))/2&gt;(LEN(SUBSTITUTE(SUBSTITUTE(SUBSTITUTE(SUBSTITUTE(SUBSTITUTE(SUBSTITUTE(SUBSTITUTE(SUBSTITUTE(SUBSTITUTE(SUBSTITUTE(SUBSTITUTE(SUBSTITUTE(SUBSTITUTE(SUBSTITUTE(SUBSTITUTE(SUBSTITUTE(SUBSTITUTE(SUBSTITUTE(SUBSTITUTE(SUBSTITUTE(SUBSTITUTE(SUBSTITUTE(SUBSTITUTE(IF(_xlfn.ISFORMULA('#_D'!J29),_xlfn.FORMULATEXT('#_D'!J29),'#_D'!J29),"9","#"),"8","#"),"7","#"),"6","#"),"5","#"),"4","#"),"3","#"),"2","#"),"1","#"),"0","#"),"$","")," ",""),",","@"),"&gt;","@"),"&lt;","@"),"=","@"),")","@"),"(","@"),"^","@"),"/","@"),"+","@"),"*","@"),"-","@"))-LEN(SUBSTITUTE(SUBSTITUTE(SUBSTITUTE(SUBSTITUTE(SUBSTITUTE(SUBSTITUTE(SUBSTITUTE(SUBSTITUTE(SUBSTITUTE(SUBSTITUTE(SUBSTITUTE(SUBSTITUTE(SUBSTITUTE(SUBSTITUTE(SUBSTITUTE(SUBSTITUTE(SUBSTITUTE(SUBSTITUTE(SUBSTITUTE(SUBSTITUTE(SUBSTITUTE(SUBSTITUTE(SUBSTITUTE(SUBSTITUTE(IF(_xlfn.ISFORMULA('#_D'!J29),_xlfn.FORMULATEXT('#_D'!J29),'#_D'!J29),"9","#"),"8","#"),"7","#"),"6","#"),"5","#"),"4","#"),"3","#"),"2","#"),"1","#"),"0","#"),"$","")," ",""),",","@"),"&gt;","@"),"&lt;","@"),"=","@"),")","@"),"(","@"),"^","@"),"/","@"),"+","@"),"*","@"),"-","@"),"@#","")))/2,TRUE,FALSE),"HardCodeMsg",IF(LEN(IF(_xlfn.ISFORMULA(D!J29),_xlfn.FORMULATEXT(D!J29),D!J29))-LEN(SUBSTITUTE(IF(_xlfn.ISFORMULA(D!J29),_xlfn.FORMULATEXT(D!J29),D!J29),"""",""))&gt;LEN(IF(_xlfn.ISFORMULA('#_D'!J29),_xlfn.FORMULATEXT('#_D'!J29),'#_D'!J29))-LEN(SUBSTITUTE(IF(_xlfn.ISFORMULA('#_D'!J29),_xlfn.FORMULATEXT('#_D'!J29),'#_D'!J29),"""","")),TRUE,FALSE),"HardQuoteMsg",IF(LEN(IF(_xlfn.ISFORMULA(D!J29),_xlfn.FORMULATEXT(D!J29),D!J29))-LEN(SUBSTITUTE(IF(_xlfn.ISFORMULA(D!J29),_xlfn.FORMULATEXT(D!J29),D!J29),"$",""))&lt;LEN(IF(_xlfn.ISFORMULA('#_D'!J29),_xlfn.FORMULATEXT('#_D'!J29),'#_D'!J29))-LEN(SUBSTITUTE(IF(_xlfn.ISFORMULA('#_D'!J29),_xlfn.FORMULATEXT('#_D'!J29),'#_D'!J29),"$","")),TRUE,FALSE),"MissingAbsMsg",_xlfn.IFS(ISTEXT('#_D'!J29),FALSE,ISLOGICAL('#_D'!J29),FALSE,SUBSTITUTE(CELL("format",'#_D'!J29),"-","")=SUBSTITUTE(CELL("format",D!J29),"-",""),FALSE,CELL("format",'#_D'!J29)="G",FALSE,AND(CELL("format",'#_D'!J29)="F0",CELL("format",D!J29)="G"),FALSE,TRUE,IFERROR(IF(MATCH(CELL("format",'#_D'!J29),FormatCodes_SFX!$A$4:$A$53,0)&gt;0,TRUE),FALSE),TRUE,TRUE),"FormatMsg",TRUE,"PerfectMsg")</f>
        <v>PerfectMsg</v>
      </c>
      <c r="K29" s="302">
        <v>0</v>
      </c>
      <c r="L29" s="231">
        <v>0</v>
      </c>
      <c r="M29" s="231">
        <v>0</v>
      </c>
      <c r="N29" s="303">
        <v>0</v>
      </c>
      <c r="O29" s="231">
        <v>0</v>
      </c>
      <c r="P29" s="302">
        <v>0</v>
      </c>
      <c r="Q29" s="304">
        <v>7.48</v>
      </c>
      <c r="S29" s="305" t="str">
        <f ca="1">_xlfn.IFS(ISBLANK(D!S29),"",IF(NOT(ISNA('#_D'!S29)),IF(ISNA(D!S29),TRUE,FALSE),FALSE),"StuNAMsg",IF(AND(ISNA('#_D'!S29),ISNA(D!S29)),TRUE,FALSE),"PerfectMsg",IF(NOT(ISERROR('#_D'!S29)),IF(ISERROR(D!S29),TRUE,FALSE),FALSE),"StuErrorMsg",IF(TYPE('#_D'!S29)&lt;&gt;TYPE(D!S29),TRUE,FALSE),"WrongTypeMsg",IF(_xlfn.ISFORMULA('#_D'!S29),IF(NOT(_xlfn.ISFORMULA(D!S29)),TRUE),FALSE),"MissingFormulaMsg",IF(NOT(AND(ISNUMBER(FIND("[",_xlfn.FORMULATEXT('#_D'!S29))),ISNUMBER(FIND("!",_xlfn.FORMULATEXT('#_D'!S29))))),AND(ISNUMBER(FIND("[",_xlfn.FORMULATEXT(D!S29))),ISNUMBER(FIND("!",_xlfn.FORMULATEXT(D!S29)))),FALSE),"ExternalRefsMsg",IF(ISNUMBER('#_D'!S29),IF(ABS('#_D'!S29-D!S29)&gt;0.00001,TRUE,FALSE),IF('#_D'!S29&lt;&gt;D!S29,TRUE,FALSE)),IF(ISNUMBER('#_D'!S29),IF('#_D'!S29&gt;D!S29,"TooLow","TooHigh"),"WrongAnswer"),NOT(_xlfn.ISFORMULA('#_D'!S29)),IF(_xlfn.IFS(ISTEXT('#_D'!S29),FALSE,ISLOGICAL('#_D'!S29),FALSE,SUBSTITUTE(CELL("format",'#_D'!S29),"-","")=SUBSTITUTE(CELL("format",D!S29),"-",""),FALSE,CELL("format",'#_D'!S29)="G",FALSE,AND(CELL("format",'#_D'!S29)="F0",CELL("format",D!S29)="G"),FALSE,TRUE,IFERROR(IF(MATCH(CELL("format",'#_D'!S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29),_xlfn.FORMULATEXT(D!S29),D!S29),"9","#"),"8","#"),"7","#"),"6","#"),"5","#"),"4","#"),"3","#"),"2","#"),"1","#"),"0","#"),"$","")," ",""),",","@"),"&gt;","@"),"&lt;","@"),"=","@"),")","@"),"(","@"),"^","@"),"/","@"),"+","@"),"*","@"),"-","@"))-LEN(SUBSTITUTE(SUBSTITUTE(SUBSTITUTE(SUBSTITUTE(SUBSTITUTE(SUBSTITUTE(SUBSTITUTE(SUBSTITUTE(SUBSTITUTE(SUBSTITUTE(SUBSTITUTE(SUBSTITUTE(SUBSTITUTE(SUBSTITUTE(SUBSTITUTE(SUBSTITUTE(SUBSTITUTE(SUBSTITUTE(SUBSTITUTE(SUBSTITUTE(SUBSTITUTE(SUBSTITUTE(SUBSTITUTE(SUBSTITUTE(IF(_xlfn.ISFORMULA(D!S29),_xlfn.FORMULATEXT(D!S29),D!S29),"9","#"),"8","#"),"7","#"),"6","#"),"5","#"),"4","#"),"3","#"),"2","#"),"1","#"),"0","#"),"$","")," ",""),",","@"),"&gt;","@"),"&lt;","@"),"=","@"),")","@"),"(","@"),"^","@"),"/","@"),"+","@"),"*","@"),"-","@"),"@#","")))/2&gt;(LEN(SUBSTITUTE(SUBSTITUTE(SUBSTITUTE(SUBSTITUTE(SUBSTITUTE(SUBSTITUTE(SUBSTITUTE(SUBSTITUTE(SUBSTITUTE(SUBSTITUTE(SUBSTITUTE(SUBSTITUTE(SUBSTITUTE(SUBSTITUTE(SUBSTITUTE(SUBSTITUTE(SUBSTITUTE(SUBSTITUTE(SUBSTITUTE(SUBSTITUTE(SUBSTITUTE(SUBSTITUTE(SUBSTITUTE(IF(_xlfn.ISFORMULA('#_D'!S29),_xlfn.FORMULATEXT('#_D'!S29),'#_D'!S29),"9","#"),"8","#"),"7","#"),"6","#"),"5","#"),"4","#"),"3","#"),"2","#"),"1","#"),"0","#"),"$","")," ",""),",","@"),"&gt;","@"),"&lt;","@"),"=","@"),")","@"),"(","@"),"^","@"),"/","@"),"+","@"),"*","@"),"-","@"))-LEN(SUBSTITUTE(SUBSTITUTE(SUBSTITUTE(SUBSTITUTE(SUBSTITUTE(SUBSTITUTE(SUBSTITUTE(SUBSTITUTE(SUBSTITUTE(SUBSTITUTE(SUBSTITUTE(SUBSTITUTE(SUBSTITUTE(SUBSTITUTE(SUBSTITUTE(SUBSTITUTE(SUBSTITUTE(SUBSTITUTE(SUBSTITUTE(SUBSTITUTE(SUBSTITUTE(SUBSTITUTE(SUBSTITUTE(SUBSTITUTE(IF(_xlfn.ISFORMULA('#_D'!S29),_xlfn.FORMULATEXT('#_D'!S29),'#_D'!S29),"9","#"),"8","#"),"7","#"),"6","#"),"5","#"),"4","#"),"3","#"),"2","#"),"1","#"),"0","#"),"$","")," ",""),",","@"),"&gt;","@"),"&lt;","@"),"=","@"),")","@"),"(","@"),"^","@"),"/","@"),"+","@"),"*","@"),"-","@"),"@#","")))/2,TRUE,FALSE),"HardCodeMsg",IF(LEN(IF(_xlfn.ISFORMULA(D!S29),_xlfn.FORMULATEXT(D!S29),D!S29))-LEN(SUBSTITUTE(IF(_xlfn.ISFORMULA(D!S29),_xlfn.FORMULATEXT(D!S29),D!S29),"""",""))&gt;LEN(IF(_xlfn.ISFORMULA('#_D'!S29),_xlfn.FORMULATEXT('#_D'!S29),'#_D'!S29))-LEN(SUBSTITUTE(IF(_xlfn.ISFORMULA('#_D'!S29),_xlfn.FORMULATEXT('#_D'!S29),'#_D'!S29),"""","")),TRUE,FALSE),"HardQuoteMsg",IF(LEN(IF(_xlfn.ISFORMULA(D!S29),_xlfn.FORMULATEXT(D!S29),D!S29))-LEN(SUBSTITUTE(IF(_xlfn.ISFORMULA(D!S29),_xlfn.FORMULATEXT(D!S29),D!S29),"$",""))&lt;LEN(IF(_xlfn.ISFORMULA('#_D'!S29),_xlfn.FORMULATEXT('#_D'!S29),'#_D'!S29))-LEN(SUBSTITUTE(IF(_xlfn.ISFORMULA('#_D'!S29),_xlfn.FORMULATEXT('#_D'!S29),'#_D'!S29),"$","")),TRUE,FALSE),"MissingAbsMsg",_xlfn.IFS(ISTEXT('#_D'!S29),FALSE,ISLOGICAL('#_D'!S29),FALSE,SUBSTITUTE(CELL("format",'#_D'!S29),"-","")=SUBSTITUTE(CELL("format",D!S29),"-",""),FALSE,CELL("format",'#_D'!S29)="G",FALSE,AND(CELL("format",'#_D'!S29)="F0",CELL("format",D!S29)="G"),FALSE,TRUE,IFERROR(IF(MATCH(CELL("format",'#_D'!S29),FormatCodes_SFX!$A$4:$A$53,0)&gt;0,TRUE),FALSE),TRUE,TRUE),"FormatMsg",TRUE,"PerfectMsg")</f>
        <v>PerfectMsg</v>
      </c>
      <c r="T29" s="303" t="str">
        <f ca="1">_xlfn.IFS(ISBLANK(D!T29),"",IF(NOT(ISNA('#_D'!T29)),IF(ISNA(D!T29),TRUE,FALSE),FALSE),"StuNAMsg",IF(AND(ISNA('#_D'!T29),ISNA(D!T29)),TRUE,FALSE),"PerfectMsg",IF(NOT(ISERROR('#_D'!T29)),IF(ISERROR(D!T29),TRUE,FALSE),FALSE),"StuErrorMsg",IF(TYPE('#_D'!T29)&lt;&gt;TYPE(D!T29),TRUE,FALSE),"WrongTypeMsg",IF(_xlfn.ISFORMULA('#_D'!T29),IF(NOT(_xlfn.ISFORMULA(D!T29)),TRUE),FALSE),"MissingFormulaMsg",IF(NOT(AND(ISNUMBER(FIND("[",_xlfn.FORMULATEXT('#_D'!T29))),ISNUMBER(FIND("!",_xlfn.FORMULATEXT('#_D'!T29))))),AND(ISNUMBER(FIND("[",_xlfn.FORMULATEXT(D!T29))),ISNUMBER(FIND("!",_xlfn.FORMULATEXT(D!T29)))),FALSE),"ExternalRefsMsg",IF(ISNUMBER('#_D'!T29),IF(ABS('#_D'!T29-D!T29)&gt;0.00001,TRUE,FALSE),IF('#_D'!T29&lt;&gt;D!T29,TRUE,FALSE)),IF(ISNUMBER('#_D'!T29),IF('#_D'!T29&gt;D!T29,"TooLow","TooHigh"),"WrongAnswer"),NOT(_xlfn.ISFORMULA('#_D'!T29)),IF(_xlfn.IFS(ISTEXT('#_D'!T29),FALSE,ISLOGICAL('#_D'!T29),FALSE,SUBSTITUTE(CELL("format",'#_D'!T29),"-","")=SUBSTITUTE(CELL("format",D!T29),"-",""),FALSE,CELL("format",'#_D'!T29)="G",FALSE,AND(CELL("format",'#_D'!T29)="F0",CELL("format",D!T29)="G"),FALSE,TRUE,IFERROR(IF(MATCH(CELL("format",'#_D'!T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29),_xlfn.FORMULATEXT(D!T29),D!T29),"9","#"),"8","#"),"7","#"),"6","#"),"5","#"),"4","#"),"3","#"),"2","#"),"1","#"),"0","#"),"$","")," ",""),",","@"),"&gt;","@"),"&lt;","@"),"=","@"),")","@"),"(","@"),"^","@"),"/","@"),"+","@"),"*","@"),"-","@"))-LEN(SUBSTITUTE(SUBSTITUTE(SUBSTITUTE(SUBSTITUTE(SUBSTITUTE(SUBSTITUTE(SUBSTITUTE(SUBSTITUTE(SUBSTITUTE(SUBSTITUTE(SUBSTITUTE(SUBSTITUTE(SUBSTITUTE(SUBSTITUTE(SUBSTITUTE(SUBSTITUTE(SUBSTITUTE(SUBSTITUTE(SUBSTITUTE(SUBSTITUTE(SUBSTITUTE(SUBSTITUTE(SUBSTITUTE(SUBSTITUTE(IF(_xlfn.ISFORMULA(D!T29),_xlfn.FORMULATEXT(D!T29),D!T29),"9","#"),"8","#"),"7","#"),"6","#"),"5","#"),"4","#"),"3","#"),"2","#"),"1","#"),"0","#"),"$","")," ",""),",","@"),"&gt;","@"),"&lt;","@"),"=","@"),")","@"),"(","@"),"^","@"),"/","@"),"+","@"),"*","@"),"-","@"),"@#","")))/2&gt;(LEN(SUBSTITUTE(SUBSTITUTE(SUBSTITUTE(SUBSTITUTE(SUBSTITUTE(SUBSTITUTE(SUBSTITUTE(SUBSTITUTE(SUBSTITUTE(SUBSTITUTE(SUBSTITUTE(SUBSTITUTE(SUBSTITUTE(SUBSTITUTE(SUBSTITUTE(SUBSTITUTE(SUBSTITUTE(SUBSTITUTE(SUBSTITUTE(SUBSTITUTE(SUBSTITUTE(SUBSTITUTE(SUBSTITUTE(IF(_xlfn.ISFORMULA('#_D'!T29),_xlfn.FORMULATEXT('#_D'!T29),'#_D'!T29),"9","#"),"8","#"),"7","#"),"6","#"),"5","#"),"4","#"),"3","#"),"2","#"),"1","#"),"0","#"),"$","")," ",""),",","@"),"&gt;","@"),"&lt;","@"),"=","@"),")","@"),"(","@"),"^","@"),"/","@"),"+","@"),"*","@"),"-","@"))-LEN(SUBSTITUTE(SUBSTITUTE(SUBSTITUTE(SUBSTITUTE(SUBSTITUTE(SUBSTITUTE(SUBSTITUTE(SUBSTITUTE(SUBSTITUTE(SUBSTITUTE(SUBSTITUTE(SUBSTITUTE(SUBSTITUTE(SUBSTITUTE(SUBSTITUTE(SUBSTITUTE(SUBSTITUTE(SUBSTITUTE(SUBSTITUTE(SUBSTITUTE(SUBSTITUTE(SUBSTITUTE(SUBSTITUTE(SUBSTITUTE(IF(_xlfn.ISFORMULA('#_D'!T29),_xlfn.FORMULATEXT('#_D'!T29),'#_D'!T29),"9","#"),"8","#"),"7","#"),"6","#"),"5","#"),"4","#"),"3","#"),"2","#"),"1","#"),"0","#"),"$","")," ",""),",","@"),"&gt;","@"),"&lt;","@"),"=","@"),")","@"),"(","@"),"^","@"),"/","@"),"+","@"),"*","@"),"-","@"),"@#","")))/2,TRUE,FALSE),"HardCodeMsg",IF(LEN(IF(_xlfn.ISFORMULA(D!T29),_xlfn.FORMULATEXT(D!T29),D!T29))-LEN(SUBSTITUTE(IF(_xlfn.ISFORMULA(D!T29),_xlfn.FORMULATEXT(D!T29),D!T29),"""",""))&gt;LEN(IF(_xlfn.ISFORMULA('#_D'!T29),_xlfn.FORMULATEXT('#_D'!T29),'#_D'!T29))-LEN(SUBSTITUTE(IF(_xlfn.ISFORMULA('#_D'!T29),_xlfn.FORMULATEXT('#_D'!T29),'#_D'!T29),"""","")),TRUE,FALSE),"HardQuoteMsg",IF(LEN(IF(_xlfn.ISFORMULA(D!T29),_xlfn.FORMULATEXT(D!T29),D!T29))-LEN(SUBSTITUTE(IF(_xlfn.ISFORMULA(D!T29),_xlfn.FORMULATEXT(D!T29),D!T29),"$",""))&lt;LEN(IF(_xlfn.ISFORMULA('#_D'!T29),_xlfn.FORMULATEXT('#_D'!T29),'#_D'!T29))-LEN(SUBSTITUTE(IF(_xlfn.ISFORMULA('#_D'!T29),_xlfn.FORMULATEXT('#_D'!T29),'#_D'!T29),"$","")),TRUE,FALSE),"MissingAbsMsg",_xlfn.IFS(ISTEXT('#_D'!T29),FALSE,ISLOGICAL('#_D'!T29),FALSE,SUBSTITUTE(CELL("format",'#_D'!T29),"-","")=SUBSTITUTE(CELL("format",D!T29),"-",""),FALSE,CELL("format",'#_D'!T29)="G",FALSE,AND(CELL("format",'#_D'!T29)="F0",CELL("format",D!T29)="G"),FALSE,TRUE,IFERROR(IF(MATCH(CELL("format",'#_D'!T29),FormatCodes_SFX!$A$4:$A$53,0)&gt;0,TRUE),FALSE),TRUE,TRUE),"FormatMsg",TRUE,"PerfectMsg")</f>
        <v>PerfectMsg</v>
      </c>
      <c r="U29" s="231" t="str">
        <f ca="1">_xlfn.IFS(ISBLANK(D!U29),"",IF(NOT(ISNA('#_D'!U29)),IF(ISNA(D!U29),TRUE,FALSE),FALSE),"StuNAMsg",IF(AND(ISNA('#_D'!U29),ISNA(D!U29)),TRUE,FALSE),"PerfectMsg",IF(NOT(ISERROR('#_D'!U29)),IF(ISERROR(D!U29),TRUE,FALSE),FALSE),"StuErrorMsg",IF(TYPE('#_D'!U29)&lt;&gt;TYPE(D!U29),TRUE,FALSE),"WrongTypeMsg",IF(_xlfn.ISFORMULA('#_D'!U29),IF(NOT(_xlfn.ISFORMULA(D!U29)),TRUE),FALSE),"MissingFormulaMsg",IF(NOT(AND(ISNUMBER(FIND("[",_xlfn.FORMULATEXT('#_D'!U29))),ISNUMBER(FIND("!",_xlfn.FORMULATEXT('#_D'!U29))))),AND(ISNUMBER(FIND("[",_xlfn.FORMULATEXT(D!U29))),ISNUMBER(FIND("!",_xlfn.FORMULATEXT(D!U29)))),FALSE),"ExternalRefsMsg",IF(ISNUMBER('#_D'!U29),IF(ABS('#_D'!U29-D!U29)&gt;0.00001,TRUE,FALSE),IF('#_D'!U29&lt;&gt;D!U29,TRUE,FALSE)),IF(ISNUMBER('#_D'!U29),IF('#_D'!U29&gt;D!U29,"TooLow","TooHigh"),"WrongAnswer"),NOT(_xlfn.ISFORMULA('#_D'!U29)),IF(_xlfn.IFS(ISTEXT('#_D'!U29),FALSE,ISLOGICAL('#_D'!U29),FALSE,SUBSTITUTE(CELL("format",'#_D'!U29),"-","")=SUBSTITUTE(CELL("format",D!U29),"-",""),FALSE,CELL("format",'#_D'!U29)="G",FALSE,AND(CELL("format",'#_D'!U29)="F0",CELL("format",D!U29)="G"),FALSE,TRUE,IFERROR(IF(MATCH(CELL("format",'#_D'!U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29),_xlfn.FORMULATEXT(D!U29),D!U29),"9","#"),"8","#"),"7","#"),"6","#"),"5","#"),"4","#"),"3","#"),"2","#"),"1","#"),"0","#"),"$","")," ",""),",","@"),"&gt;","@"),"&lt;","@"),"=","@"),")","@"),"(","@"),"^","@"),"/","@"),"+","@"),"*","@"),"-","@"))-LEN(SUBSTITUTE(SUBSTITUTE(SUBSTITUTE(SUBSTITUTE(SUBSTITUTE(SUBSTITUTE(SUBSTITUTE(SUBSTITUTE(SUBSTITUTE(SUBSTITUTE(SUBSTITUTE(SUBSTITUTE(SUBSTITUTE(SUBSTITUTE(SUBSTITUTE(SUBSTITUTE(SUBSTITUTE(SUBSTITUTE(SUBSTITUTE(SUBSTITUTE(SUBSTITUTE(SUBSTITUTE(SUBSTITUTE(SUBSTITUTE(IF(_xlfn.ISFORMULA(D!U29),_xlfn.FORMULATEXT(D!U29),D!U29),"9","#"),"8","#"),"7","#"),"6","#"),"5","#"),"4","#"),"3","#"),"2","#"),"1","#"),"0","#"),"$","")," ",""),",","@"),"&gt;","@"),"&lt;","@"),"=","@"),")","@"),"(","@"),"^","@"),"/","@"),"+","@"),"*","@"),"-","@"),"@#","")))/2&gt;(LEN(SUBSTITUTE(SUBSTITUTE(SUBSTITUTE(SUBSTITUTE(SUBSTITUTE(SUBSTITUTE(SUBSTITUTE(SUBSTITUTE(SUBSTITUTE(SUBSTITUTE(SUBSTITUTE(SUBSTITUTE(SUBSTITUTE(SUBSTITUTE(SUBSTITUTE(SUBSTITUTE(SUBSTITUTE(SUBSTITUTE(SUBSTITUTE(SUBSTITUTE(SUBSTITUTE(SUBSTITUTE(SUBSTITUTE(IF(_xlfn.ISFORMULA('#_D'!U29),_xlfn.FORMULATEXT('#_D'!U29),'#_D'!U29),"9","#"),"8","#"),"7","#"),"6","#"),"5","#"),"4","#"),"3","#"),"2","#"),"1","#"),"0","#"),"$","")," ",""),",","@"),"&gt;","@"),"&lt;","@"),"=","@"),")","@"),"(","@"),"^","@"),"/","@"),"+","@"),"*","@"),"-","@"))-LEN(SUBSTITUTE(SUBSTITUTE(SUBSTITUTE(SUBSTITUTE(SUBSTITUTE(SUBSTITUTE(SUBSTITUTE(SUBSTITUTE(SUBSTITUTE(SUBSTITUTE(SUBSTITUTE(SUBSTITUTE(SUBSTITUTE(SUBSTITUTE(SUBSTITUTE(SUBSTITUTE(SUBSTITUTE(SUBSTITUTE(SUBSTITUTE(SUBSTITUTE(SUBSTITUTE(SUBSTITUTE(SUBSTITUTE(SUBSTITUTE(IF(_xlfn.ISFORMULA('#_D'!U29),_xlfn.FORMULATEXT('#_D'!U29),'#_D'!U29),"9","#"),"8","#"),"7","#"),"6","#"),"5","#"),"4","#"),"3","#"),"2","#"),"1","#"),"0","#"),"$","")," ",""),",","@"),"&gt;","@"),"&lt;","@"),"=","@"),")","@"),"(","@"),"^","@"),"/","@"),"+","@"),"*","@"),"-","@"),"@#","")))/2,TRUE,FALSE),"HardCodeMsg",IF(LEN(IF(_xlfn.ISFORMULA(D!U29),_xlfn.FORMULATEXT(D!U29),D!U29))-LEN(SUBSTITUTE(IF(_xlfn.ISFORMULA(D!U29),_xlfn.FORMULATEXT(D!U29),D!U29),"""",""))&gt;LEN(IF(_xlfn.ISFORMULA('#_D'!U29),_xlfn.FORMULATEXT('#_D'!U29),'#_D'!U29))-LEN(SUBSTITUTE(IF(_xlfn.ISFORMULA('#_D'!U29),_xlfn.FORMULATEXT('#_D'!U29),'#_D'!U29),"""","")),TRUE,FALSE),"HardQuoteMsg",IF(LEN(IF(_xlfn.ISFORMULA(D!U29),_xlfn.FORMULATEXT(D!U29),D!U29))-LEN(SUBSTITUTE(IF(_xlfn.ISFORMULA(D!U29),_xlfn.FORMULATEXT(D!U29),D!U29),"$",""))&lt;LEN(IF(_xlfn.ISFORMULA('#_D'!U29),_xlfn.FORMULATEXT('#_D'!U29),'#_D'!U29))-LEN(SUBSTITUTE(IF(_xlfn.ISFORMULA('#_D'!U29),_xlfn.FORMULATEXT('#_D'!U29),'#_D'!U29),"$","")),TRUE,FALSE),"MissingAbsMsg",_xlfn.IFS(ISTEXT('#_D'!U29),FALSE,ISLOGICAL('#_D'!U29),FALSE,SUBSTITUTE(CELL("format",'#_D'!U29),"-","")=SUBSTITUTE(CELL("format",D!U29),"-",""),FALSE,CELL("format",'#_D'!U29)="G",FALSE,AND(CELL("format",'#_D'!U29)="F0",CELL("format",D!U29)="G"),FALSE,TRUE,IFERROR(IF(MATCH(CELL("format",'#_D'!U29),FormatCodes_SFX!$A$4:$A$53,0)&gt;0,TRUE),FALSE),TRUE,TRUE),"FormatMsg",TRUE,"PerfectMsg")</f>
        <v>PerfectMsg</v>
      </c>
    </row>
    <row r="30" spans="6:21" ht="15.4" customHeight="1">
      <c r="F30" s="232">
        <v>0</v>
      </c>
      <c r="G30" s="231">
        <v>0</v>
      </c>
      <c r="H30" s="231">
        <v>0</v>
      </c>
      <c r="I30" s="231" t="str">
        <f ca="1">_xlfn.IFS(ISBLANK(D!I30),"",IF(NOT(ISNA('#_D'!I30)),IF(ISNA(D!I30),TRUE,FALSE),FALSE),"StuNAMsg",IF(AND(ISNA('#_D'!I30),ISNA(D!I30)),TRUE,FALSE),"PerfectMsg",IF(NOT(ISERROR('#_D'!I30)),IF(ISERROR(D!I30),TRUE,FALSE),FALSE),"StuErrorMsg",IF(TYPE('#_D'!I30)&lt;&gt;TYPE(D!I30),TRUE,FALSE),"WrongTypeMsg",IF(_xlfn.ISFORMULA('#_D'!I30),IF(NOT(_xlfn.ISFORMULA(D!I30)),TRUE),FALSE),"MissingFormulaMsg",IF(NOT(AND(ISNUMBER(FIND("[",_xlfn.FORMULATEXT('#_D'!I30))),ISNUMBER(FIND("!",_xlfn.FORMULATEXT('#_D'!I30))))),AND(ISNUMBER(FIND("[",_xlfn.FORMULATEXT(D!I30))),ISNUMBER(FIND("!",_xlfn.FORMULATEXT(D!I30)))),FALSE),"ExternalRefsMsg",IF(ISNUMBER('#_D'!I30),IF(ABS('#_D'!I30-D!I30)&gt;0.00001,TRUE,FALSE),IF('#_D'!I30&lt;&gt;D!I30,TRUE,FALSE)),IF(ISNUMBER('#_D'!I30),IF('#_D'!I30&gt;D!I30,"TooLow","TooHigh"),"WrongAnswer"),NOT(_xlfn.ISFORMULA('#_D'!I30)),IF(_xlfn.IFS(ISTEXT('#_D'!I30),FALSE,ISLOGICAL('#_D'!I30),FALSE,SUBSTITUTE(CELL("format",'#_D'!I30),"-","")=SUBSTITUTE(CELL("format",D!I30),"-",""),FALSE,CELL("format",'#_D'!I30)="G",FALSE,AND(CELL("format",'#_D'!I30)="F0",CELL("format",D!I30)="G"),FALSE,TRUE,IFERROR(IF(MATCH(CELL("format",'#_D'!I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30),_xlfn.FORMULATEXT(D!I30),D!I30),"9","#"),"8","#"),"7","#"),"6","#"),"5","#"),"4","#"),"3","#"),"2","#"),"1","#"),"0","#"),"$","")," ",""),",","@"),"&gt;","@"),"&lt;","@"),"=","@"),")","@"),"(","@"),"^","@"),"/","@"),"+","@"),"*","@"),"-","@"))-LEN(SUBSTITUTE(SUBSTITUTE(SUBSTITUTE(SUBSTITUTE(SUBSTITUTE(SUBSTITUTE(SUBSTITUTE(SUBSTITUTE(SUBSTITUTE(SUBSTITUTE(SUBSTITUTE(SUBSTITUTE(SUBSTITUTE(SUBSTITUTE(SUBSTITUTE(SUBSTITUTE(SUBSTITUTE(SUBSTITUTE(SUBSTITUTE(SUBSTITUTE(SUBSTITUTE(SUBSTITUTE(SUBSTITUTE(SUBSTITUTE(IF(_xlfn.ISFORMULA(D!I30),_xlfn.FORMULATEXT(D!I30),D!I30),"9","#"),"8","#"),"7","#"),"6","#"),"5","#"),"4","#"),"3","#"),"2","#"),"1","#"),"0","#"),"$","")," ",""),",","@"),"&gt;","@"),"&lt;","@"),"=","@"),")","@"),"(","@"),"^","@"),"/","@"),"+","@"),"*","@"),"-","@"),"@#","")))/2&gt;(LEN(SUBSTITUTE(SUBSTITUTE(SUBSTITUTE(SUBSTITUTE(SUBSTITUTE(SUBSTITUTE(SUBSTITUTE(SUBSTITUTE(SUBSTITUTE(SUBSTITUTE(SUBSTITUTE(SUBSTITUTE(SUBSTITUTE(SUBSTITUTE(SUBSTITUTE(SUBSTITUTE(SUBSTITUTE(SUBSTITUTE(SUBSTITUTE(SUBSTITUTE(SUBSTITUTE(SUBSTITUTE(SUBSTITUTE(IF(_xlfn.ISFORMULA('#_D'!I30),_xlfn.FORMULATEXT('#_D'!I30),'#_D'!I30),"9","#"),"8","#"),"7","#"),"6","#"),"5","#"),"4","#"),"3","#"),"2","#"),"1","#"),"0","#"),"$","")," ",""),",","@"),"&gt;","@"),"&lt;","@"),"=","@"),")","@"),"(","@"),"^","@"),"/","@"),"+","@"),"*","@"),"-","@"))-LEN(SUBSTITUTE(SUBSTITUTE(SUBSTITUTE(SUBSTITUTE(SUBSTITUTE(SUBSTITUTE(SUBSTITUTE(SUBSTITUTE(SUBSTITUTE(SUBSTITUTE(SUBSTITUTE(SUBSTITUTE(SUBSTITUTE(SUBSTITUTE(SUBSTITUTE(SUBSTITUTE(SUBSTITUTE(SUBSTITUTE(SUBSTITUTE(SUBSTITUTE(SUBSTITUTE(SUBSTITUTE(SUBSTITUTE(SUBSTITUTE(IF(_xlfn.ISFORMULA('#_D'!I30),_xlfn.FORMULATEXT('#_D'!I30),'#_D'!I30),"9","#"),"8","#"),"7","#"),"6","#"),"5","#"),"4","#"),"3","#"),"2","#"),"1","#"),"0","#"),"$","")," ",""),",","@"),"&gt;","@"),"&lt;","@"),"=","@"),")","@"),"(","@"),"^","@"),"/","@"),"+","@"),"*","@"),"-","@"),"@#","")))/2,TRUE,FALSE),"HardCodeMsg",IF(LEN(IF(_xlfn.ISFORMULA(D!I30),_xlfn.FORMULATEXT(D!I30),D!I30))-LEN(SUBSTITUTE(IF(_xlfn.ISFORMULA(D!I30),_xlfn.FORMULATEXT(D!I30),D!I30),"""",""))&gt;LEN(IF(_xlfn.ISFORMULA('#_D'!I30),_xlfn.FORMULATEXT('#_D'!I30),'#_D'!I30))-LEN(SUBSTITUTE(IF(_xlfn.ISFORMULA('#_D'!I30),_xlfn.FORMULATEXT('#_D'!I30),'#_D'!I30),"""","")),TRUE,FALSE),"HardQuoteMsg",IF(LEN(IF(_xlfn.ISFORMULA(D!I30),_xlfn.FORMULATEXT(D!I30),D!I30))-LEN(SUBSTITUTE(IF(_xlfn.ISFORMULA(D!I30),_xlfn.FORMULATEXT(D!I30),D!I30),"$",""))&lt;LEN(IF(_xlfn.ISFORMULA('#_D'!I30),_xlfn.FORMULATEXT('#_D'!I30),'#_D'!I30))-LEN(SUBSTITUTE(IF(_xlfn.ISFORMULA('#_D'!I30),_xlfn.FORMULATEXT('#_D'!I30),'#_D'!I30),"$","")),TRUE,FALSE),"MissingAbsMsg",_xlfn.IFS(ISTEXT('#_D'!I30),FALSE,ISLOGICAL('#_D'!I30),FALSE,SUBSTITUTE(CELL("format",'#_D'!I30),"-","")=SUBSTITUTE(CELL("format",D!I30),"-",""),FALSE,CELL("format",'#_D'!I30)="G",FALSE,AND(CELL("format",'#_D'!I30)="F0",CELL("format",D!I30)="G"),FALSE,TRUE,IFERROR(IF(MATCH(CELL("format",'#_D'!I30),FormatCodes_SFX!$A$4:$A$53,0)&gt;0,TRUE),FALSE),TRUE,TRUE),"FormatMsg",TRUE,"PerfectMsg")</f>
        <v>PerfectMsg</v>
      </c>
      <c r="J30" s="231" t="str">
        <f ca="1">_xlfn.IFS(ISBLANK(D!J30),"",IF(NOT(ISNA('#_D'!J30)),IF(ISNA(D!J30),TRUE,FALSE),FALSE),"StuNAMsg",IF(AND(ISNA('#_D'!J30),ISNA(D!J30)),TRUE,FALSE),"PerfectMsg",IF(NOT(ISERROR('#_D'!J30)),IF(ISERROR(D!J30),TRUE,FALSE),FALSE),"StuErrorMsg",IF(TYPE('#_D'!J30)&lt;&gt;TYPE(D!J30),TRUE,FALSE),"WrongTypeMsg",IF(_xlfn.ISFORMULA('#_D'!J30),IF(NOT(_xlfn.ISFORMULA(D!J30)),TRUE),FALSE),"MissingFormulaMsg",IF(NOT(AND(ISNUMBER(FIND("[",_xlfn.FORMULATEXT('#_D'!J30))),ISNUMBER(FIND("!",_xlfn.FORMULATEXT('#_D'!J30))))),AND(ISNUMBER(FIND("[",_xlfn.FORMULATEXT(D!J30))),ISNUMBER(FIND("!",_xlfn.FORMULATEXT(D!J30)))),FALSE),"ExternalRefsMsg",IF(ISNUMBER('#_D'!J30),IF(ABS('#_D'!J30-D!J30)&gt;0.00001,TRUE,FALSE),IF('#_D'!J30&lt;&gt;D!J30,TRUE,FALSE)),IF(ISNUMBER('#_D'!J30),IF('#_D'!J30&gt;D!J30,"TooLow","TooHigh"),"WrongAnswer"),NOT(_xlfn.ISFORMULA('#_D'!J30)),IF(_xlfn.IFS(ISTEXT('#_D'!J30),FALSE,ISLOGICAL('#_D'!J30),FALSE,SUBSTITUTE(CELL("format",'#_D'!J30),"-","")=SUBSTITUTE(CELL("format",D!J30),"-",""),FALSE,CELL("format",'#_D'!J30)="G",FALSE,AND(CELL("format",'#_D'!J30)="F0",CELL("format",D!J30)="G"),FALSE,TRUE,IFERROR(IF(MATCH(CELL("format",'#_D'!J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30),_xlfn.FORMULATEXT(D!J30),D!J30),"9","#"),"8","#"),"7","#"),"6","#"),"5","#"),"4","#"),"3","#"),"2","#"),"1","#"),"0","#"),"$","")," ",""),",","@"),"&gt;","@"),"&lt;","@"),"=","@"),")","@"),"(","@"),"^","@"),"/","@"),"+","@"),"*","@"),"-","@"))-LEN(SUBSTITUTE(SUBSTITUTE(SUBSTITUTE(SUBSTITUTE(SUBSTITUTE(SUBSTITUTE(SUBSTITUTE(SUBSTITUTE(SUBSTITUTE(SUBSTITUTE(SUBSTITUTE(SUBSTITUTE(SUBSTITUTE(SUBSTITUTE(SUBSTITUTE(SUBSTITUTE(SUBSTITUTE(SUBSTITUTE(SUBSTITUTE(SUBSTITUTE(SUBSTITUTE(SUBSTITUTE(SUBSTITUTE(SUBSTITUTE(IF(_xlfn.ISFORMULA(D!J30),_xlfn.FORMULATEXT(D!J30),D!J30),"9","#"),"8","#"),"7","#"),"6","#"),"5","#"),"4","#"),"3","#"),"2","#"),"1","#"),"0","#"),"$","")," ",""),",","@"),"&gt;","@"),"&lt;","@"),"=","@"),")","@"),"(","@"),"^","@"),"/","@"),"+","@"),"*","@"),"-","@"),"@#","")))/2&gt;(LEN(SUBSTITUTE(SUBSTITUTE(SUBSTITUTE(SUBSTITUTE(SUBSTITUTE(SUBSTITUTE(SUBSTITUTE(SUBSTITUTE(SUBSTITUTE(SUBSTITUTE(SUBSTITUTE(SUBSTITUTE(SUBSTITUTE(SUBSTITUTE(SUBSTITUTE(SUBSTITUTE(SUBSTITUTE(SUBSTITUTE(SUBSTITUTE(SUBSTITUTE(SUBSTITUTE(SUBSTITUTE(SUBSTITUTE(IF(_xlfn.ISFORMULA('#_D'!J30),_xlfn.FORMULATEXT('#_D'!J30),'#_D'!J30),"9","#"),"8","#"),"7","#"),"6","#"),"5","#"),"4","#"),"3","#"),"2","#"),"1","#"),"0","#"),"$","")," ",""),",","@"),"&gt;","@"),"&lt;","@"),"=","@"),")","@"),"(","@"),"^","@"),"/","@"),"+","@"),"*","@"),"-","@"))-LEN(SUBSTITUTE(SUBSTITUTE(SUBSTITUTE(SUBSTITUTE(SUBSTITUTE(SUBSTITUTE(SUBSTITUTE(SUBSTITUTE(SUBSTITUTE(SUBSTITUTE(SUBSTITUTE(SUBSTITUTE(SUBSTITUTE(SUBSTITUTE(SUBSTITUTE(SUBSTITUTE(SUBSTITUTE(SUBSTITUTE(SUBSTITUTE(SUBSTITUTE(SUBSTITUTE(SUBSTITUTE(SUBSTITUTE(SUBSTITUTE(IF(_xlfn.ISFORMULA('#_D'!J30),_xlfn.FORMULATEXT('#_D'!J30),'#_D'!J30),"9","#"),"8","#"),"7","#"),"6","#"),"5","#"),"4","#"),"3","#"),"2","#"),"1","#"),"0","#"),"$","")," ",""),",","@"),"&gt;","@"),"&lt;","@"),"=","@"),")","@"),"(","@"),"^","@"),"/","@"),"+","@"),"*","@"),"-","@"),"@#","")))/2,TRUE,FALSE),"HardCodeMsg",IF(LEN(IF(_xlfn.ISFORMULA(D!J30),_xlfn.FORMULATEXT(D!J30),D!J30))-LEN(SUBSTITUTE(IF(_xlfn.ISFORMULA(D!J30),_xlfn.FORMULATEXT(D!J30),D!J30),"""",""))&gt;LEN(IF(_xlfn.ISFORMULA('#_D'!J30),_xlfn.FORMULATEXT('#_D'!J30),'#_D'!J30))-LEN(SUBSTITUTE(IF(_xlfn.ISFORMULA('#_D'!J30),_xlfn.FORMULATEXT('#_D'!J30),'#_D'!J30),"""","")),TRUE,FALSE),"HardQuoteMsg",IF(LEN(IF(_xlfn.ISFORMULA(D!J30),_xlfn.FORMULATEXT(D!J30),D!J30))-LEN(SUBSTITUTE(IF(_xlfn.ISFORMULA(D!J30),_xlfn.FORMULATEXT(D!J30),D!J30),"$",""))&lt;LEN(IF(_xlfn.ISFORMULA('#_D'!J30),_xlfn.FORMULATEXT('#_D'!J30),'#_D'!J30))-LEN(SUBSTITUTE(IF(_xlfn.ISFORMULA('#_D'!J30),_xlfn.FORMULATEXT('#_D'!J30),'#_D'!J30),"$","")),TRUE,FALSE),"MissingAbsMsg",_xlfn.IFS(ISTEXT('#_D'!J30),FALSE,ISLOGICAL('#_D'!J30),FALSE,SUBSTITUTE(CELL("format",'#_D'!J30),"-","")=SUBSTITUTE(CELL("format",D!J30),"-",""),FALSE,CELL("format",'#_D'!J30)="G",FALSE,AND(CELL("format",'#_D'!J30)="F0",CELL("format",D!J30)="G"),FALSE,TRUE,IFERROR(IF(MATCH(CELL("format",'#_D'!J30),FormatCodes_SFX!$A$4:$A$53,0)&gt;0,TRUE),FALSE),TRUE,TRUE),"FormatMsg",TRUE,"PerfectMsg")</f>
        <v>PerfectMsg</v>
      </c>
      <c r="K30" s="302">
        <v>0</v>
      </c>
      <c r="L30" s="231">
        <v>0</v>
      </c>
      <c r="M30" s="231">
        <v>0</v>
      </c>
      <c r="N30" s="303">
        <v>0</v>
      </c>
      <c r="O30" s="231">
        <v>0</v>
      </c>
      <c r="P30" s="302">
        <v>0</v>
      </c>
      <c r="Q30" s="304">
        <v>7.46</v>
      </c>
      <c r="S30" s="305" t="str">
        <f ca="1">_xlfn.IFS(ISBLANK(D!S30),"",IF(NOT(ISNA('#_D'!S30)),IF(ISNA(D!S30),TRUE,FALSE),FALSE),"StuNAMsg",IF(AND(ISNA('#_D'!S30),ISNA(D!S30)),TRUE,FALSE),"PerfectMsg",IF(NOT(ISERROR('#_D'!S30)),IF(ISERROR(D!S30),TRUE,FALSE),FALSE),"StuErrorMsg",IF(TYPE('#_D'!S30)&lt;&gt;TYPE(D!S30),TRUE,FALSE),"WrongTypeMsg",IF(_xlfn.ISFORMULA('#_D'!S30),IF(NOT(_xlfn.ISFORMULA(D!S30)),TRUE),FALSE),"MissingFormulaMsg",IF(NOT(AND(ISNUMBER(FIND("[",_xlfn.FORMULATEXT('#_D'!S30))),ISNUMBER(FIND("!",_xlfn.FORMULATEXT('#_D'!S30))))),AND(ISNUMBER(FIND("[",_xlfn.FORMULATEXT(D!S30))),ISNUMBER(FIND("!",_xlfn.FORMULATEXT(D!S30)))),FALSE),"ExternalRefsMsg",IF(ISNUMBER('#_D'!S30),IF(ABS('#_D'!S30-D!S30)&gt;0.00001,TRUE,FALSE),IF('#_D'!S30&lt;&gt;D!S30,TRUE,FALSE)),IF(ISNUMBER('#_D'!S30),IF('#_D'!S30&gt;D!S30,"TooLow","TooHigh"),"WrongAnswer"),NOT(_xlfn.ISFORMULA('#_D'!S30)),IF(_xlfn.IFS(ISTEXT('#_D'!S30),FALSE,ISLOGICAL('#_D'!S30),FALSE,SUBSTITUTE(CELL("format",'#_D'!S30),"-","")=SUBSTITUTE(CELL("format",D!S30),"-",""),FALSE,CELL("format",'#_D'!S30)="G",FALSE,AND(CELL("format",'#_D'!S30)="F0",CELL("format",D!S30)="G"),FALSE,TRUE,IFERROR(IF(MATCH(CELL("format",'#_D'!S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30),_xlfn.FORMULATEXT(D!S30),D!S30),"9","#"),"8","#"),"7","#"),"6","#"),"5","#"),"4","#"),"3","#"),"2","#"),"1","#"),"0","#"),"$","")," ",""),",","@"),"&gt;","@"),"&lt;","@"),"=","@"),")","@"),"(","@"),"^","@"),"/","@"),"+","@"),"*","@"),"-","@"))-LEN(SUBSTITUTE(SUBSTITUTE(SUBSTITUTE(SUBSTITUTE(SUBSTITUTE(SUBSTITUTE(SUBSTITUTE(SUBSTITUTE(SUBSTITUTE(SUBSTITUTE(SUBSTITUTE(SUBSTITUTE(SUBSTITUTE(SUBSTITUTE(SUBSTITUTE(SUBSTITUTE(SUBSTITUTE(SUBSTITUTE(SUBSTITUTE(SUBSTITUTE(SUBSTITUTE(SUBSTITUTE(SUBSTITUTE(SUBSTITUTE(IF(_xlfn.ISFORMULA(D!S30),_xlfn.FORMULATEXT(D!S30),D!S30),"9","#"),"8","#"),"7","#"),"6","#"),"5","#"),"4","#"),"3","#"),"2","#"),"1","#"),"0","#"),"$","")," ",""),",","@"),"&gt;","@"),"&lt;","@"),"=","@"),")","@"),"(","@"),"^","@"),"/","@"),"+","@"),"*","@"),"-","@"),"@#","")))/2&gt;(LEN(SUBSTITUTE(SUBSTITUTE(SUBSTITUTE(SUBSTITUTE(SUBSTITUTE(SUBSTITUTE(SUBSTITUTE(SUBSTITUTE(SUBSTITUTE(SUBSTITUTE(SUBSTITUTE(SUBSTITUTE(SUBSTITUTE(SUBSTITUTE(SUBSTITUTE(SUBSTITUTE(SUBSTITUTE(SUBSTITUTE(SUBSTITUTE(SUBSTITUTE(SUBSTITUTE(SUBSTITUTE(SUBSTITUTE(IF(_xlfn.ISFORMULA('#_D'!S30),_xlfn.FORMULATEXT('#_D'!S30),'#_D'!S30),"9","#"),"8","#"),"7","#"),"6","#"),"5","#"),"4","#"),"3","#"),"2","#"),"1","#"),"0","#"),"$","")," ",""),",","@"),"&gt;","@"),"&lt;","@"),"=","@"),")","@"),"(","@"),"^","@"),"/","@"),"+","@"),"*","@"),"-","@"))-LEN(SUBSTITUTE(SUBSTITUTE(SUBSTITUTE(SUBSTITUTE(SUBSTITUTE(SUBSTITUTE(SUBSTITUTE(SUBSTITUTE(SUBSTITUTE(SUBSTITUTE(SUBSTITUTE(SUBSTITUTE(SUBSTITUTE(SUBSTITUTE(SUBSTITUTE(SUBSTITUTE(SUBSTITUTE(SUBSTITUTE(SUBSTITUTE(SUBSTITUTE(SUBSTITUTE(SUBSTITUTE(SUBSTITUTE(SUBSTITUTE(IF(_xlfn.ISFORMULA('#_D'!S30),_xlfn.FORMULATEXT('#_D'!S30),'#_D'!S30),"9","#"),"8","#"),"7","#"),"6","#"),"5","#"),"4","#"),"3","#"),"2","#"),"1","#"),"0","#"),"$","")," ",""),",","@"),"&gt;","@"),"&lt;","@"),"=","@"),")","@"),"(","@"),"^","@"),"/","@"),"+","@"),"*","@"),"-","@"),"@#","")))/2,TRUE,FALSE),"HardCodeMsg",IF(LEN(IF(_xlfn.ISFORMULA(D!S30),_xlfn.FORMULATEXT(D!S30),D!S30))-LEN(SUBSTITUTE(IF(_xlfn.ISFORMULA(D!S30),_xlfn.FORMULATEXT(D!S30),D!S30),"""",""))&gt;LEN(IF(_xlfn.ISFORMULA('#_D'!S30),_xlfn.FORMULATEXT('#_D'!S30),'#_D'!S30))-LEN(SUBSTITUTE(IF(_xlfn.ISFORMULA('#_D'!S30),_xlfn.FORMULATEXT('#_D'!S30),'#_D'!S30),"""","")),TRUE,FALSE),"HardQuoteMsg",IF(LEN(IF(_xlfn.ISFORMULA(D!S30),_xlfn.FORMULATEXT(D!S30),D!S30))-LEN(SUBSTITUTE(IF(_xlfn.ISFORMULA(D!S30),_xlfn.FORMULATEXT(D!S30),D!S30),"$",""))&lt;LEN(IF(_xlfn.ISFORMULA('#_D'!S30),_xlfn.FORMULATEXT('#_D'!S30),'#_D'!S30))-LEN(SUBSTITUTE(IF(_xlfn.ISFORMULA('#_D'!S30),_xlfn.FORMULATEXT('#_D'!S30),'#_D'!S30),"$","")),TRUE,FALSE),"MissingAbsMsg",_xlfn.IFS(ISTEXT('#_D'!S30),FALSE,ISLOGICAL('#_D'!S30),FALSE,SUBSTITUTE(CELL("format",'#_D'!S30),"-","")=SUBSTITUTE(CELL("format",D!S30),"-",""),FALSE,CELL("format",'#_D'!S30)="G",FALSE,AND(CELL("format",'#_D'!S30)="F0",CELL("format",D!S30)="G"),FALSE,TRUE,IFERROR(IF(MATCH(CELL("format",'#_D'!S30),FormatCodes_SFX!$A$4:$A$53,0)&gt;0,TRUE),FALSE),TRUE,TRUE),"FormatMsg",TRUE,"PerfectMsg")</f>
        <v>PerfectMsg</v>
      </c>
      <c r="T30" s="303" t="str">
        <f ca="1">_xlfn.IFS(ISBLANK(D!T30),"",IF(NOT(ISNA('#_D'!T30)),IF(ISNA(D!T30),TRUE,FALSE),FALSE),"StuNAMsg",IF(AND(ISNA('#_D'!T30),ISNA(D!T30)),TRUE,FALSE),"PerfectMsg",IF(NOT(ISERROR('#_D'!T30)),IF(ISERROR(D!T30),TRUE,FALSE),FALSE),"StuErrorMsg",IF(TYPE('#_D'!T30)&lt;&gt;TYPE(D!T30),TRUE,FALSE),"WrongTypeMsg",IF(_xlfn.ISFORMULA('#_D'!T30),IF(NOT(_xlfn.ISFORMULA(D!T30)),TRUE),FALSE),"MissingFormulaMsg",IF(NOT(AND(ISNUMBER(FIND("[",_xlfn.FORMULATEXT('#_D'!T30))),ISNUMBER(FIND("!",_xlfn.FORMULATEXT('#_D'!T30))))),AND(ISNUMBER(FIND("[",_xlfn.FORMULATEXT(D!T30))),ISNUMBER(FIND("!",_xlfn.FORMULATEXT(D!T30)))),FALSE),"ExternalRefsMsg",IF(ISNUMBER('#_D'!T30),IF(ABS('#_D'!T30-D!T30)&gt;0.00001,TRUE,FALSE),IF('#_D'!T30&lt;&gt;D!T30,TRUE,FALSE)),IF(ISNUMBER('#_D'!T30),IF('#_D'!T30&gt;D!T30,"TooLow","TooHigh"),"WrongAnswer"),NOT(_xlfn.ISFORMULA('#_D'!T30)),IF(_xlfn.IFS(ISTEXT('#_D'!T30),FALSE,ISLOGICAL('#_D'!T30),FALSE,SUBSTITUTE(CELL("format",'#_D'!T30),"-","")=SUBSTITUTE(CELL("format",D!T30),"-",""),FALSE,CELL("format",'#_D'!T30)="G",FALSE,AND(CELL("format",'#_D'!T30)="F0",CELL("format",D!T30)="G"),FALSE,TRUE,IFERROR(IF(MATCH(CELL("format",'#_D'!T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30),_xlfn.FORMULATEXT(D!T30),D!T30),"9","#"),"8","#"),"7","#"),"6","#"),"5","#"),"4","#"),"3","#"),"2","#"),"1","#"),"0","#"),"$","")," ",""),",","@"),"&gt;","@"),"&lt;","@"),"=","@"),")","@"),"(","@"),"^","@"),"/","@"),"+","@"),"*","@"),"-","@"))-LEN(SUBSTITUTE(SUBSTITUTE(SUBSTITUTE(SUBSTITUTE(SUBSTITUTE(SUBSTITUTE(SUBSTITUTE(SUBSTITUTE(SUBSTITUTE(SUBSTITUTE(SUBSTITUTE(SUBSTITUTE(SUBSTITUTE(SUBSTITUTE(SUBSTITUTE(SUBSTITUTE(SUBSTITUTE(SUBSTITUTE(SUBSTITUTE(SUBSTITUTE(SUBSTITUTE(SUBSTITUTE(SUBSTITUTE(SUBSTITUTE(IF(_xlfn.ISFORMULA(D!T30),_xlfn.FORMULATEXT(D!T30),D!T30),"9","#"),"8","#"),"7","#"),"6","#"),"5","#"),"4","#"),"3","#"),"2","#"),"1","#"),"0","#"),"$","")," ",""),",","@"),"&gt;","@"),"&lt;","@"),"=","@"),")","@"),"(","@"),"^","@"),"/","@"),"+","@"),"*","@"),"-","@"),"@#","")))/2&gt;(LEN(SUBSTITUTE(SUBSTITUTE(SUBSTITUTE(SUBSTITUTE(SUBSTITUTE(SUBSTITUTE(SUBSTITUTE(SUBSTITUTE(SUBSTITUTE(SUBSTITUTE(SUBSTITUTE(SUBSTITUTE(SUBSTITUTE(SUBSTITUTE(SUBSTITUTE(SUBSTITUTE(SUBSTITUTE(SUBSTITUTE(SUBSTITUTE(SUBSTITUTE(SUBSTITUTE(SUBSTITUTE(SUBSTITUTE(IF(_xlfn.ISFORMULA('#_D'!T30),_xlfn.FORMULATEXT('#_D'!T30),'#_D'!T30),"9","#"),"8","#"),"7","#"),"6","#"),"5","#"),"4","#"),"3","#"),"2","#"),"1","#"),"0","#"),"$","")," ",""),",","@"),"&gt;","@"),"&lt;","@"),"=","@"),")","@"),"(","@"),"^","@"),"/","@"),"+","@"),"*","@"),"-","@"))-LEN(SUBSTITUTE(SUBSTITUTE(SUBSTITUTE(SUBSTITUTE(SUBSTITUTE(SUBSTITUTE(SUBSTITUTE(SUBSTITUTE(SUBSTITUTE(SUBSTITUTE(SUBSTITUTE(SUBSTITUTE(SUBSTITUTE(SUBSTITUTE(SUBSTITUTE(SUBSTITUTE(SUBSTITUTE(SUBSTITUTE(SUBSTITUTE(SUBSTITUTE(SUBSTITUTE(SUBSTITUTE(SUBSTITUTE(SUBSTITUTE(IF(_xlfn.ISFORMULA('#_D'!T30),_xlfn.FORMULATEXT('#_D'!T30),'#_D'!T30),"9","#"),"8","#"),"7","#"),"6","#"),"5","#"),"4","#"),"3","#"),"2","#"),"1","#"),"0","#"),"$","")," ",""),",","@"),"&gt;","@"),"&lt;","@"),"=","@"),")","@"),"(","@"),"^","@"),"/","@"),"+","@"),"*","@"),"-","@"),"@#","")))/2,TRUE,FALSE),"HardCodeMsg",IF(LEN(IF(_xlfn.ISFORMULA(D!T30),_xlfn.FORMULATEXT(D!T30),D!T30))-LEN(SUBSTITUTE(IF(_xlfn.ISFORMULA(D!T30),_xlfn.FORMULATEXT(D!T30),D!T30),"""",""))&gt;LEN(IF(_xlfn.ISFORMULA('#_D'!T30),_xlfn.FORMULATEXT('#_D'!T30),'#_D'!T30))-LEN(SUBSTITUTE(IF(_xlfn.ISFORMULA('#_D'!T30),_xlfn.FORMULATEXT('#_D'!T30),'#_D'!T30),"""","")),TRUE,FALSE),"HardQuoteMsg",IF(LEN(IF(_xlfn.ISFORMULA(D!T30),_xlfn.FORMULATEXT(D!T30),D!T30))-LEN(SUBSTITUTE(IF(_xlfn.ISFORMULA(D!T30),_xlfn.FORMULATEXT(D!T30),D!T30),"$",""))&lt;LEN(IF(_xlfn.ISFORMULA('#_D'!T30),_xlfn.FORMULATEXT('#_D'!T30),'#_D'!T30))-LEN(SUBSTITUTE(IF(_xlfn.ISFORMULA('#_D'!T30),_xlfn.FORMULATEXT('#_D'!T30),'#_D'!T30),"$","")),TRUE,FALSE),"MissingAbsMsg",_xlfn.IFS(ISTEXT('#_D'!T30),FALSE,ISLOGICAL('#_D'!T30),FALSE,SUBSTITUTE(CELL("format",'#_D'!T30),"-","")=SUBSTITUTE(CELL("format",D!T30),"-",""),FALSE,CELL("format",'#_D'!T30)="G",FALSE,AND(CELL("format",'#_D'!T30)="F0",CELL("format",D!T30)="G"),FALSE,TRUE,IFERROR(IF(MATCH(CELL("format",'#_D'!T30),FormatCodes_SFX!$A$4:$A$53,0)&gt;0,TRUE),FALSE),TRUE,TRUE),"FormatMsg",TRUE,"PerfectMsg")</f>
        <v>PerfectMsg</v>
      </c>
      <c r="U30" s="231" t="str">
        <f ca="1">_xlfn.IFS(ISBLANK(D!U30),"",IF(NOT(ISNA('#_D'!U30)),IF(ISNA(D!U30),TRUE,FALSE),FALSE),"StuNAMsg",IF(AND(ISNA('#_D'!U30),ISNA(D!U30)),TRUE,FALSE),"PerfectMsg",IF(NOT(ISERROR('#_D'!U30)),IF(ISERROR(D!U30),TRUE,FALSE),FALSE),"StuErrorMsg",IF(TYPE('#_D'!U30)&lt;&gt;TYPE(D!U30),TRUE,FALSE),"WrongTypeMsg",IF(_xlfn.ISFORMULA('#_D'!U30),IF(NOT(_xlfn.ISFORMULA(D!U30)),TRUE),FALSE),"MissingFormulaMsg",IF(NOT(AND(ISNUMBER(FIND("[",_xlfn.FORMULATEXT('#_D'!U30))),ISNUMBER(FIND("!",_xlfn.FORMULATEXT('#_D'!U30))))),AND(ISNUMBER(FIND("[",_xlfn.FORMULATEXT(D!U30))),ISNUMBER(FIND("!",_xlfn.FORMULATEXT(D!U30)))),FALSE),"ExternalRefsMsg",IF(ISNUMBER('#_D'!U30),IF(ABS('#_D'!U30-D!U30)&gt;0.00001,TRUE,FALSE),IF('#_D'!U30&lt;&gt;D!U30,TRUE,FALSE)),IF(ISNUMBER('#_D'!U30),IF('#_D'!U30&gt;D!U30,"TooLow","TooHigh"),"WrongAnswer"),NOT(_xlfn.ISFORMULA('#_D'!U30)),IF(_xlfn.IFS(ISTEXT('#_D'!U30),FALSE,ISLOGICAL('#_D'!U30),FALSE,SUBSTITUTE(CELL("format",'#_D'!U30),"-","")=SUBSTITUTE(CELL("format",D!U30),"-",""),FALSE,CELL("format",'#_D'!U30)="G",FALSE,AND(CELL("format",'#_D'!U30)="F0",CELL("format",D!U30)="G"),FALSE,TRUE,IFERROR(IF(MATCH(CELL("format",'#_D'!U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30),_xlfn.FORMULATEXT(D!U30),D!U30),"9","#"),"8","#"),"7","#"),"6","#"),"5","#"),"4","#"),"3","#"),"2","#"),"1","#"),"0","#"),"$","")," ",""),",","@"),"&gt;","@"),"&lt;","@"),"=","@"),")","@"),"(","@"),"^","@"),"/","@"),"+","@"),"*","@"),"-","@"))-LEN(SUBSTITUTE(SUBSTITUTE(SUBSTITUTE(SUBSTITUTE(SUBSTITUTE(SUBSTITUTE(SUBSTITUTE(SUBSTITUTE(SUBSTITUTE(SUBSTITUTE(SUBSTITUTE(SUBSTITUTE(SUBSTITUTE(SUBSTITUTE(SUBSTITUTE(SUBSTITUTE(SUBSTITUTE(SUBSTITUTE(SUBSTITUTE(SUBSTITUTE(SUBSTITUTE(SUBSTITUTE(SUBSTITUTE(SUBSTITUTE(IF(_xlfn.ISFORMULA(D!U30),_xlfn.FORMULATEXT(D!U30),D!U30),"9","#"),"8","#"),"7","#"),"6","#"),"5","#"),"4","#"),"3","#"),"2","#"),"1","#"),"0","#"),"$","")," ",""),",","@"),"&gt;","@"),"&lt;","@"),"=","@"),")","@"),"(","@"),"^","@"),"/","@"),"+","@"),"*","@"),"-","@"),"@#","")))/2&gt;(LEN(SUBSTITUTE(SUBSTITUTE(SUBSTITUTE(SUBSTITUTE(SUBSTITUTE(SUBSTITUTE(SUBSTITUTE(SUBSTITUTE(SUBSTITUTE(SUBSTITUTE(SUBSTITUTE(SUBSTITUTE(SUBSTITUTE(SUBSTITUTE(SUBSTITUTE(SUBSTITUTE(SUBSTITUTE(SUBSTITUTE(SUBSTITUTE(SUBSTITUTE(SUBSTITUTE(SUBSTITUTE(SUBSTITUTE(IF(_xlfn.ISFORMULA('#_D'!U30),_xlfn.FORMULATEXT('#_D'!U30),'#_D'!U30),"9","#"),"8","#"),"7","#"),"6","#"),"5","#"),"4","#"),"3","#"),"2","#"),"1","#"),"0","#"),"$","")," ",""),",","@"),"&gt;","@"),"&lt;","@"),"=","@"),")","@"),"(","@"),"^","@"),"/","@"),"+","@"),"*","@"),"-","@"))-LEN(SUBSTITUTE(SUBSTITUTE(SUBSTITUTE(SUBSTITUTE(SUBSTITUTE(SUBSTITUTE(SUBSTITUTE(SUBSTITUTE(SUBSTITUTE(SUBSTITUTE(SUBSTITUTE(SUBSTITUTE(SUBSTITUTE(SUBSTITUTE(SUBSTITUTE(SUBSTITUTE(SUBSTITUTE(SUBSTITUTE(SUBSTITUTE(SUBSTITUTE(SUBSTITUTE(SUBSTITUTE(SUBSTITUTE(SUBSTITUTE(IF(_xlfn.ISFORMULA('#_D'!U30),_xlfn.FORMULATEXT('#_D'!U30),'#_D'!U30),"9","#"),"8","#"),"7","#"),"6","#"),"5","#"),"4","#"),"3","#"),"2","#"),"1","#"),"0","#"),"$","")," ",""),",","@"),"&gt;","@"),"&lt;","@"),"=","@"),")","@"),"(","@"),"^","@"),"/","@"),"+","@"),"*","@"),"-","@"),"@#","")))/2,TRUE,FALSE),"HardCodeMsg",IF(LEN(IF(_xlfn.ISFORMULA(D!U30),_xlfn.FORMULATEXT(D!U30),D!U30))-LEN(SUBSTITUTE(IF(_xlfn.ISFORMULA(D!U30),_xlfn.FORMULATEXT(D!U30),D!U30),"""",""))&gt;LEN(IF(_xlfn.ISFORMULA('#_D'!U30),_xlfn.FORMULATEXT('#_D'!U30),'#_D'!U30))-LEN(SUBSTITUTE(IF(_xlfn.ISFORMULA('#_D'!U30),_xlfn.FORMULATEXT('#_D'!U30),'#_D'!U30),"""","")),TRUE,FALSE),"HardQuoteMsg",IF(LEN(IF(_xlfn.ISFORMULA(D!U30),_xlfn.FORMULATEXT(D!U30),D!U30))-LEN(SUBSTITUTE(IF(_xlfn.ISFORMULA(D!U30),_xlfn.FORMULATEXT(D!U30),D!U30),"$",""))&lt;LEN(IF(_xlfn.ISFORMULA('#_D'!U30),_xlfn.FORMULATEXT('#_D'!U30),'#_D'!U30))-LEN(SUBSTITUTE(IF(_xlfn.ISFORMULA('#_D'!U30),_xlfn.FORMULATEXT('#_D'!U30),'#_D'!U30),"$","")),TRUE,FALSE),"MissingAbsMsg",_xlfn.IFS(ISTEXT('#_D'!U30),FALSE,ISLOGICAL('#_D'!U30),FALSE,SUBSTITUTE(CELL("format",'#_D'!U30),"-","")=SUBSTITUTE(CELL("format",D!U30),"-",""),FALSE,CELL("format",'#_D'!U30)="G",FALSE,AND(CELL("format",'#_D'!U30)="F0",CELL("format",D!U30)="G"),FALSE,TRUE,IFERROR(IF(MATCH(CELL("format",'#_D'!U30),FormatCodes_SFX!$A$4:$A$53,0)&gt;0,TRUE),FALSE),TRUE,TRUE),"FormatMsg",TRUE,"PerfectMsg")</f>
        <v>PerfectMsg</v>
      </c>
    </row>
    <row r="31" spans="6:21" ht="15.4" customHeight="1">
      <c r="F31" s="232">
        <v>0</v>
      </c>
      <c r="G31" s="231">
        <v>0</v>
      </c>
      <c r="H31" s="231">
        <v>0</v>
      </c>
      <c r="I31" s="231" t="str">
        <f ca="1">_xlfn.IFS(ISBLANK(D!I31),"",IF(NOT(ISNA('#_D'!I31)),IF(ISNA(D!I31),TRUE,FALSE),FALSE),"StuNAMsg",IF(AND(ISNA('#_D'!I31),ISNA(D!I31)),TRUE,FALSE),"PerfectMsg",IF(NOT(ISERROR('#_D'!I31)),IF(ISERROR(D!I31),TRUE,FALSE),FALSE),"StuErrorMsg",IF(TYPE('#_D'!I31)&lt;&gt;TYPE(D!I31),TRUE,FALSE),"WrongTypeMsg",IF(_xlfn.ISFORMULA('#_D'!I31),IF(NOT(_xlfn.ISFORMULA(D!I31)),TRUE),FALSE),"MissingFormulaMsg",IF(NOT(AND(ISNUMBER(FIND("[",_xlfn.FORMULATEXT('#_D'!I31))),ISNUMBER(FIND("!",_xlfn.FORMULATEXT('#_D'!I31))))),AND(ISNUMBER(FIND("[",_xlfn.FORMULATEXT(D!I31))),ISNUMBER(FIND("!",_xlfn.FORMULATEXT(D!I31)))),FALSE),"ExternalRefsMsg",IF(ISNUMBER('#_D'!I31),IF(ABS('#_D'!I31-D!I31)&gt;0.00001,TRUE,FALSE),IF('#_D'!I31&lt;&gt;D!I31,TRUE,FALSE)),IF(ISNUMBER('#_D'!I31),IF('#_D'!I31&gt;D!I31,"TooLow","TooHigh"),"WrongAnswer"),NOT(_xlfn.ISFORMULA('#_D'!I31)),IF(_xlfn.IFS(ISTEXT('#_D'!I31),FALSE,ISLOGICAL('#_D'!I31),FALSE,SUBSTITUTE(CELL("format",'#_D'!I31),"-","")=SUBSTITUTE(CELL("format",D!I31),"-",""),FALSE,CELL("format",'#_D'!I31)="G",FALSE,AND(CELL("format",'#_D'!I31)="F0",CELL("format",D!I31)="G"),FALSE,TRUE,IFERROR(IF(MATCH(CELL("format",'#_D'!I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31),_xlfn.FORMULATEXT(D!I31),D!I31),"9","#"),"8","#"),"7","#"),"6","#"),"5","#"),"4","#"),"3","#"),"2","#"),"1","#"),"0","#"),"$","")," ",""),",","@"),"&gt;","@"),"&lt;","@"),"=","@"),")","@"),"(","@"),"^","@"),"/","@"),"+","@"),"*","@"),"-","@"))-LEN(SUBSTITUTE(SUBSTITUTE(SUBSTITUTE(SUBSTITUTE(SUBSTITUTE(SUBSTITUTE(SUBSTITUTE(SUBSTITUTE(SUBSTITUTE(SUBSTITUTE(SUBSTITUTE(SUBSTITUTE(SUBSTITUTE(SUBSTITUTE(SUBSTITUTE(SUBSTITUTE(SUBSTITUTE(SUBSTITUTE(SUBSTITUTE(SUBSTITUTE(SUBSTITUTE(SUBSTITUTE(SUBSTITUTE(SUBSTITUTE(IF(_xlfn.ISFORMULA(D!I31),_xlfn.FORMULATEXT(D!I31),D!I31),"9","#"),"8","#"),"7","#"),"6","#"),"5","#"),"4","#"),"3","#"),"2","#"),"1","#"),"0","#"),"$","")," ",""),",","@"),"&gt;","@"),"&lt;","@"),"=","@"),")","@"),"(","@"),"^","@"),"/","@"),"+","@"),"*","@"),"-","@"),"@#","")))/2&gt;(LEN(SUBSTITUTE(SUBSTITUTE(SUBSTITUTE(SUBSTITUTE(SUBSTITUTE(SUBSTITUTE(SUBSTITUTE(SUBSTITUTE(SUBSTITUTE(SUBSTITUTE(SUBSTITUTE(SUBSTITUTE(SUBSTITUTE(SUBSTITUTE(SUBSTITUTE(SUBSTITUTE(SUBSTITUTE(SUBSTITUTE(SUBSTITUTE(SUBSTITUTE(SUBSTITUTE(SUBSTITUTE(SUBSTITUTE(IF(_xlfn.ISFORMULA('#_D'!I31),_xlfn.FORMULATEXT('#_D'!I31),'#_D'!I31),"9","#"),"8","#"),"7","#"),"6","#"),"5","#"),"4","#"),"3","#"),"2","#"),"1","#"),"0","#"),"$","")," ",""),",","@"),"&gt;","@"),"&lt;","@"),"=","@"),")","@"),"(","@"),"^","@"),"/","@"),"+","@"),"*","@"),"-","@"))-LEN(SUBSTITUTE(SUBSTITUTE(SUBSTITUTE(SUBSTITUTE(SUBSTITUTE(SUBSTITUTE(SUBSTITUTE(SUBSTITUTE(SUBSTITUTE(SUBSTITUTE(SUBSTITUTE(SUBSTITUTE(SUBSTITUTE(SUBSTITUTE(SUBSTITUTE(SUBSTITUTE(SUBSTITUTE(SUBSTITUTE(SUBSTITUTE(SUBSTITUTE(SUBSTITUTE(SUBSTITUTE(SUBSTITUTE(SUBSTITUTE(IF(_xlfn.ISFORMULA('#_D'!I31),_xlfn.FORMULATEXT('#_D'!I31),'#_D'!I31),"9","#"),"8","#"),"7","#"),"6","#"),"5","#"),"4","#"),"3","#"),"2","#"),"1","#"),"0","#"),"$","")," ",""),",","@"),"&gt;","@"),"&lt;","@"),"=","@"),")","@"),"(","@"),"^","@"),"/","@"),"+","@"),"*","@"),"-","@"),"@#","")))/2,TRUE,FALSE),"HardCodeMsg",IF(LEN(IF(_xlfn.ISFORMULA(D!I31),_xlfn.FORMULATEXT(D!I31),D!I31))-LEN(SUBSTITUTE(IF(_xlfn.ISFORMULA(D!I31),_xlfn.FORMULATEXT(D!I31),D!I31),"""",""))&gt;LEN(IF(_xlfn.ISFORMULA('#_D'!I31),_xlfn.FORMULATEXT('#_D'!I31),'#_D'!I31))-LEN(SUBSTITUTE(IF(_xlfn.ISFORMULA('#_D'!I31),_xlfn.FORMULATEXT('#_D'!I31),'#_D'!I31),"""","")),TRUE,FALSE),"HardQuoteMsg",IF(LEN(IF(_xlfn.ISFORMULA(D!I31),_xlfn.FORMULATEXT(D!I31),D!I31))-LEN(SUBSTITUTE(IF(_xlfn.ISFORMULA(D!I31),_xlfn.FORMULATEXT(D!I31),D!I31),"$",""))&lt;LEN(IF(_xlfn.ISFORMULA('#_D'!I31),_xlfn.FORMULATEXT('#_D'!I31),'#_D'!I31))-LEN(SUBSTITUTE(IF(_xlfn.ISFORMULA('#_D'!I31),_xlfn.FORMULATEXT('#_D'!I31),'#_D'!I31),"$","")),TRUE,FALSE),"MissingAbsMsg",_xlfn.IFS(ISTEXT('#_D'!I31),FALSE,ISLOGICAL('#_D'!I31),FALSE,SUBSTITUTE(CELL("format",'#_D'!I31),"-","")=SUBSTITUTE(CELL("format",D!I31),"-",""),FALSE,CELL("format",'#_D'!I31)="G",FALSE,AND(CELL("format",'#_D'!I31)="F0",CELL("format",D!I31)="G"),FALSE,TRUE,IFERROR(IF(MATCH(CELL("format",'#_D'!I31),FormatCodes_SFX!$A$4:$A$53,0)&gt;0,TRUE),FALSE),TRUE,TRUE),"FormatMsg",TRUE,"PerfectMsg")</f>
        <v>PerfectMsg</v>
      </c>
      <c r="J31" s="231" t="str">
        <f ca="1">_xlfn.IFS(ISBLANK(D!J31),"",IF(NOT(ISNA('#_D'!J31)),IF(ISNA(D!J31),TRUE,FALSE),FALSE),"StuNAMsg",IF(AND(ISNA('#_D'!J31),ISNA(D!J31)),TRUE,FALSE),"PerfectMsg",IF(NOT(ISERROR('#_D'!J31)),IF(ISERROR(D!J31),TRUE,FALSE),FALSE),"StuErrorMsg",IF(TYPE('#_D'!J31)&lt;&gt;TYPE(D!J31),TRUE,FALSE),"WrongTypeMsg",IF(_xlfn.ISFORMULA('#_D'!J31),IF(NOT(_xlfn.ISFORMULA(D!J31)),TRUE),FALSE),"MissingFormulaMsg",IF(NOT(AND(ISNUMBER(FIND("[",_xlfn.FORMULATEXT('#_D'!J31))),ISNUMBER(FIND("!",_xlfn.FORMULATEXT('#_D'!J31))))),AND(ISNUMBER(FIND("[",_xlfn.FORMULATEXT(D!J31))),ISNUMBER(FIND("!",_xlfn.FORMULATEXT(D!J31)))),FALSE),"ExternalRefsMsg",IF(ISNUMBER('#_D'!J31),IF(ABS('#_D'!J31-D!J31)&gt;0.00001,TRUE,FALSE),IF('#_D'!J31&lt;&gt;D!J31,TRUE,FALSE)),IF(ISNUMBER('#_D'!J31),IF('#_D'!J31&gt;D!J31,"TooLow","TooHigh"),"WrongAnswer"),NOT(_xlfn.ISFORMULA('#_D'!J31)),IF(_xlfn.IFS(ISTEXT('#_D'!J31),FALSE,ISLOGICAL('#_D'!J31),FALSE,SUBSTITUTE(CELL("format",'#_D'!J31),"-","")=SUBSTITUTE(CELL("format",D!J31),"-",""),FALSE,CELL("format",'#_D'!J31)="G",FALSE,AND(CELL("format",'#_D'!J31)="F0",CELL("format",D!J31)="G"),FALSE,TRUE,IFERROR(IF(MATCH(CELL("format",'#_D'!J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31),_xlfn.FORMULATEXT(D!J31),D!J31),"9","#"),"8","#"),"7","#"),"6","#"),"5","#"),"4","#"),"3","#"),"2","#"),"1","#"),"0","#"),"$","")," ",""),",","@"),"&gt;","@"),"&lt;","@"),"=","@"),")","@"),"(","@"),"^","@"),"/","@"),"+","@"),"*","@"),"-","@"))-LEN(SUBSTITUTE(SUBSTITUTE(SUBSTITUTE(SUBSTITUTE(SUBSTITUTE(SUBSTITUTE(SUBSTITUTE(SUBSTITUTE(SUBSTITUTE(SUBSTITUTE(SUBSTITUTE(SUBSTITUTE(SUBSTITUTE(SUBSTITUTE(SUBSTITUTE(SUBSTITUTE(SUBSTITUTE(SUBSTITUTE(SUBSTITUTE(SUBSTITUTE(SUBSTITUTE(SUBSTITUTE(SUBSTITUTE(SUBSTITUTE(IF(_xlfn.ISFORMULA(D!J31),_xlfn.FORMULATEXT(D!J31),D!J31),"9","#"),"8","#"),"7","#"),"6","#"),"5","#"),"4","#"),"3","#"),"2","#"),"1","#"),"0","#"),"$","")," ",""),",","@"),"&gt;","@"),"&lt;","@"),"=","@"),")","@"),"(","@"),"^","@"),"/","@"),"+","@"),"*","@"),"-","@"),"@#","")))/2&gt;(LEN(SUBSTITUTE(SUBSTITUTE(SUBSTITUTE(SUBSTITUTE(SUBSTITUTE(SUBSTITUTE(SUBSTITUTE(SUBSTITUTE(SUBSTITUTE(SUBSTITUTE(SUBSTITUTE(SUBSTITUTE(SUBSTITUTE(SUBSTITUTE(SUBSTITUTE(SUBSTITUTE(SUBSTITUTE(SUBSTITUTE(SUBSTITUTE(SUBSTITUTE(SUBSTITUTE(SUBSTITUTE(SUBSTITUTE(IF(_xlfn.ISFORMULA('#_D'!J31),_xlfn.FORMULATEXT('#_D'!J31),'#_D'!J31),"9","#"),"8","#"),"7","#"),"6","#"),"5","#"),"4","#"),"3","#"),"2","#"),"1","#"),"0","#"),"$","")," ",""),",","@"),"&gt;","@"),"&lt;","@"),"=","@"),")","@"),"(","@"),"^","@"),"/","@"),"+","@"),"*","@"),"-","@"))-LEN(SUBSTITUTE(SUBSTITUTE(SUBSTITUTE(SUBSTITUTE(SUBSTITUTE(SUBSTITUTE(SUBSTITUTE(SUBSTITUTE(SUBSTITUTE(SUBSTITUTE(SUBSTITUTE(SUBSTITUTE(SUBSTITUTE(SUBSTITUTE(SUBSTITUTE(SUBSTITUTE(SUBSTITUTE(SUBSTITUTE(SUBSTITUTE(SUBSTITUTE(SUBSTITUTE(SUBSTITUTE(SUBSTITUTE(SUBSTITUTE(IF(_xlfn.ISFORMULA('#_D'!J31),_xlfn.FORMULATEXT('#_D'!J31),'#_D'!J31),"9","#"),"8","#"),"7","#"),"6","#"),"5","#"),"4","#"),"3","#"),"2","#"),"1","#"),"0","#"),"$","")," ",""),",","@"),"&gt;","@"),"&lt;","@"),"=","@"),")","@"),"(","@"),"^","@"),"/","@"),"+","@"),"*","@"),"-","@"),"@#","")))/2,TRUE,FALSE),"HardCodeMsg",IF(LEN(IF(_xlfn.ISFORMULA(D!J31),_xlfn.FORMULATEXT(D!J31),D!J31))-LEN(SUBSTITUTE(IF(_xlfn.ISFORMULA(D!J31),_xlfn.FORMULATEXT(D!J31),D!J31),"""",""))&gt;LEN(IF(_xlfn.ISFORMULA('#_D'!J31),_xlfn.FORMULATEXT('#_D'!J31),'#_D'!J31))-LEN(SUBSTITUTE(IF(_xlfn.ISFORMULA('#_D'!J31),_xlfn.FORMULATEXT('#_D'!J31),'#_D'!J31),"""","")),TRUE,FALSE),"HardQuoteMsg",IF(LEN(IF(_xlfn.ISFORMULA(D!J31),_xlfn.FORMULATEXT(D!J31),D!J31))-LEN(SUBSTITUTE(IF(_xlfn.ISFORMULA(D!J31),_xlfn.FORMULATEXT(D!J31),D!J31),"$",""))&lt;LEN(IF(_xlfn.ISFORMULA('#_D'!J31),_xlfn.FORMULATEXT('#_D'!J31),'#_D'!J31))-LEN(SUBSTITUTE(IF(_xlfn.ISFORMULA('#_D'!J31),_xlfn.FORMULATEXT('#_D'!J31),'#_D'!J31),"$","")),TRUE,FALSE),"MissingAbsMsg",_xlfn.IFS(ISTEXT('#_D'!J31),FALSE,ISLOGICAL('#_D'!J31),FALSE,SUBSTITUTE(CELL("format",'#_D'!J31),"-","")=SUBSTITUTE(CELL("format",D!J31),"-",""),FALSE,CELL("format",'#_D'!J31)="G",FALSE,AND(CELL("format",'#_D'!J31)="F0",CELL("format",D!J31)="G"),FALSE,TRUE,IFERROR(IF(MATCH(CELL("format",'#_D'!J31),FormatCodes_SFX!$A$4:$A$53,0)&gt;0,TRUE),FALSE),TRUE,TRUE),"FormatMsg",TRUE,"PerfectMsg")</f>
        <v>PerfectMsg</v>
      </c>
      <c r="K31" s="302">
        <v>0</v>
      </c>
      <c r="L31" s="231">
        <v>0</v>
      </c>
      <c r="M31" s="231">
        <v>0</v>
      </c>
      <c r="N31" s="303">
        <v>0</v>
      </c>
      <c r="O31" s="231">
        <v>0</v>
      </c>
      <c r="P31" s="302">
        <v>0</v>
      </c>
      <c r="Q31" s="304">
        <v>6.68</v>
      </c>
      <c r="S31" s="305" t="str">
        <f ca="1">_xlfn.IFS(ISBLANK(D!S31),"",IF(NOT(ISNA('#_D'!S31)),IF(ISNA(D!S31),TRUE,FALSE),FALSE),"StuNAMsg",IF(AND(ISNA('#_D'!S31),ISNA(D!S31)),TRUE,FALSE),"PerfectMsg",IF(NOT(ISERROR('#_D'!S31)),IF(ISERROR(D!S31),TRUE,FALSE),FALSE),"StuErrorMsg",IF(TYPE('#_D'!S31)&lt;&gt;TYPE(D!S31),TRUE,FALSE),"WrongTypeMsg",IF(_xlfn.ISFORMULA('#_D'!S31),IF(NOT(_xlfn.ISFORMULA(D!S31)),TRUE),FALSE),"MissingFormulaMsg",IF(NOT(AND(ISNUMBER(FIND("[",_xlfn.FORMULATEXT('#_D'!S31))),ISNUMBER(FIND("!",_xlfn.FORMULATEXT('#_D'!S31))))),AND(ISNUMBER(FIND("[",_xlfn.FORMULATEXT(D!S31))),ISNUMBER(FIND("!",_xlfn.FORMULATEXT(D!S31)))),FALSE),"ExternalRefsMsg",IF(ISNUMBER('#_D'!S31),IF(ABS('#_D'!S31-D!S31)&gt;0.00001,TRUE,FALSE),IF('#_D'!S31&lt;&gt;D!S31,TRUE,FALSE)),IF(ISNUMBER('#_D'!S31),IF('#_D'!S31&gt;D!S31,"TooLow","TooHigh"),"WrongAnswer"),NOT(_xlfn.ISFORMULA('#_D'!S31)),IF(_xlfn.IFS(ISTEXT('#_D'!S31),FALSE,ISLOGICAL('#_D'!S31),FALSE,SUBSTITUTE(CELL("format",'#_D'!S31),"-","")=SUBSTITUTE(CELL("format",D!S31),"-",""),FALSE,CELL("format",'#_D'!S31)="G",FALSE,AND(CELL("format",'#_D'!S31)="F0",CELL("format",D!S31)="G"),FALSE,TRUE,IFERROR(IF(MATCH(CELL("format",'#_D'!S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31),_xlfn.FORMULATEXT(D!S31),D!S31),"9","#"),"8","#"),"7","#"),"6","#"),"5","#"),"4","#"),"3","#"),"2","#"),"1","#"),"0","#"),"$","")," ",""),",","@"),"&gt;","@"),"&lt;","@"),"=","@"),")","@"),"(","@"),"^","@"),"/","@"),"+","@"),"*","@"),"-","@"))-LEN(SUBSTITUTE(SUBSTITUTE(SUBSTITUTE(SUBSTITUTE(SUBSTITUTE(SUBSTITUTE(SUBSTITUTE(SUBSTITUTE(SUBSTITUTE(SUBSTITUTE(SUBSTITUTE(SUBSTITUTE(SUBSTITUTE(SUBSTITUTE(SUBSTITUTE(SUBSTITUTE(SUBSTITUTE(SUBSTITUTE(SUBSTITUTE(SUBSTITUTE(SUBSTITUTE(SUBSTITUTE(SUBSTITUTE(SUBSTITUTE(IF(_xlfn.ISFORMULA(D!S31),_xlfn.FORMULATEXT(D!S31),D!S31),"9","#"),"8","#"),"7","#"),"6","#"),"5","#"),"4","#"),"3","#"),"2","#"),"1","#"),"0","#"),"$","")," ",""),",","@"),"&gt;","@"),"&lt;","@"),"=","@"),")","@"),"(","@"),"^","@"),"/","@"),"+","@"),"*","@"),"-","@"),"@#","")))/2&gt;(LEN(SUBSTITUTE(SUBSTITUTE(SUBSTITUTE(SUBSTITUTE(SUBSTITUTE(SUBSTITUTE(SUBSTITUTE(SUBSTITUTE(SUBSTITUTE(SUBSTITUTE(SUBSTITUTE(SUBSTITUTE(SUBSTITUTE(SUBSTITUTE(SUBSTITUTE(SUBSTITUTE(SUBSTITUTE(SUBSTITUTE(SUBSTITUTE(SUBSTITUTE(SUBSTITUTE(SUBSTITUTE(SUBSTITUTE(IF(_xlfn.ISFORMULA('#_D'!S31),_xlfn.FORMULATEXT('#_D'!S31),'#_D'!S31),"9","#"),"8","#"),"7","#"),"6","#"),"5","#"),"4","#"),"3","#"),"2","#"),"1","#"),"0","#"),"$","")," ",""),",","@"),"&gt;","@"),"&lt;","@"),"=","@"),")","@"),"(","@"),"^","@"),"/","@"),"+","@"),"*","@"),"-","@"))-LEN(SUBSTITUTE(SUBSTITUTE(SUBSTITUTE(SUBSTITUTE(SUBSTITUTE(SUBSTITUTE(SUBSTITUTE(SUBSTITUTE(SUBSTITUTE(SUBSTITUTE(SUBSTITUTE(SUBSTITUTE(SUBSTITUTE(SUBSTITUTE(SUBSTITUTE(SUBSTITUTE(SUBSTITUTE(SUBSTITUTE(SUBSTITUTE(SUBSTITUTE(SUBSTITUTE(SUBSTITUTE(SUBSTITUTE(SUBSTITUTE(IF(_xlfn.ISFORMULA('#_D'!S31),_xlfn.FORMULATEXT('#_D'!S31),'#_D'!S31),"9","#"),"8","#"),"7","#"),"6","#"),"5","#"),"4","#"),"3","#"),"2","#"),"1","#"),"0","#"),"$","")," ",""),",","@"),"&gt;","@"),"&lt;","@"),"=","@"),")","@"),"(","@"),"^","@"),"/","@"),"+","@"),"*","@"),"-","@"),"@#","")))/2,TRUE,FALSE),"HardCodeMsg",IF(LEN(IF(_xlfn.ISFORMULA(D!S31),_xlfn.FORMULATEXT(D!S31),D!S31))-LEN(SUBSTITUTE(IF(_xlfn.ISFORMULA(D!S31),_xlfn.FORMULATEXT(D!S31),D!S31),"""",""))&gt;LEN(IF(_xlfn.ISFORMULA('#_D'!S31),_xlfn.FORMULATEXT('#_D'!S31),'#_D'!S31))-LEN(SUBSTITUTE(IF(_xlfn.ISFORMULA('#_D'!S31),_xlfn.FORMULATEXT('#_D'!S31),'#_D'!S31),"""","")),TRUE,FALSE),"HardQuoteMsg",IF(LEN(IF(_xlfn.ISFORMULA(D!S31),_xlfn.FORMULATEXT(D!S31),D!S31))-LEN(SUBSTITUTE(IF(_xlfn.ISFORMULA(D!S31),_xlfn.FORMULATEXT(D!S31),D!S31),"$",""))&lt;LEN(IF(_xlfn.ISFORMULA('#_D'!S31),_xlfn.FORMULATEXT('#_D'!S31),'#_D'!S31))-LEN(SUBSTITUTE(IF(_xlfn.ISFORMULA('#_D'!S31),_xlfn.FORMULATEXT('#_D'!S31),'#_D'!S31),"$","")),TRUE,FALSE),"MissingAbsMsg",_xlfn.IFS(ISTEXT('#_D'!S31),FALSE,ISLOGICAL('#_D'!S31),FALSE,SUBSTITUTE(CELL("format",'#_D'!S31),"-","")=SUBSTITUTE(CELL("format",D!S31),"-",""),FALSE,CELL("format",'#_D'!S31)="G",FALSE,AND(CELL("format",'#_D'!S31)="F0",CELL("format",D!S31)="G"),FALSE,TRUE,IFERROR(IF(MATCH(CELL("format",'#_D'!S31),FormatCodes_SFX!$A$4:$A$53,0)&gt;0,TRUE),FALSE),TRUE,TRUE),"FormatMsg",TRUE,"PerfectMsg")</f>
        <v>PerfectMsg</v>
      </c>
      <c r="T31" s="303" t="str">
        <f ca="1">_xlfn.IFS(ISBLANK(D!T31),"",IF(NOT(ISNA('#_D'!T31)),IF(ISNA(D!T31),TRUE,FALSE),FALSE),"StuNAMsg",IF(AND(ISNA('#_D'!T31),ISNA(D!T31)),TRUE,FALSE),"PerfectMsg",IF(NOT(ISERROR('#_D'!T31)),IF(ISERROR(D!T31),TRUE,FALSE),FALSE),"StuErrorMsg",IF(TYPE('#_D'!T31)&lt;&gt;TYPE(D!T31),TRUE,FALSE),"WrongTypeMsg",IF(_xlfn.ISFORMULA('#_D'!T31),IF(NOT(_xlfn.ISFORMULA(D!T31)),TRUE),FALSE),"MissingFormulaMsg",IF(NOT(AND(ISNUMBER(FIND("[",_xlfn.FORMULATEXT('#_D'!T31))),ISNUMBER(FIND("!",_xlfn.FORMULATEXT('#_D'!T31))))),AND(ISNUMBER(FIND("[",_xlfn.FORMULATEXT(D!T31))),ISNUMBER(FIND("!",_xlfn.FORMULATEXT(D!T31)))),FALSE),"ExternalRefsMsg",IF(ISNUMBER('#_D'!T31),IF(ABS('#_D'!T31-D!T31)&gt;0.00001,TRUE,FALSE),IF('#_D'!T31&lt;&gt;D!T31,TRUE,FALSE)),IF(ISNUMBER('#_D'!T31),IF('#_D'!T31&gt;D!T31,"TooLow","TooHigh"),"WrongAnswer"),NOT(_xlfn.ISFORMULA('#_D'!T31)),IF(_xlfn.IFS(ISTEXT('#_D'!T31),FALSE,ISLOGICAL('#_D'!T31),FALSE,SUBSTITUTE(CELL("format",'#_D'!T31),"-","")=SUBSTITUTE(CELL("format",D!T31),"-",""),FALSE,CELL("format",'#_D'!T31)="G",FALSE,AND(CELL("format",'#_D'!T31)="F0",CELL("format",D!T31)="G"),FALSE,TRUE,IFERROR(IF(MATCH(CELL("format",'#_D'!T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31),_xlfn.FORMULATEXT(D!T31),D!T31),"9","#"),"8","#"),"7","#"),"6","#"),"5","#"),"4","#"),"3","#"),"2","#"),"1","#"),"0","#"),"$","")," ",""),",","@"),"&gt;","@"),"&lt;","@"),"=","@"),")","@"),"(","@"),"^","@"),"/","@"),"+","@"),"*","@"),"-","@"))-LEN(SUBSTITUTE(SUBSTITUTE(SUBSTITUTE(SUBSTITUTE(SUBSTITUTE(SUBSTITUTE(SUBSTITUTE(SUBSTITUTE(SUBSTITUTE(SUBSTITUTE(SUBSTITUTE(SUBSTITUTE(SUBSTITUTE(SUBSTITUTE(SUBSTITUTE(SUBSTITUTE(SUBSTITUTE(SUBSTITUTE(SUBSTITUTE(SUBSTITUTE(SUBSTITUTE(SUBSTITUTE(SUBSTITUTE(SUBSTITUTE(IF(_xlfn.ISFORMULA(D!T31),_xlfn.FORMULATEXT(D!T31),D!T31),"9","#"),"8","#"),"7","#"),"6","#"),"5","#"),"4","#"),"3","#"),"2","#"),"1","#"),"0","#"),"$","")," ",""),",","@"),"&gt;","@"),"&lt;","@"),"=","@"),")","@"),"(","@"),"^","@"),"/","@"),"+","@"),"*","@"),"-","@"),"@#","")))/2&gt;(LEN(SUBSTITUTE(SUBSTITUTE(SUBSTITUTE(SUBSTITUTE(SUBSTITUTE(SUBSTITUTE(SUBSTITUTE(SUBSTITUTE(SUBSTITUTE(SUBSTITUTE(SUBSTITUTE(SUBSTITUTE(SUBSTITUTE(SUBSTITUTE(SUBSTITUTE(SUBSTITUTE(SUBSTITUTE(SUBSTITUTE(SUBSTITUTE(SUBSTITUTE(SUBSTITUTE(SUBSTITUTE(SUBSTITUTE(IF(_xlfn.ISFORMULA('#_D'!T31),_xlfn.FORMULATEXT('#_D'!T31),'#_D'!T31),"9","#"),"8","#"),"7","#"),"6","#"),"5","#"),"4","#"),"3","#"),"2","#"),"1","#"),"0","#"),"$","")," ",""),",","@"),"&gt;","@"),"&lt;","@"),"=","@"),")","@"),"(","@"),"^","@"),"/","@"),"+","@"),"*","@"),"-","@"))-LEN(SUBSTITUTE(SUBSTITUTE(SUBSTITUTE(SUBSTITUTE(SUBSTITUTE(SUBSTITUTE(SUBSTITUTE(SUBSTITUTE(SUBSTITUTE(SUBSTITUTE(SUBSTITUTE(SUBSTITUTE(SUBSTITUTE(SUBSTITUTE(SUBSTITUTE(SUBSTITUTE(SUBSTITUTE(SUBSTITUTE(SUBSTITUTE(SUBSTITUTE(SUBSTITUTE(SUBSTITUTE(SUBSTITUTE(SUBSTITUTE(IF(_xlfn.ISFORMULA('#_D'!T31),_xlfn.FORMULATEXT('#_D'!T31),'#_D'!T31),"9","#"),"8","#"),"7","#"),"6","#"),"5","#"),"4","#"),"3","#"),"2","#"),"1","#"),"0","#"),"$","")," ",""),",","@"),"&gt;","@"),"&lt;","@"),"=","@"),")","@"),"(","@"),"^","@"),"/","@"),"+","@"),"*","@"),"-","@"),"@#","")))/2,TRUE,FALSE),"HardCodeMsg",IF(LEN(IF(_xlfn.ISFORMULA(D!T31),_xlfn.FORMULATEXT(D!T31),D!T31))-LEN(SUBSTITUTE(IF(_xlfn.ISFORMULA(D!T31),_xlfn.FORMULATEXT(D!T31),D!T31),"""",""))&gt;LEN(IF(_xlfn.ISFORMULA('#_D'!T31),_xlfn.FORMULATEXT('#_D'!T31),'#_D'!T31))-LEN(SUBSTITUTE(IF(_xlfn.ISFORMULA('#_D'!T31),_xlfn.FORMULATEXT('#_D'!T31),'#_D'!T31),"""","")),TRUE,FALSE),"HardQuoteMsg",IF(LEN(IF(_xlfn.ISFORMULA(D!T31),_xlfn.FORMULATEXT(D!T31),D!T31))-LEN(SUBSTITUTE(IF(_xlfn.ISFORMULA(D!T31),_xlfn.FORMULATEXT(D!T31),D!T31),"$",""))&lt;LEN(IF(_xlfn.ISFORMULA('#_D'!T31),_xlfn.FORMULATEXT('#_D'!T31),'#_D'!T31))-LEN(SUBSTITUTE(IF(_xlfn.ISFORMULA('#_D'!T31),_xlfn.FORMULATEXT('#_D'!T31),'#_D'!T31),"$","")),TRUE,FALSE),"MissingAbsMsg",_xlfn.IFS(ISTEXT('#_D'!T31),FALSE,ISLOGICAL('#_D'!T31),FALSE,SUBSTITUTE(CELL("format",'#_D'!T31),"-","")=SUBSTITUTE(CELL("format",D!T31),"-",""),FALSE,CELL("format",'#_D'!T31)="G",FALSE,AND(CELL("format",'#_D'!T31)="F0",CELL("format",D!T31)="G"),FALSE,TRUE,IFERROR(IF(MATCH(CELL("format",'#_D'!T31),FormatCodes_SFX!$A$4:$A$53,0)&gt;0,TRUE),FALSE),TRUE,TRUE),"FormatMsg",TRUE,"PerfectMsg")</f>
        <v>PerfectMsg</v>
      </c>
      <c r="U31" s="231" t="str">
        <f ca="1">_xlfn.IFS(ISBLANK(D!U31),"",IF(NOT(ISNA('#_D'!U31)),IF(ISNA(D!U31),TRUE,FALSE),FALSE),"StuNAMsg",IF(AND(ISNA('#_D'!U31),ISNA(D!U31)),TRUE,FALSE),"PerfectMsg",IF(NOT(ISERROR('#_D'!U31)),IF(ISERROR(D!U31),TRUE,FALSE),FALSE),"StuErrorMsg",IF(TYPE('#_D'!U31)&lt;&gt;TYPE(D!U31),TRUE,FALSE),"WrongTypeMsg",IF(_xlfn.ISFORMULA('#_D'!U31),IF(NOT(_xlfn.ISFORMULA(D!U31)),TRUE),FALSE),"MissingFormulaMsg",IF(NOT(AND(ISNUMBER(FIND("[",_xlfn.FORMULATEXT('#_D'!U31))),ISNUMBER(FIND("!",_xlfn.FORMULATEXT('#_D'!U31))))),AND(ISNUMBER(FIND("[",_xlfn.FORMULATEXT(D!U31))),ISNUMBER(FIND("!",_xlfn.FORMULATEXT(D!U31)))),FALSE),"ExternalRefsMsg",IF(ISNUMBER('#_D'!U31),IF(ABS('#_D'!U31-D!U31)&gt;0.00001,TRUE,FALSE),IF('#_D'!U31&lt;&gt;D!U31,TRUE,FALSE)),IF(ISNUMBER('#_D'!U31),IF('#_D'!U31&gt;D!U31,"TooLow","TooHigh"),"WrongAnswer"),NOT(_xlfn.ISFORMULA('#_D'!U31)),IF(_xlfn.IFS(ISTEXT('#_D'!U31),FALSE,ISLOGICAL('#_D'!U31),FALSE,SUBSTITUTE(CELL("format",'#_D'!U31),"-","")=SUBSTITUTE(CELL("format",D!U31),"-",""),FALSE,CELL("format",'#_D'!U31)="G",FALSE,AND(CELL("format",'#_D'!U31)="F0",CELL("format",D!U31)="G"),FALSE,TRUE,IFERROR(IF(MATCH(CELL("format",'#_D'!U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31),_xlfn.FORMULATEXT(D!U31),D!U31),"9","#"),"8","#"),"7","#"),"6","#"),"5","#"),"4","#"),"3","#"),"2","#"),"1","#"),"0","#"),"$","")," ",""),",","@"),"&gt;","@"),"&lt;","@"),"=","@"),")","@"),"(","@"),"^","@"),"/","@"),"+","@"),"*","@"),"-","@"))-LEN(SUBSTITUTE(SUBSTITUTE(SUBSTITUTE(SUBSTITUTE(SUBSTITUTE(SUBSTITUTE(SUBSTITUTE(SUBSTITUTE(SUBSTITUTE(SUBSTITUTE(SUBSTITUTE(SUBSTITUTE(SUBSTITUTE(SUBSTITUTE(SUBSTITUTE(SUBSTITUTE(SUBSTITUTE(SUBSTITUTE(SUBSTITUTE(SUBSTITUTE(SUBSTITUTE(SUBSTITUTE(SUBSTITUTE(SUBSTITUTE(IF(_xlfn.ISFORMULA(D!U31),_xlfn.FORMULATEXT(D!U31),D!U31),"9","#"),"8","#"),"7","#"),"6","#"),"5","#"),"4","#"),"3","#"),"2","#"),"1","#"),"0","#"),"$","")," ",""),",","@"),"&gt;","@"),"&lt;","@"),"=","@"),")","@"),"(","@"),"^","@"),"/","@"),"+","@"),"*","@"),"-","@"),"@#","")))/2&gt;(LEN(SUBSTITUTE(SUBSTITUTE(SUBSTITUTE(SUBSTITUTE(SUBSTITUTE(SUBSTITUTE(SUBSTITUTE(SUBSTITUTE(SUBSTITUTE(SUBSTITUTE(SUBSTITUTE(SUBSTITUTE(SUBSTITUTE(SUBSTITUTE(SUBSTITUTE(SUBSTITUTE(SUBSTITUTE(SUBSTITUTE(SUBSTITUTE(SUBSTITUTE(SUBSTITUTE(SUBSTITUTE(SUBSTITUTE(IF(_xlfn.ISFORMULA('#_D'!U31),_xlfn.FORMULATEXT('#_D'!U31),'#_D'!U31),"9","#"),"8","#"),"7","#"),"6","#"),"5","#"),"4","#"),"3","#"),"2","#"),"1","#"),"0","#"),"$","")," ",""),",","@"),"&gt;","@"),"&lt;","@"),"=","@"),")","@"),"(","@"),"^","@"),"/","@"),"+","@"),"*","@"),"-","@"))-LEN(SUBSTITUTE(SUBSTITUTE(SUBSTITUTE(SUBSTITUTE(SUBSTITUTE(SUBSTITUTE(SUBSTITUTE(SUBSTITUTE(SUBSTITUTE(SUBSTITUTE(SUBSTITUTE(SUBSTITUTE(SUBSTITUTE(SUBSTITUTE(SUBSTITUTE(SUBSTITUTE(SUBSTITUTE(SUBSTITUTE(SUBSTITUTE(SUBSTITUTE(SUBSTITUTE(SUBSTITUTE(SUBSTITUTE(SUBSTITUTE(IF(_xlfn.ISFORMULA('#_D'!U31),_xlfn.FORMULATEXT('#_D'!U31),'#_D'!U31),"9","#"),"8","#"),"7","#"),"6","#"),"5","#"),"4","#"),"3","#"),"2","#"),"1","#"),"0","#"),"$","")," ",""),",","@"),"&gt;","@"),"&lt;","@"),"=","@"),")","@"),"(","@"),"^","@"),"/","@"),"+","@"),"*","@"),"-","@"),"@#","")))/2,TRUE,FALSE),"HardCodeMsg",IF(LEN(IF(_xlfn.ISFORMULA(D!U31),_xlfn.FORMULATEXT(D!U31),D!U31))-LEN(SUBSTITUTE(IF(_xlfn.ISFORMULA(D!U31),_xlfn.FORMULATEXT(D!U31),D!U31),"""",""))&gt;LEN(IF(_xlfn.ISFORMULA('#_D'!U31),_xlfn.FORMULATEXT('#_D'!U31),'#_D'!U31))-LEN(SUBSTITUTE(IF(_xlfn.ISFORMULA('#_D'!U31),_xlfn.FORMULATEXT('#_D'!U31),'#_D'!U31),"""","")),TRUE,FALSE),"HardQuoteMsg",IF(LEN(IF(_xlfn.ISFORMULA(D!U31),_xlfn.FORMULATEXT(D!U31),D!U31))-LEN(SUBSTITUTE(IF(_xlfn.ISFORMULA(D!U31),_xlfn.FORMULATEXT(D!U31),D!U31),"$",""))&lt;LEN(IF(_xlfn.ISFORMULA('#_D'!U31),_xlfn.FORMULATEXT('#_D'!U31),'#_D'!U31))-LEN(SUBSTITUTE(IF(_xlfn.ISFORMULA('#_D'!U31),_xlfn.FORMULATEXT('#_D'!U31),'#_D'!U31),"$","")),TRUE,FALSE),"MissingAbsMsg",_xlfn.IFS(ISTEXT('#_D'!U31),FALSE,ISLOGICAL('#_D'!U31),FALSE,SUBSTITUTE(CELL("format",'#_D'!U31),"-","")=SUBSTITUTE(CELL("format",D!U31),"-",""),FALSE,CELL("format",'#_D'!U31)="G",FALSE,AND(CELL("format",'#_D'!U31)="F0",CELL("format",D!U31)="G"),FALSE,TRUE,IFERROR(IF(MATCH(CELL("format",'#_D'!U31),FormatCodes_SFX!$A$4:$A$53,0)&gt;0,TRUE),FALSE),TRUE,TRUE),"FormatMsg",TRUE,"PerfectMsg")</f>
        <v>PerfectMsg</v>
      </c>
    </row>
    <row r="32" spans="6:21" ht="15.4" customHeight="1">
      <c r="F32" s="232">
        <v>0</v>
      </c>
      <c r="G32" s="231">
        <v>0</v>
      </c>
      <c r="H32" s="231">
        <v>0</v>
      </c>
      <c r="I32" s="231" t="str">
        <f ca="1">_xlfn.IFS(ISBLANK(D!I32),"",IF(NOT(ISNA('#_D'!I32)),IF(ISNA(D!I32),TRUE,FALSE),FALSE),"StuNAMsg",IF(AND(ISNA('#_D'!I32),ISNA(D!I32)),TRUE,FALSE),"PerfectMsg",IF(NOT(ISERROR('#_D'!I32)),IF(ISERROR(D!I32),TRUE,FALSE),FALSE),"StuErrorMsg",IF(TYPE('#_D'!I32)&lt;&gt;TYPE(D!I32),TRUE,FALSE),"WrongTypeMsg",IF(_xlfn.ISFORMULA('#_D'!I32),IF(NOT(_xlfn.ISFORMULA(D!I32)),TRUE),FALSE),"MissingFormulaMsg",IF(NOT(AND(ISNUMBER(FIND("[",_xlfn.FORMULATEXT('#_D'!I32))),ISNUMBER(FIND("!",_xlfn.FORMULATEXT('#_D'!I32))))),AND(ISNUMBER(FIND("[",_xlfn.FORMULATEXT(D!I32))),ISNUMBER(FIND("!",_xlfn.FORMULATEXT(D!I32)))),FALSE),"ExternalRefsMsg",IF(ISNUMBER('#_D'!I32),IF(ABS('#_D'!I32-D!I32)&gt;0.00001,TRUE,FALSE),IF('#_D'!I32&lt;&gt;D!I32,TRUE,FALSE)),IF(ISNUMBER('#_D'!I32),IF('#_D'!I32&gt;D!I32,"TooLow","TooHigh"),"WrongAnswer"),NOT(_xlfn.ISFORMULA('#_D'!I32)),IF(_xlfn.IFS(ISTEXT('#_D'!I32),FALSE,ISLOGICAL('#_D'!I32),FALSE,SUBSTITUTE(CELL("format",'#_D'!I32),"-","")=SUBSTITUTE(CELL("format",D!I32),"-",""),FALSE,CELL("format",'#_D'!I32)="G",FALSE,AND(CELL("format",'#_D'!I32)="F0",CELL("format",D!I32)="G"),FALSE,TRUE,IFERROR(IF(MATCH(CELL("format",'#_D'!I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32),_xlfn.FORMULATEXT(D!I32),D!I32),"9","#"),"8","#"),"7","#"),"6","#"),"5","#"),"4","#"),"3","#"),"2","#"),"1","#"),"0","#"),"$","")," ",""),",","@"),"&gt;","@"),"&lt;","@"),"=","@"),")","@"),"(","@"),"^","@"),"/","@"),"+","@"),"*","@"),"-","@"))-LEN(SUBSTITUTE(SUBSTITUTE(SUBSTITUTE(SUBSTITUTE(SUBSTITUTE(SUBSTITUTE(SUBSTITUTE(SUBSTITUTE(SUBSTITUTE(SUBSTITUTE(SUBSTITUTE(SUBSTITUTE(SUBSTITUTE(SUBSTITUTE(SUBSTITUTE(SUBSTITUTE(SUBSTITUTE(SUBSTITUTE(SUBSTITUTE(SUBSTITUTE(SUBSTITUTE(SUBSTITUTE(SUBSTITUTE(SUBSTITUTE(IF(_xlfn.ISFORMULA(D!I32),_xlfn.FORMULATEXT(D!I32),D!I32),"9","#"),"8","#"),"7","#"),"6","#"),"5","#"),"4","#"),"3","#"),"2","#"),"1","#"),"0","#"),"$","")," ",""),",","@"),"&gt;","@"),"&lt;","@"),"=","@"),")","@"),"(","@"),"^","@"),"/","@"),"+","@"),"*","@"),"-","@"),"@#","")))/2&gt;(LEN(SUBSTITUTE(SUBSTITUTE(SUBSTITUTE(SUBSTITUTE(SUBSTITUTE(SUBSTITUTE(SUBSTITUTE(SUBSTITUTE(SUBSTITUTE(SUBSTITUTE(SUBSTITUTE(SUBSTITUTE(SUBSTITUTE(SUBSTITUTE(SUBSTITUTE(SUBSTITUTE(SUBSTITUTE(SUBSTITUTE(SUBSTITUTE(SUBSTITUTE(SUBSTITUTE(SUBSTITUTE(SUBSTITUTE(IF(_xlfn.ISFORMULA('#_D'!I32),_xlfn.FORMULATEXT('#_D'!I32),'#_D'!I32),"9","#"),"8","#"),"7","#"),"6","#"),"5","#"),"4","#"),"3","#"),"2","#"),"1","#"),"0","#"),"$","")," ",""),",","@"),"&gt;","@"),"&lt;","@"),"=","@"),")","@"),"(","@"),"^","@"),"/","@"),"+","@"),"*","@"),"-","@"))-LEN(SUBSTITUTE(SUBSTITUTE(SUBSTITUTE(SUBSTITUTE(SUBSTITUTE(SUBSTITUTE(SUBSTITUTE(SUBSTITUTE(SUBSTITUTE(SUBSTITUTE(SUBSTITUTE(SUBSTITUTE(SUBSTITUTE(SUBSTITUTE(SUBSTITUTE(SUBSTITUTE(SUBSTITUTE(SUBSTITUTE(SUBSTITUTE(SUBSTITUTE(SUBSTITUTE(SUBSTITUTE(SUBSTITUTE(SUBSTITUTE(IF(_xlfn.ISFORMULA('#_D'!I32),_xlfn.FORMULATEXT('#_D'!I32),'#_D'!I32),"9","#"),"8","#"),"7","#"),"6","#"),"5","#"),"4","#"),"3","#"),"2","#"),"1","#"),"0","#"),"$","")," ",""),",","@"),"&gt;","@"),"&lt;","@"),"=","@"),")","@"),"(","@"),"^","@"),"/","@"),"+","@"),"*","@"),"-","@"),"@#","")))/2,TRUE,FALSE),"HardCodeMsg",IF(LEN(IF(_xlfn.ISFORMULA(D!I32),_xlfn.FORMULATEXT(D!I32),D!I32))-LEN(SUBSTITUTE(IF(_xlfn.ISFORMULA(D!I32),_xlfn.FORMULATEXT(D!I32),D!I32),"""",""))&gt;LEN(IF(_xlfn.ISFORMULA('#_D'!I32),_xlfn.FORMULATEXT('#_D'!I32),'#_D'!I32))-LEN(SUBSTITUTE(IF(_xlfn.ISFORMULA('#_D'!I32),_xlfn.FORMULATEXT('#_D'!I32),'#_D'!I32),"""","")),TRUE,FALSE),"HardQuoteMsg",IF(LEN(IF(_xlfn.ISFORMULA(D!I32),_xlfn.FORMULATEXT(D!I32),D!I32))-LEN(SUBSTITUTE(IF(_xlfn.ISFORMULA(D!I32),_xlfn.FORMULATEXT(D!I32),D!I32),"$",""))&lt;LEN(IF(_xlfn.ISFORMULA('#_D'!I32),_xlfn.FORMULATEXT('#_D'!I32),'#_D'!I32))-LEN(SUBSTITUTE(IF(_xlfn.ISFORMULA('#_D'!I32),_xlfn.FORMULATEXT('#_D'!I32),'#_D'!I32),"$","")),TRUE,FALSE),"MissingAbsMsg",_xlfn.IFS(ISTEXT('#_D'!I32),FALSE,ISLOGICAL('#_D'!I32),FALSE,SUBSTITUTE(CELL("format",'#_D'!I32),"-","")=SUBSTITUTE(CELL("format",D!I32),"-",""),FALSE,CELL("format",'#_D'!I32)="G",FALSE,AND(CELL("format",'#_D'!I32)="F0",CELL("format",D!I32)="G"),FALSE,TRUE,IFERROR(IF(MATCH(CELL("format",'#_D'!I32),FormatCodes_SFX!$A$4:$A$53,0)&gt;0,TRUE),FALSE),TRUE,TRUE),"FormatMsg",TRUE,"PerfectMsg")</f>
        <v>PerfectMsg</v>
      </c>
      <c r="J32" s="231" t="str">
        <f ca="1">_xlfn.IFS(ISBLANK(D!J32),"",IF(NOT(ISNA('#_D'!J32)),IF(ISNA(D!J32),TRUE,FALSE),FALSE),"StuNAMsg",IF(AND(ISNA('#_D'!J32),ISNA(D!J32)),TRUE,FALSE),"PerfectMsg",IF(NOT(ISERROR('#_D'!J32)),IF(ISERROR(D!J32),TRUE,FALSE),FALSE),"StuErrorMsg",IF(TYPE('#_D'!J32)&lt;&gt;TYPE(D!J32),TRUE,FALSE),"WrongTypeMsg",IF(_xlfn.ISFORMULA('#_D'!J32),IF(NOT(_xlfn.ISFORMULA(D!J32)),TRUE),FALSE),"MissingFormulaMsg",IF(NOT(AND(ISNUMBER(FIND("[",_xlfn.FORMULATEXT('#_D'!J32))),ISNUMBER(FIND("!",_xlfn.FORMULATEXT('#_D'!J32))))),AND(ISNUMBER(FIND("[",_xlfn.FORMULATEXT(D!J32))),ISNUMBER(FIND("!",_xlfn.FORMULATEXT(D!J32)))),FALSE),"ExternalRefsMsg",IF(ISNUMBER('#_D'!J32),IF(ABS('#_D'!J32-D!J32)&gt;0.00001,TRUE,FALSE),IF('#_D'!J32&lt;&gt;D!J32,TRUE,FALSE)),IF(ISNUMBER('#_D'!J32),IF('#_D'!J32&gt;D!J32,"TooLow","TooHigh"),"WrongAnswer"),NOT(_xlfn.ISFORMULA('#_D'!J32)),IF(_xlfn.IFS(ISTEXT('#_D'!J32),FALSE,ISLOGICAL('#_D'!J32),FALSE,SUBSTITUTE(CELL("format",'#_D'!J32),"-","")=SUBSTITUTE(CELL("format",D!J32),"-",""),FALSE,CELL("format",'#_D'!J32)="G",FALSE,AND(CELL("format",'#_D'!J32)="F0",CELL("format",D!J32)="G"),FALSE,TRUE,IFERROR(IF(MATCH(CELL("format",'#_D'!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32),_xlfn.FORMULATEXT(D!J32),D!J32),"9","#"),"8","#"),"7","#"),"6","#"),"5","#"),"4","#"),"3","#"),"2","#"),"1","#"),"0","#"),"$","")," ",""),",","@"),"&gt;","@"),"&lt;","@"),"=","@"),")","@"),"(","@"),"^","@"),"/","@"),"+","@"),"*","@"),"-","@"))-LEN(SUBSTITUTE(SUBSTITUTE(SUBSTITUTE(SUBSTITUTE(SUBSTITUTE(SUBSTITUTE(SUBSTITUTE(SUBSTITUTE(SUBSTITUTE(SUBSTITUTE(SUBSTITUTE(SUBSTITUTE(SUBSTITUTE(SUBSTITUTE(SUBSTITUTE(SUBSTITUTE(SUBSTITUTE(SUBSTITUTE(SUBSTITUTE(SUBSTITUTE(SUBSTITUTE(SUBSTITUTE(SUBSTITUTE(SUBSTITUTE(IF(_xlfn.ISFORMULA(D!J32),_xlfn.FORMULATEXT(D!J32),D!J32),"9","#"),"8","#"),"7","#"),"6","#"),"5","#"),"4","#"),"3","#"),"2","#"),"1","#"),"0","#"),"$","")," ",""),",","@"),"&gt;","@"),"&lt;","@"),"=","@"),")","@"),"(","@"),"^","@"),"/","@"),"+","@"),"*","@"),"-","@"),"@#","")))/2&gt;(LEN(SUBSTITUTE(SUBSTITUTE(SUBSTITUTE(SUBSTITUTE(SUBSTITUTE(SUBSTITUTE(SUBSTITUTE(SUBSTITUTE(SUBSTITUTE(SUBSTITUTE(SUBSTITUTE(SUBSTITUTE(SUBSTITUTE(SUBSTITUTE(SUBSTITUTE(SUBSTITUTE(SUBSTITUTE(SUBSTITUTE(SUBSTITUTE(SUBSTITUTE(SUBSTITUTE(SUBSTITUTE(SUBSTITUTE(IF(_xlfn.ISFORMULA('#_D'!J32),_xlfn.FORMULATEXT('#_D'!J32),'#_D'!J32),"9","#"),"8","#"),"7","#"),"6","#"),"5","#"),"4","#"),"3","#"),"2","#"),"1","#"),"0","#"),"$","")," ",""),",","@"),"&gt;","@"),"&lt;","@"),"=","@"),")","@"),"(","@"),"^","@"),"/","@"),"+","@"),"*","@"),"-","@"))-LEN(SUBSTITUTE(SUBSTITUTE(SUBSTITUTE(SUBSTITUTE(SUBSTITUTE(SUBSTITUTE(SUBSTITUTE(SUBSTITUTE(SUBSTITUTE(SUBSTITUTE(SUBSTITUTE(SUBSTITUTE(SUBSTITUTE(SUBSTITUTE(SUBSTITUTE(SUBSTITUTE(SUBSTITUTE(SUBSTITUTE(SUBSTITUTE(SUBSTITUTE(SUBSTITUTE(SUBSTITUTE(SUBSTITUTE(SUBSTITUTE(IF(_xlfn.ISFORMULA('#_D'!J32),_xlfn.FORMULATEXT('#_D'!J32),'#_D'!J32),"9","#"),"8","#"),"7","#"),"6","#"),"5","#"),"4","#"),"3","#"),"2","#"),"1","#"),"0","#"),"$","")," ",""),",","@"),"&gt;","@"),"&lt;","@"),"=","@"),")","@"),"(","@"),"^","@"),"/","@"),"+","@"),"*","@"),"-","@"),"@#","")))/2,TRUE,FALSE),"HardCodeMsg",IF(LEN(IF(_xlfn.ISFORMULA(D!J32),_xlfn.FORMULATEXT(D!J32),D!J32))-LEN(SUBSTITUTE(IF(_xlfn.ISFORMULA(D!J32),_xlfn.FORMULATEXT(D!J32),D!J32),"""",""))&gt;LEN(IF(_xlfn.ISFORMULA('#_D'!J32),_xlfn.FORMULATEXT('#_D'!J32),'#_D'!J32))-LEN(SUBSTITUTE(IF(_xlfn.ISFORMULA('#_D'!J32),_xlfn.FORMULATEXT('#_D'!J32),'#_D'!J32),"""","")),TRUE,FALSE),"HardQuoteMsg",IF(LEN(IF(_xlfn.ISFORMULA(D!J32),_xlfn.FORMULATEXT(D!J32),D!J32))-LEN(SUBSTITUTE(IF(_xlfn.ISFORMULA(D!J32),_xlfn.FORMULATEXT(D!J32),D!J32),"$",""))&lt;LEN(IF(_xlfn.ISFORMULA('#_D'!J32),_xlfn.FORMULATEXT('#_D'!J32),'#_D'!J32))-LEN(SUBSTITUTE(IF(_xlfn.ISFORMULA('#_D'!J32),_xlfn.FORMULATEXT('#_D'!J32),'#_D'!J32),"$","")),TRUE,FALSE),"MissingAbsMsg",_xlfn.IFS(ISTEXT('#_D'!J32),FALSE,ISLOGICAL('#_D'!J32),FALSE,SUBSTITUTE(CELL("format",'#_D'!J32),"-","")=SUBSTITUTE(CELL("format",D!J32),"-",""),FALSE,CELL("format",'#_D'!J32)="G",FALSE,AND(CELL("format",'#_D'!J32)="F0",CELL("format",D!J32)="G"),FALSE,TRUE,IFERROR(IF(MATCH(CELL("format",'#_D'!J32),FormatCodes_SFX!$A$4:$A$53,0)&gt;0,TRUE),FALSE),TRUE,TRUE),"FormatMsg",TRUE,"PerfectMsg")</f>
        <v>PerfectMsg</v>
      </c>
      <c r="K32" s="302">
        <v>0</v>
      </c>
      <c r="L32" s="231">
        <v>0</v>
      </c>
      <c r="M32" s="231">
        <v>0</v>
      </c>
      <c r="N32" s="303">
        <v>0</v>
      </c>
      <c r="O32" s="231">
        <v>0</v>
      </c>
      <c r="P32" s="302">
        <v>0</v>
      </c>
      <c r="Q32" s="304">
        <v>6.51</v>
      </c>
      <c r="S32" s="305" t="str">
        <f ca="1">_xlfn.IFS(ISBLANK(D!S32),"",IF(NOT(ISNA('#_D'!S32)),IF(ISNA(D!S32),TRUE,FALSE),FALSE),"StuNAMsg",IF(AND(ISNA('#_D'!S32),ISNA(D!S32)),TRUE,FALSE),"PerfectMsg",IF(NOT(ISERROR('#_D'!S32)),IF(ISERROR(D!S32),TRUE,FALSE),FALSE),"StuErrorMsg",IF(TYPE('#_D'!S32)&lt;&gt;TYPE(D!S32),TRUE,FALSE),"WrongTypeMsg",IF(_xlfn.ISFORMULA('#_D'!S32),IF(NOT(_xlfn.ISFORMULA(D!S32)),TRUE),FALSE),"MissingFormulaMsg",IF(NOT(AND(ISNUMBER(FIND("[",_xlfn.FORMULATEXT('#_D'!S32))),ISNUMBER(FIND("!",_xlfn.FORMULATEXT('#_D'!S32))))),AND(ISNUMBER(FIND("[",_xlfn.FORMULATEXT(D!S32))),ISNUMBER(FIND("!",_xlfn.FORMULATEXT(D!S32)))),FALSE),"ExternalRefsMsg",IF(ISNUMBER('#_D'!S32),IF(ABS('#_D'!S32-D!S32)&gt;0.00001,TRUE,FALSE),IF('#_D'!S32&lt;&gt;D!S32,TRUE,FALSE)),IF(ISNUMBER('#_D'!S32),IF('#_D'!S32&gt;D!S32,"TooLow","TooHigh"),"WrongAnswer"),NOT(_xlfn.ISFORMULA('#_D'!S32)),IF(_xlfn.IFS(ISTEXT('#_D'!S32),FALSE,ISLOGICAL('#_D'!S32),FALSE,SUBSTITUTE(CELL("format",'#_D'!S32),"-","")=SUBSTITUTE(CELL("format",D!S32),"-",""),FALSE,CELL("format",'#_D'!S32)="G",FALSE,AND(CELL("format",'#_D'!S32)="F0",CELL("format",D!S32)="G"),FALSE,TRUE,IFERROR(IF(MATCH(CELL("format",'#_D'!S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32),_xlfn.FORMULATEXT(D!S32),D!S32),"9","#"),"8","#"),"7","#"),"6","#"),"5","#"),"4","#"),"3","#"),"2","#"),"1","#"),"0","#"),"$","")," ",""),",","@"),"&gt;","@"),"&lt;","@"),"=","@"),")","@"),"(","@"),"^","@"),"/","@"),"+","@"),"*","@"),"-","@"))-LEN(SUBSTITUTE(SUBSTITUTE(SUBSTITUTE(SUBSTITUTE(SUBSTITUTE(SUBSTITUTE(SUBSTITUTE(SUBSTITUTE(SUBSTITUTE(SUBSTITUTE(SUBSTITUTE(SUBSTITUTE(SUBSTITUTE(SUBSTITUTE(SUBSTITUTE(SUBSTITUTE(SUBSTITUTE(SUBSTITUTE(SUBSTITUTE(SUBSTITUTE(SUBSTITUTE(SUBSTITUTE(SUBSTITUTE(SUBSTITUTE(IF(_xlfn.ISFORMULA(D!S32),_xlfn.FORMULATEXT(D!S32),D!S32),"9","#"),"8","#"),"7","#"),"6","#"),"5","#"),"4","#"),"3","#"),"2","#"),"1","#"),"0","#"),"$","")," ",""),",","@"),"&gt;","@"),"&lt;","@"),"=","@"),")","@"),"(","@"),"^","@"),"/","@"),"+","@"),"*","@"),"-","@"),"@#","")))/2&gt;(LEN(SUBSTITUTE(SUBSTITUTE(SUBSTITUTE(SUBSTITUTE(SUBSTITUTE(SUBSTITUTE(SUBSTITUTE(SUBSTITUTE(SUBSTITUTE(SUBSTITUTE(SUBSTITUTE(SUBSTITUTE(SUBSTITUTE(SUBSTITUTE(SUBSTITUTE(SUBSTITUTE(SUBSTITUTE(SUBSTITUTE(SUBSTITUTE(SUBSTITUTE(SUBSTITUTE(SUBSTITUTE(SUBSTITUTE(IF(_xlfn.ISFORMULA('#_D'!S32),_xlfn.FORMULATEXT('#_D'!S32),'#_D'!S32),"9","#"),"8","#"),"7","#"),"6","#"),"5","#"),"4","#"),"3","#"),"2","#"),"1","#"),"0","#"),"$","")," ",""),",","@"),"&gt;","@"),"&lt;","@"),"=","@"),")","@"),"(","@"),"^","@"),"/","@"),"+","@"),"*","@"),"-","@"))-LEN(SUBSTITUTE(SUBSTITUTE(SUBSTITUTE(SUBSTITUTE(SUBSTITUTE(SUBSTITUTE(SUBSTITUTE(SUBSTITUTE(SUBSTITUTE(SUBSTITUTE(SUBSTITUTE(SUBSTITUTE(SUBSTITUTE(SUBSTITUTE(SUBSTITUTE(SUBSTITUTE(SUBSTITUTE(SUBSTITUTE(SUBSTITUTE(SUBSTITUTE(SUBSTITUTE(SUBSTITUTE(SUBSTITUTE(SUBSTITUTE(IF(_xlfn.ISFORMULA('#_D'!S32),_xlfn.FORMULATEXT('#_D'!S32),'#_D'!S32),"9","#"),"8","#"),"7","#"),"6","#"),"5","#"),"4","#"),"3","#"),"2","#"),"1","#"),"0","#"),"$","")," ",""),",","@"),"&gt;","@"),"&lt;","@"),"=","@"),")","@"),"(","@"),"^","@"),"/","@"),"+","@"),"*","@"),"-","@"),"@#","")))/2,TRUE,FALSE),"HardCodeMsg",IF(LEN(IF(_xlfn.ISFORMULA(D!S32),_xlfn.FORMULATEXT(D!S32),D!S32))-LEN(SUBSTITUTE(IF(_xlfn.ISFORMULA(D!S32),_xlfn.FORMULATEXT(D!S32),D!S32),"""",""))&gt;LEN(IF(_xlfn.ISFORMULA('#_D'!S32),_xlfn.FORMULATEXT('#_D'!S32),'#_D'!S32))-LEN(SUBSTITUTE(IF(_xlfn.ISFORMULA('#_D'!S32),_xlfn.FORMULATEXT('#_D'!S32),'#_D'!S32),"""","")),TRUE,FALSE),"HardQuoteMsg",IF(LEN(IF(_xlfn.ISFORMULA(D!S32),_xlfn.FORMULATEXT(D!S32),D!S32))-LEN(SUBSTITUTE(IF(_xlfn.ISFORMULA(D!S32),_xlfn.FORMULATEXT(D!S32),D!S32),"$",""))&lt;LEN(IF(_xlfn.ISFORMULA('#_D'!S32),_xlfn.FORMULATEXT('#_D'!S32),'#_D'!S32))-LEN(SUBSTITUTE(IF(_xlfn.ISFORMULA('#_D'!S32),_xlfn.FORMULATEXT('#_D'!S32),'#_D'!S32),"$","")),TRUE,FALSE),"MissingAbsMsg",_xlfn.IFS(ISTEXT('#_D'!S32),FALSE,ISLOGICAL('#_D'!S32),FALSE,SUBSTITUTE(CELL("format",'#_D'!S32),"-","")=SUBSTITUTE(CELL("format",D!S32),"-",""),FALSE,CELL("format",'#_D'!S32)="G",FALSE,AND(CELL("format",'#_D'!S32)="F0",CELL("format",D!S32)="G"),FALSE,TRUE,IFERROR(IF(MATCH(CELL("format",'#_D'!S32),FormatCodes_SFX!$A$4:$A$53,0)&gt;0,TRUE),FALSE),TRUE,TRUE),"FormatMsg",TRUE,"PerfectMsg")</f>
        <v>PerfectMsg</v>
      </c>
      <c r="T32" s="303" t="str">
        <f ca="1">_xlfn.IFS(ISBLANK(D!T32),"",IF(NOT(ISNA('#_D'!T32)),IF(ISNA(D!T32),TRUE,FALSE),FALSE),"StuNAMsg",IF(AND(ISNA('#_D'!T32),ISNA(D!T32)),TRUE,FALSE),"PerfectMsg",IF(NOT(ISERROR('#_D'!T32)),IF(ISERROR(D!T32),TRUE,FALSE),FALSE),"StuErrorMsg",IF(TYPE('#_D'!T32)&lt;&gt;TYPE(D!T32),TRUE,FALSE),"WrongTypeMsg",IF(_xlfn.ISFORMULA('#_D'!T32),IF(NOT(_xlfn.ISFORMULA(D!T32)),TRUE),FALSE),"MissingFormulaMsg",IF(NOT(AND(ISNUMBER(FIND("[",_xlfn.FORMULATEXT('#_D'!T32))),ISNUMBER(FIND("!",_xlfn.FORMULATEXT('#_D'!T32))))),AND(ISNUMBER(FIND("[",_xlfn.FORMULATEXT(D!T32))),ISNUMBER(FIND("!",_xlfn.FORMULATEXT(D!T32)))),FALSE),"ExternalRefsMsg",IF(ISNUMBER('#_D'!T32),IF(ABS('#_D'!T32-D!T32)&gt;0.00001,TRUE,FALSE),IF('#_D'!T32&lt;&gt;D!T32,TRUE,FALSE)),IF(ISNUMBER('#_D'!T32),IF('#_D'!T32&gt;D!T32,"TooLow","TooHigh"),"WrongAnswer"),NOT(_xlfn.ISFORMULA('#_D'!T32)),IF(_xlfn.IFS(ISTEXT('#_D'!T32),FALSE,ISLOGICAL('#_D'!T32),FALSE,SUBSTITUTE(CELL("format",'#_D'!T32),"-","")=SUBSTITUTE(CELL("format",D!T32),"-",""),FALSE,CELL("format",'#_D'!T32)="G",FALSE,AND(CELL("format",'#_D'!T32)="F0",CELL("format",D!T32)="G"),FALSE,TRUE,IFERROR(IF(MATCH(CELL("format",'#_D'!T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32),_xlfn.FORMULATEXT(D!T32),D!T32),"9","#"),"8","#"),"7","#"),"6","#"),"5","#"),"4","#"),"3","#"),"2","#"),"1","#"),"0","#"),"$","")," ",""),",","@"),"&gt;","@"),"&lt;","@"),"=","@"),")","@"),"(","@"),"^","@"),"/","@"),"+","@"),"*","@"),"-","@"))-LEN(SUBSTITUTE(SUBSTITUTE(SUBSTITUTE(SUBSTITUTE(SUBSTITUTE(SUBSTITUTE(SUBSTITUTE(SUBSTITUTE(SUBSTITUTE(SUBSTITUTE(SUBSTITUTE(SUBSTITUTE(SUBSTITUTE(SUBSTITUTE(SUBSTITUTE(SUBSTITUTE(SUBSTITUTE(SUBSTITUTE(SUBSTITUTE(SUBSTITUTE(SUBSTITUTE(SUBSTITUTE(SUBSTITUTE(SUBSTITUTE(IF(_xlfn.ISFORMULA(D!T32),_xlfn.FORMULATEXT(D!T32),D!T32),"9","#"),"8","#"),"7","#"),"6","#"),"5","#"),"4","#"),"3","#"),"2","#"),"1","#"),"0","#"),"$","")," ",""),",","@"),"&gt;","@"),"&lt;","@"),"=","@"),")","@"),"(","@"),"^","@"),"/","@"),"+","@"),"*","@"),"-","@"),"@#","")))/2&gt;(LEN(SUBSTITUTE(SUBSTITUTE(SUBSTITUTE(SUBSTITUTE(SUBSTITUTE(SUBSTITUTE(SUBSTITUTE(SUBSTITUTE(SUBSTITUTE(SUBSTITUTE(SUBSTITUTE(SUBSTITUTE(SUBSTITUTE(SUBSTITUTE(SUBSTITUTE(SUBSTITUTE(SUBSTITUTE(SUBSTITUTE(SUBSTITUTE(SUBSTITUTE(SUBSTITUTE(SUBSTITUTE(SUBSTITUTE(IF(_xlfn.ISFORMULA('#_D'!T32),_xlfn.FORMULATEXT('#_D'!T32),'#_D'!T32),"9","#"),"8","#"),"7","#"),"6","#"),"5","#"),"4","#"),"3","#"),"2","#"),"1","#"),"0","#"),"$","")," ",""),",","@"),"&gt;","@"),"&lt;","@"),"=","@"),")","@"),"(","@"),"^","@"),"/","@"),"+","@"),"*","@"),"-","@"))-LEN(SUBSTITUTE(SUBSTITUTE(SUBSTITUTE(SUBSTITUTE(SUBSTITUTE(SUBSTITUTE(SUBSTITUTE(SUBSTITUTE(SUBSTITUTE(SUBSTITUTE(SUBSTITUTE(SUBSTITUTE(SUBSTITUTE(SUBSTITUTE(SUBSTITUTE(SUBSTITUTE(SUBSTITUTE(SUBSTITUTE(SUBSTITUTE(SUBSTITUTE(SUBSTITUTE(SUBSTITUTE(SUBSTITUTE(SUBSTITUTE(IF(_xlfn.ISFORMULA('#_D'!T32),_xlfn.FORMULATEXT('#_D'!T32),'#_D'!T32),"9","#"),"8","#"),"7","#"),"6","#"),"5","#"),"4","#"),"3","#"),"2","#"),"1","#"),"0","#"),"$","")," ",""),",","@"),"&gt;","@"),"&lt;","@"),"=","@"),")","@"),"(","@"),"^","@"),"/","@"),"+","@"),"*","@"),"-","@"),"@#","")))/2,TRUE,FALSE),"HardCodeMsg",IF(LEN(IF(_xlfn.ISFORMULA(D!T32),_xlfn.FORMULATEXT(D!T32),D!T32))-LEN(SUBSTITUTE(IF(_xlfn.ISFORMULA(D!T32),_xlfn.FORMULATEXT(D!T32),D!T32),"""",""))&gt;LEN(IF(_xlfn.ISFORMULA('#_D'!T32),_xlfn.FORMULATEXT('#_D'!T32),'#_D'!T32))-LEN(SUBSTITUTE(IF(_xlfn.ISFORMULA('#_D'!T32),_xlfn.FORMULATEXT('#_D'!T32),'#_D'!T32),"""","")),TRUE,FALSE),"HardQuoteMsg",IF(LEN(IF(_xlfn.ISFORMULA(D!T32),_xlfn.FORMULATEXT(D!T32),D!T32))-LEN(SUBSTITUTE(IF(_xlfn.ISFORMULA(D!T32),_xlfn.FORMULATEXT(D!T32),D!T32),"$",""))&lt;LEN(IF(_xlfn.ISFORMULA('#_D'!T32),_xlfn.FORMULATEXT('#_D'!T32),'#_D'!T32))-LEN(SUBSTITUTE(IF(_xlfn.ISFORMULA('#_D'!T32),_xlfn.FORMULATEXT('#_D'!T32),'#_D'!T32),"$","")),TRUE,FALSE),"MissingAbsMsg",_xlfn.IFS(ISTEXT('#_D'!T32),FALSE,ISLOGICAL('#_D'!T32),FALSE,SUBSTITUTE(CELL("format",'#_D'!T32),"-","")=SUBSTITUTE(CELL("format",D!T32),"-",""),FALSE,CELL("format",'#_D'!T32)="G",FALSE,AND(CELL("format",'#_D'!T32)="F0",CELL("format",D!T32)="G"),FALSE,TRUE,IFERROR(IF(MATCH(CELL("format",'#_D'!T32),FormatCodes_SFX!$A$4:$A$53,0)&gt;0,TRUE),FALSE),TRUE,TRUE),"FormatMsg",TRUE,"PerfectMsg")</f>
        <v>PerfectMsg</v>
      </c>
      <c r="U32" s="231" t="str">
        <f ca="1">_xlfn.IFS(ISBLANK(D!U32),"",IF(NOT(ISNA('#_D'!U32)),IF(ISNA(D!U32),TRUE,FALSE),FALSE),"StuNAMsg",IF(AND(ISNA('#_D'!U32),ISNA(D!U32)),TRUE,FALSE),"PerfectMsg",IF(NOT(ISERROR('#_D'!U32)),IF(ISERROR(D!U32),TRUE,FALSE),FALSE),"StuErrorMsg",IF(TYPE('#_D'!U32)&lt;&gt;TYPE(D!U32),TRUE,FALSE),"WrongTypeMsg",IF(_xlfn.ISFORMULA('#_D'!U32),IF(NOT(_xlfn.ISFORMULA(D!U32)),TRUE),FALSE),"MissingFormulaMsg",IF(NOT(AND(ISNUMBER(FIND("[",_xlfn.FORMULATEXT('#_D'!U32))),ISNUMBER(FIND("!",_xlfn.FORMULATEXT('#_D'!U32))))),AND(ISNUMBER(FIND("[",_xlfn.FORMULATEXT(D!U32))),ISNUMBER(FIND("!",_xlfn.FORMULATEXT(D!U32)))),FALSE),"ExternalRefsMsg",IF(ISNUMBER('#_D'!U32),IF(ABS('#_D'!U32-D!U32)&gt;0.00001,TRUE,FALSE),IF('#_D'!U32&lt;&gt;D!U32,TRUE,FALSE)),IF(ISNUMBER('#_D'!U32),IF('#_D'!U32&gt;D!U32,"TooLow","TooHigh"),"WrongAnswer"),NOT(_xlfn.ISFORMULA('#_D'!U32)),IF(_xlfn.IFS(ISTEXT('#_D'!U32),FALSE,ISLOGICAL('#_D'!U32),FALSE,SUBSTITUTE(CELL("format",'#_D'!U32),"-","")=SUBSTITUTE(CELL("format",D!U32),"-",""),FALSE,CELL("format",'#_D'!U32)="G",FALSE,AND(CELL("format",'#_D'!U32)="F0",CELL("format",D!U32)="G"),FALSE,TRUE,IFERROR(IF(MATCH(CELL("format",'#_D'!U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32),_xlfn.FORMULATEXT(D!U32),D!U32),"9","#"),"8","#"),"7","#"),"6","#"),"5","#"),"4","#"),"3","#"),"2","#"),"1","#"),"0","#"),"$","")," ",""),",","@"),"&gt;","@"),"&lt;","@"),"=","@"),")","@"),"(","@"),"^","@"),"/","@"),"+","@"),"*","@"),"-","@"))-LEN(SUBSTITUTE(SUBSTITUTE(SUBSTITUTE(SUBSTITUTE(SUBSTITUTE(SUBSTITUTE(SUBSTITUTE(SUBSTITUTE(SUBSTITUTE(SUBSTITUTE(SUBSTITUTE(SUBSTITUTE(SUBSTITUTE(SUBSTITUTE(SUBSTITUTE(SUBSTITUTE(SUBSTITUTE(SUBSTITUTE(SUBSTITUTE(SUBSTITUTE(SUBSTITUTE(SUBSTITUTE(SUBSTITUTE(SUBSTITUTE(IF(_xlfn.ISFORMULA(D!U32),_xlfn.FORMULATEXT(D!U32),D!U32),"9","#"),"8","#"),"7","#"),"6","#"),"5","#"),"4","#"),"3","#"),"2","#"),"1","#"),"0","#"),"$","")," ",""),",","@"),"&gt;","@"),"&lt;","@"),"=","@"),")","@"),"(","@"),"^","@"),"/","@"),"+","@"),"*","@"),"-","@"),"@#","")))/2&gt;(LEN(SUBSTITUTE(SUBSTITUTE(SUBSTITUTE(SUBSTITUTE(SUBSTITUTE(SUBSTITUTE(SUBSTITUTE(SUBSTITUTE(SUBSTITUTE(SUBSTITUTE(SUBSTITUTE(SUBSTITUTE(SUBSTITUTE(SUBSTITUTE(SUBSTITUTE(SUBSTITUTE(SUBSTITUTE(SUBSTITUTE(SUBSTITUTE(SUBSTITUTE(SUBSTITUTE(SUBSTITUTE(SUBSTITUTE(IF(_xlfn.ISFORMULA('#_D'!U32),_xlfn.FORMULATEXT('#_D'!U32),'#_D'!U32),"9","#"),"8","#"),"7","#"),"6","#"),"5","#"),"4","#"),"3","#"),"2","#"),"1","#"),"0","#"),"$","")," ",""),",","@"),"&gt;","@"),"&lt;","@"),"=","@"),")","@"),"(","@"),"^","@"),"/","@"),"+","@"),"*","@"),"-","@"))-LEN(SUBSTITUTE(SUBSTITUTE(SUBSTITUTE(SUBSTITUTE(SUBSTITUTE(SUBSTITUTE(SUBSTITUTE(SUBSTITUTE(SUBSTITUTE(SUBSTITUTE(SUBSTITUTE(SUBSTITUTE(SUBSTITUTE(SUBSTITUTE(SUBSTITUTE(SUBSTITUTE(SUBSTITUTE(SUBSTITUTE(SUBSTITUTE(SUBSTITUTE(SUBSTITUTE(SUBSTITUTE(SUBSTITUTE(SUBSTITUTE(IF(_xlfn.ISFORMULA('#_D'!U32),_xlfn.FORMULATEXT('#_D'!U32),'#_D'!U32),"9","#"),"8","#"),"7","#"),"6","#"),"5","#"),"4","#"),"3","#"),"2","#"),"1","#"),"0","#"),"$","")," ",""),",","@"),"&gt;","@"),"&lt;","@"),"=","@"),")","@"),"(","@"),"^","@"),"/","@"),"+","@"),"*","@"),"-","@"),"@#","")))/2,TRUE,FALSE),"HardCodeMsg",IF(LEN(IF(_xlfn.ISFORMULA(D!U32),_xlfn.FORMULATEXT(D!U32),D!U32))-LEN(SUBSTITUTE(IF(_xlfn.ISFORMULA(D!U32),_xlfn.FORMULATEXT(D!U32),D!U32),"""",""))&gt;LEN(IF(_xlfn.ISFORMULA('#_D'!U32),_xlfn.FORMULATEXT('#_D'!U32),'#_D'!U32))-LEN(SUBSTITUTE(IF(_xlfn.ISFORMULA('#_D'!U32),_xlfn.FORMULATEXT('#_D'!U32),'#_D'!U32),"""","")),TRUE,FALSE),"HardQuoteMsg",IF(LEN(IF(_xlfn.ISFORMULA(D!U32),_xlfn.FORMULATEXT(D!U32),D!U32))-LEN(SUBSTITUTE(IF(_xlfn.ISFORMULA(D!U32),_xlfn.FORMULATEXT(D!U32),D!U32),"$",""))&lt;LEN(IF(_xlfn.ISFORMULA('#_D'!U32),_xlfn.FORMULATEXT('#_D'!U32),'#_D'!U32))-LEN(SUBSTITUTE(IF(_xlfn.ISFORMULA('#_D'!U32),_xlfn.FORMULATEXT('#_D'!U32),'#_D'!U32),"$","")),TRUE,FALSE),"MissingAbsMsg",_xlfn.IFS(ISTEXT('#_D'!U32),FALSE,ISLOGICAL('#_D'!U32),FALSE,SUBSTITUTE(CELL("format",'#_D'!U32),"-","")=SUBSTITUTE(CELL("format",D!U32),"-",""),FALSE,CELL("format",'#_D'!U32)="G",FALSE,AND(CELL("format",'#_D'!U32)="F0",CELL("format",D!U32)="G"),FALSE,TRUE,IFERROR(IF(MATCH(CELL("format",'#_D'!U32),FormatCodes_SFX!$A$4:$A$53,0)&gt;0,TRUE),FALSE),TRUE,TRUE),"FormatMsg",TRUE,"PerfectMsg")</f>
        <v>PerfectMsg</v>
      </c>
    </row>
    <row r="33" spans="6:21" ht="15.4" customHeight="1">
      <c r="F33" s="232">
        <v>0</v>
      </c>
      <c r="G33" s="231">
        <v>0</v>
      </c>
      <c r="H33" s="231">
        <v>0</v>
      </c>
      <c r="I33" s="231" t="str">
        <f ca="1">_xlfn.IFS(ISBLANK(D!I33),"",IF(NOT(ISNA('#_D'!I33)),IF(ISNA(D!I33),TRUE,FALSE),FALSE),"StuNAMsg",IF(AND(ISNA('#_D'!I33),ISNA(D!I33)),TRUE,FALSE),"PerfectMsg",IF(NOT(ISERROR('#_D'!I33)),IF(ISERROR(D!I33),TRUE,FALSE),FALSE),"StuErrorMsg",IF(TYPE('#_D'!I33)&lt;&gt;TYPE(D!I33),TRUE,FALSE),"WrongTypeMsg",IF(_xlfn.ISFORMULA('#_D'!I33),IF(NOT(_xlfn.ISFORMULA(D!I33)),TRUE),FALSE),"MissingFormulaMsg",IF(NOT(AND(ISNUMBER(FIND("[",_xlfn.FORMULATEXT('#_D'!I33))),ISNUMBER(FIND("!",_xlfn.FORMULATEXT('#_D'!I33))))),AND(ISNUMBER(FIND("[",_xlfn.FORMULATEXT(D!I33))),ISNUMBER(FIND("!",_xlfn.FORMULATEXT(D!I33)))),FALSE),"ExternalRefsMsg",IF(ISNUMBER('#_D'!I33),IF(ABS('#_D'!I33-D!I33)&gt;0.00001,TRUE,FALSE),IF('#_D'!I33&lt;&gt;D!I33,TRUE,FALSE)),IF(ISNUMBER('#_D'!I33),IF('#_D'!I33&gt;D!I33,"TooLow","TooHigh"),"WrongAnswer"),NOT(_xlfn.ISFORMULA('#_D'!I33)),IF(_xlfn.IFS(ISTEXT('#_D'!I33),FALSE,ISLOGICAL('#_D'!I33),FALSE,SUBSTITUTE(CELL("format",'#_D'!I33),"-","")=SUBSTITUTE(CELL("format",D!I33),"-",""),FALSE,CELL("format",'#_D'!I33)="G",FALSE,AND(CELL("format",'#_D'!I33)="F0",CELL("format",D!I33)="G"),FALSE,TRUE,IFERROR(IF(MATCH(CELL("format",'#_D'!I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33),_xlfn.FORMULATEXT(D!I33),D!I33),"9","#"),"8","#"),"7","#"),"6","#"),"5","#"),"4","#"),"3","#"),"2","#"),"1","#"),"0","#"),"$","")," ",""),",","@"),"&gt;","@"),"&lt;","@"),"=","@"),")","@"),"(","@"),"^","@"),"/","@"),"+","@"),"*","@"),"-","@"))-LEN(SUBSTITUTE(SUBSTITUTE(SUBSTITUTE(SUBSTITUTE(SUBSTITUTE(SUBSTITUTE(SUBSTITUTE(SUBSTITUTE(SUBSTITUTE(SUBSTITUTE(SUBSTITUTE(SUBSTITUTE(SUBSTITUTE(SUBSTITUTE(SUBSTITUTE(SUBSTITUTE(SUBSTITUTE(SUBSTITUTE(SUBSTITUTE(SUBSTITUTE(SUBSTITUTE(SUBSTITUTE(SUBSTITUTE(SUBSTITUTE(IF(_xlfn.ISFORMULA(D!I33),_xlfn.FORMULATEXT(D!I33),D!I33),"9","#"),"8","#"),"7","#"),"6","#"),"5","#"),"4","#"),"3","#"),"2","#"),"1","#"),"0","#"),"$","")," ",""),",","@"),"&gt;","@"),"&lt;","@"),"=","@"),")","@"),"(","@"),"^","@"),"/","@"),"+","@"),"*","@"),"-","@"),"@#","")))/2&gt;(LEN(SUBSTITUTE(SUBSTITUTE(SUBSTITUTE(SUBSTITUTE(SUBSTITUTE(SUBSTITUTE(SUBSTITUTE(SUBSTITUTE(SUBSTITUTE(SUBSTITUTE(SUBSTITUTE(SUBSTITUTE(SUBSTITUTE(SUBSTITUTE(SUBSTITUTE(SUBSTITUTE(SUBSTITUTE(SUBSTITUTE(SUBSTITUTE(SUBSTITUTE(SUBSTITUTE(SUBSTITUTE(SUBSTITUTE(IF(_xlfn.ISFORMULA('#_D'!I33),_xlfn.FORMULATEXT('#_D'!I33),'#_D'!I33),"9","#"),"8","#"),"7","#"),"6","#"),"5","#"),"4","#"),"3","#"),"2","#"),"1","#"),"0","#"),"$","")," ",""),",","@"),"&gt;","@"),"&lt;","@"),"=","@"),")","@"),"(","@"),"^","@"),"/","@"),"+","@"),"*","@"),"-","@"))-LEN(SUBSTITUTE(SUBSTITUTE(SUBSTITUTE(SUBSTITUTE(SUBSTITUTE(SUBSTITUTE(SUBSTITUTE(SUBSTITUTE(SUBSTITUTE(SUBSTITUTE(SUBSTITUTE(SUBSTITUTE(SUBSTITUTE(SUBSTITUTE(SUBSTITUTE(SUBSTITUTE(SUBSTITUTE(SUBSTITUTE(SUBSTITUTE(SUBSTITUTE(SUBSTITUTE(SUBSTITUTE(SUBSTITUTE(SUBSTITUTE(IF(_xlfn.ISFORMULA('#_D'!I33),_xlfn.FORMULATEXT('#_D'!I33),'#_D'!I33),"9","#"),"8","#"),"7","#"),"6","#"),"5","#"),"4","#"),"3","#"),"2","#"),"1","#"),"0","#"),"$","")," ",""),",","@"),"&gt;","@"),"&lt;","@"),"=","@"),")","@"),"(","@"),"^","@"),"/","@"),"+","@"),"*","@"),"-","@"),"@#","")))/2,TRUE,FALSE),"HardCodeMsg",IF(LEN(IF(_xlfn.ISFORMULA(D!I33),_xlfn.FORMULATEXT(D!I33),D!I33))-LEN(SUBSTITUTE(IF(_xlfn.ISFORMULA(D!I33),_xlfn.FORMULATEXT(D!I33),D!I33),"""",""))&gt;LEN(IF(_xlfn.ISFORMULA('#_D'!I33),_xlfn.FORMULATEXT('#_D'!I33),'#_D'!I33))-LEN(SUBSTITUTE(IF(_xlfn.ISFORMULA('#_D'!I33),_xlfn.FORMULATEXT('#_D'!I33),'#_D'!I33),"""","")),TRUE,FALSE),"HardQuoteMsg",IF(LEN(IF(_xlfn.ISFORMULA(D!I33),_xlfn.FORMULATEXT(D!I33),D!I33))-LEN(SUBSTITUTE(IF(_xlfn.ISFORMULA(D!I33),_xlfn.FORMULATEXT(D!I33),D!I33),"$",""))&lt;LEN(IF(_xlfn.ISFORMULA('#_D'!I33),_xlfn.FORMULATEXT('#_D'!I33),'#_D'!I33))-LEN(SUBSTITUTE(IF(_xlfn.ISFORMULA('#_D'!I33),_xlfn.FORMULATEXT('#_D'!I33),'#_D'!I33),"$","")),TRUE,FALSE),"MissingAbsMsg",_xlfn.IFS(ISTEXT('#_D'!I33),FALSE,ISLOGICAL('#_D'!I33),FALSE,SUBSTITUTE(CELL("format",'#_D'!I33),"-","")=SUBSTITUTE(CELL("format",D!I33),"-",""),FALSE,CELL("format",'#_D'!I33)="G",FALSE,AND(CELL("format",'#_D'!I33)="F0",CELL("format",D!I33)="G"),FALSE,TRUE,IFERROR(IF(MATCH(CELL("format",'#_D'!I33),FormatCodes_SFX!$A$4:$A$53,0)&gt;0,TRUE),FALSE),TRUE,TRUE),"FormatMsg",TRUE,"PerfectMsg")</f>
        <v>PerfectMsg</v>
      </c>
      <c r="J33" s="231" t="str">
        <f ca="1">_xlfn.IFS(ISBLANK(D!J33),"",IF(NOT(ISNA('#_D'!J33)),IF(ISNA(D!J33),TRUE,FALSE),FALSE),"StuNAMsg",IF(AND(ISNA('#_D'!J33),ISNA(D!J33)),TRUE,FALSE),"PerfectMsg",IF(NOT(ISERROR('#_D'!J33)),IF(ISERROR(D!J33),TRUE,FALSE),FALSE),"StuErrorMsg",IF(TYPE('#_D'!J33)&lt;&gt;TYPE(D!J33),TRUE,FALSE),"WrongTypeMsg",IF(_xlfn.ISFORMULA('#_D'!J33),IF(NOT(_xlfn.ISFORMULA(D!J33)),TRUE),FALSE),"MissingFormulaMsg",IF(NOT(AND(ISNUMBER(FIND("[",_xlfn.FORMULATEXT('#_D'!J33))),ISNUMBER(FIND("!",_xlfn.FORMULATEXT('#_D'!J33))))),AND(ISNUMBER(FIND("[",_xlfn.FORMULATEXT(D!J33))),ISNUMBER(FIND("!",_xlfn.FORMULATEXT(D!J33)))),FALSE),"ExternalRefsMsg",IF(ISNUMBER('#_D'!J33),IF(ABS('#_D'!J33-D!J33)&gt;0.00001,TRUE,FALSE),IF('#_D'!J33&lt;&gt;D!J33,TRUE,FALSE)),IF(ISNUMBER('#_D'!J33),IF('#_D'!J33&gt;D!J33,"TooLow","TooHigh"),"WrongAnswer"),NOT(_xlfn.ISFORMULA('#_D'!J33)),IF(_xlfn.IFS(ISTEXT('#_D'!J33),FALSE,ISLOGICAL('#_D'!J33),FALSE,SUBSTITUTE(CELL("format",'#_D'!J33),"-","")=SUBSTITUTE(CELL("format",D!J33),"-",""),FALSE,CELL("format",'#_D'!J33)="G",FALSE,AND(CELL("format",'#_D'!J33)="F0",CELL("format",D!J33)="G"),FALSE,TRUE,IFERROR(IF(MATCH(CELL("format",'#_D'!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33),_xlfn.FORMULATEXT(D!J33),D!J33),"9","#"),"8","#"),"7","#"),"6","#"),"5","#"),"4","#"),"3","#"),"2","#"),"1","#"),"0","#"),"$","")," ",""),",","@"),"&gt;","@"),"&lt;","@"),"=","@"),")","@"),"(","@"),"^","@"),"/","@"),"+","@"),"*","@"),"-","@"))-LEN(SUBSTITUTE(SUBSTITUTE(SUBSTITUTE(SUBSTITUTE(SUBSTITUTE(SUBSTITUTE(SUBSTITUTE(SUBSTITUTE(SUBSTITUTE(SUBSTITUTE(SUBSTITUTE(SUBSTITUTE(SUBSTITUTE(SUBSTITUTE(SUBSTITUTE(SUBSTITUTE(SUBSTITUTE(SUBSTITUTE(SUBSTITUTE(SUBSTITUTE(SUBSTITUTE(SUBSTITUTE(SUBSTITUTE(SUBSTITUTE(IF(_xlfn.ISFORMULA(D!J33),_xlfn.FORMULATEXT(D!J33),D!J33),"9","#"),"8","#"),"7","#"),"6","#"),"5","#"),"4","#"),"3","#"),"2","#"),"1","#"),"0","#"),"$","")," ",""),",","@"),"&gt;","@"),"&lt;","@"),"=","@"),")","@"),"(","@"),"^","@"),"/","@"),"+","@"),"*","@"),"-","@"),"@#","")))/2&gt;(LEN(SUBSTITUTE(SUBSTITUTE(SUBSTITUTE(SUBSTITUTE(SUBSTITUTE(SUBSTITUTE(SUBSTITUTE(SUBSTITUTE(SUBSTITUTE(SUBSTITUTE(SUBSTITUTE(SUBSTITUTE(SUBSTITUTE(SUBSTITUTE(SUBSTITUTE(SUBSTITUTE(SUBSTITUTE(SUBSTITUTE(SUBSTITUTE(SUBSTITUTE(SUBSTITUTE(SUBSTITUTE(SUBSTITUTE(IF(_xlfn.ISFORMULA('#_D'!J33),_xlfn.FORMULATEXT('#_D'!J33),'#_D'!J33),"9","#"),"8","#"),"7","#"),"6","#"),"5","#"),"4","#"),"3","#"),"2","#"),"1","#"),"0","#"),"$","")," ",""),",","@"),"&gt;","@"),"&lt;","@"),"=","@"),")","@"),"(","@"),"^","@"),"/","@"),"+","@"),"*","@"),"-","@"))-LEN(SUBSTITUTE(SUBSTITUTE(SUBSTITUTE(SUBSTITUTE(SUBSTITUTE(SUBSTITUTE(SUBSTITUTE(SUBSTITUTE(SUBSTITUTE(SUBSTITUTE(SUBSTITUTE(SUBSTITUTE(SUBSTITUTE(SUBSTITUTE(SUBSTITUTE(SUBSTITUTE(SUBSTITUTE(SUBSTITUTE(SUBSTITUTE(SUBSTITUTE(SUBSTITUTE(SUBSTITUTE(SUBSTITUTE(SUBSTITUTE(IF(_xlfn.ISFORMULA('#_D'!J33),_xlfn.FORMULATEXT('#_D'!J33),'#_D'!J33),"9","#"),"8","#"),"7","#"),"6","#"),"5","#"),"4","#"),"3","#"),"2","#"),"1","#"),"0","#"),"$","")," ",""),",","@"),"&gt;","@"),"&lt;","@"),"=","@"),")","@"),"(","@"),"^","@"),"/","@"),"+","@"),"*","@"),"-","@"),"@#","")))/2,TRUE,FALSE),"HardCodeMsg",IF(LEN(IF(_xlfn.ISFORMULA(D!J33),_xlfn.FORMULATEXT(D!J33),D!J33))-LEN(SUBSTITUTE(IF(_xlfn.ISFORMULA(D!J33),_xlfn.FORMULATEXT(D!J33),D!J33),"""",""))&gt;LEN(IF(_xlfn.ISFORMULA('#_D'!J33),_xlfn.FORMULATEXT('#_D'!J33),'#_D'!J33))-LEN(SUBSTITUTE(IF(_xlfn.ISFORMULA('#_D'!J33),_xlfn.FORMULATEXT('#_D'!J33),'#_D'!J33),"""","")),TRUE,FALSE),"HardQuoteMsg",IF(LEN(IF(_xlfn.ISFORMULA(D!J33),_xlfn.FORMULATEXT(D!J33),D!J33))-LEN(SUBSTITUTE(IF(_xlfn.ISFORMULA(D!J33),_xlfn.FORMULATEXT(D!J33),D!J33),"$",""))&lt;LEN(IF(_xlfn.ISFORMULA('#_D'!J33),_xlfn.FORMULATEXT('#_D'!J33),'#_D'!J33))-LEN(SUBSTITUTE(IF(_xlfn.ISFORMULA('#_D'!J33),_xlfn.FORMULATEXT('#_D'!J33),'#_D'!J33),"$","")),TRUE,FALSE),"MissingAbsMsg",_xlfn.IFS(ISTEXT('#_D'!J33),FALSE,ISLOGICAL('#_D'!J33),FALSE,SUBSTITUTE(CELL("format",'#_D'!J33),"-","")=SUBSTITUTE(CELL("format",D!J33),"-",""),FALSE,CELL("format",'#_D'!J33)="G",FALSE,AND(CELL("format",'#_D'!J33)="F0",CELL("format",D!J33)="G"),FALSE,TRUE,IFERROR(IF(MATCH(CELL("format",'#_D'!J33),FormatCodes_SFX!$A$4:$A$53,0)&gt;0,TRUE),FALSE),TRUE,TRUE),"FormatMsg",TRUE,"PerfectMsg")</f>
        <v>PerfectMsg</v>
      </c>
      <c r="K33" s="302">
        <v>0</v>
      </c>
      <c r="L33" s="231">
        <v>0</v>
      </c>
      <c r="M33" s="231">
        <v>0</v>
      </c>
      <c r="N33" s="303">
        <v>0</v>
      </c>
      <c r="O33" s="231">
        <v>0</v>
      </c>
      <c r="P33" s="302">
        <v>0</v>
      </c>
      <c r="Q33" s="304">
        <v>6.74</v>
      </c>
      <c r="S33" s="305" t="str">
        <f ca="1">_xlfn.IFS(ISBLANK(D!S33),"",IF(NOT(ISNA('#_D'!S33)),IF(ISNA(D!S33),TRUE,FALSE),FALSE),"StuNAMsg",IF(AND(ISNA('#_D'!S33),ISNA(D!S33)),TRUE,FALSE),"PerfectMsg",IF(NOT(ISERROR('#_D'!S33)),IF(ISERROR(D!S33),TRUE,FALSE),FALSE),"StuErrorMsg",IF(TYPE('#_D'!S33)&lt;&gt;TYPE(D!S33),TRUE,FALSE),"WrongTypeMsg",IF(_xlfn.ISFORMULA('#_D'!S33),IF(NOT(_xlfn.ISFORMULA(D!S33)),TRUE),FALSE),"MissingFormulaMsg",IF(NOT(AND(ISNUMBER(FIND("[",_xlfn.FORMULATEXT('#_D'!S33))),ISNUMBER(FIND("!",_xlfn.FORMULATEXT('#_D'!S33))))),AND(ISNUMBER(FIND("[",_xlfn.FORMULATEXT(D!S33))),ISNUMBER(FIND("!",_xlfn.FORMULATEXT(D!S33)))),FALSE),"ExternalRefsMsg",IF(ISNUMBER('#_D'!S33),IF(ABS('#_D'!S33-D!S33)&gt;0.00001,TRUE,FALSE),IF('#_D'!S33&lt;&gt;D!S33,TRUE,FALSE)),IF(ISNUMBER('#_D'!S33),IF('#_D'!S33&gt;D!S33,"TooLow","TooHigh"),"WrongAnswer"),NOT(_xlfn.ISFORMULA('#_D'!S33)),IF(_xlfn.IFS(ISTEXT('#_D'!S33),FALSE,ISLOGICAL('#_D'!S33),FALSE,SUBSTITUTE(CELL("format",'#_D'!S33),"-","")=SUBSTITUTE(CELL("format",D!S33),"-",""),FALSE,CELL("format",'#_D'!S33)="G",FALSE,AND(CELL("format",'#_D'!S33)="F0",CELL("format",D!S33)="G"),FALSE,TRUE,IFERROR(IF(MATCH(CELL("format",'#_D'!S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33),_xlfn.FORMULATEXT(D!S33),D!S33),"9","#"),"8","#"),"7","#"),"6","#"),"5","#"),"4","#"),"3","#"),"2","#"),"1","#"),"0","#"),"$","")," ",""),",","@"),"&gt;","@"),"&lt;","@"),"=","@"),")","@"),"(","@"),"^","@"),"/","@"),"+","@"),"*","@"),"-","@"))-LEN(SUBSTITUTE(SUBSTITUTE(SUBSTITUTE(SUBSTITUTE(SUBSTITUTE(SUBSTITUTE(SUBSTITUTE(SUBSTITUTE(SUBSTITUTE(SUBSTITUTE(SUBSTITUTE(SUBSTITUTE(SUBSTITUTE(SUBSTITUTE(SUBSTITUTE(SUBSTITUTE(SUBSTITUTE(SUBSTITUTE(SUBSTITUTE(SUBSTITUTE(SUBSTITUTE(SUBSTITUTE(SUBSTITUTE(SUBSTITUTE(IF(_xlfn.ISFORMULA(D!S33),_xlfn.FORMULATEXT(D!S33),D!S33),"9","#"),"8","#"),"7","#"),"6","#"),"5","#"),"4","#"),"3","#"),"2","#"),"1","#"),"0","#"),"$","")," ",""),",","@"),"&gt;","@"),"&lt;","@"),"=","@"),")","@"),"(","@"),"^","@"),"/","@"),"+","@"),"*","@"),"-","@"),"@#","")))/2&gt;(LEN(SUBSTITUTE(SUBSTITUTE(SUBSTITUTE(SUBSTITUTE(SUBSTITUTE(SUBSTITUTE(SUBSTITUTE(SUBSTITUTE(SUBSTITUTE(SUBSTITUTE(SUBSTITUTE(SUBSTITUTE(SUBSTITUTE(SUBSTITUTE(SUBSTITUTE(SUBSTITUTE(SUBSTITUTE(SUBSTITUTE(SUBSTITUTE(SUBSTITUTE(SUBSTITUTE(SUBSTITUTE(SUBSTITUTE(IF(_xlfn.ISFORMULA('#_D'!S33),_xlfn.FORMULATEXT('#_D'!S33),'#_D'!S33),"9","#"),"8","#"),"7","#"),"6","#"),"5","#"),"4","#"),"3","#"),"2","#"),"1","#"),"0","#"),"$","")," ",""),",","@"),"&gt;","@"),"&lt;","@"),"=","@"),")","@"),"(","@"),"^","@"),"/","@"),"+","@"),"*","@"),"-","@"))-LEN(SUBSTITUTE(SUBSTITUTE(SUBSTITUTE(SUBSTITUTE(SUBSTITUTE(SUBSTITUTE(SUBSTITUTE(SUBSTITUTE(SUBSTITUTE(SUBSTITUTE(SUBSTITUTE(SUBSTITUTE(SUBSTITUTE(SUBSTITUTE(SUBSTITUTE(SUBSTITUTE(SUBSTITUTE(SUBSTITUTE(SUBSTITUTE(SUBSTITUTE(SUBSTITUTE(SUBSTITUTE(SUBSTITUTE(SUBSTITUTE(IF(_xlfn.ISFORMULA('#_D'!S33),_xlfn.FORMULATEXT('#_D'!S33),'#_D'!S33),"9","#"),"8","#"),"7","#"),"6","#"),"5","#"),"4","#"),"3","#"),"2","#"),"1","#"),"0","#"),"$","")," ",""),",","@"),"&gt;","@"),"&lt;","@"),"=","@"),")","@"),"(","@"),"^","@"),"/","@"),"+","@"),"*","@"),"-","@"),"@#","")))/2,TRUE,FALSE),"HardCodeMsg",IF(LEN(IF(_xlfn.ISFORMULA(D!S33),_xlfn.FORMULATEXT(D!S33),D!S33))-LEN(SUBSTITUTE(IF(_xlfn.ISFORMULA(D!S33),_xlfn.FORMULATEXT(D!S33),D!S33),"""",""))&gt;LEN(IF(_xlfn.ISFORMULA('#_D'!S33),_xlfn.FORMULATEXT('#_D'!S33),'#_D'!S33))-LEN(SUBSTITUTE(IF(_xlfn.ISFORMULA('#_D'!S33),_xlfn.FORMULATEXT('#_D'!S33),'#_D'!S33),"""","")),TRUE,FALSE),"HardQuoteMsg",IF(LEN(IF(_xlfn.ISFORMULA(D!S33),_xlfn.FORMULATEXT(D!S33),D!S33))-LEN(SUBSTITUTE(IF(_xlfn.ISFORMULA(D!S33),_xlfn.FORMULATEXT(D!S33),D!S33),"$",""))&lt;LEN(IF(_xlfn.ISFORMULA('#_D'!S33),_xlfn.FORMULATEXT('#_D'!S33),'#_D'!S33))-LEN(SUBSTITUTE(IF(_xlfn.ISFORMULA('#_D'!S33),_xlfn.FORMULATEXT('#_D'!S33),'#_D'!S33),"$","")),TRUE,FALSE),"MissingAbsMsg",_xlfn.IFS(ISTEXT('#_D'!S33),FALSE,ISLOGICAL('#_D'!S33),FALSE,SUBSTITUTE(CELL("format",'#_D'!S33),"-","")=SUBSTITUTE(CELL("format",D!S33),"-",""),FALSE,CELL("format",'#_D'!S33)="G",FALSE,AND(CELL("format",'#_D'!S33)="F0",CELL("format",D!S33)="G"),FALSE,TRUE,IFERROR(IF(MATCH(CELL("format",'#_D'!S33),FormatCodes_SFX!$A$4:$A$53,0)&gt;0,TRUE),FALSE),TRUE,TRUE),"FormatMsg",TRUE,"PerfectMsg")</f>
        <v>PerfectMsg</v>
      </c>
      <c r="T33" s="303" t="str">
        <f ca="1">_xlfn.IFS(ISBLANK(D!T33),"",IF(NOT(ISNA('#_D'!T33)),IF(ISNA(D!T33),TRUE,FALSE),FALSE),"StuNAMsg",IF(AND(ISNA('#_D'!T33),ISNA(D!T33)),TRUE,FALSE),"PerfectMsg",IF(NOT(ISERROR('#_D'!T33)),IF(ISERROR(D!T33),TRUE,FALSE),FALSE),"StuErrorMsg",IF(TYPE('#_D'!T33)&lt;&gt;TYPE(D!T33),TRUE,FALSE),"WrongTypeMsg",IF(_xlfn.ISFORMULA('#_D'!T33),IF(NOT(_xlfn.ISFORMULA(D!T33)),TRUE),FALSE),"MissingFormulaMsg",IF(NOT(AND(ISNUMBER(FIND("[",_xlfn.FORMULATEXT('#_D'!T33))),ISNUMBER(FIND("!",_xlfn.FORMULATEXT('#_D'!T33))))),AND(ISNUMBER(FIND("[",_xlfn.FORMULATEXT(D!T33))),ISNUMBER(FIND("!",_xlfn.FORMULATEXT(D!T33)))),FALSE),"ExternalRefsMsg",IF(ISNUMBER('#_D'!T33),IF(ABS('#_D'!T33-D!T33)&gt;0.00001,TRUE,FALSE),IF('#_D'!T33&lt;&gt;D!T33,TRUE,FALSE)),IF(ISNUMBER('#_D'!T33),IF('#_D'!T33&gt;D!T33,"TooLow","TooHigh"),"WrongAnswer"),NOT(_xlfn.ISFORMULA('#_D'!T33)),IF(_xlfn.IFS(ISTEXT('#_D'!T33),FALSE,ISLOGICAL('#_D'!T33),FALSE,SUBSTITUTE(CELL("format",'#_D'!T33),"-","")=SUBSTITUTE(CELL("format",D!T33),"-",""),FALSE,CELL("format",'#_D'!T33)="G",FALSE,AND(CELL("format",'#_D'!T33)="F0",CELL("format",D!T33)="G"),FALSE,TRUE,IFERROR(IF(MATCH(CELL("format",'#_D'!T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33),_xlfn.FORMULATEXT(D!T33),D!T33),"9","#"),"8","#"),"7","#"),"6","#"),"5","#"),"4","#"),"3","#"),"2","#"),"1","#"),"0","#"),"$","")," ",""),",","@"),"&gt;","@"),"&lt;","@"),"=","@"),")","@"),"(","@"),"^","@"),"/","@"),"+","@"),"*","@"),"-","@"))-LEN(SUBSTITUTE(SUBSTITUTE(SUBSTITUTE(SUBSTITUTE(SUBSTITUTE(SUBSTITUTE(SUBSTITUTE(SUBSTITUTE(SUBSTITUTE(SUBSTITUTE(SUBSTITUTE(SUBSTITUTE(SUBSTITUTE(SUBSTITUTE(SUBSTITUTE(SUBSTITUTE(SUBSTITUTE(SUBSTITUTE(SUBSTITUTE(SUBSTITUTE(SUBSTITUTE(SUBSTITUTE(SUBSTITUTE(SUBSTITUTE(IF(_xlfn.ISFORMULA(D!T33),_xlfn.FORMULATEXT(D!T33),D!T33),"9","#"),"8","#"),"7","#"),"6","#"),"5","#"),"4","#"),"3","#"),"2","#"),"1","#"),"0","#"),"$","")," ",""),",","@"),"&gt;","@"),"&lt;","@"),"=","@"),")","@"),"(","@"),"^","@"),"/","@"),"+","@"),"*","@"),"-","@"),"@#","")))/2&gt;(LEN(SUBSTITUTE(SUBSTITUTE(SUBSTITUTE(SUBSTITUTE(SUBSTITUTE(SUBSTITUTE(SUBSTITUTE(SUBSTITUTE(SUBSTITUTE(SUBSTITUTE(SUBSTITUTE(SUBSTITUTE(SUBSTITUTE(SUBSTITUTE(SUBSTITUTE(SUBSTITUTE(SUBSTITUTE(SUBSTITUTE(SUBSTITUTE(SUBSTITUTE(SUBSTITUTE(SUBSTITUTE(SUBSTITUTE(IF(_xlfn.ISFORMULA('#_D'!T33),_xlfn.FORMULATEXT('#_D'!T33),'#_D'!T33),"9","#"),"8","#"),"7","#"),"6","#"),"5","#"),"4","#"),"3","#"),"2","#"),"1","#"),"0","#"),"$","")," ",""),",","@"),"&gt;","@"),"&lt;","@"),"=","@"),")","@"),"(","@"),"^","@"),"/","@"),"+","@"),"*","@"),"-","@"))-LEN(SUBSTITUTE(SUBSTITUTE(SUBSTITUTE(SUBSTITUTE(SUBSTITUTE(SUBSTITUTE(SUBSTITUTE(SUBSTITUTE(SUBSTITUTE(SUBSTITUTE(SUBSTITUTE(SUBSTITUTE(SUBSTITUTE(SUBSTITUTE(SUBSTITUTE(SUBSTITUTE(SUBSTITUTE(SUBSTITUTE(SUBSTITUTE(SUBSTITUTE(SUBSTITUTE(SUBSTITUTE(SUBSTITUTE(SUBSTITUTE(IF(_xlfn.ISFORMULA('#_D'!T33),_xlfn.FORMULATEXT('#_D'!T33),'#_D'!T33),"9","#"),"8","#"),"7","#"),"6","#"),"5","#"),"4","#"),"3","#"),"2","#"),"1","#"),"0","#"),"$","")," ",""),",","@"),"&gt;","@"),"&lt;","@"),"=","@"),")","@"),"(","@"),"^","@"),"/","@"),"+","@"),"*","@"),"-","@"),"@#","")))/2,TRUE,FALSE),"HardCodeMsg",IF(LEN(IF(_xlfn.ISFORMULA(D!T33),_xlfn.FORMULATEXT(D!T33),D!T33))-LEN(SUBSTITUTE(IF(_xlfn.ISFORMULA(D!T33),_xlfn.FORMULATEXT(D!T33),D!T33),"""",""))&gt;LEN(IF(_xlfn.ISFORMULA('#_D'!T33),_xlfn.FORMULATEXT('#_D'!T33),'#_D'!T33))-LEN(SUBSTITUTE(IF(_xlfn.ISFORMULA('#_D'!T33),_xlfn.FORMULATEXT('#_D'!T33),'#_D'!T33),"""","")),TRUE,FALSE),"HardQuoteMsg",IF(LEN(IF(_xlfn.ISFORMULA(D!T33),_xlfn.FORMULATEXT(D!T33),D!T33))-LEN(SUBSTITUTE(IF(_xlfn.ISFORMULA(D!T33),_xlfn.FORMULATEXT(D!T33),D!T33),"$",""))&lt;LEN(IF(_xlfn.ISFORMULA('#_D'!T33),_xlfn.FORMULATEXT('#_D'!T33),'#_D'!T33))-LEN(SUBSTITUTE(IF(_xlfn.ISFORMULA('#_D'!T33),_xlfn.FORMULATEXT('#_D'!T33),'#_D'!T33),"$","")),TRUE,FALSE),"MissingAbsMsg",_xlfn.IFS(ISTEXT('#_D'!T33),FALSE,ISLOGICAL('#_D'!T33),FALSE,SUBSTITUTE(CELL("format",'#_D'!T33),"-","")=SUBSTITUTE(CELL("format",D!T33),"-",""),FALSE,CELL("format",'#_D'!T33)="G",FALSE,AND(CELL("format",'#_D'!T33)="F0",CELL("format",D!T33)="G"),FALSE,TRUE,IFERROR(IF(MATCH(CELL("format",'#_D'!T33),FormatCodes_SFX!$A$4:$A$53,0)&gt;0,TRUE),FALSE),TRUE,TRUE),"FormatMsg",TRUE,"PerfectMsg")</f>
        <v>PerfectMsg</v>
      </c>
      <c r="U33" s="231" t="str">
        <f ca="1">_xlfn.IFS(ISBLANK(D!U33),"",IF(NOT(ISNA('#_D'!U33)),IF(ISNA(D!U33),TRUE,FALSE),FALSE),"StuNAMsg",IF(AND(ISNA('#_D'!U33),ISNA(D!U33)),TRUE,FALSE),"PerfectMsg",IF(NOT(ISERROR('#_D'!U33)),IF(ISERROR(D!U33),TRUE,FALSE),FALSE),"StuErrorMsg",IF(TYPE('#_D'!U33)&lt;&gt;TYPE(D!U33),TRUE,FALSE),"WrongTypeMsg",IF(_xlfn.ISFORMULA('#_D'!U33),IF(NOT(_xlfn.ISFORMULA(D!U33)),TRUE),FALSE),"MissingFormulaMsg",IF(NOT(AND(ISNUMBER(FIND("[",_xlfn.FORMULATEXT('#_D'!U33))),ISNUMBER(FIND("!",_xlfn.FORMULATEXT('#_D'!U33))))),AND(ISNUMBER(FIND("[",_xlfn.FORMULATEXT(D!U33))),ISNUMBER(FIND("!",_xlfn.FORMULATEXT(D!U33)))),FALSE),"ExternalRefsMsg",IF(ISNUMBER('#_D'!U33),IF(ABS('#_D'!U33-D!U33)&gt;0.00001,TRUE,FALSE),IF('#_D'!U33&lt;&gt;D!U33,TRUE,FALSE)),IF(ISNUMBER('#_D'!U33),IF('#_D'!U33&gt;D!U33,"TooLow","TooHigh"),"WrongAnswer"),NOT(_xlfn.ISFORMULA('#_D'!U33)),IF(_xlfn.IFS(ISTEXT('#_D'!U33),FALSE,ISLOGICAL('#_D'!U33),FALSE,SUBSTITUTE(CELL("format",'#_D'!U33),"-","")=SUBSTITUTE(CELL("format",D!U33),"-",""),FALSE,CELL("format",'#_D'!U33)="G",FALSE,AND(CELL("format",'#_D'!U33)="F0",CELL("format",D!U33)="G"),FALSE,TRUE,IFERROR(IF(MATCH(CELL("format",'#_D'!U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33),_xlfn.FORMULATEXT(D!U33),D!U33),"9","#"),"8","#"),"7","#"),"6","#"),"5","#"),"4","#"),"3","#"),"2","#"),"1","#"),"0","#"),"$","")," ",""),",","@"),"&gt;","@"),"&lt;","@"),"=","@"),")","@"),"(","@"),"^","@"),"/","@"),"+","@"),"*","@"),"-","@"))-LEN(SUBSTITUTE(SUBSTITUTE(SUBSTITUTE(SUBSTITUTE(SUBSTITUTE(SUBSTITUTE(SUBSTITUTE(SUBSTITUTE(SUBSTITUTE(SUBSTITUTE(SUBSTITUTE(SUBSTITUTE(SUBSTITUTE(SUBSTITUTE(SUBSTITUTE(SUBSTITUTE(SUBSTITUTE(SUBSTITUTE(SUBSTITUTE(SUBSTITUTE(SUBSTITUTE(SUBSTITUTE(SUBSTITUTE(SUBSTITUTE(IF(_xlfn.ISFORMULA(D!U33),_xlfn.FORMULATEXT(D!U33),D!U33),"9","#"),"8","#"),"7","#"),"6","#"),"5","#"),"4","#"),"3","#"),"2","#"),"1","#"),"0","#"),"$","")," ",""),",","@"),"&gt;","@"),"&lt;","@"),"=","@"),")","@"),"(","@"),"^","@"),"/","@"),"+","@"),"*","@"),"-","@"),"@#","")))/2&gt;(LEN(SUBSTITUTE(SUBSTITUTE(SUBSTITUTE(SUBSTITUTE(SUBSTITUTE(SUBSTITUTE(SUBSTITUTE(SUBSTITUTE(SUBSTITUTE(SUBSTITUTE(SUBSTITUTE(SUBSTITUTE(SUBSTITUTE(SUBSTITUTE(SUBSTITUTE(SUBSTITUTE(SUBSTITUTE(SUBSTITUTE(SUBSTITUTE(SUBSTITUTE(SUBSTITUTE(SUBSTITUTE(SUBSTITUTE(IF(_xlfn.ISFORMULA('#_D'!U33),_xlfn.FORMULATEXT('#_D'!U33),'#_D'!U33),"9","#"),"8","#"),"7","#"),"6","#"),"5","#"),"4","#"),"3","#"),"2","#"),"1","#"),"0","#"),"$","")," ",""),",","@"),"&gt;","@"),"&lt;","@"),"=","@"),")","@"),"(","@"),"^","@"),"/","@"),"+","@"),"*","@"),"-","@"))-LEN(SUBSTITUTE(SUBSTITUTE(SUBSTITUTE(SUBSTITUTE(SUBSTITUTE(SUBSTITUTE(SUBSTITUTE(SUBSTITUTE(SUBSTITUTE(SUBSTITUTE(SUBSTITUTE(SUBSTITUTE(SUBSTITUTE(SUBSTITUTE(SUBSTITUTE(SUBSTITUTE(SUBSTITUTE(SUBSTITUTE(SUBSTITUTE(SUBSTITUTE(SUBSTITUTE(SUBSTITUTE(SUBSTITUTE(SUBSTITUTE(IF(_xlfn.ISFORMULA('#_D'!U33),_xlfn.FORMULATEXT('#_D'!U33),'#_D'!U33),"9","#"),"8","#"),"7","#"),"6","#"),"5","#"),"4","#"),"3","#"),"2","#"),"1","#"),"0","#"),"$","")," ",""),",","@"),"&gt;","@"),"&lt;","@"),"=","@"),")","@"),"(","@"),"^","@"),"/","@"),"+","@"),"*","@"),"-","@"),"@#","")))/2,TRUE,FALSE),"HardCodeMsg",IF(LEN(IF(_xlfn.ISFORMULA(D!U33),_xlfn.FORMULATEXT(D!U33),D!U33))-LEN(SUBSTITUTE(IF(_xlfn.ISFORMULA(D!U33),_xlfn.FORMULATEXT(D!U33),D!U33),"""",""))&gt;LEN(IF(_xlfn.ISFORMULA('#_D'!U33),_xlfn.FORMULATEXT('#_D'!U33),'#_D'!U33))-LEN(SUBSTITUTE(IF(_xlfn.ISFORMULA('#_D'!U33),_xlfn.FORMULATEXT('#_D'!U33),'#_D'!U33),"""","")),TRUE,FALSE),"HardQuoteMsg",IF(LEN(IF(_xlfn.ISFORMULA(D!U33),_xlfn.FORMULATEXT(D!U33),D!U33))-LEN(SUBSTITUTE(IF(_xlfn.ISFORMULA(D!U33),_xlfn.FORMULATEXT(D!U33),D!U33),"$",""))&lt;LEN(IF(_xlfn.ISFORMULA('#_D'!U33),_xlfn.FORMULATEXT('#_D'!U33),'#_D'!U33))-LEN(SUBSTITUTE(IF(_xlfn.ISFORMULA('#_D'!U33),_xlfn.FORMULATEXT('#_D'!U33),'#_D'!U33),"$","")),TRUE,FALSE),"MissingAbsMsg",_xlfn.IFS(ISTEXT('#_D'!U33),FALSE,ISLOGICAL('#_D'!U33),FALSE,SUBSTITUTE(CELL("format",'#_D'!U33),"-","")=SUBSTITUTE(CELL("format",D!U33),"-",""),FALSE,CELL("format",'#_D'!U33)="G",FALSE,AND(CELL("format",'#_D'!U33)="F0",CELL("format",D!U33)="G"),FALSE,TRUE,IFERROR(IF(MATCH(CELL("format",'#_D'!U33),FormatCodes_SFX!$A$4:$A$53,0)&gt;0,TRUE),FALSE),TRUE,TRUE),"FormatMsg",TRUE,"PerfectMsg")</f>
        <v>PerfectMsg</v>
      </c>
    </row>
    <row r="34" spans="6:21" ht="15.4" customHeight="1">
      <c r="F34" s="232">
        <v>0</v>
      </c>
      <c r="G34" s="231">
        <v>0</v>
      </c>
      <c r="H34" s="231">
        <v>0</v>
      </c>
      <c r="I34" s="231" t="str">
        <f ca="1">_xlfn.IFS(ISBLANK(D!I34),"",IF(NOT(ISNA('#_D'!I34)),IF(ISNA(D!I34),TRUE,FALSE),FALSE),"StuNAMsg",IF(AND(ISNA('#_D'!I34),ISNA(D!I34)),TRUE,FALSE),"PerfectMsg",IF(NOT(ISERROR('#_D'!I34)),IF(ISERROR(D!I34),TRUE,FALSE),FALSE),"StuErrorMsg",IF(TYPE('#_D'!I34)&lt;&gt;TYPE(D!I34),TRUE,FALSE),"WrongTypeMsg",IF(_xlfn.ISFORMULA('#_D'!I34),IF(NOT(_xlfn.ISFORMULA(D!I34)),TRUE),FALSE),"MissingFormulaMsg",IF(NOT(AND(ISNUMBER(FIND("[",_xlfn.FORMULATEXT('#_D'!I34))),ISNUMBER(FIND("!",_xlfn.FORMULATEXT('#_D'!I34))))),AND(ISNUMBER(FIND("[",_xlfn.FORMULATEXT(D!I34))),ISNUMBER(FIND("!",_xlfn.FORMULATEXT(D!I34)))),FALSE),"ExternalRefsMsg",IF(ISNUMBER('#_D'!I34),IF(ABS('#_D'!I34-D!I34)&gt;0.00001,TRUE,FALSE),IF('#_D'!I34&lt;&gt;D!I34,TRUE,FALSE)),IF(ISNUMBER('#_D'!I34),IF('#_D'!I34&gt;D!I34,"TooLow","TooHigh"),"WrongAnswer"),NOT(_xlfn.ISFORMULA('#_D'!I34)),IF(_xlfn.IFS(ISTEXT('#_D'!I34),FALSE,ISLOGICAL('#_D'!I34),FALSE,SUBSTITUTE(CELL("format",'#_D'!I34),"-","")=SUBSTITUTE(CELL("format",D!I34),"-",""),FALSE,CELL("format",'#_D'!I34)="G",FALSE,AND(CELL("format",'#_D'!I34)="F0",CELL("format",D!I34)="G"),FALSE,TRUE,IFERROR(IF(MATCH(CELL("format",'#_D'!I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34),_xlfn.FORMULATEXT(D!I34),D!I34),"9","#"),"8","#"),"7","#"),"6","#"),"5","#"),"4","#"),"3","#"),"2","#"),"1","#"),"0","#"),"$","")," ",""),",","@"),"&gt;","@"),"&lt;","@"),"=","@"),")","@"),"(","@"),"^","@"),"/","@"),"+","@"),"*","@"),"-","@"))-LEN(SUBSTITUTE(SUBSTITUTE(SUBSTITUTE(SUBSTITUTE(SUBSTITUTE(SUBSTITUTE(SUBSTITUTE(SUBSTITUTE(SUBSTITUTE(SUBSTITUTE(SUBSTITUTE(SUBSTITUTE(SUBSTITUTE(SUBSTITUTE(SUBSTITUTE(SUBSTITUTE(SUBSTITUTE(SUBSTITUTE(SUBSTITUTE(SUBSTITUTE(SUBSTITUTE(SUBSTITUTE(SUBSTITUTE(SUBSTITUTE(IF(_xlfn.ISFORMULA(D!I34),_xlfn.FORMULATEXT(D!I34),D!I34),"9","#"),"8","#"),"7","#"),"6","#"),"5","#"),"4","#"),"3","#"),"2","#"),"1","#"),"0","#"),"$","")," ",""),",","@"),"&gt;","@"),"&lt;","@"),"=","@"),")","@"),"(","@"),"^","@"),"/","@"),"+","@"),"*","@"),"-","@"),"@#","")))/2&gt;(LEN(SUBSTITUTE(SUBSTITUTE(SUBSTITUTE(SUBSTITUTE(SUBSTITUTE(SUBSTITUTE(SUBSTITUTE(SUBSTITUTE(SUBSTITUTE(SUBSTITUTE(SUBSTITUTE(SUBSTITUTE(SUBSTITUTE(SUBSTITUTE(SUBSTITUTE(SUBSTITUTE(SUBSTITUTE(SUBSTITUTE(SUBSTITUTE(SUBSTITUTE(SUBSTITUTE(SUBSTITUTE(SUBSTITUTE(IF(_xlfn.ISFORMULA('#_D'!I34),_xlfn.FORMULATEXT('#_D'!I34),'#_D'!I34),"9","#"),"8","#"),"7","#"),"6","#"),"5","#"),"4","#"),"3","#"),"2","#"),"1","#"),"0","#"),"$","")," ",""),",","@"),"&gt;","@"),"&lt;","@"),"=","@"),")","@"),"(","@"),"^","@"),"/","@"),"+","@"),"*","@"),"-","@"))-LEN(SUBSTITUTE(SUBSTITUTE(SUBSTITUTE(SUBSTITUTE(SUBSTITUTE(SUBSTITUTE(SUBSTITUTE(SUBSTITUTE(SUBSTITUTE(SUBSTITUTE(SUBSTITUTE(SUBSTITUTE(SUBSTITUTE(SUBSTITUTE(SUBSTITUTE(SUBSTITUTE(SUBSTITUTE(SUBSTITUTE(SUBSTITUTE(SUBSTITUTE(SUBSTITUTE(SUBSTITUTE(SUBSTITUTE(SUBSTITUTE(IF(_xlfn.ISFORMULA('#_D'!I34),_xlfn.FORMULATEXT('#_D'!I34),'#_D'!I34),"9","#"),"8","#"),"7","#"),"6","#"),"5","#"),"4","#"),"3","#"),"2","#"),"1","#"),"0","#"),"$","")," ",""),",","@"),"&gt;","@"),"&lt;","@"),"=","@"),")","@"),"(","@"),"^","@"),"/","@"),"+","@"),"*","@"),"-","@"),"@#","")))/2,TRUE,FALSE),"HardCodeMsg",IF(LEN(IF(_xlfn.ISFORMULA(D!I34),_xlfn.FORMULATEXT(D!I34),D!I34))-LEN(SUBSTITUTE(IF(_xlfn.ISFORMULA(D!I34),_xlfn.FORMULATEXT(D!I34),D!I34),"""",""))&gt;LEN(IF(_xlfn.ISFORMULA('#_D'!I34),_xlfn.FORMULATEXT('#_D'!I34),'#_D'!I34))-LEN(SUBSTITUTE(IF(_xlfn.ISFORMULA('#_D'!I34),_xlfn.FORMULATEXT('#_D'!I34),'#_D'!I34),"""","")),TRUE,FALSE),"HardQuoteMsg",IF(LEN(IF(_xlfn.ISFORMULA(D!I34),_xlfn.FORMULATEXT(D!I34),D!I34))-LEN(SUBSTITUTE(IF(_xlfn.ISFORMULA(D!I34),_xlfn.FORMULATEXT(D!I34),D!I34),"$",""))&lt;LEN(IF(_xlfn.ISFORMULA('#_D'!I34),_xlfn.FORMULATEXT('#_D'!I34),'#_D'!I34))-LEN(SUBSTITUTE(IF(_xlfn.ISFORMULA('#_D'!I34),_xlfn.FORMULATEXT('#_D'!I34),'#_D'!I34),"$","")),TRUE,FALSE),"MissingAbsMsg",_xlfn.IFS(ISTEXT('#_D'!I34),FALSE,ISLOGICAL('#_D'!I34),FALSE,SUBSTITUTE(CELL("format",'#_D'!I34),"-","")=SUBSTITUTE(CELL("format",D!I34),"-",""),FALSE,CELL("format",'#_D'!I34)="G",FALSE,AND(CELL("format",'#_D'!I34)="F0",CELL("format",D!I34)="G"),FALSE,TRUE,IFERROR(IF(MATCH(CELL("format",'#_D'!I34),FormatCodes_SFX!$A$4:$A$53,0)&gt;0,TRUE),FALSE),TRUE,TRUE),"FormatMsg",TRUE,"PerfectMsg")</f>
        <v>PerfectMsg</v>
      </c>
      <c r="J34" s="231" t="str">
        <f ca="1">_xlfn.IFS(ISBLANK(D!J34),"",IF(NOT(ISNA('#_D'!J34)),IF(ISNA(D!J34),TRUE,FALSE),FALSE),"StuNAMsg",IF(AND(ISNA('#_D'!J34),ISNA(D!J34)),TRUE,FALSE),"PerfectMsg",IF(NOT(ISERROR('#_D'!J34)),IF(ISERROR(D!J34),TRUE,FALSE),FALSE),"StuErrorMsg",IF(TYPE('#_D'!J34)&lt;&gt;TYPE(D!J34),TRUE,FALSE),"WrongTypeMsg",IF(_xlfn.ISFORMULA('#_D'!J34),IF(NOT(_xlfn.ISFORMULA(D!J34)),TRUE),FALSE),"MissingFormulaMsg",IF(NOT(AND(ISNUMBER(FIND("[",_xlfn.FORMULATEXT('#_D'!J34))),ISNUMBER(FIND("!",_xlfn.FORMULATEXT('#_D'!J34))))),AND(ISNUMBER(FIND("[",_xlfn.FORMULATEXT(D!J34))),ISNUMBER(FIND("!",_xlfn.FORMULATEXT(D!J34)))),FALSE),"ExternalRefsMsg",IF(ISNUMBER('#_D'!J34),IF(ABS('#_D'!J34-D!J34)&gt;0.00001,TRUE,FALSE),IF('#_D'!J34&lt;&gt;D!J34,TRUE,FALSE)),IF(ISNUMBER('#_D'!J34),IF('#_D'!J34&gt;D!J34,"TooLow","TooHigh"),"WrongAnswer"),NOT(_xlfn.ISFORMULA('#_D'!J34)),IF(_xlfn.IFS(ISTEXT('#_D'!J34),FALSE,ISLOGICAL('#_D'!J34),FALSE,SUBSTITUTE(CELL("format",'#_D'!J34),"-","")=SUBSTITUTE(CELL("format",D!J34),"-",""),FALSE,CELL("format",'#_D'!J34)="G",FALSE,AND(CELL("format",'#_D'!J34)="F0",CELL("format",D!J34)="G"),FALSE,TRUE,IFERROR(IF(MATCH(CELL("format",'#_D'!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34),_xlfn.FORMULATEXT(D!J34),D!J34),"9","#"),"8","#"),"7","#"),"6","#"),"5","#"),"4","#"),"3","#"),"2","#"),"1","#"),"0","#"),"$","")," ",""),",","@"),"&gt;","@"),"&lt;","@"),"=","@"),")","@"),"(","@"),"^","@"),"/","@"),"+","@"),"*","@"),"-","@"))-LEN(SUBSTITUTE(SUBSTITUTE(SUBSTITUTE(SUBSTITUTE(SUBSTITUTE(SUBSTITUTE(SUBSTITUTE(SUBSTITUTE(SUBSTITUTE(SUBSTITUTE(SUBSTITUTE(SUBSTITUTE(SUBSTITUTE(SUBSTITUTE(SUBSTITUTE(SUBSTITUTE(SUBSTITUTE(SUBSTITUTE(SUBSTITUTE(SUBSTITUTE(SUBSTITUTE(SUBSTITUTE(SUBSTITUTE(SUBSTITUTE(IF(_xlfn.ISFORMULA(D!J34),_xlfn.FORMULATEXT(D!J34),D!J34),"9","#"),"8","#"),"7","#"),"6","#"),"5","#"),"4","#"),"3","#"),"2","#"),"1","#"),"0","#"),"$","")," ",""),",","@"),"&gt;","@"),"&lt;","@"),"=","@"),")","@"),"(","@"),"^","@"),"/","@"),"+","@"),"*","@"),"-","@"),"@#","")))/2&gt;(LEN(SUBSTITUTE(SUBSTITUTE(SUBSTITUTE(SUBSTITUTE(SUBSTITUTE(SUBSTITUTE(SUBSTITUTE(SUBSTITUTE(SUBSTITUTE(SUBSTITUTE(SUBSTITUTE(SUBSTITUTE(SUBSTITUTE(SUBSTITUTE(SUBSTITUTE(SUBSTITUTE(SUBSTITUTE(SUBSTITUTE(SUBSTITUTE(SUBSTITUTE(SUBSTITUTE(SUBSTITUTE(SUBSTITUTE(IF(_xlfn.ISFORMULA('#_D'!J34),_xlfn.FORMULATEXT('#_D'!J34),'#_D'!J34),"9","#"),"8","#"),"7","#"),"6","#"),"5","#"),"4","#"),"3","#"),"2","#"),"1","#"),"0","#"),"$","")," ",""),",","@"),"&gt;","@"),"&lt;","@"),"=","@"),")","@"),"(","@"),"^","@"),"/","@"),"+","@"),"*","@"),"-","@"))-LEN(SUBSTITUTE(SUBSTITUTE(SUBSTITUTE(SUBSTITUTE(SUBSTITUTE(SUBSTITUTE(SUBSTITUTE(SUBSTITUTE(SUBSTITUTE(SUBSTITUTE(SUBSTITUTE(SUBSTITUTE(SUBSTITUTE(SUBSTITUTE(SUBSTITUTE(SUBSTITUTE(SUBSTITUTE(SUBSTITUTE(SUBSTITUTE(SUBSTITUTE(SUBSTITUTE(SUBSTITUTE(SUBSTITUTE(SUBSTITUTE(IF(_xlfn.ISFORMULA('#_D'!J34),_xlfn.FORMULATEXT('#_D'!J34),'#_D'!J34),"9","#"),"8","#"),"7","#"),"6","#"),"5","#"),"4","#"),"3","#"),"2","#"),"1","#"),"0","#"),"$","")," ",""),",","@"),"&gt;","@"),"&lt;","@"),"=","@"),")","@"),"(","@"),"^","@"),"/","@"),"+","@"),"*","@"),"-","@"),"@#","")))/2,TRUE,FALSE),"HardCodeMsg",IF(LEN(IF(_xlfn.ISFORMULA(D!J34),_xlfn.FORMULATEXT(D!J34),D!J34))-LEN(SUBSTITUTE(IF(_xlfn.ISFORMULA(D!J34),_xlfn.FORMULATEXT(D!J34),D!J34),"""",""))&gt;LEN(IF(_xlfn.ISFORMULA('#_D'!J34),_xlfn.FORMULATEXT('#_D'!J34),'#_D'!J34))-LEN(SUBSTITUTE(IF(_xlfn.ISFORMULA('#_D'!J34),_xlfn.FORMULATEXT('#_D'!J34),'#_D'!J34),"""","")),TRUE,FALSE),"HardQuoteMsg",IF(LEN(IF(_xlfn.ISFORMULA(D!J34),_xlfn.FORMULATEXT(D!J34),D!J34))-LEN(SUBSTITUTE(IF(_xlfn.ISFORMULA(D!J34),_xlfn.FORMULATEXT(D!J34),D!J34),"$",""))&lt;LEN(IF(_xlfn.ISFORMULA('#_D'!J34),_xlfn.FORMULATEXT('#_D'!J34),'#_D'!J34))-LEN(SUBSTITUTE(IF(_xlfn.ISFORMULA('#_D'!J34),_xlfn.FORMULATEXT('#_D'!J34),'#_D'!J34),"$","")),TRUE,FALSE),"MissingAbsMsg",_xlfn.IFS(ISTEXT('#_D'!J34),FALSE,ISLOGICAL('#_D'!J34),FALSE,SUBSTITUTE(CELL("format",'#_D'!J34),"-","")=SUBSTITUTE(CELL("format",D!J34),"-",""),FALSE,CELL("format",'#_D'!J34)="G",FALSE,AND(CELL("format",'#_D'!J34)="F0",CELL("format",D!J34)="G"),FALSE,TRUE,IFERROR(IF(MATCH(CELL("format",'#_D'!J34),FormatCodes_SFX!$A$4:$A$53,0)&gt;0,TRUE),FALSE),TRUE,TRUE),"FormatMsg",TRUE,"PerfectMsg")</f>
        <v>PerfectMsg</v>
      </c>
      <c r="K34" s="302">
        <v>0</v>
      </c>
      <c r="L34" s="231">
        <v>0</v>
      </c>
      <c r="M34" s="231">
        <v>0</v>
      </c>
      <c r="N34" s="303">
        <v>0</v>
      </c>
      <c r="O34" s="231">
        <v>0</v>
      </c>
      <c r="P34" s="302">
        <v>0</v>
      </c>
      <c r="Q34" s="304">
        <v>6.45</v>
      </c>
      <c r="S34" s="305" t="str">
        <f ca="1">_xlfn.IFS(ISBLANK(D!S34),"",IF(NOT(ISNA('#_D'!S34)),IF(ISNA(D!S34),TRUE,FALSE),FALSE),"StuNAMsg",IF(AND(ISNA('#_D'!S34),ISNA(D!S34)),TRUE,FALSE),"PerfectMsg",IF(NOT(ISERROR('#_D'!S34)),IF(ISERROR(D!S34),TRUE,FALSE),FALSE),"StuErrorMsg",IF(TYPE('#_D'!S34)&lt;&gt;TYPE(D!S34),TRUE,FALSE),"WrongTypeMsg",IF(_xlfn.ISFORMULA('#_D'!S34),IF(NOT(_xlfn.ISFORMULA(D!S34)),TRUE),FALSE),"MissingFormulaMsg",IF(NOT(AND(ISNUMBER(FIND("[",_xlfn.FORMULATEXT('#_D'!S34))),ISNUMBER(FIND("!",_xlfn.FORMULATEXT('#_D'!S34))))),AND(ISNUMBER(FIND("[",_xlfn.FORMULATEXT(D!S34))),ISNUMBER(FIND("!",_xlfn.FORMULATEXT(D!S34)))),FALSE),"ExternalRefsMsg",IF(ISNUMBER('#_D'!S34),IF(ABS('#_D'!S34-D!S34)&gt;0.00001,TRUE,FALSE),IF('#_D'!S34&lt;&gt;D!S34,TRUE,FALSE)),IF(ISNUMBER('#_D'!S34),IF('#_D'!S34&gt;D!S34,"TooLow","TooHigh"),"WrongAnswer"),NOT(_xlfn.ISFORMULA('#_D'!S34)),IF(_xlfn.IFS(ISTEXT('#_D'!S34),FALSE,ISLOGICAL('#_D'!S34),FALSE,SUBSTITUTE(CELL("format",'#_D'!S34),"-","")=SUBSTITUTE(CELL("format",D!S34),"-",""),FALSE,CELL("format",'#_D'!S34)="G",FALSE,AND(CELL("format",'#_D'!S34)="F0",CELL("format",D!S34)="G"),FALSE,TRUE,IFERROR(IF(MATCH(CELL("format",'#_D'!S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34),_xlfn.FORMULATEXT(D!S34),D!S34),"9","#"),"8","#"),"7","#"),"6","#"),"5","#"),"4","#"),"3","#"),"2","#"),"1","#"),"0","#"),"$","")," ",""),",","@"),"&gt;","@"),"&lt;","@"),"=","@"),")","@"),"(","@"),"^","@"),"/","@"),"+","@"),"*","@"),"-","@"))-LEN(SUBSTITUTE(SUBSTITUTE(SUBSTITUTE(SUBSTITUTE(SUBSTITUTE(SUBSTITUTE(SUBSTITUTE(SUBSTITUTE(SUBSTITUTE(SUBSTITUTE(SUBSTITUTE(SUBSTITUTE(SUBSTITUTE(SUBSTITUTE(SUBSTITUTE(SUBSTITUTE(SUBSTITUTE(SUBSTITUTE(SUBSTITUTE(SUBSTITUTE(SUBSTITUTE(SUBSTITUTE(SUBSTITUTE(SUBSTITUTE(IF(_xlfn.ISFORMULA(D!S34),_xlfn.FORMULATEXT(D!S34),D!S34),"9","#"),"8","#"),"7","#"),"6","#"),"5","#"),"4","#"),"3","#"),"2","#"),"1","#"),"0","#"),"$","")," ",""),",","@"),"&gt;","@"),"&lt;","@"),"=","@"),")","@"),"(","@"),"^","@"),"/","@"),"+","@"),"*","@"),"-","@"),"@#","")))/2&gt;(LEN(SUBSTITUTE(SUBSTITUTE(SUBSTITUTE(SUBSTITUTE(SUBSTITUTE(SUBSTITUTE(SUBSTITUTE(SUBSTITUTE(SUBSTITUTE(SUBSTITUTE(SUBSTITUTE(SUBSTITUTE(SUBSTITUTE(SUBSTITUTE(SUBSTITUTE(SUBSTITUTE(SUBSTITUTE(SUBSTITUTE(SUBSTITUTE(SUBSTITUTE(SUBSTITUTE(SUBSTITUTE(SUBSTITUTE(IF(_xlfn.ISFORMULA('#_D'!S34),_xlfn.FORMULATEXT('#_D'!S34),'#_D'!S34),"9","#"),"8","#"),"7","#"),"6","#"),"5","#"),"4","#"),"3","#"),"2","#"),"1","#"),"0","#"),"$","")," ",""),",","@"),"&gt;","@"),"&lt;","@"),"=","@"),")","@"),"(","@"),"^","@"),"/","@"),"+","@"),"*","@"),"-","@"))-LEN(SUBSTITUTE(SUBSTITUTE(SUBSTITUTE(SUBSTITUTE(SUBSTITUTE(SUBSTITUTE(SUBSTITUTE(SUBSTITUTE(SUBSTITUTE(SUBSTITUTE(SUBSTITUTE(SUBSTITUTE(SUBSTITUTE(SUBSTITUTE(SUBSTITUTE(SUBSTITUTE(SUBSTITUTE(SUBSTITUTE(SUBSTITUTE(SUBSTITUTE(SUBSTITUTE(SUBSTITUTE(SUBSTITUTE(SUBSTITUTE(IF(_xlfn.ISFORMULA('#_D'!S34),_xlfn.FORMULATEXT('#_D'!S34),'#_D'!S34),"9","#"),"8","#"),"7","#"),"6","#"),"5","#"),"4","#"),"3","#"),"2","#"),"1","#"),"0","#"),"$","")," ",""),",","@"),"&gt;","@"),"&lt;","@"),"=","@"),")","@"),"(","@"),"^","@"),"/","@"),"+","@"),"*","@"),"-","@"),"@#","")))/2,TRUE,FALSE),"HardCodeMsg",IF(LEN(IF(_xlfn.ISFORMULA(D!S34),_xlfn.FORMULATEXT(D!S34),D!S34))-LEN(SUBSTITUTE(IF(_xlfn.ISFORMULA(D!S34),_xlfn.FORMULATEXT(D!S34),D!S34),"""",""))&gt;LEN(IF(_xlfn.ISFORMULA('#_D'!S34),_xlfn.FORMULATEXT('#_D'!S34),'#_D'!S34))-LEN(SUBSTITUTE(IF(_xlfn.ISFORMULA('#_D'!S34),_xlfn.FORMULATEXT('#_D'!S34),'#_D'!S34),"""","")),TRUE,FALSE),"HardQuoteMsg",IF(LEN(IF(_xlfn.ISFORMULA(D!S34),_xlfn.FORMULATEXT(D!S34),D!S34))-LEN(SUBSTITUTE(IF(_xlfn.ISFORMULA(D!S34),_xlfn.FORMULATEXT(D!S34),D!S34),"$",""))&lt;LEN(IF(_xlfn.ISFORMULA('#_D'!S34),_xlfn.FORMULATEXT('#_D'!S34),'#_D'!S34))-LEN(SUBSTITUTE(IF(_xlfn.ISFORMULA('#_D'!S34),_xlfn.FORMULATEXT('#_D'!S34),'#_D'!S34),"$","")),TRUE,FALSE),"MissingAbsMsg",_xlfn.IFS(ISTEXT('#_D'!S34),FALSE,ISLOGICAL('#_D'!S34),FALSE,SUBSTITUTE(CELL("format",'#_D'!S34),"-","")=SUBSTITUTE(CELL("format",D!S34),"-",""),FALSE,CELL("format",'#_D'!S34)="G",FALSE,AND(CELL("format",'#_D'!S34)="F0",CELL("format",D!S34)="G"),FALSE,TRUE,IFERROR(IF(MATCH(CELL("format",'#_D'!S34),FormatCodes_SFX!$A$4:$A$53,0)&gt;0,TRUE),FALSE),TRUE,TRUE),"FormatMsg",TRUE,"PerfectMsg")</f>
        <v>PerfectMsg</v>
      </c>
      <c r="T34" s="303" t="str">
        <f ca="1">_xlfn.IFS(ISBLANK(D!T34),"",IF(NOT(ISNA('#_D'!T34)),IF(ISNA(D!T34),TRUE,FALSE),FALSE),"StuNAMsg",IF(AND(ISNA('#_D'!T34),ISNA(D!T34)),TRUE,FALSE),"PerfectMsg",IF(NOT(ISERROR('#_D'!T34)),IF(ISERROR(D!T34),TRUE,FALSE),FALSE),"StuErrorMsg",IF(TYPE('#_D'!T34)&lt;&gt;TYPE(D!T34),TRUE,FALSE),"WrongTypeMsg",IF(_xlfn.ISFORMULA('#_D'!T34),IF(NOT(_xlfn.ISFORMULA(D!T34)),TRUE),FALSE),"MissingFormulaMsg",IF(NOT(AND(ISNUMBER(FIND("[",_xlfn.FORMULATEXT('#_D'!T34))),ISNUMBER(FIND("!",_xlfn.FORMULATEXT('#_D'!T34))))),AND(ISNUMBER(FIND("[",_xlfn.FORMULATEXT(D!T34))),ISNUMBER(FIND("!",_xlfn.FORMULATEXT(D!T34)))),FALSE),"ExternalRefsMsg",IF(ISNUMBER('#_D'!T34),IF(ABS('#_D'!T34-D!T34)&gt;0.00001,TRUE,FALSE),IF('#_D'!T34&lt;&gt;D!T34,TRUE,FALSE)),IF(ISNUMBER('#_D'!T34),IF('#_D'!T34&gt;D!T34,"TooLow","TooHigh"),"WrongAnswer"),NOT(_xlfn.ISFORMULA('#_D'!T34)),IF(_xlfn.IFS(ISTEXT('#_D'!T34),FALSE,ISLOGICAL('#_D'!T34),FALSE,SUBSTITUTE(CELL("format",'#_D'!T34),"-","")=SUBSTITUTE(CELL("format",D!T34),"-",""),FALSE,CELL("format",'#_D'!T34)="G",FALSE,AND(CELL("format",'#_D'!T34)="F0",CELL("format",D!T34)="G"),FALSE,TRUE,IFERROR(IF(MATCH(CELL("format",'#_D'!T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34),_xlfn.FORMULATEXT(D!T34),D!T34),"9","#"),"8","#"),"7","#"),"6","#"),"5","#"),"4","#"),"3","#"),"2","#"),"1","#"),"0","#"),"$","")," ",""),",","@"),"&gt;","@"),"&lt;","@"),"=","@"),")","@"),"(","@"),"^","@"),"/","@"),"+","@"),"*","@"),"-","@"))-LEN(SUBSTITUTE(SUBSTITUTE(SUBSTITUTE(SUBSTITUTE(SUBSTITUTE(SUBSTITUTE(SUBSTITUTE(SUBSTITUTE(SUBSTITUTE(SUBSTITUTE(SUBSTITUTE(SUBSTITUTE(SUBSTITUTE(SUBSTITUTE(SUBSTITUTE(SUBSTITUTE(SUBSTITUTE(SUBSTITUTE(SUBSTITUTE(SUBSTITUTE(SUBSTITUTE(SUBSTITUTE(SUBSTITUTE(SUBSTITUTE(IF(_xlfn.ISFORMULA(D!T34),_xlfn.FORMULATEXT(D!T34),D!T34),"9","#"),"8","#"),"7","#"),"6","#"),"5","#"),"4","#"),"3","#"),"2","#"),"1","#"),"0","#"),"$","")," ",""),",","@"),"&gt;","@"),"&lt;","@"),"=","@"),")","@"),"(","@"),"^","@"),"/","@"),"+","@"),"*","@"),"-","@"),"@#","")))/2&gt;(LEN(SUBSTITUTE(SUBSTITUTE(SUBSTITUTE(SUBSTITUTE(SUBSTITUTE(SUBSTITUTE(SUBSTITUTE(SUBSTITUTE(SUBSTITUTE(SUBSTITUTE(SUBSTITUTE(SUBSTITUTE(SUBSTITUTE(SUBSTITUTE(SUBSTITUTE(SUBSTITUTE(SUBSTITUTE(SUBSTITUTE(SUBSTITUTE(SUBSTITUTE(SUBSTITUTE(SUBSTITUTE(SUBSTITUTE(IF(_xlfn.ISFORMULA('#_D'!T34),_xlfn.FORMULATEXT('#_D'!T34),'#_D'!T34),"9","#"),"8","#"),"7","#"),"6","#"),"5","#"),"4","#"),"3","#"),"2","#"),"1","#"),"0","#"),"$","")," ",""),",","@"),"&gt;","@"),"&lt;","@"),"=","@"),")","@"),"(","@"),"^","@"),"/","@"),"+","@"),"*","@"),"-","@"))-LEN(SUBSTITUTE(SUBSTITUTE(SUBSTITUTE(SUBSTITUTE(SUBSTITUTE(SUBSTITUTE(SUBSTITUTE(SUBSTITUTE(SUBSTITUTE(SUBSTITUTE(SUBSTITUTE(SUBSTITUTE(SUBSTITUTE(SUBSTITUTE(SUBSTITUTE(SUBSTITUTE(SUBSTITUTE(SUBSTITUTE(SUBSTITUTE(SUBSTITUTE(SUBSTITUTE(SUBSTITUTE(SUBSTITUTE(SUBSTITUTE(IF(_xlfn.ISFORMULA('#_D'!T34),_xlfn.FORMULATEXT('#_D'!T34),'#_D'!T34),"9","#"),"8","#"),"7","#"),"6","#"),"5","#"),"4","#"),"3","#"),"2","#"),"1","#"),"0","#"),"$","")," ",""),",","@"),"&gt;","@"),"&lt;","@"),"=","@"),")","@"),"(","@"),"^","@"),"/","@"),"+","@"),"*","@"),"-","@"),"@#","")))/2,TRUE,FALSE),"HardCodeMsg",IF(LEN(IF(_xlfn.ISFORMULA(D!T34),_xlfn.FORMULATEXT(D!T34),D!T34))-LEN(SUBSTITUTE(IF(_xlfn.ISFORMULA(D!T34),_xlfn.FORMULATEXT(D!T34),D!T34),"""",""))&gt;LEN(IF(_xlfn.ISFORMULA('#_D'!T34),_xlfn.FORMULATEXT('#_D'!T34),'#_D'!T34))-LEN(SUBSTITUTE(IF(_xlfn.ISFORMULA('#_D'!T34),_xlfn.FORMULATEXT('#_D'!T34),'#_D'!T34),"""","")),TRUE,FALSE),"HardQuoteMsg",IF(LEN(IF(_xlfn.ISFORMULA(D!T34),_xlfn.FORMULATEXT(D!T34),D!T34))-LEN(SUBSTITUTE(IF(_xlfn.ISFORMULA(D!T34),_xlfn.FORMULATEXT(D!T34),D!T34),"$",""))&lt;LEN(IF(_xlfn.ISFORMULA('#_D'!T34),_xlfn.FORMULATEXT('#_D'!T34),'#_D'!T34))-LEN(SUBSTITUTE(IF(_xlfn.ISFORMULA('#_D'!T34),_xlfn.FORMULATEXT('#_D'!T34),'#_D'!T34),"$","")),TRUE,FALSE),"MissingAbsMsg",_xlfn.IFS(ISTEXT('#_D'!T34),FALSE,ISLOGICAL('#_D'!T34),FALSE,SUBSTITUTE(CELL("format",'#_D'!T34),"-","")=SUBSTITUTE(CELL("format",D!T34),"-",""),FALSE,CELL("format",'#_D'!T34)="G",FALSE,AND(CELL("format",'#_D'!T34)="F0",CELL("format",D!T34)="G"),FALSE,TRUE,IFERROR(IF(MATCH(CELL("format",'#_D'!T34),FormatCodes_SFX!$A$4:$A$53,0)&gt;0,TRUE),FALSE),TRUE,TRUE),"FormatMsg",TRUE,"PerfectMsg")</f>
        <v>PerfectMsg</v>
      </c>
      <c r="U34" s="231" t="str">
        <f ca="1">_xlfn.IFS(ISBLANK(D!U34),"",IF(NOT(ISNA('#_D'!U34)),IF(ISNA(D!U34),TRUE,FALSE),FALSE),"StuNAMsg",IF(AND(ISNA('#_D'!U34),ISNA(D!U34)),TRUE,FALSE),"PerfectMsg",IF(NOT(ISERROR('#_D'!U34)),IF(ISERROR(D!U34),TRUE,FALSE),FALSE),"StuErrorMsg",IF(TYPE('#_D'!U34)&lt;&gt;TYPE(D!U34),TRUE,FALSE),"WrongTypeMsg",IF(_xlfn.ISFORMULA('#_D'!U34),IF(NOT(_xlfn.ISFORMULA(D!U34)),TRUE),FALSE),"MissingFormulaMsg",IF(NOT(AND(ISNUMBER(FIND("[",_xlfn.FORMULATEXT('#_D'!U34))),ISNUMBER(FIND("!",_xlfn.FORMULATEXT('#_D'!U34))))),AND(ISNUMBER(FIND("[",_xlfn.FORMULATEXT(D!U34))),ISNUMBER(FIND("!",_xlfn.FORMULATEXT(D!U34)))),FALSE),"ExternalRefsMsg",IF(ISNUMBER('#_D'!U34),IF(ABS('#_D'!U34-D!U34)&gt;0.00001,TRUE,FALSE),IF('#_D'!U34&lt;&gt;D!U34,TRUE,FALSE)),IF(ISNUMBER('#_D'!U34),IF('#_D'!U34&gt;D!U34,"TooLow","TooHigh"),"WrongAnswer"),NOT(_xlfn.ISFORMULA('#_D'!U34)),IF(_xlfn.IFS(ISTEXT('#_D'!U34),FALSE,ISLOGICAL('#_D'!U34),FALSE,SUBSTITUTE(CELL("format",'#_D'!U34),"-","")=SUBSTITUTE(CELL("format",D!U34),"-",""),FALSE,CELL("format",'#_D'!U34)="G",FALSE,AND(CELL("format",'#_D'!U34)="F0",CELL("format",D!U34)="G"),FALSE,TRUE,IFERROR(IF(MATCH(CELL("format",'#_D'!U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34),_xlfn.FORMULATEXT(D!U34),D!U34),"9","#"),"8","#"),"7","#"),"6","#"),"5","#"),"4","#"),"3","#"),"2","#"),"1","#"),"0","#"),"$","")," ",""),",","@"),"&gt;","@"),"&lt;","@"),"=","@"),")","@"),"(","@"),"^","@"),"/","@"),"+","@"),"*","@"),"-","@"))-LEN(SUBSTITUTE(SUBSTITUTE(SUBSTITUTE(SUBSTITUTE(SUBSTITUTE(SUBSTITUTE(SUBSTITUTE(SUBSTITUTE(SUBSTITUTE(SUBSTITUTE(SUBSTITUTE(SUBSTITUTE(SUBSTITUTE(SUBSTITUTE(SUBSTITUTE(SUBSTITUTE(SUBSTITUTE(SUBSTITUTE(SUBSTITUTE(SUBSTITUTE(SUBSTITUTE(SUBSTITUTE(SUBSTITUTE(SUBSTITUTE(IF(_xlfn.ISFORMULA(D!U34),_xlfn.FORMULATEXT(D!U34),D!U34),"9","#"),"8","#"),"7","#"),"6","#"),"5","#"),"4","#"),"3","#"),"2","#"),"1","#"),"0","#"),"$","")," ",""),",","@"),"&gt;","@"),"&lt;","@"),"=","@"),")","@"),"(","@"),"^","@"),"/","@"),"+","@"),"*","@"),"-","@"),"@#","")))/2&gt;(LEN(SUBSTITUTE(SUBSTITUTE(SUBSTITUTE(SUBSTITUTE(SUBSTITUTE(SUBSTITUTE(SUBSTITUTE(SUBSTITUTE(SUBSTITUTE(SUBSTITUTE(SUBSTITUTE(SUBSTITUTE(SUBSTITUTE(SUBSTITUTE(SUBSTITUTE(SUBSTITUTE(SUBSTITUTE(SUBSTITUTE(SUBSTITUTE(SUBSTITUTE(SUBSTITUTE(SUBSTITUTE(SUBSTITUTE(IF(_xlfn.ISFORMULA('#_D'!U34),_xlfn.FORMULATEXT('#_D'!U34),'#_D'!U34),"9","#"),"8","#"),"7","#"),"6","#"),"5","#"),"4","#"),"3","#"),"2","#"),"1","#"),"0","#"),"$","")," ",""),",","@"),"&gt;","@"),"&lt;","@"),"=","@"),")","@"),"(","@"),"^","@"),"/","@"),"+","@"),"*","@"),"-","@"))-LEN(SUBSTITUTE(SUBSTITUTE(SUBSTITUTE(SUBSTITUTE(SUBSTITUTE(SUBSTITUTE(SUBSTITUTE(SUBSTITUTE(SUBSTITUTE(SUBSTITUTE(SUBSTITUTE(SUBSTITUTE(SUBSTITUTE(SUBSTITUTE(SUBSTITUTE(SUBSTITUTE(SUBSTITUTE(SUBSTITUTE(SUBSTITUTE(SUBSTITUTE(SUBSTITUTE(SUBSTITUTE(SUBSTITUTE(SUBSTITUTE(IF(_xlfn.ISFORMULA('#_D'!U34),_xlfn.FORMULATEXT('#_D'!U34),'#_D'!U34),"9","#"),"8","#"),"7","#"),"6","#"),"5","#"),"4","#"),"3","#"),"2","#"),"1","#"),"0","#"),"$","")," ",""),",","@"),"&gt;","@"),"&lt;","@"),"=","@"),")","@"),"(","@"),"^","@"),"/","@"),"+","@"),"*","@"),"-","@"),"@#","")))/2,TRUE,FALSE),"HardCodeMsg",IF(LEN(IF(_xlfn.ISFORMULA(D!U34),_xlfn.FORMULATEXT(D!U34),D!U34))-LEN(SUBSTITUTE(IF(_xlfn.ISFORMULA(D!U34),_xlfn.FORMULATEXT(D!U34),D!U34),"""",""))&gt;LEN(IF(_xlfn.ISFORMULA('#_D'!U34),_xlfn.FORMULATEXT('#_D'!U34),'#_D'!U34))-LEN(SUBSTITUTE(IF(_xlfn.ISFORMULA('#_D'!U34),_xlfn.FORMULATEXT('#_D'!U34),'#_D'!U34),"""","")),TRUE,FALSE),"HardQuoteMsg",IF(LEN(IF(_xlfn.ISFORMULA(D!U34),_xlfn.FORMULATEXT(D!U34),D!U34))-LEN(SUBSTITUTE(IF(_xlfn.ISFORMULA(D!U34),_xlfn.FORMULATEXT(D!U34),D!U34),"$",""))&lt;LEN(IF(_xlfn.ISFORMULA('#_D'!U34),_xlfn.FORMULATEXT('#_D'!U34),'#_D'!U34))-LEN(SUBSTITUTE(IF(_xlfn.ISFORMULA('#_D'!U34),_xlfn.FORMULATEXT('#_D'!U34),'#_D'!U34),"$","")),TRUE,FALSE),"MissingAbsMsg",_xlfn.IFS(ISTEXT('#_D'!U34),FALSE,ISLOGICAL('#_D'!U34),FALSE,SUBSTITUTE(CELL("format",'#_D'!U34),"-","")=SUBSTITUTE(CELL("format",D!U34),"-",""),FALSE,CELL("format",'#_D'!U34)="G",FALSE,AND(CELL("format",'#_D'!U34)="F0",CELL("format",D!U34)="G"),FALSE,TRUE,IFERROR(IF(MATCH(CELL("format",'#_D'!U34),FormatCodes_SFX!$A$4:$A$53,0)&gt;0,TRUE),FALSE),TRUE,TRUE),"FormatMsg",TRUE,"PerfectMsg")</f>
        <v>PerfectMsg</v>
      </c>
    </row>
    <row r="35" spans="6:21" ht="15.4" customHeight="1">
      <c r="F35" s="232">
        <v>0</v>
      </c>
      <c r="G35" s="231">
        <v>0</v>
      </c>
      <c r="H35" s="231">
        <v>0</v>
      </c>
      <c r="I35" s="231" t="str">
        <f ca="1">_xlfn.IFS(ISBLANK(D!I35),"",IF(NOT(ISNA('#_D'!I35)),IF(ISNA(D!I35),TRUE,FALSE),FALSE),"StuNAMsg",IF(AND(ISNA('#_D'!I35),ISNA(D!I35)),TRUE,FALSE),"PerfectMsg",IF(NOT(ISERROR('#_D'!I35)),IF(ISERROR(D!I35),TRUE,FALSE),FALSE),"StuErrorMsg",IF(TYPE('#_D'!I35)&lt;&gt;TYPE(D!I35),TRUE,FALSE),"WrongTypeMsg",IF(_xlfn.ISFORMULA('#_D'!I35),IF(NOT(_xlfn.ISFORMULA(D!I35)),TRUE),FALSE),"MissingFormulaMsg",IF(NOT(AND(ISNUMBER(FIND("[",_xlfn.FORMULATEXT('#_D'!I35))),ISNUMBER(FIND("!",_xlfn.FORMULATEXT('#_D'!I35))))),AND(ISNUMBER(FIND("[",_xlfn.FORMULATEXT(D!I35))),ISNUMBER(FIND("!",_xlfn.FORMULATEXT(D!I35)))),FALSE),"ExternalRefsMsg",IF(ISNUMBER('#_D'!I35),IF(ABS('#_D'!I35-D!I35)&gt;0.00001,TRUE,FALSE),IF('#_D'!I35&lt;&gt;D!I35,TRUE,FALSE)),IF(ISNUMBER('#_D'!I35),IF('#_D'!I35&gt;D!I35,"TooLow","TooHigh"),"WrongAnswer"),NOT(_xlfn.ISFORMULA('#_D'!I35)),IF(_xlfn.IFS(ISTEXT('#_D'!I35),FALSE,ISLOGICAL('#_D'!I35),FALSE,SUBSTITUTE(CELL("format",'#_D'!I35),"-","")=SUBSTITUTE(CELL("format",D!I35),"-",""),FALSE,CELL("format",'#_D'!I35)="G",FALSE,AND(CELL("format",'#_D'!I35)="F0",CELL("format",D!I35)="G"),FALSE,TRUE,IFERROR(IF(MATCH(CELL("format",'#_D'!I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35),_xlfn.FORMULATEXT(D!I35),D!I35),"9","#"),"8","#"),"7","#"),"6","#"),"5","#"),"4","#"),"3","#"),"2","#"),"1","#"),"0","#"),"$","")," ",""),",","@"),"&gt;","@"),"&lt;","@"),"=","@"),")","@"),"(","@"),"^","@"),"/","@"),"+","@"),"*","@"),"-","@"))-LEN(SUBSTITUTE(SUBSTITUTE(SUBSTITUTE(SUBSTITUTE(SUBSTITUTE(SUBSTITUTE(SUBSTITUTE(SUBSTITUTE(SUBSTITUTE(SUBSTITUTE(SUBSTITUTE(SUBSTITUTE(SUBSTITUTE(SUBSTITUTE(SUBSTITUTE(SUBSTITUTE(SUBSTITUTE(SUBSTITUTE(SUBSTITUTE(SUBSTITUTE(SUBSTITUTE(SUBSTITUTE(SUBSTITUTE(SUBSTITUTE(IF(_xlfn.ISFORMULA(D!I35),_xlfn.FORMULATEXT(D!I35),D!I35),"9","#"),"8","#"),"7","#"),"6","#"),"5","#"),"4","#"),"3","#"),"2","#"),"1","#"),"0","#"),"$","")," ",""),",","@"),"&gt;","@"),"&lt;","@"),"=","@"),")","@"),"(","@"),"^","@"),"/","@"),"+","@"),"*","@"),"-","@"),"@#","")))/2&gt;(LEN(SUBSTITUTE(SUBSTITUTE(SUBSTITUTE(SUBSTITUTE(SUBSTITUTE(SUBSTITUTE(SUBSTITUTE(SUBSTITUTE(SUBSTITUTE(SUBSTITUTE(SUBSTITUTE(SUBSTITUTE(SUBSTITUTE(SUBSTITUTE(SUBSTITUTE(SUBSTITUTE(SUBSTITUTE(SUBSTITUTE(SUBSTITUTE(SUBSTITUTE(SUBSTITUTE(SUBSTITUTE(SUBSTITUTE(IF(_xlfn.ISFORMULA('#_D'!I35),_xlfn.FORMULATEXT('#_D'!I35),'#_D'!I35),"9","#"),"8","#"),"7","#"),"6","#"),"5","#"),"4","#"),"3","#"),"2","#"),"1","#"),"0","#"),"$","")," ",""),",","@"),"&gt;","@"),"&lt;","@"),"=","@"),")","@"),"(","@"),"^","@"),"/","@"),"+","@"),"*","@"),"-","@"))-LEN(SUBSTITUTE(SUBSTITUTE(SUBSTITUTE(SUBSTITUTE(SUBSTITUTE(SUBSTITUTE(SUBSTITUTE(SUBSTITUTE(SUBSTITUTE(SUBSTITUTE(SUBSTITUTE(SUBSTITUTE(SUBSTITUTE(SUBSTITUTE(SUBSTITUTE(SUBSTITUTE(SUBSTITUTE(SUBSTITUTE(SUBSTITUTE(SUBSTITUTE(SUBSTITUTE(SUBSTITUTE(SUBSTITUTE(SUBSTITUTE(IF(_xlfn.ISFORMULA('#_D'!I35),_xlfn.FORMULATEXT('#_D'!I35),'#_D'!I35),"9","#"),"8","#"),"7","#"),"6","#"),"5","#"),"4","#"),"3","#"),"2","#"),"1","#"),"0","#"),"$","")," ",""),",","@"),"&gt;","@"),"&lt;","@"),"=","@"),")","@"),"(","@"),"^","@"),"/","@"),"+","@"),"*","@"),"-","@"),"@#","")))/2,TRUE,FALSE),"HardCodeMsg",IF(LEN(IF(_xlfn.ISFORMULA(D!I35),_xlfn.FORMULATEXT(D!I35),D!I35))-LEN(SUBSTITUTE(IF(_xlfn.ISFORMULA(D!I35),_xlfn.FORMULATEXT(D!I35),D!I35),"""",""))&gt;LEN(IF(_xlfn.ISFORMULA('#_D'!I35),_xlfn.FORMULATEXT('#_D'!I35),'#_D'!I35))-LEN(SUBSTITUTE(IF(_xlfn.ISFORMULA('#_D'!I35),_xlfn.FORMULATEXT('#_D'!I35),'#_D'!I35),"""","")),TRUE,FALSE),"HardQuoteMsg",IF(LEN(IF(_xlfn.ISFORMULA(D!I35),_xlfn.FORMULATEXT(D!I35),D!I35))-LEN(SUBSTITUTE(IF(_xlfn.ISFORMULA(D!I35),_xlfn.FORMULATEXT(D!I35),D!I35),"$",""))&lt;LEN(IF(_xlfn.ISFORMULA('#_D'!I35),_xlfn.FORMULATEXT('#_D'!I35),'#_D'!I35))-LEN(SUBSTITUTE(IF(_xlfn.ISFORMULA('#_D'!I35),_xlfn.FORMULATEXT('#_D'!I35),'#_D'!I35),"$","")),TRUE,FALSE),"MissingAbsMsg",_xlfn.IFS(ISTEXT('#_D'!I35),FALSE,ISLOGICAL('#_D'!I35),FALSE,SUBSTITUTE(CELL("format",'#_D'!I35),"-","")=SUBSTITUTE(CELL("format",D!I35),"-",""),FALSE,CELL("format",'#_D'!I35)="G",FALSE,AND(CELL("format",'#_D'!I35)="F0",CELL("format",D!I35)="G"),FALSE,TRUE,IFERROR(IF(MATCH(CELL("format",'#_D'!I35),FormatCodes_SFX!$A$4:$A$53,0)&gt;0,TRUE),FALSE),TRUE,TRUE),"FormatMsg",TRUE,"PerfectMsg")</f>
        <v>PerfectMsg</v>
      </c>
      <c r="J35" s="231" t="str">
        <f ca="1">_xlfn.IFS(ISBLANK(D!J35),"",IF(NOT(ISNA('#_D'!J35)),IF(ISNA(D!J35),TRUE,FALSE),FALSE),"StuNAMsg",IF(AND(ISNA('#_D'!J35),ISNA(D!J35)),TRUE,FALSE),"PerfectMsg",IF(NOT(ISERROR('#_D'!J35)),IF(ISERROR(D!J35),TRUE,FALSE),FALSE),"StuErrorMsg",IF(TYPE('#_D'!J35)&lt;&gt;TYPE(D!J35),TRUE,FALSE),"WrongTypeMsg",IF(_xlfn.ISFORMULA('#_D'!J35),IF(NOT(_xlfn.ISFORMULA(D!J35)),TRUE),FALSE),"MissingFormulaMsg",IF(NOT(AND(ISNUMBER(FIND("[",_xlfn.FORMULATEXT('#_D'!J35))),ISNUMBER(FIND("!",_xlfn.FORMULATEXT('#_D'!J35))))),AND(ISNUMBER(FIND("[",_xlfn.FORMULATEXT(D!J35))),ISNUMBER(FIND("!",_xlfn.FORMULATEXT(D!J35)))),FALSE),"ExternalRefsMsg",IF(ISNUMBER('#_D'!J35),IF(ABS('#_D'!J35-D!J35)&gt;0.00001,TRUE,FALSE),IF('#_D'!J35&lt;&gt;D!J35,TRUE,FALSE)),IF(ISNUMBER('#_D'!J35),IF('#_D'!J35&gt;D!J35,"TooLow","TooHigh"),"WrongAnswer"),NOT(_xlfn.ISFORMULA('#_D'!J35)),IF(_xlfn.IFS(ISTEXT('#_D'!J35),FALSE,ISLOGICAL('#_D'!J35),FALSE,SUBSTITUTE(CELL("format",'#_D'!J35),"-","")=SUBSTITUTE(CELL("format",D!J35),"-",""),FALSE,CELL("format",'#_D'!J35)="G",FALSE,AND(CELL("format",'#_D'!J35)="F0",CELL("format",D!J35)="G"),FALSE,TRUE,IFERROR(IF(MATCH(CELL("format",'#_D'!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35),_xlfn.FORMULATEXT(D!J35),D!J35),"9","#"),"8","#"),"7","#"),"6","#"),"5","#"),"4","#"),"3","#"),"2","#"),"1","#"),"0","#"),"$","")," ",""),",","@"),"&gt;","@"),"&lt;","@"),"=","@"),")","@"),"(","@"),"^","@"),"/","@"),"+","@"),"*","@"),"-","@"))-LEN(SUBSTITUTE(SUBSTITUTE(SUBSTITUTE(SUBSTITUTE(SUBSTITUTE(SUBSTITUTE(SUBSTITUTE(SUBSTITUTE(SUBSTITUTE(SUBSTITUTE(SUBSTITUTE(SUBSTITUTE(SUBSTITUTE(SUBSTITUTE(SUBSTITUTE(SUBSTITUTE(SUBSTITUTE(SUBSTITUTE(SUBSTITUTE(SUBSTITUTE(SUBSTITUTE(SUBSTITUTE(SUBSTITUTE(SUBSTITUTE(IF(_xlfn.ISFORMULA(D!J35),_xlfn.FORMULATEXT(D!J35),D!J35),"9","#"),"8","#"),"7","#"),"6","#"),"5","#"),"4","#"),"3","#"),"2","#"),"1","#"),"0","#"),"$","")," ",""),",","@"),"&gt;","@"),"&lt;","@"),"=","@"),")","@"),"(","@"),"^","@"),"/","@"),"+","@"),"*","@"),"-","@"),"@#","")))/2&gt;(LEN(SUBSTITUTE(SUBSTITUTE(SUBSTITUTE(SUBSTITUTE(SUBSTITUTE(SUBSTITUTE(SUBSTITUTE(SUBSTITUTE(SUBSTITUTE(SUBSTITUTE(SUBSTITUTE(SUBSTITUTE(SUBSTITUTE(SUBSTITUTE(SUBSTITUTE(SUBSTITUTE(SUBSTITUTE(SUBSTITUTE(SUBSTITUTE(SUBSTITUTE(SUBSTITUTE(SUBSTITUTE(SUBSTITUTE(IF(_xlfn.ISFORMULA('#_D'!J35),_xlfn.FORMULATEXT('#_D'!J35),'#_D'!J35),"9","#"),"8","#"),"7","#"),"6","#"),"5","#"),"4","#"),"3","#"),"2","#"),"1","#"),"0","#"),"$","")," ",""),",","@"),"&gt;","@"),"&lt;","@"),"=","@"),")","@"),"(","@"),"^","@"),"/","@"),"+","@"),"*","@"),"-","@"))-LEN(SUBSTITUTE(SUBSTITUTE(SUBSTITUTE(SUBSTITUTE(SUBSTITUTE(SUBSTITUTE(SUBSTITUTE(SUBSTITUTE(SUBSTITUTE(SUBSTITUTE(SUBSTITUTE(SUBSTITUTE(SUBSTITUTE(SUBSTITUTE(SUBSTITUTE(SUBSTITUTE(SUBSTITUTE(SUBSTITUTE(SUBSTITUTE(SUBSTITUTE(SUBSTITUTE(SUBSTITUTE(SUBSTITUTE(SUBSTITUTE(IF(_xlfn.ISFORMULA('#_D'!J35),_xlfn.FORMULATEXT('#_D'!J35),'#_D'!J35),"9","#"),"8","#"),"7","#"),"6","#"),"5","#"),"4","#"),"3","#"),"2","#"),"1","#"),"0","#"),"$","")," ",""),",","@"),"&gt;","@"),"&lt;","@"),"=","@"),")","@"),"(","@"),"^","@"),"/","@"),"+","@"),"*","@"),"-","@"),"@#","")))/2,TRUE,FALSE),"HardCodeMsg",IF(LEN(IF(_xlfn.ISFORMULA(D!J35),_xlfn.FORMULATEXT(D!J35),D!J35))-LEN(SUBSTITUTE(IF(_xlfn.ISFORMULA(D!J35),_xlfn.FORMULATEXT(D!J35),D!J35),"""",""))&gt;LEN(IF(_xlfn.ISFORMULA('#_D'!J35),_xlfn.FORMULATEXT('#_D'!J35),'#_D'!J35))-LEN(SUBSTITUTE(IF(_xlfn.ISFORMULA('#_D'!J35),_xlfn.FORMULATEXT('#_D'!J35),'#_D'!J35),"""","")),TRUE,FALSE),"HardQuoteMsg",IF(LEN(IF(_xlfn.ISFORMULA(D!J35),_xlfn.FORMULATEXT(D!J35),D!J35))-LEN(SUBSTITUTE(IF(_xlfn.ISFORMULA(D!J35),_xlfn.FORMULATEXT(D!J35),D!J35),"$",""))&lt;LEN(IF(_xlfn.ISFORMULA('#_D'!J35),_xlfn.FORMULATEXT('#_D'!J35),'#_D'!J35))-LEN(SUBSTITUTE(IF(_xlfn.ISFORMULA('#_D'!J35),_xlfn.FORMULATEXT('#_D'!J35),'#_D'!J35),"$","")),TRUE,FALSE),"MissingAbsMsg",_xlfn.IFS(ISTEXT('#_D'!J35),FALSE,ISLOGICAL('#_D'!J35),FALSE,SUBSTITUTE(CELL("format",'#_D'!J35),"-","")=SUBSTITUTE(CELL("format",D!J35),"-",""),FALSE,CELL("format",'#_D'!J35)="G",FALSE,AND(CELL("format",'#_D'!J35)="F0",CELL("format",D!J35)="G"),FALSE,TRUE,IFERROR(IF(MATCH(CELL("format",'#_D'!J35),FormatCodes_SFX!$A$4:$A$53,0)&gt;0,TRUE),FALSE),TRUE,TRUE),"FormatMsg",TRUE,"PerfectMsg")</f>
        <v>PerfectMsg</v>
      </c>
      <c r="K35" s="302">
        <v>0</v>
      </c>
      <c r="L35" s="231">
        <v>0</v>
      </c>
      <c r="M35" s="231">
        <v>0</v>
      </c>
      <c r="N35" s="303">
        <v>0</v>
      </c>
      <c r="O35" s="231">
        <v>0</v>
      </c>
      <c r="P35" s="302">
        <v>0</v>
      </c>
      <c r="Q35" s="304">
        <v>6.87</v>
      </c>
      <c r="S35" s="305" t="str">
        <f ca="1">_xlfn.IFS(ISBLANK(D!S35),"",IF(NOT(ISNA('#_D'!S35)),IF(ISNA(D!S35),TRUE,FALSE),FALSE),"StuNAMsg",IF(AND(ISNA('#_D'!S35),ISNA(D!S35)),TRUE,FALSE),"PerfectMsg",IF(NOT(ISERROR('#_D'!S35)),IF(ISERROR(D!S35),TRUE,FALSE),FALSE),"StuErrorMsg",IF(TYPE('#_D'!S35)&lt;&gt;TYPE(D!S35),TRUE,FALSE),"WrongTypeMsg",IF(_xlfn.ISFORMULA('#_D'!S35),IF(NOT(_xlfn.ISFORMULA(D!S35)),TRUE),FALSE),"MissingFormulaMsg",IF(NOT(AND(ISNUMBER(FIND("[",_xlfn.FORMULATEXT('#_D'!S35))),ISNUMBER(FIND("!",_xlfn.FORMULATEXT('#_D'!S35))))),AND(ISNUMBER(FIND("[",_xlfn.FORMULATEXT(D!S35))),ISNUMBER(FIND("!",_xlfn.FORMULATEXT(D!S35)))),FALSE),"ExternalRefsMsg",IF(ISNUMBER('#_D'!S35),IF(ABS('#_D'!S35-D!S35)&gt;0.00001,TRUE,FALSE),IF('#_D'!S35&lt;&gt;D!S35,TRUE,FALSE)),IF(ISNUMBER('#_D'!S35),IF('#_D'!S35&gt;D!S35,"TooLow","TooHigh"),"WrongAnswer"),NOT(_xlfn.ISFORMULA('#_D'!S35)),IF(_xlfn.IFS(ISTEXT('#_D'!S35),FALSE,ISLOGICAL('#_D'!S35),FALSE,SUBSTITUTE(CELL("format",'#_D'!S35),"-","")=SUBSTITUTE(CELL("format",D!S35),"-",""),FALSE,CELL("format",'#_D'!S35)="G",FALSE,AND(CELL("format",'#_D'!S35)="F0",CELL("format",D!S35)="G"),FALSE,TRUE,IFERROR(IF(MATCH(CELL("format",'#_D'!S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35),_xlfn.FORMULATEXT(D!S35),D!S35),"9","#"),"8","#"),"7","#"),"6","#"),"5","#"),"4","#"),"3","#"),"2","#"),"1","#"),"0","#"),"$","")," ",""),",","@"),"&gt;","@"),"&lt;","@"),"=","@"),")","@"),"(","@"),"^","@"),"/","@"),"+","@"),"*","@"),"-","@"))-LEN(SUBSTITUTE(SUBSTITUTE(SUBSTITUTE(SUBSTITUTE(SUBSTITUTE(SUBSTITUTE(SUBSTITUTE(SUBSTITUTE(SUBSTITUTE(SUBSTITUTE(SUBSTITUTE(SUBSTITUTE(SUBSTITUTE(SUBSTITUTE(SUBSTITUTE(SUBSTITUTE(SUBSTITUTE(SUBSTITUTE(SUBSTITUTE(SUBSTITUTE(SUBSTITUTE(SUBSTITUTE(SUBSTITUTE(SUBSTITUTE(IF(_xlfn.ISFORMULA(D!S35),_xlfn.FORMULATEXT(D!S35),D!S35),"9","#"),"8","#"),"7","#"),"6","#"),"5","#"),"4","#"),"3","#"),"2","#"),"1","#"),"0","#"),"$","")," ",""),",","@"),"&gt;","@"),"&lt;","@"),"=","@"),")","@"),"(","@"),"^","@"),"/","@"),"+","@"),"*","@"),"-","@"),"@#","")))/2&gt;(LEN(SUBSTITUTE(SUBSTITUTE(SUBSTITUTE(SUBSTITUTE(SUBSTITUTE(SUBSTITUTE(SUBSTITUTE(SUBSTITUTE(SUBSTITUTE(SUBSTITUTE(SUBSTITUTE(SUBSTITUTE(SUBSTITUTE(SUBSTITUTE(SUBSTITUTE(SUBSTITUTE(SUBSTITUTE(SUBSTITUTE(SUBSTITUTE(SUBSTITUTE(SUBSTITUTE(SUBSTITUTE(SUBSTITUTE(IF(_xlfn.ISFORMULA('#_D'!S35),_xlfn.FORMULATEXT('#_D'!S35),'#_D'!S35),"9","#"),"8","#"),"7","#"),"6","#"),"5","#"),"4","#"),"3","#"),"2","#"),"1","#"),"0","#"),"$","")," ",""),",","@"),"&gt;","@"),"&lt;","@"),"=","@"),")","@"),"(","@"),"^","@"),"/","@"),"+","@"),"*","@"),"-","@"))-LEN(SUBSTITUTE(SUBSTITUTE(SUBSTITUTE(SUBSTITUTE(SUBSTITUTE(SUBSTITUTE(SUBSTITUTE(SUBSTITUTE(SUBSTITUTE(SUBSTITUTE(SUBSTITUTE(SUBSTITUTE(SUBSTITUTE(SUBSTITUTE(SUBSTITUTE(SUBSTITUTE(SUBSTITUTE(SUBSTITUTE(SUBSTITUTE(SUBSTITUTE(SUBSTITUTE(SUBSTITUTE(SUBSTITUTE(SUBSTITUTE(IF(_xlfn.ISFORMULA('#_D'!S35),_xlfn.FORMULATEXT('#_D'!S35),'#_D'!S35),"9","#"),"8","#"),"7","#"),"6","#"),"5","#"),"4","#"),"3","#"),"2","#"),"1","#"),"0","#"),"$","")," ",""),",","@"),"&gt;","@"),"&lt;","@"),"=","@"),")","@"),"(","@"),"^","@"),"/","@"),"+","@"),"*","@"),"-","@"),"@#","")))/2,TRUE,FALSE),"HardCodeMsg",IF(LEN(IF(_xlfn.ISFORMULA(D!S35),_xlfn.FORMULATEXT(D!S35),D!S35))-LEN(SUBSTITUTE(IF(_xlfn.ISFORMULA(D!S35),_xlfn.FORMULATEXT(D!S35),D!S35),"""",""))&gt;LEN(IF(_xlfn.ISFORMULA('#_D'!S35),_xlfn.FORMULATEXT('#_D'!S35),'#_D'!S35))-LEN(SUBSTITUTE(IF(_xlfn.ISFORMULA('#_D'!S35),_xlfn.FORMULATEXT('#_D'!S35),'#_D'!S35),"""","")),TRUE,FALSE),"HardQuoteMsg",IF(LEN(IF(_xlfn.ISFORMULA(D!S35),_xlfn.FORMULATEXT(D!S35),D!S35))-LEN(SUBSTITUTE(IF(_xlfn.ISFORMULA(D!S35),_xlfn.FORMULATEXT(D!S35),D!S35),"$",""))&lt;LEN(IF(_xlfn.ISFORMULA('#_D'!S35),_xlfn.FORMULATEXT('#_D'!S35),'#_D'!S35))-LEN(SUBSTITUTE(IF(_xlfn.ISFORMULA('#_D'!S35),_xlfn.FORMULATEXT('#_D'!S35),'#_D'!S35),"$","")),TRUE,FALSE),"MissingAbsMsg",_xlfn.IFS(ISTEXT('#_D'!S35),FALSE,ISLOGICAL('#_D'!S35),FALSE,SUBSTITUTE(CELL("format",'#_D'!S35),"-","")=SUBSTITUTE(CELL("format",D!S35),"-",""),FALSE,CELL("format",'#_D'!S35)="G",FALSE,AND(CELL("format",'#_D'!S35)="F0",CELL("format",D!S35)="G"),FALSE,TRUE,IFERROR(IF(MATCH(CELL("format",'#_D'!S35),FormatCodes_SFX!$A$4:$A$53,0)&gt;0,TRUE),FALSE),TRUE,TRUE),"FormatMsg",TRUE,"PerfectMsg")</f>
        <v>PerfectMsg</v>
      </c>
      <c r="T35" s="303" t="str">
        <f ca="1">_xlfn.IFS(ISBLANK(D!T35),"",IF(NOT(ISNA('#_D'!T35)),IF(ISNA(D!T35),TRUE,FALSE),FALSE),"StuNAMsg",IF(AND(ISNA('#_D'!T35),ISNA(D!T35)),TRUE,FALSE),"PerfectMsg",IF(NOT(ISERROR('#_D'!T35)),IF(ISERROR(D!T35),TRUE,FALSE),FALSE),"StuErrorMsg",IF(TYPE('#_D'!T35)&lt;&gt;TYPE(D!T35),TRUE,FALSE),"WrongTypeMsg",IF(_xlfn.ISFORMULA('#_D'!T35),IF(NOT(_xlfn.ISFORMULA(D!T35)),TRUE),FALSE),"MissingFormulaMsg",IF(NOT(AND(ISNUMBER(FIND("[",_xlfn.FORMULATEXT('#_D'!T35))),ISNUMBER(FIND("!",_xlfn.FORMULATEXT('#_D'!T35))))),AND(ISNUMBER(FIND("[",_xlfn.FORMULATEXT(D!T35))),ISNUMBER(FIND("!",_xlfn.FORMULATEXT(D!T35)))),FALSE),"ExternalRefsMsg",IF(ISNUMBER('#_D'!T35),IF(ABS('#_D'!T35-D!T35)&gt;0.00001,TRUE,FALSE),IF('#_D'!T35&lt;&gt;D!T35,TRUE,FALSE)),IF(ISNUMBER('#_D'!T35),IF('#_D'!T35&gt;D!T35,"TooLow","TooHigh"),"WrongAnswer"),NOT(_xlfn.ISFORMULA('#_D'!T35)),IF(_xlfn.IFS(ISTEXT('#_D'!T35),FALSE,ISLOGICAL('#_D'!T35),FALSE,SUBSTITUTE(CELL("format",'#_D'!T35),"-","")=SUBSTITUTE(CELL("format",D!T35),"-",""),FALSE,CELL("format",'#_D'!T35)="G",FALSE,AND(CELL("format",'#_D'!T35)="F0",CELL("format",D!T35)="G"),FALSE,TRUE,IFERROR(IF(MATCH(CELL("format",'#_D'!T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35),_xlfn.FORMULATEXT(D!T35),D!T35),"9","#"),"8","#"),"7","#"),"6","#"),"5","#"),"4","#"),"3","#"),"2","#"),"1","#"),"0","#"),"$","")," ",""),",","@"),"&gt;","@"),"&lt;","@"),"=","@"),")","@"),"(","@"),"^","@"),"/","@"),"+","@"),"*","@"),"-","@"))-LEN(SUBSTITUTE(SUBSTITUTE(SUBSTITUTE(SUBSTITUTE(SUBSTITUTE(SUBSTITUTE(SUBSTITUTE(SUBSTITUTE(SUBSTITUTE(SUBSTITUTE(SUBSTITUTE(SUBSTITUTE(SUBSTITUTE(SUBSTITUTE(SUBSTITUTE(SUBSTITUTE(SUBSTITUTE(SUBSTITUTE(SUBSTITUTE(SUBSTITUTE(SUBSTITUTE(SUBSTITUTE(SUBSTITUTE(SUBSTITUTE(IF(_xlfn.ISFORMULA(D!T35),_xlfn.FORMULATEXT(D!T35),D!T35),"9","#"),"8","#"),"7","#"),"6","#"),"5","#"),"4","#"),"3","#"),"2","#"),"1","#"),"0","#"),"$","")," ",""),",","@"),"&gt;","@"),"&lt;","@"),"=","@"),")","@"),"(","@"),"^","@"),"/","@"),"+","@"),"*","@"),"-","@"),"@#","")))/2&gt;(LEN(SUBSTITUTE(SUBSTITUTE(SUBSTITUTE(SUBSTITUTE(SUBSTITUTE(SUBSTITUTE(SUBSTITUTE(SUBSTITUTE(SUBSTITUTE(SUBSTITUTE(SUBSTITUTE(SUBSTITUTE(SUBSTITUTE(SUBSTITUTE(SUBSTITUTE(SUBSTITUTE(SUBSTITUTE(SUBSTITUTE(SUBSTITUTE(SUBSTITUTE(SUBSTITUTE(SUBSTITUTE(SUBSTITUTE(IF(_xlfn.ISFORMULA('#_D'!T35),_xlfn.FORMULATEXT('#_D'!T35),'#_D'!T35),"9","#"),"8","#"),"7","#"),"6","#"),"5","#"),"4","#"),"3","#"),"2","#"),"1","#"),"0","#"),"$","")," ",""),",","@"),"&gt;","@"),"&lt;","@"),"=","@"),")","@"),"(","@"),"^","@"),"/","@"),"+","@"),"*","@"),"-","@"))-LEN(SUBSTITUTE(SUBSTITUTE(SUBSTITUTE(SUBSTITUTE(SUBSTITUTE(SUBSTITUTE(SUBSTITUTE(SUBSTITUTE(SUBSTITUTE(SUBSTITUTE(SUBSTITUTE(SUBSTITUTE(SUBSTITUTE(SUBSTITUTE(SUBSTITUTE(SUBSTITUTE(SUBSTITUTE(SUBSTITUTE(SUBSTITUTE(SUBSTITUTE(SUBSTITUTE(SUBSTITUTE(SUBSTITUTE(SUBSTITUTE(IF(_xlfn.ISFORMULA('#_D'!T35),_xlfn.FORMULATEXT('#_D'!T35),'#_D'!T35),"9","#"),"8","#"),"7","#"),"6","#"),"5","#"),"4","#"),"3","#"),"2","#"),"1","#"),"0","#"),"$","")," ",""),",","@"),"&gt;","@"),"&lt;","@"),"=","@"),")","@"),"(","@"),"^","@"),"/","@"),"+","@"),"*","@"),"-","@"),"@#","")))/2,TRUE,FALSE),"HardCodeMsg",IF(LEN(IF(_xlfn.ISFORMULA(D!T35),_xlfn.FORMULATEXT(D!T35),D!T35))-LEN(SUBSTITUTE(IF(_xlfn.ISFORMULA(D!T35),_xlfn.FORMULATEXT(D!T35),D!T35),"""",""))&gt;LEN(IF(_xlfn.ISFORMULA('#_D'!T35),_xlfn.FORMULATEXT('#_D'!T35),'#_D'!T35))-LEN(SUBSTITUTE(IF(_xlfn.ISFORMULA('#_D'!T35),_xlfn.FORMULATEXT('#_D'!T35),'#_D'!T35),"""","")),TRUE,FALSE),"HardQuoteMsg",IF(LEN(IF(_xlfn.ISFORMULA(D!T35),_xlfn.FORMULATEXT(D!T35),D!T35))-LEN(SUBSTITUTE(IF(_xlfn.ISFORMULA(D!T35),_xlfn.FORMULATEXT(D!T35),D!T35),"$",""))&lt;LEN(IF(_xlfn.ISFORMULA('#_D'!T35),_xlfn.FORMULATEXT('#_D'!T35),'#_D'!T35))-LEN(SUBSTITUTE(IF(_xlfn.ISFORMULA('#_D'!T35),_xlfn.FORMULATEXT('#_D'!T35),'#_D'!T35),"$","")),TRUE,FALSE),"MissingAbsMsg",_xlfn.IFS(ISTEXT('#_D'!T35),FALSE,ISLOGICAL('#_D'!T35),FALSE,SUBSTITUTE(CELL("format",'#_D'!T35),"-","")=SUBSTITUTE(CELL("format",D!T35),"-",""),FALSE,CELL("format",'#_D'!T35)="G",FALSE,AND(CELL("format",'#_D'!T35)="F0",CELL("format",D!T35)="G"),FALSE,TRUE,IFERROR(IF(MATCH(CELL("format",'#_D'!T35),FormatCodes_SFX!$A$4:$A$53,0)&gt;0,TRUE),FALSE),TRUE,TRUE),"FormatMsg",TRUE,"PerfectMsg")</f>
        <v>PerfectMsg</v>
      </c>
      <c r="U35" s="231" t="str">
        <f ca="1">_xlfn.IFS(ISBLANK(D!U35),"",IF(NOT(ISNA('#_D'!U35)),IF(ISNA(D!U35),TRUE,FALSE),FALSE),"StuNAMsg",IF(AND(ISNA('#_D'!U35),ISNA(D!U35)),TRUE,FALSE),"PerfectMsg",IF(NOT(ISERROR('#_D'!U35)),IF(ISERROR(D!U35),TRUE,FALSE),FALSE),"StuErrorMsg",IF(TYPE('#_D'!U35)&lt;&gt;TYPE(D!U35),TRUE,FALSE),"WrongTypeMsg",IF(_xlfn.ISFORMULA('#_D'!U35),IF(NOT(_xlfn.ISFORMULA(D!U35)),TRUE),FALSE),"MissingFormulaMsg",IF(NOT(AND(ISNUMBER(FIND("[",_xlfn.FORMULATEXT('#_D'!U35))),ISNUMBER(FIND("!",_xlfn.FORMULATEXT('#_D'!U35))))),AND(ISNUMBER(FIND("[",_xlfn.FORMULATEXT(D!U35))),ISNUMBER(FIND("!",_xlfn.FORMULATEXT(D!U35)))),FALSE),"ExternalRefsMsg",IF(ISNUMBER('#_D'!U35),IF(ABS('#_D'!U35-D!U35)&gt;0.00001,TRUE,FALSE),IF('#_D'!U35&lt;&gt;D!U35,TRUE,FALSE)),IF(ISNUMBER('#_D'!U35),IF('#_D'!U35&gt;D!U35,"TooLow","TooHigh"),"WrongAnswer"),NOT(_xlfn.ISFORMULA('#_D'!U35)),IF(_xlfn.IFS(ISTEXT('#_D'!U35),FALSE,ISLOGICAL('#_D'!U35),FALSE,SUBSTITUTE(CELL("format",'#_D'!U35),"-","")=SUBSTITUTE(CELL("format",D!U35),"-",""),FALSE,CELL("format",'#_D'!U35)="G",FALSE,AND(CELL("format",'#_D'!U35)="F0",CELL("format",D!U35)="G"),FALSE,TRUE,IFERROR(IF(MATCH(CELL("format",'#_D'!U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35),_xlfn.FORMULATEXT(D!U35),D!U35),"9","#"),"8","#"),"7","#"),"6","#"),"5","#"),"4","#"),"3","#"),"2","#"),"1","#"),"0","#"),"$","")," ",""),",","@"),"&gt;","@"),"&lt;","@"),"=","@"),")","@"),"(","@"),"^","@"),"/","@"),"+","@"),"*","@"),"-","@"))-LEN(SUBSTITUTE(SUBSTITUTE(SUBSTITUTE(SUBSTITUTE(SUBSTITUTE(SUBSTITUTE(SUBSTITUTE(SUBSTITUTE(SUBSTITUTE(SUBSTITUTE(SUBSTITUTE(SUBSTITUTE(SUBSTITUTE(SUBSTITUTE(SUBSTITUTE(SUBSTITUTE(SUBSTITUTE(SUBSTITUTE(SUBSTITUTE(SUBSTITUTE(SUBSTITUTE(SUBSTITUTE(SUBSTITUTE(SUBSTITUTE(IF(_xlfn.ISFORMULA(D!U35),_xlfn.FORMULATEXT(D!U35),D!U35),"9","#"),"8","#"),"7","#"),"6","#"),"5","#"),"4","#"),"3","#"),"2","#"),"1","#"),"0","#"),"$","")," ",""),",","@"),"&gt;","@"),"&lt;","@"),"=","@"),")","@"),"(","@"),"^","@"),"/","@"),"+","@"),"*","@"),"-","@"),"@#","")))/2&gt;(LEN(SUBSTITUTE(SUBSTITUTE(SUBSTITUTE(SUBSTITUTE(SUBSTITUTE(SUBSTITUTE(SUBSTITUTE(SUBSTITUTE(SUBSTITUTE(SUBSTITUTE(SUBSTITUTE(SUBSTITUTE(SUBSTITUTE(SUBSTITUTE(SUBSTITUTE(SUBSTITUTE(SUBSTITUTE(SUBSTITUTE(SUBSTITUTE(SUBSTITUTE(SUBSTITUTE(SUBSTITUTE(SUBSTITUTE(IF(_xlfn.ISFORMULA('#_D'!U35),_xlfn.FORMULATEXT('#_D'!U35),'#_D'!U35),"9","#"),"8","#"),"7","#"),"6","#"),"5","#"),"4","#"),"3","#"),"2","#"),"1","#"),"0","#"),"$","")," ",""),",","@"),"&gt;","@"),"&lt;","@"),"=","@"),")","@"),"(","@"),"^","@"),"/","@"),"+","@"),"*","@"),"-","@"))-LEN(SUBSTITUTE(SUBSTITUTE(SUBSTITUTE(SUBSTITUTE(SUBSTITUTE(SUBSTITUTE(SUBSTITUTE(SUBSTITUTE(SUBSTITUTE(SUBSTITUTE(SUBSTITUTE(SUBSTITUTE(SUBSTITUTE(SUBSTITUTE(SUBSTITUTE(SUBSTITUTE(SUBSTITUTE(SUBSTITUTE(SUBSTITUTE(SUBSTITUTE(SUBSTITUTE(SUBSTITUTE(SUBSTITUTE(SUBSTITUTE(IF(_xlfn.ISFORMULA('#_D'!U35),_xlfn.FORMULATEXT('#_D'!U35),'#_D'!U35),"9","#"),"8","#"),"7","#"),"6","#"),"5","#"),"4","#"),"3","#"),"2","#"),"1","#"),"0","#"),"$","")," ",""),",","@"),"&gt;","@"),"&lt;","@"),"=","@"),")","@"),"(","@"),"^","@"),"/","@"),"+","@"),"*","@"),"-","@"),"@#","")))/2,TRUE,FALSE),"HardCodeMsg",IF(LEN(IF(_xlfn.ISFORMULA(D!U35),_xlfn.FORMULATEXT(D!U35),D!U35))-LEN(SUBSTITUTE(IF(_xlfn.ISFORMULA(D!U35),_xlfn.FORMULATEXT(D!U35),D!U35),"""",""))&gt;LEN(IF(_xlfn.ISFORMULA('#_D'!U35),_xlfn.FORMULATEXT('#_D'!U35),'#_D'!U35))-LEN(SUBSTITUTE(IF(_xlfn.ISFORMULA('#_D'!U35),_xlfn.FORMULATEXT('#_D'!U35),'#_D'!U35),"""","")),TRUE,FALSE),"HardQuoteMsg",IF(LEN(IF(_xlfn.ISFORMULA(D!U35),_xlfn.FORMULATEXT(D!U35),D!U35))-LEN(SUBSTITUTE(IF(_xlfn.ISFORMULA(D!U35),_xlfn.FORMULATEXT(D!U35),D!U35),"$",""))&lt;LEN(IF(_xlfn.ISFORMULA('#_D'!U35),_xlfn.FORMULATEXT('#_D'!U35),'#_D'!U35))-LEN(SUBSTITUTE(IF(_xlfn.ISFORMULA('#_D'!U35),_xlfn.FORMULATEXT('#_D'!U35),'#_D'!U35),"$","")),TRUE,FALSE),"MissingAbsMsg",_xlfn.IFS(ISTEXT('#_D'!U35),FALSE,ISLOGICAL('#_D'!U35),FALSE,SUBSTITUTE(CELL("format",'#_D'!U35),"-","")=SUBSTITUTE(CELL("format",D!U35),"-",""),FALSE,CELL("format",'#_D'!U35)="G",FALSE,AND(CELL("format",'#_D'!U35)="F0",CELL("format",D!U35)="G"),FALSE,TRUE,IFERROR(IF(MATCH(CELL("format",'#_D'!U35),FormatCodes_SFX!$A$4:$A$53,0)&gt;0,TRUE),FALSE),TRUE,TRUE),"FormatMsg",TRUE,"PerfectMsg")</f>
        <v>PerfectMsg</v>
      </c>
    </row>
    <row r="36" spans="6:21" ht="15.4" customHeight="1">
      <c r="F36" s="232">
        <v>0</v>
      </c>
      <c r="G36" s="231">
        <v>0</v>
      </c>
      <c r="H36" s="231">
        <v>0</v>
      </c>
      <c r="I36" s="231" t="str">
        <f ca="1">_xlfn.IFS(ISBLANK(D!I36),"",IF(NOT(ISNA('#_D'!I36)),IF(ISNA(D!I36),TRUE,FALSE),FALSE),"StuNAMsg",IF(AND(ISNA('#_D'!I36),ISNA(D!I36)),TRUE,FALSE),"PerfectMsg",IF(NOT(ISERROR('#_D'!I36)),IF(ISERROR(D!I36),TRUE,FALSE),FALSE),"StuErrorMsg",IF(TYPE('#_D'!I36)&lt;&gt;TYPE(D!I36),TRUE,FALSE),"WrongTypeMsg",IF(_xlfn.ISFORMULA('#_D'!I36),IF(NOT(_xlfn.ISFORMULA(D!I36)),TRUE),FALSE),"MissingFormulaMsg",IF(NOT(AND(ISNUMBER(FIND("[",_xlfn.FORMULATEXT('#_D'!I36))),ISNUMBER(FIND("!",_xlfn.FORMULATEXT('#_D'!I36))))),AND(ISNUMBER(FIND("[",_xlfn.FORMULATEXT(D!I36))),ISNUMBER(FIND("!",_xlfn.FORMULATEXT(D!I36)))),FALSE),"ExternalRefsMsg",IF(ISNUMBER('#_D'!I36),IF(ABS('#_D'!I36-D!I36)&gt;0.00001,TRUE,FALSE),IF('#_D'!I36&lt;&gt;D!I36,TRUE,FALSE)),IF(ISNUMBER('#_D'!I36),IF('#_D'!I36&gt;D!I36,"TooLow","TooHigh"),"WrongAnswer"),NOT(_xlfn.ISFORMULA('#_D'!I36)),IF(_xlfn.IFS(ISTEXT('#_D'!I36),FALSE,ISLOGICAL('#_D'!I36),FALSE,SUBSTITUTE(CELL("format",'#_D'!I36),"-","")=SUBSTITUTE(CELL("format",D!I36),"-",""),FALSE,CELL("format",'#_D'!I36)="G",FALSE,AND(CELL("format",'#_D'!I36)="F0",CELL("format",D!I36)="G"),FALSE,TRUE,IFERROR(IF(MATCH(CELL("format",'#_D'!I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36),_xlfn.FORMULATEXT(D!I36),D!I36),"9","#"),"8","#"),"7","#"),"6","#"),"5","#"),"4","#"),"3","#"),"2","#"),"1","#"),"0","#"),"$","")," ",""),",","@"),"&gt;","@"),"&lt;","@"),"=","@"),")","@"),"(","@"),"^","@"),"/","@"),"+","@"),"*","@"),"-","@"))-LEN(SUBSTITUTE(SUBSTITUTE(SUBSTITUTE(SUBSTITUTE(SUBSTITUTE(SUBSTITUTE(SUBSTITUTE(SUBSTITUTE(SUBSTITUTE(SUBSTITUTE(SUBSTITUTE(SUBSTITUTE(SUBSTITUTE(SUBSTITUTE(SUBSTITUTE(SUBSTITUTE(SUBSTITUTE(SUBSTITUTE(SUBSTITUTE(SUBSTITUTE(SUBSTITUTE(SUBSTITUTE(SUBSTITUTE(SUBSTITUTE(IF(_xlfn.ISFORMULA(D!I36),_xlfn.FORMULATEXT(D!I36),D!I36),"9","#"),"8","#"),"7","#"),"6","#"),"5","#"),"4","#"),"3","#"),"2","#"),"1","#"),"0","#"),"$","")," ",""),",","@"),"&gt;","@"),"&lt;","@"),"=","@"),")","@"),"(","@"),"^","@"),"/","@"),"+","@"),"*","@"),"-","@"),"@#","")))/2&gt;(LEN(SUBSTITUTE(SUBSTITUTE(SUBSTITUTE(SUBSTITUTE(SUBSTITUTE(SUBSTITUTE(SUBSTITUTE(SUBSTITUTE(SUBSTITUTE(SUBSTITUTE(SUBSTITUTE(SUBSTITUTE(SUBSTITUTE(SUBSTITUTE(SUBSTITUTE(SUBSTITUTE(SUBSTITUTE(SUBSTITUTE(SUBSTITUTE(SUBSTITUTE(SUBSTITUTE(SUBSTITUTE(SUBSTITUTE(IF(_xlfn.ISFORMULA('#_D'!I36),_xlfn.FORMULATEXT('#_D'!I36),'#_D'!I36),"9","#"),"8","#"),"7","#"),"6","#"),"5","#"),"4","#"),"3","#"),"2","#"),"1","#"),"0","#"),"$","")," ",""),",","@"),"&gt;","@"),"&lt;","@"),"=","@"),")","@"),"(","@"),"^","@"),"/","@"),"+","@"),"*","@"),"-","@"))-LEN(SUBSTITUTE(SUBSTITUTE(SUBSTITUTE(SUBSTITUTE(SUBSTITUTE(SUBSTITUTE(SUBSTITUTE(SUBSTITUTE(SUBSTITUTE(SUBSTITUTE(SUBSTITUTE(SUBSTITUTE(SUBSTITUTE(SUBSTITUTE(SUBSTITUTE(SUBSTITUTE(SUBSTITUTE(SUBSTITUTE(SUBSTITUTE(SUBSTITUTE(SUBSTITUTE(SUBSTITUTE(SUBSTITUTE(SUBSTITUTE(IF(_xlfn.ISFORMULA('#_D'!I36),_xlfn.FORMULATEXT('#_D'!I36),'#_D'!I36),"9","#"),"8","#"),"7","#"),"6","#"),"5","#"),"4","#"),"3","#"),"2","#"),"1","#"),"0","#"),"$","")," ",""),",","@"),"&gt;","@"),"&lt;","@"),"=","@"),")","@"),"(","@"),"^","@"),"/","@"),"+","@"),"*","@"),"-","@"),"@#","")))/2,TRUE,FALSE),"HardCodeMsg",IF(LEN(IF(_xlfn.ISFORMULA(D!I36),_xlfn.FORMULATEXT(D!I36),D!I36))-LEN(SUBSTITUTE(IF(_xlfn.ISFORMULA(D!I36),_xlfn.FORMULATEXT(D!I36),D!I36),"""",""))&gt;LEN(IF(_xlfn.ISFORMULA('#_D'!I36),_xlfn.FORMULATEXT('#_D'!I36),'#_D'!I36))-LEN(SUBSTITUTE(IF(_xlfn.ISFORMULA('#_D'!I36),_xlfn.FORMULATEXT('#_D'!I36),'#_D'!I36),"""","")),TRUE,FALSE),"HardQuoteMsg",IF(LEN(IF(_xlfn.ISFORMULA(D!I36),_xlfn.FORMULATEXT(D!I36),D!I36))-LEN(SUBSTITUTE(IF(_xlfn.ISFORMULA(D!I36),_xlfn.FORMULATEXT(D!I36),D!I36),"$",""))&lt;LEN(IF(_xlfn.ISFORMULA('#_D'!I36),_xlfn.FORMULATEXT('#_D'!I36),'#_D'!I36))-LEN(SUBSTITUTE(IF(_xlfn.ISFORMULA('#_D'!I36),_xlfn.FORMULATEXT('#_D'!I36),'#_D'!I36),"$","")),TRUE,FALSE),"MissingAbsMsg",_xlfn.IFS(ISTEXT('#_D'!I36),FALSE,ISLOGICAL('#_D'!I36),FALSE,SUBSTITUTE(CELL("format",'#_D'!I36),"-","")=SUBSTITUTE(CELL("format",D!I36),"-",""),FALSE,CELL("format",'#_D'!I36)="G",FALSE,AND(CELL("format",'#_D'!I36)="F0",CELL("format",D!I36)="G"),FALSE,TRUE,IFERROR(IF(MATCH(CELL("format",'#_D'!I36),FormatCodes_SFX!$A$4:$A$53,0)&gt;0,TRUE),FALSE),TRUE,TRUE),"FormatMsg",TRUE,"PerfectMsg")</f>
        <v>PerfectMsg</v>
      </c>
      <c r="J36" s="231" t="str">
        <f ca="1">_xlfn.IFS(ISBLANK(D!J36),"",IF(NOT(ISNA('#_D'!J36)),IF(ISNA(D!J36),TRUE,FALSE),FALSE),"StuNAMsg",IF(AND(ISNA('#_D'!J36),ISNA(D!J36)),TRUE,FALSE),"PerfectMsg",IF(NOT(ISERROR('#_D'!J36)),IF(ISERROR(D!J36),TRUE,FALSE),FALSE),"StuErrorMsg",IF(TYPE('#_D'!J36)&lt;&gt;TYPE(D!J36),TRUE,FALSE),"WrongTypeMsg",IF(_xlfn.ISFORMULA('#_D'!J36),IF(NOT(_xlfn.ISFORMULA(D!J36)),TRUE),FALSE),"MissingFormulaMsg",IF(NOT(AND(ISNUMBER(FIND("[",_xlfn.FORMULATEXT('#_D'!J36))),ISNUMBER(FIND("!",_xlfn.FORMULATEXT('#_D'!J36))))),AND(ISNUMBER(FIND("[",_xlfn.FORMULATEXT(D!J36))),ISNUMBER(FIND("!",_xlfn.FORMULATEXT(D!J36)))),FALSE),"ExternalRefsMsg",IF(ISNUMBER('#_D'!J36),IF(ABS('#_D'!J36-D!J36)&gt;0.00001,TRUE,FALSE),IF('#_D'!J36&lt;&gt;D!J36,TRUE,FALSE)),IF(ISNUMBER('#_D'!J36),IF('#_D'!J36&gt;D!J36,"TooLow","TooHigh"),"WrongAnswer"),NOT(_xlfn.ISFORMULA('#_D'!J36)),IF(_xlfn.IFS(ISTEXT('#_D'!J36),FALSE,ISLOGICAL('#_D'!J36),FALSE,SUBSTITUTE(CELL("format",'#_D'!J36),"-","")=SUBSTITUTE(CELL("format",D!J36),"-",""),FALSE,CELL("format",'#_D'!J36)="G",FALSE,AND(CELL("format",'#_D'!J36)="F0",CELL("format",D!J36)="G"),FALSE,TRUE,IFERROR(IF(MATCH(CELL("format",'#_D'!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36),_xlfn.FORMULATEXT(D!J36),D!J36),"9","#"),"8","#"),"7","#"),"6","#"),"5","#"),"4","#"),"3","#"),"2","#"),"1","#"),"0","#"),"$","")," ",""),",","@"),"&gt;","@"),"&lt;","@"),"=","@"),")","@"),"(","@"),"^","@"),"/","@"),"+","@"),"*","@"),"-","@"))-LEN(SUBSTITUTE(SUBSTITUTE(SUBSTITUTE(SUBSTITUTE(SUBSTITUTE(SUBSTITUTE(SUBSTITUTE(SUBSTITUTE(SUBSTITUTE(SUBSTITUTE(SUBSTITUTE(SUBSTITUTE(SUBSTITUTE(SUBSTITUTE(SUBSTITUTE(SUBSTITUTE(SUBSTITUTE(SUBSTITUTE(SUBSTITUTE(SUBSTITUTE(SUBSTITUTE(SUBSTITUTE(SUBSTITUTE(SUBSTITUTE(IF(_xlfn.ISFORMULA(D!J36),_xlfn.FORMULATEXT(D!J36),D!J36),"9","#"),"8","#"),"7","#"),"6","#"),"5","#"),"4","#"),"3","#"),"2","#"),"1","#"),"0","#"),"$","")," ",""),",","@"),"&gt;","@"),"&lt;","@"),"=","@"),")","@"),"(","@"),"^","@"),"/","@"),"+","@"),"*","@"),"-","@"),"@#","")))/2&gt;(LEN(SUBSTITUTE(SUBSTITUTE(SUBSTITUTE(SUBSTITUTE(SUBSTITUTE(SUBSTITUTE(SUBSTITUTE(SUBSTITUTE(SUBSTITUTE(SUBSTITUTE(SUBSTITUTE(SUBSTITUTE(SUBSTITUTE(SUBSTITUTE(SUBSTITUTE(SUBSTITUTE(SUBSTITUTE(SUBSTITUTE(SUBSTITUTE(SUBSTITUTE(SUBSTITUTE(SUBSTITUTE(SUBSTITUTE(IF(_xlfn.ISFORMULA('#_D'!J36),_xlfn.FORMULATEXT('#_D'!J36),'#_D'!J36),"9","#"),"8","#"),"7","#"),"6","#"),"5","#"),"4","#"),"3","#"),"2","#"),"1","#"),"0","#"),"$","")," ",""),",","@"),"&gt;","@"),"&lt;","@"),"=","@"),")","@"),"(","@"),"^","@"),"/","@"),"+","@"),"*","@"),"-","@"))-LEN(SUBSTITUTE(SUBSTITUTE(SUBSTITUTE(SUBSTITUTE(SUBSTITUTE(SUBSTITUTE(SUBSTITUTE(SUBSTITUTE(SUBSTITUTE(SUBSTITUTE(SUBSTITUTE(SUBSTITUTE(SUBSTITUTE(SUBSTITUTE(SUBSTITUTE(SUBSTITUTE(SUBSTITUTE(SUBSTITUTE(SUBSTITUTE(SUBSTITUTE(SUBSTITUTE(SUBSTITUTE(SUBSTITUTE(SUBSTITUTE(IF(_xlfn.ISFORMULA('#_D'!J36),_xlfn.FORMULATEXT('#_D'!J36),'#_D'!J36),"9","#"),"8","#"),"7","#"),"6","#"),"5","#"),"4","#"),"3","#"),"2","#"),"1","#"),"0","#"),"$","")," ",""),",","@"),"&gt;","@"),"&lt;","@"),"=","@"),")","@"),"(","@"),"^","@"),"/","@"),"+","@"),"*","@"),"-","@"),"@#","")))/2,TRUE,FALSE),"HardCodeMsg",IF(LEN(IF(_xlfn.ISFORMULA(D!J36),_xlfn.FORMULATEXT(D!J36),D!J36))-LEN(SUBSTITUTE(IF(_xlfn.ISFORMULA(D!J36),_xlfn.FORMULATEXT(D!J36),D!J36),"""",""))&gt;LEN(IF(_xlfn.ISFORMULA('#_D'!J36),_xlfn.FORMULATEXT('#_D'!J36),'#_D'!J36))-LEN(SUBSTITUTE(IF(_xlfn.ISFORMULA('#_D'!J36),_xlfn.FORMULATEXT('#_D'!J36),'#_D'!J36),"""","")),TRUE,FALSE),"HardQuoteMsg",IF(LEN(IF(_xlfn.ISFORMULA(D!J36),_xlfn.FORMULATEXT(D!J36),D!J36))-LEN(SUBSTITUTE(IF(_xlfn.ISFORMULA(D!J36),_xlfn.FORMULATEXT(D!J36),D!J36),"$",""))&lt;LEN(IF(_xlfn.ISFORMULA('#_D'!J36),_xlfn.FORMULATEXT('#_D'!J36),'#_D'!J36))-LEN(SUBSTITUTE(IF(_xlfn.ISFORMULA('#_D'!J36),_xlfn.FORMULATEXT('#_D'!J36),'#_D'!J36),"$","")),TRUE,FALSE),"MissingAbsMsg",_xlfn.IFS(ISTEXT('#_D'!J36),FALSE,ISLOGICAL('#_D'!J36),FALSE,SUBSTITUTE(CELL("format",'#_D'!J36),"-","")=SUBSTITUTE(CELL("format",D!J36),"-",""),FALSE,CELL("format",'#_D'!J36)="G",FALSE,AND(CELL("format",'#_D'!J36)="F0",CELL("format",D!J36)="G"),FALSE,TRUE,IFERROR(IF(MATCH(CELL("format",'#_D'!J36),FormatCodes_SFX!$A$4:$A$53,0)&gt;0,TRUE),FALSE),TRUE,TRUE),"FormatMsg",TRUE,"PerfectMsg")</f>
        <v>PerfectMsg</v>
      </c>
      <c r="K36" s="302">
        <v>0</v>
      </c>
      <c r="L36" s="231">
        <v>0</v>
      </c>
      <c r="M36" s="231">
        <v>0</v>
      </c>
      <c r="N36" s="303">
        <v>0</v>
      </c>
      <c r="O36" s="231">
        <v>0</v>
      </c>
      <c r="P36" s="302">
        <v>0</v>
      </c>
      <c r="Q36" s="304">
        <v>6.9</v>
      </c>
      <c r="S36" s="305" t="str">
        <f ca="1">_xlfn.IFS(ISBLANK(D!S36),"",IF(NOT(ISNA('#_D'!S36)),IF(ISNA(D!S36),TRUE,FALSE),FALSE),"StuNAMsg",IF(AND(ISNA('#_D'!S36),ISNA(D!S36)),TRUE,FALSE),"PerfectMsg",IF(NOT(ISERROR('#_D'!S36)),IF(ISERROR(D!S36),TRUE,FALSE),FALSE),"StuErrorMsg",IF(TYPE('#_D'!S36)&lt;&gt;TYPE(D!S36),TRUE,FALSE),"WrongTypeMsg",IF(_xlfn.ISFORMULA('#_D'!S36),IF(NOT(_xlfn.ISFORMULA(D!S36)),TRUE),FALSE),"MissingFormulaMsg",IF(NOT(AND(ISNUMBER(FIND("[",_xlfn.FORMULATEXT('#_D'!S36))),ISNUMBER(FIND("!",_xlfn.FORMULATEXT('#_D'!S36))))),AND(ISNUMBER(FIND("[",_xlfn.FORMULATEXT(D!S36))),ISNUMBER(FIND("!",_xlfn.FORMULATEXT(D!S36)))),FALSE),"ExternalRefsMsg",IF(ISNUMBER('#_D'!S36),IF(ABS('#_D'!S36-D!S36)&gt;0.00001,TRUE,FALSE),IF('#_D'!S36&lt;&gt;D!S36,TRUE,FALSE)),IF(ISNUMBER('#_D'!S36),IF('#_D'!S36&gt;D!S36,"TooLow","TooHigh"),"WrongAnswer"),NOT(_xlfn.ISFORMULA('#_D'!S36)),IF(_xlfn.IFS(ISTEXT('#_D'!S36),FALSE,ISLOGICAL('#_D'!S36),FALSE,SUBSTITUTE(CELL("format",'#_D'!S36),"-","")=SUBSTITUTE(CELL("format",D!S36),"-",""),FALSE,CELL("format",'#_D'!S36)="G",FALSE,AND(CELL("format",'#_D'!S36)="F0",CELL("format",D!S36)="G"),FALSE,TRUE,IFERROR(IF(MATCH(CELL("format",'#_D'!S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36),_xlfn.FORMULATEXT(D!S36),D!S36),"9","#"),"8","#"),"7","#"),"6","#"),"5","#"),"4","#"),"3","#"),"2","#"),"1","#"),"0","#"),"$","")," ",""),",","@"),"&gt;","@"),"&lt;","@"),"=","@"),")","@"),"(","@"),"^","@"),"/","@"),"+","@"),"*","@"),"-","@"))-LEN(SUBSTITUTE(SUBSTITUTE(SUBSTITUTE(SUBSTITUTE(SUBSTITUTE(SUBSTITUTE(SUBSTITUTE(SUBSTITUTE(SUBSTITUTE(SUBSTITUTE(SUBSTITUTE(SUBSTITUTE(SUBSTITUTE(SUBSTITUTE(SUBSTITUTE(SUBSTITUTE(SUBSTITUTE(SUBSTITUTE(SUBSTITUTE(SUBSTITUTE(SUBSTITUTE(SUBSTITUTE(SUBSTITUTE(SUBSTITUTE(IF(_xlfn.ISFORMULA(D!S36),_xlfn.FORMULATEXT(D!S36),D!S36),"9","#"),"8","#"),"7","#"),"6","#"),"5","#"),"4","#"),"3","#"),"2","#"),"1","#"),"0","#"),"$","")," ",""),",","@"),"&gt;","@"),"&lt;","@"),"=","@"),")","@"),"(","@"),"^","@"),"/","@"),"+","@"),"*","@"),"-","@"),"@#","")))/2&gt;(LEN(SUBSTITUTE(SUBSTITUTE(SUBSTITUTE(SUBSTITUTE(SUBSTITUTE(SUBSTITUTE(SUBSTITUTE(SUBSTITUTE(SUBSTITUTE(SUBSTITUTE(SUBSTITUTE(SUBSTITUTE(SUBSTITUTE(SUBSTITUTE(SUBSTITUTE(SUBSTITUTE(SUBSTITUTE(SUBSTITUTE(SUBSTITUTE(SUBSTITUTE(SUBSTITUTE(SUBSTITUTE(SUBSTITUTE(IF(_xlfn.ISFORMULA('#_D'!S36),_xlfn.FORMULATEXT('#_D'!S36),'#_D'!S36),"9","#"),"8","#"),"7","#"),"6","#"),"5","#"),"4","#"),"3","#"),"2","#"),"1","#"),"0","#"),"$","")," ",""),",","@"),"&gt;","@"),"&lt;","@"),"=","@"),")","@"),"(","@"),"^","@"),"/","@"),"+","@"),"*","@"),"-","@"))-LEN(SUBSTITUTE(SUBSTITUTE(SUBSTITUTE(SUBSTITUTE(SUBSTITUTE(SUBSTITUTE(SUBSTITUTE(SUBSTITUTE(SUBSTITUTE(SUBSTITUTE(SUBSTITUTE(SUBSTITUTE(SUBSTITUTE(SUBSTITUTE(SUBSTITUTE(SUBSTITUTE(SUBSTITUTE(SUBSTITUTE(SUBSTITUTE(SUBSTITUTE(SUBSTITUTE(SUBSTITUTE(SUBSTITUTE(SUBSTITUTE(IF(_xlfn.ISFORMULA('#_D'!S36),_xlfn.FORMULATEXT('#_D'!S36),'#_D'!S36),"9","#"),"8","#"),"7","#"),"6","#"),"5","#"),"4","#"),"3","#"),"2","#"),"1","#"),"0","#"),"$","")," ",""),",","@"),"&gt;","@"),"&lt;","@"),"=","@"),")","@"),"(","@"),"^","@"),"/","@"),"+","@"),"*","@"),"-","@"),"@#","")))/2,TRUE,FALSE),"HardCodeMsg",IF(LEN(IF(_xlfn.ISFORMULA(D!S36),_xlfn.FORMULATEXT(D!S36),D!S36))-LEN(SUBSTITUTE(IF(_xlfn.ISFORMULA(D!S36),_xlfn.FORMULATEXT(D!S36),D!S36),"""",""))&gt;LEN(IF(_xlfn.ISFORMULA('#_D'!S36),_xlfn.FORMULATEXT('#_D'!S36),'#_D'!S36))-LEN(SUBSTITUTE(IF(_xlfn.ISFORMULA('#_D'!S36),_xlfn.FORMULATEXT('#_D'!S36),'#_D'!S36),"""","")),TRUE,FALSE),"HardQuoteMsg",IF(LEN(IF(_xlfn.ISFORMULA(D!S36),_xlfn.FORMULATEXT(D!S36),D!S36))-LEN(SUBSTITUTE(IF(_xlfn.ISFORMULA(D!S36),_xlfn.FORMULATEXT(D!S36),D!S36),"$",""))&lt;LEN(IF(_xlfn.ISFORMULA('#_D'!S36),_xlfn.FORMULATEXT('#_D'!S36),'#_D'!S36))-LEN(SUBSTITUTE(IF(_xlfn.ISFORMULA('#_D'!S36),_xlfn.FORMULATEXT('#_D'!S36),'#_D'!S36),"$","")),TRUE,FALSE),"MissingAbsMsg",_xlfn.IFS(ISTEXT('#_D'!S36),FALSE,ISLOGICAL('#_D'!S36),FALSE,SUBSTITUTE(CELL("format",'#_D'!S36),"-","")=SUBSTITUTE(CELL("format",D!S36),"-",""),FALSE,CELL("format",'#_D'!S36)="G",FALSE,AND(CELL("format",'#_D'!S36)="F0",CELL("format",D!S36)="G"),FALSE,TRUE,IFERROR(IF(MATCH(CELL("format",'#_D'!S36),FormatCodes_SFX!$A$4:$A$53,0)&gt;0,TRUE),FALSE),TRUE,TRUE),"FormatMsg",TRUE,"PerfectMsg")</f>
        <v>PerfectMsg</v>
      </c>
      <c r="T36" s="303" t="str">
        <f ca="1">_xlfn.IFS(ISBLANK(D!T36),"",IF(NOT(ISNA('#_D'!T36)),IF(ISNA(D!T36),TRUE,FALSE),FALSE),"StuNAMsg",IF(AND(ISNA('#_D'!T36),ISNA(D!T36)),TRUE,FALSE),"PerfectMsg",IF(NOT(ISERROR('#_D'!T36)),IF(ISERROR(D!T36),TRUE,FALSE),FALSE),"StuErrorMsg",IF(TYPE('#_D'!T36)&lt;&gt;TYPE(D!T36),TRUE,FALSE),"WrongTypeMsg",IF(_xlfn.ISFORMULA('#_D'!T36),IF(NOT(_xlfn.ISFORMULA(D!T36)),TRUE),FALSE),"MissingFormulaMsg",IF(NOT(AND(ISNUMBER(FIND("[",_xlfn.FORMULATEXT('#_D'!T36))),ISNUMBER(FIND("!",_xlfn.FORMULATEXT('#_D'!T36))))),AND(ISNUMBER(FIND("[",_xlfn.FORMULATEXT(D!T36))),ISNUMBER(FIND("!",_xlfn.FORMULATEXT(D!T36)))),FALSE),"ExternalRefsMsg",IF(ISNUMBER('#_D'!T36),IF(ABS('#_D'!T36-D!T36)&gt;0.00001,TRUE,FALSE),IF('#_D'!T36&lt;&gt;D!T36,TRUE,FALSE)),IF(ISNUMBER('#_D'!T36),IF('#_D'!T36&gt;D!T36,"TooLow","TooHigh"),"WrongAnswer"),NOT(_xlfn.ISFORMULA('#_D'!T36)),IF(_xlfn.IFS(ISTEXT('#_D'!T36),FALSE,ISLOGICAL('#_D'!T36),FALSE,SUBSTITUTE(CELL("format",'#_D'!T36),"-","")=SUBSTITUTE(CELL("format",D!T36),"-",""),FALSE,CELL("format",'#_D'!T36)="G",FALSE,AND(CELL("format",'#_D'!T36)="F0",CELL("format",D!T36)="G"),FALSE,TRUE,IFERROR(IF(MATCH(CELL("format",'#_D'!T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36),_xlfn.FORMULATEXT(D!T36),D!T36),"9","#"),"8","#"),"7","#"),"6","#"),"5","#"),"4","#"),"3","#"),"2","#"),"1","#"),"0","#"),"$","")," ",""),",","@"),"&gt;","@"),"&lt;","@"),"=","@"),")","@"),"(","@"),"^","@"),"/","@"),"+","@"),"*","@"),"-","@"))-LEN(SUBSTITUTE(SUBSTITUTE(SUBSTITUTE(SUBSTITUTE(SUBSTITUTE(SUBSTITUTE(SUBSTITUTE(SUBSTITUTE(SUBSTITUTE(SUBSTITUTE(SUBSTITUTE(SUBSTITUTE(SUBSTITUTE(SUBSTITUTE(SUBSTITUTE(SUBSTITUTE(SUBSTITUTE(SUBSTITUTE(SUBSTITUTE(SUBSTITUTE(SUBSTITUTE(SUBSTITUTE(SUBSTITUTE(SUBSTITUTE(IF(_xlfn.ISFORMULA(D!T36),_xlfn.FORMULATEXT(D!T36),D!T36),"9","#"),"8","#"),"7","#"),"6","#"),"5","#"),"4","#"),"3","#"),"2","#"),"1","#"),"0","#"),"$","")," ",""),",","@"),"&gt;","@"),"&lt;","@"),"=","@"),")","@"),"(","@"),"^","@"),"/","@"),"+","@"),"*","@"),"-","@"),"@#","")))/2&gt;(LEN(SUBSTITUTE(SUBSTITUTE(SUBSTITUTE(SUBSTITUTE(SUBSTITUTE(SUBSTITUTE(SUBSTITUTE(SUBSTITUTE(SUBSTITUTE(SUBSTITUTE(SUBSTITUTE(SUBSTITUTE(SUBSTITUTE(SUBSTITUTE(SUBSTITUTE(SUBSTITUTE(SUBSTITUTE(SUBSTITUTE(SUBSTITUTE(SUBSTITUTE(SUBSTITUTE(SUBSTITUTE(SUBSTITUTE(IF(_xlfn.ISFORMULA('#_D'!T36),_xlfn.FORMULATEXT('#_D'!T36),'#_D'!T36),"9","#"),"8","#"),"7","#"),"6","#"),"5","#"),"4","#"),"3","#"),"2","#"),"1","#"),"0","#"),"$","")," ",""),",","@"),"&gt;","@"),"&lt;","@"),"=","@"),")","@"),"(","@"),"^","@"),"/","@"),"+","@"),"*","@"),"-","@"))-LEN(SUBSTITUTE(SUBSTITUTE(SUBSTITUTE(SUBSTITUTE(SUBSTITUTE(SUBSTITUTE(SUBSTITUTE(SUBSTITUTE(SUBSTITUTE(SUBSTITUTE(SUBSTITUTE(SUBSTITUTE(SUBSTITUTE(SUBSTITUTE(SUBSTITUTE(SUBSTITUTE(SUBSTITUTE(SUBSTITUTE(SUBSTITUTE(SUBSTITUTE(SUBSTITUTE(SUBSTITUTE(SUBSTITUTE(SUBSTITUTE(IF(_xlfn.ISFORMULA('#_D'!T36),_xlfn.FORMULATEXT('#_D'!T36),'#_D'!T36),"9","#"),"8","#"),"7","#"),"6","#"),"5","#"),"4","#"),"3","#"),"2","#"),"1","#"),"0","#"),"$","")," ",""),",","@"),"&gt;","@"),"&lt;","@"),"=","@"),")","@"),"(","@"),"^","@"),"/","@"),"+","@"),"*","@"),"-","@"),"@#","")))/2,TRUE,FALSE),"HardCodeMsg",IF(LEN(IF(_xlfn.ISFORMULA(D!T36),_xlfn.FORMULATEXT(D!T36),D!T36))-LEN(SUBSTITUTE(IF(_xlfn.ISFORMULA(D!T36),_xlfn.FORMULATEXT(D!T36),D!T36),"""",""))&gt;LEN(IF(_xlfn.ISFORMULA('#_D'!T36),_xlfn.FORMULATEXT('#_D'!T36),'#_D'!T36))-LEN(SUBSTITUTE(IF(_xlfn.ISFORMULA('#_D'!T36),_xlfn.FORMULATEXT('#_D'!T36),'#_D'!T36),"""","")),TRUE,FALSE),"HardQuoteMsg",IF(LEN(IF(_xlfn.ISFORMULA(D!T36),_xlfn.FORMULATEXT(D!T36),D!T36))-LEN(SUBSTITUTE(IF(_xlfn.ISFORMULA(D!T36),_xlfn.FORMULATEXT(D!T36),D!T36),"$",""))&lt;LEN(IF(_xlfn.ISFORMULA('#_D'!T36),_xlfn.FORMULATEXT('#_D'!T36),'#_D'!T36))-LEN(SUBSTITUTE(IF(_xlfn.ISFORMULA('#_D'!T36),_xlfn.FORMULATEXT('#_D'!T36),'#_D'!T36),"$","")),TRUE,FALSE),"MissingAbsMsg",_xlfn.IFS(ISTEXT('#_D'!T36),FALSE,ISLOGICAL('#_D'!T36),FALSE,SUBSTITUTE(CELL("format",'#_D'!T36),"-","")=SUBSTITUTE(CELL("format",D!T36),"-",""),FALSE,CELL("format",'#_D'!T36)="G",FALSE,AND(CELL("format",'#_D'!T36)="F0",CELL("format",D!T36)="G"),FALSE,TRUE,IFERROR(IF(MATCH(CELL("format",'#_D'!T36),FormatCodes_SFX!$A$4:$A$53,0)&gt;0,TRUE),FALSE),TRUE,TRUE),"FormatMsg",TRUE,"PerfectMsg")</f>
        <v>PerfectMsg</v>
      </c>
      <c r="U36" s="231" t="str">
        <f ca="1">_xlfn.IFS(ISBLANK(D!U36),"",IF(NOT(ISNA('#_D'!U36)),IF(ISNA(D!U36),TRUE,FALSE),FALSE),"StuNAMsg",IF(AND(ISNA('#_D'!U36),ISNA(D!U36)),TRUE,FALSE),"PerfectMsg",IF(NOT(ISERROR('#_D'!U36)),IF(ISERROR(D!U36),TRUE,FALSE),FALSE),"StuErrorMsg",IF(TYPE('#_D'!U36)&lt;&gt;TYPE(D!U36),TRUE,FALSE),"WrongTypeMsg",IF(_xlfn.ISFORMULA('#_D'!U36),IF(NOT(_xlfn.ISFORMULA(D!U36)),TRUE),FALSE),"MissingFormulaMsg",IF(NOT(AND(ISNUMBER(FIND("[",_xlfn.FORMULATEXT('#_D'!U36))),ISNUMBER(FIND("!",_xlfn.FORMULATEXT('#_D'!U36))))),AND(ISNUMBER(FIND("[",_xlfn.FORMULATEXT(D!U36))),ISNUMBER(FIND("!",_xlfn.FORMULATEXT(D!U36)))),FALSE),"ExternalRefsMsg",IF(ISNUMBER('#_D'!U36),IF(ABS('#_D'!U36-D!U36)&gt;0.00001,TRUE,FALSE),IF('#_D'!U36&lt;&gt;D!U36,TRUE,FALSE)),IF(ISNUMBER('#_D'!U36),IF('#_D'!U36&gt;D!U36,"TooLow","TooHigh"),"WrongAnswer"),NOT(_xlfn.ISFORMULA('#_D'!U36)),IF(_xlfn.IFS(ISTEXT('#_D'!U36),FALSE,ISLOGICAL('#_D'!U36),FALSE,SUBSTITUTE(CELL("format",'#_D'!U36),"-","")=SUBSTITUTE(CELL("format",D!U36),"-",""),FALSE,CELL("format",'#_D'!U36)="G",FALSE,AND(CELL("format",'#_D'!U36)="F0",CELL("format",D!U36)="G"),FALSE,TRUE,IFERROR(IF(MATCH(CELL("format",'#_D'!U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36),_xlfn.FORMULATEXT(D!U36),D!U36),"9","#"),"8","#"),"7","#"),"6","#"),"5","#"),"4","#"),"3","#"),"2","#"),"1","#"),"0","#"),"$","")," ",""),",","@"),"&gt;","@"),"&lt;","@"),"=","@"),")","@"),"(","@"),"^","@"),"/","@"),"+","@"),"*","@"),"-","@"))-LEN(SUBSTITUTE(SUBSTITUTE(SUBSTITUTE(SUBSTITUTE(SUBSTITUTE(SUBSTITUTE(SUBSTITUTE(SUBSTITUTE(SUBSTITUTE(SUBSTITUTE(SUBSTITUTE(SUBSTITUTE(SUBSTITUTE(SUBSTITUTE(SUBSTITUTE(SUBSTITUTE(SUBSTITUTE(SUBSTITUTE(SUBSTITUTE(SUBSTITUTE(SUBSTITUTE(SUBSTITUTE(SUBSTITUTE(SUBSTITUTE(IF(_xlfn.ISFORMULA(D!U36),_xlfn.FORMULATEXT(D!U36),D!U36),"9","#"),"8","#"),"7","#"),"6","#"),"5","#"),"4","#"),"3","#"),"2","#"),"1","#"),"0","#"),"$","")," ",""),",","@"),"&gt;","@"),"&lt;","@"),"=","@"),")","@"),"(","@"),"^","@"),"/","@"),"+","@"),"*","@"),"-","@"),"@#","")))/2&gt;(LEN(SUBSTITUTE(SUBSTITUTE(SUBSTITUTE(SUBSTITUTE(SUBSTITUTE(SUBSTITUTE(SUBSTITUTE(SUBSTITUTE(SUBSTITUTE(SUBSTITUTE(SUBSTITUTE(SUBSTITUTE(SUBSTITUTE(SUBSTITUTE(SUBSTITUTE(SUBSTITUTE(SUBSTITUTE(SUBSTITUTE(SUBSTITUTE(SUBSTITUTE(SUBSTITUTE(SUBSTITUTE(SUBSTITUTE(IF(_xlfn.ISFORMULA('#_D'!U36),_xlfn.FORMULATEXT('#_D'!U36),'#_D'!U36),"9","#"),"8","#"),"7","#"),"6","#"),"5","#"),"4","#"),"3","#"),"2","#"),"1","#"),"0","#"),"$","")," ",""),",","@"),"&gt;","@"),"&lt;","@"),"=","@"),")","@"),"(","@"),"^","@"),"/","@"),"+","@"),"*","@"),"-","@"))-LEN(SUBSTITUTE(SUBSTITUTE(SUBSTITUTE(SUBSTITUTE(SUBSTITUTE(SUBSTITUTE(SUBSTITUTE(SUBSTITUTE(SUBSTITUTE(SUBSTITUTE(SUBSTITUTE(SUBSTITUTE(SUBSTITUTE(SUBSTITUTE(SUBSTITUTE(SUBSTITUTE(SUBSTITUTE(SUBSTITUTE(SUBSTITUTE(SUBSTITUTE(SUBSTITUTE(SUBSTITUTE(SUBSTITUTE(SUBSTITUTE(IF(_xlfn.ISFORMULA('#_D'!U36),_xlfn.FORMULATEXT('#_D'!U36),'#_D'!U36),"9","#"),"8","#"),"7","#"),"6","#"),"5","#"),"4","#"),"3","#"),"2","#"),"1","#"),"0","#"),"$","")," ",""),",","@"),"&gt;","@"),"&lt;","@"),"=","@"),")","@"),"(","@"),"^","@"),"/","@"),"+","@"),"*","@"),"-","@"),"@#","")))/2,TRUE,FALSE),"HardCodeMsg",IF(LEN(IF(_xlfn.ISFORMULA(D!U36),_xlfn.FORMULATEXT(D!U36),D!U36))-LEN(SUBSTITUTE(IF(_xlfn.ISFORMULA(D!U36),_xlfn.FORMULATEXT(D!U36),D!U36),"""",""))&gt;LEN(IF(_xlfn.ISFORMULA('#_D'!U36),_xlfn.FORMULATEXT('#_D'!U36),'#_D'!U36))-LEN(SUBSTITUTE(IF(_xlfn.ISFORMULA('#_D'!U36),_xlfn.FORMULATEXT('#_D'!U36),'#_D'!U36),"""","")),TRUE,FALSE),"HardQuoteMsg",IF(LEN(IF(_xlfn.ISFORMULA(D!U36),_xlfn.FORMULATEXT(D!U36),D!U36))-LEN(SUBSTITUTE(IF(_xlfn.ISFORMULA(D!U36),_xlfn.FORMULATEXT(D!U36),D!U36),"$",""))&lt;LEN(IF(_xlfn.ISFORMULA('#_D'!U36),_xlfn.FORMULATEXT('#_D'!U36),'#_D'!U36))-LEN(SUBSTITUTE(IF(_xlfn.ISFORMULA('#_D'!U36),_xlfn.FORMULATEXT('#_D'!U36),'#_D'!U36),"$","")),TRUE,FALSE),"MissingAbsMsg",_xlfn.IFS(ISTEXT('#_D'!U36),FALSE,ISLOGICAL('#_D'!U36),FALSE,SUBSTITUTE(CELL("format",'#_D'!U36),"-","")=SUBSTITUTE(CELL("format",D!U36),"-",""),FALSE,CELL("format",'#_D'!U36)="G",FALSE,AND(CELL("format",'#_D'!U36)="F0",CELL("format",D!U36)="G"),FALSE,TRUE,IFERROR(IF(MATCH(CELL("format",'#_D'!U36),FormatCodes_SFX!$A$4:$A$53,0)&gt;0,TRUE),FALSE),TRUE,TRUE),"FormatMsg",TRUE,"PerfectMsg")</f>
        <v>PerfectMsg</v>
      </c>
    </row>
    <row r="37" spans="6:21" ht="15.4" customHeight="1">
      <c r="F37" s="232">
        <v>0</v>
      </c>
      <c r="G37" s="231">
        <v>0</v>
      </c>
      <c r="H37" s="231">
        <v>0</v>
      </c>
      <c r="I37" s="231" t="str">
        <f ca="1">_xlfn.IFS(ISBLANK(D!I37),"",IF(NOT(ISNA('#_D'!I37)),IF(ISNA(D!I37),TRUE,FALSE),FALSE),"StuNAMsg",IF(AND(ISNA('#_D'!I37),ISNA(D!I37)),TRUE,FALSE),"PerfectMsg",IF(NOT(ISERROR('#_D'!I37)),IF(ISERROR(D!I37),TRUE,FALSE),FALSE),"StuErrorMsg",IF(TYPE('#_D'!I37)&lt;&gt;TYPE(D!I37),TRUE,FALSE),"WrongTypeMsg",IF(_xlfn.ISFORMULA('#_D'!I37),IF(NOT(_xlfn.ISFORMULA(D!I37)),TRUE),FALSE),"MissingFormulaMsg",IF(NOT(AND(ISNUMBER(FIND("[",_xlfn.FORMULATEXT('#_D'!I37))),ISNUMBER(FIND("!",_xlfn.FORMULATEXT('#_D'!I37))))),AND(ISNUMBER(FIND("[",_xlfn.FORMULATEXT(D!I37))),ISNUMBER(FIND("!",_xlfn.FORMULATEXT(D!I37)))),FALSE),"ExternalRefsMsg",IF(ISNUMBER('#_D'!I37),IF(ABS('#_D'!I37-D!I37)&gt;0.00001,TRUE,FALSE),IF('#_D'!I37&lt;&gt;D!I37,TRUE,FALSE)),IF(ISNUMBER('#_D'!I37),IF('#_D'!I37&gt;D!I37,"TooLow","TooHigh"),"WrongAnswer"),NOT(_xlfn.ISFORMULA('#_D'!I37)),IF(_xlfn.IFS(ISTEXT('#_D'!I37),FALSE,ISLOGICAL('#_D'!I37),FALSE,SUBSTITUTE(CELL("format",'#_D'!I37),"-","")=SUBSTITUTE(CELL("format",D!I37),"-",""),FALSE,CELL("format",'#_D'!I37)="G",FALSE,AND(CELL("format",'#_D'!I37)="F0",CELL("format",D!I37)="G"),FALSE,TRUE,IFERROR(IF(MATCH(CELL("format",'#_D'!I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37),_xlfn.FORMULATEXT(D!I37),D!I37),"9","#"),"8","#"),"7","#"),"6","#"),"5","#"),"4","#"),"3","#"),"2","#"),"1","#"),"0","#"),"$","")," ",""),",","@"),"&gt;","@"),"&lt;","@"),"=","@"),")","@"),"(","@"),"^","@"),"/","@"),"+","@"),"*","@"),"-","@"))-LEN(SUBSTITUTE(SUBSTITUTE(SUBSTITUTE(SUBSTITUTE(SUBSTITUTE(SUBSTITUTE(SUBSTITUTE(SUBSTITUTE(SUBSTITUTE(SUBSTITUTE(SUBSTITUTE(SUBSTITUTE(SUBSTITUTE(SUBSTITUTE(SUBSTITUTE(SUBSTITUTE(SUBSTITUTE(SUBSTITUTE(SUBSTITUTE(SUBSTITUTE(SUBSTITUTE(SUBSTITUTE(SUBSTITUTE(SUBSTITUTE(IF(_xlfn.ISFORMULA(D!I37),_xlfn.FORMULATEXT(D!I37),D!I37),"9","#"),"8","#"),"7","#"),"6","#"),"5","#"),"4","#"),"3","#"),"2","#"),"1","#"),"0","#"),"$","")," ",""),",","@"),"&gt;","@"),"&lt;","@"),"=","@"),")","@"),"(","@"),"^","@"),"/","@"),"+","@"),"*","@"),"-","@"),"@#","")))/2&gt;(LEN(SUBSTITUTE(SUBSTITUTE(SUBSTITUTE(SUBSTITUTE(SUBSTITUTE(SUBSTITUTE(SUBSTITUTE(SUBSTITUTE(SUBSTITUTE(SUBSTITUTE(SUBSTITUTE(SUBSTITUTE(SUBSTITUTE(SUBSTITUTE(SUBSTITUTE(SUBSTITUTE(SUBSTITUTE(SUBSTITUTE(SUBSTITUTE(SUBSTITUTE(SUBSTITUTE(SUBSTITUTE(SUBSTITUTE(IF(_xlfn.ISFORMULA('#_D'!I37),_xlfn.FORMULATEXT('#_D'!I37),'#_D'!I37),"9","#"),"8","#"),"7","#"),"6","#"),"5","#"),"4","#"),"3","#"),"2","#"),"1","#"),"0","#"),"$","")," ",""),",","@"),"&gt;","@"),"&lt;","@"),"=","@"),")","@"),"(","@"),"^","@"),"/","@"),"+","@"),"*","@"),"-","@"))-LEN(SUBSTITUTE(SUBSTITUTE(SUBSTITUTE(SUBSTITUTE(SUBSTITUTE(SUBSTITUTE(SUBSTITUTE(SUBSTITUTE(SUBSTITUTE(SUBSTITUTE(SUBSTITUTE(SUBSTITUTE(SUBSTITUTE(SUBSTITUTE(SUBSTITUTE(SUBSTITUTE(SUBSTITUTE(SUBSTITUTE(SUBSTITUTE(SUBSTITUTE(SUBSTITUTE(SUBSTITUTE(SUBSTITUTE(SUBSTITUTE(IF(_xlfn.ISFORMULA('#_D'!I37),_xlfn.FORMULATEXT('#_D'!I37),'#_D'!I37),"9","#"),"8","#"),"7","#"),"6","#"),"5","#"),"4","#"),"3","#"),"2","#"),"1","#"),"0","#"),"$","")," ",""),",","@"),"&gt;","@"),"&lt;","@"),"=","@"),")","@"),"(","@"),"^","@"),"/","@"),"+","@"),"*","@"),"-","@"),"@#","")))/2,TRUE,FALSE),"HardCodeMsg",IF(LEN(IF(_xlfn.ISFORMULA(D!I37),_xlfn.FORMULATEXT(D!I37),D!I37))-LEN(SUBSTITUTE(IF(_xlfn.ISFORMULA(D!I37),_xlfn.FORMULATEXT(D!I37),D!I37),"""",""))&gt;LEN(IF(_xlfn.ISFORMULA('#_D'!I37),_xlfn.FORMULATEXT('#_D'!I37),'#_D'!I37))-LEN(SUBSTITUTE(IF(_xlfn.ISFORMULA('#_D'!I37),_xlfn.FORMULATEXT('#_D'!I37),'#_D'!I37),"""","")),TRUE,FALSE),"HardQuoteMsg",IF(LEN(IF(_xlfn.ISFORMULA(D!I37),_xlfn.FORMULATEXT(D!I37),D!I37))-LEN(SUBSTITUTE(IF(_xlfn.ISFORMULA(D!I37),_xlfn.FORMULATEXT(D!I37),D!I37),"$",""))&lt;LEN(IF(_xlfn.ISFORMULA('#_D'!I37),_xlfn.FORMULATEXT('#_D'!I37),'#_D'!I37))-LEN(SUBSTITUTE(IF(_xlfn.ISFORMULA('#_D'!I37),_xlfn.FORMULATEXT('#_D'!I37),'#_D'!I37),"$","")),TRUE,FALSE),"MissingAbsMsg",_xlfn.IFS(ISTEXT('#_D'!I37),FALSE,ISLOGICAL('#_D'!I37),FALSE,SUBSTITUTE(CELL("format",'#_D'!I37),"-","")=SUBSTITUTE(CELL("format",D!I37),"-",""),FALSE,CELL("format",'#_D'!I37)="G",FALSE,AND(CELL("format",'#_D'!I37)="F0",CELL("format",D!I37)="G"),FALSE,TRUE,IFERROR(IF(MATCH(CELL("format",'#_D'!I37),FormatCodes_SFX!$A$4:$A$53,0)&gt;0,TRUE),FALSE),TRUE,TRUE),"FormatMsg",TRUE,"PerfectMsg")</f>
        <v>PerfectMsg</v>
      </c>
      <c r="J37" s="231" t="str">
        <f ca="1">_xlfn.IFS(ISBLANK(D!J37),"",IF(NOT(ISNA('#_D'!J37)),IF(ISNA(D!J37),TRUE,FALSE),FALSE),"StuNAMsg",IF(AND(ISNA('#_D'!J37),ISNA(D!J37)),TRUE,FALSE),"PerfectMsg",IF(NOT(ISERROR('#_D'!J37)),IF(ISERROR(D!J37),TRUE,FALSE),FALSE),"StuErrorMsg",IF(TYPE('#_D'!J37)&lt;&gt;TYPE(D!J37),TRUE,FALSE),"WrongTypeMsg",IF(_xlfn.ISFORMULA('#_D'!J37),IF(NOT(_xlfn.ISFORMULA(D!J37)),TRUE),FALSE),"MissingFormulaMsg",IF(NOT(AND(ISNUMBER(FIND("[",_xlfn.FORMULATEXT('#_D'!J37))),ISNUMBER(FIND("!",_xlfn.FORMULATEXT('#_D'!J37))))),AND(ISNUMBER(FIND("[",_xlfn.FORMULATEXT(D!J37))),ISNUMBER(FIND("!",_xlfn.FORMULATEXT(D!J37)))),FALSE),"ExternalRefsMsg",IF(ISNUMBER('#_D'!J37),IF(ABS('#_D'!J37-D!J37)&gt;0.00001,TRUE,FALSE),IF('#_D'!J37&lt;&gt;D!J37,TRUE,FALSE)),IF(ISNUMBER('#_D'!J37),IF('#_D'!J37&gt;D!J37,"TooLow","TooHigh"),"WrongAnswer"),NOT(_xlfn.ISFORMULA('#_D'!J37)),IF(_xlfn.IFS(ISTEXT('#_D'!J37),FALSE,ISLOGICAL('#_D'!J37),FALSE,SUBSTITUTE(CELL("format",'#_D'!J37),"-","")=SUBSTITUTE(CELL("format",D!J37),"-",""),FALSE,CELL("format",'#_D'!J37)="G",FALSE,AND(CELL("format",'#_D'!J37)="F0",CELL("format",D!J37)="G"),FALSE,TRUE,IFERROR(IF(MATCH(CELL("format",'#_D'!J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37),_xlfn.FORMULATEXT(D!J37),D!J37),"9","#"),"8","#"),"7","#"),"6","#"),"5","#"),"4","#"),"3","#"),"2","#"),"1","#"),"0","#"),"$","")," ",""),",","@"),"&gt;","@"),"&lt;","@"),"=","@"),")","@"),"(","@"),"^","@"),"/","@"),"+","@"),"*","@"),"-","@"))-LEN(SUBSTITUTE(SUBSTITUTE(SUBSTITUTE(SUBSTITUTE(SUBSTITUTE(SUBSTITUTE(SUBSTITUTE(SUBSTITUTE(SUBSTITUTE(SUBSTITUTE(SUBSTITUTE(SUBSTITUTE(SUBSTITUTE(SUBSTITUTE(SUBSTITUTE(SUBSTITUTE(SUBSTITUTE(SUBSTITUTE(SUBSTITUTE(SUBSTITUTE(SUBSTITUTE(SUBSTITUTE(SUBSTITUTE(SUBSTITUTE(IF(_xlfn.ISFORMULA(D!J37),_xlfn.FORMULATEXT(D!J37),D!J37),"9","#"),"8","#"),"7","#"),"6","#"),"5","#"),"4","#"),"3","#"),"2","#"),"1","#"),"0","#"),"$","")," ",""),",","@"),"&gt;","@"),"&lt;","@"),"=","@"),")","@"),"(","@"),"^","@"),"/","@"),"+","@"),"*","@"),"-","@"),"@#","")))/2&gt;(LEN(SUBSTITUTE(SUBSTITUTE(SUBSTITUTE(SUBSTITUTE(SUBSTITUTE(SUBSTITUTE(SUBSTITUTE(SUBSTITUTE(SUBSTITUTE(SUBSTITUTE(SUBSTITUTE(SUBSTITUTE(SUBSTITUTE(SUBSTITUTE(SUBSTITUTE(SUBSTITUTE(SUBSTITUTE(SUBSTITUTE(SUBSTITUTE(SUBSTITUTE(SUBSTITUTE(SUBSTITUTE(SUBSTITUTE(IF(_xlfn.ISFORMULA('#_D'!J37),_xlfn.FORMULATEXT('#_D'!J37),'#_D'!J37),"9","#"),"8","#"),"7","#"),"6","#"),"5","#"),"4","#"),"3","#"),"2","#"),"1","#"),"0","#"),"$","")," ",""),",","@"),"&gt;","@"),"&lt;","@"),"=","@"),")","@"),"(","@"),"^","@"),"/","@"),"+","@"),"*","@"),"-","@"))-LEN(SUBSTITUTE(SUBSTITUTE(SUBSTITUTE(SUBSTITUTE(SUBSTITUTE(SUBSTITUTE(SUBSTITUTE(SUBSTITUTE(SUBSTITUTE(SUBSTITUTE(SUBSTITUTE(SUBSTITUTE(SUBSTITUTE(SUBSTITUTE(SUBSTITUTE(SUBSTITUTE(SUBSTITUTE(SUBSTITUTE(SUBSTITUTE(SUBSTITUTE(SUBSTITUTE(SUBSTITUTE(SUBSTITUTE(SUBSTITUTE(IF(_xlfn.ISFORMULA('#_D'!J37),_xlfn.FORMULATEXT('#_D'!J37),'#_D'!J37),"9","#"),"8","#"),"7","#"),"6","#"),"5","#"),"4","#"),"3","#"),"2","#"),"1","#"),"0","#"),"$","")," ",""),",","@"),"&gt;","@"),"&lt;","@"),"=","@"),")","@"),"(","@"),"^","@"),"/","@"),"+","@"),"*","@"),"-","@"),"@#","")))/2,TRUE,FALSE),"HardCodeMsg",IF(LEN(IF(_xlfn.ISFORMULA(D!J37),_xlfn.FORMULATEXT(D!J37),D!J37))-LEN(SUBSTITUTE(IF(_xlfn.ISFORMULA(D!J37),_xlfn.FORMULATEXT(D!J37),D!J37),"""",""))&gt;LEN(IF(_xlfn.ISFORMULA('#_D'!J37),_xlfn.FORMULATEXT('#_D'!J37),'#_D'!J37))-LEN(SUBSTITUTE(IF(_xlfn.ISFORMULA('#_D'!J37),_xlfn.FORMULATEXT('#_D'!J37),'#_D'!J37),"""","")),TRUE,FALSE),"HardQuoteMsg",IF(LEN(IF(_xlfn.ISFORMULA(D!J37),_xlfn.FORMULATEXT(D!J37),D!J37))-LEN(SUBSTITUTE(IF(_xlfn.ISFORMULA(D!J37),_xlfn.FORMULATEXT(D!J37),D!J37),"$",""))&lt;LEN(IF(_xlfn.ISFORMULA('#_D'!J37),_xlfn.FORMULATEXT('#_D'!J37),'#_D'!J37))-LEN(SUBSTITUTE(IF(_xlfn.ISFORMULA('#_D'!J37),_xlfn.FORMULATEXT('#_D'!J37),'#_D'!J37),"$","")),TRUE,FALSE),"MissingAbsMsg",_xlfn.IFS(ISTEXT('#_D'!J37),FALSE,ISLOGICAL('#_D'!J37),FALSE,SUBSTITUTE(CELL("format",'#_D'!J37),"-","")=SUBSTITUTE(CELL("format",D!J37),"-",""),FALSE,CELL("format",'#_D'!J37)="G",FALSE,AND(CELL("format",'#_D'!J37)="F0",CELL("format",D!J37)="G"),FALSE,TRUE,IFERROR(IF(MATCH(CELL("format",'#_D'!J37),FormatCodes_SFX!$A$4:$A$53,0)&gt;0,TRUE),FALSE),TRUE,TRUE),"FormatMsg",TRUE,"PerfectMsg")</f>
        <v>PerfectMsg</v>
      </c>
      <c r="K37" s="302">
        <v>0</v>
      </c>
      <c r="L37" s="231">
        <v>0</v>
      </c>
      <c r="M37" s="231">
        <v>0</v>
      </c>
      <c r="N37" s="303">
        <v>0</v>
      </c>
      <c r="O37" s="231">
        <v>0</v>
      </c>
      <c r="P37" s="302">
        <v>0</v>
      </c>
      <c r="Q37" s="304">
        <v>7.31</v>
      </c>
      <c r="S37" s="305" t="str">
        <f ca="1">_xlfn.IFS(ISBLANK(D!S37),"",IF(NOT(ISNA('#_D'!S37)),IF(ISNA(D!S37),TRUE,FALSE),FALSE),"StuNAMsg",IF(AND(ISNA('#_D'!S37),ISNA(D!S37)),TRUE,FALSE),"PerfectMsg",IF(NOT(ISERROR('#_D'!S37)),IF(ISERROR(D!S37),TRUE,FALSE),FALSE),"StuErrorMsg",IF(TYPE('#_D'!S37)&lt;&gt;TYPE(D!S37),TRUE,FALSE),"WrongTypeMsg",IF(_xlfn.ISFORMULA('#_D'!S37),IF(NOT(_xlfn.ISFORMULA(D!S37)),TRUE),FALSE),"MissingFormulaMsg",IF(NOT(AND(ISNUMBER(FIND("[",_xlfn.FORMULATEXT('#_D'!S37))),ISNUMBER(FIND("!",_xlfn.FORMULATEXT('#_D'!S37))))),AND(ISNUMBER(FIND("[",_xlfn.FORMULATEXT(D!S37))),ISNUMBER(FIND("!",_xlfn.FORMULATEXT(D!S37)))),FALSE),"ExternalRefsMsg",IF(ISNUMBER('#_D'!S37),IF(ABS('#_D'!S37-D!S37)&gt;0.00001,TRUE,FALSE),IF('#_D'!S37&lt;&gt;D!S37,TRUE,FALSE)),IF(ISNUMBER('#_D'!S37),IF('#_D'!S37&gt;D!S37,"TooLow","TooHigh"),"WrongAnswer"),NOT(_xlfn.ISFORMULA('#_D'!S37)),IF(_xlfn.IFS(ISTEXT('#_D'!S37),FALSE,ISLOGICAL('#_D'!S37),FALSE,SUBSTITUTE(CELL("format",'#_D'!S37),"-","")=SUBSTITUTE(CELL("format",D!S37),"-",""),FALSE,CELL("format",'#_D'!S37)="G",FALSE,AND(CELL("format",'#_D'!S37)="F0",CELL("format",D!S37)="G"),FALSE,TRUE,IFERROR(IF(MATCH(CELL("format",'#_D'!S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37),_xlfn.FORMULATEXT(D!S37),D!S37),"9","#"),"8","#"),"7","#"),"6","#"),"5","#"),"4","#"),"3","#"),"2","#"),"1","#"),"0","#"),"$","")," ",""),",","@"),"&gt;","@"),"&lt;","@"),"=","@"),")","@"),"(","@"),"^","@"),"/","@"),"+","@"),"*","@"),"-","@"))-LEN(SUBSTITUTE(SUBSTITUTE(SUBSTITUTE(SUBSTITUTE(SUBSTITUTE(SUBSTITUTE(SUBSTITUTE(SUBSTITUTE(SUBSTITUTE(SUBSTITUTE(SUBSTITUTE(SUBSTITUTE(SUBSTITUTE(SUBSTITUTE(SUBSTITUTE(SUBSTITUTE(SUBSTITUTE(SUBSTITUTE(SUBSTITUTE(SUBSTITUTE(SUBSTITUTE(SUBSTITUTE(SUBSTITUTE(SUBSTITUTE(IF(_xlfn.ISFORMULA(D!S37),_xlfn.FORMULATEXT(D!S37),D!S37),"9","#"),"8","#"),"7","#"),"6","#"),"5","#"),"4","#"),"3","#"),"2","#"),"1","#"),"0","#"),"$","")," ",""),",","@"),"&gt;","@"),"&lt;","@"),"=","@"),")","@"),"(","@"),"^","@"),"/","@"),"+","@"),"*","@"),"-","@"),"@#","")))/2&gt;(LEN(SUBSTITUTE(SUBSTITUTE(SUBSTITUTE(SUBSTITUTE(SUBSTITUTE(SUBSTITUTE(SUBSTITUTE(SUBSTITUTE(SUBSTITUTE(SUBSTITUTE(SUBSTITUTE(SUBSTITUTE(SUBSTITUTE(SUBSTITUTE(SUBSTITUTE(SUBSTITUTE(SUBSTITUTE(SUBSTITUTE(SUBSTITUTE(SUBSTITUTE(SUBSTITUTE(SUBSTITUTE(SUBSTITUTE(IF(_xlfn.ISFORMULA('#_D'!S37),_xlfn.FORMULATEXT('#_D'!S37),'#_D'!S37),"9","#"),"8","#"),"7","#"),"6","#"),"5","#"),"4","#"),"3","#"),"2","#"),"1","#"),"0","#"),"$","")," ",""),",","@"),"&gt;","@"),"&lt;","@"),"=","@"),")","@"),"(","@"),"^","@"),"/","@"),"+","@"),"*","@"),"-","@"))-LEN(SUBSTITUTE(SUBSTITUTE(SUBSTITUTE(SUBSTITUTE(SUBSTITUTE(SUBSTITUTE(SUBSTITUTE(SUBSTITUTE(SUBSTITUTE(SUBSTITUTE(SUBSTITUTE(SUBSTITUTE(SUBSTITUTE(SUBSTITUTE(SUBSTITUTE(SUBSTITUTE(SUBSTITUTE(SUBSTITUTE(SUBSTITUTE(SUBSTITUTE(SUBSTITUTE(SUBSTITUTE(SUBSTITUTE(SUBSTITUTE(IF(_xlfn.ISFORMULA('#_D'!S37),_xlfn.FORMULATEXT('#_D'!S37),'#_D'!S37),"9","#"),"8","#"),"7","#"),"6","#"),"5","#"),"4","#"),"3","#"),"2","#"),"1","#"),"0","#"),"$","")," ",""),",","@"),"&gt;","@"),"&lt;","@"),"=","@"),")","@"),"(","@"),"^","@"),"/","@"),"+","@"),"*","@"),"-","@"),"@#","")))/2,TRUE,FALSE),"HardCodeMsg",IF(LEN(IF(_xlfn.ISFORMULA(D!S37),_xlfn.FORMULATEXT(D!S37),D!S37))-LEN(SUBSTITUTE(IF(_xlfn.ISFORMULA(D!S37),_xlfn.FORMULATEXT(D!S37),D!S37),"""",""))&gt;LEN(IF(_xlfn.ISFORMULA('#_D'!S37),_xlfn.FORMULATEXT('#_D'!S37),'#_D'!S37))-LEN(SUBSTITUTE(IF(_xlfn.ISFORMULA('#_D'!S37),_xlfn.FORMULATEXT('#_D'!S37),'#_D'!S37),"""","")),TRUE,FALSE),"HardQuoteMsg",IF(LEN(IF(_xlfn.ISFORMULA(D!S37),_xlfn.FORMULATEXT(D!S37),D!S37))-LEN(SUBSTITUTE(IF(_xlfn.ISFORMULA(D!S37),_xlfn.FORMULATEXT(D!S37),D!S37),"$",""))&lt;LEN(IF(_xlfn.ISFORMULA('#_D'!S37),_xlfn.FORMULATEXT('#_D'!S37),'#_D'!S37))-LEN(SUBSTITUTE(IF(_xlfn.ISFORMULA('#_D'!S37),_xlfn.FORMULATEXT('#_D'!S37),'#_D'!S37),"$","")),TRUE,FALSE),"MissingAbsMsg",_xlfn.IFS(ISTEXT('#_D'!S37),FALSE,ISLOGICAL('#_D'!S37),FALSE,SUBSTITUTE(CELL("format",'#_D'!S37),"-","")=SUBSTITUTE(CELL("format",D!S37),"-",""),FALSE,CELL("format",'#_D'!S37)="G",FALSE,AND(CELL("format",'#_D'!S37)="F0",CELL("format",D!S37)="G"),FALSE,TRUE,IFERROR(IF(MATCH(CELL("format",'#_D'!S37),FormatCodes_SFX!$A$4:$A$53,0)&gt;0,TRUE),FALSE),TRUE,TRUE),"FormatMsg",TRUE,"PerfectMsg")</f>
        <v>PerfectMsg</v>
      </c>
      <c r="T37" s="303" t="str">
        <f ca="1">_xlfn.IFS(ISBLANK(D!T37),"",IF(NOT(ISNA('#_D'!T37)),IF(ISNA(D!T37),TRUE,FALSE),FALSE),"StuNAMsg",IF(AND(ISNA('#_D'!T37),ISNA(D!T37)),TRUE,FALSE),"PerfectMsg",IF(NOT(ISERROR('#_D'!T37)),IF(ISERROR(D!T37),TRUE,FALSE),FALSE),"StuErrorMsg",IF(TYPE('#_D'!T37)&lt;&gt;TYPE(D!T37),TRUE,FALSE),"WrongTypeMsg",IF(_xlfn.ISFORMULA('#_D'!T37),IF(NOT(_xlfn.ISFORMULA(D!T37)),TRUE),FALSE),"MissingFormulaMsg",IF(NOT(AND(ISNUMBER(FIND("[",_xlfn.FORMULATEXT('#_D'!T37))),ISNUMBER(FIND("!",_xlfn.FORMULATEXT('#_D'!T37))))),AND(ISNUMBER(FIND("[",_xlfn.FORMULATEXT(D!T37))),ISNUMBER(FIND("!",_xlfn.FORMULATEXT(D!T37)))),FALSE),"ExternalRefsMsg",IF(ISNUMBER('#_D'!T37),IF(ABS('#_D'!T37-D!T37)&gt;0.00001,TRUE,FALSE),IF('#_D'!T37&lt;&gt;D!T37,TRUE,FALSE)),IF(ISNUMBER('#_D'!T37),IF('#_D'!T37&gt;D!T37,"TooLow","TooHigh"),"WrongAnswer"),NOT(_xlfn.ISFORMULA('#_D'!T37)),IF(_xlfn.IFS(ISTEXT('#_D'!T37),FALSE,ISLOGICAL('#_D'!T37),FALSE,SUBSTITUTE(CELL("format",'#_D'!T37),"-","")=SUBSTITUTE(CELL("format",D!T37),"-",""),FALSE,CELL("format",'#_D'!T37)="G",FALSE,AND(CELL("format",'#_D'!T37)="F0",CELL("format",D!T37)="G"),FALSE,TRUE,IFERROR(IF(MATCH(CELL("format",'#_D'!T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37),_xlfn.FORMULATEXT(D!T37),D!T37),"9","#"),"8","#"),"7","#"),"6","#"),"5","#"),"4","#"),"3","#"),"2","#"),"1","#"),"0","#"),"$","")," ",""),",","@"),"&gt;","@"),"&lt;","@"),"=","@"),")","@"),"(","@"),"^","@"),"/","@"),"+","@"),"*","@"),"-","@"))-LEN(SUBSTITUTE(SUBSTITUTE(SUBSTITUTE(SUBSTITUTE(SUBSTITUTE(SUBSTITUTE(SUBSTITUTE(SUBSTITUTE(SUBSTITUTE(SUBSTITUTE(SUBSTITUTE(SUBSTITUTE(SUBSTITUTE(SUBSTITUTE(SUBSTITUTE(SUBSTITUTE(SUBSTITUTE(SUBSTITUTE(SUBSTITUTE(SUBSTITUTE(SUBSTITUTE(SUBSTITUTE(SUBSTITUTE(SUBSTITUTE(IF(_xlfn.ISFORMULA(D!T37),_xlfn.FORMULATEXT(D!T37),D!T37),"9","#"),"8","#"),"7","#"),"6","#"),"5","#"),"4","#"),"3","#"),"2","#"),"1","#"),"0","#"),"$","")," ",""),",","@"),"&gt;","@"),"&lt;","@"),"=","@"),")","@"),"(","@"),"^","@"),"/","@"),"+","@"),"*","@"),"-","@"),"@#","")))/2&gt;(LEN(SUBSTITUTE(SUBSTITUTE(SUBSTITUTE(SUBSTITUTE(SUBSTITUTE(SUBSTITUTE(SUBSTITUTE(SUBSTITUTE(SUBSTITUTE(SUBSTITUTE(SUBSTITUTE(SUBSTITUTE(SUBSTITUTE(SUBSTITUTE(SUBSTITUTE(SUBSTITUTE(SUBSTITUTE(SUBSTITUTE(SUBSTITUTE(SUBSTITUTE(SUBSTITUTE(SUBSTITUTE(SUBSTITUTE(IF(_xlfn.ISFORMULA('#_D'!T37),_xlfn.FORMULATEXT('#_D'!T37),'#_D'!T37),"9","#"),"8","#"),"7","#"),"6","#"),"5","#"),"4","#"),"3","#"),"2","#"),"1","#"),"0","#"),"$","")," ",""),",","@"),"&gt;","@"),"&lt;","@"),"=","@"),")","@"),"(","@"),"^","@"),"/","@"),"+","@"),"*","@"),"-","@"))-LEN(SUBSTITUTE(SUBSTITUTE(SUBSTITUTE(SUBSTITUTE(SUBSTITUTE(SUBSTITUTE(SUBSTITUTE(SUBSTITUTE(SUBSTITUTE(SUBSTITUTE(SUBSTITUTE(SUBSTITUTE(SUBSTITUTE(SUBSTITUTE(SUBSTITUTE(SUBSTITUTE(SUBSTITUTE(SUBSTITUTE(SUBSTITUTE(SUBSTITUTE(SUBSTITUTE(SUBSTITUTE(SUBSTITUTE(SUBSTITUTE(IF(_xlfn.ISFORMULA('#_D'!T37),_xlfn.FORMULATEXT('#_D'!T37),'#_D'!T37),"9","#"),"8","#"),"7","#"),"6","#"),"5","#"),"4","#"),"3","#"),"2","#"),"1","#"),"0","#"),"$","")," ",""),",","@"),"&gt;","@"),"&lt;","@"),"=","@"),")","@"),"(","@"),"^","@"),"/","@"),"+","@"),"*","@"),"-","@"),"@#","")))/2,TRUE,FALSE),"HardCodeMsg",IF(LEN(IF(_xlfn.ISFORMULA(D!T37),_xlfn.FORMULATEXT(D!T37),D!T37))-LEN(SUBSTITUTE(IF(_xlfn.ISFORMULA(D!T37),_xlfn.FORMULATEXT(D!T37),D!T37),"""",""))&gt;LEN(IF(_xlfn.ISFORMULA('#_D'!T37),_xlfn.FORMULATEXT('#_D'!T37),'#_D'!T37))-LEN(SUBSTITUTE(IF(_xlfn.ISFORMULA('#_D'!T37),_xlfn.FORMULATEXT('#_D'!T37),'#_D'!T37),"""","")),TRUE,FALSE),"HardQuoteMsg",IF(LEN(IF(_xlfn.ISFORMULA(D!T37),_xlfn.FORMULATEXT(D!T37),D!T37))-LEN(SUBSTITUTE(IF(_xlfn.ISFORMULA(D!T37),_xlfn.FORMULATEXT(D!T37),D!T37),"$",""))&lt;LEN(IF(_xlfn.ISFORMULA('#_D'!T37),_xlfn.FORMULATEXT('#_D'!T37),'#_D'!T37))-LEN(SUBSTITUTE(IF(_xlfn.ISFORMULA('#_D'!T37),_xlfn.FORMULATEXT('#_D'!T37),'#_D'!T37),"$","")),TRUE,FALSE),"MissingAbsMsg",_xlfn.IFS(ISTEXT('#_D'!T37),FALSE,ISLOGICAL('#_D'!T37),FALSE,SUBSTITUTE(CELL("format",'#_D'!T37),"-","")=SUBSTITUTE(CELL("format",D!T37),"-",""),FALSE,CELL("format",'#_D'!T37)="G",FALSE,AND(CELL("format",'#_D'!T37)="F0",CELL("format",D!T37)="G"),FALSE,TRUE,IFERROR(IF(MATCH(CELL("format",'#_D'!T37),FormatCodes_SFX!$A$4:$A$53,0)&gt;0,TRUE),FALSE),TRUE,TRUE),"FormatMsg",TRUE,"PerfectMsg")</f>
        <v>PerfectMsg</v>
      </c>
      <c r="U37" s="231" t="str">
        <f ca="1">_xlfn.IFS(ISBLANK(D!U37),"",IF(NOT(ISNA('#_D'!U37)),IF(ISNA(D!U37),TRUE,FALSE),FALSE),"StuNAMsg",IF(AND(ISNA('#_D'!U37),ISNA(D!U37)),TRUE,FALSE),"PerfectMsg",IF(NOT(ISERROR('#_D'!U37)),IF(ISERROR(D!U37),TRUE,FALSE),FALSE),"StuErrorMsg",IF(TYPE('#_D'!U37)&lt;&gt;TYPE(D!U37),TRUE,FALSE),"WrongTypeMsg",IF(_xlfn.ISFORMULA('#_D'!U37),IF(NOT(_xlfn.ISFORMULA(D!U37)),TRUE),FALSE),"MissingFormulaMsg",IF(NOT(AND(ISNUMBER(FIND("[",_xlfn.FORMULATEXT('#_D'!U37))),ISNUMBER(FIND("!",_xlfn.FORMULATEXT('#_D'!U37))))),AND(ISNUMBER(FIND("[",_xlfn.FORMULATEXT(D!U37))),ISNUMBER(FIND("!",_xlfn.FORMULATEXT(D!U37)))),FALSE),"ExternalRefsMsg",IF(ISNUMBER('#_D'!U37),IF(ABS('#_D'!U37-D!U37)&gt;0.00001,TRUE,FALSE),IF('#_D'!U37&lt;&gt;D!U37,TRUE,FALSE)),IF(ISNUMBER('#_D'!U37),IF('#_D'!U37&gt;D!U37,"TooLow","TooHigh"),"WrongAnswer"),NOT(_xlfn.ISFORMULA('#_D'!U37)),IF(_xlfn.IFS(ISTEXT('#_D'!U37),FALSE,ISLOGICAL('#_D'!U37),FALSE,SUBSTITUTE(CELL("format",'#_D'!U37),"-","")=SUBSTITUTE(CELL("format",D!U37),"-",""),FALSE,CELL("format",'#_D'!U37)="G",FALSE,AND(CELL("format",'#_D'!U37)="F0",CELL("format",D!U37)="G"),FALSE,TRUE,IFERROR(IF(MATCH(CELL("format",'#_D'!U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37),_xlfn.FORMULATEXT(D!U37),D!U37),"9","#"),"8","#"),"7","#"),"6","#"),"5","#"),"4","#"),"3","#"),"2","#"),"1","#"),"0","#"),"$","")," ",""),",","@"),"&gt;","@"),"&lt;","@"),"=","@"),")","@"),"(","@"),"^","@"),"/","@"),"+","@"),"*","@"),"-","@"))-LEN(SUBSTITUTE(SUBSTITUTE(SUBSTITUTE(SUBSTITUTE(SUBSTITUTE(SUBSTITUTE(SUBSTITUTE(SUBSTITUTE(SUBSTITUTE(SUBSTITUTE(SUBSTITUTE(SUBSTITUTE(SUBSTITUTE(SUBSTITUTE(SUBSTITUTE(SUBSTITUTE(SUBSTITUTE(SUBSTITUTE(SUBSTITUTE(SUBSTITUTE(SUBSTITUTE(SUBSTITUTE(SUBSTITUTE(SUBSTITUTE(IF(_xlfn.ISFORMULA(D!U37),_xlfn.FORMULATEXT(D!U37),D!U37),"9","#"),"8","#"),"7","#"),"6","#"),"5","#"),"4","#"),"3","#"),"2","#"),"1","#"),"0","#"),"$","")," ",""),",","@"),"&gt;","@"),"&lt;","@"),"=","@"),")","@"),"(","@"),"^","@"),"/","@"),"+","@"),"*","@"),"-","@"),"@#","")))/2&gt;(LEN(SUBSTITUTE(SUBSTITUTE(SUBSTITUTE(SUBSTITUTE(SUBSTITUTE(SUBSTITUTE(SUBSTITUTE(SUBSTITUTE(SUBSTITUTE(SUBSTITUTE(SUBSTITUTE(SUBSTITUTE(SUBSTITUTE(SUBSTITUTE(SUBSTITUTE(SUBSTITUTE(SUBSTITUTE(SUBSTITUTE(SUBSTITUTE(SUBSTITUTE(SUBSTITUTE(SUBSTITUTE(SUBSTITUTE(IF(_xlfn.ISFORMULA('#_D'!U37),_xlfn.FORMULATEXT('#_D'!U37),'#_D'!U37),"9","#"),"8","#"),"7","#"),"6","#"),"5","#"),"4","#"),"3","#"),"2","#"),"1","#"),"0","#"),"$","")," ",""),",","@"),"&gt;","@"),"&lt;","@"),"=","@"),")","@"),"(","@"),"^","@"),"/","@"),"+","@"),"*","@"),"-","@"))-LEN(SUBSTITUTE(SUBSTITUTE(SUBSTITUTE(SUBSTITUTE(SUBSTITUTE(SUBSTITUTE(SUBSTITUTE(SUBSTITUTE(SUBSTITUTE(SUBSTITUTE(SUBSTITUTE(SUBSTITUTE(SUBSTITUTE(SUBSTITUTE(SUBSTITUTE(SUBSTITUTE(SUBSTITUTE(SUBSTITUTE(SUBSTITUTE(SUBSTITUTE(SUBSTITUTE(SUBSTITUTE(SUBSTITUTE(SUBSTITUTE(IF(_xlfn.ISFORMULA('#_D'!U37),_xlfn.FORMULATEXT('#_D'!U37),'#_D'!U37),"9","#"),"8","#"),"7","#"),"6","#"),"5","#"),"4","#"),"3","#"),"2","#"),"1","#"),"0","#"),"$","")," ",""),",","@"),"&gt;","@"),"&lt;","@"),"=","@"),")","@"),"(","@"),"^","@"),"/","@"),"+","@"),"*","@"),"-","@"),"@#","")))/2,TRUE,FALSE),"HardCodeMsg",IF(LEN(IF(_xlfn.ISFORMULA(D!U37),_xlfn.FORMULATEXT(D!U37),D!U37))-LEN(SUBSTITUTE(IF(_xlfn.ISFORMULA(D!U37),_xlfn.FORMULATEXT(D!U37),D!U37),"""",""))&gt;LEN(IF(_xlfn.ISFORMULA('#_D'!U37),_xlfn.FORMULATEXT('#_D'!U37),'#_D'!U37))-LEN(SUBSTITUTE(IF(_xlfn.ISFORMULA('#_D'!U37),_xlfn.FORMULATEXT('#_D'!U37),'#_D'!U37),"""","")),TRUE,FALSE),"HardQuoteMsg",IF(LEN(IF(_xlfn.ISFORMULA(D!U37),_xlfn.FORMULATEXT(D!U37),D!U37))-LEN(SUBSTITUTE(IF(_xlfn.ISFORMULA(D!U37),_xlfn.FORMULATEXT(D!U37),D!U37),"$",""))&lt;LEN(IF(_xlfn.ISFORMULA('#_D'!U37),_xlfn.FORMULATEXT('#_D'!U37),'#_D'!U37))-LEN(SUBSTITUTE(IF(_xlfn.ISFORMULA('#_D'!U37),_xlfn.FORMULATEXT('#_D'!U37),'#_D'!U37),"$","")),TRUE,FALSE),"MissingAbsMsg",_xlfn.IFS(ISTEXT('#_D'!U37),FALSE,ISLOGICAL('#_D'!U37),FALSE,SUBSTITUTE(CELL("format",'#_D'!U37),"-","")=SUBSTITUTE(CELL("format",D!U37),"-",""),FALSE,CELL("format",'#_D'!U37)="G",FALSE,AND(CELL("format",'#_D'!U37)="F0",CELL("format",D!U37)="G"),FALSE,TRUE,IFERROR(IF(MATCH(CELL("format",'#_D'!U37),FormatCodes_SFX!$A$4:$A$53,0)&gt;0,TRUE),FALSE),TRUE,TRUE),"FormatMsg",TRUE,"PerfectMsg")</f>
        <v>PerfectMsg</v>
      </c>
    </row>
    <row r="38" spans="6:21" ht="15.4" customHeight="1">
      <c r="F38" s="232">
        <v>0</v>
      </c>
      <c r="G38" s="231">
        <v>0</v>
      </c>
      <c r="H38" s="231">
        <v>0</v>
      </c>
      <c r="I38" s="231" t="str">
        <f ca="1">_xlfn.IFS(ISBLANK(D!I38),"",IF(NOT(ISNA('#_D'!I38)),IF(ISNA(D!I38),TRUE,FALSE),FALSE),"StuNAMsg",IF(AND(ISNA('#_D'!I38),ISNA(D!I38)),TRUE,FALSE),"PerfectMsg",IF(NOT(ISERROR('#_D'!I38)),IF(ISERROR(D!I38),TRUE,FALSE),FALSE),"StuErrorMsg",IF(TYPE('#_D'!I38)&lt;&gt;TYPE(D!I38),TRUE,FALSE),"WrongTypeMsg",IF(_xlfn.ISFORMULA('#_D'!I38),IF(NOT(_xlfn.ISFORMULA(D!I38)),TRUE),FALSE),"MissingFormulaMsg",IF(NOT(AND(ISNUMBER(FIND("[",_xlfn.FORMULATEXT('#_D'!I38))),ISNUMBER(FIND("!",_xlfn.FORMULATEXT('#_D'!I38))))),AND(ISNUMBER(FIND("[",_xlfn.FORMULATEXT(D!I38))),ISNUMBER(FIND("!",_xlfn.FORMULATEXT(D!I38)))),FALSE),"ExternalRefsMsg",IF(ISNUMBER('#_D'!I38),IF(ABS('#_D'!I38-D!I38)&gt;0.00001,TRUE,FALSE),IF('#_D'!I38&lt;&gt;D!I38,TRUE,FALSE)),IF(ISNUMBER('#_D'!I38),IF('#_D'!I38&gt;D!I38,"TooLow","TooHigh"),"WrongAnswer"),NOT(_xlfn.ISFORMULA('#_D'!I38)),IF(_xlfn.IFS(ISTEXT('#_D'!I38),FALSE,ISLOGICAL('#_D'!I38),FALSE,SUBSTITUTE(CELL("format",'#_D'!I38),"-","")=SUBSTITUTE(CELL("format",D!I38),"-",""),FALSE,CELL("format",'#_D'!I38)="G",FALSE,AND(CELL("format",'#_D'!I38)="F0",CELL("format",D!I38)="G"),FALSE,TRUE,IFERROR(IF(MATCH(CELL("format",'#_D'!I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38),_xlfn.FORMULATEXT(D!I38),D!I38),"9","#"),"8","#"),"7","#"),"6","#"),"5","#"),"4","#"),"3","#"),"2","#"),"1","#"),"0","#"),"$","")," ",""),",","@"),"&gt;","@"),"&lt;","@"),"=","@"),")","@"),"(","@"),"^","@"),"/","@"),"+","@"),"*","@"),"-","@"))-LEN(SUBSTITUTE(SUBSTITUTE(SUBSTITUTE(SUBSTITUTE(SUBSTITUTE(SUBSTITUTE(SUBSTITUTE(SUBSTITUTE(SUBSTITUTE(SUBSTITUTE(SUBSTITUTE(SUBSTITUTE(SUBSTITUTE(SUBSTITUTE(SUBSTITUTE(SUBSTITUTE(SUBSTITUTE(SUBSTITUTE(SUBSTITUTE(SUBSTITUTE(SUBSTITUTE(SUBSTITUTE(SUBSTITUTE(SUBSTITUTE(IF(_xlfn.ISFORMULA(D!I38),_xlfn.FORMULATEXT(D!I38),D!I38),"9","#"),"8","#"),"7","#"),"6","#"),"5","#"),"4","#"),"3","#"),"2","#"),"1","#"),"0","#"),"$","")," ",""),",","@"),"&gt;","@"),"&lt;","@"),"=","@"),")","@"),"(","@"),"^","@"),"/","@"),"+","@"),"*","@"),"-","@"),"@#","")))/2&gt;(LEN(SUBSTITUTE(SUBSTITUTE(SUBSTITUTE(SUBSTITUTE(SUBSTITUTE(SUBSTITUTE(SUBSTITUTE(SUBSTITUTE(SUBSTITUTE(SUBSTITUTE(SUBSTITUTE(SUBSTITUTE(SUBSTITUTE(SUBSTITUTE(SUBSTITUTE(SUBSTITUTE(SUBSTITUTE(SUBSTITUTE(SUBSTITUTE(SUBSTITUTE(SUBSTITUTE(SUBSTITUTE(SUBSTITUTE(IF(_xlfn.ISFORMULA('#_D'!I38),_xlfn.FORMULATEXT('#_D'!I38),'#_D'!I38),"9","#"),"8","#"),"7","#"),"6","#"),"5","#"),"4","#"),"3","#"),"2","#"),"1","#"),"0","#"),"$","")," ",""),",","@"),"&gt;","@"),"&lt;","@"),"=","@"),")","@"),"(","@"),"^","@"),"/","@"),"+","@"),"*","@"),"-","@"))-LEN(SUBSTITUTE(SUBSTITUTE(SUBSTITUTE(SUBSTITUTE(SUBSTITUTE(SUBSTITUTE(SUBSTITUTE(SUBSTITUTE(SUBSTITUTE(SUBSTITUTE(SUBSTITUTE(SUBSTITUTE(SUBSTITUTE(SUBSTITUTE(SUBSTITUTE(SUBSTITUTE(SUBSTITUTE(SUBSTITUTE(SUBSTITUTE(SUBSTITUTE(SUBSTITUTE(SUBSTITUTE(SUBSTITUTE(SUBSTITUTE(IF(_xlfn.ISFORMULA('#_D'!I38),_xlfn.FORMULATEXT('#_D'!I38),'#_D'!I38),"9","#"),"8","#"),"7","#"),"6","#"),"5","#"),"4","#"),"3","#"),"2","#"),"1","#"),"0","#"),"$","")," ",""),",","@"),"&gt;","@"),"&lt;","@"),"=","@"),")","@"),"(","@"),"^","@"),"/","@"),"+","@"),"*","@"),"-","@"),"@#","")))/2,TRUE,FALSE),"HardCodeMsg",IF(LEN(IF(_xlfn.ISFORMULA(D!I38),_xlfn.FORMULATEXT(D!I38),D!I38))-LEN(SUBSTITUTE(IF(_xlfn.ISFORMULA(D!I38),_xlfn.FORMULATEXT(D!I38),D!I38),"""",""))&gt;LEN(IF(_xlfn.ISFORMULA('#_D'!I38),_xlfn.FORMULATEXT('#_D'!I38),'#_D'!I38))-LEN(SUBSTITUTE(IF(_xlfn.ISFORMULA('#_D'!I38),_xlfn.FORMULATEXT('#_D'!I38),'#_D'!I38),"""","")),TRUE,FALSE),"HardQuoteMsg",IF(LEN(IF(_xlfn.ISFORMULA(D!I38),_xlfn.FORMULATEXT(D!I38),D!I38))-LEN(SUBSTITUTE(IF(_xlfn.ISFORMULA(D!I38),_xlfn.FORMULATEXT(D!I38),D!I38),"$",""))&lt;LEN(IF(_xlfn.ISFORMULA('#_D'!I38),_xlfn.FORMULATEXT('#_D'!I38),'#_D'!I38))-LEN(SUBSTITUTE(IF(_xlfn.ISFORMULA('#_D'!I38),_xlfn.FORMULATEXT('#_D'!I38),'#_D'!I38),"$","")),TRUE,FALSE),"MissingAbsMsg",_xlfn.IFS(ISTEXT('#_D'!I38),FALSE,ISLOGICAL('#_D'!I38),FALSE,SUBSTITUTE(CELL("format",'#_D'!I38),"-","")=SUBSTITUTE(CELL("format",D!I38),"-",""),FALSE,CELL("format",'#_D'!I38)="G",FALSE,AND(CELL("format",'#_D'!I38)="F0",CELL("format",D!I38)="G"),FALSE,TRUE,IFERROR(IF(MATCH(CELL("format",'#_D'!I38),FormatCodes_SFX!$A$4:$A$53,0)&gt;0,TRUE),FALSE),TRUE,TRUE),"FormatMsg",TRUE,"PerfectMsg")</f>
        <v>PerfectMsg</v>
      </c>
      <c r="J38" s="231" t="str">
        <f ca="1">_xlfn.IFS(ISBLANK(D!J38),"",IF(NOT(ISNA('#_D'!J38)),IF(ISNA(D!J38),TRUE,FALSE),FALSE),"StuNAMsg",IF(AND(ISNA('#_D'!J38),ISNA(D!J38)),TRUE,FALSE),"PerfectMsg",IF(NOT(ISERROR('#_D'!J38)),IF(ISERROR(D!J38),TRUE,FALSE),FALSE),"StuErrorMsg",IF(TYPE('#_D'!J38)&lt;&gt;TYPE(D!J38),TRUE,FALSE),"WrongTypeMsg",IF(_xlfn.ISFORMULA('#_D'!J38),IF(NOT(_xlfn.ISFORMULA(D!J38)),TRUE),FALSE),"MissingFormulaMsg",IF(NOT(AND(ISNUMBER(FIND("[",_xlfn.FORMULATEXT('#_D'!J38))),ISNUMBER(FIND("!",_xlfn.FORMULATEXT('#_D'!J38))))),AND(ISNUMBER(FIND("[",_xlfn.FORMULATEXT(D!J38))),ISNUMBER(FIND("!",_xlfn.FORMULATEXT(D!J38)))),FALSE),"ExternalRefsMsg",IF(ISNUMBER('#_D'!J38),IF(ABS('#_D'!J38-D!J38)&gt;0.00001,TRUE,FALSE),IF('#_D'!J38&lt;&gt;D!J38,TRUE,FALSE)),IF(ISNUMBER('#_D'!J38),IF('#_D'!J38&gt;D!J38,"TooLow","TooHigh"),"WrongAnswer"),NOT(_xlfn.ISFORMULA('#_D'!J38)),IF(_xlfn.IFS(ISTEXT('#_D'!J38),FALSE,ISLOGICAL('#_D'!J38),FALSE,SUBSTITUTE(CELL("format",'#_D'!J38),"-","")=SUBSTITUTE(CELL("format",D!J38),"-",""),FALSE,CELL("format",'#_D'!J38)="G",FALSE,AND(CELL("format",'#_D'!J38)="F0",CELL("format",D!J38)="G"),FALSE,TRUE,IFERROR(IF(MATCH(CELL("format",'#_D'!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38),_xlfn.FORMULATEXT(D!J38),D!J38),"9","#"),"8","#"),"7","#"),"6","#"),"5","#"),"4","#"),"3","#"),"2","#"),"1","#"),"0","#"),"$","")," ",""),",","@"),"&gt;","@"),"&lt;","@"),"=","@"),")","@"),"(","@"),"^","@"),"/","@"),"+","@"),"*","@"),"-","@"))-LEN(SUBSTITUTE(SUBSTITUTE(SUBSTITUTE(SUBSTITUTE(SUBSTITUTE(SUBSTITUTE(SUBSTITUTE(SUBSTITUTE(SUBSTITUTE(SUBSTITUTE(SUBSTITUTE(SUBSTITUTE(SUBSTITUTE(SUBSTITUTE(SUBSTITUTE(SUBSTITUTE(SUBSTITUTE(SUBSTITUTE(SUBSTITUTE(SUBSTITUTE(SUBSTITUTE(SUBSTITUTE(SUBSTITUTE(SUBSTITUTE(IF(_xlfn.ISFORMULA(D!J38),_xlfn.FORMULATEXT(D!J38),D!J38),"9","#"),"8","#"),"7","#"),"6","#"),"5","#"),"4","#"),"3","#"),"2","#"),"1","#"),"0","#"),"$","")," ",""),",","@"),"&gt;","@"),"&lt;","@"),"=","@"),")","@"),"(","@"),"^","@"),"/","@"),"+","@"),"*","@"),"-","@"),"@#","")))/2&gt;(LEN(SUBSTITUTE(SUBSTITUTE(SUBSTITUTE(SUBSTITUTE(SUBSTITUTE(SUBSTITUTE(SUBSTITUTE(SUBSTITUTE(SUBSTITUTE(SUBSTITUTE(SUBSTITUTE(SUBSTITUTE(SUBSTITUTE(SUBSTITUTE(SUBSTITUTE(SUBSTITUTE(SUBSTITUTE(SUBSTITUTE(SUBSTITUTE(SUBSTITUTE(SUBSTITUTE(SUBSTITUTE(SUBSTITUTE(IF(_xlfn.ISFORMULA('#_D'!J38),_xlfn.FORMULATEXT('#_D'!J38),'#_D'!J38),"9","#"),"8","#"),"7","#"),"6","#"),"5","#"),"4","#"),"3","#"),"2","#"),"1","#"),"0","#"),"$","")," ",""),",","@"),"&gt;","@"),"&lt;","@"),"=","@"),")","@"),"(","@"),"^","@"),"/","@"),"+","@"),"*","@"),"-","@"))-LEN(SUBSTITUTE(SUBSTITUTE(SUBSTITUTE(SUBSTITUTE(SUBSTITUTE(SUBSTITUTE(SUBSTITUTE(SUBSTITUTE(SUBSTITUTE(SUBSTITUTE(SUBSTITUTE(SUBSTITUTE(SUBSTITUTE(SUBSTITUTE(SUBSTITUTE(SUBSTITUTE(SUBSTITUTE(SUBSTITUTE(SUBSTITUTE(SUBSTITUTE(SUBSTITUTE(SUBSTITUTE(SUBSTITUTE(SUBSTITUTE(IF(_xlfn.ISFORMULA('#_D'!J38),_xlfn.FORMULATEXT('#_D'!J38),'#_D'!J38),"9","#"),"8","#"),"7","#"),"6","#"),"5","#"),"4","#"),"3","#"),"2","#"),"1","#"),"0","#"),"$","")," ",""),",","@"),"&gt;","@"),"&lt;","@"),"=","@"),")","@"),"(","@"),"^","@"),"/","@"),"+","@"),"*","@"),"-","@"),"@#","")))/2,TRUE,FALSE),"HardCodeMsg",IF(LEN(IF(_xlfn.ISFORMULA(D!J38),_xlfn.FORMULATEXT(D!J38),D!J38))-LEN(SUBSTITUTE(IF(_xlfn.ISFORMULA(D!J38),_xlfn.FORMULATEXT(D!J38),D!J38),"""",""))&gt;LEN(IF(_xlfn.ISFORMULA('#_D'!J38),_xlfn.FORMULATEXT('#_D'!J38),'#_D'!J38))-LEN(SUBSTITUTE(IF(_xlfn.ISFORMULA('#_D'!J38),_xlfn.FORMULATEXT('#_D'!J38),'#_D'!J38),"""","")),TRUE,FALSE),"HardQuoteMsg",IF(LEN(IF(_xlfn.ISFORMULA(D!J38),_xlfn.FORMULATEXT(D!J38),D!J38))-LEN(SUBSTITUTE(IF(_xlfn.ISFORMULA(D!J38),_xlfn.FORMULATEXT(D!J38),D!J38),"$",""))&lt;LEN(IF(_xlfn.ISFORMULA('#_D'!J38),_xlfn.FORMULATEXT('#_D'!J38),'#_D'!J38))-LEN(SUBSTITUTE(IF(_xlfn.ISFORMULA('#_D'!J38),_xlfn.FORMULATEXT('#_D'!J38),'#_D'!J38),"$","")),TRUE,FALSE),"MissingAbsMsg",_xlfn.IFS(ISTEXT('#_D'!J38),FALSE,ISLOGICAL('#_D'!J38),FALSE,SUBSTITUTE(CELL("format",'#_D'!J38),"-","")=SUBSTITUTE(CELL("format",D!J38),"-",""),FALSE,CELL("format",'#_D'!J38)="G",FALSE,AND(CELL("format",'#_D'!J38)="F0",CELL("format",D!J38)="G"),FALSE,TRUE,IFERROR(IF(MATCH(CELL("format",'#_D'!J38),FormatCodes_SFX!$A$4:$A$53,0)&gt;0,TRUE),FALSE),TRUE,TRUE),"FormatMsg",TRUE,"PerfectMsg")</f>
        <v>PerfectMsg</v>
      </c>
      <c r="K38" s="302">
        <v>0</v>
      </c>
      <c r="L38" s="231">
        <v>0</v>
      </c>
      <c r="M38" s="231">
        <v>0</v>
      </c>
      <c r="N38" s="303">
        <v>0</v>
      </c>
      <c r="O38" s="231">
        <v>0</v>
      </c>
      <c r="P38" s="302">
        <v>0</v>
      </c>
      <c r="Q38" s="304">
        <v>7.44</v>
      </c>
      <c r="S38" s="305" t="str">
        <f ca="1">_xlfn.IFS(ISBLANK(D!S38),"",IF(NOT(ISNA('#_D'!S38)),IF(ISNA(D!S38),TRUE,FALSE),FALSE),"StuNAMsg",IF(AND(ISNA('#_D'!S38),ISNA(D!S38)),TRUE,FALSE),"PerfectMsg",IF(NOT(ISERROR('#_D'!S38)),IF(ISERROR(D!S38),TRUE,FALSE),FALSE),"StuErrorMsg",IF(TYPE('#_D'!S38)&lt;&gt;TYPE(D!S38),TRUE,FALSE),"WrongTypeMsg",IF(_xlfn.ISFORMULA('#_D'!S38),IF(NOT(_xlfn.ISFORMULA(D!S38)),TRUE),FALSE),"MissingFormulaMsg",IF(NOT(AND(ISNUMBER(FIND("[",_xlfn.FORMULATEXT('#_D'!S38))),ISNUMBER(FIND("!",_xlfn.FORMULATEXT('#_D'!S38))))),AND(ISNUMBER(FIND("[",_xlfn.FORMULATEXT(D!S38))),ISNUMBER(FIND("!",_xlfn.FORMULATEXT(D!S38)))),FALSE),"ExternalRefsMsg",IF(ISNUMBER('#_D'!S38),IF(ABS('#_D'!S38-D!S38)&gt;0.00001,TRUE,FALSE),IF('#_D'!S38&lt;&gt;D!S38,TRUE,FALSE)),IF(ISNUMBER('#_D'!S38),IF('#_D'!S38&gt;D!S38,"TooLow","TooHigh"),"WrongAnswer"),NOT(_xlfn.ISFORMULA('#_D'!S38)),IF(_xlfn.IFS(ISTEXT('#_D'!S38),FALSE,ISLOGICAL('#_D'!S38),FALSE,SUBSTITUTE(CELL("format",'#_D'!S38),"-","")=SUBSTITUTE(CELL("format",D!S38),"-",""),FALSE,CELL("format",'#_D'!S38)="G",FALSE,AND(CELL("format",'#_D'!S38)="F0",CELL("format",D!S38)="G"),FALSE,TRUE,IFERROR(IF(MATCH(CELL("format",'#_D'!S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38),_xlfn.FORMULATEXT(D!S38),D!S38),"9","#"),"8","#"),"7","#"),"6","#"),"5","#"),"4","#"),"3","#"),"2","#"),"1","#"),"0","#"),"$","")," ",""),",","@"),"&gt;","@"),"&lt;","@"),"=","@"),")","@"),"(","@"),"^","@"),"/","@"),"+","@"),"*","@"),"-","@"))-LEN(SUBSTITUTE(SUBSTITUTE(SUBSTITUTE(SUBSTITUTE(SUBSTITUTE(SUBSTITUTE(SUBSTITUTE(SUBSTITUTE(SUBSTITUTE(SUBSTITUTE(SUBSTITUTE(SUBSTITUTE(SUBSTITUTE(SUBSTITUTE(SUBSTITUTE(SUBSTITUTE(SUBSTITUTE(SUBSTITUTE(SUBSTITUTE(SUBSTITUTE(SUBSTITUTE(SUBSTITUTE(SUBSTITUTE(SUBSTITUTE(IF(_xlfn.ISFORMULA(D!S38),_xlfn.FORMULATEXT(D!S38),D!S38),"9","#"),"8","#"),"7","#"),"6","#"),"5","#"),"4","#"),"3","#"),"2","#"),"1","#"),"0","#"),"$","")," ",""),",","@"),"&gt;","@"),"&lt;","@"),"=","@"),")","@"),"(","@"),"^","@"),"/","@"),"+","@"),"*","@"),"-","@"),"@#","")))/2&gt;(LEN(SUBSTITUTE(SUBSTITUTE(SUBSTITUTE(SUBSTITUTE(SUBSTITUTE(SUBSTITUTE(SUBSTITUTE(SUBSTITUTE(SUBSTITUTE(SUBSTITUTE(SUBSTITUTE(SUBSTITUTE(SUBSTITUTE(SUBSTITUTE(SUBSTITUTE(SUBSTITUTE(SUBSTITUTE(SUBSTITUTE(SUBSTITUTE(SUBSTITUTE(SUBSTITUTE(SUBSTITUTE(SUBSTITUTE(IF(_xlfn.ISFORMULA('#_D'!S38),_xlfn.FORMULATEXT('#_D'!S38),'#_D'!S38),"9","#"),"8","#"),"7","#"),"6","#"),"5","#"),"4","#"),"3","#"),"2","#"),"1","#"),"0","#"),"$","")," ",""),",","@"),"&gt;","@"),"&lt;","@"),"=","@"),")","@"),"(","@"),"^","@"),"/","@"),"+","@"),"*","@"),"-","@"))-LEN(SUBSTITUTE(SUBSTITUTE(SUBSTITUTE(SUBSTITUTE(SUBSTITUTE(SUBSTITUTE(SUBSTITUTE(SUBSTITUTE(SUBSTITUTE(SUBSTITUTE(SUBSTITUTE(SUBSTITUTE(SUBSTITUTE(SUBSTITUTE(SUBSTITUTE(SUBSTITUTE(SUBSTITUTE(SUBSTITUTE(SUBSTITUTE(SUBSTITUTE(SUBSTITUTE(SUBSTITUTE(SUBSTITUTE(SUBSTITUTE(IF(_xlfn.ISFORMULA('#_D'!S38),_xlfn.FORMULATEXT('#_D'!S38),'#_D'!S38),"9","#"),"8","#"),"7","#"),"6","#"),"5","#"),"4","#"),"3","#"),"2","#"),"1","#"),"0","#"),"$","")," ",""),",","@"),"&gt;","@"),"&lt;","@"),"=","@"),")","@"),"(","@"),"^","@"),"/","@"),"+","@"),"*","@"),"-","@"),"@#","")))/2,TRUE,FALSE),"HardCodeMsg",IF(LEN(IF(_xlfn.ISFORMULA(D!S38),_xlfn.FORMULATEXT(D!S38),D!S38))-LEN(SUBSTITUTE(IF(_xlfn.ISFORMULA(D!S38),_xlfn.FORMULATEXT(D!S38),D!S38),"""",""))&gt;LEN(IF(_xlfn.ISFORMULA('#_D'!S38),_xlfn.FORMULATEXT('#_D'!S38),'#_D'!S38))-LEN(SUBSTITUTE(IF(_xlfn.ISFORMULA('#_D'!S38),_xlfn.FORMULATEXT('#_D'!S38),'#_D'!S38),"""","")),TRUE,FALSE),"HardQuoteMsg",IF(LEN(IF(_xlfn.ISFORMULA(D!S38),_xlfn.FORMULATEXT(D!S38),D!S38))-LEN(SUBSTITUTE(IF(_xlfn.ISFORMULA(D!S38),_xlfn.FORMULATEXT(D!S38),D!S38),"$",""))&lt;LEN(IF(_xlfn.ISFORMULA('#_D'!S38),_xlfn.FORMULATEXT('#_D'!S38),'#_D'!S38))-LEN(SUBSTITUTE(IF(_xlfn.ISFORMULA('#_D'!S38),_xlfn.FORMULATEXT('#_D'!S38),'#_D'!S38),"$","")),TRUE,FALSE),"MissingAbsMsg",_xlfn.IFS(ISTEXT('#_D'!S38),FALSE,ISLOGICAL('#_D'!S38),FALSE,SUBSTITUTE(CELL("format",'#_D'!S38),"-","")=SUBSTITUTE(CELL("format",D!S38),"-",""),FALSE,CELL("format",'#_D'!S38)="G",FALSE,AND(CELL("format",'#_D'!S38)="F0",CELL("format",D!S38)="G"),FALSE,TRUE,IFERROR(IF(MATCH(CELL("format",'#_D'!S38),FormatCodes_SFX!$A$4:$A$53,0)&gt;0,TRUE),FALSE),TRUE,TRUE),"FormatMsg",TRUE,"PerfectMsg")</f>
        <v>PerfectMsg</v>
      </c>
      <c r="T38" s="303" t="str">
        <f ca="1">_xlfn.IFS(ISBLANK(D!T38),"",IF(NOT(ISNA('#_D'!T38)),IF(ISNA(D!T38),TRUE,FALSE),FALSE),"StuNAMsg",IF(AND(ISNA('#_D'!T38),ISNA(D!T38)),TRUE,FALSE),"PerfectMsg",IF(NOT(ISERROR('#_D'!T38)),IF(ISERROR(D!T38),TRUE,FALSE),FALSE),"StuErrorMsg",IF(TYPE('#_D'!T38)&lt;&gt;TYPE(D!T38),TRUE,FALSE),"WrongTypeMsg",IF(_xlfn.ISFORMULA('#_D'!T38),IF(NOT(_xlfn.ISFORMULA(D!T38)),TRUE),FALSE),"MissingFormulaMsg",IF(NOT(AND(ISNUMBER(FIND("[",_xlfn.FORMULATEXT('#_D'!T38))),ISNUMBER(FIND("!",_xlfn.FORMULATEXT('#_D'!T38))))),AND(ISNUMBER(FIND("[",_xlfn.FORMULATEXT(D!T38))),ISNUMBER(FIND("!",_xlfn.FORMULATEXT(D!T38)))),FALSE),"ExternalRefsMsg",IF(ISNUMBER('#_D'!T38),IF(ABS('#_D'!T38-D!T38)&gt;0.00001,TRUE,FALSE),IF('#_D'!T38&lt;&gt;D!T38,TRUE,FALSE)),IF(ISNUMBER('#_D'!T38),IF('#_D'!T38&gt;D!T38,"TooLow","TooHigh"),"WrongAnswer"),NOT(_xlfn.ISFORMULA('#_D'!T38)),IF(_xlfn.IFS(ISTEXT('#_D'!T38),FALSE,ISLOGICAL('#_D'!T38),FALSE,SUBSTITUTE(CELL("format",'#_D'!T38),"-","")=SUBSTITUTE(CELL("format",D!T38),"-",""),FALSE,CELL("format",'#_D'!T38)="G",FALSE,AND(CELL("format",'#_D'!T38)="F0",CELL("format",D!T38)="G"),FALSE,TRUE,IFERROR(IF(MATCH(CELL("format",'#_D'!T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38),_xlfn.FORMULATEXT(D!T38),D!T38),"9","#"),"8","#"),"7","#"),"6","#"),"5","#"),"4","#"),"3","#"),"2","#"),"1","#"),"0","#"),"$","")," ",""),",","@"),"&gt;","@"),"&lt;","@"),"=","@"),")","@"),"(","@"),"^","@"),"/","@"),"+","@"),"*","@"),"-","@"))-LEN(SUBSTITUTE(SUBSTITUTE(SUBSTITUTE(SUBSTITUTE(SUBSTITUTE(SUBSTITUTE(SUBSTITUTE(SUBSTITUTE(SUBSTITUTE(SUBSTITUTE(SUBSTITUTE(SUBSTITUTE(SUBSTITUTE(SUBSTITUTE(SUBSTITUTE(SUBSTITUTE(SUBSTITUTE(SUBSTITUTE(SUBSTITUTE(SUBSTITUTE(SUBSTITUTE(SUBSTITUTE(SUBSTITUTE(SUBSTITUTE(IF(_xlfn.ISFORMULA(D!T38),_xlfn.FORMULATEXT(D!T38),D!T38),"9","#"),"8","#"),"7","#"),"6","#"),"5","#"),"4","#"),"3","#"),"2","#"),"1","#"),"0","#"),"$","")," ",""),",","@"),"&gt;","@"),"&lt;","@"),"=","@"),")","@"),"(","@"),"^","@"),"/","@"),"+","@"),"*","@"),"-","@"),"@#","")))/2&gt;(LEN(SUBSTITUTE(SUBSTITUTE(SUBSTITUTE(SUBSTITUTE(SUBSTITUTE(SUBSTITUTE(SUBSTITUTE(SUBSTITUTE(SUBSTITUTE(SUBSTITUTE(SUBSTITUTE(SUBSTITUTE(SUBSTITUTE(SUBSTITUTE(SUBSTITUTE(SUBSTITUTE(SUBSTITUTE(SUBSTITUTE(SUBSTITUTE(SUBSTITUTE(SUBSTITUTE(SUBSTITUTE(SUBSTITUTE(IF(_xlfn.ISFORMULA('#_D'!T38),_xlfn.FORMULATEXT('#_D'!T38),'#_D'!T38),"9","#"),"8","#"),"7","#"),"6","#"),"5","#"),"4","#"),"3","#"),"2","#"),"1","#"),"0","#"),"$","")," ",""),",","@"),"&gt;","@"),"&lt;","@"),"=","@"),")","@"),"(","@"),"^","@"),"/","@"),"+","@"),"*","@"),"-","@"))-LEN(SUBSTITUTE(SUBSTITUTE(SUBSTITUTE(SUBSTITUTE(SUBSTITUTE(SUBSTITUTE(SUBSTITUTE(SUBSTITUTE(SUBSTITUTE(SUBSTITUTE(SUBSTITUTE(SUBSTITUTE(SUBSTITUTE(SUBSTITUTE(SUBSTITUTE(SUBSTITUTE(SUBSTITUTE(SUBSTITUTE(SUBSTITUTE(SUBSTITUTE(SUBSTITUTE(SUBSTITUTE(SUBSTITUTE(SUBSTITUTE(IF(_xlfn.ISFORMULA('#_D'!T38),_xlfn.FORMULATEXT('#_D'!T38),'#_D'!T38),"9","#"),"8","#"),"7","#"),"6","#"),"5","#"),"4","#"),"3","#"),"2","#"),"1","#"),"0","#"),"$","")," ",""),",","@"),"&gt;","@"),"&lt;","@"),"=","@"),")","@"),"(","@"),"^","@"),"/","@"),"+","@"),"*","@"),"-","@"),"@#","")))/2,TRUE,FALSE),"HardCodeMsg",IF(LEN(IF(_xlfn.ISFORMULA(D!T38),_xlfn.FORMULATEXT(D!T38),D!T38))-LEN(SUBSTITUTE(IF(_xlfn.ISFORMULA(D!T38),_xlfn.FORMULATEXT(D!T38),D!T38),"""",""))&gt;LEN(IF(_xlfn.ISFORMULA('#_D'!T38),_xlfn.FORMULATEXT('#_D'!T38),'#_D'!T38))-LEN(SUBSTITUTE(IF(_xlfn.ISFORMULA('#_D'!T38),_xlfn.FORMULATEXT('#_D'!T38),'#_D'!T38),"""","")),TRUE,FALSE),"HardQuoteMsg",IF(LEN(IF(_xlfn.ISFORMULA(D!T38),_xlfn.FORMULATEXT(D!T38),D!T38))-LEN(SUBSTITUTE(IF(_xlfn.ISFORMULA(D!T38),_xlfn.FORMULATEXT(D!T38),D!T38),"$",""))&lt;LEN(IF(_xlfn.ISFORMULA('#_D'!T38),_xlfn.FORMULATEXT('#_D'!T38),'#_D'!T38))-LEN(SUBSTITUTE(IF(_xlfn.ISFORMULA('#_D'!T38),_xlfn.FORMULATEXT('#_D'!T38),'#_D'!T38),"$","")),TRUE,FALSE),"MissingAbsMsg",_xlfn.IFS(ISTEXT('#_D'!T38),FALSE,ISLOGICAL('#_D'!T38),FALSE,SUBSTITUTE(CELL("format",'#_D'!T38),"-","")=SUBSTITUTE(CELL("format",D!T38),"-",""),FALSE,CELL("format",'#_D'!T38)="G",FALSE,AND(CELL("format",'#_D'!T38)="F0",CELL("format",D!T38)="G"),FALSE,TRUE,IFERROR(IF(MATCH(CELL("format",'#_D'!T38),FormatCodes_SFX!$A$4:$A$53,0)&gt;0,TRUE),FALSE),TRUE,TRUE),"FormatMsg",TRUE,"PerfectMsg")</f>
        <v>PerfectMsg</v>
      </c>
      <c r="U38" s="231" t="str">
        <f ca="1">_xlfn.IFS(ISBLANK(D!U38),"",IF(NOT(ISNA('#_D'!U38)),IF(ISNA(D!U38),TRUE,FALSE),FALSE),"StuNAMsg",IF(AND(ISNA('#_D'!U38),ISNA(D!U38)),TRUE,FALSE),"PerfectMsg",IF(NOT(ISERROR('#_D'!U38)),IF(ISERROR(D!U38),TRUE,FALSE),FALSE),"StuErrorMsg",IF(TYPE('#_D'!U38)&lt;&gt;TYPE(D!U38),TRUE,FALSE),"WrongTypeMsg",IF(_xlfn.ISFORMULA('#_D'!U38),IF(NOT(_xlfn.ISFORMULA(D!U38)),TRUE),FALSE),"MissingFormulaMsg",IF(NOT(AND(ISNUMBER(FIND("[",_xlfn.FORMULATEXT('#_D'!U38))),ISNUMBER(FIND("!",_xlfn.FORMULATEXT('#_D'!U38))))),AND(ISNUMBER(FIND("[",_xlfn.FORMULATEXT(D!U38))),ISNUMBER(FIND("!",_xlfn.FORMULATEXT(D!U38)))),FALSE),"ExternalRefsMsg",IF(ISNUMBER('#_D'!U38),IF(ABS('#_D'!U38-D!U38)&gt;0.00001,TRUE,FALSE),IF('#_D'!U38&lt;&gt;D!U38,TRUE,FALSE)),IF(ISNUMBER('#_D'!U38),IF('#_D'!U38&gt;D!U38,"TooLow","TooHigh"),"WrongAnswer"),NOT(_xlfn.ISFORMULA('#_D'!U38)),IF(_xlfn.IFS(ISTEXT('#_D'!U38),FALSE,ISLOGICAL('#_D'!U38),FALSE,SUBSTITUTE(CELL("format",'#_D'!U38),"-","")=SUBSTITUTE(CELL("format",D!U38),"-",""),FALSE,CELL("format",'#_D'!U38)="G",FALSE,AND(CELL("format",'#_D'!U38)="F0",CELL("format",D!U38)="G"),FALSE,TRUE,IFERROR(IF(MATCH(CELL("format",'#_D'!U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38),_xlfn.FORMULATEXT(D!U38),D!U38),"9","#"),"8","#"),"7","#"),"6","#"),"5","#"),"4","#"),"3","#"),"2","#"),"1","#"),"0","#"),"$","")," ",""),",","@"),"&gt;","@"),"&lt;","@"),"=","@"),")","@"),"(","@"),"^","@"),"/","@"),"+","@"),"*","@"),"-","@"))-LEN(SUBSTITUTE(SUBSTITUTE(SUBSTITUTE(SUBSTITUTE(SUBSTITUTE(SUBSTITUTE(SUBSTITUTE(SUBSTITUTE(SUBSTITUTE(SUBSTITUTE(SUBSTITUTE(SUBSTITUTE(SUBSTITUTE(SUBSTITUTE(SUBSTITUTE(SUBSTITUTE(SUBSTITUTE(SUBSTITUTE(SUBSTITUTE(SUBSTITUTE(SUBSTITUTE(SUBSTITUTE(SUBSTITUTE(SUBSTITUTE(IF(_xlfn.ISFORMULA(D!U38),_xlfn.FORMULATEXT(D!U38),D!U38),"9","#"),"8","#"),"7","#"),"6","#"),"5","#"),"4","#"),"3","#"),"2","#"),"1","#"),"0","#"),"$","")," ",""),",","@"),"&gt;","@"),"&lt;","@"),"=","@"),")","@"),"(","@"),"^","@"),"/","@"),"+","@"),"*","@"),"-","@"),"@#","")))/2&gt;(LEN(SUBSTITUTE(SUBSTITUTE(SUBSTITUTE(SUBSTITUTE(SUBSTITUTE(SUBSTITUTE(SUBSTITUTE(SUBSTITUTE(SUBSTITUTE(SUBSTITUTE(SUBSTITUTE(SUBSTITUTE(SUBSTITUTE(SUBSTITUTE(SUBSTITUTE(SUBSTITUTE(SUBSTITUTE(SUBSTITUTE(SUBSTITUTE(SUBSTITUTE(SUBSTITUTE(SUBSTITUTE(SUBSTITUTE(IF(_xlfn.ISFORMULA('#_D'!U38),_xlfn.FORMULATEXT('#_D'!U38),'#_D'!U38),"9","#"),"8","#"),"7","#"),"6","#"),"5","#"),"4","#"),"3","#"),"2","#"),"1","#"),"0","#"),"$","")," ",""),",","@"),"&gt;","@"),"&lt;","@"),"=","@"),")","@"),"(","@"),"^","@"),"/","@"),"+","@"),"*","@"),"-","@"))-LEN(SUBSTITUTE(SUBSTITUTE(SUBSTITUTE(SUBSTITUTE(SUBSTITUTE(SUBSTITUTE(SUBSTITUTE(SUBSTITUTE(SUBSTITUTE(SUBSTITUTE(SUBSTITUTE(SUBSTITUTE(SUBSTITUTE(SUBSTITUTE(SUBSTITUTE(SUBSTITUTE(SUBSTITUTE(SUBSTITUTE(SUBSTITUTE(SUBSTITUTE(SUBSTITUTE(SUBSTITUTE(SUBSTITUTE(SUBSTITUTE(IF(_xlfn.ISFORMULA('#_D'!U38),_xlfn.FORMULATEXT('#_D'!U38),'#_D'!U38),"9","#"),"8","#"),"7","#"),"6","#"),"5","#"),"4","#"),"3","#"),"2","#"),"1","#"),"0","#"),"$","")," ",""),",","@"),"&gt;","@"),"&lt;","@"),"=","@"),")","@"),"(","@"),"^","@"),"/","@"),"+","@"),"*","@"),"-","@"),"@#","")))/2,TRUE,FALSE),"HardCodeMsg",IF(LEN(IF(_xlfn.ISFORMULA(D!U38),_xlfn.FORMULATEXT(D!U38),D!U38))-LEN(SUBSTITUTE(IF(_xlfn.ISFORMULA(D!U38),_xlfn.FORMULATEXT(D!U38),D!U38),"""",""))&gt;LEN(IF(_xlfn.ISFORMULA('#_D'!U38),_xlfn.FORMULATEXT('#_D'!U38),'#_D'!U38))-LEN(SUBSTITUTE(IF(_xlfn.ISFORMULA('#_D'!U38),_xlfn.FORMULATEXT('#_D'!U38),'#_D'!U38),"""","")),TRUE,FALSE),"HardQuoteMsg",IF(LEN(IF(_xlfn.ISFORMULA(D!U38),_xlfn.FORMULATEXT(D!U38),D!U38))-LEN(SUBSTITUTE(IF(_xlfn.ISFORMULA(D!U38),_xlfn.FORMULATEXT(D!U38),D!U38),"$",""))&lt;LEN(IF(_xlfn.ISFORMULA('#_D'!U38),_xlfn.FORMULATEXT('#_D'!U38),'#_D'!U38))-LEN(SUBSTITUTE(IF(_xlfn.ISFORMULA('#_D'!U38),_xlfn.FORMULATEXT('#_D'!U38),'#_D'!U38),"$","")),TRUE,FALSE),"MissingAbsMsg",_xlfn.IFS(ISTEXT('#_D'!U38),FALSE,ISLOGICAL('#_D'!U38),FALSE,SUBSTITUTE(CELL("format",'#_D'!U38),"-","")=SUBSTITUTE(CELL("format",D!U38),"-",""),FALSE,CELL("format",'#_D'!U38)="G",FALSE,AND(CELL("format",'#_D'!U38)="F0",CELL("format",D!U38)="G"),FALSE,TRUE,IFERROR(IF(MATCH(CELL("format",'#_D'!U38),FormatCodes_SFX!$A$4:$A$53,0)&gt;0,TRUE),FALSE),TRUE,TRUE),"FormatMsg",TRUE,"PerfectMsg")</f>
        <v>PerfectMsg</v>
      </c>
    </row>
    <row r="39" spans="6:21" ht="15.4" customHeight="1">
      <c r="F39" s="232">
        <v>0</v>
      </c>
      <c r="G39" s="231">
        <v>0</v>
      </c>
      <c r="H39" s="231">
        <v>0</v>
      </c>
      <c r="I39" s="231" t="str">
        <f ca="1">_xlfn.IFS(ISBLANK(D!I39),"",IF(NOT(ISNA('#_D'!I39)),IF(ISNA(D!I39),TRUE,FALSE),FALSE),"StuNAMsg",IF(AND(ISNA('#_D'!I39),ISNA(D!I39)),TRUE,FALSE),"PerfectMsg",IF(NOT(ISERROR('#_D'!I39)),IF(ISERROR(D!I39),TRUE,FALSE),FALSE),"StuErrorMsg",IF(TYPE('#_D'!I39)&lt;&gt;TYPE(D!I39),TRUE,FALSE),"WrongTypeMsg",IF(_xlfn.ISFORMULA('#_D'!I39),IF(NOT(_xlfn.ISFORMULA(D!I39)),TRUE),FALSE),"MissingFormulaMsg",IF(NOT(AND(ISNUMBER(FIND("[",_xlfn.FORMULATEXT('#_D'!I39))),ISNUMBER(FIND("!",_xlfn.FORMULATEXT('#_D'!I39))))),AND(ISNUMBER(FIND("[",_xlfn.FORMULATEXT(D!I39))),ISNUMBER(FIND("!",_xlfn.FORMULATEXT(D!I39)))),FALSE),"ExternalRefsMsg",IF(ISNUMBER('#_D'!I39),IF(ABS('#_D'!I39-D!I39)&gt;0.00001,TRUE,FALSE),IF('#_D'!I39&lt;&gt;D!I39,TRUE,FALSE)),IF(ISNUMBER('#_D'!I39),IF('#_D'!I39&gt;D!I39,"TooLow","TooHigh"),"WrongAnswer"),NOT(_xlfn.ISFORMULA('#_D'!I39)),IF(_xlfn.IFS(ISTEXT('#_D'!I39),FALSE,ISLOGICAL('#_D'!I39),FALSE,SUBSTITUTE(CELL("format",'#_D'!I39),"-","")=SUBSTITUTE(CELL("format",D!I39),"-",""),FALSE,CELL("format",'#_D'!I39)="G",FALSE,AND(CELL("format",'#_D'!I39)="F0",CELL("format",D!I39)="G"),FALSE,TRUE,IFERROR(IF(MATCH(CELL("format",'#_D'!I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39),_xlfn.FORMULATEXT(D!I39),D!I39),"9","#"),"8","#"),"7","#"),"6","#"),"5","#"),"4","#"),"3","#"),"2","#"),"1","#"),"0","#"),"$","")," ",""),",","@"),"&gt;","@"),"&lt;","@"),"=","@"),")","@"),"(","@"),"^","@"),"/","@"),"+","@"),"*","@"),"-","@"))-LEN(SUBSTITUTE(SUBSTITUTE(SUBSTITUTE(SUBSTITUTE(SUBSTITUTE(SUBSTITUTE(SUBSTITUTE(SUBSTITUTE(SUBSTITUTE(SUBSTITUTE(SUBSTITUTE(SUBSTITUTE(SUBSTITUTE(SUBSTITUTE(SUBSTITUTE(SUBSTITUTE(SUBSTITUTE(SUBSTITUTE(SUBSTITUTE(SUBSTITUTE(SUBSTITUTE(SUBSTITUTE(SUBSTITUTE(SUBSTITUTE(IF(_xlfn.ISFORMULA(D!I39),_xlfn.FORMULATEXT(D!I39),D!I39),"9","#"),"8","#"),"7","#"),"6","#"),"5","#"),"4","#"),"3","#"),"2","#"),"1","#"),"0","#"),"$","")," ",""),",","@"),"&gt;","@"),"&lt;","@"),"=","@"),")","@"),"(","@"),"^","@"),"/","@"),"+","@"),"*","@"),"-","@"),"@#","")))/2&gt;(LEN(SUBSTITUTE(SUBSTITUTE(SUBSTITUTE(SUBSTITUTE(SUBSTITUTE(SUBSTITUTE(SUBSTITUTE(SUBSTITUTE(SUBSTITUTE(SUBSTITUTE(SUBSTITUTE(SUBSTITUTE(SUBSTITUTE(SUBSTITUTE(SUBSTITUTE(SUBSTITUTE(SUBSTITUTE(SUBSTITUTE(SUBSTITUTE(SUBSTITUTE(SUBSTITUTE(SUBSTITUTE(SUBSTITUTE(IF(_xlfn.ISFORMULA('#_D'!I39),_xlfn.FORMULATEXT('#_D'!I39),'#_D'!I39),"9","#"),"8","#"),"7","#"),"6","#"),"5","#"),"4","#"),"3","#"),"2","#"),"1","#"),"0","#"),"$","")," ",""),",","@"),"&gt;","@"),"&lt;","@"),"=","@"),")","@"),"(","@"),"^","@"),"/","@"),"+","@"),"*","@"),"-","@"))-LEN(SUBSTITUTE(SUBSTITUTE(SUBSTITUTE(SUBSTITUTE(SUBSTITUTE(SUBSTITUTE(SUBSTITUTE(SUBSTITUTE(SUBSTITUTE(SUBSTITUTE(SUBSTITUTE(SUBSTITUTE(SUBSTITUTE(SUBSTITUTE(SUBSTITUTE(SUBSTITUTE(SUBSTITUTE(SUBSTITUTE(SUBSTITUTE(SUBSTITUTE(SUBSTITUTE(SUBSTITUTE(SUBSTITUTE(SUBSTITUTE(IF(_xlfn.ISFORMULA('#_D'!I39),_xlfn.FORMULATEXT('#_D'!I39),'#_D'!I39),"9","#"),"8","#"),"7","#"),"6","#"),"5","#"),"4","#"),"3","#"),"2","#"),"1","#"),"0","#"),"$","")," ",""),",","@"),"&gt;","@"),"&lt;","@"),"=","@"),")","@"),"(","@"),"^","@"),"/","@"),"+","@"),"*","@"),"-","@"),"@#","")))/2,TRUE,FALSE),"HardCodeMsg",IF(LEN(IF(_xlfn.ISFORMULA(D!I39),_xlfn.FORMULATEXT(D!I39),D!I39))-LEN(SUBSTITUTE(IF(_xlfn.ISFORMULA(D!I39),_xlfn.FORMULATEXT(D!I39),D!I39),"""",""))&gt;LEN(IF(_xlfn.ISFORMULA('#_D'!I39),_xlfn.FORMULATEXT('#_D'!I39),'#_D'!I39))-LEN(SUBSTITUTE(IF(_xlfn.ISFORMULA('#_D'!I39),_xlfn.FORMULATEXT('#_D'!I39),'#_D'!I39),"""","")),TRUE,FALSE),"HardQuoteMsg",IF(LEN(IF(_xlfn.ISFORMULA(D!I39),_xlfn.FORMULATEXT(D!I39),D!I39))-LEN(SUBSTITUTE(IF(_xlfn.ISFORMULA(D!I39),_xlfn.FORMULATEXT(D!I39),D!I39),"$",""))&lt;LEN(IF(_xlfn.ISFORMULA('#_D'!I39),_xlfn.FORMULATEXT('#_D'!I39),'#_D'!I39))-LEN(SUBSTITUTE(IF(_xlfn.ISFORMULA('#_D'!I39),_xlfn.FORMULATEXT('#_D'!I39),'#_D'!I39),"$","")),TRUE,FALSE),"MissingAbsMsg",_xlfn.IFS(ISTEXT('#_D'!I39),FALSE,ISLOGICAL('#_D'!I39),FALSE,SUBSTITUTE(CELL("format",'#_D'!I39),"-","")=SUBSTITUTE(CELL("format",D!I39),"-",""),FALSE,CELL("format",'#_D'!I39)="G",FALSE,AND(CELL("format",'#_D'!I39)="F0",CELL("format",D!I39)="G"),FALSE,TRUE,IFERROR(IF(MATCH(CELL("format",'#_D'!I39),FormatCodes_SFX!$A$4:$A$53,0)&gt;0,TRUE),FALSE),TRUE,TRUE),"FormatMsg",TRUE,"PerfectMsg")</f>
        <v>PerfectMsg</v>
      </c>
      <c r="J39" s="231" t="str">
        <f ca="1">_xlfn.IFS(ISBLANK(D!J39),"",IF(NOT(ISNA('#_D'!J39)),IF(ISNA(D!J39),TRUE,FALSE),FALSE),"StuNAMsg",IF(AND(ISNA('#_D'!J39),ISNA(D!J39)),TRUE,FALSE),"PerfectMsg",IF(NOT(ISERROR('#_D'!J39)),IF(ISERROR(D!J39),TRUE,FALSE),FALSE),"StuErrorMsg",IF(TYPE('#_D'!J39)&lt;&gt;TYPE(D!J39),TRUE,FALSE),"WrongTypeMsg",IF(_xlfn.ISFORMULA('#_D'!J39),IF(NOT(_xlfn.ISFORMULA(D!J39)),TRUE),FALSE),"MissingFormulaMsg",IF(NOT(AND(ISNUMBER(FIND("[",_xlfn.FORMULATEXT('#_D'!J39))),ISNUMBER(FIND("!",_xlfn.FORMULATEXT('#_D'!J39))))),AND(ISNUMBER(FIND("[",_xlfn.FORMULATEXT(D!J39))),ISNUMBER(FIND("!",_xlfn.FORMULATEXT(D!J39)))),FALSE),"ExternalRefsMsg",IF(ISNUMBER('#_D'!J39),IF(ABS('#_D'!J39-D!J39)&gt;0.00001,TRUE,FALSE),IF('#_D'!J39&lt;&gt;D!J39,TRUE,FALSE)),IF(ISNUMBER('#_D'!J39),IF('#_D'!J39&gt;D!J39,"TooLow","TooHigh"),"WrongAnswer"),NOT(_xlfn.ISFORMULA('#_D'!J39)),IF(_xlfn.IFS(ISTEXT('#_D'!J39),FALSE,ISLOGICAL('#_D'!J39),FALSE,SUBSTITUTE(CELL("format",'#_D'!J39),"-","")=SUBSTITUTE(CELL("format",D!J39),"-",""),FALSE,CELL("format",'#_D'!J39)="G",FALSE,AND(CELL("format",'#_D'!J39)="F0",CELL("format",D!J39)="G"),FALSE,TRUE,IFERROR(IF(MATCH(CELL("format",'#_D'!J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39),_xlfn.FORMULATEXT(D!J39),D!J39),"9","#"),"8","#"),"7","#"),"6","#"),"5","#"),"4","#"),"3","#"),"2","#"),"1","#"),"0","#"),"$","")," ",""),",","@"),"&gt;","@"),"&lt;","@"),"=","@"),")","@"),"(","@"),"^","@"),"/","@"),"+","@"),"*","@"),"-","@"))-LEN(SUBSTITUTE(SUBSTITUTE(SUBSTITUTE(SUBSTITUTE(SUBSTITUTE(SUBSTITUTE(SUBSTITUTE(SUBSTITUTE(SUBSTITUTE(SUBSTITUTE(SUBSTITUTE(SUBSTITUTE(SUBSTITUTE(SUBSTITUTE(SUBSTITUTE(SUBSTITUTE(SUBSTITUTE(SUBSTITUTE(SUBSTITUTE(SUBSTITUTE(SUBSTITUTE(SUBSTITUTE(SUBSTITUTE(SUBSTITUTE(IF(_xlfn.ISFORMULA(D!J39),_xlfn.FORMULATEXT(D!J39),D!J39),"9","#"),"8","#"),"7","#"),"6","#"),"5","#"),"4","#"),"3","#"),"2","#"),"1","#"),"0","#"),"$","")," ",""),",","@"),"&gt;","@"),"&lt;","@"),"=","@"),")","@"),"(","@"),"^","@"),"/","@"),"+","@"),"*","@"),"-","@"),"@#","")))/2&gt;(LEN(SUBSTITUTE(SUBSTITUTE(SUBSTITUTE(SUBSTITUTE(SUBSTITUTE(SUBSTITUTE(SUBSTITUTE(SUBSTITUTE(SUBSTITUTE(SUBSTITUTE(SUBSTITUTE(SUBSTITUTE(SUBSTITUTE(SUBSTITUTE(SUBSTITUTE(SUBSTITUTE(SUBSTITUTE(SUBSTITUTE(SUBSTITUTE(SUBSTITUTE(SUBSTITUTE(SUBSTITUTE(SUBSTITUTE(IF(_xlfn.ISFORMULA('#_D'!J39),_xlfn.FORMULATEXT('#_D'!J39),'#_D'!J39),"9","#"),"8","#"),"7","#"),"6","#"),"5","#"),"4","#"),"3","#"),"2","#"),"1","#"),"0","#"),"$","")," ",""),",","@"),"&gt;","@"),"&lt;","@"),"=","@"),")","@"),"(","@"),"^","@"),"/","@"),"+","@"),"*","@"),"-","@"))-LEN(SUBSTITUTE(SUBSTITUTE(SUBSTITUTE(SUBSTITUTE(SUBSTITUTE(SUBSTITUTE(SUBSTITUTE(SUBSTITUTE(SUBSTITUTE(SUBSTITUTE(SUBSTITUTE(SUBSTITUTE(SUBSTITUTE(SUBSTITUTE(SUBSTITUTE(SUBSTITUTE(SUBSTITUTE(SUBSTITUTE(SUBSTITUTE(SUBSTITUTE(SUBSTITUTE(SUBSTITUTE(SUBSTITUTE(SUBSTITUTE(IF(_xlfn.ISFORMULA('#_D'!J39),_xlfn.FORMULATEXT('#_D'!J39),'#_D'!J39),"9","#"),"8","#"),"7","#"),"6","#"),"5","#"),"4","#"),"3","#"),"2","#"),"1","#"),"0","#"),"$","")," ",""),",","@"),"&gt;","@"),"&lt;","@"),"=","@"),")","@"),"(","@"),"^","@"),"/","@"),"+","@"),"*","@"),"-","@"),"@#","")))/2,TRUE,FALSE),"HardCodeMsg",IF(LEN(IF(_xlfn.ISFORMULA(D!J39),_xlfn.FORMULATEXT(D!J39),D!J39))-LEN(SUBSTITUTE(IF(_xlfn.ISFORMULA(D!J39),_xlfn.FORMULATEXT(D!J39),D!J39),"""",""))&gt;LEN(IF(_xlfn.ISFORMULA('#_D'!J39),_xlfn.FORMULATEXT('#_D'!J39),'#_D'!J39))-LEN(SUBSTITUTE(IF(_xlfn.ISFORMULA('#_D'!J39),_xlfn.FORMULATEXT('#_D'!J39),'#_D'!J39),"""","")),TRUE,FALSE),"HardQuoteMsg",IF(LEN(IF(_xlfn.ISFORMULA(D!J39),_xlfn.FORMULATEXT(D!J39),D!J39))-LEN(SUBSTITUTE(IF(_xlfn.ISFORMULA(D!J39),_xlfn.FORMULATEXT(D!J39),D!J39),"$",""))&lt;LEN(IF(_xlfn.ISFORMULA('#_D'!J39),_xlfn.FORMULATEXT('#_D'!J39),'#_D'!J39))-LEN(SUBSTITUTE(IF(_xlfn.ISFORMULA('#_D'!J39),_xlfn.FORMULATEXT('#_D'!J39),'#_D'!J39),"$","")),TRUE,FALSE),"MissingAbsMsg",_xlfn.IFS(ISTEXT('#_D'!J39),FALSE,ISLOGICAL('#_D'!J39),FALSE,SUBSTITUTE(CELL("format",'#_D'!J39),"-","")=SUBSTITUTE(CELL("format",D!J39),"-",""),FALSE,CELL("format",'#_D'!J39)="G",FALSE,AND(CELL("format",'#_D'!J39)="F0",CELL("format",D!J39)="G"),FALSE,TRUE,IFERROR(IF(MATCH(CELL("format",'#_D'!J39),FormatCodes_SFX!$A$4:$A$53,0)&gt;0,TRUE),FALSE),TRUE,TRUE),"FormatMsg",TRUE,"PerfectMsg")</f>
        <v>PerfectMsg</v>
      </c>
      <c r="K39" s="302">
        <v>0</v>
      </c>
      <c r="L39" s="231">
        <v>0</v>
      </c>
      <c r="M39" s="231">
        <v>0</v>
      </c>
      <c r="N39" s="303">
        <v>0</v>
      </c>
      <c r="O39" s="231">
        <v>0</v>
      </c>
      <c r="P39" s="302">
        <v>0</v>
      </c>
      <c r="Q39" s="304">
        <v>6.39</v>
      </c>
      <c r="S39" s="305" t="str">
        <f ca="1">_xlfn.IFS(ISBLANK(D!S39),"",IF(NOT(ISNA('#_D'!S39)),IF(ISNA(D!S39),TRUE,FALSE),FALSE),"StuNAMsg",IF(AND(ISNA('#_D'!S39),ISNA(D!S39)),TRUE,FALSE),"PerfectMsg",IF(NOT(ISERROR('#_D'!S39)),IF(ISERROR(D!S39),TRUE,FALSE),FALSE),"StuErrorMsg",IF(TYPE('#_D'!S39)&lt;&gt;TYPE(D!S39),TRUE,FALSE),"WrongTypeMsg",IF(_xlfn.ISFORMULA('#_D'!S39),IF(NOT(_xlfn.ISFORMULA(D!S39)),TRUE),FALSE),"MissingFormulaMsg",IF(NOT(AND(ISNUMBER(FIND("[",_xlfn.FORMULATEXT('#_D'!S39))),ISNUMBER(FIND("!",_xlfn.FORMULATEXT('#_D'!S39))))),AND(ISNUMBER(FIND("[",_xlfn.FORMULATEXT(D!S39))),ISNUMBER(FIND("!",_xlfn.FORMULATEXT(D!S39)))),FALSE),"ExternalRefsMsg",IF(ISNUMBER('#_D'!S39),IF(ABS('#_D'!S39-D!S39)&gt;0.00001,TRUE,FALSE),IF('#_D'!S39&lt;&gt;D!S39,TRUE,FALSE)),IF(ISNUMBER('#_D'!S39),IF('#_D'!S39&gt;D!S39,"TooLow","TooHigh"),"WrongAnswer"),NOT(_xlfn.ISFORMULA('#_D'!S39)),IF(_xlfn.IFS(ISTEXT('#_D'!S39),FALSE,ISLOGICAL('#_D'!S39),FALSE,SUBSTITUTE(CELL("format",'#_D'!S39),"-","")=SUBSTITUTE(CELL("format",D!S39),"-",""),FALSE,CELL("format",'#_D'!S39)="G",FALSE,AND(CELL("format",'#_D'!S39)="F0",CELL("format",D!S39)="G"),FALSE,TRUE,IFERROR(IF(MATCH(CELL("format",'#_D'!S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39),_xlfn.FORMULATEXT(D!S39),D!S39),"9","#"),"8","#"),"7","#"),"6","#"),"5","#"),"4","#"),"3","#"),"2","#"),"1","#"),"0","#"),"$","")," ",""),",","@"),"&gt;","@"),"&lt;","@"),"=","@"),")","@"),"(","@"),"^","@"),"/","@"),"+","@"),"*","@"),"-","@"))-LEN(SUBSTITUTE(SUBSTITUTE(SUBSTITUTE(SUBSTITUTE(SUBSTITUTE(SUBSTITUTE(SUBSTITUTE(SUBSTITUTE(SUBSTITUTE(SUBSTITUTE(SUBSTITUTE(SUBSTITUTE(SUBSTITUTE(SUBSTITUTE(SUBSTITUTE(SUBSTITUTE(SUBSTITUTE(SUBSTITUTE(SUBSTITUTE(SUBSTITUTE(SUBSTITUTE(SUBSTITUTE(SUBSTITUTE(SUBSTITUTE(IF(_xlfn.ISFORMULA(D!S39),_xlfn.FORMULATEXT(D!S39),D!S39),"9","#"),"8","#"),"7","#"),"6","#"),"5","#"),"4","#"),"3","#"),"2","#"),"1","#"),"0","#"),"$","")," ",""),",","@"),"&gt;","@"),"&lt;","@"),"=","@"),")","@"),"(","@"),"^","@"),"/","@"),"+","@"),"*","@"),"-","@"),"@#","")))/2&gt;(LEN(SUBSTITUTE(SUBSTITUTE(SUBSTITUTE(SUBSTITUTE(SUBSTITUTE(SUBSTITUTE(SUBSTITUTE(SUBSTITUTE(SUBSTITUTE(SUBSTITUTE(SUBSTITUTE(SUBSTITUTE(SUBSTITUTE(SUBSTITUTE(SUBSTITUTE(SUBSTITUTE(SUBSTITUTE(SUBSTITUTE(SUBSTITUTE(SUBSTITUTE(SUBSTITUTE(SUBSTITUTE(SUBSTITUTE(IF(_xlfn.ISFORMULA('#_D'!S39),_xlfn.FORMULATEXT('#_D'!S39),'#_D'!S39),"9","#"),"8","#"),"7","#"),"6","#"),"5","#"),"4","#"),"3","#"),"2","#"),"1","#"),"0","#"),"$","")," ",""),",","@"),"&gt;","@"),"&lt;","@"),"=","@"),")","@"),"(","@"),"^","@"),"/","@"),"+","@"),"*","@"),"-","@"))-LEN(SUBSTITUTE(SUBSTITUTE(SUBSTITUTE(SUBSTITUTE(SUBSTITUTE(SUBSTITUTE(SUBSTITUTE(SUBSTITUTE(SUBSTITUTE(SUBSTITUTE(SUBSTITUTE(SUBSTITUTE(SUBSTITUTE(SUBSTITUTE(SUBSTITUTE(SUBSTITUTE(SUBSTITUTE(SUBSTITUTE(SUBSTITUTE(SUBSTITUTE(SUBSTITUTE(SUBSTITUTE(SUBSTITUTE(SUBSTITUTE(IF(_xlfn.ISFORMULA('#_D'!S39),_xlfn.FORMULATEXT('#_D'!S39),'#_D'!S39),"9","#"),"8","#"),"7","#"),"6","#"),"5","#"),"4","#"),"3","#"),"2","#"),"1","#"),"0","#"),"$","")," ",""),",","@"),"&gt;","@"),"&lt;","@"),"=","@"),")","@"),"(","@"),"^","@"),"/","@"),"+","@"),"*","@"),"-","@"),"@#","")))/2,TRUE,FALSE),"HardCodeMsg",IF(LEN(IF(_xlfn.ISFORMULA(D!S39),_xlfn.FORMULATEXT(D!S39),D!S39))-LEN(SUBSTITUTE(IF(_xlfn.ISFORMULA(D!S39),_xlfn.FORMULATEXT(D!S39),D!S39),"""",""))&gt;LEN(IF(_xlfn.ISFORMULA('#_D'!S39),_xlfn.FORMULATEXT('#_D'!S39),'#_D'!S39))-LEN(SUBSTITUTE(IF(_xlfn.ISFORMULA('#_D'!S39),_xlfn.FORMULATEXT('#_D'!S39),'#_D'!S39),"""","")),TRUE,FALSE),"HardQuoteMsg",IF(LEN(IF(_xlfn.ISFORMULA(D!S39),_xlfn.FORMULATEXT(D!S39),D!S39))-LEN(SUBSTITUTE(IF(_xlfn.ISFORMULA(D!S39),_xlfn.FORMULATEXT(D!S39),D!S39),"$",""))&lt;LEN(IF(_xlfn.ISFORMULA('#_D'!S39),_xlfn.FORMULATEXT('#_D'!S39),'#_D'!S39))-LEN(SUBSTITUTE(IF(_xlfn.ISFORMULA('#_D'!S39),_xlfn.FORMULATEXT('#_D'!S39),'#_D'!S39),"$","")),TRUE,FALSE),"MissingAbsMsg",_xlfn.IFS(ISTEXT('#_D'!S39),FALSE,ISLOGICAL('#_D'!S39),FALSE,SUBSTITUTE(CELL("format",'#_D'!S39),"-","")=SUBSTITUTE(CELL("format",D!S39),"-",""),FALSE,CELL("format",'#_D'!S39)="G",FALSE,AND(CELL("format",'#_D'!S39)="F0",CELL("format",D!S39)="G"),FALSE,TRUE,IFERROR(IF(MATCH(CELL("format",'#_D'!S39),FormatCodes_SFX!$A$4:$A$53,0)&gt;0,TRUE),FALSE),TRUE,TRUE),"FormatMsg",TRUE,"PerfectMsg")</f>
        <v>PerfectMsg</v>
      </c>
      <c r="T39" s="303" t="str">
        <f ca="1">_xlfn.IFS(ISBLANK(D!T39),"",IF(NOT(ISNA('#_D'!T39)),IF(ISNA(D!T39),TRUE,FALSE),FALSE),"StuNAMsg",IF(AND(ISNA('#_D'!T39),ISNA(D!T39)),TRUE,FALSE),"PerfectMsg",IF(NOT(ISERROR('#_D'!T39)),IF(ISERROR(D!T39),TRUE,FALSE),FALSE),"StuErrorMsg",IF(TYPE('#_D'!T39)&lt;&gt;TYPE(D!T39),TRUE,FALSE),"WrongTypeMsg",IF(_xlfn.ISFORMULA('#_D'!T39),IF(NOT(_xlfn.ISFORMULA(D!T39)),TRUE),FALSE),"MissingFormulaMsg",IF(NOT(AND(ISNUMBER(FIND("[",_xlfn.FORMULATEXT('#_D'!T39))),ISNUMBER(FIND("!",_xlfn.FORMULATEXT('#_D'!T39))))),AND(ISNUMBER(FIND("[",_xlfn.FORMULATEXT(D!T39))),ISNUMBER(FIND("!",_xlfn.FORMULATEXT(D!T39)))),FALSE),"ExternalRefsMsg",IF(ISNUMBER('#_D'!T39),IF(ABS('#_D'!T39-D!T39)&gt;0.00001,TRUE,FALSE),IF('#_D'!T39&lt;&gt;D!T39,TRUE,FALSE)),IF(ISNUMBER('#_D'!T39),IF('#_D'!T39&gt;D!T39,"TooLow","TooHigh"),"WrongAnswer"),NOT(_xlfn.ISFORMULA('#_D'!T39)),IF(_xlfn.IFS(ISTEXT('#_D'!T39),FALSE,ISLOGICAL('#_D'!T39),FALSE,SUBSTITUTE(CELL("format",'#_D'!T39),"-","")=SUBSTITUTE(CELL("format",D!T39),"-",""),FALSE,CELL("format",'#_D'!T39)="G",FALSE,AND(CELL("format",'#_D'!T39)="F0",CELL("format",D!T39)="G"),FALSE,TRUE,IFERROR(IF(MATCH(CELL("format",'#_D'!T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39),_xlfn.FORMULATEXT(D!T39),D!T39),"9","#"),"8","#"),"7","#"),"6","#"),"5","#"),"4","#"),"3","#"),"2","#"),"1","#"),"0","#"),"$","")," ",""),",","@"),"&gt;","@"),"&lt;","@"),"=","@"),")","@"),"(","@"),"^","@"),"/","@"),"+","@"),"*","@"),"-","@"))-LEN(SUBSTITUTE(SUBSTITUTE(SUBSTITUTE(SUBSTITUTE(SUBSTITUTE(SUBSTITUTE(SUBSTITUTE(SUBSTITUTE(SUBSTITUTE(SUBSTITUTE(SUBSTITUTE(SUBSTITUTE(SUBSTITUTE(SUBSTITUTE(SUBSTITUTE(SUBSTITUTE(SUBSTITUTE(SUBSTITUTE(SUBSTITUTE(SUBSTITUTE(SUBSTITUTE(SUBSTITUTE(SUBSTITUTE(SUBSTITUTE(IF(_xlfn.ISFORMULA(D!T39),_xlfn.FORMULATEXT(D!T39),D!T39),"9","#"),"8","#"),"7","#"),"6","#"),"5","#"),"4","#"),"3","#"),"2","#"),"1","#"),"0","#"),"$","")," ",""),",","@"),"&gt;","@"),"&lt;","@"),"=","@"),")","@"),"(","@"),"^","@"),"/","@"),"+","@"),"*","@"),"-","@"),"@#","")))/2&gt;(LEN(SUBSTITUTE(SUBSTITUTE(SUBSTITUTE(SUBSTITUTE(SUBSTITUTE(SUBSTITUTE(SUBSTITUTE(SUBSTITUTE(SUBSTITUTE(SUBSTITUTE(SUBSTITUTE(SUBSTITUTE(SUBSTITUTE(SUBSTITUTE(SUBSTITUTE(SUBSTITUTE(SUBSTITUTE(SUBSTITUTE(SUBSTITUTE(SUBSTITUTE(SUBSTITUTE(SUBSTITUTE(SUBSTITUTE(IF(_xlfn.ISFORMULA('#_D'!T39),_xlfn.FORMULATEXT('#_D'!T39),'#_D'!T39),"9","#"),"8","#"),"7","#"),"6","#"),"5","#"),"4","#"),"3","#"),"2","#"),"1","#"),"0","#"),"$","")," ",""),",","@"),"&gt;","@"),"&lt;","@"),"=","@"),")","@"),"(","@"),"^","@"),"/","@"),"+","@"),"*","@"),"-","@"))-LEN(SUBSTITUTE(SUBSTITUTE(SUBSTITUTE(SUBSTITUTE(SUBSTITUTE(SUBSTITUTE(SUBSTITUTE(SUBSTITUTE(SUBSTITUTE(SUBSTITUTE(SUBSTITUTE(SUBSTITUTE(SUBSTITUTE(SUBSTITUTE(SUBSTITUTE(SUBSTITUTE(SUBSTITUTE(SUBSTITUTE(SUBSTITUTE(SUBSTITUTE(SUBSTITUTE(SUBSTITUTE(SUBSTITUTE(SUBSTITUTE(IF(_xlfn.ISFORMULA('#_D'!T39),_xlfn.FORMULATEXT('#_D'!T39),'#_D'!T39),"9","#"),"8","#"),"7","#"),"6","#"),"5","#"),"4","#"),"3","#"),"2","#"),"1","#"),"0","#"),"$","")," ",""),",","@"),"&gt;","@"),"&lt;","@"),"=","@"),")","@"),"(","@"),"^","@"),"/","@"),"+","@"),"*","@"),"-","@"),"@#","")))/2,TRUE,FALSE),"HardCodeMsg",IF(LEN(IF(_xlfn.ISFORMULA(D!T39),_xlfn.FORMULATEXT(D!T39),D!T39))-LEN(SUBSTITUTE(IF(_xlfn.ISFORMULA(D!T39),_xlfn.FORMULATEXT(D!T39),D!T39),"""",""))&gt;LEN(IF(_xlfn.ISFORMULA('#_D'!T39),_xlfn.FORMULATEXT('#_D'!T39),'#_D'!T39))-LEN(SUBSTITUTE(IF(_xlfn.ISFORMULA('#_D'!T39),_xlfn.FORMULATEXT('#_D'!T39),'#_D'!T39),"""","")),TRUE,FALSE),"HardQuoteMsg",IF(LEN(IF(_xlfn.ISFORMULA(D!T39),_xlfn.FORMULATEXT(D!T39),D!T39))-LEN(SUBSTITUTE(IF(_xlfn.ISFORMULA(D!T39),_xlfn.FORMULATEXT(D!T39),D!T39),"$",""))&lt;LEN(IF(_xlfn.ISFORMULA('#_D'!T39),_xlfn.FORMULATEXT('#_D'!T39),'#_D'!T39))-LEN(SUBSTITUTE(IF(_xlfn.ISFORMULA('#_D'!T39),_xlfn.FORMULATEXT('#_D'!T39),'#_D'!T39),"$","")),TRUE,FALSE),"MissingAbsMsg",_xlfn.IFS(ISTEXT('#_D'!T39),FALSE,ISLOGICAL('#_D'!T39),FALSE,SUBSTITUTE(CELL("format",'#_D'!T39),"-","")=SUBSTITUTE(CELL("format",D!T39),"-",""),FALSE,CELL("format",'#_D'!T39)="G",FALSE,AND(CELL("format",'#_D'!T39)="F0",CELL("format",D!T39)="G"),FALSE,TRUE,IFERROR(IF(MATCH(CELL("format",'#_D'!T39),FormatCodes_SFX!$A$4:$A$53,0)&gt;0,TRUE),FALSE),TRUE,TRUE),"FormatMsg",TRUE,"PerfectMsg")</f>
        <v>PerfectMsg</v>
      </c>
      <c r="U39" s="231" t="str">
        <f ca="1">_xlfn.IFS(ISBLANK(D!U39),"",IF(NOT(ISNA('#_D'!U39)),IF(ISNA(D!U39),TRUE,FALSE),FALSE),"StuNAMsg",IF(AND(ISNA('#_D'!U39),ISNA(D!U39)),TRUE,FALSE),"PerfectMsg",IF(NOT(ISERROR('#_D'!U39)),IF(ISERROR(D!U39),TRUE,FALSE),FALSE),"StuErrorMsg",IF(TYPE('#_D'!U39)&lt;&gt;TYPE(D!U39),TRUE,FALSE),"WrongTypeMsg",IF(_xlfn.ISFORMULA('#_D'!U39),IF(NOT(_xlfn.ISFORMULA(D!U39)),TRUE),FALSE),"MissingFormulaMsg",IF(NOT(AND(ISNUMBER(FIND("[",_xlfn.FORMULATEXT('#_D'!U39))),ISNUMBER(FIND("!",_xlfn.FORMULATEXT('#_D'!U39))))),AND(ISNUMBER(FIND("[",_xlfn.FORMULATEXT(D!U39))),ISNUMBER(FIND("!",_xlfn.FORMULATEXT(D!U39)))),FALSE),"ExternalRefsMsg",IF(ISNUMBER('#_D'!U39),IF(ABS('#_D'!U39-D!U39)&gt;0.00001,TRUE,FALSE),IF('#_D'!U39&lt;&gt;D!U39,TRUE,FALSE)),IF(ISNUMBER('#_D'!U39),IF('#_D'!U39&gt;D!U39,"TooLow","TooHigh"),"WrongAnswer"),NOT(_xlfn.ISFORMULA('#_D'!U39)),IF(_xlfn.IFS(ISTEXT('#_D'!U39),FALSE,ISLOGICAL('#_D'!U39),FALSE,SUBSTITUTE(CELL("format",'#_D'!U39),"-","")=SUBSTITUTE(CELL("format",D!U39),"-",""),FALSE,CELL("format",'#_D'!U39)="G",FALSE,AND(CELL("format",'#_D'!U39)="F0",CELL("format",D!U39)="G"),FALSE,TRUE,IFERROR(IF(MATCH(CELL("format",'#_D'!U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39),_xlfn.FORMULATEXT(D!U39),D!U39),"9","#"),"8","#"),"7","#"),"6","#"),"5","#"),"4","#"),"3","#"),"2","#"),"1","#"),"0","#"),"$","")," ",""),",","@"),"&gt;","@"),"&lt;","@"),"=","@"),")","@"),"(","@"),"^","@"),"/","@"),"+","@"),"*","@"),"-","@"))-LEN(SUBSTITUTE(SUBSTITUTE(SUBSTITUTE(SUBSTITUTE(SUBSTITUTE(SUBSTITUTE(SUBSTITUTE(SUBSTITUTE(SUBSTITUTE(SUBSTITUTE(SUBSTITUTE(SUBSTITUTE(SUBSTITUTE(SUBSTITUTE(SUBSTITUTE(SUBSTITUTE(SUBSTITUTE(SUBSTITUTE(SUBSTITUTE(SUBSTITUTE(SUBSTITUTE(SUBSTITUTE(SUBSTITUTE(SUBSTITUTE(IF(_xlfn.ISFORMULA(D!U39),_xlfn.FORMULATEXT(D!U39),D!U39),"9","#"),"8","#"),"7","#"),"6","#"),"5","#"),"4","#"),"3","#"),"2","#"),"1","#"),"0","#"),"$","")," ",""),",","@"),"&gt;","@"),"&lt;","@"),"=","@"),")","@"),"(","@"),"^","@"),"/","@"),"+","@"),"*","@"),"-","@"),"@#","")))/2&gt;(LEN(SUBSTITUTE(SUBSTITUTE(SUBSTITUTE(SUBSTITUTE(SUBSTITUTE(SUBSTITUTE(SUBSTITUTE(SUBSTITUTE(SUBSTITUTE(SUBSTITUTE(SUBSTITUTE(SUBSTITUTE(SUBSTITUTE(SUBSTITUTE(SUBSTITUTE(SUBSTITUTE(SUBSTITUTE(SUBSTITUTE(SUBSTITUTE(SUBSTITUTE(SUBSTITUTE(SUBSTITUTE(SUBSTITUTE(IF(_xlfn.ISFORMULA('#_D'!U39),_xlfn.FORMULATEXT('#_D'!U39),'#_D'!U39),"9","#"),"8","#"),"7","#"),"6","#"),"5","#"),"4","#"),"3","#"),"2","#"),"1","#"),"0","#"),"$","")," ",""),",","@"),"&gt;","@"),"&lt;","@"),"=","@"),")","@"),"(","@"),"^","@"),"/","@"),"+","@"),"*","@"),"-","@"))-LEN(SUBSTITUTE(SUBSTITUTE(SUBSTITUTE(SUBSTITUTE(SUBSTITUTE(SUBSTITUTE(SUBSTITUTE(SUBSTITUTE(SUBSTITUTE(SUBSTITUTE(SUBSTITUTE(SUBSTITUTE(SUBSTITUTE(SUBSTITUTE(SUBSTITUTE(SUBSTITUTE(SUBSTITUTE(SUBSTITUTE(SUBSTITUTE(SUBSTITUTE(SUBSTITUTE(SUBSTITUTE(SUBSTITUTE(SUBSTITUTE(IF(_xlfn.ISFORMULA('#_D'!U39),_xlfn.FORMULATEXT('#_D'!U39),'#_D'!U39),"9","#"),"8","#"),"7","#"),"6","#"),"5","#"),"4","#"),"3","#"),"2","#"),"1","#"),"0","#"),"$","")," ",""),",","@"),"&gt;","@"),"&lt;","@"),"=","@"),")","@"),"(","@"),"^","@"),"/","@"),"+","@"),"*","@"),"-","@"),"@#","")))/2,TRUE,FALSE),"HardCodeMsg",IF(LEN(IF(_xlfn.ISFORMULA(D!U39),_xlfn.FORMULATEXT(D!U39),D!U39))-LEN(SUBSTITUTE(IF(_xlfn.ISFORMULA(D!U39),_xlfn.FORMULATEXT(D!U39),D!U39),"""",""))&gt;LEN(IF(_xlfn.ISFORMULA('#_D'!U39),_xlfn.FORMULATEXT('#_D'!U39),'#_D'!U39))-LEN(SUBSTITUTE(IF(_xlfn.ISFORMULA('#_D'!U39),_xlfn.FORMULATEXT('#_D'!U39),'#_D'!U39),"""","")),TRUE,FALSE),"HardQuoteMsg",IF(LEN(IF(_xlfn.ISFORMULA(D!U39),_xlfn.FORMULATEXT(D!U39),D!U39))-LEN(SUBSTITUTE(IF(_xlfn.ISFORMULA(D!U39),_xlfn.FORMULATEXT(D!U39),D!U39),"$",""))&lt;LEN(IF(_xlfn.ISFORMULA('#_D'!U39),_xlfn.FORMULATEXT('#_D'!U39),'#_D'!U39))-LEN(SUBSTITUTE(IF(_xlfn.ISFORMULA('#_D'!U39),_xlfn.FORMULATEXT('#_D'!U39),'#_D'!U39),"$","")),TRUE,FALSE),"MissingAbsMsg",_xlfn.IFS(ISTEXT('#_D'!U39),FALSE,ISLOGICAL('#_D'!U39),FALSE,SUBSTITUTE(CELL("format",'#_D'!U39),"-","")=SUBSTITUTE(CELL("format",D!U39),"-",""),FALSE,CELL("format",'#_D'!U39)="G",FALSE,AND(CELL("format",'#_D'!U39)="F0",CELL("format",D!U39)="G"),FALSE,TRUE,IFERROR(IF(MATCH(CELL("format",'#_D'!U39),FormatCodes_SFX!$A$4:$A$53,0)&gt;0,TRUE),FALSE),TRUE,TRUE),"FormatMsg",TRUE,"PerfectMsg")</f>
        <v>PerfectMsg</v>
      </c>
    </row>
    <row r="40" spans="6:21" ht="15.4" customHeight="1">
      <c r="F40" s="232">
        <v>0</v>
      </c>
      <c r="G40" s="231">
        <v>0</v>
      </c>
      <c r="H40" s="231">
        <v>0</v>
      </c>
      <c r="I40" s="231" t="str">
        <f ca="1">_xlfn.IFS(ISBLANK(D!I40),"",IF(NOT(ISNA('#_D'!I40)),IF(ISNA(D!I40),TRUE,FALSE),FALSE),"StuNAMsg",IF(AND(ISNA('#_D'!I40),ISNA(D!I40)),TRUE,FALSE),"PerfectMsg",IF(NOT(ISERROR('#_D'!I40)),IF(ISERROR(D!I40),TRUE,FALSE),FALSE),"StuErrorMsg",IF(TYPE('#_D'!I40)&lt;&gt;TYPE(D!I40),TRUE,FALSE),"WrongTypeMsg",IF(_xlfn.ISFORMULA('#_D'!I40),IF(NOT(_xlfn.ISFORMULA(D!I40)),TRUE),FALSE),"MissingFormulaMsg",IF(NOT(AND(ISNUMBER(FIND("[",_xlfn.FORMULATEXT('#_D'!I40))),ISNUMBER(FIND("!",_xlfn.FORMULATEXT('#_D'!I40))))),AND(ISNUMBER(FIND("[",_xlfn.FORMULATEXT(D!I40))),ISNUMBER(FIND("!",_xlfn.FORMULATEXT(D!I40)))),FALSE),"ExternalRefsMsg",IF(ISNUMBER('#_D'!I40),IF(ABS('#_D'!I40-D!I40)&gt;0.00001,TRUE,FALSE),IF('#_D'!I40&lt;&gt;D!I40,TRUE,FALSE)),IF(ISNUMBER('#_D'!I40),IF('#_D'!I40&gt;D!I40,"TooLow","TooHigh"),"WrongAnswer"),NOT(_xlfn.ISFORMULA('#_D'!I40)),IF(_xlfn.IFS(ISTEXT('#_D'!I40),FALSE,ISLOGICAL('#_D'!I40),FALSE,SUBSTITUTE(CELL("format",'#_D'!I40),"-","")=SUBSTITUTE(CELL("format",D!I40),"-",""),FALSE,CELL("format",'#_D'!I40)="G",FALSE,AND(CELL("format",'#_D'!I40)="F0",CELL("format",D!I40)="G"),FALSE,TRUE,IFERROR(IF(MATCH(CELL("format",'#_D'!I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40),_xlfn.FORMULATEXT(D!I40),D!I40),"9","#"),"8","#"),"7","#"),"6","#"),"5","#"),"4","#"),"3","#"),"2","#"),"1","#"),"0","#"),"$","")," ",""),",","@"),"&gt;","@"),"&lt;","@"),"=","@"),")","@"),"(","@"),"^","@"),"/","@"),"+","@"),"*","@"),"-","@"))-LEN(SUBSTITUTE(SUBSTITUTE(SUBSTITUTE(SUBSTITUTE(SUBSTITUTE(SUBSTITUTE(SUBSTITUTE(SUBSTITUTE(SUBSTITUTE(SUBSTITUTE(SUBSTITUTE(SUBSTITUTE(SUBSTITUTE(SUBSTITUTE(SUBSTITUTE(SUBSTITUTE(SUBSTITUTE(SUBSTITUTE(SUBSTITUTE(SUBSTITUTE(SUBSTITUTE(SUBSTITUTE(SUBSTITUTE(SUBSTITUTE(IF(_xlfn.ISFORMULA(D!I40),_xlfn.FORMULATEXT(D!I40),D!I40),"9","#"),"8","#"),"7","#"),"6","#"),"5","#"),"4","#"),"3","#"),"2","#"),"1","#"),"0","#"),"$","")," ",""),",","@"),"&gt;","@"),"&lt;","@"),"=","@"),")","@"),"(","@"),"^","@"),"/","@"),"+","@"),"*","@"),"-","@"),"@#","")))/2&gt;(LEN(SUBSTITUTE(SUBSTITUTE(SUBSTITUTE(SUBSTITUTE(SUBSTITUTE(SUBSTITUTE(SUBSTITUTE(SUBSTITUTE(SUBSTITUTE(SUBSTITUTE(SUBSTITUTE(SUBSTITUTE(SUBSTITUTE(SUBSTITUTE(SUBSTITUTE(SUBSTITUTE(SUBSTITUTE(SUBSTITUTE(SUBSTITUTE(SUBSTITUTE(SUBSTITUTE(SUBSTITUTE(SUBSTITUTE(IF(_xlfn.ISFORMULA('#_D'!I40),_xlfn.FORMULATEXT('#_D'!I40),'#_D'!I40),"9","#"),"8","#"),"7","#"),"6","#"),"5","#"),"4","#"),"3","#"),"2","#"),"1","#"),"0","#"),"$","")," ",""),",","@"),"&gt;","@"),"&lt;","@"),"=","@"),")","@"),"(","@"),"^","@"),"/","@"),"+","@"),"*","@"),"-","@"))-LEN(SUBSTITUTE(SUBSTITUTE(SUBSTITUTE(SUBSTITUTE(SUBSTITUTE(SUBSTITUTE(SUBSTITUTE(SUBSTITUTE(SUBSTITUTE(SUBSTITUTE(SUBSTITUTE(SUBSTITUTE(SUBSTITUTE(SUBSTITUTE(SUBSTITUTE(SUBSTITUTE(SUBSTITUTE(SUBSTITUTE(SUBSTITUTE(SUBSTITUTE(SUBSTITUTE(SUBSTITUTE(SUBSTITUTE(SUBSTITUTE(IF(_xlfn.ISFORMULA('#_D'!I40),_xlfn.FORMULATEXT('#_D'!I40),'#_D'!I40),"9","#"),"8","#"),"7","#"),"6","#"),"5","#"),"4","#"),"3","#"),"2","#"),"1","#"),"0","#"),"$","")," ",""),",","@"),"&gt;","@"),"&lt;","@"),"=","@"),")","@"),"(","@"),"^","@"),"/","@"),"+","@"),"*","@"),"-","@"),"@#","")))/2,TRUE,FALSE),"HardCodeMsg",IF(LEN(IF(_xlfn.ISFORMULA(D!I40),_xlfn.FORMULATEXT(D!I40),D!I40))-LEN(SUBSTITUTE(IF(_xlfn.ISFORMULA(D!I40),_xlfn.FORMULATEXT(D!I40),D!I40),"""",""))&gt;LEN(IF(_xlfn.ISFORMULA('#_D'!I40),_xlfn.FORMULATEXT('#_D'!I40),'#_D'!I40))-LEN(SUBSTITUTE(IF(_xlfn.ISFORMULA('#_D'!I40),_xlfn.FORMULATEXT('#_D'!I40),'#_D'!I40),"""","")),TRUE,FALSE),"HardQuoteMsg",IF(LEN(IF(_xlfn.ISFORMULA(D!I40),_xlfn.FORMULATEXT(D!I40),D!I40))-LEN(SUBSTITUTE(IF(_xlfn.ISFORMULA(D!I40),_xlfn.FORMULATEXT(D!I40),D!I40),"$",""))&lt;LEN(IF(_xlfn.ISFORMULA('#_D'!I40),_xlfn.FORMULATEXT('#_D'!I40),'#_D'!I40))-LEN(SUBSTITUTE(IF(_xlfn.ISFORMULA('#_D'!I40),_xlfn.FORMULATEXT('#_D'!I40),'#_D'!I40),"$","")),TRUE,FALSE),"MissingAbsMsg",_xlfn.IFS(ISTEXT('#_D'!I40),FALSE,ISLOGICAL('#_D'!I40),FALSE,SUBSTITUTE(CELL("format",'#_D'!I40),"-","")=SUBSTITUTE(CELL("format",D!I40),"-",""),FALSE,CELL("format",'#_D'!I40)="G",FALSE,AND(CELL("format",'#_D'!I40)="F0",CELL("format",D!I40)="G"),FALSE,TRUE,IFERROR(IF(MATCH(CELL("format",'#_D'!I40),FormatCodes_SFX!$A$4:$A$53,0)&gt;0,TRUE),FALSE),TRUE,TRUE),"FormatMsg",TRUE,"PerfectMsg")</f>
        <v>PerfectMsg</v>
      </c>
      <c r="J40" s="231" t="str">
        <f ca="1">_xlfn.IFS(ISBLANK(D!J40),"",IF(NOT(ISNA('#_D'!J40)),IF(ISNA(D!J40),TRUE,FALSE),FALSE),"StuNAMsg",IF(AND(ISNA('#_D'!J40),ISNA(D!J40)),TRUE,FALSE),"PerfectMsg",IF(NOT(ISERROR('#_D'!J40)),IF(ISERROR(D!J40),TRUE,FALSE),FALSE),"StuErrorMsg",IF(TYPE('#_D'!J40)&lt;&gt;TYPE(D!J40),TRUE,FALSE),"WrongTypeMsg",IF(_xlfn.ISFORMULA('#_D'!J40),IF(NOT(_xlfn.ISFORMULA(D!J40)),TRUE),FALSE),"MissingFormulaMsg",IF(NOT(AND(ISNUMBER(FIND("[",_xlfn.FORMULATEXT('#_D'!J40))),ISNUMBER(FIND("!",_xlfn.FORMULATEXT('#_D'!J40))))),AND(ISNUMBER(FIND("[",_xlfn.FORMULATEXT(D!J40))),ISNUMBER(FIND("!",_xlfn.FORMULATEXT(D!J40)))),FALSE),"ExternalRefsMsg",IF(ISNUMBER('#_D'!J40),IF(ABS('#_D'!J40-D!J40)&gt;0.00001,TRUE,FALSE),IF('#_D'!J40&lt;&gt;D!J40,TRUE,FALSE)),IF(ISNUMBER('#_D'!J40),IF('#_D'!J40&gt;D!J40,"TooLow","TooHigh"),"WrongAnswer"),NOT(_xlfn.ISFORMULA('#_D'!J40)),IF(_xlfn.IFS(ISTEXT('#_D'!J40),FALSE,ISLOGICAL('#_D'!J40),FALSE,SUBSTITUTE(CELL("format",'#_D'!J40),"-","")=SUBSTITUTE(CELL("format",D!J40),"-",""),FALSE,CELL("format",'#_D'!J40)="G",FALSE,AND(CELL("format",'#_D'!J40)="F0",CELL("format",D!J40)="G"),FALSE,TRUE,IFERROR(IF(MATCH(CELL("format",'#_D'!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40),_xlfn.FORMULATEXT(D!J40),D!J40),"9","#"),"8","#"),"7","#"),"6","#"),"5","#"),"4","#"),"3","#"),"2","#"),"1","#"),"0","#"),"$","")," ",""),",","@"),"&gt;","@"),"&lt;","@"),"=","@"),")","@"),"(","@"),"^","@"),"/","@"),"+","@"),"*","@"),"-","@"))-LEN(SUBSTITUTE(SUBSTITUTE(SUBSTITUTE(SUBSTITUTE(SUBSTITUTE(SUBSTITUTE(SUBSTITUTE(SUBSTITUTE(SUBSTITUTE(SUBSTITUTE(SUBSTITUTE(SUBSTITUTE(SUBSTITUTE(SUBSTITUTE(SUBSTITUTE(SUBSTITUTE(SUBSTITUTE(SUBSTITUTE(SUBSTITUTE(SUBSTITUTE(SUBSTITUTE(SUBSTITUTE(SUBSTITUTE(SUBSTITUTE(IF(_xlfn.ISFORMULA(D!J40),_xlfn.FORMULATEXT(D!J40),D!J40),"9","#"),"8","#"),"7","#"),"6","#"),"5","#"),"4","#"),"3","#"),"2","#"),"1","#"),"0","#"),"$","")," ",""),",","@"),"&gt;","@"),"&lt;","@"),"=","@"),")","@"),"(","@"),"^","@"),"/","@"),"+","@"),"*","@"),"-","@"),"@#","")))/2&gt;(LEN(SUBSTITUTE(SUBSTITUTE(SUBSTITUTE(SUBSTITUTE(SUBSTITUTE(SUBSTITUTE(SUBSTITUTE(SUBSTITUTE(SUBSTITUTE(SUBSTITUTE(SUBSTITUTE(SUBSTITUTE(SUBSTITUTE(SUBSTITUTE(SUBSTITUTE(SUBSTITUTE(SUBSTITUTE(SUBSTITUTE(SUBSTITUTE(SUBSTITUTE(SUBSTITUTE(SUBSTITUTE(SUBSTITUTE(IF(_xlfn.ISFORMULA('#_D'!J40),_xlfn.FORMULATEXT('#_D'!J40),'#_D'!J40),"9","#"),"8","#"),"7","#"),"6","#"),"5","#"),"4","#"),"3","#"),"2","#"),"1","#"),"0","#"),"$","")," ",""),",","@"),"&gt;","@"),"&lt;","@"),"=","@"),")","@"),"(","@"),"^","@"),"/","@"),"+","@"),"*","@"),"-","@"))-LEN(SUBSTITUTE(SUBSTITUTE(SUBSTITUTE(SUBSTITUTE(SUBSTITUTE(SUBSTITUTE(SUBSTITUTE(SUBSTITUTE(SUBSTITUTE(SUBSTITUTE(SUBSTITUTE(SUBSTITUTE(SUBSTITUTE(SUBSTITUTE(SUBSTITUTE(SUBSTITUTE(SUBSTITUTE(SUBSTITUTE(SUBSTITUTE(SUBSTITUTE(SUBSTITUTE(SUBSTITUTE(SUBSTITUTE(SUBSTITUTE(IF(_xlfn.ISFORMULA('#_D'!J40),_xlfn.FORMULATEXT('#_D'!J40),'#_D'!J40),"9","#"),"8","#"),"7","#"),"6","#"),"5","#"),"4","#"),"3","#"),"2","#"),"1","#"),"0","#"),"$","")," ",""),",","@"),"&gt;","@"),"&lt;","@"),"=","@"),")","@"),"(","@"),"^","@"),"/","@"),"+","@"),"*","@"),"-","@"),"@#","")))/2,TRUE,FALSE),"HardCodeMsg",IF(LEN(IF(_xlfn.ISFORMULA(D!J40),_xlfn.FORMULATEXT(D!J40),D!J40))-LEN(SUBSTITUTE(IF(_xlfn.ISFORMULA(D!J40),_xlfn.FORMULATEXT(D!J40),D!J40),"""",""))&gt;LEN(IF(_xlfn.ISFORMULA('#_D'!J40),_xlfn.FORMULATEXT('#_D'!J40),'#_D'!J40))-LEN(SUBSTITUTE(IF(_xlfn.ISFORMULA('#_D'!J40),_xlfn.FORMULATEXT('#_D'!J40),'#_D'!J40),"""","")),TRUE,FALSE),"HardQuoteMsg",IF(LEN(IF(_xlfn.ISFORMULA(D!J40),_xlfn.FORMULATEXT(D!J40),D!J40))-LEN(SUBSTITUTE(IF(_xlfn.ISFORMULA(D!J40),_xlfn.FORMULATEXT(D!J40),D!J40),"$",""))&lt;LEN(IF(_xlfn.ISFORMULA('#_D'!J40),_xlfn.FORMULATEXT('#_D'!J40),'#_D'!J40))-LEN(SUBSTITUTE(IF(_xlfn.ISFORMULA('#_D'!J40),_xlfn.FORMULATEXT('#_D'!J40),'#_D'!J40),"$","")),TRUE,FALSE),"MissingAbsMsg",_xlfn.IFS(ISTEXT('#_D'!J40),FALSE,ISLOGICAL('#_D'!J40),FALSE,SUBSTITUTE(CELL("format",'#_D'!J40),"-","")=SUBSTITUTE(CELL("format",D!J40),"-",""),FALSE,CELL("format",'#_D'!J40)="G",FALSE,AND(CELL("format",'#_D'!J40)="F0",CELL("format",D!J40)="G"),FALSE,TRUE,IFERROR(IF(MATCH(CELL("format",'#_D'!J40),FormatCodes_SFX!$A$4:$A$53,0)&gt;0,TRUE),FALSE),TRUE,TRUE),"FormatMsg",TRUE,"PerfectMsg")</f>
        <v>PerfectMsg</v>
      </c>
      <c r="K40" s="302">
        <v>0</v>
      </c>
      <c r="L40" s="231">
        <v>0</v>
      </c>
      <c r="M40" s="231">
        <v>0</v>
      </c>
      <c r="N40" s="303">
        <v>0</v>
      </c>
      <c r="O40" s="231">
        <v>0</v>
      </c>
      <c r="P40" s="302">
        <v>0</v>
      </c>
      <c r="Q40" s="304">
        <v>7.14</v>
      </c>
      <c r="S40" s="305" t="str">
        <f ca="1">_xlfn.IFS(ISBLANK(D!S40),"",IF(NOT(ISNA('#_D'!S40)),IF(ISNA(D!S40),TRUE,FALSE),FALSE),"StuNAMsg",IF(AND(ISNA('#_D'!S40),ISNA(D!S40)),TRUE,FALSE),"PerfectMsg",IF(NOT(ISERROR('#_D'!S40)),IF(ISERROR(D!S40),TRUE,FALSE),FALSE),"StuErrorMsg",IF(TYPE('#_D'!S40)&lt;&gt;TYPE(D!S40),TRUE,FALSE),"WrongTypeMsg",IF(_xlfn.ISFORMULA('#_D'!S40),IF(NOT(_xlfn.ISFORMULA(D!S40)),TRUE),FALSE),"MissingFormulaMsg",IF(NOT(AND(ISNUMBER(FIND("[",_xlfn.FORMULATEXT('#_D'!S40))),ISNUMBER(FIND("!",_xlfn.FORMULATEXT('#_D'!S40))))),AND(ISNUMBER(FIND("[",_xlfn.FORMULATEXT(D!S40))),ISNUMBER(FIND("!",_xlfn.FORMULATEXT(D!S40)))),FALSE),"ExternalRefsMsg",IF(ISNUMBER('#_D'!S40),IF(ABS('#_D'!S40-D!S40)&gt;0.00001,TRUE,FALSE),IF('#_D'!S40&lt;&gt;D!S40,TRUE,FALSE)),IF(ISNUMBER('#_D'!S40),IF('#_D'!S40&gt;D!S40,"TooLow","TooHigh"),"WrongAnswer"),NOT(_xlfn.ISFORMULA('#_D'!S40)),IF(_xlfn.IFS(ISTEXT('#_D'!S40),FALSE,ISLOGICAL('#_D'!S40),FALSE,SUBSTITUTE(CELL("format",'#_D'!S40),"-","")=SUBSTITUTE(CELL("format",D!S40),"-",""),FALSE,CELL("format",'#_D'!S40)="G",FALSE,AND(CELL("format",'#_D'!S40)="F0",CELL("format",D!S40)="G"),FALSE,TRUE,IFERROR(IF(MATCH(CELL("format",'#_D'!S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40),_xlfn.FORMULATEXT(D!S40),D!S40),"9","#"),"8","#"),"7","#"),"6","#"),"5","#"),"4","#"),"3","#"),"2","#"),"1","#"),"0","#"),"$","")," ",""),",","@"),"&gt;","@"),"&lt;","@"),"=","@"),")","@"),"(","@"),"^","@"),"/","@"),"+","@"),"*","@"),"-","@"))-LEN(SUBSTITUTE(SUBSTITUTE(SUBSTITUTE(SUBSTITUTE(SUBSTITUTE(SUBSTITUTE(SUBSTITUTE(SUBSTITUTE(SUBSTITUTE(SUBSTITUTE(SUBSTITUTE(SUBSTITUTE(SUBSTITUTE(SUBSTITUTE(SUBSTITUTE(SUBSTITUTE(SUBSTITUTE(SUBSTITUTE(SUBSTITUTE(SUBSTITUTE(SUBSTITUTE(SUBSTITUTE(SUBSTITUTE(SUBSTITUTE(IF(_xlfn.ISFORMULA(D!S40),_xlfn.FORMULATEXT(D!S40),D!S40),"9","#"),"8","#"),"7","#"),"6","#"),"5","#"),"4","#"),"3","#"),"2","#"),"1","#"),"0","#"),"$","")," ",""),",","@"),"&gt;","@"),"&lt;","@"),"=","@"),")","@"),"(","@"),"^","@"),"/","@"),"+","@"),"*","@"),"-","@"),"@#","")))/2&gt;(LEN(SUBSTITUTE(SUBSTITUTE(SUBSTITUTE(SUBSTITUTE(SUBSTITUTE(SUBSTITUTE(SUBSTITUTE(SUBSTITUTE(SUBSTITUTE(SUBSTITUTE(SUBSTITUTE(SUBSTITUTE(SUBSTITUTE(SUBSTITUTE(SUBSTITUTE(SUBSTITUTE(SUBSTITUTE(SUBSTITUTE(SUBSTITUTE(SUBSTITUTE(SUBSTITUTE(SUBSTITUTE(SUBSTITUTE(IF(_xlfn.ISFORMULA('#_D'!S40),_xlfn.FORMULATEXT('#_D'!S40),'#_D'!S40),"9","#"),"8","#"),"7","#"),"6","#"),"5","#"),"4","#"),"3","#"),"2","#"),"1","#"),"0","#"),"$","")," ",""),",","@"),"&gt;","@"),"&lt;","@"),"=","@"),")","@"),"(","@"),"^","@"),"/","@"),"+","@"),"*","@"),"-","@"))-LEN(SUBSTITUTE(SUBSTITUTE(SUBSTITUTE(SUBSTITUTE(SUBSTITUTE(SUBSTITUTE(SUBSTITUTE(SUBSTITUTE(SUBSTITUTE(SUBSTITUTE(SUBSTITUTE(SUBSTITUTE(SUBSTITUTE(SUBSTITUTE(SUBSTITUTE(SUBSTITUTE(SUBSTITUTE(SUBSTITUTE(SUBSTITUTE(SUBSTITUTE(SUBSTITUTE(SUBSTITUTE(SUBSTITUTE(SUBSTITUTE(IF(_xlfn.ISFORMULA('#_D'!S40),_xlfn.FORMULATEXT('#_D'!S40),'#_D'!S40),"9","#"),"8","#"),"7","#"),"6","#"),"5","#"),"4","#"),"3","#"),"2","#"),"1","#"),"0","#"),"$","")," ",""),",","@"),"&gt;","@"),"&lt;","@"),"=","@"),")","@"),"(","@"),"^","@"),"/","@"),"+","@"),"*","@"),"-","@"),"@#","")))/2,TRUE,FALSE),"HardCodeMsg",IF(LEN(IF(_xlfn.ISFORMULA(D!S40),_xlfn.FORMULATEXT(D!S40),D!S40))-LEN(SUBSTITUTE(IF(_xlfn.ISFORMULA(D!S40),_xlfn.FORMULATEXT(D!S40),D!S40),"""",""))&gt;LEN(IF(_xlfn.ISFORMULA('#_D'!S40),_xlfn.FORMULATEXT('#_D'!S40),'#_D'!S40))-LEN(SUBSTITUTE(IF(_xlfn.ISFORMULA('#_D'!S40),_xlfn.FORMULATEXT('#_D'!S40),'#_D'!S40),"""","")),TRUE,FALSE),"HardQuoteMsg",IF(LEN(IF(_xlfn.ISFORMULA(D!S40),_xlfn.FORMULATEXT(D!S40),D!S40))-LEN(SUBSTITUTE(IF(_xlfn.ISFORMULA(D!S40),_xlfn.FORMULATEXT(D!S40),D!S40),"$",""))&lt;LEN(IF(_xlfn.ISFORMULA('#_D'!S40),_xlfn.FORMULATEXT('#_D'!S40),'#_D'!S40))-LEN(SUBSTITUTE(IF(_xlfn.ISFORMULA('#_D'!S40),_xlfn.FORMULATEXT('#_D'!S40),'#_D'!S40),"$","")),TRUE,FALSE),"MissingAbsMsg",_xlfn.IFS(ISTEXT('#_D'!S40),FALSE,ISLOGICAL('#_D'!S40),FALSE,SUBSTITUTE(CELL("format",'#_D'!S40),"-","")=SUBSTITUTE(CELL("format",D!S40),"-",""),FALSE,CELL("format",'#_D'!S40)="G",FALSE,AND(CELL("format",'#_D'!S40)="F0",CELL("format",D!S40)="G"),FALSE,TRUE,IFERROR(IF(MATCH(CELL("format",'#_D'!S40),FormatCodes_SFX!$A$4:$A$53,0)&gt;0,TRUE),FALSE),TRUE,TRUE),"FormatMsg",TRUE,"PerfectMsg")</f>
        <v>PerfectMsg</v>
      </c>
      <c r="T40" s="303" t="str">
        <f ca="1">_xlfn.IFS(ISBLANK(D!T40),"",IF(NOT(ISNA('#_D'!T40)),IF(ISNA(D!T40),TRUE,FALSE),FALSE),"StuNAMsg",IF(AND(ISNA('#_D'!T40),ISNA(D!T40)),TRUE,FALSE),"PerfectMsg",IF(NOT(ISERROR('#_D'!T40)),IF(ISERROR(D!T40),TRUE,FALSE),FALSE),"StuErrorMsg",IF(TYPE('#_D'!T40)&lt;&gt;TYPE(D!T40),TRUE,FALSE),"WrongTypeMsg",IF(_xlfn.ISFORMULA('#_D'!T40),IF(NOT(_xlfn.ISFORMULA(D!T40)),TRUE),FALSE),"MissingFormulaMsg",IF(NOT(AND(ISNUMBER(FIND("[",_xlfn.FORMULATEXT('#_D'!T40))),ISNUMBER(FIND("!",_xlfn.FORMULATEXT('#_D'!T40))))),AND(ISNUMBER(FIND("[",_xlfn.FORMULATEXT(D!T40))),ISNUMBER(FIND("!",_xlfn.FORMULATEXT(D!T40)))),FALSE),"ExternalRefsMsg",IF(ISNUMBER('#_D'!T40),IF(ABS('#_D'!T40-D!T40)&gt;0.00001,TRUE,FALSE),IF('#_D'!T40&lt;&gt;D!T40,TRUE,FALSE)),IF(ISNUMBER('#_D'!T40),IF('#_D'!T40&gt;D!T40,"TooLow","TooHigh"),"WrongAnswer"),NOT(_xlfn.ISFORMULA('#_D'!T40)),IF(_xlfn.IFS(ISTEXT('#_D'!T40),FALSE,ISLOGICAL('#_D'!T40),FALSE,SUBSTITUTE(CELL("format",'#_D'!T40),"-","")=SUBSTITUTE(CELL("format",D!T40),"-",""),FALSE,CELL("format",'#_D'!T40)="G",FALSE,AND(CELL("format",'#_D'!T40)="F0",CELL("format",D!T40)="G"),FALSE,TRUE,IFERROR(IF(MATCH(CELL("format",'#_D'!T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40),_xlfn.FORMULATEXT(D!T40),D!T40),"9","#"),"8","#"),"7","#"),"6","#"),"5","#"),"4","#"),"3","#"),"2","#"),"1","#"),"0","#"),"$","")," ",""),",","@"),"&gt;","@"),"&lt;","@"),"=","@"),")","@"),"(","@"),"^","@"),"/","@"),"+","@"),"*","@"),"-","@"))-LEN(SUBSTITUTE(SUBSTITUTE(SUBSTITUTE(SUBSTITUTE(SUBSTITUTE(SUBSTITUTE(SUBSTITUTE(SUBSTITUTE(SUBSTITUTE(SUBSTITUTE(SUBSTITUTE(SUBSTITUTE(SUBSTITUTE(SUBSTITUTE(SUBSTITUTE(SUBSTITUTE(SUBSTITUTE(SUBSTITUTE(SUBSTITUTE(SUBSTITUTE(SUBSTITUTE(SUBSTITUTE(SUBSTITUTE(SUBSTITUTE(IF(_xlfn.ISFORMULA(D!T40),_xlfn.FORMULATEXT(D!T40),D!T40),"9","#"),"8","#"),"7","#"),"6","#"),"5","#"),"4","#"),"3","#"),"2","#"),"1","#"),"0","#"),"$","")," ",""),",","@"),"&gt;","@"),"&lt;","@"),"=","@"),")","@"),"(","@"),"^","@"),"/","@"),"+","@"),"*","@"),"-","@"),"@#","")))/2&gt;(LEN(SUBSTITUTE(SUBSTITUTE(SUBSTITUTE(SUBSTITUTE(SUBSTITUTE(SUBSTITUTE(SUBSTITUTE(SUBSTITUTE(SUBSTITUTE(SUBSTITUTE(SUBSTITUTE(SUBSTITUTE(SUBSTITUTE(SUBSTITUTE(SUBSTITUTE(SUBSTITUTE(SUBSTITUTE(SUBSTITUTE(SUBSTITUTE(SUBSTITUTE(SUBSTITUTE(SUBSTITUTE(SUBSTITUTE(IF(_xlfn.ISFORMULA('#_D'!T40),_xlfn.FORMULATEXT('#_D'!T40),'#_D'!T40),"9","#"),"8","#"),"7","#"),"6","#"),"5","#"),"4","#"),"3","#"),"2","#"),"1","#"),"0","#"),"$","")," ",""),",","@"),"&gt;","@"),"&lt;","@"),"=","@"),")","@"),"(","@"),"^","@"),"/","@"),"+","@"),"*","@"),"-","@"))-LEN(SUBSTITUTE(SUBSTITUTE(SUBSTITUTE(SUBSTITUTE(SUBSTITUTE(SUBSTITUTE(SUBSTITUTE(SUBSTITUTE(SUBSTITUTE(SUBSTITUTE(SUBSTITUTE(SUBSTITUTE(SUBSTITUTE(SUBSTITUTE(SUBSTITUTE(SUBSTITUTE(SUBSTITUTE(SUBSTITUTE(SUBSTITUTE(SUBSTITUTE(SUBSTITUTE(SUBSTITUTE(SUBSTITUTE(SUBSTITUTE(IF(_xlfn.ISFORMULA('#_D'!T40),_xlfn.FORMULATEXT('#_D'!T40),'#_D'!T40),"9","#"),"8","#"),"7","#"),"6","#"),"5","#"),"4","#"),"3","#"),"2","#"),"1","#"),"0","#"),"$","")," ",""),",","@"),"&gt;","@"),"&lt;","@"),"=","@"),")","@"),"(","@"),"^","@"),"/","@"),"+","@"),"*","@"),"-","@"),"@#","")))/2,TRUE,FALSE),"HardCodeMsg",IF(LEN(IF(_xlfn.ISFORMULA(D!T40),_xlfn.FORMULATEXT(D!T40),D!T40))-LEN(SUBSTITUTE(IF(_xlfn.ISFORMULA(D!T40),_xlfn.FORMULATEXT(D!T40),D!T40),"""",""))&gt;LEN(IF(_xlfn.ISFORMULA('#_D'!T40),_xlfn.FORMULATEXT('#_D'!T40),'#_D'!T40))-LEN(SUBSTITUTE(IF(_xlfn.ISFORMULA('#_D'!T40),_xlfn.FORMULATEXT('#_D'!T40),'#_D'!T40),"""","")),TRUE,FALSE),"HardQuoteMsg",IF(LEN(IF(_xlfn.ISFORMULA(D!T40),_xlfn.FORMULATEXT(D!T40),D!T40))-LEN(SUBSTITUTE(IF(_xlfn.ISFORMULA(D!T40),_xlfn.FORMULATEXT(D!T40),D!T40),"$",""))&lt;LEN(IF(_xlfn.ISFORMULA('#_D'!T40),_xlfn.FORMULATEXT('#_D'!T40),'#_D'!T40))-LEN(SUBSTITUTE(IF(_xlfn.ISFORMULA('#_D'!T40),_xlfn.FORMULATEXT('#_D'!T40),'#_D'!T40),"$","")),TRUE,FALSE),"MissingAbsMsg",_xlfn.IFS(ISTEXT('#_D'!T40),FALSE,ISLOGICAL('#_D'!T40),FALSE,SUBSTITUTE(CELL("format",'#_D'!T40),"-","")=SUBSTITUTE(CELL("format",D!T40),"-",""),FALSE,CELL("format",'#_D'!T40)="G",FALSE,AND(CELL("format",'#_D'!T40)="F0",CELL("format",D!T40)="G"),FALSE,TRUE,IFERROR(IF(MATCH(CELL("format",'#_D'!T40),FormatCodes_SFX!$A$4:$A$53,0)&gt;0,TRUE),FALSE),TRUE,TRUE),"FormatMsg",TRUE,"PerfectMsg")</f>
        <v>PerfectMsg</v>
      </c>
      <c r="U40" s="231" t="str">
        <f ca="1">_xlfn.IFS(ISBLANK(D!U40),"",IF(NOT(ISNA('#_D'!U40)),IF(ISNA(D!U40),TRUE,FALSE),FALSE),"StuNAMsg",IF(AND(ISNA('#_D'!U40),ISNA(D!U40)),TRUE,FALSE),"PerfectMsg",IF(NOT(ISERROR('#_D'!U40)),IF(ISERROR(D!U40),TRUE,FALSE),FALSE),"StuErrorMsg",IF(TYPE('#_D'!U40)&lt;&gt;TYPE(D!U40),TRUE,FALSE),"WrongTypeMsg",IF(_xlfn.ISFORMULA('#_D'!U40),IF(NOT(_xlfn.ISFORMULA(D!U40)),TRUE),FALSE),"MissingFormulaMsg",IF(NOT(AND(ISNUMBER(FIND("[",_xlfn.FORMULATEXT('#_D'!U40))),ISNUMBER(FIND("!",_xlfn.FORMULATEXT('#_D'!U40))))),AND(ISNUMBER(FIND("[",_xlfn.FORMULATEXT(D!U40))),ISNUMBER(FIND("!",_xlfn.FORMULATEXT(D!U40)))),FALSE),"ExternalRefsMsg",IF(ISNUMBER('#_D'!U40),IF(ABS('#_D'!U40-D!U40)&gt;0.00001,TRUE,FALSE),IF('#_D'!U40&lt;&gt;D!U40,TRUE,FALSE)),IF(ISNUMBER('#_D'!U40),IF('#_D'!U40&gt;D!U40,"TooLow","TooHigh"),"WrongAnswer"),NOT(_xlfn.ISFORMULA('#_D'!U40)),IF(_xlfn.IFS(ISTEXT('#_D'!U40),FALSE,ISLOGICAL('#_D'!U40),FALSE,SUBSTITUTE(CELL("format",'#_D'!U40),"-","")=SUBSTITUTE(CELL("format",D!U40),"-",""),FALSE,CELL("format",'#_D'!U40)="G",FALSE,AND(CELL("format",'#_D'!U40)="F0",CELL("format",D!U40)="G"),FALSE,TRUE,IFERROR(IF(MATCH(CELL("format",'#_D'!U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40),_xlfn.FORMULATEXT(D!U40),D!U40),"9","#"),"8","#"),"7","#"),"6","#"),"5","#"),"4","#"),"3","#"),"2","#"),"1","#"),"0","#"),"$","")," ",""),",","@"),"&gt;","@"),"&lt;","@"),"=","@"),")","@"),"(","@"),"^","@"),"/","@"),"+","@"),"*","@"),"-","@"))-LEN(SUBSTITUTE(SUBSTITUTE(SUBSTITUTE(SUBSTITUTE(SUBSTITUTE(SUBSTITUTE(SUBSTITUTE(SUBSTITUTE(SUBSTITUTE(SUBSTITUTE(SUBSTITUTE(SUBSTITUTE(SUBSTITUTE(SUBSTITUTE(SUBSTITUTE(SUBSTITUTE(SUBSTITUTE(SUBSTITUTE(SUBSTITUTE(SUBSTITUTE(SUBSTITUTE(SUBSTITUTE(SUBSTITUTE(SUBSTITUTE(IF(_xlfn.ISFORMULA(D!U40),_xlfn.FORMULATEXT(D!U40),D!U40),"9","#"),"8","#"),"7","#"),"6","#"),"5","#"),"4","#"),"3","#"),"2","#"),"1","#"),"0","#"),"$","")," ",""),",","@"),"&gt;","@"),"&lt;","@"),"=","@"),")","@"),"(","@"),"^","@"),"/","@"),"+","@"),"*","@"),"-","@"),"@#","")))/2&gt;(LEN(SUBSTITUTE(SUBSTITUTE(SUBSTITUTE(SUBSTITUTE(SUBSTITUTE(SUBSTITUTE(SUBSTITUTE(SUBSTITUTE(SUBSTITUTE(SUBSTITUTE(SUBSTITUTE(SUBSTITUTE(SUBSTITUTE(SUBSTITUTE(SUBSTITUTE(SUBSTITUTE(SUBSTITUTE(SUBSTITUTE(SUBSTITUTE(SUBSTITUTE(SUBSTITUTE(SUBSTITUTE(SUBSTITUTE(IF(_xlfn.ISFORMULA('#_D'!U40),_xlfn.FORMULATEXT('#_D'!U40),'#_D'!U40),"9","#"),"8","#"),"7","#"),"6","#"),"5","#"),"4","#"),"3","#"),"2","#"),"1","#"),"0","#"),"$","")," ",""),",","@"),"&gt;","@"),"&lt;","@"),"=","@"),")","@"),"(","@"),"^","@"),"/","@"),"+","@"),"*","@"),"-","@"))-LEN(SUBSTITUTE(SUBSTITUTE(SUBSTITUTE(SUBSTITUTE(SUBSTITUTE(SUBSTITUTE(SUBSTITUTE(SUBSTITUTE(SUBSTITUTE(SUBSTITUTE(SUBSTITUTE(SUBSTITUTE(SUBSTITUTE(SUBSTITUTE(SUBSTITUTE(SUBSTITUTE(SUBSTITUTE(SUBSTITUTE(SUBSTITUTE(SUBSTITUTE(SUBSTITUTE(SUBSTITUTE(SUBSTITUTE(SUBSTITUTE(IF(_xlfn.ISFORMULA('#_D'!U40),_xlfn.FORMULATEXT('#_D'!U40),'#_D'!U40),"9","#"),"8","#"),"7","#"),"6","#"),"5","#"),"4","#"),"3","#"),"2","#"),"1","#"),"0","#"),"$","")," ",""),",","@"),"&gt;","@"),"&lt;","@"),"=","@"),")","@"),"(","@"),"^","@"),"/","@"),"+","@"),"*","@"),"-","@"),"@#","")))/2,TRUE,FALSE),"HardCodeMsg",IF(LEN(IF(_xlfn.ISFORMULA(D!U40),_xlfn.FORMULATEXT(D!U40),D!U40))-LEN(SUBSTITUTE(IF(_xlfn.ISFORMULA(D!U40),_xlfn.FORMULATEXT(D!U40),D!U40),"""",""))&gt;LEN(IF(_xlfn.ISFORMULA('#_D'!U40),_xlfn.FORMULATEXT('#_D'!U40),'#_D'!U40))-LEN(SUBSTITUTE(IF(_xlfn.ISFORMULA('#_D'!U40),_xlfn.FORMULATEXT('#_D'!U40),'#_D'!U40),"""","")),TRUE,FALSE),"HardQuoteMsg",IF(LEN(IF(_xlfn.ISFORMULA(D!U40),_xlfn.FORMULATEXT(D!U40),D!U40))-LEN(SUBSTITUTE(IF(_xlfn.ISFORMULA(D!U40),_xlfn.FORMULATEXT(D!U40),D!U40),"$",""))&lt;LEN(IF(_xlfn.ISFORMULA('#_D'!U40),_xlfn.FORMULATEXT('#_D'!U40),'#_D'!U40))-LEN(SUBSTITUTE(IF(_xlfn.ISFORMULA('#_D'!U40),_xlfn.FORMULATEXT('#_D'!U40),'#_D'!U40),"$","")),TRUE,FALSE),"MissingAbsMsg",_xlfn.IFS(ISTEXT('#_D'!U40),FALSE,ISLOGICAL('#_D'!U40),FALSE,SUBSTITUTE(CELL("format",'#_D'!U40),"-","")=SUBSTITUTE(CELL("format",D!U40),"-",""),FALSE,CELL("format",'#_D'!U40)="G",FALSE,AND(CELL("format",'#_D'!U40)="F0",CELL("format",D!U40)="G"),FALSE,TRUE,IFERROR(IF(MATCH(CELL("format",'#_D'!U40),FormatCodes_SFX!$A$4:$A$53,0)&gt;0,TRUE),FALSE),TRUE,TRUE),"FormatMsg",TRUE,"PerfectMsg")</f>
        <v>PerfectMsg</v>
      </c>
    </row>
    <row r="41" spans="6:21" ht="15.4" customHeight="1">
      <c r="F41" s="232">
        <v>0</v>
      </c>
      <c r="G41" s="231">
        <v>0</v>
      </c>
      <c r="H41" s="231">
        <v>0</v>
      </c>
      <c r="I41" s="231" t="str">
        <f ca="1">_xlfn.IFS(ISBLANK(D!I41),"",IF(NOT(ISNA('#_D'!I41)),IF(ISNA(D!I41),TRUE,FALSE),FALSE),"StuNAMsg",IF(AND(ISNA('#_D'!I41),ISNA(D!I41)),TRUE,FALSE),"PerfectMsg",IF(NOT(ISERROR('#_D'!I41)),IF(ISERROR(D!I41),TRUE,FALSE),FALSE),"StuErrorMsg",IF(TYPE('#_D'!I41)&lt;&gt;TYPE(D!I41),TRUE,FALSE),"WrongTypeMsg",IF(_xlfn.ISFORMULA('#_D'!I41),IF(NOT(_xlfn.ISFORMULA(D!I41)),TRUE),FALSE),"MissingFormulaMsg",IF(NOT(AND(ISNUMBER(FIND("[",_xlfn.FORMULATEXT('#_D'!I41))),ISNUMBER(FIND("!",_xlfn.FORMULATEXT('#_D'!I41))))),AND(ISNUMBER(FIND("[",_xlfn.FORMULATEXT(D!I41))),ISNUMBER(FIND("!",_xlfn.FORMULATEXT(D!I41)))),FALSE),"ExternalRefsMsg",IF(ISNUMBER('#_D'!I41),IF(ABS('#_D'!I41-D!I41)&gt;0.00001,TRUE,FALSE),IF('#_D'!I41&lt;&gt;D!I41,TRUE,FALSE)),IF(ISNUMBER('#_D'!I41),IF('#_D'!I41&gt;D!I41,"TooLow","TooHigh"),"WrongAnswer"),NOT(_xlfn.ISFORMULA('#_D'!I41)),IF(_xlfn.IFS(ISTEXT('#_D'!I41),FALSE,ISLOGICAL('#_D'!I41),FALSE,SUBSTITUTE(CELL("format",'#_D'!I41),"-","")=SUBSTITUTE(CELL("format",D!I41),"-",""),FALSE,CELL("format",'#_D'!I41)="G",FALSE,AND(CELL("format",'#_D'!I41)="F0",CELL("format",D!I41)="G"),FALSE,TRUE,IFERROR(IF(MATCH(CELL("format",'#_D'!I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41),_xlfn.FORMULATEXT(D!I41),D!I41),"9","#"),"8","#"),"7","#"),"6","#"),"5","#"),"4","#"),"3","#"),"2","#"),"1","#"),"0","#"),"$","")," ",""),",","@"),"&gt;","@"),"&lt;","@"),"=","@"),")","@"),"(","@"),"^","@"),"/","@"),"+","@"),"*","@"),"-","@"))-LEN(SUBSTITUTE(SUBSTITUTE(SUBSTITUTE(SUBSTITUTE(SUBSTITUTE(SUBSTITUTE(SUBSTITUTE(SUBSTITUTE(SUBSTITUTE(SUBSTITUTE(SUBSTITUTE(SUBSTITUTE(SUBSTITUTE(SUBSTITUTE(SUBSTITUTE(SUBSTITUTE(SUBSTITUTE(SUBSTITUTE(SUBSTITUTE(SUBSTITUTE(SUBSTITUTE(SUBSTITUTE(SUBSTITUTE(SUBSTITUTE(IF(_xlfn.ISFORMULA(D!I41),_xlfn.FORMULATEXT(D!I41),D!I41),"9","#"),"8","#"),"7","#"),"6","#"),"5","#"),"4","#"),"3","#"),"2","#"),"1","#"),"0","#"),"$","")," ",""),",","@"),"&gt;","@"),"&lt;","@"),"=","@"),")","@"),"(","@"),"^","@"),"/","@"),"+","@"),"*","@"),"-","@"),"@#","")))/2&gt;(LEN(SUBSTITUTE(SUBSTITUTE(SUBSTITUTE(SUBSTITUTE(SUBSTITUTE(SUBSTITUTE(SUBSTITUTE(SUBSTITUTE(SUBSTITUTE(SUBSTITUTE(SUBSTITUTE(SUBSTITUTE(SUBSTITUTE(SUBSTITUTE(SUBSTITUTE(SUBSTITUTE(SUBSTITUTE(SUBSTITUTE(SUBSTITUTE(SUBSTITUTE(SUBSTITUTE(SUBSTITUTE(SUBSTITUTE(IF(_xlfn.ISFORMULA('#_D'!I41),_xlfn.FORMULATEXT('#_D'!I41),'#_D'!I41),"9","#"),"8","#"),"7","#"),"6","#"),"5","#"),"4","#"),"3","#"),"2","#"),"1","#"),"0","#"),"$","")," ",""),",","@"),"&gt;","@"),"&lt;","@"),"=","@"),")","@"),"(","@"),"^","@"),"/","@"),"+","@"),"*","@"),"-","@"))-LEN(SUBSTITUTE(SUBSTITUTE(SUBSTITUTE(SUBSTITUTE(SUBSTITUTE(SUBSTITUTE(SUBSTITUTE(SUBSTITUTE(SUBSTITUTE(SUBSTITUTE(SUBSTITUTE(SUBSTITUTE(SUBSTITUTE(SUBSTITUTE(SUBSTITUTE(SUBSTITUTE(SUBSTITUTE(SUBSTITUTE(SUBSTITUTE(SUBSTITUTE(SUBSTITUTE(SUBSTITUTE(SUBSTITUTE(SUBSTITUTE(IF(_xlfn.ISFORMULA('#_D'!I41),_xlfn.FORMULATEXT('#_D'!I41),'#_D'!I41),"9","#"),"8","#"),"7","#"),"6","#"),"5","#"),"4","#"),"3","#"),"2","#"),"1","#"),"0","#"),"$","")," ",""),",","@"),"&gt;","@"),"&lt;","@"),"=","@"),")","@"),"(","@"),"^","@"),"/","@"),"+","@"),"*","@"),"-","@"),"@#","")))/2,TRUE,FALSE),"HardCodeMsg",IF(LEN(IF(_xlfn.ISFORMULA(D!I41),_xlfn.FORMULATEXT(D!I41),D!I41))-LEN(SUBSTITUTE(IF(_xlfn.ISFORMULA(D!I41),_xlfn.FORMULATEXT(D!I41),D!I41),"""",""))&gt;LEN(IF(_xlfn.ISFORMULA('#_D'!I41),_xlfn.FORMULATEXT('#_D'!I41),'#_D'!I41))-LEN(SUBSTITUTE(IF(_xlfn.ISFORMULA('#_D'!I41),_xlfn.FORMULATEXT('#_D'!I41),'#_D'!I41),"""","")),TRUE,FALSE),"HardQuoteMsg",IF(LEN(IF(_xlfn.ISFORMULA(D!I41),_xlfn.FORMULATEXT(D!I41),D!I41))-LEN(SUBSTITUTE(IF(_xlfn.ISFORMULA(D!I41),_xlfn.FORMULATEXT(D!I41),D!I41),"$",""))&lt;LEN(IF(_xlfn.ISFORMULA('#_D'!I41),_xlfn.FORMULATEXT('#_D'!I41),'#_D'!I41))-LEN(SUBSTITUTE(IF(_xlfn.ISFORMULA('#_D'!I41),_xlfn.FORMULATEXT('#_D'!I41),'#_D'!I41),"$","")),TRUE,FALSE),"MissingAbsMsg",_xlfn.IFS(ISTEXT('#_D'!I41),FALSE,ISLOGICAL('#_D'!I41),FALSE,SUBSTITUTE(CELL("format",'#_D'!I41),"-","")=SUBSTITUTE(CELL("format",D!I41),"-",""),FALSE,CELL("format",'#_D'!I41)="G",FALSE,AND(CELL("format",'#_D'!I41)="F0",CELL("format",D!I41)="G"),FALSE,TRUE,IFERROR(IF(MATCH(CELL("format",'#_D'!I41),FormatCodes_SFX!$A$4:$A$53,0)&gt;0,TRUE),FALSE),TRUE,TRUE),"FormatMsg",TRUE,"PerfectMsg")</f>
        <v>PerfectMsg</v>
      </c>
      <c r="J41" s="231" t="str">
        <f ca="1">_xlfn.IFS(ISBLANK(D!J41),"",IF(NOT(ISNA('#_D'!J41)),IF(ISNA(D!J41),TRUE,FALSE),FALSE),"StuNAMsg",IF(AND(ISNA('#_D'!J41),ISNA(D!J41)),TRUE,FALSE),"PerfectMsg",IF(NOT(ISERROR('#_D'!J41)),IF(ISERROR(D!J41),TRUE,FALSE),FALSE),"StuErrorMsg",IF(TYPE('#_D'!J41)&lt;&gt;TYPE(D!J41),TRUE,FALSE),"WrongTypeMsg",IF(_xlfn.ISFORMULA('#_D'!J41),IF(NOT(_xlfn.ISFORMULA(D!J41)),TRUE),FALSE),"MissingFormulaMsg",IF(NOT(AND(ISNUMBER(FIND("[",_xlfn.FORMULATEXT('#_D'!J41))),ISNUMBER(FIND("!",_xlfn.FORMULATEXT('#_D'!J41))))),AND(ISNUMBER(FIND("[",_xlfn.FORMULATEXT(D!J41))),ISNUMBER(FIND("!",_xlfn.FORMULATEXT(D!J41)))),FALSE),"ExternalRefsMsg",IF(ISNUMBER('#_D'!J41),IF(ABS('#_D'!J41-D!J41)&gt;0.00001,TRUE,FALSE),IF('#_D'!J41&lt;&gt;D!J41,TRUE,FALSE)),IF(ISNUMBER('#_D'!J41),IF('#_D'!J41&gt;D!J41,"TooLow","TooHigh"),"WrongAnswer"),NOT(_xlfn.ISFORMULA('#_D'!J41)),IF(_xlfn.IFS(ISTEXT('#_D'!J41),FALSE,ISLOGICAL('#_D'!J41),FALSE,SUBSTITUTE(CELL("format",'#_D'!J41),"-","")=SUBSTITUTE(CELL("format",D!J41),"-",""),FALSE,CELL("format",'#_D'!J41)="G",FALSE,AND(CELL("format",'#_D'!J41)="F0",CELL("format",D!J41)="G"),FALSE,TRUE,IFERROR(IF(MATCH(CELL("format",'#_D'!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41),_xlfn.FORMULATEXT(D!J41),D!J41),"9","#"),"8","#"),"7","#"),"6","#"),"5","#"),"4","#"),"3","#"),"2","#"),"1","#"),"0","#"),"$","")," ",""),",","@"),"&gt;","@"),"&lt;","@"),"=","@"),")","@"),"(","@"),"^","@"),"/","@"),"+","@"),"*","@"),"-","@"))-LEN(SUBSTITUTE(SUBSTITUTE(SUBSTITUTE(SUBSTITUTE(SUBSTITUTE(SUBSTITUTE(SUBSTITUTE(SUBSTITUTE(SUBSTITUTE(SUBSTITUTE(SUBSTITUTE(SUBSTITUTE(SUBSTITUTE(SUBSTITUTE(SUBSTITUTE(SUBSTITUTE(SUBSTITUTE(SUBSTITUTE(SUBSTITUTE(SUBSTITUTE(SUBSTITUTE(SUBSTITUTE(SUBSTITUTE(SUBSTITUTE(IF(_xlfn.ISFORMULA(D!J41),_xlfn.FORMULATEXT(D!J41),D!J41),"9","#"),"8","#"),"7","#"),"6","#"),"5","#"),"4","#"),"3","#"),"2","#"),"1","#"),"0","#"),"$","")," ",""),",","@"),"&gt;","@"),"&lt;","@"),"=","@"),")","@"),"(","@"),"^","@"),"/","@"),"+","@"),"*","@"),"-","@"),"@#","")))/2&gt;(LEN(SUBSTITUTE(SUBSTITUTE(SUBSTITUTE(SUBSTITUTE(SUBSTITUTE(SUBSTITUTE(SUBSTITUTE(SUBSTITUTE(SUBSTITUTE(SUBSTITUTE(SUBSTITUTE(SUBSTITUTE(SUBSTITUTE(SUBSTITUTE(SUBSTITUTE(SUBSTITUTE(SUBSTITUTE(SUBSTITUTE(SUBSTITUTE(SUBSTITUTE(SUBSTITUTE(SUBSTITUTE(SUBSTITUTE(IF(_xlfn.ISFORMULA('#_D'!J41),_xlfn.FORMULATEXT('#_D'!J41),'#_D'!J41),"9","#"),"8","#"),"7","#"),"6","#"),"5","#"),"4","#"),"3","#"),"2","#"),"1","#"),"0","#"),"$","")," ",""),",","@"),"&gt;","@"),"&lt;","@"),"=","@"),")","@"),"(","@"),"^","@"),"/","@"),"+","@"),"*","@"),"-","@"))-LEN(SUBSTITUTE(SUBSTITUTE(SUBSTITUTE(SUBSTITUTE(SUBSTITUTE(SUBSTITUTE(SUBSTITUTE(SUBSTITUTE(SUBSTITUTE(SUBSTITUTE(SUBSTITUTE(SUBSTITUTE(SUBSTITUTE(SUBSTITUTE(SUBSTITUTE(SUBSTITUTE(SUBSTITUTE(SUBSTITUTE(SUBSTITUTE(SUBSTITUTE(SUBSTITUTE(SUBSTITUTE(SUBSTITUTE(SUBSTITUTE(IF(_xlfn.ISFORMULA('#_D'!J41),_xlfn.FORMULATEXT('#_D'!J41),'#_D'!J41),"9","#"),"8","#"),"7","#"),"6","#"),"5","#"),"4","#"),"3","#"),"2","#"),"1","#"),"0","#"),"$","")," ",""),",","@"),"&gt;","@"),"&lt;","@"),"=","@"),")","@"),"(","@"),"^","@"),"/","@"),"+","@"),"*","@"),"-","@"),"@#","")))/2,TRUE,FALSE),"HardCodeMsg",IF(LEN(IF(_xlfn.ISFORMULA(D!J41),_xlfn.FORMULATEXT(D!J41),D!J41))-LEN(SUBSTITUTE(IF(_xlfn.ISFORMULA(D!J41),_xlfn.FORMULATEXT(D!J41),D!J41),"""",""))&gt;LEN(IF(_xlfn.ISFORMULA('#_D'!J41),_xlfn.FORMULATEXT('#_D'!J41),'#_D'!J41))-LEN(SUBSTITUTE(IF(_xlfn.ISFORMULA('#_D'!J41),_xlfn.FORMULATEXT('#_D'!J41),'#_D'!J41),"""","")),TRUE,FALSE),"HardQuoteMsg",IF(LEN(IF(_xlfn.ISFORMULA(D!J41),_xlfn.FORMULATEXT(D!J41),D!J41))-LEN(SUBSTITUTE(IF(_xlfn.ISFORMULA(D!J41),_xlfn.FORMULATEXT(D!J41),D!J41),"$",""))&lt;LEN(IF(_xlfn.ISFORMULA('#_D'!J41),_xlfn.FORMULATEXT('#_D'!J41),'#_D'!J41))-LEN(SUBSTITUTE(IF(_xlfn.ISFORMULA('#_D'!J41),_xlfn.FORMULATEXT('#_D'!J41),'#_D'!J41),"$","")),TRUE,FALSE),"MissingAbsMsg",_xlfn.IFS(ISTEXT('#_D'!J41),FALSE,ISLOGICAL('#_D'!J41),FALSE,SUBSTITUTE(CELL("format",'#_D'!J41),"-","")=SUBSTITUTE(CELL("format",D!J41),"-",""),FALSE,CELL("format",'#_D'!J41)="G",FALSE,AND(CELL("format",'#_D'!J41)="F0",CELL("format",D!J41)="G"),FALSE,TRUE,IFERROR(IF(MATCH(CELL("format",'#_D'!J41),FormatCodes_SFX!$A$4:$A$53,0)&gt;0,TRUE),FALSE),TRUE,TRUE),"FormatMsg",TRUE,"PerfectMsg")</f>
        <v>PerfectMsg</v>
      </c>
      <c r="K41" s="302">
        <v>0</v>
      </c>
      <c r="L41" s="231">
        <v>0</v>
      </c>
      <c r="M41" s="231">
        <v>0</v>
      </c>
      <c r="N41" s="303">
        <v>0</v>
      </c>
      <c r="O41" s="231">
        <v>0</v>
      </c>
      <c r="P41" s="302">
        <v>0</v>
      </c>
      <c r="Q41" s="304">
        <v>0</v>
      </c>
      <c r="S41" s="305" t="str">
        <f ca="1">_xlfn.IFS(ISBLANK(D!S41),"",IF(NOT(ISNA('#_D'!S41)),IF(ISNA(D!S41),TRUE,FALSE),FALSE),"StuNAMsg",IF(AND(ISNA('#_D'!S41),ISNA(D!S41)),TRUE,FALSE),"PerfectMsg",IF(NOT(ISERROR('#_D'!S41)),IF(ISERROR(D!S41),TRUE,FALSE),FALSE),"StuErrorMsg",IF(TYPE('#_D'!S41)&lt;&gt;TYPE(D!S41),TRUE,FALSE),"WrongTypeMsg",IF(_xlfn.ISFORMULA('#_D'!S41),IF(NOT(_xlfn.ISFORMULA(D!S41)),TRUE),FALSE),"MissingFormulaMsg",IF(NOT(AND(ISNUMBER(FIND("[",_xlfn.FORMULATEXT('#_D'!S41))),ISNUMBER(FIND("!",_xlfn.FORMULATEXT('#_D'!S41))))),AND(ISNUMBER(FIND("[",_xlfn.FORMULATEXT(D!S41))),ISNUMBER(FIND("!",_xlfn.FORMULATEXT(D!S41)))),FALSE),"ExternalRefsMsg",IF(ISNUMBER('#_D'!S41),IF(ABS('#_D'!S41-D!S41)&gt;0.00001,TRUE,FALSE),IF('#_D'!S41&lt;&gt;D!S41,TRUE,FALSE)),IF(ISNUMBER('#_D'!S41),IF('#_D'!S41&gt;D!S41,"TooLow","TooHigh"),"WrongAnswer"),NOT(_xlfn.ISFORMULA('#_D'!S41)),IF(_xlfn.IFS(ISTEXT('#_D'!S41),FALSE,ISLOGICAL('#_D'!S41),FALSE,SUBSTITUTE(CELL("format",'#_D'!S41),"-","")=SUBSTITUTE(CELL("format",D!S41),"-",""),FALSE,CELL("format",'#_D'!S41)="G",FALSE,AND(CELL("format",'#_D'!S41)="F0",CELL("format",D!S41)="G"),FALSE,TRUE,IFERROR(IF(MATCH(CELL("format",'#_D'!S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41),_xlfn.FORMULATEXT(D!S41),D!S41),"9","#"),"8","#"),"7","#"),"6","#"),"5","#"),"4","#"),"3","#"),"2","#"),"1","#"),"0","#"),"$","")," ",""),",","@"),"&gt;","@"),"&lt;","@"),"=","@"),")","@"),"(","@"),"^","@"),"/","@"),"+","@"),"*","@"),"-","@"))-LEN(SUBSTITUTE(SUBSTITUTE(SUBSTITUTE(SUBSTITUTE(SUBSTITUTE(SUBSTITUTE(SUBSTITUTE(SUBSTITUTE(SUBSTITUTE(SUBSTITUTE(SUBSTITUTE(SUBSTITUTE(SUBSTITUTE(SUBSTITUTE(SUBSTITUTE(SUBSTITUTE(SUBSTITUTE(SUBSTITUTE(SUBSTITUTE(SUBSTITUTE(SUBSTITUTE(SUBSTITUTE(SUBSTITUTE(SUBSTITUTE(IF(_xlfn.ISFORMULA(D!S41),_xlfn.FORMULATEXT(D!S41),D!S41),"9","#"),"8","#"),"7","#"),"6","#"),"5","#"),"4","#"),"3","#"),"2","#"),"1","#"),"0","#"),"$","")," ",""),",","@"),"&gt;","@"),"&lt;","@"),"=","@"),")","@"),"(","@"),"^","@"),"/","@"),"+","@"),"*","@"),"-","@"),"@#","")))/2&gt;(LEN(SUBSTITUTE(SUBSTITUTE(SUBSTITUTE(SUBSTITUTE(SUBSTITUTE(SUBSTITUTE(SUBSTITUTE(SUBSTITUTE(SUBSTITUTE(SUBSTITUTE(SUBSTITUTE(SUBSTITUTE(SUBSTITUTE(SUBSTITUTE(SUBSTITUTE(SUBSTITUTE(SUBSTITUTE(SUBSTITUTE(SUBSTITUTE(SUBSTITUTE(SUBSTITUTE(SUBSTITUTE(SUBSTITUTE(IF(_xlfn.ISFORMULA('#_D'!S41),_xlfn.FORMULATEXT('#_D'!S41),'#_D'!S41),"9","#"),"8","#"),"7","#"),"6","#"),"5","#"),"4","#"),"3","#"),"2","#"),"1","#"),"0","#"),"$","")," ",""),",","@"),"&gt;","@"),"&lt;","@"),"=","@"),")","@"),"(","@"),"^","@"),"/","@"),"+","@"),"*","@"),"-","@"))-LEN(SUBSTITUTE(SUBSTITUTE(SUBSTITUTE(SUBSTITUTE(SUBSTITUTE(SUBSTITUTE(SUBSTITUTE(SUBSTITUTE(SUBSTITUTE(SUBSTITUTE(SUBSTITUTE(SUBSTITUTE(SUBSTITUTE(SUBSTITUTE(SUBSTITUTE(SUBSTITUTE(SUBSTITUTE(SUBSTITUTE(SUBSTITUTE(SUBSTITUTE(SUBSTITUTE(SUBSTITUTE(SUBSTITUTE(SUBSTITUTE(IF(_xlfn.ISFORMULA('#_D'!S41),_xlfn.FORMULATEXT('#_D'!S41),'#_D'!S41),"9","#"),"8","#"),"7","#"),"6","#"),"5","#"),"4","#"),"3","#"),"2","#"),"1","#"),"0","#"),"$","")," ",""),",","@"),"&gt;","@"),"&lt;","@"),"=","@"),")","@"),"(","@"),"^","@"),"/","@"),"+","@"),"*","@"),"-","@"),"@#","")))/2,TRUE,FALSE),"HardCodeMsg",IF(LEN(IF(_xlfn.ISFORMULA(D!S41),_xlfn.FORMULATEXT(D!S41),D!S41))-LEN(SUBSTITUTE(IF(_xlfn.ISFORMULA(D!S41),_xlfn.FORMULATEXT(D!S41),D!S41),"""",""))&gt;LEN(IF(_xlfn.ISFORMULA('#_D'!S41),_xlfn.FORMULATEXT('#_D'!S41),'#_D'!S41))-LEN(SUBSTITUTE(IF(_xlfn.ISFORMULA('#_D'!S41),_xlfn.FORMULATEXT('#_D'!S41),'#_D'!S41),"""","")),TRUE,FALSE),"HardQuoteMsg",IF(LEN(IF(_xlfn.ISFORMULA(D!S41),_xlfn.FORMULATEXT(D!S41),D!S41))-LEN(SUBSTITUTE(IF(_xlfn.ISFORMULA(D!S41),_xlfn.FORMULATEXT(D!S41),D!S41),"$",""))&lt;LEN(IF(_xlfn.ISFORMULA('#_D'!S41),_xlfn.FORMULATEXT('#_D'!S41),'#_D'!S41))-LEN(SUBSTITUTE(IF(_xlfn.ISFORMULA('#_D'!S41),_xlfn.FORMULATEXT('#_D'!S41),'#_D'!S41),"$","")),TRUE,FALSE),"MissingAbsMsg",_xlfn.IFS(ISTEXT('#_D'!S41),FALSE,ISLOGICAL('#_D'!S41),FALSE,SUBSTITUTE(CELL("format",'#_D'!S41),"-","")=SUBSTITUTE(CELL("format",D!S41),"-",""),FALSE,CELL("format",'#_D'!S41)="G",FALSE,AND(CELL("format",'#_D'!S41)="F0",CELL("format",D!S41)="G"),FALSE,TRUE,IFERROR(IF(MATCH(CELL("format",'#_D'!S41),FormatCodes_SFX!$A$4:$A$53,0)&gt;0,TRUE),FALSE),TRUE,TRUE),"FormatMsg",TRUE,"PerfectMsg")</f>
        <v>PerfectMsg</v>
      </c>
      <c r="T41" s="303" t="str">
        <f ca="1">_xlfn.IFS(ISBLANK(D!T41),"",IF(NOT(ISNA('#_D'!T41)),IF(ISNA(D!T41),TRUE,FALSE),FALSE),"StuNAMsg",IF(AND(ISNA('#_D'!T41),ISNA(D!T41)),TRUE,FALSE),"PerfectMsg",IF(NOT(ISERROR('#_D'!T41)),IF(ISERROR(D!T41),TRUE,FALSE),FALSE),"StuErrorMsg",IF(TYPE('#_D'!T41)&lt;&gt;TYPE(D!T41),TRUE,FALSE),"WrongTypeMsg",IF(_xlfn.ISFORMULA('#_D'!T41),IF(NOT(_xlfn.ISFORMULA(D!T41)),TRUE),FALSE),"MissingFormulaMsg",IF(NOT(AND(ISNUMBER(FIND("[",_xlfn.FORMULATEXT('#_D'!T41))),ISNUMBER(FIND("!",_xlfn.FORMULATEXT('#_D'!T41))))),AND(ISNUMBER(FIND("[",_xlfn.FORMULATEXT(D!T41))),ISNUMBER(FIND("!",_xlfn.FORMULATEXT(D!T41)))),FALSE),"ExternalRefsMsg",IF(ISNUMBER('#_D'!T41),IF(ABS('#_D'!T41-D!T41)&gt;0.00001,TRUE,FALSE),IF('#_D'!T41&lt;&gt;D!T41,TRUE,FALSE)),IF(ISNUMBER('#_D'!T41),IF('#_D'!T41&gt;D!T41,"TooLow","TooHigh"),"WrongAnswer"),NOT(_xlfn.ISFORMULA('#_D'!T41)),IF(_xlfn.IFS(ISTEXT('#_D'!T41),FALSE,ISLOGICAL('#_D'!T41),FALSE,SUBSTITUTE(CELL("format",'#_D'!T41),"-","")=SUBSTITUTE(CELL("format",D!T41),"-",""),FALSE,CELL("format",'#_D'!T41)="G",FALSE,AND(CELL("format",'#_D'!T41)="F0",CELL("format",D!T41)="G"),FALSE,TRUE,IFERROR(IF(MATCH(CELL("format",'#_D'!T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41),_xlfn.FORMULATEXT(D!T41),D!T41),"9","#"),"8","#"),"7","#"),"6","#"),"5","#"),"4","#"),"3","#"),"2","#"),"1","#"),"0","#"),"$","")," ",""),",","@"),"&gt;","@"),"&lt;","@"),"=","@"),")","@"),"(","@"),"^","@"),"/","@"),"+","@"),"*","@"),"-","@"))-LEN(SUBSTITUTE(SUBSTITUTE(SUBSTITUTE(SUBSTITUTE(SUBSTITUTE(SUBSTITUTE(SUBSTITUTE(SUBSTITUTE(SUBSTITUTE(SUBSTITUTE(SUBSTITUTE(SUBSTITUTE(SUBSTITUTE(SUBSTITUTE(SUBSTITUTE(SUBSTITUTE(SUBSTITUTE(SUBSTITUTE(SUBSTITUTE(SUBSTITUTE(SUBSTITUTE(SUBSTITUTE(SUBSTITUTE(SUBSTITUTE(IF(_xlfn.ISFORMULA(D!T41),_xlfn.FORMULATEXT(D!T41),D!T41),"9","#"),"8","#"),"7","#"),"6","#"),"5","#"),"4","#"),"3","#"),"2","#"),"1","#"),"0","#"),"$","")," ",""),",","@"),"&gt;","@"),"&lt;","@"),"=","@"),")","@"),"(","@"),"^","@"),"/","@"),"+","@"),"*","@"),"-","@"),"@#","")))/2&gt;(LEN(SUBSTITUTE(SUBSTITUTE(SUBSTITUTE(SUBSTITUTE(SUBSTITUTE(SUBSTITUTE(SUBSTITUTE(SUBSTITUTE(SUBSTITUTE(SUBSTITUTE(SUBSTITUTE(SUBSTITUTE(SUBSTITUTE(SUBSTITUTE(SUBSTITUTE(SUBSTITUTE(SUBSTITUTE(SUBSTITUTE(SUBSTITUTE(SUBSTITUTE(SUBSTITUTE(SUBSTITUTE(SUBSTITUTE(IF(_xlfn.ISFORMULA('#_D'!T41),_xlfn.FORMULATEXT('#_D'!T41),'#_D'!T41),"9","#"),"8","#"),"7","#"),"6","#"),"5","#"),"4","#"),"3","#"),"2","#"),"1","#"),"0","#"),"$","")," ",""),",","@"),"&gt;","@"),"&lt;","@"),"=","@"),")","@"),"(","@"),"^","@"),"/","@"),"+","@"),"*","@"),"-","@"))-LEN(SUBSTITUTE(SUBSTITUTE(SUBSTITUTE(SUBSTITUTE(SUBSTITUTE(SUBSTITUTE(SUBSTITUTE(SUBSTITUTE(SUBSTITUTE(SUBSTITUTE(SUBSTITUTE(SUBSTITUTE(SUBSTITUTE(SUBSTITUTE(SUBSTITUTE(SUBSTITUTE(SUBSTITUTE(SUBSTITUTE(SUBSTITUTE(SUBSTITUTE(SUBSTITUTE(SUBSTITUTE(SUBSTITUTE(SUBSTITUTE(IF(_xlfn.ISFORMULA('#_D'!T41),_xlfn.FORMULATEXT('#_D'!T41),'#_D'!T41),"9","#"),"8","#"),"7","#"),"6","#"),"5","#"),"4","#"),"3","#"),"2","#"),"1","#"),"0","#"),"$","")," ",""),",","@"),"&gt;","@"),"&lt;","@"),"=","@"),")","@"),"(","@"),"^","@"),"/","@"),"+","@"),"*","@"),"-","@"),"@#","")))/2,TRUE,FALSE),"HardCodeMsg",IF(LEN(IF(_xlfn.ISFORMULA(D!T41),_xlfn.FORMULATEXT(D!T41),D!T41))-LEN(SUBSTITUTE(IF(_xlfn.ISFORMULA(D!T41),_xlfn.FORMULATEXT(D!T41),D!T41),"""",""))&gt;LEN(IF(_xlfn.ISFORMULA('#_D'!T41),_xlfn.FORMULATEXT('#_D'!T41),'#_D'!T41))-LEN(SUBSTITUTE(IF(_xlfn.ISFORMULA('#_D'!T41),_xlfn.FORMULATEXT('#_D'!T41),'#_D'!T41),"""","")),TRUE,FALSE),"HardQuoteMsg",IF(LEN(IF(_xlfn.ISFORMULA(D!T41),_xlfn.FORMULATEXT(D!T41),D!T41))-LEN(SUBSTITUTE(IF(_xlfn.ISFORMULA(D!T41),_xlfn.FORMULATEXT(D!T41),D!T41),"$",""))&lt;LEN(IF(_xlfn.ISFORMULA('#_D'!T41),_xlfn.FORMULATEXT('#_D'!T41),'#_D'!T41))-LEN(SUBSTITUTE(IF(_xlfn.ISFORMULA('#_D'!T41),_xlfn.FORMULATEXT('#_D'!T41),'#_D'!T41),"$","")),TRUE,FALSE),"MissingAbsMsg",_xlfn.IFS(ISTEXT('#_D'!T41),FALSE,ISLOGICAL('#_D'!T41),FALSE,SUBSTITUTE(CELL("format",'#_D'!T41),"-","")=SUBSTITUTE(CELL("format",D!T41),"-",""),FALSE,CELL("format",'#_D'!T41)="G",FALSE,AND(CELL("format",'#_D'!T41)="F0",CELL("format",D!T41)="G"),FALSE,TRUE,IFERROR(IF(MATCH(CELL("format",'#_D'!T41),FormatCodes_SFX!$A$4:$A$53,0)&gt;0,TRUE),FALSE),TRUE,TRUE),"FormatMsg",TRUE,"PerfectMsg")</f>
        <v>PerfectMsg</v>
      </c>
      <c r="U41" s="231" t="str">
        <f ca="1">_xlfn.IFS(ISBLANK(D!U41),"",IF(NOT(ISNA('#_D'!U41)),IF(ISNA(D!U41),TRUE,FALSE),FALSE),"StuNAMsg",IF(AND(ISNA('#_D'!U41),ISNA(D!U41)),TRUE,FALSE),"PerfectMsg",IF(NOT(ISERROR('#_D'!U41)),IF(ISERROR(D!U41),TRUE,FALSE),FALSE),"StuErrorMsg",IF(TYPE('#_D'!U41)&lt;&gt;TYPE(D!U41),TRUE,FALSE),"WrongTypeMsg",IF(_xlfn.ISFORMULA('#_D'!U41),IF(NOT(_xlfn.ISFORMULA(D!U41)),TRUE),FALSE),"MissingFormulaMsg",IF(NOT(AND(ISNUMBER(FIND("[",_xlfn.FORMULATEXT('#_D'!U41))),ISNUMBER(FIND("!",_xlfn.FORMULATEXT('#_D'!U41))))),AND(ISNUMBER(FIND("[",_xlfn.FORMULATEXT(D!U41))),ISNUMBER(FIND("!",_xlfn.FORMULATEXT(D!U41)))),FALSE),"ExternalRefsMsg",IF(ISNUMBER('#_D'!U41),IF(ABS('#_D'!U41-D!U41)&gt;0.00001,TRUE,FALSE),IF('#_D'!U41&lt;&gt;D!U41,TRUE,FALSE)),IF(ISNUMBER('#_D'!U41),IF('#_D'!U41&gt;D!U41,"TooLow","TooHigh"),"WrongAnswer"),NOT(_xlfn.ISFORMULA('#_D'!U41)),IF(_xlfn.IFS(ISTEXT('#_D'!U41),FALSE,ISLOGICAL('#_D'!U41),FALSE,SUBSTITUTE(CELL("format",'#_D'!U41),"-","")=SUBSTITUTE(CELL("format",D!U41),"-",""),FALSE,CELL("format",'#_D'!U41)="G",FALSE,AND(CELL("format",'#_D'!U41)="F0",CELL("format",D!U41)="G"),FALSE,TRUE,IFERROR(IF(MATCH(CELL("format",'#_D'!U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41),_xlfn.FORMULATEXT(D!U41),D!U41),"9","#"),"8","#"),"7","#"),"6","#"),"5","#"),"4","#"),"3","#"),"2","#"),"1","#"),"0","#"),"$","")," ",""),",","@"),"&gt;","@"),"&lt;","@"),"=","@"),")","@"),"(","@"),"^","@"),"/","@"),"+","@"),"*","@"),"-","@"))-LEN(SUBSTITUTE(SUBSTITUTE(SUBSTITUTE(SUBSTITUTE(SUBSTITUTE(SUBSTITUTE(SUBSTITUTE(SUBSTITUTE(SUBSTITUTE(SUBSTITUTE(SUBSTITUTE(SUBSTITUTE(SUBSTITUTE(SUBSTITUTE(SUBSTITUTE(SUBSTITUTE(SUBSTITUTE(SUBSTITUTE(SUBSTITUTE(SUBSTITUTE(SUBSTITUTE(SUBSTITUTE(SUBSTITUTE(SUBSTITUTE(IF(_xlfn.ISFORMULA(D!U41),_xlfn.FORMULATEXT(D!U41),D!U41),"9","#"),"8","#"),"7","#"),"6","#"),"5","#"),"4","#"),"3","#"),"2","#"),"1","#"),"0","#"),"$","")," ",""),",","@"),"&gt;","@"),"&lt;","@"),"=","@"),")","@"),"(","@"),"^","@"),"/","@"),"+","@"),"*","@"),"-","@"),"@#","")))/2&gt;(LEN(SUBSTITUTE(SUBSTITUTE(SUBSTITUTE(SUBSTITUTE(SUBSTITUTE(SUBSTITUTE(SUBSTITUTE(SUBSTITUTE(SUBSTITUTE(SUBSTITUTE(SUBSTITUTE(SUBSTITUTE(SUBSTITUTE(SUBSTITUTE(SUBSTITUTE(SUBSTITUTE(SUBSTITUTE(SUBSTITUTE(SUBSTITUTE(SUBSTITUTE(SUBSTITUTE(SUBSTITUTE(SUBSTITUTE(IF(_xlfn.ISFORMULA('#_D'!U41),_xlfn.FORMULATEXT('#_D'!U41),'#_D'!U41),"9","#"),"8","#"),"7","#"),"6","#"),"5","#"),"4","#"),"3","#"),"2","#"),"1","#"),"0","#"),"$","")," ",""),",","@"),"&gt;","@"),"&lt;","@"),"=","@"),")","@"),"(","@"),"^","@"),"/","@"),"+","@"),"*","@"),"-","@"))-LEN(SUBSTITUTE(SUBSTITUTE(SUBSTITUTE(SUBSTITUTE(SUBSTITUTE(SUBSTITUTE(SUBSTITUTE(SUBSTITUTE(SUBSTITUTE(SUBSTITUTE(SUBSTITUTE(SUBSTITUTE(SUBSTITUTE(SUBSTITUTE(SUBSTITUTE(SUBSTITUTE(SUBSTITUTE(SUBSTITUTE(SUBSTITUTE(SUBSTITUTE(SUBSTITUTE(SUBSTITUTE(SUBSTITUTE(SUBSTITUTE(IF(_xlfn.ISFORMULA('#_D'!U41),_xlfn.FORMULATEXT('#_D'!U41),'#_D'!U41),"9","#"),"8","#"),"7","#"),"6","#"),"5","#"),"4","#"),"3","#"),"2","#"),"1","#"),"0","#"),"$","")," ",""),",","@"),"&gt;","@"),"&lt;","@"),"=","@"),")","@"),"(","@"),"^","@"),"/","@"),"+","@"),"*","@"),"-","@"),"@#","")))/2,TRUE,FALSE),"HardCodeMsg",IF(LEN(IF(_xlfn.ISFORMULA(D!U41),_xlfn.FORMULATEXT(D!U41),D!U41))-LEN(SUBSTITUTE(IF(_xlfn.ISFORMULA(D!U41),_xlfn.FORMULATEXT(D!U41),D!U41),"""",""))&gt;LEN(IF(_xlfn.ISFORMULA('#_D'!U41),_xlfn.FORMULATEXT('#_D'!U41),'#_D'!U41))-LEN(SUBSTITUTE(IF(_xlfn.ISFORMULA('#_D'!U41),_xlfn.FORMULATEXT('#_D'!U41),'#_D'!U41),"""","")),TRUE,FALSE),"HardQuoteMsg",IF(LEN(IF(_xlfn.ISFORMULA(D!U41),_xlfn.FORMULATEXT(D!U41),D!U41))-LEN(SUBSTITUTE(IF(_xlfn.ISFORMULA(D!U41),_xlfn.FORMULATEXT(D!U41),D!U41),"$",""))&lt;LEN(IF(_xlfn.ISFORMULA('#_D'!U41),_xlfn.FORMULATEXT('#_D'!U41),'#_D'!U41))-LEN(SUBSTITUTE(IF(_xlfn.ISFORMULA('#_D'!U41),_xlfn.FORMULATEXT('#_D'!U41),'#_D'!U41),"$","")),TRUE,FALSE),"MissingAbsMsg",_xlfn.IFS(ISTEXT('#_D'!U41),FALSE,ISLOGICAL('#_D'!U41),FALSE,SUBSTITUTE(CELL("format",'#_D'!U41),"-","")=SUBSTITUTE(CELL("format",D!U41),"-",""),FALSE,CELL("format",'#_D'!U41)="G",FALSE,AND(CELL("format",'#_D'!U41)="F0",CELL("format",D!U41)="G"),FALSE,TRUE,IFERROR(IF(MATCH(CELL("format",'#_D'!U41),FormatCodes_SFX!$A$4:$A$53,0)&gt;0,TRUE),FALSE),TRUE,TRUE),"FormatMsg",TRUE,"PerfectMsg")</f>
        <v>PerfectMsg</v>
      </c>
    </row>
    <row r="42" spans="6:21" ht="15.4" customHeight="1">
      <c r="F42" s="232">
        <v>0</v>
      </c>
      <c r="G42" s="231">
        <v>0</v>
      </c>
      <c r="H42" s="231">
        <v>0</v>
      </c>
      <c r="I42" s="231" t="str">
        <f ca="1">_xlfn.IFS(ISBLANK(D!I42),"",IF(NOT(ISNA('#_D'!I42)),IF(ISNA(D!I42),TRUE,FALSE),FALSE),"StuNAMsg",IF(AND(ISNA('#_D'!I42),ISNA(D!I42)),TRUE,FALSE),"PerfectMsg",IF(NOT(ISERROR('#_D'!I42)),IF(ISERROR(D!I42),TRUE,FALSE),FALSE),"StuErrorMsg",IF(TYPE('#_D'!I42)&lt;&gt;TYPE(D!I42),TRUE,FALSE),"WrongTypeMsg",IF(_xlfn.ISFORMULA('#_D'!I42),IF(NOT(_xlfn.ISFORMULA(D!I42)),TRUE),FALSE),"MissingFormulaMsg",IF(NOT(AND(ISNUMBER(FIND("[",_xlfn.FORMULATEXT('#_D'!I42))),ISNUMBER(FIND("!",_xlfn.FORMULATEXT('#_D'!I42))))),AND(ISNUMBER(FIND("[",_xlfn.FORMULATEXT(D!I42))),ISNUMBER(FIND("!",_xlfn.FORMULATEXT(D!I42)))),FALSE),"ExternalRefsMsg",IF(ISNUMBER('#_D'!I42),IF(ABS('#_D'!I42-D!I42)&gt;0.00001,TRUE,FALSE),IF('#_D'!I42&lt;&gt;D!I42,TRUE,FALSE)),IF(ISNUMBER('#_D'!I42),IF('#_D'!I42&gt;D!I42,"TooLow","TooHigh"),"WrongAnswer"),NOT(_xlfn.ISFORMULA('#_D'!I42)),IF(_xlfn.IFS(ISTEXT('#_D'!I42),FALSE,ISLOGICAL('#_D'!I42),FALSE,SUBSTITUTE(CELL("format",'#_D'!I42),"-","")=SUBSTITUTE(CELL("format",D!I42),"-",""),FALSE,CELL("format",'#_D'!I42)="G",FALSE,AND(CELL("format",'#_D'!I42)="F0",CELL("format",D!I42)="G"),FALSE,TRUE,IFERROR(IF(MATCH(CELL("format",'#_D'!I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42),_xlfn.FORMULATEXT(D!I42),D!I42),"9","#"),"8","#"),"7","#"),"6","#"),"5","#"),"4","#"),"3","#"),"2","#"),"1","#"),"0","#"),"$","")," ",""),",","@"),"&gt;","@"),"&lt;","@"),"=","@"),")","@"),"(","@"),"^","@"),"/","@"),"+","@"),"*","@"),"-","@"))-LEN(SUBSTITUTE(SUBSTITUTE(SUBSTITUTE(SUBSTITUTE(SUBSTITUTE(SUBSTITUTE(SUBSTITUTE(SUBSTITUTE(SUBSTITUTE(SUBSTITUTE(SUBSTITUTE(SUBSTITUTE(SUBSTITUTE(SUBSTITUTE(SUBSTITUTE(SUBSTITUTE(SUBSTITUTE(SUBSTITUTE(SUBSTITUTE(SUBSTITUTE(SUBSTITUTE(SUBSTITUTE(SUBSTITUTE(SUBSTITUTE(IF(_xlfn.ISFORMULA(D!I42),_xlfn.FORMULATEXT(D!I42),D!I42),"9","#"),"8","#"),"7","#"),"6","#"),"5","#"),"4","#"),"3","#"),"2","#"),"1","#"),"0","#"),"$","")," ",""),",","@"),"&gt;","@"),"&lt;","@"),"=","@"),")","@"),"(","@"),"^","@"),"/","@"),"+","@"),"*","@"),"-","@"),"@#","")))/2&gt;(LEN(SUBSTITUTE(SUBSTITUTE(SUBSTITUTE(SUBSTITUTE(SUBSTITUTE(SUBSTITUTE(SUBSTITUTE(SUBSTITUTE(SUBSTITUTE(SUBSTITUTE(SUBSTITUTE(SUBSTITUTE(SUBSTITUTE(SUBSTITUTE(SUBSTITUTE(SUBSTITUTE(SUBSTITUTE(SUBSTITUTE(SUBSTITUTE(SUBSTITUTE(SUBSTITUTE(SUBSTITUTE(SUBSTITUTE(IF(_xlfn.ISFORMULA('#_D'!I42),_xlfn.FORMULATEXT('#_D'!I42),'#_D'!I42),"9","#"),"8","#"),"7","#"),"6","#"),"5","#"),"4","#"),"3","#"),"2","#"),"1","#"),"0","#"),"$","")," ",""),",","@"),"&gt;","@"),"&lt;","@"),"=","@"),")","@"),"(","@"),"^","@"),"/","@"),"+","@"),"*","@"),"-","@"))-LEN(SUBSTITUTE(SUBSTITUTE(SUBSTITUTE(SUBSTITUTE(SUBSTITUTE(SUBSTITUTE(SUBSTITUTE(SUBSTITUTE(SUBSTITUTE(SUBSTITUTE(SUBSTITUTE(SUBSTITUTE(SUBSTITUTE(SUBSTITUTE(SUBSTITUTE(SUBSTITUTE(SUBSTITUTE(SUBSTITUTE(SUBSTITUTE(SUBSTITUTE(SUBSTITUTE(SUBSTITUTE(SUBSTITUTE(SUBSTITUTE(IF(_xlfn.ISFORMULA('#_D'!I42),_xlfn.FORMULATEXT('#_D'!I42),'#_D'!I42),"9","#"),"8","#"),"7","#"),"6","#"),"5","#"),"4","#"),"3","#"),"2","#"),"1","#"),"0","#"),"$","")," ",""),",","@"),"&gt;","@"),"&lt;","@"),"=","@"),")","@"),"(","@"),"^","@"),"/","@"),"+","@"),"*","@"),"-","@"),"@#","")))/2,TRUE,FALSE),"HardCodeMsg",IF(LEN(IF(_xlfn.ISFORMULA(D!I42),_xlfn.FORMULATEXT(D!I42),D!I42))-LEN(SUBSTITUTE(IF(_xlfn.ISFORMULA(D!I42),_xlfn.FORMULATEXT(D!I42),D!I42),"""",""))&gt;LEN(IF(_xlfn.ISFORMULA('#_D'!I42),_xlfn.FORMULATEXT('#_D'!I42),'#_D'!I42))-LEN(SUBSTITUTE(IF(_xlfn.ISFORMULA('#_D'!I42),_xlfn.FORMULATEXT('#_D'!I42),'#_D'!I42),"""","")),TRUE,FALSE),"HardQuoteMsg",IF(LEN(IF(_xlfn.ISFORMULA(D!I42),_xlfn.FORMULATEXT(D!I42),D!I42))-LEN(SUBSTITUTE(IF(_xlfn.ISFORMULA(D!I42),_xlfn.FORMULATEXT(D!I42),D!I42),"$",""))&lt;LEN(IF(_xlfn.ISFORMULA('#_D'!I42),_xlfn.FORMULATEXT('#_D'!I42),'#_D'!I42))-LEN(SUBSTITUTE(IF(_xlfn.ISFORMULA('#_D'!I42),_xlfn.FORMULATEXT('#_D'!I42),'#_D'!I42),"$","")),TRUE,FALSE),"MissingAbsMsg",_xlfn.IFS(ISTEXT('#_D'!I42),FALSE,ISLOGICAL('#_D'!I42),FALSE,SUBSTITUTE(CELL("format",'#_D'!I42),"-","")=SUBSTITUTE(CELL("format",D!I42),"-",""),FALSE,CELL("format",'#_D'!I42)="G",FALSE,AND(CELL("format",'#_D'!I42)="F0",CELL("format",D!I42)="G"),FALSE,TRUE,IFERROR(IF(MATCH(CELL("format",'#_D'!I42),FormatCodes_SFX!$A$4:$A$53,0)&gt;0,TRUE),FALSE),TRUE,TRUE),"FormatMsg",TRUE,"PerfectMsg")</f>
        <v>PerfectMsg</v>
      </c>
      <c r="J42" s="231" t="str">
        <f ca="1">_xlfn.IFS(ISBLANK(D!J42),"",IF(NOT(ISNA('#_D'!J42)),IF(ISNA(D!J42),TRUE,FALSE),FALSE),"StuNAMsg",IF(AND(ISNA('#_D'!J42),ISNA(D!J42)),TRUE,FALSE),"PerfectMsg",IF(NOT(ISERROR('#_D'!J42)),IF(ISERROR(D!J42),TRUE,FALSE),FALSE),"StuErrorMsg",IF(TYPE('#_D'!J42)&lt;&gt;TYPE(D!J42),TRUE,FALSE),"WrongTypeMsg",IF(_xlfn.ISFORMULA('#_D'!J42),IF(NOT(_xlfn.ISFORMULA(D!J42)),TRUE),FALSE),"MissingFormulaMsg",IF(NOT(AND(ISNUMBER(FIND("[",_xlfn.FORMULATEXT('#_D'!J42))),ISNUMBER(FIND("!",_xlfn.FORMULATEXT('#_D'!J42))))),AND(ISNUMBER(FIND("[",_xlfn.FORMULATEXT(D!J42))),ISNUMBER(FIND("!",_xlfn.FORMULATEXT(D!J42)))),FALSE),"ExternalRefsMsg",IF(ISNUMBER('#_D'!J42),IF(ABS('#_D'!J42-D!J42)&gt;0.00001,TRUE,FALSE),IF('#_D'!J42&lt;&gt;D!J42,TRUE,FALSE)),IF(ISNUMBER('#_D'!J42),IF('#_D'!J42&gt;D!J42,"TooLow","TooHigh"),"WrongAnswer"),NOT(_xlfn.ISFORMULA('#_D'!J42)),IF(_xlfn.IFS(ISTEXT('#_D'!J42),FALSE,ISLOGICAL('#_D'!J42),FALSE,SUBSTITUTE(CELL("format",'#_D'!J42),"-","")=SUBSTITUTE(CELL("format",D!J42),"-",""),FALSE,CELL("format",'#_D'!J42)="G",FALSE,AND(CELL("format",'#_D'!J42)="F0",CELL("format",D!J42)="G"),FALSE,TRUE,IFERROR(IF(MATCH(CELL("format",'#_D'!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42),_xlfn.FORMULATEXT(D!J42),D!J42),"9","#"),"8","#"),"7","#"),"6","#"),"5","#"),"4","#"),"3","#"),"2","#"),"1","#"),"0","#"),"$","")," ",""),",","@"),"&gt;","@"),"&lt;","@"),"=","@"),")","@"),"(","@"),"^","@"),"/","@"),"+","@"),"*","@"),"-","@"))-LEN(SUBSTITUTE(SUBSTITUTE(SUBSTITUTE(SUBSTITUTE(SUBSTITUTE(SUBSTITUTE(SUBSTITUTE(SUBSTITUTE(SUBSTITUTE(SUBSTITUTE(SUBSTITUTE(SUBSTITUTE(SUBSTITUTE(SUBSTITUTE(SUBSTITUTE(SUBSTITUTE(SUBSTITUTE(SUBSTITUTE(SUBSTITUTE(SUBSTITUTE(SUBSTITUTE(SUBSTITUTE(SUBSTITUTE(SUBSTITUTE(IF(_xlfn.ISFORMULA(D!J42),_xlfn.FORMULATEXT(D!J42),D!J42),"9","#"),"8","#"),"7","#"),"6","#"),"5","#"),"4","#"),"3","#"),"2","#"),"1","#"),"0","#"),"$","")," ",""),",","@"),"&gt;","@"),"&lt;","@"),"=","@"),")","@"),"(","@"),"^","@"),"/","@"),"+","@"),"*","@"),"-","@"),"@#","")))/2&gt;(LEN(SUBSTITUTE(SUBSTITUTE(SUBSTITUTE(SUBSTITUTE(SUBSTITUTE(SUBSTITUTE(SUBSTITUTE(SUBSTITUTE(SUBSTITUTE(SUBSTITUTE(SUBSTITUTE(SUBSTITUTE(SUBSTITUTE(SUBSTITUTE(SUBSTITUTE(SUBSTITUTE(SUBSTITUTE(SUBSTITUTE(SUBSTITUTE(SUBSTITUTE(SUBSTITUTE(SUBSTITUTE(SUBSTITUTE(IF(_xlfn.ISFORMULA('#_D'!J42),_xlfn.FORMULATEXT('#_D'!J42),'#_D'!J42),"9","#"),"8","#"),"7","#"),"6","#"),"5","#"),"4","#"),"3","#"),"2","#"),"1","#"),"0","#"),"$","")," ",""),",","@"),"&gt;","@"),"&lt;","@"),"=","@"),")","@"),"(","@"),"^","@"),"/","@"),"+","@"),"*","@"),"-","@"))-LEN(SUBSTITUTE(SUBSTITUTE(SUBSTITUTE(SUBSTITUTE(SUBSTITUTE(SUBSTITUTE(SUBSTITUTE(SUBSTITUTE(SUBSTITUTE(SUBSTITUTE(SUBSTITUTE(SUBSTITUTE(SUBSTITUTE(SUBSTITUTE(SUBSTITUTE(SUBSTITUTE(SUBSTITUTE(SUBSTITUTE(SUBSTITUTE(SUBSTITUTE(SUBSTITUTE(SUBSTITUTE(SUBSTITUTE(SUBSTITUTE(IF(_xlfn.ISFORMULA('#_D'!J42),_xlfn.FORMULATEXT('#_D'!J42),'#_D'!J42),"9","#"),"8","#"),"7","#"),"6","#"),"5","#"),"4","#"),"3","#"),"2","#"),"1","#"),"0","#"),"$","")," ",""),",","@"),"&gt;","@"),"&lt;","@"),"=","@"),")","@"),"(","@"),"^","@"),"/","@"),"+","@"),"*","@"),"-","@"),"@#","")))/2,TRUE,FALSE),"HardCodeMsg",IF(LEN(IF(_xlfn.ISFORMULA(D!J42),_xlfn.FORMULATEXT(D!J42),D!J42))-LEN(SUBSTITUTE(IF(_xlfn.ISFORMULA(D!J42),_xlfn.FORMULATEXT(D!J42),D!J42),"""",""))&gt;LEN(IF(_xlfn.ISFORMULA('#_D'!J42),_xlfn.FORMULATEXT('#_D'!J42),'#_D'!J42))-LEN(SUBSTITUTE(IF(_xlfn.ISFORMULA('#_D'!J42),_xlfn.FORMULATEXT('#_D'!J42),'#_D'!J42),"""","")),TRUE,FALSE),"HardQuoteMsg",IF(LEN(IF(_xlfn.ISFORMULA(D!J42),_xlfn.FORMULATEXT(D!J42),D!J42))-LEN(SUBSTITUTE(IF(_xlfn.ISFORMULA(D!J42),_xlfn.FORMULATEXT(D!J42),D!J42),"$",""))&lt;LEN(IF(_xlfn.ISFORMULA('#_D'!J42),_xlfn.FORMULATEXT('#_D'!J42),'#_D'!J42))-LEN(SUBSTITUTE(IF(_xlfn.ISFORMULA('#_D'!J42),_xlfn.FORMULATEXT('#_D'!J42),'#_D'!J42),"$","")),TRUE,FALSE),"MissingAbsMsg",_xlfn.IFS(ISTEXT('#_D'!J42),FALSE,ISLOGICAL('#_D'!J42),FALSE,SUBSTITUTE(CELL("format",'#_D'!J42),"-","")=SUBSTITUTE(CELL("format",D!J42),"-",""),FALSE,CELL("format",'#_D'!J42)="G",FALSE,AND(CELL("format",'#_D'!J42)="F0",CELL("format",D!J42)="G"),FALSE,TRUE,IFERROR(IF(MATCH(CELL("format",'#_D'!J42),FormatCodes_SFX!$A$4:$A$53,0)&gt;0,TRUE),FALSE),TRUE,TRUE),"FormatMsg",TRUE,"PerfectMsg")</f>
        <v>PerfectMsg</v>
      </c>
      <c r="K42" s="302">
        <v>0</v>
      </c>
      <c r="L42" s="231">
        <v>0</v>
      </c>
      <c r="M42" s="231">
        <v>0</v>
      </c>
      <c r="N42" s="303">
        <v>0</v>
      </c>
      <c r="O42" s="231">
        <v>0</v>
      </c>
      <c r="P42" s="302">
        <v>0</v>
      </c>
      <c r="Q42" s="304">
        <v>0</v>
      </c>
      <c r="S42" s="305" t="str">
        <f ca="1">_xlfn.IFS(ISBLANK(D!S42),"",IF(NOT(ISNA('#_D'!S42)),IF(ISNA(D!S42),TRUE,FALSE),FALSE),"StuNAMsg",IF(AND(ISNA('#_D'!S42),ISNA(D!S42)),TRUE,FALSE),"PerfectMsg",IF(NOT(ISERROR('#_D'!S42)),IF(ISERROR(D!S42),TRUE,FALSE),FALSE),"StuErrorMsg",IF(TYPE('#_D'!S42)&lt;&gt;TYPE(D!S42),TRUE,FALSE),"WrongTypeMsg",IF(_xlfn.ISFORMULA('#_D'!S42),IF(NOT(_xlfn.ISFORMULA(D!S42)),TRUE),FALSE),"MissingFormulaMsg",IF(NOT(AND(ISNUMBER(FIND("[",_xlfn.FORMULATEXT('#_D'!S42))),ISNUMBER(FIND("!",_xlfn.FORMULATEXT('#_D'!S42))))),AND(ISNUMBER(FIND("[",_xlfn.FORMULATEXT(D!S42))),ISNUMBER(FIND("!",_xlfn.FORMULATEXT(D!S42)))),FALSE),"ExternalRefsMsg",IF(ISNUMBER('#_D'!S42),IF(ABS('#_D'!S42-D!S42)&gt;0.00001,TRUE,FALSE),IF('#_D'!S42&lt;&gt;D!S42,TRUE,FALSE)),IF(ISNUMBER('#_D'!S42),IF('#_D'!S42&gt;D!S42,"TooLow","TooHigh"),"WrongAnswer"),NOT(_xlfn.ISFORMULA('#_D'!S42)),IF(_xlfn.IFS(ISTEXT('#_D'!S42),FALSE,ISLOGICAL('#_D'!S42),FALSE,SUBSTITUTE(CELL("format",'#_D'!S42),"-","")=SUBSTITUTE(CELL("format",D!S42),"-",""),FALSE,CELL("format",'#_D'!S42)="G",FALSE,AND(CELL("format",'#_D'!S42)="F0",CELL("format",D!S42)="G"),FALSE,TRUE,IFERROR(IF(MATCH(CELL("format",'#_D'!S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42),_xlfn.FORMULATEXT(D!S42),D!S42),"9","#"),"8","#"),"7","#"),"6","#"),"5","#"),"4","#"),"3","#"),"2","#"),"1","#"),"0","#"),"$","")," ",""),",","@"),"&gt;","@"),"&lt;","@"),"=","@"),")","@"),"(","@"),"^","@"),"/","@"),"+","@"),"*","@"),"-","@"))-LEN(SUBSTITUTE(SUBSTITUTE(SUBSTITUTE(SUBSTITUTE(SUBSTITUTE(SUBSTITUTE(SUBSTITUTE(SUBSTITUTE(SUBSTITUTE(SUBSTITUTE(SUBSTITUTE(SUBSTITUTE(SUBSTITUTE(SUBSTITUTE(SUBSTITUTE(SUBSTITUTE(SUBSTITUTE(SUBSTITUTE(SUBSTITUTE(SUBSTITUTE(SUBSTITUTE(SUBSTITUTE(SUBSTITUTE(SUBSTITUTE(IF(_xlfn.ISFORMULA(D!S42),_xlfn.FORMULATEXT(D!S42),D!S42),"9","#"),"8","#"),"7","#"),"6","#"),"5","#"),"4","#"),"3","#"),"2","#"),"1","#"),"0","#"),"$","")," ",""),",","@"),"&gt;","@"),"&lt;","@"),"=","@"),")","@"),"(","@"),"^","@"),"/","@"),"+","@"),"*","@"),"-","@"),"@#","")))/2&gt;(LEN(SUBSTITUTE(SUBSTITUTE(SUBSTITUTE(SUBSTITUTE(SUBSTITUTE(SUBSTITUTE(SUBSTITUTE(SUBSTITUTE(SUBSTITUTE(SUBSTITUTE(SUBSTITUTE(SUBSTITUTE(SUBSTITUTE(SUBSTITUTE(SUBSTITUTE(SUBSTITUTE(SUBSTITUTE(SUBSTITUTE(SUBSTITUTE(SUBSTITUTE(SUBSTITUTE(SUBSTITUTE(SUBSTITUTE(IF(_xlfn.ISFORMULA('#_D'!S42),_xlfn.FORMULATEXT('#_D'!S42),'#_D'!S42),"9","#"),"8","#"),"7","#"),"6","#"),"5","#"),"4","#"),"3","#"),"2","#"),"1","#"),"0","#"),"$","")," ",""),",","@"),"&gt;","@"),"&lt;","@"),"=","@"),")","@"),"(","@"),"^","@"),"/","@"),"+","@"),"*","@"),"-","@"))-LEN(SUBSTITUTE(SUBSTITUTE(SUBSTITUTE(SUBSTITUTE(SUBSTITUTE(SUBSTITUTE(SUBSTITUTE(SUBSTITUTE(SUBSTITUTE(SUBSTITUTE(SUBSTITUTE(SUBSTITUTE(SUBSTITUTE(SUBSTITUTE(SUBSTITUTE(SUBSTITUTE(SUBSTITUTE(SUBSTITUTE(SUBSTITUTE(SUBSTITUTE(SUBSTITUTE(SUBSTITUTE(SUBSTITUTE(SUBSTITUTE(IF(_xlfn.ISFORMULA('#_D'!S42),_xlfn.FORMULATEXT('#_D'!S42),'#_D'!S42),"9","#"),"8","#"),"7","#"),"6","#"),"5","#"),"4","#"),"3","#"),"2","#"),"1","#"),"0","#"),"$","")," ",""),",","@"),"&gt;","@"),"&lt;","@"),"=","@"),")","@"),"(","@"),"^","@"),"/","@"),"+","@"),"*","@"),"-","@"),"@#","")))/2,TRUE,FALSE),"HardCodeMsg",IF(LEN(IF(_xlfn.ISFORMULA(D!S42),_xlfn.FORMULATEXT(D!S42),D!S42))-LEN(SUBSTITUTE(IF(_xlfn.ISFORMULA(D!S42),_xlfn.FORMULATEXT(D!S42),D!S42),"""",""))&gt;LEN(IF(_xlfn.ISFORMULA('#_D'!S42),_xlfn.FORMULATEXT('#_D'!S42),'#_D'!S42))-LEN(SUBSTITUTE(IF(_xlfn.ISFORMULA('#_D'!S42),_xlfn.FORMULATEXT('#_D'!S42),'#_D'!S42),"""","")),TRUE,FALSE),"HardQuoteMsg",IF(LEN(IF(_xlfn.ISFORMULA(D!S42),_xlfn.FORMULATEXT(D!S42),D!S42))-LEN(SUBSTITUTE(IF(_xlfn.ISFORMULA(D!S42),_xlfn.FORMULATEXT(D!S42),D!S42),"$",""))&lt;LEN(IF(_xlfn.ISFORMULA('#_D'!S42),_xlfn.FORMULATEXT('#_D'!S42),'#_D'!S42))-LEN(SUBSTITUTE(IF(_xlfn.ISFORMULA('#_D'!S42),_xlfn.FORMULATEXT('#_D'!S42),'#_D'!S42),"$","")),TRUE,FALSE),"MissingAbsMsg",_xlfn.IFS(ISTEXT('#_D'!S42),FALSE,ISLOGICAL('#_D'!S42),FALSE,SUBSTITUTE(CELL("format",'#_D'!S42),"-","")=SUBSTITUTE(CELL("format",D!S42),"-",""),FALSE,CELL("format",'#_D'!S42)="G",FALSE,AND(CELL("format",'#_D'!S42)="F0",CELL("format",D!S42)="G"),FALSE,TRUE,IFERROR(IF(MATCH(CELL("format",'#_D'!S42),FormatCodes_SFX!$A$4:$A$53,0)&gt;0,TRUE),FALSE),TRUE,TRUE),"FormatMsg",TRUE,"PerfectMsg")</f>
        <v>PerfectMsg</v>
      </c>
      <c r="T42" s="303" t="str">
        <f ca="1">_xlfn.IFS(ISBLANK(D!T42),"",IF(NOT(ISNA('#_D'!T42)),IF(ISNA(D!T42),TRUE,FALSE),FALSE),"StuNAMsg",IF(AND(ISNA('#_D'!T42),ISNA(D!T42)),TRUE,FALSE),"PerfectMsg",IF(NOT(ISERROR('#_D'!T42)),IF(ISERROR(D!T42),TRUE,FALSE),FALSE),"StuErrorMsg",IF(TYPE('#_D'!T42)&lt;&gt;TYPE(D!T42),TRUE,FALSE),"WrongTypeMsg",IF(_xlfn.ISFORMULA('#_D'!T42),IF(NOT(_xlfn.ISFORMULA(D!T42)),TRUE),FALSE),"MissingFormulaMsg",IF(NOT(AND(ISNUMBER(FIND("[",_xlfn.FORMULATEXT('#_D'!T42))),ISNUMBER(FIND("!",_xlfn.FORMULATEXT('#_D'!T42))))),AND(ISNUMBER(FIND("[",_xlfn.FORMULATEXT(D!T42))),ISNUMBER(FIND("!",_xlfn.FORMULATEXT(D!T42)))),FALSE),"ExternalRefsMsg",IF(ISNUMBER('#_D'!T42),IF(ABS('#_D'!T42-D!T42)&gt;0.00001,TRUE,FALSE),IF('#_D'!T42&lt;&gt;D!T42,TRUE,FALSE)),IF(ISNUMBER('#_D'!T42),IF('#_D'!T42&gt;D!T42,"TooLow","TooHigh"),"WrongAnswer"),NOT(_xlfn.ISFORMULA('#_D'!T42)),IF(_xlfn.IFS(ISTEXT('#_D'!T42),FALSE,ISLOGICAL('#_D'!T42),FALSE,SUBSTITUTE(CELL("format",'#_D'!T42),"-","")=SUBSTITUTE(CELL("format",D!T42),"-",""),FALSE,CELL("format",'#_D'!T42)="G",FALSE,AND(CELL("format",'#_D'!T42)="F0",CELL("format",D!T42)="G"),FALSE,TRUE,IFERROR(IF(MATCH(CELL("format",'#_D'!T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42),_xlfn.FORMULATEXT(D!T42),D!T42),"9","#"),"8","#"),"7","#"),"6","#"),"5","#"),"4","#"),"3","#"),"2","#"),"1","#"),"0","#"),"$","")," ",""),",","@"),"&gt;","@"),"&lt;","@"),"=","@"),")","@"),"(","@"),"^","@"),"/","@"),"+","@"),"*","@"),"-","@"))-LEN(SUBSTITUTE(SUBSTITUTE(SUBSTITUTE(SUBSTITUTE(SUBSTITUTE(SUBSTITUTE(SUBSTITUTE(SUBSTITUTE(SUBSTITUTE(SUBSTITUTE(SUBSTITUTE(SUBSTITUTE(SUBSTITUTE(SUBSTITUTE(SUBSTITUTE(SUBSTITUTE(SUBSTITUTE(SUBSTITUTE(SUBSTITUTE(SUBSTITUTE(SUBSTITUTE(SUBSTITUTE(SUBSTITUTE(SUBSTITUTE(IF(_xlfn.ISFORMULA(D!T42),_xlfn.FORMULATEXT(D!T42),D!T42),"9","#"),"8","#"),"7","#"),"6","#"),"5","#"),"4","#"),"3","#"),"2","#"),"1","#"),"0","#"),"$","")," ",""),",","@"),"&gt;","@"),"&lt;","@"),"=","@"),")","@"),"(","@"),"^","@"),"/","@"),"+","@"),"*","@"),"-","@"),"@#","")))/2&gt;(LEN(SUBSTITUTE(SUBSTITUTE(SUBSTITUTE(SUBSTITUTE(SUBSTITUTE(SUBSTITUTE(SUBSTITUTE(SUBSTITUTE(SUBSTITUTE(SUBSTITUTE(SUBSTITUTE(SUBSTITUTE(SUBSTITUTE(SUBSTITUTE(SUBSTITUTE(SUBSTITUTE(SUBSTITUTE(SUBSTITUTE(SUBSTITUTE(SUBSTITUTE(SUBSTITUTE(SUBSTITUTE(SUBSTITUTE(IF(_xlfn.ISFORMULA('#_D'!T42),_xlfn.FORMULATEXT('#_D'!T42),'#_D'!T42),"9","#"),"8","#"),"7","#"),"6","#"),"5","#"),"4","#"),"3","#"),"2","#"),"1","#"),"0","#"),"$","")," ",""),",","@"),"&gt;","@"),"&lt;","@"),"=","@"),")","@"),"(","@"),"^","@"),"/","@"),"+","@"),"*","@"),"-","@"))-LEN(SUBSTITUTE(SUBSTITUTE(SUBSTITUTE(SUBSTITUTE(SUBSTITUTE(SUBSTITUTE(SUBSTITUTE(SUBSTITUTE(SUBSTITUTE(SUBSTITUTE(SUBSTITUTE(SUBSTITUTE(SUBSTITUTE(SUBSTITUTE(SUBSTITUTE(SUBSTITUTE(SUBSTITUTE(SUBSTITUTE(SUBSTITUTE(SUBSTITUTE(SUBSTITUTE(SUBSTITUTE(SUBSTITUTE(SUBSTITUTE(IF(_xlfn.ISFORMULA('#_D'!T42),_xlfn.FORMULATEXT('#_D'!T42),'#_D'!T42),"9","#"),"8","#"),"7","#"),"6","#"),"5","#"),"4","#"),"3","#"),"2","#"),"1","#"),"0","#"),"$","")," ",""),",","@"),"&gt;","@"),"&lt;","@"),"=","@"),")","@"),"(","@"),"^","@"),"/","@"),"+","@"),"*","@"),"-","@"),"@#","")))/2,TRUE,FALSE),"HardCodeMsg",IF(LEN(IF(_xlfn.ISFORMULA(D!T42),_xlfn.FORMULATEXT(D!T42),D!T42))-LEN(SUBSTITUTE(IF(_xlfn.ISFORMULA(D!T42),_xlfn.FORMULATEXT(D!T42),D!T42),"""",""))&gt;LEN(IF(_xlfn.ISFORMULA('#_D'!T42),_xlfn.FORMULATEXT('#_D'!T42),'#_D'!T42))-LEN(SUBSTITUTE(IF(_xlfn.ISFORMULA('#_D'!T42),_xlfn.FORMULATEXT('#_D'!T42),'#_D'!T42),"""","")),TRUE,FALSE),"HardQuoteMsg",IF(LEN(IF(_xlfn.ISFORMULA(D!T42),_xlfn.FORMULATEXT(D!T42),D!T42))-LEN(SUBSTITUTE(IF(_xlfn.ISFORMULA(D!T42),_xlfn.FORMULATEXT(D!T42),D!T42),"$",""))&lt;LEN(IF(_xlfn.ISFORMULA('#_D'!T42),_xlfn.FORMULATEXT('#_D'!T42),'#_D'!T42))-LEN(SUBSTITUTE(IF(_xlfn.ISFORMULA('#_D'!T42),_xlfn.FORMULATEXT('#_D'!T42),'#_D'!T42),"$","")),TRUE,FALSE),"MissingAbsMsg",_xlfn.IFS(ISTEXT('#_D'!T42),FALSE,ISLOGICAL('#_D'!T42),FALSE,SUBSTITUTE(CELL("format",'#_D'!T42),"-","")=SUBSTITUTE(CELL("format",D!T42),"-",""),FALSE,CELL("format",'#_D'!T42)="G",FALSE,AND(CELL("format",'#_D'!T42)="F0",CELL("format",D!T42)="G"),FALSE,TRUE,IFERROR(IF(MATCH(CELL("format",'#_D'!T42),FormatCodes_SFX!$A$4:$A$53,0)&gt;0,TRUE),FALSE),TRUE,TRUE),"FormatMsg",TRUE,"PerfectMsg")</f>
        <v>PerfectMsg</v>
      </c>
      <c r="U42" s="231" t="str">
        <f ca="1">_xlfn.IFS(ISBLANK(D!U42),"",IF(NOT(ISNA('#_D'!U42)),IF(ISNA(D!U42),TRUE,FALSE),FALSE),"StuNAMsg",IF(AND(ISNA('#_D'!U42),ISNA(D!U42)),TRUE,FALSE),"PerfectMsg",IF(NOT(ISERROR('#_D'!U42)),IF(ISERROR(D!U42),TRUE,FALSE),FALSE),"StuErrorMsg",IF(TYPE('#_D'!U42)&lt;&gt;TYPE(D!U42),TRUE,FALSE),"WrongTypeMsg",IF(_xlfn.ISFORMULA('#_D'!U42),IF(NOT(_xlfn.ISFORMULA(D!U42)),TRUE),FALSE),"MissingFormulaMsg",IF(NOT(AND(ISNUMBER(FIND("[",_xlfn.FORMULATEXT('#_D'!U42))),ISNUMBER(FIND("!",_xlfn.FORMULATEXT('#_D'!U42))))),AND(ISNUMBER(FIND("[",_xlfn.FORMULATEXT(D!U42))),ISNUMBER(FIND("!",_xlfn.FORMULATEXT(D!U42)))),FALSE),"ExternalRefsMsg",IF(ISNUMBER('#_D'!U42),IF(ABS('#_D'!U42-D!U42)&gt;0.00001,TRUE,FALSE),IF('#_D'!U42&lt;&gt;D!U42,TRUE,FALSE)),IF(ISNUMBER('#_D'!U42),IF('#_D'!U42&gt;D!U42,"TooLow","TooHigh"),"WrongAnswer"),NOT(_xlfn.ISFORMULA('#_D'!U42)),IF(_xlfn.IFS(ISTEXT('#_D'!U42),FALSE,ISLOGICAL('#_D'!U42),FALSE,SUBSTITUTE(CELL("format",'#_D'!U42),"-","")=SUBSTITUTE(CELL("format",D!U42),"-",""),FALSE,CELL("format",'#_D'!U42)="G",FALSE,AND(CELL("format",'#_D'!U42)="F0",CELL("format",D!U42)="G"),FALSE,TRUE,IFERROR(IF(MATCH(CELL("format",'#_D'!U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42),_xlfn.FORMULATEXT(D!U42),D!U42),"9","#"),"8","#"),"7","#"),"6","#"),"5","#"),"4","#"),"3","#"),"2","#"),"1","#"),"0","#"),"$","")," ",""),",","@"),"&gt;","@"),"&lt;","@"),"=","@"),")","@"),"(","@"),"^","@"),"/","@"),"+","@"),"*","@"),"-","@"))-LEN(SUBSTITUTE(SUBSTITUTE(SUBSTITUTE(SUBSTITUTE(SUBSTITUTE(SUBSTITUTE(SUBSTITUTE(SUBSTITUTE(SUBSTITUTE(SUBSTITUTE(SUBSTITUTE(SUBSTITUTE(SUBSTITUTE(SUBSTITUTE(SUBSTITUTE(SUBSTITUTE(SUBSTITUTE(SUBSTITUTE(SUBSTITUTE(SUBSTITUTE(SUBSTITUTE(SUBSTITUTE(SUBSTITUTE(SUBSTITUTE(IF(_xlfn.ISFORMULA(D!U42),_xlfn.FORMULATEXT(D!U42),D!U42),"9","#"),"8","#"),"7","#"),"6","#"),"5","#"),"4","#"),"3","#"),"2","#"),"1","#"),"0","#"),"$","")," ",""),",","@"),"&gt;","@"),"&lt;","@"),"=","@"),")","@"),"(","@"),"^","@"),"/","@"),"+","@"),"*","@"),"-","@"),"@#","")))/2&gt;(LEN(SUBSTITUTE(SUBSTITUTE(SUBSTITUTE(SUBSTITUTE(SUBSTITUTE(SUBSTITUTE(SUBSTITUTE(SUBSTITUTE(SUBSTITUTE(SUBSTITUTE(SUBSTITUTE(SUBSTITUTE(SUBSTITUTE(SUBSTITUTE(SUBSTITUTE(SUBSTITUTE(SUBSTITUTE(SUBSTITUTE(SUBSTITUTE(SUBSTITUTE(SUBSTITUTE(SUBSTITUTE(SUBSTITUTE(IF(_xlfn.ISFORMULA('#_D'!U42),_xlfn.FORMULATEXT('#_D'!U42),'#_D'!U42),"9","#"),"8","#"),"7","#"),"6","#"),"5","#"),"4","#"),"3","#"),"2","#"),"1","#"),"0","#"),"$","")," ",""),",","@"),"&gt;","@"),"&lt;","@"),"=","@"),")","@"),"(","@"),"^","@"),"/","@"),"+","@"),"*","@"),"-","@"))-LEN(SUBSTITUTE(SUBSTITUTE(SUBSTITUTE(SUBSTITUTE(SUBSTITUTE(SUBSTITUTE(SUBSTITUTE(SUBSTITUTE(SUBSTITUTE(SUBSTITUTE(SUBSTITUTE(SUBSTITUTE(SUBSTITUTE(SUBSTITUTE(SUBSTITUTE(SUBSTITUTE(SUBSTITUTE(SUBSTITUTE(SUBSTITUTE(SUBSTITUTE(SUBSTITUTE(SUBSTITUTE(SUBSTITUTE(SUBSTITUTE(IF(_xlfn.ISFORMULA('#_D'!U42),_xlfn.FORMULATEXT('#_D'!U42),'#_D'!U42),"9","#"),"8","#"),"7","#"),"6","#"),"5","#"),"4","#"),"3","#"),"2","#"),"1","#"),"0","#"),"$","")," ",""),",","@"),"&gt;","@"),"&lt;","@"),"=","@"),")","@"),"(","@"),"^","@"),"/","@"),"+","@"),"*","@"),"-","@"),"@#","")))/2,TRUE,FALSE),"HardCodeMsg",IF(LEN(IF(_xlfn.ISFORMULA(D!U42),_xlfn.FORMULATEXT(D!U42),D!U42))-LEN(SUBSTITUTE(IF(_xlfn.ISFORMULA(D!U42),_xlfn.FORMULATEXT(D!U42),D!U42),"""",""))&gt;LEN(IF(_xlfn.ISFORMULA('#_D'!U42),_xlfn.FORMULATEXT('#_D'!U42),'#_D'!U42))-LEN(SUBSTITUTE(IF(_xlfn.ISFORMULA('#_D'!U42),_xlfn.FORMULATEXT('#_D'!U42),'#_D'!U42),"""","")),TRUE,FALSE),"HardQuoteMsg",IF(LEN(IF(_xlfn.ISFORMULA(D!U42),_xlfn.FORMULATEXT(D!U42),D!U42))-LEN(SUBSTITUTE(IF(_xlfn.ISFORMULA(D!U42),_xlfn.FORMULATEXT(D!U42),D!U42),"$",""))&lt;LEN(IF(_xlfn.ISFORMULA('#_D'!U42),_xlfn.FORMULATEXT('#_D'!U42),'#_D'!U42))-LEN(SUBSTITUTE(IF(_xlfn.ISFORMULA('#_D'!U42),_xlfn.FORMULATEXT('#_D'!U42),'#_D'!U42),"$","")),TRUE,FALSE),"MissingAbsMsg",_xlfn.IFS(ISTEXT('#_D'!U42),FALSE,ISLOGICAL('#_D'!U42),FALSE,SUBSTITUTE(CELL("format",'#_D'!U42),"-","")=SUBSTITUTE(CELL("format",D!U42),"-",""),FALSE,CELL("format",'#_D'!U42)="G",FALSE,AND(CELL("format",'#_D'!U42)="F0",CELL("format",D!U42)="G"),FALSE,TRUE,IFERROR(IF(MATCH(CELL("format",'#_D'!U42),FormatCodes_SFX!$A$4:$A$53,0)&gt;0,TRUE),FALSE),TRUE,TRUE),"FormatMsg",TRUE,"PerfectMsg")</f>
        <v>PerfectMsg</v>
      </c>
    </row>
    <row r="43" spans="6:21" ht="15.4" customHeight="1">
      <c r="F43" s="232">
        <v>0</v>
      </c>
      <c r="G43" s="231">
        <v>0</v>
      </c>
      <c r="H43" s="231">
        <v>0</v>
      </c>
      <c r="I43" s="231" t="str">
        <f ca="1">_xlfn.IFS(ISBLANK(D!I43),"",IF(NOT(ISNA('#_D'!I43)),IF(ISNA(D!I43),TRUE,FALSE),FALSE),"StuNAMsg",IF(AND(ISNA('#_D'!I43),ISNA(D!I43)),TRUE,FALSE),"PerfectMsg",IF(NOT(ISERROR('#_D'!I43)),IF(ISERROR(D!I43),TRUE,FALSE),FALSE),"StuErrorMsg",IF(TYPE('#_D'!I43)&lt;&gt;TYPE(D!I43),TRUE,FALSE),"WrongTypeMsg",IF(_xlfn.ISFORMULA('#_D'!I43),IF(NOT(_xlfn.ISFORMULA(D!I43)),TRUE),FALSE),"MissingFormulaMsg",IF(NOT(AND(ISNUMBER(FIND("[",_xlfn.FORMULATEXT('#_D'!I43))),ISNUMBER(FIND("!",_xlfn.FORMULATEXT('#_D'!I43))))),AND(ISNUMBER(FIND("[",_xlfn.FORMULATEXT(D!I43))),ISNUMBER(FIND("!",_xlfn.FORMULATEXT(D!I43)))),FALSE),"ExternalRefsMsg",IF(ISNUMBER('#_D'!I43),IF(ABS('#_D'!I43-D!I43)&gt;0.00001,TRUE,FALSE),IF('#_D'!I43&lt;&gt;D!I43,TRUE,FALSE)),IF(ISNUMBER('#_D'!I43),IF('#_D'!I43&gt;D!I43,"TooLow","TooHigh"),"WrongAnswer"),NOT(_xlfn.ISFORMULA('#_D'!I43)),IF(_xlfn.IFS(ISTEXT('#_D'!I43),FALSE,ISLOGICAL('#_D'!I43),FALSE,SUBSTITUTE(CELL("format",'#_D'!I43),"-","")=SUBSTITUTE(CELL("format",D!I43),"-",""),FALSE,CELL("format",'#_D'!I43)="G",FALSE,AND(CELL("format",'#_D'!I43)="F0",CELL("format",D!I43)="G"),FALSE,TRUE,IFERROR(IF(MATCH(CELL("format",'#_D'!I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43),_xlfn.FORMULATEXT(D!I43),D!I43),"9","#"),"8","#"),"7","#"),"6","#"),"5","#"),"4","#"),"3","#"),"2","#"),"1","#"),"0","#"),"$","")," ",""),",","@"),"&gt;","@"),"&lt;","@"),"=","@"),")","@"),"(","@"),"^","@"),"/","@"),"+","@"),"*","@"),"-","@"))-LEN(SUBSTITUTE(SUBSTITUTE(SUBSTITUTE(SUBSTITUTE(SUBSTITUTE(SUBSTITUTE(SUBSTITUTE(SUBSTITUTE(SUBSTITUTE(SUBSTITUTE(SUBSTITUTE(SUBSTITUTE(SUBSTITUTE(SUBSTITUTE(SUBSTITUTE(SUBSTITUTE(SUBSTITUTE(SUBSTITUTE(SUBSTITUTE(SUBSTITUTE(SUBSTITUTE(SUBSTITUTE(SUBSTITUTE(SUBSTITUTE(IF(_xlfn.ISFORMULA(D!I43),_xlfn.FORMULATEXT(D!I43),D!I43),"9","#"),"8","#"),"7","#"),"6","#"),"5","#"),"4","#"),"3","#"),"2","#"),"1","#"),"0","#"),"$","")," ",""),",","@"),"&gt;","@"),"&lt;","@"),"=","@"),")","@"),"(","@"),"^","@"),"/","@"),"+","@"),"*","@"),"-","@"),"@#","")))/2&gt;(LEN(SUBSTITUTE(SUBSTITUTE(SUBSTITUTE(SUBSTITUTE(SUBSTITUTE(SUBSTITUTE(SUBSTITUTE(SUBSTITUTE(SUBSTITUTE(SUBSTITUTE(SUBSTITUTE(SUBSTITUTE(SUBSTITUTE(SUBSTITUTE(SUBSTITUTE(SUBSTITUTE(SUBSTITUTE(SUBSTITUTE(SUBSTITUTE(SUBSTITUTE(SUBSTITUTE(SUBSTITUTE(SUBSTITUTE(IF(_xlfn.ISFORMULA('#_D'!I43),_xlfn.FORMULATEXT('#_D'!I43),'#_D'!I43),"9","#"),"8","#"),"7","#"),"6","#"),"5","#"),"4","#"),"3","#"),"2","#"),"1","#"),"0","#"),"$","")," ",""),",","@"),"&gt;","@"),"&lt;","@"),"=","@"),")","@"),"(","@"),"^","@"),"/","@"),"+","@"),"*","@"),"-","@"))-LEN(SUBSTITUTE(SUBSTITUTE(SUBSTITUTE(SUBSTITUTE(SUBSTITUTE(SUBSTITUTE(SUBSTITUTE(SUBSTITUTE(SUBSTITUTE(SUBSTITUTE(SUBSTITUTE(SUBSTITUTE(SUBSTITUTE(SUBSTITUTE(SUBSTITUTE(SUBSTITUTE(SUBSTITUTE(SUBSTITUTE(SUBSTITUTE(SUBSTITUTE(SUBSTITUTE(SUBSTITUTE(SUBSTITUTE(SUBSTITUTE(IF(_xlfn.ISFORMULA('#_D'!I43),_xlfn.FORMULATEXT('#_D'!I43),'#_D'!I43),"9","#"),"8","#"),"7","#"),"6","#"),"5","#"),"4","#"),"3","#"),"2","#"),"1","#"),"0","#"),"$","")," ",""),",","@"),"&gt;","@"),"&lt;","@"),"=","@"),")","@"),"(","@"),"^","@"),"/","@"),"+","@"),"*","@"),"-","@"),"@#","")))/2,TRUE,FALSE),"HardCodeMsg",IF(LEN(IF(_xlfn.ISFORMULA(D!I43),_xlfn.FORMULATEXT(D!I43),D!I43))-LEN(SUBSTITUTE(IF(_xlfn.ISFORMULA(D!I43),_xlfn.FORMULATEXT(D!I43),D!I43),"""",""))&gt;LEN(IF(_xlfn.ISFORMULA('#_D'!I43),_xlfn.FORMULATEXT('#_D'!I43),'#_D'!I43))-LEN(SUBSTITUTE(IF(_xlfn.ISFORMULA('#_D'!I43),_xlfn.FORMULATEXT('#_D'!I43),'#_D'!I43),"""","")),TRUE,FALSE),"HardQuoteMsg",IF(LEN(IF(_xlfn.ISFORMULA(D!I43),_xlfn.FORMULATEXT(D!I43),D!I43))-LEN(SUBSTITUTE(IF(_xlfn.ISFORMULA(D!I43),_xlfn.FORMULATEXT(D!I43),D!I43),"$",""))&lt;LEN(IF(_xlfn.ISFORMULA('#_D'!I43),_xlfn.FORMULATEXT('#_D'!I43),'#_D'!I43))-LEN(SUBSTITUTE(IF(_xlfn.ISFORMULA('#_D'!I43),_xlfn.FORMULATEXT('#_D'!I43),'#_D'!I43),"$","")),TRUE,FALSE),"MissingAbsMsg",_xlfn.IFS(ISTEXT('#_D'!I43),FALSE,ISLOGICAL('#_D'!I43),FALSE,SUBSTITUTE(CELL("format",'#_D'!I43),"-","")=SUBSTITUTE(CELL("format",D!I43),"-",""),FALSE,CELL("format",'#_D'!I43)="G",FALSE,AND(CELL("format",'#_D'!I43)="F0",CELL("format",D!I43)="G"),FALSE,TRUE,IFERROR(IF(MATCH(CELL("format",'#_D'!I43),FormatCodes_SFX!$A$4:$A$53,0)&gt;0,TRUE),FALSE),TRUE,TRUE),"FormatMsg",TRUE,"PerfectMsg")</f>
        <v>PerfectMsg</v>
      </c>
      <c r="J43" s="231" t="str">
        <f ca="1">_xlfn.IFS(ISBLANK(D!J43),"",IF(NOT(ISNA('#_D'!J43)),IF(ISNA(D!J43),TRUE,FALSE),FALSE),"StuNAMsg",IF(AND(ISNA('#_D'!J43),ISNA(D!J43)),TRUE,FALSE),"PerfectMsg",IF(NOT(ISERROR('#_D'!J43)),IF(ISERROR(D!J43),TRUE,FALSE),FALSE),"StuErrorMsg",IF(TYPE('#_D'!J43)&lt;&gt;TYPE(D!J43),TRUE,FALSE),"WrongTypeMsg",IF(_xlfn.ISFORMULA('#_D'!J43),IF(NOT(_xlfn.ISFORMULA(D!J43)),TRUE),FALSE),"MissingFormulaMsg",IF(NOT(AND(ISNUMBER(FIND("[",_xlfn.FORMULATEXT('#_D'!J43))),ISNUMBER(FIND("!",_xlfn.FORMULATEXT('#_D'!J43))))),AND(ISNUMBER(FIND("[",_xlfn.FORMULATEXT(D!J43))),ISNUMBER(FIND("!",_xlfn.FORMULATEXT(D!J43)))),FALSE),"ExternalRefsMsg",IF(ISNUMBER('#_D'!J43),IF(ABS('#_D'!J43-D!J43)&gt;0.00001,TRUE,FALSE),IF('#_D'!J43&lt;&gt;D!J43,TRUE,FALSE)),IF(ISNUMBER('#_D'!J43),IF('#_D'!J43&gt;D!J43,"TooLow","TooHigh"),"WrongAnswer"),NOT(_xlfn.ISFORMULA('#_D'!J43)),IF(_xlfn.IFS(ISTEXT('#_D'!J43),FALSE,ISLOGICAL('#_D'!J43),FALSE,SUBSTITUTE(CELL("format",'#_D'!J43),"-","")=SUBSTITUTE(CELL("format",D!J43),"-",""),FALSE,CELL("format",'#_D'!J43)="G",FALSE,AND(CELL("format",'#_D'!J43)="F0",CELL("format",D!J43)="G"),FALSE,TRUE,IFERROR(IF(MATCH(CELL("format",'#_D'!J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43),_xlfn.FORMULATEXT(D!J43),D!J43),"9","#"),"8","#"),"7","#"),"6","#"),"5","#"),"4","#"),"3","#"),"2","#"),"1","#"),"0","#"),"$","")," ",""),",","@"),"&gt;","@"),"&lt;","@"),"=","@"),")","@"),"(","@"),"^","@"),"/","@"),"+","@"),"*","@"),"-","@"))-LEN(SUBSTITUTE(SUBSTITUTE(SUBSTITUTE(SUBSTITUTE(SUBSTITUTE(SUBSTITUTE(SUBSTITUTE(SUBSTITUTE(SUBSTITUTE(SUBSTITUTE(SUBSTITUTE(SUBSTITUTE(SUBSTITUTE(SUBSTITUTE(SUBSTITUTE(SUBSTITUTE(SUBSTITUTE(SUBSTITUTE(SUBSTITUTE(SUBSTITUTE(SUBSTITUTE(SUBSTITUTE(SUBSTITUTE(SUBSTITUTE(IF(_xlfn.ISFORMULA(D!J43),_xlfn.FORMULATEXT(D!J43),D!J43),"9","#"),"8","#"),"7","#"),"6","#"),"5","#"),"4","#"),"3","#"),"2","#"),"1","#"),"0","#"),"$","")," ",""),",","@"),"&gt;","@"),"&lt;","@"),"=","@"),")","@"),"(","@"),"^","@"),"/","@"),"+","@"),"*","@"),"-","@"),"@#","")))/2&gt;(LEN(SUBSTITUTE(SUBSTITUTE(SUBSTITUTE(SUBSTITUTE(SUBSTITUTE(SUBSTITUTE(SUBSTITUTE(SUBSTITUTE(SUBSTITUTE(SUBSTITUTE(SUBSTITUTE(SUBSTITUTE(SUBSTITUTE(SUBSTITUTE(SUBSTITUTE(SUBSTITUTE(SUBSTITUTE(SUBSTITUTE(SUBSTITUTE(SUBSTITUTE(SUBSTITUTE(SUBSTITUTE(SUBSTITUTE(IF(_xlfn.ISFORMULA('#_D'!J43),_xlfn.FORMULATEXT('#_D'!J43),'#_D'!J43),"9","#"),"8","#"),"7","#"),"6","#"),"5","#"),"4","#"),"3","#"),"2","#"),"1","#"),"0","#"),"$","")," ",""),",","@"),"&gt;","@"),"&lt;","@"),"=","@"),")","@"),"(","@"),"^","@"),"/","@"),"+","@"),"*","@"),"-","@"))-LEN(SUBSTITUTE(SUBSTITUTE(SUBSTITUTE(SUBSTITUTE(SUBSTITUTE(SUBSTITUTE(SUBSTITUTE(SUBSTITUTE(SUBSTITUTE(SUBSTITUTE(SUBSTITUTE(SUBSTITUTE(SUBSTITUTE(SUBSTITUTE(SUBSTITUTE(SUBSTITUTE(SUBSTITUTE(SUBSTITUTE(SUBSTITUTE(SUBSTITUTE(SUBSTITUTE(SUBSTITUTE(SUBSTITUTE(SUBSTITUTE(IF(_xlfn.ISFORMULA('#_D'!J43),_xlfn.FORMULATEXT('#_D'!J43),'#_D'!J43),"9","#"),"8","#"),"7","#"),"6","#"),"5","#"),"4","#"),"3","#"),"2","#"),"1","#"),"0","#"),"$","")," ",""),",","@"),"&gt;","@"),"&lt;","@"),"=","@"),")","@"),"(","@"),"^","@"),"/","@"),"+","@"),"*","@"),"-","@"),"@#","")))/2,TRUE,FALSE),"HardCodeMsg",IF(LEN(IF(_xlfn.ISFORMULA(D!J43),_xlfn.FORMULATEXT(D!J43),D!J43))-LEN(SUBSTITUTE(IF(_xlfn.ISFORMULA(D!J43),_xlfn.FORMULATEXT(D!J43),D!J43),"""",""))&gt;LEN(IF(_xlfn.ISFORMULA('#_D'!J43),_xlfn.FORMULATEXT('#_D'!J43),'#_D'!J43))-LEN(SUBSTITUTE(IF(_xlfn.ISFORMULA('#_D'!J43),_xlfn.FORMULATEXT('#_D'!J43),'#_D'!J43),"""","")),TRUE,FALSE),"HardQuoteMsg",IF(LEN(IF(_xlfn.ISFORMULA(D!J43),_xlfn.FORMULATEXT(D!J43),D!J43))-LEN(SUBSTITUTE(IF(_xlfn.ISFORMULA(D!J43),_xlfn.FORMULATEXT(D!J43),D!J43),"$",""))&lt;LEN(IF(_xlfn.ISFORMULA('#_D'!J43),_xlfn.FORMULATEXT('#_D'!J43),'#_D'!J43))-LEN(SUBSTITUTE(IF(_xlfn.ISFORMULA('#_D'!J43),_xlfn.FORMULATEXT('#_D'!J43),'#_D'!J43),"$","")),TRUE,FALSE),"MissingAbsMsg",_xlfn.IFS(ISTEXT('#_D'!J43),FALSE,ISLOGICAL('#_D'!J43),FALSE,SUBSTITUTE(CELL("format",'#_D'!J43),"-","")=SUBSTITUTE(CELL("format",D!J43),"-",""),FALSE,CELL("format",'#_D'!J43)="G",FALSE,AND(CELL("format",'#_D'!J43)="F0",CELL("format",D!J43)="G"),FALSE,TRUE,IFERROR(IF(MATCH(CELL("format",'#_D'!J43),FormatCodes_SFX!$A$4:$A$53,0)&gt;0,TRUE),FALSE),TRUE,TRUE),"FormatMsg",TRUE,"PerfectMsg")</f>
        <v>PerfectMsg</v>
      </c>
      <c r="K43" s="302">
        <v>0</v>
      </c>
      <c r="L43" s="231">
        <v>0</v>
      </c>
      <c r="M43" s="231">
        <v>0</v>
      </c>
      <c r="N43" s="303">
        <v>0</v>
      </c>
      <c r="O43" s="231">
        <v>0</v>
      </c>
      <c r="P43" s="302">
        <v>0</v>
      </c>
      <c r="Q43" s="304">
        <v>0</v>
      </c>
      <c r="S43" s="305" t="str">
        <f ca="1">_xlfn.IFS(ISBLANK(D!S43),"",IF(NOT(ISNA('#_D'!S43)),IF(ISNA(D!S43),TRUE,FALSE),FALSE),"StuNAMsg",IF(AND(ISNA('#_D'!S43),ISNA(D!S43)),TRUE,FALSE),"PerfectMsg",IF(NOT(ISERROR('#_D'!S43)),IF(ISERROR(D!S43),TRUE,FALSE),FALSE),"StuErrorMsg",IF(TYPE('#_D'!S43)&lt;&gt;TYPE(D!S43),TRUE,FALSE),"WrongTypeMsg",IF(_xlfn.ISFORMULA('#_D'!S43),IF(NOT(_xlfn.ISFORMULA(D!S43)),TRUE),FALSE),"MissingFormulaMsg",IF(NOT(AND(ISNUMBER(FIND("[",_xlfn.FORMULATEXT('#_D'!S43))),ISNUMBER(FIND("!",_xlfn.FORMULATEXT('#_D'!S43))))),AND(ISNUMBER(FIND("[",_xlfn.FORMULATEXT(D!S43))),ISNUMBER(FIND("!",_xlfn.FORMULATEXT(D!S43)))),FALSE),"ExternalRefsMsg",IF(ISNUMBER('#_D'!S43),IF(ABS('#_D'!S43-D!S43)&gt;0.00001,TRUE,FALSE),IF('#_D'!S43&lt;&gt;D!S43,TRUE,FALSE)),IF(ISNUMBER('#_D'!S43),IF('#_D'!S43&gt;D!S43,"TooLow","TooHigh"),"WrongAnswer"),NOT(_xlfn.ISFORMULA('#_D'!S43)),IF(_xlfn.IFS(ISTEXT('#_D'!S43),FALSE,ISLOGICAL('#_D'!S43),FALSE,SUBSTITUTE(CELL("format",'#_D'!S43),"-","")=SUBSTITUTE(CELL("format",D!S43),"-",""),FALSE,CELL("format",'#_D'!S43)="G",FALSE,AND(CELL("format",'#_D'!S43)="F0",CELL("format",D!S43)="G"),FALSE,TRUE,IFERROR(IF(MATCH(CELL("format",'#_D'!S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43),_xlfn.FORMULATEXT(D!S43),D!S43),"9","#"),"8","#"),"7","#"),"6","#"),"5","#"),"4","#"),"3","#"),"2","#"),"1","#"),"0","#"),"$","")," ",""),",","@"),"&gt;","@"),"&lt;","@"),"=","@"),")","@"),"(","@"),"^","@"),"/","@"),"+","@"),"*","@"),"-","@"))-LEN(SUBSTITUTE(SUBSTITUTE(SUBSTITUTE(SUBSTITUTE(SUBSTITUTE(SUBSTITUTE(SUBSTITUTE(SUBSTITUTE(SUBSTITUTE(SUBSTITUTE(SUBSTITUTE(SUBSTITUTE(SUBSTITUTE(SUBSTITUTE(SUBSTITUTE(SUBSTITUTE(SUBSTITUTE(SUBSTITUTE(SUBSTITUTE(SUBSTITUTE(SUBSTITUTE(SUBSTITUTE(SUBSTITUTE(SUBSTITUTE(IF(_xlfn.ISFORMULA(D!S43),_xlfn.FORMULATEXT(D!S43),D!S43),"9","#"),"8","#"),"7","#"),"6","#"),"5","#"),"4","#"),"3","#"),"2","#"),"1","#"),"0","#"),"$","")," ",""),",","@"),"&gt;","@"),"&lt;","@"),"=","@"),")","@"),"(","@"),"^","@"),"/","@"),"+","@"),"*","@"),"-","@"),"@#","")))/2&gt;(LEN(SUBSTITUTE(SUBSTITUTE(SUBSTITUTE(SUBSTITUTE(SUBSTITUTE(SUBSTITUTE(SUBSTITUTE(SUBSTITUTE(SUBSTITUTE(SUBSTITUTE(SUBSTITUTE(SUBSTITUTE(SUBSTITUTE(SUBSTITUTE(SUBSTITUTE(SUBSTITUTE(SUBSTITUTE(SUBSTITUTE(SUBSTITUTE(SUBSTITUTE(SUBSTITUTE(SUBSTITUTE(SUBSTITUTE(IF(_xlfn.ISFORMULA('#_D'!S43),_xlfn.FORMULATEXT('#_D'!S43),'#_D'!S43),"9","#"),"8","#"),"7","#"),"6","#"),"5","#"),"4","#"),"3","#"),"2","#"),"1","#"),"0","#"),"$","")," ",""),",","@"),"&gt;","@"),"&lt;","@"),"=","@"),")","@"),"(","@"),"^","@"),"/","@"),"+","@"),"*","@"),"-","@"))-LEN(SUBSTITUTE(SUBSTITUTE(SUBSTITUTE(SUBSTITUTE(SUBSTITUTE(SUBSTITUTE(SUBSTITUTE(SUBSTITUTE(SUBSTITUTE(SUBSTITUTE(SUBSTITUTE(SUBSTITUTE(SUBSTITUTE(SUBSTITUTE(SUBSTITUTE(SUBSTITUTE(SUBSTITUTE(SUBSTITUTE(SUBSTITUTE(SUBSTITUTE(SUBSTITUTE(SUBSTITUTE(SUBSTITUTE(SUBSTITUTE(IF(_xlfn.ISFORMULA('#_D'!S43),_xlfn.FORMULATEXT('#_D'!S43),'#_D'!S43),"9","#"),"8","#"),"7","#"),"6","#"),"5","#"),"4","#"),"3","#"),"2","#"),"1","#"),"0","#"),"$","")," ",""),",","@"),"&gt;","@"),"&lt;","@"),"=","@"),")","@"),"(","@"),"^","@"),"/","@"),"+","@"),"*","@"),"-","@"),"@#","")))/2,TRUE,FALSE),"HardCodeMsg",IF(LEN(IF(_xlfn.ISFORMULA(D!S43),_xlfn.FORMULATEXT(D!S43),D!S43))-LEN(SUBSTITUTE(IF(_xlfn.ISFORMULA(D!S43),_xlfn.FORMULATEXT(D!S43),D!S43),"""",""))&gt;LEN(IF(_xlfn.ISFORMULA('#_D'!S43),_xlfn.FORMULATEXT('#_D'!S43),'#_D'!S43))-LEN(SUBSTITUTE(IF(_xlfn.ISFORMULA('#_D'!S43),_xlfn.FORMULATEXT('#_D'!S43),'#_D'!S43),"""","")),TRUE,FALSE),"HardQuoteMsg",IF(LEN(IF(_xlfn.ISFORMULA(D!S43),_xlfn.FORMULATEXT(D!S43),D!S43))-LEN(SUBSTITUTE(IF(_xlfn.ISFORMULA(D!S43),_xlfn.FORMULATEXT(D!S43),D!S43),"$",""))&lt;LEN(IF(_xlfn.ISFORMULA('#_D'!S43),_xlfn.FORMULATEXT('#_D'!S43),'#_D'!S43))-LEN(SUBSTITUTE(IF(_xlfn.ISFORMULA('#_D'!S43),_xlfn.FORMULATEXT('#_D'!S43),'#_D'!S43),"$","")),TRUE,FALSE),"MissingAbsMsg",_xlfn.IFS(ISTEXT('#_D'!S43),FALSE,ISLOGICAL('#_D'!S43),FALSE,SUBSTITUTE(CELL("format",'#_D'!S43),"-","")=SUBSTITUTE(CELL("format",D!S43),"-",""),FALSE,CELL("format",'#_D'!S43)="G",FALSE,AND(CELL("format",'#_D'!S43)="F0",CELL("format",D!S43)="G"),FALSE,TRUE,IFERROR(IF(MATCH(CELL("format",'#_D'!S43),FormatCodes_SFX!$A$4:$A$53,0)&gt;0,TRUE),FALSE),TRUE,TRUE),"FormatMsg",TRUE,"PerfectMsg")</f>
        <v>PerfectMsg</v>
      </c>
      <c r="T43" s="303" t="str">
        <f ca="1">_xlfn.IFS(ISBLANK(D!T43),"",IF(NOT(ISNA('#_D'!T43)),IF(ISNA(D!T43),TRUE,FALSE),FALSE),"StuNAMsg",IF(AND(ISNA('#_D'!T43),ISNA(D!T43)),TRUE,FALSE),"PerfectMsg",IF(NOT(ISERROR('#_D'!T43)),IF(ISERROR(D!T43),TRUE,FALSE),FALSE),"StuErrorMsg",IF(TYPE('#_D'!T43)&lt;&gt;TYPE(D!T43),TRUE,FALSE),"WrongTypeMsg",IF(_xlfn.ISFORMULA('#_D'!T43),IF(NOT(_xlfn.ISFORMULA(D!T43)),TRUE),FALSE),"MissingFormulaMsg",IF(NOT(AND(ISNUMBER(FIND("[",_xlfn.FORMULATEXT('#_D'!T43))),ISNUMBER(FIND("!",_xlfn.FORMULATEXT('#_D'!T43))))),AND(ISNUMBER(FIND("[",_xlfn.FORMULATEXT(D!T43))),ISNUMBER(FIND("!",_xlfn.FORMULATEXT(D!T43)))),FALSE),"ExternalRefsMsg",IF(ISNUMBER('#_D'!T43),IF(ABS('#_D'!T43-D!T43)&gt;0.00001,TRUE,FALSE),IF('#_D'!T43&lt;&gt;D!T43,TRUE,FALSE)),IF(ISNUMBER('#_D'!T43),IF('#_D'!T43&gt;D!T43,"TooLow","TooHigh"),"WrongAnswer"),NOT(_xlfn.ISFORMULA('#_D'!T43)),IF(_xlfn.IFS(ISTEXT('#_D'!T43),FALSE,ISLOGICAL('#_D'!T43),FALSE,SUBSTITUTE(CELL("format",'#_D'!T43),"-","")=SUBSTITUTE(CELL("format",D!T43),"-",""),FALSE,CELL("format",'#_D'!T43)="G",FALSE,AND(CELL("format",'#_D'!T43)="F0",CELL("format",D!T43)="G"),FALSE,TRUE,IFERROR(IF(MATCH(CELL("format",'#_D'!T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43),_xlfn.FORMULATEXT(D!T43),D!T43),"9","#"),"8","#"),"7","#"),"6","#"),"5","#"),"4","#"),"3","#"),"2","#"),"1","#"),"0","#"),"$","")," ",""),",","@"),"&gt;","@"),"&lt;","@"),"=","@"),")","@"),"(","@"),"^","@"),"/","@"),"+","@"),"*","@"),"-","@"))-LEN(SUBSTITUTE(SUBSTITUTE(SUBSTITUTE(SUBSTITUTE(SUBSTITUTE(SUBSTITUTE(SUBSTITUTE(SUBSTITUTE(SUBSTITUTE(SUBSTITUTE(SUBSTITUTE(SUBSTITUTE(SUBSTITUTE(SUBSTITUTE(SUBSTITUTE(SUBSTITUTE(SUBSTITUTE(SUBSTITUTE(SUBSTITUTE(SUBSTITUTE(SUBSTITUTE(SUBSTITUTE(SUBSTITUTE(SUBSTITUTE(IF(_xlfn.ISFORMULA(D!T43),_xlfn.FORMULATEXT(D!T43),D!T43),"9","#"),"8","#"),"7","#"),"6","#"),"5","#"),"4","#"),"3","#"),"2","#"),"1","#"),"0","#"),"$","")," ",""),",","@"),"&gt;","@"),"&lt;","@"),"=","@"),")","@"),"(","@"),"^","@"),"/","@"),"+","@"),"*","@"),"-","@"),"@#","")))/2&gt;(LEN(SUBSTITUTE(SUBSTITUTE(SUBSTITUTE(SUBSTITUTE(SUBSTITUTE(SUBSTITUTE(SUBSTITUTE(SUBSTITUTE(SUBSTITUTE(SUBSTITUTE(SUBSTITUTE(SUBSTITUTE(SUBSTITUTE(SUBSTITUTE(SUBSTITUTE(SUBSTITUTE(SUBSTITUTE(SUBSTITUTE(SUBSTITUTE(SUBSTITUTE(SUBSTITUTE(SUBSTITUTE(SUBSTITUTE(IF(_xlfn.ISFORMULA('#_D'!T43),_xlfn.FORMULATEXT('#_D'!T43),'#_D'!T43),"9","#"),"8","#"),"7","#"),"6","#"),"5","#"),"4","#"),"3","#"),"2","#"),"1","#"),"0","#"),"$","")," ",""),",","@"),"&gt;","@"),"&lt;","@"),"=","@"),")","@"),"(","@"),"^","@"),"/","@"),"+","@"),"*","@"),"-","@"))-LEN(SUBSTITUTE(SUBSTITUTE(SUBSTITUTE(SUBSTITUTE(SUBSTITUTE(SUBSTITUTE(SUBSTITUTE(SUBSTITUTE(SUBSTITUTE(SUBSTITUTE(SUBSTITUTE(SUBSTITUTE(SUBSTITUTE(SUBSTITUTE(SUBSTITUTE(SUBSTITUTE(SUBSTITUTE(SUBSTITUTE(SUBSTITUTE(SUBSTITUTE(SUBSTITUTE(SUBSTITUTE(SUBSTITUTE(SUBSTITUTE(IF(_xlfn.ISFORMULA('#_D'!T43),_xlfn.FORMULATEXT('#_D'!T43),'#_D'!T43),"9","#"),"8","#"),"7","#"),"6","#"),"5","#"),"4","#"),"3","#"),"2","#"),"1","#"),"0","#"),"$","")," ",""),",","@"),"&gt;","@"),"&lt;","@"),"=","@"),")","@"),"(","@"),"^","@"),"/","@"),"+","@"),"*","@"),"-","@"),"@#","")))/2,TRUE,FALSE),"HardCodeMsg",IF(LEN(IF(_xlfn.ISFORMULA(D!T43),_xlfn.FORMULATEXT(D!T43),D!T43))-LEN(SUBSTITUTE(IF(_xlfn.ISFORMULA(D!T43),_xlfn.FORMULATEXT(D!T43),D!T43),"""",""))&gt;LEN(IF(_xlfn.ISFORMULA('#_D'!T43),_xlfn.FORMULATEXT('#_D'!T43),'#_D'!T43))-LEN(SUBSTITUTE(IF(_xlfn.ISFORMULA('#_D'!T43),_xlfn.FORMULATEXT('#_D'!T43),'#_D'!T43),"""","")),TRUE,FALSE),"HardQuoteMsg",IF(LEN(IF(_xlfn.ISFORMULA(D!T43),_xlfn.FORMULATEXT(D!T43),D!T43))-LEN(SUBSTITUTE(IF(_xlfn.ISFORMULA(D!T43),_xlfn.FORMULATEXT(D!T43),D!T43),"$",""))&lt;LEN(IF(_xlfn.ISFORMULA('#_D'!T43),_xlfn.FORMULATEXT('#_D'!T43),'#_D'!T43))-LEN(SUBSTITUTE(IF(_xlfn.ISFORMULA('#_D'!T43),_xlfn.FORMULATEXT('#_D'!T43),'#_D'!T43),"$","")),TRUE,FALSE),"MissingAbsMsg",_xlfn.IFS(ISTEXT('#_D'!T43),FALSE,ISLOGICAL('#_D'!T43),FALSE,SUBSTITUTE(CELL("format",'#_D'!T43),"-","")=SUBSTITUTE(CELL("format",D!T43),"-",""),FALSE,CELL("format",'#_D'!T43)="G",FALSE,AND(CELL("format",'#_D'!T43)="F0",CELL("format",D!T43)="G"),FALSE,TRUE,IFERROR(IF(MATCH(CELL("format",'#_D'!T43),FormatCodes_SFX!$A$4:$A$53,0)&gt;0,TRUE),FALSE),TRUE,TRUE),"FormatMsg",TRUE,"PerfectMsg")</f>
        <v>PerfectMsg</v>
      </c>
      <c r="U43" s="231" t="str">
        <f ca="1">_xlfn.IFS(ISBLANK(D!U43),"",IF(NOT(ISNA('#_D'!U43)),IF(ISNA(D!U43),TRUE,FALSE),FALSE),"StuNAMsg",IF(AND(ISNA('#_D'!U43),ISNA(D!U43)),TRUE,FALSE),"PerfectMsg",IF(NOT(ISERROR('#_D'!U43)),IF(ISERROR(D!U43),TRUE,FALSE),FALSE),"StuErrorMsg",IF(TYPE('#_D'!U43)&lt;&gt;TYPE(D!U43),TRUE,FALSE),"WrongTypeMsg",IF(_xlfn.ISFORMULA('#_D'!U43),IF(NOT(_xlfn.ISFORMULA(D!U43)),TRUE),FALSE),"MissingFormulaMsg",IF(NOT(AND(ISNUMBER(FIND("[",_xlfn.FORMULATEXT('#_D'!U43))),ISNUMBER(FIND("!",_xlfn.FORMULATEXT('#_D'!U43))))),AND(ISNUMBER(FIND("[",_xlfn.FORMULATEXT(D!U43))),ISNUMBER(FIND("!",_xlfn.FORMULATEXT(D!U43)))),FALSE),"ExternalRefsMsg",IF(ISNUMBER('#_D'!U43),IF(ABS('#_D'!U43-D!U43)&gt;0.00001,TRUE,FALSE),IF('#_D'!U43&lt;&gt;D!U43,TRUE,FALSE)),IF(ISNUMBER('#_D'!U43),IF('#_D'!U43&gt;D!U43,"TooLow","TooHigh"),"WrongAnswer"),NOT(_xlfn.ISFORMULA('#_D'!U43)),IF(_xlfn.IFS(ISTEXT('#_D'!U43),FALSE,ISLOGICAL('#_D'!U43),FALSE,SUBSTITUTE(CELL("format",'#_D'!U43),"-","")=SUBSTITUTE(CELL("format",D!U43),"-",""),FALSE,CELL("format",'#_D'!U43)="G",FALSE,AND(CELL("format",'#_D'!U43)="F0",CELL("format",D!U43)="G"),FALSE,TRUE,IFERROR(IF(MATCH(CELL("format",'#_D'!U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43),_xlfn.FORMULATEXT(D!U43),D!U43),"9","#"),"8","#"),"7","#"),"6","#"),"5","#"),"4","#"),"3","#"),"2","#"),"1","#"),"0","#"),"$","")," ",""),",","@"),"&gt;","@"),"&lt;","@"),"=","@"),")","@"),"(","@"),"^","@"),"/","@"),"+","@"),"*","@"),"-","@"))-LEN(SUBSTITUTE(SUBSTITUTE(SUBSTITUTE(SUBSTITUTE(SUBSTITUTE(SUBSTITUTE(SUBSTITUTE(SUBSTITUTE(SUBSTITUTE(SUBSTITUTE(SUBSTITUTE(SUBSTITUTE(SUBSTITUTE(SUBSTITUTE(SUBSTITUTE(SUBSTITUTE(SUBSTITUTE(SUBSTITUTE(SUBSTITUTE(SUBSTITUTE(SUBSTITUTE(SUBSTITUTE(SUBSTITUTE(SUBSTITUTE(IF(_xlfn.ISFORMULA(D!U43),_xlfn.FORMULATEXT(D!U43),D!U43),"9","#"),"8","#"),"7","#"),"6","#"),"5","#"),"4","#"),"3","#"),"2","#"),"1","#"),"0","#"),"$","")," ",""),",","@"),"&gt;","@"),"&lt;","@"),"=","@"),")","@"),"(","@"),"^","@"),"/","@"),"+","@"),"*","@"),"-","@"),"@#","")))/2&gt;(LEN(SUBSTITUTE(SUBSTITUTE(SUBSTITUTE(SUBSTITUTE(SUBSTITUTE(SUBSTITUTE(SUBSTITUTE(SUBSTITUTE(SUBSTITUTE(SUBSTITUTE(SUBSTITUTE(SUBSTITUTE(SUBSTITUTE(SUBSTITUTE(SUBSTITUTE(SUBSTITUTE(SUBSTITUTE(SUBSTITUTE(SUBSTITUTE(SUBSTITUTE(SUBSTITUTE(SUBSTITUTE(SUBSTITUTE(IF(_xlfn.ISFORMULA('#_D'!U43),_xlfn.FORMULATEXT('#_D'!U43),'#_D'!U43),"9","#"),"8","#"),"7","#"),"6","#"),"5","#"),"4","#"),"3","#"),"2","#"),"1","#"),"0","#"),"$","")," ",""),",","@"),"&gt;","@"),"&lt;","@"),"=","@"),")","@"),"(","@"),"^","@"),"/","@"),"+","@"),"*","@"),"-","@"))-LEN(SUBSTITUTE(SUBSTITUTE(SUBSTITUTE(SUBSTITUTE(SUBSTITUTE(SUBSTITUTE(SUBSTITUTE(SUBSTITUTE(SUBSTITUTE(SUBSTITUTE(SUBSTITUTE(SUBSTITUTE(SUBSTITUTE(SUBSTITUTE(SUBSTITUTE(SUBSTITUTE(SUBSTITUTE(SUBSTITUTE(SUBSTITUTE(SUBSTITUTE(SUBSTITUTE(SUBSTITUTE(SUBSTITUTE(SUBSTITUTE(IF(_xlfn.ISFORMULA('#_D'!U43),_xlfn.FORMULATEXT('#_D'!U43),'#_D'!U43),"9","#"),"8","#"),"7","#"),"6","#"),"5","#"),"4","#"),"3","#"),"2","#"),"1","#"),"0","#"),"$","")," ",""),",","@"),"&gt;","@"),"&lt;","@"),"=","@"),")","@"),"(","@"),"^","@"),"/","@"),"+","@"),"*","@"),"-","@"),"@#","")))/2,TRUE,FALSE),"HardCodeMsg",IF(LEN(IF(_xlfn.ISFORMULA(D!U43),_xlfn.FORMULATEXT(D!U43),D!U43))-LEN(SUBSTITUTE(IF(_xlfn.ISFORMULA(D!U43),_xlfn.FORMULATEXT(D!U43),D!U43),"""",""))&gt;LEN(IF(_xlfn.ISFORMULA('#_D'!U43),_xlfn.FORMULATEXT('#_D'!U43),'#_D'!U43))-LEN(SUBSTITUTE(IF(_xlfn.ISFORMULA('#_D'!U43),_xlfn.FORMULATEXT('#_D'!U43),'#_D'!U43),"""","")),TRUE,FALSE),"HardQuoteMsg",IF(LEN(IF(_xlfn.ISFORMULA(D!U43),_xlfn.FORMULATEXT(D!U43),D!U43))-LEN(SUBSTITUTE(IF(_xlfn.ISFORMULA(D!U43),_xlfn.FORMULATEXT(D!U43),D!U43),"$",""))&lt;LEN(IF(_xlfn.ISFORMULA('#_D'!U43),_xlfn.FORMULATEXT('#_D'!U43),'#_D'!U43))-LEN(SUBSTITUTE(IF(_xlfn.ISFORMULA('#_D'!U43),_xlfn.FORMULATEXT('#_D'!U43),'#_D'!U43),"$","")),TRUE,FALSE),"MissingAbsMsg",_xlfn.IFS(ISTEXT('#_D'!U43),FALSE,ISLOGICAL('#_D'!U43),FALSE,SUBSTITUTE(CELL("format",'#_D'!U43),"-","")=SUBSTITUTE(CELL("format",D!U43),"-",""),FALSE,CELL("format",'#_D'!U43)="G",FALSE,AND(CELL("format",'#_D'!U43)="F0",CELL("format",D!U43)="G"),FALSE,TRUE,IFERROR(IF(MATCH(CELL("format",'#_D'!U43),FormatCodes_SFX!$A$4:$A$53,0)&gt;0,TRUE),FALSE),TRUE,TRUE),"FormatMsg",TRUE,"PerfectMsg")</f>
        <v>PerfectMsg</v>
      </c>
    </row>
    <row r="44" spans="6:21" ht="15.4" customHeight="1">
      <c r="F44" s="232">
        <v>0</v>
      </c>
      <c r="G44" s="231">
        <v>0</v>
      </c>
      <c r="H44" s="231">
        <v>0</v>
      </c>
      <c r="I44" s="231" t="str">
        <f ca="1">_xlfn.IFS(ISBLANK(D!I44),"",IF(NOT(ISNA('#_D'!I44)),IF(ISNA(D!I44),TRUE,FALSE),FALSE),"StuNAMsg",IF(AND(ISNA('#_D'!I44),ISNA(D!I44)),TRUE,FALSE),"PerfectMsg",IF(NOT(ISERROR('#_D'!I44)),IF(ISERROR(D!I44),TRUE,FALSE),FALSE),"StuErrorMsg",IF(TYPE('#_D'!I44)&lt;&gt;TYPE(D!I44),TRUE,FALSE),"WrongTypeMsg",IF(_xlfn.ISFORMULA('#_D'!I44),IF(NOT(_xlfn.ISFORMULA(D!I44)),TRUE),FALSE),"MissingFormulaMsg",IF(NOT(AND(ISNUMBER(FIND("[",_xlfn.FORMULATEXT('#_D'!I44))),ISNUMBER(FIND("!",_xlfn.FORMULATEXT('#_D'!I44))))),AND(ISNUMBER(FIND("[",_xlfn.FORMULATEXT(D!I44))),ISNUMBER(FIND("!",_xlfn.FORMULATEXT(D!I44)))),FALSE),"ExternalRefsMsg",IF(ISNUMBER('#_D'!I44),IF(ABS('#_D'!I44-D!I44)&gt;0.00001,TRUE,FALSE),IF('#_D'!I44&lt;&gt;D!I44,TRUE,FALSE)),IF(ISNUMBER('#_D'!I44),IF('#_D'!I44&gt;D!I44,"TooLow","TooHigh"),"WrongAnswer"),NOT(_xlfn.ISFORMULA('#_D'!I44)),IF(_xlfn.IFS(ISTEXT('#_D'!I44),FALSE,ISLOGICAL('#_D'!I44),FALSE,SUBSTITUTE(CELL("format",'#_D'!I44),"-","")=SUBSTITUTE(CELL("format",D!I44),"-",""),FALSE,CELL("format",'#_D'!I44)="G",FALSE,AND(CELL("format",'#_D'!I44)="F0",CELL("format",D!I44)="G"),FALSE,TRUE,IFERROR(IF(MATCH(CELL("format",'#_D'!I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44),_xlfn.FORMULATEXT(D!I44),D!I44),"9","#"),"8","#"),"7","#"),"6","#"),"5","#"),"4","#"),"3","#"),"2","#"),"1","#"),"0","#"),"$","")," ",""),",","@"),"&gt;","@"),"&lt;","@"),"=","@"),")","@"),"(","@"),"^","@"),"/","@"),"+","@"),"*","@"),"-","@"))-LEN(SUBSTITUTE(SUBSTITUTE(SUBSTITUTE(SUBSTITUTE(SUBSTITUTE(SUBSTITUTE(SUBSTITUTE(SUBSTITUTE(SUBSTITUTE(SUBSTITUTE(SUBSTITUTE(SUBSTITUTE(SUBSTITUTE(SUBSTITUTE(SUBSTITUTE(SUBSTITUTE(SUBSTITUTE(SUBSTITUTE(SUBSTITUTE(SUBSTITUTE(SUBSTITUTE(SUBSTITUTE(SUBSTITUTE(SUBSTITUTE(IF(_xlfn.ISFORMULA(D!I44),_xlfn.FORMULATEXT(D!I44),D!I44),"9","#"),"8","#"),"7","#"),"6","#"),"5","#"),"4","#"),"3","#"),"2","#"),"1","#"),"0","#"),"$","")," ",""),",","@"),"&gt;","@"),"&lt;","@"),"=","@"),")","@"),"(","@"),"^","@"),"/","@"),"+","@"),"*","@"),"-","@"),"@#","")))/2&gt;(LEN(SUBSTITUTE(SUBSTITUTE(SUBSTITUTE(SUBSTITUTE(SUBSTITUTE(SUBSTITUTE(SUBSTITUTE(SUBSTITUTE(SUBSTITUTE(SUBSTITUTE(SUBSTITUTE(SUBSTITUTE(SUBSTITUTE(SUBSTITUTE(SUBSTITUTE(SUBSTITUTE(SUBSTITUTE(SUBSTITUTE(SUBSTITUTE(SUBSTITUTE(SUBSTITUTE(SUBSTITUTE(SUBSTITUTE(IF(_xlfn.ISFORMULA('#_D'!I44),_xlfn.FORMULATEXT('#_D'!I44),'#_D'!I44),"9","#"),"8","#"),"7","#"),"6","#"),"5","#"),"4","#"),"3","#"),"2","#"),"1","#"),"0","#"),"$","")," ",""),",","@"),"&gt;","@"),"&lt;","@"),"=","@"),")","@"),"(","@"),"^","@"),"/","@"),"+","@"),"*","@"),"-","@"))-LEN(SUBSTITUTE(SUBSTITUTE(SUBSTITUTE(SUBSTITUTE(SUBSTITUTE(SUBSTITUTE(SUBSTITUTE(SUBSTITUTE(SUBSTITUTE(SUBSTITUTE(SUBSTITUTE(SUBSTITUTE(SUBSTITUTE(SUBSTITUTE(SUBSTITUTE(SUBSTITUTE(SUBSTITUTE(SUBSTITUTE(SUBSTITUTE(SUBSTITUTE(SUBSTITUTE(SUBSTITUTE(SUBSTITUTE(SUBSTITUTE(IF(_xlfn.ISFORMULA('#_D'!I44),_xlfn.FORMULATEXT('#_D'!I44),'#_D'!I44),"9","#"),"8","#"),"7","#"),"6","#"),"5","#"),"4","#"),"3","#"),"2","#"),"1","#"),"0","#"),"$","")," ",""),",","@"),"&gt;","@"),"&lt;","@"),"=","@"),")","@"),"(","@"),"^","@"),"/","@"),"+","@"),"*","@"),"-","@"),"@#","")))/2,TRUE,FALSE),"HardCodeMsg",IF(LEN(IF(_xlfn.ISFORMULA(D!I44),_xlfn.FORMULATEXT(D!I44),D!I44))-LEN(SUBSTITUTE(IF(_xlfn.ISFORMULA(D!I44),_xlfn.FORMULATEXT(D!I44),D!I44),"""",""))&gt;LEN(IF(_xlfn.ISFORMULA('#_D'!I44),_xlfn.FORMULATEXT('#_D'!I44),'#_D'!I44))-LEN(SUBSTITUTE(IF(_xlfn.ISFORMULA('#_D'!I44),_xlfn.FORMULATEXT('#_D'!I44),'#_D'!I44),"""","")),TRUE,FALSE),"HardQuoteMsg",IF(LEN(IF(_xlfn.ISFORMULA(D!I44),_xlfn.FORMULATEXT(D!I44),D!I44))-LEN(SUBSTITUTE(IF(_xlfn.ISFORMULA(D!I44),_xlfn.FORMULATEXT(D!I44),D!I44),"$",""))&lt;LEN(IF(_xlfn.ISFORMULA('#_D'!I44),_xlfn.FORMULATEXT('#_D'!I44),'#_D'!I44))-LEN(SUBSTITUTE(IF(_xlfn.ISFORMULA('#_D'!I44),_xlfn.FORMULATEXT('#_D'!I44),'#_D'!I44),"$","")),TRUE,FALSE),"MissingAbsMsg",_xlfn.IFS(ISTEXT('#_D'!I44),FALSE,ISLOGICAL('#_D'!I44),FALSE,SUBSTITUTE(CELL("format",'#_D'!I44),"-","")=SUBSTITUTE(CELL("format",D!I44),"-",""),FALSE,CELL("format",'#_D'!I44)="G",FALSE,AND(CELL("format",'#_D'!I44)="F0",CELL("format",D!I44)="G"),FALSE,TRUE,IFERROR(IF(MATCH(CELL("format",'#_D'!I44),FormatCodes_SFX!$A$4:$A$53,0)&gt;0,TRUE),FALSE),TRUE,TRUE),"FormatMsg",TRUE,"PerfectMsg")</f>
        <v>PerfectMsg</v>
      </c>
      <c r="J44" s="231" t="str">
        <f ca="1">_xlfn.IFS(ISBLANK(D!J44),"",IF(NOT(ISNA('#_D'!J44)),IF(ISNA(D!J44),TRUE,FALSE),FALSE),"StuNAMsg",IF(AND(ISNA('#_D'!J44),ISNA(D!J44)),TRUE,FALSE),"PerfectMsg",IF(NOT(ISERROR('#_D'!J44)),IF(ISERROR(D!J44),TRUE,FALSE),FALSE),"StuErrorMsg",IF(TYPE('#_D'!J44)&lt;&gt;TYPE(D!J44),TRUE,FALSE),"WrongTypeMsg",IF(_xlfn.ISFORMULA('#_D'!J44),IF(NOT(_xlfn.ISFORMULA(D!J44)),TRUE),FALSE),"MissingFormulaMsg",IF(NOT(AND(ISNUMBER(FIND("[",_xlfn.FORMULATEXT('#_D'!J44))),ISNUMBER(FIND("!",_xlfn.FORMULATEXT('#_D'!J44))))),AND(ISNUMBER(FIND("[",_xlfn.FORMULATEXT(D!J44))),ISNUMBER(FIND("!",_xlfn.FORMULATEXT(D!J44)))),FALSE),"ExternalRefsMsg",IF(ISNUMBER('#_D'!J44),IF(ABS('#_D'!J44-D!J44)&gt;0.00001,TRUE,FALSE),IF('#_D'!J44&lt;&gt;D!J44,TRUE,FALSE)),IF(ISNUMBER('#_D'!J44),IF('#_D'!J44&gt;D!J44,"TooLow","TooHigh"),"WrongAnswer"),NOT(_xlfn.ISFORMULA('#_D'!J44)),IF(_xlfn.IFS(ISTEXT('#_D'!J44),FALSE,ISLOGICAL('#_D'!J44),FALSE,SUBSTITUTE(CELL("format",'#_D'!J44),"-","")=SUBSTITUTE(CELL("format",D!J44),"-",""),FALSE,CELL("format",'#_D'!J44)="G",FALSE,AND(CELL("format",'#_D'!J44)="F0",CELL("format",D!J44)="G"),FALSE,TRUE,IFERROR(IF(MATCH(CELL("format",'#_D'!J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44),_xlfn.FORMULATEXT(D!J44),D!J44),"9","#"),"8","#"),"7","#"),"6","#"),"5","#"),"4","#"),"3","#"),"2","#"),"1","#"),"0","#"),"$","")," ",""),",","@"),"&gt;","@"),"&lt;","@"),"=","@"),")","@"),"(","@"),"^","@"),"/","@"),"+","@"),"*","@"),"-","@"))-LEN(SUBSTITUTE(SUBSTITUTE(SUBSTITUTE(SUBSTITUTE(SUBSTITUTE(SUBSTITUTE(SUBSTITUTE(SUBSTITUTE(SUBSTITUTE(SUBSTITUTE(SUBSTITUTE(SUBSTITUTE(SUBSTITUTE(SUBSTITUTE(SUBSTITUTE(SUBSTITUTE(SUBSTITUTE(SUBSTITUTE(SUBSTITUTE(SUBSTITUTE(SUBSTITUTE(SUBSTITUTE(SUBSTITUTE(SUBSTITUTE(IF(_xlfn.ISFORMULA(D!J44),_xlfn.FORMULATEXT(D!J44),D!J44),"9","#"),"8","#"),"7","#"),"6","#"),"5","#"),"4","#"),"3","#"),"2","#"),"1","#"),"0","#"),"$","")," ",""),",","@"),"&gt;","@"),"&lt;","@"),"=","@"),")","@"),"(","@"),"^","@"),"/","@"),"+","@"),"*","@"),"-","@"),"@#","")))/2&gt;(LEN(SUBSTITUTE(SUBSTITUTE(SUBSTITUTE(SUBSTITUTE(SUBSTITUTE(SUBSTITUTE(SUBSTITUTE(SUBSTITUTE(SUBSTITUTE(SUBSTITUTE(SUBSTITUTE(SUBSTITUTE(SUBSTITUTE(SUBSTITUTE(SUBSTITUTE(SUBSTITUTE(SUBSTITUTE(SUBSTITUTE(SUBSTITUTE(SUBSTITUTE(SUBSTITUTE(SUBSTITUTE(SUBSTITUTE(IF(_xlfn.ISFORMULA('#_D'!J44),_xlfn.FORMULATEXT('#_D'!J44),'#_D'!J44),"9","#"),"8","#"),"7","#"),"6","#"),"5","#"),"4","#"),"3","#"),"2","#"),"1","#"),"0","#"),"$","")," ",""),",","@"),"&gt;","@"),"&lt;","@"),"=","@"),")","@"),"(","@"),"^","@"),"/","@"),"+","@"),"*","@"),"-","@"))-LEN(SUBSTITUTE(SUBSTITUTE(SUBSTITUTE(SUBSTITUTE(SUBSTITUTE(SUBSTITUTE(SUBSTITUTE(SUBSTITUTE(SUBSTITUTE(SUBSTITUTE(SUBSTITUTE(SUBSTITUTE(SUBSTITUTE(SUBSTITUTE(SUBSTITUTE(SUBSTITUTE(SUBSTITUTE(SUBSTITUTE(SUBSTITUTE(SUBSTITUTE(SUBSTITUTE(SUBSTITUTE(SUBSTITUTE(SUBSTITUTE(IF(_xlfn.ISFORMULA('#_D'!J44),_xlfn.FORMULATEXT('#_D'!J44),'#_D'!J44),"9","#"),"8","#"),"7","#"),"6","#"),"5","#"),"4","#"),"3","#"),"2","#"),"1","#"),"0","#"),"$","")," ",""),",","@"),"&gt;","@"),"&lt;","@"),"=","@"),")","@"),"(","@"),"^","@"),"/","@"),"+","@"),"*","@"),"-","@"),"@#","")))/2,TRUE,FALSE),"HardCodeMsg",IF(LEN(IF(_xlfn.ISFORMULA(D!J44),_xlfn.FORMULATEXT(D!J44),D!J44))-LEN(SUBSTITUTE(IF(_xlfn.ISFORMULA(D!J44),_xlfn.FORMULATEXT(D!J44),D!J44),"""",""))&gt;LEN(IF(_xlfn.ISFORMULA('#_D'!J44),_xlfn.FORMULATEXT('#_D'!J44),'#_D'!J44))-LEN(SUBSTITUTE(IF(_xlfn.ISFORMULA('#_D'!J44),_xlfn.FORMULATEXT('#_D'!J44),'#_D'!J44),"""","")),TRUE,FALSE),"HardQuoteMsg",IF(LEN(IF(_xlfn.ISFORMULA(D!J44),_xlfn.FORMULATEXT(D!J44),D!J44))-LEN(SUBSTITUTE(IF(_xlfn.ISFORMULA(D!J44),_xlfn.FORMULATEXT(D!J44),D!J44),"$",""))&lt;LEN(IF(_xlfn.ISFORMULA('#_D'!J44),_xlfn.FORMULATEXT('#_D'!J44),'#_D'!J44))-LEN(SUBSTITUTE(IF(_xlfn.ISFORMULA('#_D'!J44),_xlfn.FORMULATEXT('#_D'!J44),'#_D'!J44),"$","")),TRUE,FALSE),"MissingAbsMsg",_xlfn.IFS(ISTEXT('#_D'!J44),FALSE,ISLOGICAL('#_D'!J44),FALSE,SUBSTITUTE(CELL("format",'#_D'!J44),"-","")=SUBSTITUTE(CELL("format",D!J44),"-",""),FALSE,CELL("format",'#_D'!J44)="G",FALSE,AND(CELL("format",'#_D'!J44)="F0",CELL("format",D!J44)="G"),FALSE,TRUE,IFERROR(IF(MATCH(CELL("format",'#_D'!J44),FormatCodes_SFX!$A$4:$A$53,0)&gt;0,TRUE),FALSE),TRUE,TRUE),"FormatMsg",TRUE,"PerfectMsg")</f>
        <v>PerfectMsg</v>
      </c>
      <c r="K44" s="302">
        <v>0</v>
      </c>
      <c r="L44" s="231">
        <v>0</v>
      </c>
      <c r="M44" s="231">
        <v>0</v>
      </c>
      <c r="N44" s="303">
        <v>0</v>
      </c>
      <c r="O44" s="231">
        <v>0</v>
      </c>
      <c r="P44" s="302">
        <v>0</v>
      </c>
      <c r="Q44" s="304">
        <v>0</v>
      </c>
      <c r="S44" s="305" t="str">
        <f ca="1">_xlfn.IFS(ISBLANK(D!S44),"",IF(NOT(ISNA('#_D'!S44)),IF(ISNA(D!S44),TRUE,FALSE),FALSE),"StuNAMsg",IF(AND(ISNA('#_D'!S44),ISNA(D!S44)),TRUE,FALSE),"PerfectMsg",IF(NOT(ISERROR('#_D'!S44)),IF(ISERROR(D!S44),TRUE,FALSE),FALSE),"StuErrorMsg",IF(TYPE('#_D'!S44)&lt;&gt;TYPE(D!S44),TRUE,FALSE),"WrongTypeMsg",IF(_xlfn.ISFORMULA('#_D'!S44),IF(NOT(_xlfn.ISFORMULA(D!S44)),TRUE),FALSE),"MissingFormulaMsg",IF(NOT(AND(ISNUMBER(FIND("[",_xlfn.FORMULATEXT('#_D'!S44))),ISNUMBER(FIND("!",_xlfn.FORMULATEXT('#_D'!S44))))),AND(ISNUMBER(FIND("[",_xlfn.FORMULATEXT(D!S44))),ISNUMBER(FIND("!",_xlfn.FORMULATEXT(D!S44)))),FALSE),"ExternalRefsMsg",IF(ISNUMBER('#_D'!S44),IF(ABS('#_D'!S44-D!S44)&gt;0.00001,TRUE,FALSE),IF('#_D'!S44&lt;&gt;D!S44,TRUE,FALSE)),IF(ISNUMBER('#_D'!S44),IF('#_D'!S44&gt;D!S44,"TooLow","TooHigh"),"WrongAnswer"),NOT(_xlfn.ISFORMULA('#_D'!S44)),IF(_xlfn.IFS(ISTEXT('#_D'!S44),FALSE,ISLOGICAL('#_D'!S44),FALSE,SUBSTITUTE(CELL("format",'#_D'!S44),"-","")=SUBSTITUTE(CELL("format",D!S44),"-",""),FALSE,CELL("format",'#_D'!S44)="G",FALSE,AND(CELL("format",'#_D'!S44)="F0",CELL("format",D!S44)="G"),FALSE,TRUE,IFERROR(IF(MATCH(CELL("format",'#_D'!S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44),_xlfn.FORMULATEXT(D!S44),D!S44),"9","#"),"8","#"),"7","#"),"6","#"),"5","#"),"4","#"),"3","#"),"2","#"),"1","#"),"0","#"),"$","")," ",""),",","@"),"&gt;","@"),"&lt;","@"),"=","@"),")","@"),"(","@"),"^","@"),"/","@"),"+","@"),"*","@"),"-","@"))-LEN(SUBSTITUTE(SUBSTITUTE(SUBSTITUTE(SUBSTITUTE(SUBSTITUTE(SUBSTITUTE(SUBSTITUTE(SUBSTITUTE(SUBSTITUTE(SUBSTITUTE(SUBSTITUTE(SUBSTITUTE(SUBSTITUTE(SUBSTITUTE(SUBSTITUTE(SUBSTITUTE(SUBSTITUTE(SUBSTITUTE(SUBSTITUTE(SUBSTITUTE(SUBSTITUTE(SUBSTITUTE(SUBSTITUTE(SUBSTITUTE(IF(_xlfn.ISFORMULA(D!S44),_xlfn.FORMULATEXT(D!S44),D!S44),"9","#"),"8","#"),"7","#"),"6","#"),"5","#"),"4","#"),"3","#"),"2","#"),"1","#"),"0","#"),"$","")," ",""),",","@"),"&gt;","@"),"&lt;","@"),"=","@"),")","@"),"(","@"),"^","@"),"/","@"),"+","@"),"*","@"),"-","@"),"@#","")))/2&gt;(LEN(SUBSTITUTE(SUBSTITUTE(SUBSTITUTE(SUBSTITUTE(SUBSTITUTE(SUBSTITUTE(SUBSTITUTE(SUBSTITUTE(SUBSTITUTE(SUBSTITUTE(SUBSTITUTE(SUBSTITUTE(SUBSTITUTE(SUBSTITUTE(SUBSTITUTE(SUBSTITUTE(SUBSTITUTE(SUBSTITUTE(SUBSTITUTE(SUBSTITUTE(SUBSTITUTE(SUBSTITUTE(SUBSTITUTE(IF(_xlfn.ISFORMULA('#_D'!S44),_xlfn.FORMULATEXT('#_D'!S44),'#_D'!S44),"9","#"),"8","#"),"7","#"),"6","#"),"5","#"),"4","#"),"3","#"),"2","#"),"1","#"),"0","#"),"$","")," ",""),",","@"),"&gt;","@"),"&lt;","@"),"=","@"),")","@"),"(","@"),"^","@"),"/","@"),"+","@"),"*","@"),"-","@"))-LEN(SUBSTITUTE(SUBSTITUTE(SUBSTITUTE(SUBSTITUTE(SUBSTITUTE(SUBSTITUTE(SUBSTITUTE(SUBSTITUTE(SUBSTITUTE(SUBSTITUTE(SUBSTITUTE(SUBSTITUTE(SUBSTITUTE(SUBSTITUTE(SUBSTITUTE(SUBSTITUTE(SUBSTITUTE(SUBSTITUTE(SUBSTITUTE(SUBSTITUTE(SUBSTITUTE(SUBSTITUTE(SUBSTITUTE(SUBSTITUTE(IF(_xlfn.ISFORMULA('#_D'!S44),_xlfn.FORMULATEXT('#_D'!S44),'#_D'!S44),"9","#"),"8","#"),"7","#"),"6","#"),"5","#"),"4","#"),"3","#"),"2","#"),"1","#"),"0","#"),"$","")," ",""),",","@"),"&gt;","@"),"&lt;","@"),"=","@"),")","@"),"(","@"),"^","@"),"/","@"),"+","@"),"*","@"),"-","@"),"@#","")))/2,TRUE,FALSE),"HardCodeMsg",IF(LEN(IF(_xlfn.ISFORMULA(D!S44),_xlfn.FORMULATEXT(D!S44),D!S44))-LEN(SUBSTITUTE(IF(_xlfn.ISFORMULA(D!S44),_xlfn.FORMULATEXT(D!S44),D!S44),"""",""))&gt;LEN(IF(_xlfn.ISFORMULA('#_D'!S44),_xlfn.FORMULATEXT('#_D'!S44),'#_D'!S44))-LEN(SUBSTITUTE(IF(_xlfn.ISFORMULA('#_D'!S44),_xlfn.FORMULATEXT('#_D'!S44),'#_D'!S44),"""","")),TRUE,FALSE),"HardQuoteMsg",IF(LEN(IF(_xlfn.ISFORMULA(D!S44),_xlfn.FORMULATEXT(D!S44),D!S44))-LEN(SUBSTITUTE(IF(_xlfn.ISFORMULA(D!S44),_xlfn.FORMULATEXT(D!S44),D!S44),"$",""))&lt;LEN(IF(_xlfn.ISFORMULA('#_D'!S44),_xlfn.FORMULATEXT('#_D'!S44),'#_D'!S44))-LEN(SUBSTITUTE(IF(_xlfn.ISFORMULA('#_D'!S44),_xlfn.FORMULATEXT('#_D'!S44),'#_D'!S44),"$","")),TRUE,FALSE),"MissingAbsMsg",_xlfn.IFS(ISTEXT('#_D'!S44),FALSE,ISLOGICAL('#_D'!S44),FALSE,SUBSTITUTE(CELL("format",'#_D'!S44),"-","")=SUBSTITUTE(CELL("format",D!S44),"-",""),FALSE,CELL("format",'#_D'!S44)="G",FALSE,AND(CELL("format",'#_D'!S44)="F0",CELL("format",D!S44)="G"),FALSE,TRUE,IFERROR(IF(MATCH(CELL("format",'#_D'!S44),FormatCodes_SFX!$A$4:$A$53,0)&gt;0,TRUE),FALSE),TRUE,TRUE),"FormatMsg",TRUE,"PerfectMsg")</f>
        <v>PerfectMsg</v>
      </c>
      <c r="T44" s="303" t="str">
        <f ca="1">_xlfn.IFS(ISBLANK(D!T44),"",IF(NOT(ISNA('#_D'!T44)),IF(ISNA(D!T44),TRUE,FALSE),FALSE),"StuNAMsg",IF(AND(ISNA('#_D'!T44),ISNA(D!T44)),TRUE,FALSE),"PerfectMsg",IF(NOT(ISERROR('#_D'!T44)),IF(ISERROR(D!T44),TRUE,FALSE),FALSE),"StuErrorMsg",IF(TYPE('#_D'!T44)&lt;&gt;TYPE(D!T44),TRUE,FALSE),"WrongTypeMsg",IF(_xlfn.ISFORMULA('#_D'!T44),IF(NOT(_xlfn.ISFORMULA(D!T44)),TRUE),FALSE),"MissingFormulaMsg",IF(NOT(AND(ISNUMBER(FIND("[",_xlfn.FORMULATEXT('#_D'!T44))),ISNUMBER(FIND("!",_xlfn.FORMULATEXT('#_D'!T44))))),AND(ISNUMBER(FIND("[",_xlfn.FORMULATEXT(D!T44))),ISNUMBER(FIND("!",_xlfn.FORMULATEXT(D!T44)))),FALSE),"ExternalRefsMsg",IF(ISNUMBER('#_D'!T44),IF(ABS('#_D'!T44-D!T44)&gt;0.00001,TRUE,FALSE),IF('#_D'!T44&lt;&gt;D!T44,TRUE,FALSE)),IF(ISNUMBER('#_D'!T44),IF('#_D'!T44&gt;D!T44,"TooLow","TooHigh"),"WrongAnswer"),NOT(_xlfn.ISFORMULA('#_D'!T44)),IF(_xlfn.IFS(ISTEXT('#_D'!T44),FALSE,ISLOGICAL('#_D'!T44),FALSE,SUBSTITUTE(CELL("format",'#_D'!T44),"-","")=SUBSTITUTE(CELL("format",D!T44),"-",""),FALSE,CELL("format",'#_D'!T44)="G",FALSE,AND(CELL("format",'#_D'!T44)="F0",CELL("format",D!T44)="G"),FALSE,TRUE,IFERROR(IF(MATCH(CELL("format",'#_D'!T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44),_xlfn.FORMULATEXT(D!T44),D!T44),"9","#"),"8","#"),"7","#"),"6","#"),"5","#"),"4","#"),"3","#"),"2","#"),"1","#"),"0","#"),"$","")," ",""),",","@"),"&gt;","@"),"&lt;","@"),"=","@"),")","@"),"(","@"),"^","@"),"/","@"),"+","@"),"*","@"),"-","@"))-LEN(SUBSTITUTE(SUBSTITUTE(SUBSTITUTE(SUBSTITUTE(SUBSTITUTE(SUBSTITUTE(SUBSTITUTE(SUBSTITUTE(SUBSTITUTE(SUBSTITUTE(SUBSTITUTE(SUBSTITUTE(SUBSTITUTE(SUBSTITUTE(SUBSTITUTE(SUBSTITUTE(SUBSTITUTE(SUBSTITUTE(SUBSTITUTE(SUBSTITUTE(SUBSTITUTE(SUBSTITUTE(SUBSTITUTE(SUBSTITUTE(IF(_xlfn.ISFORMULA(D!T44),_xlfn.FORMULATEXT(D!T44),D!T44),"9","#"),"8","#"),"7","#"),"6","#"),"5","#"),"4","#"),"3","#"),"2","#"),"1","#"),"0","#"),"$","")," ",""),",","@"),"&gt;","@"),"&lt;","@"),"=","@"),")","@"),"(","@"),"^","@"),"/","@"),"+","@"),"*","@"),"-","@"),"@#","")))/2&gt;(LEN(SUBSTITUTE(SUBSTITUTE(SUBSTITUTE(SUBSTITUTE(SUBSTITUTE(SUBSTITUTE(SUBSTITUTE(SUBSTITUTE(SUBSTITUTE(SUBSTITUTE(SUBSTITUTE(SUBSTITUTE(SUBSTITUTE(SUBSTITUTE(SUBSTITUTE(SUBSTITUTE(SUBSTITUTE(SUBSTITUTE(SUBSTITUTE(SUBSTITUTE(SUBSTITUTE(SUBSTITUTE(SUBSTITUTE(IF(_xlfn.ISFORMULA('#_D'!T44),_xlfn.FORMULATEXT('#_D'!T44),'#_D'!T44),"9","#"),"8","#"),"7","#"),"6","#"),"5","#"),"4","#"),"3","#"),"2","#"),"1","#"),"0","#"),"$","")," ",""),",","@"),"&gt;","@"),"&lt;","@"),"=","@"),")","@"),"(","@"),"^","@"),"/","@"),"+","@"),"*","@"),"-","@"))-LEN(SUBSTITUTE(SUBSTITUTE(SUBSTITUTE(SUBSTITUTE(SUBSTITUTE(SUBSTITUTE(SUBSTITUTE(SUBSTITUTE(SUBSTITUTE(SUBSTITUTE(SUBSTITUTE(SUBSTITUTE(SUBSTITUTE(SUBSTITUTE(SUBSTITUTE(SUBSTITUTE(SUBSTITUTE(SUBSTITUTE(SUBSTITUTE(SUBSTITUTE(SUBSTITUTE(SUBSTITUTE(SUBSTITUTE(SUBSTITUTE(IF(_xlfn.ISFORMULA('#_D'!T44),_xlfn.FORMULATEXT('#_D'!T44),'#_D'!T44),"9","#"),"8","#"),"7","#"),"6","#"),"5","#"),"4","#"),"3","#"),"2","#"),"1","#"),"0","#"),"$","")," ",""),",","@"),"&gt;","@"),"&lt;","@"),"=","@"),")","@"),"(","@"),"^","@"),"/","@"),"+","@"),"*","@"),"-","@"),"@#","")))/2,TRUE,FALSE),"HardCodeMsg",IF(LEN(IF(_xlfn.ISFORMULA(D!T44),_xlfn.FORMULATEXT(D!T44),D!T44))-LEN(SUBSTITUTE(IF(_xlfn.ISFORMULA(D!T44),_xlfn.FORMULATEXT(D!T44),D!T44),"""",""))&gt;LEN(IF(_xlfn.ISFORMULA('#_D'!T44),_xlfn.FORMULATEXT('#_D'!T44),'#_D'!T44))-LEN(SUBSTITUTE(IF(_xlfn.ISFORMULA('#_D'!T44),_xlfn.FORMULATEXT('#_D'!T44),'#_D'!T44),"""","")),TRUE,FALSE),"HardQuoteMsg",IF(LEN(IF(_xlfn.ISFORMULA(D!T44),_xlfn.FORMULATEXT(D!T44),D!T44))-LEN(SUBSTITUTE(IF(_xlfn.ISFORMULA(D!T44),_xlfn.FORMULATEXT(D!T44),D!T44),"$",""))&lt;LEN(IF(_xlfn.ISFORMULA('#_D'!T44),_xlfn.FORMULATEXT('#_D'!T44),'#_D'!T44))-LEN(SUBSTITUTE(IF(_xlfn.ISFORMULA('#_D'!T44),_xlfn.FORMULATEXT('#_D'!T44),'#_D'!T44),"$","")),TRUE,FALSE),"MissingAbsMsg",_xlfn.IFS(ISTEXT('#_D'!T44),FALSE,ISLOGICAL('#_D'!T44),FALSE,SUBSTITUTE(CELL("format",'#_D'!T44),"-","")=SUBSTITUTE(CELL("format",D!T44),"-",""),FALSE,CELL("format",'#_D'!T44)="G",FALSE,AND(CELL("format",'#_D'!T44)="F0",CELL("format",D!T44)="G"),FALSE,TRUE,IFERROR(IF(MATCH(CELL("format",'#_D'!T44),FormatCodes_SFX!$A$4:$A$53,0)&gt;0,TRUE),FALSE),TRUE,TRUE),"FormatMsg",TRUE,"PerfectMsg")</f>
        <v>PerfectMsg</v>
      </c>
      <c r="U44" s="231" t="str">
        <f ca="1">_xlfn.IFS(ISBLANK(D!U44),"",IF(NOT(ISNA('#_D'!U44)),IF(ISNA(D!U44),TRUE,FALSE),FALSE),"StuNAMsg",IF(AND(ISNA('#_D'!U44),ISNA(D!U44)),TRUE,FALSE),"PerfectMsg",IF(NOT(ISERROR('#_D'!U44)),IF(ISERROR(D!U44),TRUE,FALSE),FALSE),"StuErrorMsg",IF(TYPE('#_D'!U44)&lt;&gt;TYPE(D!U44),TRUE,FALSE),"WrongTypeMsg",IF(_xlfn.ISFORMULA('#_D'!U44),IF(NOT(_xlfn.ISFORMULA(D!U44)),TRUE),FALSE),"MissingFormulaMsg",IF(NOT(AND(ISNUMBER(FIND("[",_xlfn.FORMULATEXT('#_D'!U44))),ISNUMBER(FIND("!",_xlfn.FORMULATEXT('#_D'!U44))))),AND(ISNUMBER(FIND("[",_xlfn.FORMULATEXT(D!U44))),ISNUMBER(FIND("!",_xlfn.FORMULATEXT(D!U44)))),FALSE),"ExternalRefsMsg",IF(ISNUMBER('#_D'!U44),IF(ABS('#_D'!U44-D!U44)&gt;0.00001,TRUE,FALSE),IF('#_D'!U44&lt;&gt;D!U44,TRUE,FALSE)),IF(ISNUMBER('#_D'!U44),IF('#_D'!U44&gt;D!U44,"TooLow","TooHigh"),"WrongAnswer"),NOT(_xlfn.ISFORMULA('#_D'!U44)),IF(_xlfn.IFS(ISTEXT('#_D'!U44),FALSE,ISLOGICAL('#_D'!U44),FALSE,SUBSTITUTE(CELL("format",'#_D'!U44),"-","")=SUBSTITUTE(CELL("format",D!U44),"-",""),FALSE,CELL("format",'#_D'!U44)="G",FALSE,AND(CELL("format",'#_D'!U44)="F0",CELL("format",D!U44)="G"),FALSE,TRUE,IFERROR(IF(MATCH(CELL("format",'#_D'!U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44),_xlfn.FORMULATEXT(D!U44),D!U44),"9","#"),"8","#"),"7","#"),"6","#"),"5","#"),"4","#"),"3","#"),"2","#"),"1","#"),"0","#"),"$","")," ",""),",","@"),"&gt;","@"),"&lt;","@"),"=","@"),")","@"),"(","@"),"^","@"),"/","@"),"+","@"),"*","@"),"-","@"))-LEN(SUBSTITUTE(SUBSTITUTE(SUBSTITUTE(SUBSTITUTE(SUBSTITUTE(SUBSTITUTE(SUBSTITUTE(SUBSTITUTE(SUBSTITUTE(SUBSTITUTE(SUBSTITUTE(SUBSTITUTE(SUBSTITUTE(SUBSTITUTE(SUBSTITUTE(SUBSTITUTE(SUBSTITUTE(SUBSTITUTE(SUBSTITUTE(SUBSTITUTE(SUBSTITUTE(SUBSTITUTE(SUBSTITUTE(SUBSTITUTE(IF(_xlfn.ISFORMULA(D!U44),_xlfn.FORMULATEXT(D!U44),D!U44),"9","#"),"8","#"),"7","#"),"6","#"),"5","#"),"4","#"),"3","#"),"2","#"),"1","#"),"0","#"),"$","")," ",""),",","@"),"&gt;","@"),"&lt;","@"),"=","@"),")","@"),"(","@"),"^","@"),"/","@"),"+","@"),"*","@"),"-","@"),"@#","")))/2&gt;(LEN(SUBSTITUTE(SUBSTITUTE(SUBSTITUTE(SUBSTITUTE(SUBSTITUTE(SUBSTITUTE(SUBSTITUTE(SUBSTITUTE(SUBSTITUTE(SUBSTITUTE(SUBSTITUTE(SUBSTITUTE(SUBSTITUTE(SUBSTITUTE(SUBSTITUTE(SUBSTITUTE(SUBSTITUTE(SUBSTITUTE(SUBSTITUTE(SUBSTITUTE(SUBSTITUTE(SUBSTITUTE(SUBSTITUTE(IF(_xlfn.ISFORMULA('#_D'!U44),_xlfn.FORMULATEXT('#_D'!U44),'#_D'!U44),"9","#"),"8","#"),"7","#"),"6","#"),"5","#"),"4","#"),"3","#"),"2","#"),"1","#"),"0","#"),"$","")," ",""),",","@"),"&gt;","@"),"&lt;","@"),"=","@"),")","@"),"(","@"),"^","@"),"/","@"),"+","@"),"*","@"),"-","@"))-LEN(SUBSTITUTE(SUBSTITUTE(SUBSTITUTE(SUBSTITUTE(SUBSTITUTE(SUBSTITUTE(SUBSTITUTE(SUBSTITUTE(SUBSTITUTE(SUBSTITUTE(SUBSTITUTE(SUBSTITUTE(SUBSTITUTE(SUBSTITUTE(SUBSTITUTE(SUBSTITUTE(SUBSTITUTE(SUBSTITUTE(SUBSTITUTE(SUBSTITUTE(SUBSTITUTE(SUBSTITUTE(SUBSTITUTE(SUBSTITUTE(IF(_xlfn.ISFORMULA('#_D'!U44),_xlfn.FORMULATEXT('#_D'!U44),'#_D'!U44),"9","#"),"8","#"),"7","#"),"6","#"),"5","#"),"4","#"),"3","#"),"2","#"),"1","#"),"0","#"),"$","")," ",""),",","@"),"&gt;","@"),"&lt;","@"),"=","@"),")","@"),"(","@"),"^","@"),"/","@"),"+","@"),"*","@"),"-","@"),"@#","")))/2,TRUE,FALSE),"HardCodeMsg",IF(LEN(IF(_xlfn.ISFORMULA(D!U44),_xlfn.FORMULATEXT(D!U44),D!U44))-LEN(SUBSTITUTE(IF(_xlfn.ISFORMULA(D!U44),_xlfn.FORMULATEXT(D!U44),D!U44),"""",""))&gt;LEN(IF(_xlfn.ISFORMULA('#_D'!U44),_xlfn.FORMULATEXT('#_D'!U44),'#_D'!U44))-LEN(SUBSTITUTE(IF(_xlfn.ISFORMULA('#_D'!U44),_xlfn.FORMULATEXT('#_D'!U44),'#_D'!U44),"""","")),TRUE,FALSE),"HardQuoteMsg",IF(LEN(IF(_xlfn.ISFORMULA(D!U44),_xlfn.FORMULATEXT(D!U44),D!U44))-LEN(SUBSTITUTE(IF(_xlfn.ISFORMULA(D!U44),_xlfn.FORMULATEXT(D!U44),D!U44),"$",""))&lt;LEN(IF(_xlfn.ISFORMULA('#_D'!U44),_xlfn.FORMULATEXT('#_D'!U44),'#_D'!U44))-LEN(SUBSTITUTE(IF(_xlfn.ISFORMULA('#_D'!U44),_xlfn.FORMULATEXT('#_D'!U44),'#_D'!U44),"$","")),TRUE,FALSE),"MissingAbsMsg",_xlfn.IFS(ISTEXT('#_D'!U44),FALSE,ISLOGICAL('#_D'!U44),FALSE,SUBSTITUTE(CELL("format",'#_D'!U44),"-","")=SUBSTITUTE(CELL("format",D!U44),"-",""),FALSE,CELL("format",'#_D'!U44)="G",FALSE,AND(CELL("format",'#_D'!U44)="F0",CELL("format",D!U44)="G"),FALSE,TRUE,IFERROR(IF(MATCH(CELL("format",'#_D'!U44),FormatCodes_SFX!$A$4:$A$53,0)&gt;0,TRUE),FALSE),TRUE,TRUE),"FormatMsg",TRUE,"PerfectMsg")</f>
        <v>PerfectMsg</v>
      </c>
    </row>
    <row r="45" spans="6:21" ht="15.4" customHeight="1">
      <c r="F45" s="232">
        <v>0</v>
      </c>
      <c r="G45" s="231">
        <v>0</v>
      </c>
      <c r="H45" s="231">
        <v>0</v>
      </c>
      <c r="I45" s="231" t="str">
        <f ca="1">_xlfn.IFS(ISBLANK(D!I45),"",IF(NOT(ISNA('#_D'!I45)),IF(ISNA(D!I45),TRUE,FALSE),FALSE),"StuNAMsg",IF(AND(ISNA('#_D'!I45),ISNA(D!I45)),TRUE,FALSE),"PerfectMsg",IF(NOT(ISERROR('#_D'!I45)),IF(ISERROR(D!I45),TRUE,FALSE),FALSE),"StuErrorMsg",IF(TYPE('#_D'!I45)&lt;&gt;TYPE(D!I45),TRUE,FALSE),"WrongTypeMsg",IF(_xlfn.ISFORMULA('#_D'!I45),IF(NOT(_xlfn.ISFORMULA(D!I45)),TRUE),FALSE),"MissingFormulaMsg",IF(NOT(AND(ISNUMBER(FIND("[",_xlfn.FORMULATEXT('#_D'!I45))),ISNUMBER(FIND("!",_xlfn.FORMULATEXT('#_D'!I45))))),AND(ISNUMBER(FIND("[",_xlfn.FORMULATEXT(D!I45))),ISNUMBER(FIND("!",_xlfn.FORMULATEXT(D!I45)))),FALSE),"ExternalRefsMsg",IF(ISNUMBER('#_D'!I45),IF(ABS('#_D'!I45-D!I45)&gt;0.00001,TRUE,FALSE),IF('#_D'!I45&lt;&gt;D!I45,TRUE,FALSE)),IF(ISNUMBER('#_D'!I45),IF('#_D'!I45&gt;D!I45,"TooLow","TooHigh"),"WrongAnswer"),NOT(_xlfn.ISFORMULA('#_D'!I45)),IF(_xlfn.IFS(ISTEXT('#_D'!I45),FALSE,ISLOGICAL('#_D'!I45),FALSE,SUBSTITUTE(CELL("format",'#_D'!I45),"-","")=SUBSTITUTE(CELL("format",D!I45),"-",""),FALSE,CELL("format",'#_D'!I45)="G",FALSE,AND(CELL("format",'#_D'!I45)="F0",CELL("format",D!I45)="G"),FALSE,TRUE,IFERROR(IF(MATCH(CELL("format",'#_D'!I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45),_xlfn.FORMULATEXT(D!I45),D!I45),"9","#"),"8","#"),"7","#"),"6","#"),"5","#"),"4","#"),"3","#"),"2","#"),"1","#"),"0","#"),"$","")," ",""),",","@"),"&gt;","@"),"&lt;","@"),"=","@"),")","@"),"(","@"),"^","@"),"/","@"),"+","@"),"*","@"),"-","@"))-LEN(SUBSTITUTE(SUBSTITUTE(SUBSTITUTE(SUBSTITUTE(SUBSTITUTE(SUBSTITUTE(SUBSTITUTE(SUBSTITUTE(SUBSTITUTE(SUBSTITUTE(SUBSTITUTE(SUBSTITUTE(SUBSTITUTE(SUBSTITUTE(SUBSTITUTE(SUBSTITUTE(SUBSTITUTE(SUBSTITUTE(SUBSTITUTE(SUBSTITUTE(SUBSTITUTE(SUBSTITUTE(SUBSTITUTE(SUBSTITUTE(IF(_xlfn.ISFORMULA(D!I45),_xlfn.FORMULATEXT(D!I45),D!I45),"9","#"),"8","#"),"7","#"),"6","#"),"5","#"),"4","#"),"3","#"),"2","#"),"1","#"),"0","#"),"$","")," ",""),",","@"),"&gt;","@"),"&lt;","@"),"=","@"),")","@"),"(","@"),"^","@"),"/","@"),"+","@"),"*","@"),"-","@"),"@#","")))/2&gt;(LEN(SUBSTITUTE(SUBSTITUTE(SUBSTITUTE(SUBSTITUTE(SUBSTITUTE(SUBSTITUTE(SUBSTITUTE(SUBSTITUTE(SUBSTITUTE(SUBSTITUTE(SUBSTITUTE(SUBSTITUTE(SUBSTITUTE(SUBSTITUTE(SUBSTITUTE(SUBSTITUTE(SUBSTITUTE(SUBSTITUTE(SUBSTITUTE(SUBSTITUTE(SUBSTITUTE(SUBSTITUTE(SUBSTITUTE(IF(_xlfn.ISFORMULA('#_D'!I45),_xlfn.FORMULATEXT('#_D'!I45),'#_D'!I45),"9","#"),"8","#"),"7","#"),"6","#"),"5","#"),"4","#"),"3","#"),"2","#"),"1","#"),"0","#"),"$","")," ",""),",","@"),"&gt;","@"),"&lt;","@"),"=","@"),")","@"),"(","@"),"^","@"),"/","@"),"+","@"),"*","@"),"-","@"))-LEN(SUBSTITUTE(SUBSTITUTE(SUBSTITUTE(SUBSTITUTE(SUBSTITUTE(SUBSTITUTE(SUBSTITUTE(SUBSTITUTE(SUBSTITUTE(SUBSTITUTE(SUBSTITUTE(SUBSTITUTE(SUBSTITUTE(SUBSTITUTE(SUBSTITUTE(SUBSTITUTE(SUBSTITUTE(SUBSTITUTE(SUBSTITUTE(SUBSTITUTE(SUBSTITUTE(SUBSTITUTE(SUBSTITUTE(SUBSTITUTE(IF(_xlfn.ISFORMULA('#_D'!I45),_xlfn.FORMULATEXT('#_D'!I45),'#_D'!I45),"9","#"),"8","#"),"7","#"),"6","#"),"5","#"),"4","#"),"3","#"),"2","#"),"1","#"),"0","#"),"$","")," ",""),",","@"),"&gt;","@"),"&lt;","@"),"=","@"),")","@"),"(","@"),"^","@"),"/","@"),"+","@"),"*","@"),"-","@"),"@#","")))/2,TRUE,FALSE),"HardCodeMsg",IF(LEN(IF(_xlfn.ISFORMULA(D!I45),_xlfn.FORMULATEXT(D!I45),D!I45))-LEN(SUBSTITUTE(IF(_xlfn.ISFORMULA(D!I45),_xlfn.FORMULATEXT(D!I45),D!I45),"""",""))&gt;LEN(IF(_xlfn.ISFORMULA('#_D'!I45),_xlfn.FORMULATEXT('#_D'!I45),'#_D'!I45))-LEN(SUBSTITUTE(IF(_xlfn.ISFORMULA('#_D'!I45),_xlfn.FORMULATEXT('#_D'!I45),'#_D'!I45),"""","")),TRUE,FALSE),"HardQuoteMsg",IF(LEN(IF(_xlfn.ISFORMULA(D!I45),_xlfn.FORMULATEXT(D!I45),D!I45))-LEN(SUBSTITUTE(IF(_xlfn.ISFORMULA(D!I45),_xlfn.FORMULATEXT(D!I45),D!I45),"$",""))&lt;LEN(IF(_xlfn.ISFORMULA('#_D'!I45),_xlfn.FORMULATEXT('#_D'!I45),'#_D'!I45))-LEN(SUBSTITUTE(IF(_xlfn.ISFORMULA('#_D'!I45),_xlfn.FORMULATEXT('#_D'!I45),'#_D'!I45),"$","")),TRUE,FALSE),"MissingAbsMsg",_xlfn.IFS(ISTEXT('#_D'!I45),FALSE,ISLOGICAL('#_D'!I45),FALSE,SUBSTITUTE(CELL("format",'#_D'!I45),"-","")=SUBSTITUTE(CELL("format",D!I45),"-",""),FALSE,CELL("format",'#_D'!I45)="G",FALSE,AND(CELL("format",'#_D'!I45)="F0",CELL("format",D!I45)="G"),FALSE,TRUE,IFERROR(IF(MATCH(CELL("format",'#_D'!I45),FormatCodes_SFX!$A$4:$A$53,0)&gt;0,TRUE),FALSE),TRUE,TRUE),"FormatMsg",TRUE,"PerfectMsg")</f>
        <v>PerfectMsg</v>
      </c>
      <c r="J45" s="231" t="str">
        <f ca="1">_xlfn.IFS(ISBLANK(D!J45),"",IF(NOT(ISNA('#_D'!J45)),IF(ISNA(D!J45),TRUE,FALSE),FALSE),"StuNAMsg",IF(AND(ISNA('#_D'!J45),ISNA(D!J45)),TRUE,FALSE),"PerfectMsg",IF(NOT(ISERROR('#_D'!J45)),IF(ISERROR(D!J45),TRUE,FALSE),FALSE),"StuErrorMsg",IF(TYPE('#_D'!J45)&lt;&gt;TYPE(D!J45),TRUE,FALSE),"WrongTypeMsg",IF(_xlfn.ISFORMULA('#_D'!J45),IF(NOT(_xlfn.ISFORMULA(D!J45)),TRUE),FALSE),"MissingFormulaMsg",IF(NOT(AND(ISNUMBER(FIND("[",_xlfn.FORMULATEXT('#_D'!J45))),ISNUMBER(FIND("!",_xlfn.FORMULATEXT('#_D'!J45))))),AND(ISNUMBER(FIND("[",_xlfn.FORMULATEXT(D!J45))),ISNUMBER(FIND("!",_xlfn.FORMULATEXT(D!J45)))),FALSE),"ExternalRefsMsg",IF(ISNUMBER('#_D'!J45),IF(ABS('#_D'!J45-D!J45)&gt;0.00001,TRUE,FALSE),IF('#_D'!J45&lt;&gt;D!J45,TRUE,FALSE)),IF(ISNUMBER('#_D'!J45),IF('#_D'!J45&gt;D!J45,"TooLow","TooHigh"),"WrongAnswer"),NOT(_xlfn.ISFORMULA('#_D'!J45)),IF(_xlfn.IFS(ISTEXT('#_D'!J45),FALSE,ISLOGICAL('#_D'!J45),FALSE,SUBSTITUTE(CELL("format",'#_D'!J45),"-","")=SUBSTITUTE(CELL("format",D!J45),"-",""),FALSE,CELL("format",'#_D'!J45)="G",FALSE,AND(CELL("format",'#_D'!J45)="F0",CELL("format",D!J45)="G"),FALSE,TRUE,IFERROR(IF(MATCH(CELL("format",'#_D'!J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45),_xlfn.FORMULATEXT(D!J45),D!J45),"9","#"),"8","#"),"7","#"),"6","#"),"5","#"),"4","#"),"3","#"),"2","#"),"1","#"),"0","#"),"$","")," ",""),",","@"),"&gt;","@"),"&lt;","@"),"=","@"),")","@"),"(","@"),"^","@"),"/","@"),"+","@"),"*","@"),"-","@"))-LEN(SUBSTITUTE(SUBSTITUTE(SUBSTITUTE(SUBSTITUTE(SUBSTITUTE(SUBSTITUTE(SUBSTITUTE(SUBSTITUTE(SUBSTITUTE(SUBSTITUTE(SUBSTITUTE(SUBSTITUTE(SUBSTITUTE(SUBSTITUTE(SUBSTITUTE(SUBSTITUTE(SUBSTITUTE(SUBSTITUTE(SUBSTITUTE(SUBSTITUTE(SUBSTITUTE(SUBSTITUTE(SUBSTITUTE(SUBSTITUTE(IF(_xlfn.ISFORMULA(D!J45),_xlfn.FORMULATEXT(D!J45),D!J45),"9","#"),"8","#"),"7","#"),"6","#"),"5","#"),"4","#"),"3","#"),"2","#"),"1","#"),"0","#"),"$","")," ",""),",","@"),"&gt;","@"),"&lt;","@"),"=","@"),")","@"),"(","@"),"^","@"),"/","@"),"+","@"),"*","@"),"-","@"),"@#","")))/2&gt;(LEN(SUBSTITUTE(SUBSTITUTE(SUBSTITUTE(SUBSTITUTE(SUBSTITUTE(SUBSTITUTE(SUBSTITUTE(SUBSTITUTE(SUBSTITUTE(SUBSTITUTE(SUBSTITUTE(SUBSTITUTE(SUBSTITUTE(SUBSTITUTE(SUBSTITUTE(SUBSTITUTE(SUBSTITUTE(SUBSTITUTE(SUBSTITUTE(SUBSTITUTE(SUBSTITUTE(SUBSTITUTE(SUBSTITUTE(IF(_xlfn.ISFORMULA('#_D'!J45),_xlfn.FORMULATEXT('#_D'!J45),'#_D'!J45),"9","#"),"8","#"),"7","#"),"6","#"),"5","#"),"4","#"),"3","#"),"2","#"),"1","#"),"0","#"),"$","")," ",""),",","@"),"&gt;","@"),"&lt;","@"),"=","@"),")","@"),"(","@"),"^","@"),"/","@"),"+","@"),"*","@"),"-","@"))-LEN(SUBSTITUTE(SUBSTITUTE(SUBSTITUTE(SUBSTITUTE(SUBSTITUTE(SUBSTITUTE(SUBSTITUTE(SUBSTITUTE(SUBSTITUTE(SUBSTITUTE(SUBSTITUTE(SUBSTITUTE(SUBSTITUTE(SUBSTITUTE(SUBSTITUTE(SUBSTITUTE(SUBSTITUTE(SUBSTITUTE(SUBSTITUTE(SUBSTITUTE(SUBSTITUTE(SUBSTITUTE(SUBSTITUTE(SUBSTITUTE(IF(_xlfn.ISFORMULA('#_D'!J45),_xlfn.FORMULATEXT('#_D'!J45),'#_D'!J45),"9","#"),"8","#"),"7","#"),"6","#"),"5","#"),"4","#"),"3","#"),"2","#"),"1","#"),"0","#"),"$","")," ",""),",","@"),"&gt;","@"),"&lt;","@"),"=","@"),")","@"),"(","@"),"^","@"),"/","@"),"+","@"),"*","@"),"-","@"),"@#","")))/2,TRUE,FALSE),"HardCodeMsg",IF(LEN(IF(_xlfn.ISFORMULA(D!J45),_xlfn.FORMULATEXT(D!J45),D!J45))-LEN(SUBSTITUTE(IF(_xlfn.ISFORMULA(D!J45),_xlfn.FORMULATEXT(D!J45),D!J45),"""",""))&gt;LEN(IF(_xlfn.ISFORMULA('#_D'!J45),_xlfn.FORMULATEXT('#_D'!J45),'#_D'!J45))-LEN(SUBSTITUTE(IF(_xlfn.ISFORMULA('#_D'!J45),_xlfn.FORMULATEXT('#_D'!J45),'#_D'!J45),"""","")),TRUE,FALSE),"HardQuoteMsg",IF(LEN(IF(_xlfn.ISFORMULA(D!J45),_xlfn.FORMULATEXT(D!J45),D!J45))-LEN(SUBSTITUTE(IF(_xlfn.ISFORMULA(D!J45),_xlfn.FORMULATEXT(D!J45),D!J45),"$",""))&lt;LEN(IF(_xlfn.ISFORMULA('#_D'!J45),_xlfn.FORMULATEXT('#_D'!J45),'#_D'!J45))-LEN(SUBSTITUTE(IF(_xlfn.ISFORMULA('#_D'!J45),_xlfn.FORMULATEXT('#_D'!J45),'#_D'!J45),"$","")),TRUE,FALSE),"MissingAbsMsg",_xlfn.IFS(ISTEXT('#_D'!J45),FALSE,ISLOGICAL('#_D'!J45),FALSE,SUBSTITUTE(CELL("format",'#_D'!J45),"-","")=SUBSTITUTE(CELL("format",D!J45),"-",""),FALSE,CELL("format",'#_D'!J45)="G",FALSE,AND(CELL("format",'#_D'!J45)="F0",CELL("format",D!J45)="G"),FALSE,TRUE,IFERROR(IF(MATCH(CELL("format",'#_D'!J45),FormatCodes_SFX!$A$4:$A$53,0)&gt;0,TRUE),FALSE),TRUE,TRUE),"FormatMsg",TRUE,"PerfectMsg")</f>
        <v>PerfectMsg</v>
      </c>
      <c r="K45" s="302">
        <v>0</v>
      </c>
      <c r="L45" s="231">
        <v>0</v>
      </c>
      <c r="M45" s="231">
        <v>0</v>
      </c>
      <c r="N45" s="303">
        <v>0</v>
      </c>
      <c r="O45" s="231">
        <v>0</v>
      </c>
      <c r="P45" s="302">
        <v>0</v>
      </c>
      <c r="Q45" s="304">
        <v>0</v>
      </c>
      <c r="S45" s="305" t="str">
        <f ca="1">_xlfn.IFS(ISBLANK(D!S45),"",IF(NOT(ISNA('#_D'!S45)),IF(ISNA(D!S45),TRUE,FALSE),FALSE),"StuNAMsg",IF(AND(ISNA('#_D'!S45),ISNA(D!S45)),TRUE,FALSE),"PerfectMsg",IF(NOT(ISERROR('#_D'!S45)),IF(ISERROR(D!S45),TRUE,FALSE),FALSE),"StuErrorMsg",IF(TYPE('#_D'!S45)&lt;&gt;TYPE(D!S45),TRUE,FALSE),"WrongTypeMsg",IF(_xlfn.ISFORMULA('#_D'!S45),IF(NOT(_xlfn.ISFORMULA(D!S45)),TRUE),FALSE),"MissingFormulaMsg",IF(NOT(AND(ISNUMBER(FIND("[",_xlfn.FORMULATEXT('#_D'!S45))),ISNUMBER(FIND("!",_xlfn.FORMULATEXT('#_D'!S45))))),AND(ISNUMBER(FIND("[",_xlfn.FORMULATEXT(D!S45))),ISNUMBER(FIND("!",_xlfn.FORMULATEXT(D!S45)))),FALSE),"ExternalRefsMsg",IF(ISNUMBER('#_D'!S45),IF(ABS('#_D'!S45-D!S45)&gt;0.00001,TRUE,FALSE),IF('#_D'!S45&lt;&gt;D!S45,TRUE,FALSE)),IF(ISNUMBER('#_D'!S45),IF('#_D'!S45&gt;D!S45,"TooLow","TooHigh"),"WrongAnswer"),NOT(_xlfn.ISFORMULA('#_D'!S45)),IF(_xlfn.IFS(ISTEXT('#_D'!S45),FALSE,ISLOGICAL('#_D'!S45),FALSE,SUBSTITUTE(CELL("format",'#_D'!S45),"-","")=SUBSTITUTE(CELL("format",D!S45),"-",""),FALSE,CELL("format",'#_D'!S45)="G",FALSE,AND(CELL("format",'#_D'!S45)="F0",CELL("format",D!S45)="G"),FALSE,TRUE,IFERROR(IF(MATCH(CELL("format",'#_D'!S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45),_xlfn.FORMULATEXT(D!S45),D!S45),"9","#"),"8","#"),"7","#"),"6","#"),"5","#"),"4","#"),"3","#"),"2","#"),"1","#"),"0","#"),"$","")," ",""),",","@"),"&gt;","@"),"&lt;","@"),"=","@"),")","@"),"(","@"),"^","@"),"/","@"),"+","@"),"*","@"),"-","@"))-LEN(SUBSTITUTE(SUBSTITUTE(SUBSTITUTE(SUBSTITUTE(SUBSTITUTE(SUBSTITUTE(SUBSTITUTE(SUBSTITUTE(SUBSTITUTE(SUBSTITUTE(SUBSTITUTE(SUBSTITUTE(SUBSTITUTE(SUBSTITUTE(SUBSTITUTE(SUBSTITUTE(SUBSTITUTE(SUBSTITUTE(SUBSTITUTE(SUBSTITUTE(SUBSTITUTE(SUBSTITUTE(SUBSTITUTE(SUBSTITUTE(IF(_xlfn.ISFORMULA(D!S45),_xlfn.FORMULATEXT(D!S45),D!S45),"9","#"),"8","#"),"7","#"),"6","#"),"5","#"),"4","#"),"3","#"),"2","#"),"1","#"),"0","#"),"$","")," ",""),",","@"),"&gt;","@"),"&lt;","@"),"=","@"),")","@"),"(","@"),"^","@"),"/","@"),"+","@"),"*","@"),"-","@"),"@#","")))/2&gt;(LEN(SUBSTITUTE(SUBSTITUTE(SUBSTITUTE(SUBSTITUTE(SUBSTITUTE(SUBSTITUTE(SUBSTITUTE(SUBSTITUTE(SUBSTITUTE(SUBSTITUTE(SUBSTITUTE(SUBSTITUTE(SUBSTITUTE(SUBSTITUTE(SUBSTITUTE(SUBSTITUTE(SUBSTITUTE(SUBSTITUTE(SUBSTITUTE(SUBSTITUTE(SUBSTITUTE(SUBSTITUTE(SUBSTITUTE(IF(_xlfn.ISFORMULA('#_D'!S45),_xlfn.FORMULATEXT('#_D'!S45),'#_D'!S45),"9","#"),"8","#"),"7","#"),"6","#"),"5","#"),"4","#"),"3","#"),"2","#"),"1","#"),"0","#"),"$","")," ",""),",","@"),"&gt;","@"),"&lt;","@"),"=","@"),")","@"),"(","@"),"^","@"),"/","@"),"+","@"),"*","@"),"-","@"))-LEN(SUBSTITUTE(SUBSTITUTE(SUBSTITUTE(SUBSTITUTE(SUBSTITUTE(SUBSTITUTE(SUBSTITUTE(SUBSTITUTE(SUBSTITUTE(SUBSTITUTE(SUBSTITUTE(SUBSTITUTE(SUBSTITUTE(SUBSTITUTE(SUBSTITUTE(SUBSTITUTE(SUBSTITUTE(SUBSTITUTE(SUBSTITUTE(SUBSTITUTE(SUBSTITUTE(SUBSTITUTE(SUBSTITUTE(SUBSTITUTE(IF(_xlfn.ISFORMULA('#_D'!S45),_xlfn.FORMULATEXT('#_D'!S45),'#_D'!S45),"9","#"),"8","#"),"7","#"),"6","#"),"5","#"),"4","#"),"3","#"),"2","#"),"1","#"),"0","#"),"$","")," ",""),",","@"),"&gt;","@"),"&lt;","@"),"=","@"),")","@"),"(","@"),"^","@"),"/","@"),"+","@"),"*","@"),"-","@"),"@#","")))/2,TRUE,FALSE),"HardCodeMsg",IF(LEN(IF(_xlfn.ISFORMULA(D!S45),_xlfn.FORMULATEXT(D!S45),D!S45))-LEN(SUBSTITUTE(IF(_xlfn.ISFORMULA(D!S45),_xlfn.FORMULATEXT(D!S45),D!S45),"""",""))&gt;LEN(IF(_xlfn.ISFORMULA('#_D'!S45),_xlfn.FORMULATEXT('#_D'!S45),'#_D'!S45))-LEN(SUBSTITUTE(IF(_xlfn.ISFORMULA('#_D'!S45),_xlfn.FORMULATEXT('#_D'!S45),'#_D'!S45),"""","")),TRUE,FALSE),"HardQuoteMsg",IF(LEN(IF(_xlfn.ISFORMULA(D!S45),_xlfn.FORMULATEXT(D!S45),D!S45))-LEN(SUBSTITUTE(IF(_xlfn.ISFORMULA(D!S45),_xlfn.FORMULATEXT(D!S45),D!S45),"$",""))&lt;LEN(IF(_xlfn.ISFORMULA('#_D'!S45),_xlfn.FORMULATEXT('#_D'!S45),'#_D'!S45))-LEN(SUBSTITUTE(IF(_xlfn.ISFORMULA('#_D'!S45),_xlfn.FORMULATEXT('#_D'!S45),'#_D'!S45),"$","")),TRUE,FALSE),"MissingAbsMsg",_xlfn.IFS(ISTEXT('#_D'!S45),FALSE,ISLOGICAL('#_D'!S45),FALSE,SUBSTITUTE(CELL("format",'#_D'!S45),"-","")=SUBSTITUTE(CELL("format",D!S45),"-",""),FALSE,CELL("format",'#_D'!S45)="G",FALSE,AND(CELL("format",'#_D'!S45)="F0",CELL("format",D!S45)="G"),FALSE,TRUE,IFERROR(IF(MATCH(CELL("format",'#_D'!S45),FormatCodes_SFX!$A$4:$A$53,0)&gt;0,TRUE),FALSE),TRUE,TRUE),"FormatMsg",TRUE,"PerfectMsg")</f>
        <v>PerfectMsg</v>
      </c>
      <c r="T45" s="303" t="str">
        <f ca="1">_xlfn.IFS(ISBLANK(D!T45),"",IF(NOT(ISNA('#_D'!T45)),IF(ISNA(D!T45),TRUE,FALSE),FALSE),"StuNAMsg",IF(AND(ISNA('#_D'!T45),ISNA(D!T45)),TRUE,FALSE),"PerfectMsg",IF(NOT(ISERROR('#_D'!T45)),IF(ISERROR(D!T45),TRUE,FALSE),FALSE),"StuErrorMsg",IF(TYPE('#_D'!T45)&lt;&gt;TYPE(D!T45),TRUE,FALSE),"WrongTypeMsg",IF(_xlfn.ISFORMULA('#_D'!T45),IF(NOT(_xlfn.ISFORMULA(D!T45)),TRUE),FALSE),"MissingFormulaMsg",IF(NOT(AND(ISNUMBER(FIND("[",_xlfn.FORMULATEXT('#_D'!T45))),ISNUMBER(FIND("!",_xlfn.FORMULATEXT('#_D'!T45))))),AND(ISNUMBER(FIND("[",_xlfn.FORMULATEXT(D!T45))),ISNUMBER(FIND("!",_xlfn.FORMULATEXT(D!T45)))),FALSE),"ExternalRefsMsg",IF(ISNUMBER('#_D'!T45),IF(ABS('#_D'!T45-D!T45)&gt;0.00001,TRUE,FALSE),IF('#_D'!T45&lt;&gt;D!T45,TRUE,FALSE)),IF(ISNUMBER('#_D'!T45),IF('#_D'!T45&gt;D!T45,"TooLow","TooHigh"),"WrongAnswer"),NOT(_xlfn.ISFORMULA('#_D'!T45)),IF(_xlfn.IFS(ISTEXT('#_D'!T45),FALSE,ISLOGICAL('#_D'!T45),FALSE,SUBSTITUTE(CELL("format",'#_D'!T45),"-","")=SUBSTITUTE(CELL("format",D!T45),"-",""),FALSE,CELL("format",'#_D'!T45)="G",FALSE,AND(CELL("format",'#_D'!T45)="F0",CELL("format",D!T45)="G"),FALSE,TRUE,IFERROR(IF(MATCH(CELL("format",'#_D'!T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45),_xlfn.FORMULATEXT(D!T45),D!T45),"9","#"),"8","#"),"7","#"),"6","#"),"5","#"),"4","#"),"3","#"),"2","#"),"1","#"),"0","#"),"$","")," ",""),",","@"),"&gt;","@"),"&lt;","@"),"=","@"),")","@"),"(","@"),"^","@"),"/","@"),"+","@"),"*","@"),"-","@"))-LEN(SUBSTITUTE(SUBSTITUTE(SUBSTITUTE(SUBSTITUTE(SUBSTITUTE(SUBSTITUTE(SUBSTITUTE(SUBSTITUTE(SUBSTITUTE(SUBSTITUTE(SUBSTITUTE(SUBSTITUTE(SUBSTITUTE(SUBSTITUTE(SUBSTITUTE(SUBSTITUTE(SUBSTITUTE(SUBSTITUTE(SUBSTITUTE(SUBSTITUTE(SUBSTITUTE(SUBSTITUTE(SUBSTITUTE(SUBSTITUTE(IF(_xlfn.ISFORMULA(D!T45),_xlfn.FORMULATEXT(D!T45),D!T45),"9","#"),"8","#"),"7","#"),"6","#"),"5","#"),"4","#"),"3","#"),"2","#"),"1","#"),"0","#"),"$","")," ",""),",","@"),"&gt;","@"),"&lt;","@"),"=","@"),")","@"),"(","@"),"^","@"),"/","@"),"+","@"),"*","@"),"-","@"),"@#","")))/2&gt;(LEN(SUBSTITUTE(SUBSTITUTE(SUBSTITUTE(SUBSTITUTE(SUBSTITUTE(SUBSTITUTE(SUBSTITUTE(SUBSTITUTE(SUBSTITUTE(SUBSTITUTE(SUBSTITUTE(SUBSTITUTE(SUBSTITUTE(SUBSTITUTE(SUBSTITUTE(SUBSTITUTE(SUBSTITUTE(SUBSTITUTE(SUBSTITUTE(SUBSTITUTE(SUBSTITUTE(SUBSTITUTE(SUBSTITUTE(IF(_xlfn.ISFORMULA('#_D'!T45),_xlfn.FORMULATEXT('#_D'!T45),'#_D'!T45),"9","#"),"8","#"),"7","#"),"6","#"),"5","#"),"4","#"),"3","#"),"2","#"),"1","#"),"0","#"),"$","")," ",""),",","@"),"&gt;","@"),"&lt;","@"),"=","@"),")","@"),"(","@"),"^","@"),"/","@"),"+","@"),"*","@"),"-","@"))-LEN(SUBSTITUTE(SUBSTITUTE(SUBSTITUTE(SUBSTITUTE(SUBSTITUTE(SUBSTITUTE(SUBSTITUTE(SUBSTITUTE(SUBSTITUTE(SUBSTITUTE(SUBSTITUTE(SUBSTITUTE(SUBSTITUTE(SUBSTITUTE(SUBSTITUTE(SUBSTITUTE(SUBSTITUTE(SUBSTITUTE(SUBSTITUTE(SUBSTITUTE(SUBSTITUTE(SUBSTITUTE(SUBSTITUTE(SUBSTITUTE(IF(_xlfn.ISFORMULA('#_D'!T45),_xlfn.FORMULATEXT('#_D'!T45),'#_D'!T45),"9","#"),"8","#"),"7","#"),"6","#"),"5","#"),"4","#"),"3","#"),"2","#"),"1","#"),"0","#"),"$","")," ",""),",","@"),"&gt;","@"),"&lt;","@"),"=","@"),")","@"),"(","@"),"^","@"),"/","@"),"+","@"),"*","@"),"-","@"),"@#","")))/2,TRUE,FALSE),"HardCodeMsg",IF(LEN(IF(_xlfn.ISFORMULA(D!T45),_xlfn.FORMULATEXT(D!T45),D!T45))-LEN(SUBSTITUTE(IF(_xlfn.ISFORMULA(D!T45),_xlfn.FORMULATEXT(D!T45),D!T45),"""",""))&gt;LEN(IF(_xlfn.ISFORMULA('#_D'!T45),_xlfn.FORMULATEXT('#_D'!T45),'#_D'!T45))-LEN(SUBSTITUTE(IF(_xlfn.ISFORMULA('#_D'!T45),_xlfn.FORMULATEXT('#_D'!T45),'#_D'!T45),"""","")),TRUE,FALSE),"HardQuoteMsg",IF(LEN(IF(_xlfn.ISFORMULA(D!T45),_xlfn.FORMULATEXT(D!T45),D!T45))-LEN(SUBSTITUTE(IF(_xlfn.ISFORMULA(D!T45),_xlfn.FORMULATEXT(D!T45),D!T45),"$",""))&lt;LEN(IF(_xlfn.ISFORMULA('#_D'!T45),_xlfn.FORMULATEXT('#_D'!T45),'#_D'!T45))-LEN(SUBSTITUTE(IF(_xlfn.ISFORMULA('#_D'!T45),_xlfn.FORMULATEXT('#_D'!T45),'#_D'!T45),"$","")),TRUE,FALSE),"MissingAbsMsg",_xlfn.IFS(ISTEXT('#_D'!T45),FALSE,ISLOGICAL('#_D'!T45),FALSE,SUBSTITUTE(CELL("format",'#_D'!T45),"-","")=SUBSTITUTE(CELL("format",D!T45),"-",""),FALSE,CELL("format",'#_D'!T45)="G",FALSE,AND(CELL("format",'#_D'!T45)="F0",CELL("format",D!T45)="G"),FALSE,TRUE,IFERROR(IF(MATCH(CELL("format",'#_D'!T45),FormatCodes_SFX!$A$4:$A$53,0)&gt;0,TRUE),FALSE),TRUE,TRUE),"FormatMsg",TRUE,"PerfectMsg")</f>
        <v>PerfectMsg</v>
      </c>
      <c r="U45" s="231" t="str">
        <f ca="1">_xlfn.IFS(ISBLANK(D!U45),"",IF(NOT(ISNA('#_D'!U45)),IF(ISNA(D!U45),TRUE,FALSE),FALSE),"StuNAMsg",IF(AND(ISNA('#_D'!U45),ISNA(D!U45)),TRUE,FALSE),"PerfectMsg",IF(NOT(ISERROR('#_D'!U45)),IF(ISERROR(D!U45),TRUE,FALSE),FALSE),"StuErrorMsg",IF(TYPE('#_D'!U45)&lt;&gt;TYPE(D!U45),TRUE,FALSE),"WrongTypeMsg",IF(_xlfn.ISFORMULA('#_D'!U45),IF(NOT(_xlfn.ISFORMULA(D!U45)),TRUE),FALSE),"MissingFormulaMsg",IF(NOT(AND(ISNUMBER(FIND("[",_xlfn.FORMULATEXT('#_D'!U45))),ISNUMBER(FIND("!",_xlfn.FORMULATEXT('#_D'!U45))))),AND(ISNUMBER(FIND("[",_xlfn.FORMULATEXT(D!U45))),ISNUMBER(FIND("!",_xlfn.FORMULATEXT(D!U45)))),FALSE),"ExternalRefsMsg",IF(ISNUMBER('#_D'!U45),IF(ABS('#_D'!U45-D!U45)&gt;0.00001,TRUE,FALSE),IF('#_D'!U45&lt;&gt;D!U45,TRUE,FALSE)),IF(ISNUMBER('#_D'!U45),IF('#_D'!U45&gt;D!U45,"TooLow","TooHigh"),"WrongAnswer"),NOT(_xlfn.ISFORMULA('#_D'!U45)),IF(_xlfn.IFS(ISTEXT('#_D'!U45),FALSE,ISLOGICAL('#_D'!U45),FALSE,SUBSTITUTE(CELL("format",'#_D'!U45),"-","")=SUBSTITUTE(CELL("format",D!U45),"-",""),FALSE,CELL("format",'#_D'!U45)="G",FALSE,AND(CELL("format",'#_D'!U45)="F0",CELL("format",D!U45)="G"),FALSE,TRUE,IFERROR(IF(MATCH(CELL("format",'#_D'!U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45),_xlfn.FORMULATEXT(D!U45),D!U45),"9","#"),"8","#"),"7","#"),"6","#"),"5","#"),"4","#"),"3","#"),"2","#"),"1","#"),"0","#"),"$","")," ",""),",","@"),"&gt;","@"),"&lt;","@"),"=","@"),")","@"),"(","@"),"^","@"),"/","@"),"+","@"),"*","@"),"-","@"))-LEN(SUBSTITUTE(SUBSTITUTE(SUBSTITUTE(SUBSTITUTE(SUBSTITUTE(SUBSTITUTE(SUBSTITUTE(SUBSTITUTE(SUBSTITUTE(SUBSTITUTE(SUBSTITUTE(SUBSTITUTE(SUBSTITUTE(SUBSTITUTE(SUBSTITUTE(SUBSTITUTE(SUBSTITUTE(SUBSTITUTE(SUBSTITUTE(SUBSTITUTE(SUBSTITUTE(SUBSTITUTE(SUBSTITUTE(SUBSTITUTE(IF(_xlfn.ISFORMULA(D!U45),_xlfn.FORMULATEXT(D!U45),D!U45),"9","#"),"8","#"),"7","#"),"6","#"),"5","#"),"4","#"),"3","#"),"2","#"),"1","#"),"0","#"),"$","")," ",""),",","@"),"&gt;","@"),"&lt;","@"),"=","@"),")","@"),"(","@"),"^","@"),"/","@"),"+","@"),"*","@"),"-","@"),"@#","")))/2&gt;(LEN(SUBSTITUTE(SUBSTITUTE(SUBSTITUTE(SUBSTITUTE(SUBSTITUTE(SUBSTITUTE(SUBSTITUTE(SUBSTITUTE(SUBSTITUTE(SUBSTITUTE(SUBSTITUTE(SUBSTITUTE(SUBSTITUTE(SUBSTITUTE(SUBSTITUTE(SUBSTITUTE(SUBSTITUTE(SUBSTITUTE(SUBSTITUTE(SUBSTITUTE(SUBSTITUTE(SUBSTITUTE(SUBSTITUTE(IF(_xlfn.ISFORMULA('#_D'!U45),_xlfn.FORMULATEXT('#_D'!U45),'#_D'!U45),"9","#"),"8","#"),"7","#"),"6","#"),"5","#"),"4","#"),"3","#"),"2","#"),"1","#"),"0","#"),"$","")," ",""),",","@"),"&gt;","@"),"&lt;","@"),"=","@"),")","@"),"(","@"),"^","@"),"/","@"),"+","@"),"*","@"),"-","@"))-LEN(SUBSTITUTE(SUBSTITUTE(SUBSTITUTE(SUBSTITUTE(SUBSTITUTE(SUBSTITUTE(SUBSTITUTE(SUBSTITUTE(SUBSTITUTE(SUBSTITUTE(SUBSTITUTE(SUBSTITUTE(SUBSTITUTE(SUBSTITUTE(SUBSTITUTE(SUBSTITUTE(SUBSTITUTE(SUBSTITUTE(SUBSTITUTE(SUBSTITUTE(SUBSTITUTE(SUBSTITUTE(SUBSTITUTE(SUBSTITUTE(IF(_xlfn.ISFORMULA('#_D'!U45),_xlfn.FORMULATEXT('#_D'!U45),'#_D'!U45),"9","#"),"8","#"),"7","#"),"6","#"),"5","#"),"4","#"),"3","#"),"2","#"),"1","#"),"0","#"),"$","")," ",""),",","@"),"&gt;","@"),"&lt;","@"),"=","@"),")","@"),"(","@"),"^","@"),"/","@"),"+","@"),"*","@"),"-","@"),"@#","")))/2,TRUE,FALSE),"HardCodeMsg",IF(LEN(IF(_xlfn.ISFORMULA(D!U45),_xlfn.FORMULATEXT(D!U45),D!U45))-LEN(SUBSTITUTE(IF(_xlfn.ISFORMULA(D!U45),_xlfn.FORMULATEXT(D!U45),D!U45),"""",""))&gt;LEN(IF(_xlfn.ISFORMULA('#_D'!U45),_xlfn.FORMULATEXT('#_D'!U45),'#_D'!U45))-LEN(SUBSTITUTE(IF(_xlfn.ISFORMULA('#_D'!U45),_xlfn.FORMULATEXT('#_D'!U45),'#_D'!U45),"""","")),TRUE,FALSE),"HardQuoteMsg",IF(LEN(IF(_xlfn.ISFORMULA(D!U45),_xlfn.FORMULATEXT(D!U45),D!U45))-LEN(SUBSTITUTE(IF(_xlfn.ISFORMULA(D!U45),_xlfn.FORMULATEXT(D!U45),D!U45),"$",""))&lt;LEN(IF(_xlfn.ISFORMULA('#_D'!U45),_xlfn.FORMULATEXT('#_D'!U45),'#_D'!U45))-LEN(SUBSTITUTE(IF(_xlfn.ISFORMULA('#_D'!U45),_xlfn.FORMULATEXT('#_D'!U45),'#_D'!U45),"$","")),TRUE,FALSE),"MissingAbsMsg",_xlfn.IFS(ISTEXT('#_D'!U45),FALSE,ISLOGICAL('#_D'!U45),FALSE,SUBSTITUTE(CELL("format",'#_D'!U45),"-","")=SUBSTITUTE(CELL("format",D!U45),"-",""),FALSE,CELL("format",'#_D'!U45)="G",FALSE,AND(CELL("format",'#_D'!U45)="F0",CELL("format",D!U45)="G"),FALSE,TRUE,IFERROR(IF(MATCH(CELL("format",'#_D'!U45),FormatCodes_SFX!$A$4:$A$53,0)&gt;0,TRUE),FALSE),TRUE,TRUE),"FormatMsg",TRUE,"PerfectMsg")</f>
        <v>PerfectMsg</v>
      </c>
    </row>
    <row r="46" spans="6:21" ht="15.4" customHeight="1">
      <c r="F46" s="232">
        <v>0</v>
      </c>
      <c r="G46" s="231">
        <v>0</v>
      </c>
      <c r="H46" s="231">
        <v>0</v>
      </c>
      <c r="I46" s="231" t="str">
        <f ca="1">_xlfn.IFS(ISBLANK(D!I46),"",IF(NOT(ISNA('#_D'!I46)),IF(ISNA(D!I46),TRUE,FALSE),FALSE),"StuNAMsg",IF(AND(ISNA('#_D'!I46),ISNA(D!I46)),TRUE,FALSE),"PerfectMsg",IF(NOT(ISERROR('#_D'!I46)),IF(ISERROR(D!I46),TRUE,FALSE),FALSE),"StuErrorMsg",IF(TYPE('#_D'!I46)&lt;&gt;TYPE(D!I46),TRUE,FALSE),"WrongTypeMsg",IF(_xlfn.ISFORMULA('#_D'!I46),IF(NOT(_xlfn.ISFORMULA(D!I46)),TRUE),FALSE),"MissingFormulaMsg",IF(NOT(AND(ISNUMBER(FIND("[",_xlfn.FORMULATEXT('#_D'!I46))),ISNUMBER(FIND("!",_xlfn.FORMULATEXT('#_D'!I46))))),AND(ISNUMBER(FIND("[",_xlfn.FORMULATEXT(D!I46))),ISNUMBER(FIND("!",_xlfn.FORMULATEXT(D!I46)))),FALSE),"ExternalRefsMsg",IF(ISNUMBER('#_D'!I46),IF(ABS('#_D'!I46-D!I46)&gt;0.00001,TRUE,FALSE),IF('#_D'!I46&lt;&gt;D!I46,TRUE,FALSE)),IF(ISNUMBER('#_D'!I46),IF('#_D'!I46&gt;D!I46,"TooLow","TooHigh"),"WrongAnswer"),NOT(_xlfn.ISFORMULA('#_D'!I46)),IF(_xlfn.IFS(ISTEXT('#_D'!I46),FALSE,ISLOGICAL('#_D'!I46),FALSE,SUBSTITUTE(CELL("format",'#_D'!I46),"-","")=SUBSTITUTE(CELL("format",D!I46),"-",""),FALSE,CELL("format",'#_D'!I46)="G",FALSE,AND(CELL("format",'#_D'!I46)="F0",CELL("format",D!I46)="G"),FALSE,TRUE,IFERROR(IF(MATCH(CELL("format",'#_D'!I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46),_xlfn.FORMULATEXT(D!I46),D!I46),"9","#"),"8","#"),"7","#"),"6","#"),"5","#"),"4","#"),"3","#"),"2","#"),"1","#"),"0","#"),"$","")," ",""),",","@"),"&gt;","@"),"&lt;","@"),"=","@"),")","@"),"(","@"),"^","@"),"/","@"),"+","@"),"*","@"),"-","@"))-LEN(SUBSTITUTE(SUBSTITUTE(SUBSTITUTE(SUBSTITUTE(SUBSTITUTE(SUBSTITUTE(SUBSTITUTE(SUBSTITUTE(SUBSTITUTE(SUBSTITUTE(SUBSTITUTE(SUBSTITUTE(SUBSTITUTE(SUBSTITUTE(SUBSTITUTE(SUBSTITUTE(SUBSTITUTE(SUBSTITUTE(SUBSTITUTE(SUBSTITUTE(SUBSTITUTE(SUBSTITUTE(SUBSTITUTE(SUBSTITUTE(IF(_xlfn.ISFORMULA(D!I46),_xlfn.FORMULATEXT(D!I46),D!I46),"9","#"),"8","#"),"7","#"),"6","#"),"5","#"),"4","#"),"3","#"),"2","#"),"1","#"),"0","#"),"$","")," ",""),",","@"),"&gt;","@"),"&lt;","@"),"=","@"),")","@"),"(","@"),"^","@"),"/","@"),"+","@"),"*","@"),"-","@"),"@#","")))/2&gt;(LEN(SUBSTITUTE(SUBSTITUTE(SUBSTITUTE(SUBSTITUTE(SUBSTITUTE(SUBSTITUTE(SUBSTITUTE(SUBSTITUTE(SUBSTITUTE(SUBSTITUTE(SUBSTITUTE(SUBSTITUTE(SUBSTITUTE(SUBSTITUTE(SUBSTITUTE(SUBSTITUTE(SUBSTITUTE(SUBSTITUTE(SUBSTITUTE(SUBSTITUTE(SUBSTITUTE(SUBSTITUTE(SUBSTITUTE(IF(_xlfn.ISFORMULA('#_D'!I46),_xlfn.FORMULATEXT('#_D'!I46),'#_D'!I46),"9","#"),"8","#"),"7","#"),"6","#"),"5","#"),"4","#"),"3","#"),"2","#"),"1","#"),"0","#"),"$","")," ",""),",","@"),"&gt;","@"),"&lt;","@"),"=","@"),")","@"),"(","@"),"^","@"),"/","@"),"+","@"),"*","@"),"-","@"))-LEN(SUBSTITUTE(SUBSTITUTE(SUBSTITUTE(SUBSTITUTE(SUBSTITUTE(SUBSTITUTE(SUBSTITUTE(SUBSTITUTE(SUBSTITUTE(SUBSTITUTE(SUBSTITUTE(SUBSTITUTE(SUBSTITUTE(SUBSTITUTE(SUBSTITUTE(SUBSTITUTE(SUBSTITUTE(SUBSTITUTE(SUBSTITUTE(SUBSTITUTE(SUBSTITUTE(SUBSTITUTE(SUBSTITUTE(SUBSTITUTE(IF(_xlfn.ISFORMULA('#_D'!I46),_xlfn.FORMULATEXT('#_D'!I46),'#_D'!I46),"9","#"),"8","#"),"7","#"),"6","#"),"5","#"),"4","#"),"3","#"),"2","#"),"1","#"),"0","#"),"$","")," ",""),",","@"),"&gt;","@"),"&lt;","@"),"=","@"),")","@"),"(","@"),"^","@"),"/","@"),"+","@"),"*","@"),"-","@"),"@#","")))/2,TRUE,FALSE),"HardCodeMsg",IF(LEN(IF(_xlfn.ISFORMULA(D!I46),_xlfn.FORMULATEXT(D!I46),D!I46))-LEN(SUBSTITUTE(IF(_xlfn.ISFORMULA(D!I46),_xlfn.FORMULATEXT(D!I46),D!I46),"""",""))&gt;LEN(IF(_xlfn.ISFORMULA('#_D'!I46),_xlfn.FORMULATEXT('#_D'!I46),'#_D'!I46))-LEN(SUBSTITUTE(IF(_xlfn.ISFORMULA('#_D'!I46),_xlfn.FORMULATEXT('#_D'!I46),'#_D'!I46),"""","")),TRUE,FALSE),"HardQuoteMsg",IF(LEN(IF(_xlfn.ISFORMULA(D!I46),_xlfn.FORMULATEXT(D!I46),D!I46))-LEN(SUBSTITUTE(IF(_xlfn.ISFORMULA(D!I46),_xlfn.FORMULATEXT(D!I46),D!I46),"$",""))&lt;LEN(IF(_xlfn.ISFORMULA('#_D'!I46),_xlfn.FORMULATEXT('#_D'!I46),'#_D'!I46))-LEN(SUBSTITUTE(IF(_xlfn.ISFORMULA('#_D'!I46),_xlfn.FORMULATEXT('#_D'!I46),'#_D'!I46),"$","")),TRUE,FALSE),"MissingAbsMsg",_xlfn.IFS(ISTEXT('#_D'!I46),FALSE,ISLOGICAL('#_D'!I46),FALSE,SUBSTITUTE(CELL("format",'#_D'!I46),"-","")=SUBSTITUTE(CELL("format",D!I46),"-",""),FALSE,CELL("format",'#_D'!I46)="G",FALSE,AND(CELL("format",'#_D'!I46)="F0",CELL("format",D!I46)="G"),FALSE,TRUE,IFERROR(IF(MATCH(CELL("format",'#_D'!I46),FormatCodes_SFX!$A$4:$A$53,0)&gt;0,TRUE),FALSE),TRUE,TRUE),"FormatMsg",TRUE,"PerfectMsg")</f>
        <v>PerfectMsg</v>
      </c>
      <c r="J46" s="231" t="str">
        <f ca="1">_xlfn.IFS(ISBLANK(D!J46),"",IF(NOT(ISNA('#_D'!J46)),IF(ISNA(D!J46),TRUE,FALSE),FALSE),"StuNAMsg",IF(AND(ISNA('#_D'!J46),ISNA(D!J46)),TRUE,FALSE),"PerfectMsg",IF(NOT(ISERROR('#_D'!J46)),IF(ISERROR(D!J46),TRUE,FALSE),FALSE),"StuErrorMsg",IF(TYPE('#_D'!J46)&lt;&gt;TYPE(D!J46),TRUE,FALSE),"WrongTypeMsg",IF(_xlfn.ISFORMULA('#_D'!J46),IF(NOT(_xlfn.ISFORMULA(D!J46)),TRUE),FALSE),"MissingFormulaMsg",IF(NOT(AND(ISNUMBER(FIND("[",_xlfn.FORMULATEXT('#_D'!J46))),ISNUMBER(FIND("!",_xlfn.FORMULATEXT('#_D'!J46))))),AND(ISNUMBER(FIND("[",_xlfn.FORMULATEXT(D!J46))),ISNUMBER(FIND("!",_xlfn.FORMULATEXT(D!J46)))),FALSE),"ExternalRefsMsg",IF(ISNUMBER('#_D'!J46),IF(ABS('#_D'!J46-D!J46)&gt;0.00001,TRUE,FALSE),IF('#_D'!J46&lt;&gt;D!J46,TRUE,FALSE)),IF(ISNUMBER('#_D'!J46),IF('#_D'!J46&gt;D!J46,"TooLow","TooHigh"),"WrongAnswer"),NOT(_xlfn.ISFORMULA('#_D'!J46)),IF(_xlfn.IFS(ISTEXT('#_D'!J46),FALSE,ISLOGICAL('#_D'!J46),FALSE,SUBSTITUTE(CELL("format",'#_D'!J46),"-","")=SUBSTITUTE(CELL("format",D!J46),"-",""),FALSE,CELL("format",'#_D'!J46)="G",FALSE,AND(CELL("format",'#_D'!J46)="F0",CELL("format",D!J46)="G"),FALSE,TRUE,IFERROR(IF(MATCH(CELL("format",'#_D'!J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46),_xlfn.FORMULATEXT(D!J46),D!J46),"9","#"),"8","#"),"7","#"),"6","#"),"5","#"),"4","#"),"3","#"),"2","#"),"1","#"),"0","#"),"$","")," ",""),",","@"),"&gt;","@"),"&lt;","@"),"=","@"),")","@"),"(","@"),"^","@"),"/","@"),"+","@"),"*","@"),"-","@"))-LEN(SUBSTITUTE(SUBSTITUTE(SUBSTITUTE(SUBSTITUTE(SUBSTITUTE(SUBSTITUTE(SUBSTITUTE(SUBSTITUTE(SUBSTITUTE(SUBSTITUTE(SUBSTITUTE(SUBSTITUTE(SUBSTITUTE(SUBSTITUTE(SUBSTITUTE(SUBSTITUTE(SUBSTITUTE(SUBSTITUTE(SUBSTITUTE(SUBSTITUTE(SUBSTITUTE(SUBSTITUTE(SUBSTITUTE(SUBSTITUTE(IF(_xlfn.ISFORMULA(D!J46),_xlfn.FORMULATEXT(D!J46),D!J46),"9","#"),"8","#"),"7","#"),"6","#"),"5","#"),"4","#"),"3","#"),"2","#"),"1","#"),"0","#"),"$","")," ",""),",","@"),"&gt;","@"),"&lt;","@"),"=","@"),")","@"),"(","@"),"^","@"),"/","@"),"+","@"),"*","@"),"-","@"),"@#","")))/2&gt;(LEN(SUBSTITUTE(SUBSTITUTE(SUBSTITUTE(SUBSTITUTE(SUBSTITUTE(SUBSTITUTE(SUBSTITUTE(SUBSTITUTE(SUBSTITUTE(SUBSTITUTE(SUBSTITUTE(SUBSTITUTE(SUBSTITUTE(SUBSTITUTE(SUBSTITUTE(SUBSTITUTE(SUBSTITUTE(SUBSTITUTE(SUBSTITUTE(SUBSTITUTE(SUBSTITUTE(SUBSTITUTE(SUBSTITUTE(IF(_xlfn.ISFORMULA('#_D'!J46),_xlfn.FORMULATEXT('#_D'!J46),'#_D'!J46),"9","#"),"8","#"),"7","#"),"6","#"),"5","#"),"4","#"),"3","#"),"2","#"),"1","#"),"0","#"),"$","")," ",""),",","@"),"&gt;","@"),"&lt;","@"),"=","@"),")","@"),"(","@"),"^","@"),"/","@"),"+","@"),"*","@"),"-","@"))-LEN(SUBSTITUTE(SUBSTITUTE(SUBSTITUTE(SUBSTITUTE(SUBSTITUTE(SUBSTITUTE(SUBSTITUTE(SUBSTITUTE(SUBSTITUTE(SUBSTITUTE(SUBSTITUTE(SUBSTITUTE(SUBSTITUTE(SUBSTITUTE(SUBSTITUTE(SUBSTITUTE(SUBSTITUTE(SUBSTITUTE(SUBSTITUTE(SUBSTITUTE(SUBSTITUTE(SUBSTITUTE(SUBSTITUTE(SUBSTITUTE(IF(_xlfn.ISFORMULA('#_D'!J46),_xlfn.FORMULATEXT('#_D'!J46),'#_D'!J46),"9","#"),"8","#"),"7","#"),"6","#"),"5","#"),"4","#"),"3","#"),"2","#"),"1","#"),"0","#"),"$","")," ",""),",","@"),"&gt;","@"),"&lt;","@"),"=","@"),")","@"),"(","@"),"^","@"),"/","@"),"+","@"),"*","@"),"-","@"),"@#","")))/2,TRUE,FALSE),"HardCodeMsg",IF(LEN(IF(_xlfn.ISFORMULA(D!J46),_xlfn.FORMULATEXT(D!J46),D!J46))-LEN(SUBSTITUTE(IF(_xlfn.ISFORMULA(D!J46),_xlfn.FORMULATEXT(D!J46),D!J46),"""",""))&gt;LEN(IF(_xlfn.ISFORMULA('#_D'!J46),_xlfn.FORMULATEXT('#_D'!J46),'#_D'!J46))-LEN(SUBSTITUTE(IF(_xlfn.ISFORMULA('#_D'!J46),_xlfn.FORMULATEXT('#_D'!J46),'#_D'!J46),"""","")),TRUE,FALSE),"HardQuoteMsg",IF(LEN(IF(_xlfn.ISFORMULA(D!J46),_xlfn.FORMULATEXT(D!J46),D!J46))-LEN(SUBSTITUTE(IF(_xlfn.ISFORMULA(D!J46),_xlfn.FORMULATEXT(D!J46),D!J46),"$",""))&lt;LEN(IF(_xlfn.ISFORMULA('#_D'!J46),_xlfn.FORMULATEXT('#_D'!J46),'#_D'!J46))-LEN(SUBSTITUTE(IF(_xlfn.ISFORMULA('#_D'!J46),_xlfn.FORMULATEXT('#_D'!J46),'#_D'!J46),"$","")),TRUE,FALSE),"MissingAbsMsg",_xlfn.IFS(ISTEXT('#_D'!J46),FALSE,ISLOGICAL('#_D'!J46),FALSE,SUBSTITUTE(CELL("format",'#_D'!J46),"-","")=SUBSTITUTE(CELL("format",D!J46),"-",""),FALSE,CELL("format",'#_D'!J46)="G",FALSE,AND(CELL("format",'#_D'!J46)="F0",CELL("format",D!J46)="G"),FALSE,TRUE,IFERROR(IF(MATCH(CELL("format",'#_D'!J46),FormatCodes_SFX!$A$4:$A$53,0)&gt;0,TRUE),FALSE),TRUE,TRUE),"FormatMsg",TRUE,"PerfectMsg")</f>
        <v>PerfectMsg</v>
      </c>
      <c r="K46" s="302">
        <v>0</v>
      </c>
      <c r="L46" s="231">
        <v>0</v>
      </c>
      <c r="M46" s="231">
        <v>0</v>
      </c>
      <c r="N46" s="303">
        <v>0</v>
      </c>
      <c r="O46" s="231">
        <v>0</v>
      </c>
      <c r="P46" s="302">
        <v>0</v>
      </c>
      <c r="Q46" s="304">
        <v>0</v>
      </c>
      <c r="S46" s="305" t="str">
        <f ca="1">_xlfn.IFS(ISBLANK(D!S46),"",IF(NOT(ISNA('#_D'!S46)),IF(ISNA(D!S46),TRUE,FALSE),FALSE),"StuNAMsg",IF(AND(ISNA('#_D'!S46),ISNA(D!S46)),TRUE,FALSE),"PerfectMsg",IF(NOT(ISERROR('#_D'!S46)),IF(ISERROR(D!S46),TRUE,FALSE),FALSE),"StuErrorMsg",IF(TYPE('#_D'!S46)&lt;&gt;TYPE(D!S46),TRUE,FALSE),"WrongTypeMsg",IF(_xlfn.ISFORMULA('#_D'!S46),IF(NOT(_xlfn.ISFORMULA(D!S46)),TRUE),FALSE),"MissingFormulaMsg",IF(NOT(AND(ISNUMBER(FIND("[",_xlfn.FORMULATEXT('#_D'!S46))),ISNUMBER(FIND("!",_xlfn.FORMULATEXT('#_D'!S46))))),AND(ISNUMBER(FIND("[",_xlfn.FORMULATEXT(D!S46))),ISNUMBER(FIND("!",_xlfn.FORMULATEXT(D!S46)))),FALSE),"ExternalRefsMsg",IF(ISNUMBER('#_D'!S46),IF(ABS('#_D'!S46-D!S46)&gt;0.00001,TRUE,FALSE),IF('#_D'!S46&lt;&gt;D!S46,TRUE,FALSE)),IF(ISNUMBER('#_D'!S46),IF('#_D'!S46&gt;D!S46,"TooLow","TooHigh"),"WrongAnswer"),NOT(_xlfn.ISFORMULA('#_D'!S46)),IF(_xlfn.IFS(ISTEXT('#_D'!S46),FALSE,ISLOGICAL('#_D'!S46),FALSE,SUBSTITUTE(CELL("format",'#_D'!S46),"-","")=SUBSTITUTE(CELL("format",D!S46),"-",""),FALSE,CELL("format",'#_D'!S46)="G",FALSE,AND(CELL("format",'#_D'!S46)="F0",CELL("format",D!S46)="G"),FALSE,TRUE,IFERROR(IF(MATCH(CELL("format",'#_D'!S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46),_xlfn.FORMULATEXT(D!S46),D!S46),"9","#"),"8","#"),"7","#"),"6","#"),"5","#"),"4","#"),"3","#"),"2","#"),"1","#"),"0","#"),"$","")," ",""),",","@"),"&gt;","@"),"&lt;","@"),"=","@"),")","@"),"(","@"),"^","@"),"/","@"),"+","@"),"*","@"),"-","@"))-LEN(SUBSTITUTE(SUBSTITUTE(SUBSTITUTE(SUBSTITUTE(SUBSTITUTE(SUBSTITUTE(SUBSTITUTE(SUBSTITUTE(SUBSTITUTE(SUBSTITUTE(SUBSTITUTE(SUBSTITUTE(SUBSTITUTE(SUBSTITUTE(SUBSTITUTE(SUBSTITUTE(SUBSTITUTE(SUBSTITUTE(SUBSTITUTE(SUBSTITUTE(SUBSTITUTE(SUBSTITUTE(SUBSTITUTE(SUBSTITUTE(IF(_xlfn.ISFORMULA(D!S46),_xlfn.FORMULATEXT(D!S46),D!S46),"9","#"),"8","#"),"7","#"),"6","#"),"5","#"),"4","#"),"3","#"),"2","#"),"1","#"),"0","#"),"$","")," ",""),",","@"),"&gt;","@"),"&lt;","@"),"=","@"),")","@"),"(","@"),"^","@"),"/","@"),"+","@"),"*","@"),"-","@"),"@#","")))/2&gt;(LEN(SUBSTITUTE(SUBSTITUTE(SUBSTITUTE(SUBSTITUTE(SUBSTITUTE(SUBSTITUTE(SUBSTITUTE(SUBSTITUTE(SUBSTITUTE(SUBSTITUTE(SUBSTITUTE(SUBSTITUTE(SUBSTITUTE(SUBSTITUTE(SUBSTITUTE(SUBSTITUTE(SUBSTITUTE(SUBSTITUTE(SUBSTITUTE(SUBSTITUTE(SUBSTITUTE(SUBSTITUTE(SUBSTITUTE(IF(_xlfn.ISFORMULA('#_D'!S46),_xlfn.FORMULATEXT('#_D'!S46),'#_D'!S46),"9","#"),"8","#"),"7","#"),"6","#"),"5","#"),"4","#"),"3","#"),"2","#"),"1","#"),"0","#"),"$","")," ",""),",","@"),"&gt;","@"),"&lt;","@"),"=","@"),")","@"),"(","@"),"^","@"),"/","@"),"+","@"),"*","@"),"-","@"))-LEN(SUBSTITUTE(SUBSTITUTE(SUBSTITUTE(SUBSTITUTE(SUBSTITUTE(SUBSTITUTE(SUBSTITUTE(SUBSTITUTE(SUBSTITUTE(SUBSTITUTE(SUBSTITUTE(SUBSTITUTE(SUBSTITUTE(SUBSTITUTE(SUBSTITUTE(SUBSTITUTE(SUBSTITUTE(SUBSTITUTE(SUBSTITUTE(SUBSTITUTE(SUBSTITUTE(SUBSTITUTE(SUBSTITUTE(SUBSTITUTE(IF(_xlfn.ISFORMULA('#_D'!S46),_xlfn.FORMULATEXT('#_D'!S46),'#_D'!S46),"9","#"),"8","#"),"7","#"),"6","#"),"5","#"),"4","#"),"3","#"),"2","#"),"1","#"),"0","#"),"$","")," ",""),",","@"),"&gt;","@"),"&lt;","@"),"=","@"),")","@"),"(","@"),"^","@"),"/","@"),"+","@"),"*","@"),"-","@"),"@#","")))/2,TRUE,FALSE),"HardCodeMsg",IF(LEN(IF(_xlfn.ISFORMULA(D!S46),_xlfn.FORMULATEXT(D!S46),D!S46))-LEN(SUBSTITUTE(IF(_xlfn.ISFORMULA(D!S46),_xlfn.FORMULATEXT(D!S46),D!S46),"""",""))&gt;LEN(IF(_xlfn.ISFORMULA('#_D'!S46),_xlfn.FORMULATEXT('#_D'!S46),'#_D'!S46))-LEN(SUBSTITUTE(IF(_xlfn.ISFORMULA('#_D'!S46),_xlfn.FORMULATEXT('#_D'!S46),'#_D'!S46),"""","")),TRUE,FALSE),"HardQuoteMsg",IF(LEN(IF(_xlfn.ISFORMULA(D!S46),_xlfn.FORMULATEXT(D!S46),D!S46))-LEN(SUBSTITUTE(IF(_xlfn.ISFORMULA(D!S46),_xlfn.FORMULATEXT(D!S46),D!S46),"$",""))&lt;LEN(IF(_xlfn.ISFORMULA('#_D'!S46),_xlfn.FORMULATEXT('#_D'!S46),'#_D'!S46))-LEN(SUBSTITUTE(IF(_xlfn.ISFORMULA('#_D'!S46),_xlfn.FORMULATEXT('#_D'!S46),'#_D'!S46),"$","")),TRUE,FALSE),"MissingAbsMsg",_xlfn.IFS(ISTEXT('#_D'!S46),FALSE,ISLOGICAL('#_D'!S46),FALSE,SUBSTITUTE(CELL("format",'#_D'!S46),"-","")=SUBSTITUTE(CELL("format",D!S46),"-",""),FALSE,CELL("format",'#_D'!S46)="G",FALSE,AND(CELL("format",'#_D'!S46)="F0",CELL("format",D!S46)="G"),FALSE,TRUE,IFERROR(IF(MATCH(CELL("format",'#_D'!S46),FormatCodes_SFX!$A$4:$A$53,0)&gt;0,TRUE),FALSE),TRUE,TRUE),"FormatMsg",TRUE,"PerfectMsg")</f>
        <v>PerfectMsg</v>
      </c>
      <c r="T46" s="303" t="str">
        <f ca="1">_xlfn.IFS(ISBLANK(D!T46),"",IF(NOT(ISNA('#_D'!T46)),IF(ISNA(D!T46),TRUE,FALSE),FALSE),"StuNAMsg",IF(AND(ISNA('#_D'!T46),ISNA(D!T46)),TRUE,FALSE),"PerfectMsg",IF(NOT(ISERROR('#_D'!T46)),IF(ISERROR(D!T46),TRUE,FALSE),FALSE),"StuErrorMsg",IF(TYPE('#_D'!T46)&lt;&gt;TYPE(D!T46),TRUE,FALSE),"WrongTypeMsg",IF(_xlfn.ISFORMULA('#_D'!T46),IF(NOT(_xlfn.ISFORMULA(D!T46)),TRUE),FALSE),"MissingFormulaMsg",IF(NOT(AND(ISNUMBER(FIND("[",_xlfn.FORMULATEXT('#_D'!T46))),ISNUMBER(FIND("!",_xlfn.FORMULATEXT('#_D'!T46))))),AND(ISNUMBER(FIND("[",_xlfn.FORMULATEXT(D!T46))),ISNUMBER(FIND("!",_xlfn.FORMULATEXT(D!T46)))),FALSE),"ExternalRefsMsg",IF(ISNUMBER('#_D'!T46),IF(ABS('#_D'!T46-D!T46)&gt;0.00001,TRUE,FALSE),IF('#_D'!T46&lt;&gt;D!T46,TRUE,FALSE)),IF(ISNUMBER('#_D'!T46),IF('#_D'!T46&gt;D!T46,"TooLow","TooHigh"),"WrongAnswer"),NOT(_xlfn.ISFORMULA('#_D'!T46)),IF(_xlfn.IFS(ISTEXT('#_D'!T46),FALSE,ISLOGICAL('#_D'!T46),FALSE,SUBSTITUTE(CELL("format",'#_D'!T46),"-","")=SUBSTITUTE(CELL("format",D!T46),"-",""),FALSE,CELL("format",'#_D'!T46)="G",FALSE,AND(CELL("format",'#_D'!T46)="F0",CELL("format",D!T46)="G"),FALSE,TRUE,IFERROR(IF(MATCH(CELL("format",'#_D'!T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46),_xlfn.FORMULATEXT(D!T46),D!T46),"9","#"),"8","#"),"7","#"),"6","#"),"5","#"),"4","#"),"3","#"),"2","#"),"1","#"),"0","#"),"$","")," ",""),",","@"),"&gt;","@"),"&lt;","@"),"=","@"),")","@"),"(","@"),"^","@"),"/","@"),"+","@"),"*","@"),"-","@"))-LEN(SUBSTITUTE(SUBSTITUTE(SUBSTITUTE(SUBSTITUTE(SUBSTITUTE(SUBSTITUTE(SUBSTITUTE(SUBSTITUTE(SUBSTITUTE(SUBSTITUTE(SUBSTITUTE(SUBSTITUTE(SUBSTITUTE(SUBSTITUTE(SUBSTITUTE(SUBSTITUTE(SUBSTITUTE(SUBSTITUTE(SUBSTITUTE(SUBSTITUTE(SUBSTITUTE(SUBSTITUTE(SUBSTITUTE(SUBSTITUTE(IF(_xlfn.ISFORMULA(D!T46),_xlfn.FORMULATEXT(D!T46),D!T46),"9","#"),"8","#"),"7","#"),"6","#"),"5","#"),"4","#"),"3","#"),"2","#"),"1","#"),"0","#"),"$","")," ",""),",","@"),"&gt;","@"),"&lt;","@"),"=","@"),")","@"),"(","@"),"^","@"),"/","@"),"+","@"),"*","@"),"-","@"),"@#","")))/2&gt;(LEN(SUBSTITUTE(SUBSTITUTE(SUBSTITUTE(SUBSTITUTE(SUBSTITUTE(SUBSTITUTE(SUBSTITUTE(SUBSTITUTE(SUBSTITUTE(SUBSTITUTE(SUBSTITUTE(SUBSTITUTE(SUBSTITUTE(SUBSTITUTE(SUBSTITUTE(SUBSTITUTE(SUBSTITUTE(SUBSTITUTE(SUBSTITUTE(SUBSTITUTE(SUBSTITUTE(SUBSTITUTE(SUBSTITUTE(IF(_xlfn.ISFORMULA('#_D'!T46),_xlfn.FORMULATEXT('#_D'!T46),'#_D'!T46),"9","#"),"8","#"),"7","#"),"6","#"),"5","#"),"4","#"),"3","#"),"2","#"),"1","#"),"0","#"),"$","")," ",""),",","@"),"&gt;","@"),"&lt;","@"),"=","@"),")","@"),"(","@"),"^","@"),"/","@"),"+","@"),"*","@"),"-","@"))-LEN(SUBSTITUTE(SUBSTITUTE(SUBSTITUTE(SUBSTITUTE(SUBSTITUTE(SUBSTITUTE(SUBSTITUTE(SUBSTITUTE(SUBSTITUTE(SUBSTITUTE(SUBSTITUTE(SUBSTITUTE(SUBSTITUTE(SUBSTITUTE(SUBSTITUTE(SUBSTITUTE(SUBSTITUTE(SUBSTITUTE(SUBSTITUTE(SUBSTITUTE(SUBSTITUTE(SUBSTITUTE(SUBSTITUTE(SUBSTITUTE(IF(_xlfn.ISFORMULA('#_D'!T46),_xlfn.FORMULATEXT('#_D'!T46),'#_D'!T46),"9","#"),"8","#"),"7","#"),"6","#"),"5","#"),"4","#"),"3","#"),"2","#"),"1","#"),"0","#"),"$","")," ",""),",","@"),"&gt;","@"),"&lt;","@"),"=","@"),")","@"),"(","@"),"^","@"),"/","@"),"+","@"),"*","@"),"-","@"),"@#","")))/2,TRUE,FALSE),"HardCodeMsg",IF(LEN(IF(_xlfn.ISFORMULA(D!T46),_xlfn.FORMULATEXT(D!T46),D!T46))-LEN(SUBSTITUTE(IF(_xlfn.ISFORMULA(D!T46),_xlfn.FORMULATEXT(D!T46),D!T46),"""",""))&gt;LEN(IF(_xlfn.ISFORMULA('#_D'!T46),_xlfn.FORMULATEXT('#_D'!T46),'#_D'!T46))-LEN(SUBSTITUTE(IF(_xlfn.ISFORMULA('#_D'!T46),_xlfn.FORMULATEXT('#_D'!T46),'#_D'!T46),"""","")),TRUE,FALSE),"HardQuoteMsg",IF(LEN(IF(_xlfn.ISFORMULA(D!T46),_xlfn.FORMULATEXT(D!T46),D!T46))-LEN(SUBSTITUTE(IF(_xlfn.ISFORMULA(D!T46),_xlfn.FORMULATEXT(D!T46),D!T46),"$",""))&lt;LEN(IF(_xlfn.ISFORMULA('#_D'!T46),_xlfn.FORMULATEXT('#_D'!T46),'#_D'!T46))-LEN(SUBSTITUTE(IF(_xlfn.ISFORMULA('#_D'!T46),_xlfn.FORMULATEXT('#_D'!T46),'#_D'!T46),"$","")),TRUE,FALSE),"MissingAbsMsg",_xlfn.IFS(ISTEXT('#_D'!T46),FALSE,ISLOGICAL('#_D'!T46),FALSE,SUBSTITUTE(CELL("format",'#_D'!T46),"-","")=SUBSTITUTE(CELL("format",D!T46),"-",""),FALSE,CELL("format",'#_D'!T46)="G",FALSE,AND(CELL("format",'#_D'!T46)="F0",CELL("format",D!T46)="G"),FALSE,TRUE,IFERROR(IF(MATCH(CELL("format",'#_D'!T46),FormatCodes_SFX!$A$4:$A$53,0)&gt;0,TRUE),FALSE),TRUE,TRUE),"FormatMsg",TRUE,"PerfectMsg")</f>
        <v>PerfectMsg</v>
      </c>
      <c r="U46" s="231" t="str">
        <f ca="1">_xlfn.IFS(ISBLANK(D!U46),"",IF(NOT(ISNA('#_D'!U46)),IF(ISNA(D!U46),TRUE,FALSE),FALSE),"StuNAMsg",IF(AND(ISNA('#_D'!U46),ISNA(D!U46)),TRUE,FALSE),"PerfectMsg",IF(NOT(ISERROR('#_D'!U46)),IF(ISERROR(D!U46),TRUE,FALSE),FALSE),"StuErrorMsg",IF(TYPE('#_D'!U46)&lt;&gt;TYPE(D!U46),TRUE,FALSE),"WrongTypeMsg",IF(_xlfn.ISFORMULA('#_D'!U46),IF(NOT(_xlfn.ISFORMULA(D!U46)),TRUE),FALSE),"MissingFormulaMsg",IF(NOT(AND(ISNUMBER(FIND("[",_xlfn.FORMULATEXT('#_D'!U46))),ISNUMBER(FIND("!",_xlfn.FORMULATEXT('#_D'!U46))))),AND(ISNUMBER(FIND("[",_xlfn.FORMULATEXT(D!U46))),ISNUMBER(FIND("!",_xlfn.FORMULATEXT(D!U46)))),FALSE),"ExternalRefsMsg",IF(ISNUMBER('#_D'!U46),IF(ABS('#_D'!U46-D!U46)&gt;0.00001,TRUE,FALSE),IF('#_D'!U46&lt;&gt;D!U46,TRUE,FALSE)),IF(ISNUMBER('#_D'!U46),IF('#_D'!U46&gt;D!U46,"TooLow","TooHigh"),"WrongAnswer"),NOT(_xlfn.ISFORMULA('#_D'!U46)),IF(_xlfn.IFS(ISTEXT('#_D'!U46),FALSE,ISLOGICAL('#_D'!U46),FALSE,SUBSTITUTE(CELL("format",'#_D'!U46),"-","")=SUBSTITUTE(CELL("format",D!U46),"-",""),FALSE,CELL("format",'#_D'!U46)="G",FALSE,AND(CELL("format",'#_D'!U46)="F0",CELL("format",D!U46)="G"),FALSE,TRUE,IFERROR(IF(MATCH(CELL("format",'#_D'!U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46),_xlfn.FORMULATEXT(D!U46),D!U46),"9","#"),"8","#"),"7","#"),"6","#"),"5","#"),"4","#"),"3","#"),"2","#"),"1","#"),"0","#"),"$","")," ",""),",","@"),"&gt;","@"),"&lt;","@"),"=","@"),")","@"),"(","@"),"^","@"),"/","@"),"+","@"),"*","@"),"-","@"))-LEN(SUBSTITUTE(SUBSTITUTE(SUBSTITUTE(SUBSTITUTE(SUBSTITUTE(SUBSTITUTE(SUBSTITUTE(SUBSTITUTE(SUBSTITUTE(SUBSTITUTE(SUBSTITUTE(SUBSTITUTE(SUBSTITUTE(SUBSTITUTE(SUBSTITUTE(SUBSTITUTE(SUBSTITUTE(SUBSTITUTE(SUBSTITUTE(SUBSTITUTE(SUBSTITUTE(SUBSTITUTE(SUBSTITUTE(SUBSTITUTE(IF(_xlfn.ISFORMULA(D!U46),_xlfn.FORMULATEXT(D!U46),D!U46),"9","#"),"8","#"),"7","#"),"6","#"),"5","#"),"4","#"),"3","#"),"2","#"),"1","#"),"0","#"),"$","")," ",""),",","@"),"&gt;","@"),"&lt;","@"),"=","@"),")","@"),"(","@"),"^","@"),"/","@"),"+","@"),"*","@"),"-","@"),"@#","")))/2&gt;(LEN(SUBSTITUTE(SUBSTITUTE(SUBSTITUTE(SUBSTITUTE(SUBSTITUTE(SUBSTITUTE(SUBSTITUTE(SUBSTITUTE(SUBSTITUTE(SUBSTITUTE(SUBSTITUTE(SUBSTITUTE(SUBSTITUTE(SUBSTITUTE(SUBSTITUTE(SUBSTITUTE(SUBSTITUTE(SUBSTITUTE(SUBSTITUTE(SUBSTITUTE(SUBSTITUTE(SUBSTITUTE(SUBSTITUTE(IF(_xlfn.ISFORMULA('#_D'!U46),_xlfn.FORMULATEXT('#_D'!U46),'#_D'!U46),"9","#"),"8","#"),"7","#"),"6","#"),"5","#"),"4","#"),"3","#"),"2","#"),"1","#"),"0","#"),"$","")," ",""),",","@"),"&gt;","@"),"&lt;","@"),"=","@"),")","@"),"(","@"),"^","@"),"/","@"),"+","@"),"*","@"),"-","@"))-LEN(SUBSTITUTE(SUBSTITUTE(SUBSTITUTE(SUBSTITUTE(SUBSTITUTE(SUBSTITUTE(SUBSTITUTE(SUBSTITUTE(SUBSTITUTE(SUBSTITUTE(SUBSTITUTE(SUBSTITUTE(SUBSTITUTE(SUBSTITUTE(SUBSTITUTE(SUBSTITUTE(SUBSTITUTE(SUBSTITUTE(SUBSTITUTE(SUBSTITUTE(SUBSTITUTE(SUBSTITUTE(SUBSTITUTE(SUBSTITUTE(IF(_xlfn.ISFORMULA('#_D'!U46),_xlfn.FORMULATEXT('#_D'!U46),'#_D'!U46),"9","#"),"8","#"),"7","#"),"6","#"),"5","#"),"4","#"),"3","#"),"2","#"),"1","#"),"0","#"),"$","")," ",""),",","@"),"&gt;","@"),"&lt;","@"),"=","@"),")","@"),"(","@"),"^","@"),"/","@"),"+","@"),"*","@"),"-","@"),"@#","")))/2,TRUE,FALSE),"HardCodeMsg",IF(LEN(IF(_xlfn.ISFORMULA(D!U46),_xlfn.FORMULATEXT(D!U46),D!U46))-LEN(SUBSTITUTE(IF(_xlfn.ISFORMULA(D!U46),_xlfn.FORMULATEXT(D!U46),D!U46),"""",""))&gt;LEN(IF(_xlfn.ISFORMULA('#_D'!U46),_xlfn.FORMULATEXT('#_D'!U46),'#_D'!U46))-LEN(SUBSTITUTE(IF(_xlfn.ISFORMULA('#_D'!U46),_xlfn.FORMULATEXT('#_D'!U46),'#_D'!U46),"""","")),TRUE,FALSE),"HardQuoteMsg",IF(LEN(IF(_xlfn.ISFORMULA(D!U46),_xlfn.FORMULATEXT(D!U46),D!U46))-LEN(SUBSTITUTE(IF(_xlfn.ISFORMULA(D!U46),_xlfn.FORMULATEXT(D!U46),D!U46),"$",""))&lt;LEN(IF(_xlfn.ISFORMULA('#_D'!U46),_xlfn.FORMULATEXT('#_D'!U46),'#_D'!U46))-LEN(SUBSTITUTE(IF(_xlfn.ISFORMULA('#_D'!U46),_xlfn.FORMULATEXT('#_D'!U46),'#_D'!U46),"$","")),TRUE,FALSE),"MissingAbsMsg",_xlfn.IFS(ISTEXT('#_D'!U46),FALSE,ISLOGICAL('#_D'!U46),FALSE,SUBSTITUTE(CELL("format",'#_D'!U46),"-","")=SUBSTITUTE(CELL("format",D!U46),"-",""),FALSE,CELL("format",'#_D'!U46)="G",FALSE,AND(CELL("format",'#_D'!U46)="F0",CELL("format",D!U46)="G"),FALSE,TRUE,IFERROR(IF(MATCH(CELL("format",'#_D'!U46),FormatCodes_SFX!$A$4:$A$53,0)&gt;0,TRUE),FALSE),TRUE,TRUE),"FormatMsg",TRUE,"PerfectMsg")</f>
        <v>PerfectMsg</v>
      </c>
    </row>
    <row r="47" spans="6:21" ht="15.4" customHeight="1">
      <c r="F47" s="232">
        <v>0</v>
      </c>
      <c r="G47" s="231">
        <v>0</v>
      </c>
      <c r="H47" s="231">
        <v>0</v>
      </c>
      <c r="I47" s="231" t="str">
        <f ca="1">_xlfn.IFS(ISBLANK(D!I47),"",IF(NOT(ISNA('#_D'!I47)),IF(ISNA(D!I47),TRUE,FALSE),FALSE),"StuNAMsg",IF(AND(ISNA('#_D'!I47),ISNA(D!I47)),TRUE,FALSE),"PerfectMsg",IF(NOT(ISERROR('#_D'!I47)),IF(ISERROR(D!I47),TRUE,FALSE),FALSE),"StuErrorMsg",IF(TYPE('#_D'!I47)&lt;&gt;TYPE(D!I47),TRUE,FALSE),"WrongTypeMsg",IF(_xlfn.ISFORMULA('#_D'!I47),IF(NOT(_xlfn.ISFORMULA(D!I47)),TRUE),FALSE),"MissingFormulaMsg",IF(NOT(AND(ISNUMBER(FIND("[",_xlfn.FORMULATEXT('#_D'!I47))),ISNUMBER(FIND("!",_xlfn.FORMULATEXT('#_D'!I47))))),AND(ISNUMBER(FIND("[",_xlfn.FORMULATEXT(D!I47))),ISNUMBER(FIND("!",_xlfn.FORMULATEXT(D!I47)))),FALSE),"ExternalRefsMsg",IF(ISNUMBER('#_D'!I47),IF(ABS('#_D'!I47-D!I47)&gt;0.00001,TRUE,FALSE),IF('#_D'!I47&lt;&gt;D!I47,TRUE,FALSE)),IF(ISNUMBER('#_D'!I47),IF('#_D'!I47&gt;D!I47,"TooLow","TooHigh"),"WrongAnswer"),NOT(_xlfn.ISFORMULA('#_D'!I47)),IF(_xlfn.IFS(ISTEXT('#_D'!I47),FALSE,ISLOGICAL('#_D'!I47),FALSE,SUBSTITUTE(CELL("format",'#_D'!I47),"-","")=SUBSTITUTE(CELL("format",D!I47),"-",""),FALSE,CELL("format",'#_D'!I47)="G",FALSE,AND(CELL("format",'#_D'!I47)="F0",CELL("format",D!I47)="G"),FALSE,TRUE,IFERROR(IF(MATCH(CELL("format",'#_D'!I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47),_xlfn.FORMULATEXT(D!I47),D!I47),"9","#"),"8","#"),"7","#"),"6","#"),"5","#"),"4","#"),"3","#"),"2","#"),"1","#"),"0","#"),"$","")," ",""),",","@"),"&gt;","@"),"&lt;","@"),"=","@"),")","@"),"(","@"),"^","@"),"/","@"),"+","@"),"*","@"),"-","@"))-LEN(SUBSTITUTE(SUBSTITUTE(SUBSTITUTE(SUBSTITUTE(SUBSTITUTE(SUBSTITUTE(SUBSTITUTE(SUBSTITUTE(SUBSTITUTE(SUBSTITUTE(SUBSTITUTE(SUBSTITUTE(SUBSTITUTE(SUBSTITUTE(SUBSTITUTE(SUBSTITUTE(SUBSTITUTE(SUBSTITUTE(SUBSTITUTE(SUBSTITUTE(SUBSTITUTE(SUBSTITUTE(SUBSTITUTE(SUBSTITUTE(IF(_xlfn.ISFORMULA(D!I47),_xlfn.FORMULATEXT(D!I47),D!I47),"9","#"),"8","#"),"7","#"),"6","#"),"5","#"),"4","#"),"3","#"),"2","#"),"1","#"),"0","#"),"$","")," ",""),",","@"),"&gt;","@"),"&lt;","@"),"=","@"),")","@"),"(","@"),"^","@"),"/","@"),"+","@"),"*","@"),"-","@"),"@#","")))/2&gt;(LEN(SUBSTITUTE(SUBSTITUTE(SUBSTITUTE(SUBSTITUTE(SUBSTITUTE(SUBSTITUTE(SUBSTITUTE(SUBSTITUTE(SUBSTITUTE(SUBSTITUTE(SUBSTITUTE(SUBSTITUTE(SUBSTITUTE(SUBSTITUTE(SUBSTITUTE(SUBSTITUTE(SUBSTITUTE(SUBSTITUTE(SUBSTITUTE(SUBSTITUTE(SUBSTITUTE(SUBSTITUTE(SUBSTITUTE(IF(_xlfn.ISFORMULA('#_D'!I47),_xlfn.FORMULATEXT('#_D'!I47),'#_D'!I47),"9","#"),"8","#"),"7","#"),"6","#"),"5","#"),"4","#"),"3","#"),"2","#"),"1","#"),"0","#"),"$","")," ",""),",","@"),"&gt;","@"),"&lt;","@"),"=","@"),")","@"),"(","@"),"^","@"),"/","@"),"+","@"),"*","@"),"-","@"))-LEN(SUBSTITUTE(SUBSTITUTE(SUBSTITUTE(SUBSTITUTE(SUBSTITUTE(SUBSTITUTE(SUBSTITUTE(SUBSTITUTE(SUBSTITUTE(SUBSTITUTE(SUBSTITUTE(SUBSTITUTE(SUBSTITUTE(SUBSTITUTE(SUBSTITUTE(SUBSTITUTE(SUBSTITUTE(SUBSTITUTE(SUBSTITUTE(SUBSTITUTE(SUBSTITUTE(SUBSTITUTE(SUBSTITUTE(SUBSTITUTE(IF(_xlfn.ISFORMULA('#_D'!I47),_xlfn.FORMULATEXT('#_D'!I47),'#_D'!I47),"9","#"),"8","#"),"7","#"),"6","#"),"5","#"),"4","#"),"3","#"),"2","#"),"1","#"),"0","#"),"$","")," ",""),",","@"),"&gt;","@"),"&lt;","@"),"=","@"),")","@"),"(","@"),"^","@"),"/","@"),"+","@"),"*","@"),"-","@"),"@#","")))/2,TRUE,FALSE),"HardCodeMsg",IF(LEN(IF(_xlfn.ISFORMULA(D!I47),_xlfn.FORMULATEXT(D!I47),D!I47))-LEN(SUBSTITUTE(IF(_xlfn.ISFORMULA(D!I47),_xlfn.FORMULATEXT(D!I47),D!I47),"""",""))&gt;LEN(IF(_xlfn.ISFORMULA('#_D'!I47),_xlfn.FORMULATEXT('#_D'!I47),'#_D'!I47))-LEN(SUBSTITUTE(IF(_xlfn.ISFORMULA('#_D'!I47),_xlfn.FORMULATEXT('#_D'!I47),'#_D'!I47),"""","")),TRUE,FALSE),"HardQuoteMsg",IF(LEN(IF(_xlfn.ISFORMULA(D!I47),_xlfn.FORMULATEXT(D!I47),D!I47))-LEN(SUBSTITUTE(IF(_xlfn.ISFORMULA(D!I47),_xlfn.FORMULATEXT(D!I47),D!I47),"$",""))&lt;LEN(IF(_xlfn.ISFORMULA('#_D'!I47),_xlfn.FORMULATEXT('#_D'!I47),'#_D'!I47))-LEN(SUBSTITUTE(IF(_xlfn.ISFORMULA('#_D'!I47),_xlfn.FORMULATEXT('#_D'!I47),'#_D'!I47),"$","")),TRUE,FALSE),"MissingAbsMsg",_xlfn.IFS(ISTEXT('#_D'!I47),FALSE,ISLOGICAL('#_D'!I47),FALSE,SUBSTITUTE(CELL("format",'#_D'!I47),"-","")=SUBSTITUTE(CELL("format",D!I47),"-",""),FALSE,CELL("format",'#_D'!I47)="G",FALSE,AND(CELL("format",'#_D'!I47)="F0",CELL("format",D!I47)="G"),FALSE,TRUE,IFERROR(IF(MATCH(CELL("format",'#_D'!I47),FormatCodes_SFX!$A$4:$A$53,0)&gt;0,TRUE),FALSE),TRUE,TRUE),"FormatMsg",TRUE,"PerfectMsg")</f>
        <v>PerfectMsg</v>
      </c>
      <c r="J47" s="231" t="str">
        <f ca="1">_xlfn.IFS(ISBLANK(D!J47),"",IF(NOT(ISNA('#_D'!J47)),IF(ISNA(D!J47),TRUE,FALSE),FALSE),"StuNAMsg",IF(AND(ISNA('#_D'!J47),ISNA(D!J47)),TRUE,FALSE),"PerfectMsg",IF(NOT(ISERROR('#_D'!J47)),IF(ISERROR(D!J47),TRUE,FALSE),FALSE),"StuErrorMsg",IF(TYPE('#_D'!J47)&lt;&gt;TYPE(D!J47),TRUE,FALSE),"WrongTypeMsg",IF(_xlfn.ISFORMULA('#_D'!J47),IF(NOT(_xlfn.ISFORMULA(D!J47)),TRUE),FALSE),"MissingFormulaMsg",IF(NOT(AND(ISNUMBER(FIND("[",_xlfn.FORMULATEXT('#_D'!J47))),ISNUMBER(FIND("!",_xlfn.FORMULATEXT('#_D'!J47))))),AND(ISNUMBER(FIND("[",_xlfn.FORMULATEXT(D!J47))),ISNUMBER(FIND("!",_xlfn.FORMULATEXT(D!J47)))),FALSE),"ExternalRefsMsg",IF(ISNUMBER('#_D'!J47),IF(ABS('#_D'!J47-D!J47)&gt;0.00001,TRUE,FALSE),IF('#_D'!J47&lt;&gt;D!J47,TRUE,FALSE)),IF(ISNUMBER('#_D'!J47),IF('#_D'!J47&gt;D!J47,"TooLow","TooHigh"),"WrongAnswer"),NOT(_xlfn.ISFORMULA('#_D'!J47)),IF(_xlfn.IFS(ISTEXT('#_D'!J47),FALSE,ISLOGICAL('#_D'!J47),FALSE,SUBSTITUTE(CELL("format",'#_D'!J47),"-","")=SUBSTITUTE(CELL("format",D!J47),"-",""),FALSE,CELL("format",'#_D'!J47)="G",FALSE,AND(CELL("format",'#_D'!J47)="F0",CELL("format",D!J47)="G"),FALSE,TRUE,IFERROR(IF(MATCH(CELL("format",'#_D'!J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47),_xlfn.FORMULATEXT(D!J47),D!J47),"9","#"),"8","#"),"7","#"),"6","#"),"5","#"),"4","#"),"3","#"),"2","#"),"1","#"),"0","#"),"$","")," ",""),",","@"),"&gt;","@"),"&lt;","@"),"=","@"),")","@"),"(","@"),"^","@"),"/","@"),"+","@"),"*","@"),"-","@"))-LEN(SUBSTITUTE(SUBSTITUTE(SUBSTITUTE(SUBSTITUTE(SUBSTITUTE(SUBSTITUTE(SUBSTITUTE(SUBSTITUTE(SUBSTITUTE(SUBSTITUTE(SUBSTITUTE(SUBSTITUTE(SUBSTITUTE(SUBSTITUTE(SUBSTITUTE(SUBSTITUTE(SUBSTITUTE(SUBSTITUTE(SUBSTITUTE(SUBSTITUTE(SUBSTITUTE(SUBSTITUTE(SUBSTITUTE(SUBSTITUTE(IF(_xlfn.ISFORMULA(D!J47),_xlfn.FORMULATEXT(D!J47),D!J47),"9","#"),"8","#"),"7","#"),"6","#"),"5","#"),"4","#"),"3","#"),"2","#"),"1","#"),"0","#"),"$","")," ",""),",","@"),"&gt;","@"),"&lt;","@"),"=","@"),")","@"),"(","@"),"^","@"),"/","@"),"+","@"),"*","@"),"-","@"),"@#","")))/2&gt;(LEN(SUBSTITUTE(SUBSTITUTE(SUBSTITUTE(SUBSTITUTE(SUBSTITUTE(SUBSTITUTE(SUBSTITUTE(SUBSTITUTE(SUBSTITUTE(SUBSTITUTE(SUBSTITUTE(SUBSTITUTE(SUBSTITUTE(SUBSTITUTE(SUBSTITUTE(SUBSTITUTE(SUBSTITUTE(SUBSTITUTE(SUBSTITUTE(SUBSTITUTE(SUBSTITUTE(SUBSTITUTE(SUBSTITUTE(IF(_xlfn.ISFORMULA('#_D'!J47),_xlfn.FORMULATEXT('#_D'!J47),'#_D'!J47),"9","#"),"8","#"),"7","#"),"6","#"),"5","#"),"4","#"),"3","#"),"2","#"),"1","#"),"0","#"),"$","")," ",""),",","@"),"&gt;","@"),"&lt;","@"),"=","@"),")","@"),"(","@"),"^","@"),"/","@"),"+","@"),"*","@"),"-","@"))-LEN(SUBSTITUTE(SUBSTITUTE(SUBSTITUTE(SUBSTITUTE(SUBSTITUTE(SUBSTITUTE(SUBSTITUTE(SUBSTITUTE(SUBSTITUTE(SUBSTITUTE(SUBSTITUTE(SUBSTITUTE(SUBSTITUTE(SUBSTITUTE(SUBSTITUTE(SUBSTITUTE(SUBSTITUTE(SUBSTITUTE(SUBSTITUTE(SUBSTITUTE(SUBSTITUTE(SUBSTITUTE(SUBSTITUTE(SUBSTITUTE(IF(_xlfn.ISFORMULA('#_D'!J47),_xlfn.FORMULATEXT('#_D'!J47),'#_D'!J47),"9","#"),"8","#"),"7","#"),"6","#"),"5","#"),"4","#"),"3","#"),"2","#"),"1","#"),"0","#"),"$","")," ",""),",","@"),"&gt;","@"),"&lt;","@"),"=","@"),")","@"),"(","@"),"^","@"),"/","@"),"+","@"),"*","@"),"-","@"),"@#","")))/2,TRUE,FALSE),"HardCodeMsg",IF(LEN(IF(_xlfn.ISFORMULA(D!J47),_xlfn.FORMULATEXT(D!J47),D!J47))-LEN(SUBSTITUTE(IF(_xlfn.ISFORMULA(D!J47),_xlfn.FORMULATEXT(D!J47),D!J47),"""",""))&gt;LEN(IF(_xlfn.ISFORMULA('#_D'!J47),_xlfn.FORMULATEXT('#_D'!J47),'#_D'!J47))-LEN(SUBSTITUTE(IF(_xlfn.ISFORMULA('#_D'!J47),_xlfn.FORMULATEXT('#_D'!J47),'#_D'!J47),"""","")),TRUE,FALSE),"HardQuoteMsg",IF(LEN(IF(_xlfn.ISFORMULA(D!J47),_xlfn.FORMULATEXT(D!J47),D!J47))-LEN(SUBSTITUTE(IF(_xlfn.ISFORMULA(D!J47),_xlfn.FORMULATEXT(D!J47),D!J47),"$",""))&lt;LEN(IF(_xlfn.ISFORMULA('#_D'!J47),_xlfn.FORMULATEXT('#_D'!J47),'#_D'!J47))-LEN(SUBSTITUTE(IF(_xlfn.ISFORMULA('#_D'!J47),_xlfn.FORMULATEXT('#_D'!J47),'#_D'!J47),"$","")),TRUE,FALSE),"MissingAbsMsg",_xlfn.IFS(ISTEXT('#_D'!J47),FALSE,ISLOGICAL('#_D'!J47),FALSE,SUBSTITUTE(CELL("format",'#_D'!J47),"-","")=SUBSTITUTE(CELL("format",D!J47),"-",""),FALSE,CELL("format",'#_D'!J47)="G",FALSE,AND(CELL("format",'#_D'!J47)="F0",CELL("format",D!J47)="G"),FALSE,TRUE,IFERROR(IF(MATCH(CELL("format",'#_D'!J47),FormatCodes_SFX!$A$4:$A$53,0)&gt;0,TRUE),FALSE),TRUE,TRUE),"FormatMsg",TRUE,"PerfectMsg")</f>
        <v>PerfectMsg</v>
      </c>
      <c r="K47" s="302">
        <v>0</v>
      </c>
      <c r="L47" s="231">
        <v>0</v>
      </c>
      <c r="M47" s="231">
        <v>0</v>
      </c>
      <c r="N47" s="303">
        <v>0</v>
      </c>
      <c r="O47" s="231">
        <v>0</v>
      </c>
      <c r="P47" s="302">
        <v>0</v>
      </c>
      <c r="Q47" s="304">
        <v>0</v>
      </c>
      <c r="S47" s="305" t="str">
        <f ca="1">_xlfn.IFS(ISBLANK(D!S47),"",IF(NOT(ISNA('#_D'!S47)),IF(ISNA(D!S47),TRUE,FALSE),FALSE),"StuNAMsg",IF(AND(ISNA('#_D'!S47),ISNA(D!S47)),TRUE,FALSE),"PerfectMsg",IF(NOT(ISERROR('#_D'!S47)),IF(ISERROR(D!S47),TRUE,FALSE),FALSE),"StuErrorMsg",IF(TYPE('#_D'!S47)&lt;&gt;TYPE(D!S47),TRUE,FALSE),"WrongTypeMsg",IF(_xlfn.ISFORMULA('#_D'!S47),IF(NOT(_xlfn.ISFORMULA(D!S47)),TRUE),FALSE),"MissingFormulaMsg",IF(NOT(AND(ISNUMBER(FIND("[",_xlfn.FORMULATEXT('#_D'!S47))),ISNUMBER(FIND("!",_xlfn.FORMULATEXT('#_D'!S47))))),AND(ISNUMBER(FIND("[",_xlfn.FORMULATEXT(D!S47))),ISNUMBER(FIND("!",_xlfn.FORMULATEXT(D!S47)))),FALSE),"ExternalRefsMsg",IF(ISNUMBER('#_D'!S47),IF(ABS('#_D'!S47-D!S47)&gt;0.00001,TRUE,FALSE),IF('#_D'!S47&lt;&gt;D!S47,TRUE,FALSE)),IF(ISNUMBER('#_D'!S47),IF('#_D'!S47&gt;D!S47,"TooLow","TooHigh"),"WrongAnswer"),NOT(_xlfn.ISFORMULA('#_D'!S47)),IF(_xlfn.IFS(ISTEXT('#_D'!S47),FALSE,ISLOGICAL('#_D'!S47),FALSE,SUBSTITUTE(CELL("format",'#_D'!S47),"-","")=SUBSTITUTE(CELL("format",D!S47),"-",""),FALSE,CELL("format",'#_D'!S47)="G",FALSE,AND(CELL("format",'#_D'!S47)="F0",CELL("format",D!S47)="G"),FALSE,TRUE,IFERROR(IF(MATCH(CELL("format",'#_D'!S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47),_xlfn.FORMULATEXT(D!S47),D!S47),"9","#"),"8","#"),"7","#"),"6","#"),"5","#"),"4","#"),"3","#"),"2","#"),"1","#"),"0","#"),"$","")," ",""),",","@"),"&gt;","@"),"&lt;","@"),"=","@"),")","@"),"(","@"),"^","@"),"/","@"),"+","@"),"*","@"),"-","@"))-LEN(SUBSTITUTE(SUBSTITUTE(SUBSTITUTE(SUBSTITUTE(SUBSTITUTE(SUBSTITUTE(SUBSTITUTE(SUBSTITUTE(SUBSTITUTE(SUBSTITUTE(SUBSTITUTE(SUBSTITUTE(SUBSTITUTE(SUBSTITUTE(SUBSTITUTE(SUBSTITUTE(SUBSTITUTE(SUBSTITUTE(SUBSTITUTE(SUBSTITUTE(SUBSTITUTE(SUBSTITUTE(SUBSTITUTE(SUBSTITUTE(IF(_xlfn.ISFORMULA(D!S47),_xlfn.FORMULATEXT(D!S47),D!S47),"9","#"),"8","#"),"7","#"),"6","#"),"5","#"),"4","#"),"3","#"),"2","#"),"1","#"),"0","#"),"$","")," ",""),",","@"),"&gt;","@"),"&lt;","@"),"=","@"),")","@"),"(","@"),"^","@"),"/","@"),"+","@"),"*","@"),"-","@"),"@#","")))/2&gt;(LEN(SUBSTITUTE(SUBSTITUTE(SUBSTITUTE(SUBSTITUTE(SUBSTITUTE(SUBSTITUTE(SUBSTITUTE(SUBSTITUTE(SUBSTITUTE(SUBSTITUTE(SUBSTITUTE(SUBSTITUTE(SUBSTITUTE(SUBSTITUTE(SUBSTITUTE(SUBSTITUTE(SUBSTITUTE(SUBSTITUTE(SUBSTITUTE(SUBSTITUTE(SUBSTITUTE(SUBSTITUTE(SUBSTITUTE(IF(_xlfn.ISFORMULA('#_D'!S47),_xlfn.FORMULATEXT('#_D'!S47),'#_D'!S47),"9","#"),"8","#"),"7","#"),"6","#"),"5","#"),"4","#"),"3","#"),"2","#"),"1","#"),"0","#"),"$","")," ",""),",","@"),"&gt;","@"),"&lt;","@"),"=","@"),")","@"),"(","@"),"^","@"),"/","@"),"+","@"),"*","@"),"-","@"))-LEN(SUBSTITUTE(SUBSTITUTE(SUBSTITUTE(SUBSTITUTE(SUBSTITUTE(SUBSTITUTE(SUBSTITUTE(SUBSTITUTE(SUBSTITUTE(SUBSTITUTE(SUBSTITUTE(SUBSTITUTE(SUBSTITUTE(SUBSTITUTE(SUBSTITUTE(SUBSTITUTE(SUBSTITUTE(SUBSTITUTE(SUBSTITUTE(SUBSTITUTE(SUBSTITUTE(SUBSTITUTE(SUBSTITUTE(SUBSTITUTE(IF(_xlfn.ISFORMULA('#_D'!S47),_xlfn.FORMULATEXT('#_D'!S47),'#_D'!S47),"9","#"),"8","#"),"7","#"),"6","#"),"5","#"),"4","#"),"3","#"),"2","#"),"1","#"),"0","#"),"$","")," ",""),",","@"),"&gt;","@"),"&lt;","@"),"=","@"),")","@"),"(","@"),"^","@"),"/","@"),"+","@"),"*","@"),"-","@"),"@#","")))/2,TRUE,FALSE),"HardCodeMsg",IF(LEN(IF(_xlfn.ISFORMULA(D!S47),_xlfn.FORMULATEXT(D!S47),D!S47))-LEN(SUBSTITUTE(IF(_xlfn.ISFORMULA(D!S47),_xlfn.FORMULATEXT(D!S47),D!S47),"""",""))&gt;LEN(IF(_xlfn.ISFORMULA('#_D'!S47),_xlfn.FORMULATEXT('#_D'!S47),'#_D'!S47))-LEN(SUBSTITUTE(IF(_xlfn.ISFORMULA('#_D'!S47),_xlfn.FORMULATEXT('#_D'!S47),'#_D'!S47),"""","")),TRUE,FALSE),"HardQuoteMsg",IF(LEN(IF(_xlfn.ISFORMULA(D!S47),_xlfn.FORMULATEXT(D!S47),D!S47))-LEN(SUBSTITUTE(IF(_xlfn.ISFORMULA(D!S47),_xlfn.FORMULATEXT(D!S47),D!S47),"$",""))&lt;LEN(IF(_xlfn.ISFORMULA('#_D'!S47),_xlfn.FORMULATEXT('#_D'!S47),'#_D'!S47))-LEN(SUBSTITUTE(IF(_xlfn.ISFORMULA('#_D'!S47),_xlfn.FORMULATEXT('#_D'!S47),'#_D'!S47),"$","")),TRUE,FALSE),"MissingAbsMsg",_xlfn.IFS(ISTEXT('#_D'!S47),FALSE,ISLOGICAL('#_D'!S47),FALSE,SUBSTITUTE(CELL("format",'#_D'!S47),"-","")=SUBSTITUTE(CELL("format",D!S47),"-",""),FALSE,CELL("format",'#_D'!S47)="G",FALSE,AND(CELL("format",'#_D'!S47)="F0",CELL("format",D!S47)="G"),FALSE,TRUE,IFERROR(IF(MATCH(CELL("format",'#_D'!S47),FormatCodes_SFX!$A$4:$A$53,0)&gt;0,TRUE),FALSE),TRUE,TRUE),"FormatMsg",TRUE,"PerfectMsg")</f>
        <v>PerfectMsg</v>
      </c>
      <c r="T47" s="303" t="str">
        <f ca="1">_xlfn.IFS(ISBLANK(D!T47),"",IF(NOT(ISNA('#_D'!T47)),IF(ISNA(D!T47),TRUE,FALSE),FALSE),"StuNAMsg",IF(AND(ISNA('#_D'!T47),ISNA(D!T47)),TRUE,FALSE),"PerfectMsg",IF(NOT(ISERROR('#_D'!T47)),IF(ISERROR(D!T47),TRUE,FALSE),FALSE),"StuErrorMsg",IF(TYPE('#_D'!T47)&lt;&gt;TYPE(D!T47),TRUE,FALSE),"WrongTypeMsg",IF(_xlfn.ISFORMULA('#_D'!T47),IF(NOT(_xlfn.ISFORMULA(D!T47)),TRUE),FALSE),"MissingFormulaMsg",IF(NOT(AND(ISNUMBER(FIND("[",_xlfn.FORMULATEXT('#_D'!T47))),ISNUMBER(FIND("!",_xlfn.FORMULATEXT('#_D'!T47))))),AND(ISNUMBER(FIND("[",_xlfn.FORMULATEXT(D!T47))),ISNUMBER(FIND("!",_xlfn.FORMULATEXT(D!T47)))),FALSE),"ExternalRefsMsg",IF(ISNUMBER('#_D'!T47),IF(ABS('#_D'!T47-D!T47)&gt;0.00001,TRUE,FALSE),IF('#_D'!T47&lt;&gt;D!T47,TRUE,FALSE)),IF(ISNUMBER('#_D'!T47),IF('#_D'!T47&gt;D!T47,"TooLow","TooHigh"),"WrongAnswer"),NOT(_xlfn.ISFORMULA('#_D'!T47)),IF(_xlfn.IFS(ISTEXT('#_D'!T47),FALSE,ISLOGICAL('#_D'!T47),FALSE,SUBSTITUTE(CELL("format",'#_D'!T47),"-","")=SUBSTITUTE(CELL("format",D!T47),"-",""),FALSE,CELL("format",'#_D'!T47)="G",FALSE,AND(CELL("format",'#_D'!T47)="F0",CELL("format",D!T47)="G"),FALSE,TRUE,IFERROR(IF(MATCH(CELL("format",'#_D'!T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47),_xlfn.FORMULATEXT(D!T47),D!T47),"9","#"),"8","#"),"7","#"),"6","#"),"5","#"),"4","#"),"3","#"),"2","#"),"1","#"),"0","#"),"$","")," ",""),",","@"),"&gt;","@"),"&lt;","@"),"=","@"),")","@"),"(","@"),"^","@"),"/","@"),"+","@"),"*","@"),"-","@"))-LEN(SUBSTITUTE(SUBSTITUTE(SUBSTITUTE(SUBSTITUTE(SUBSTITUTE(SUBSTITUTE(SUBSTITUTE(SUBSTITUTE(SUBSTITUTE(SUBSTITUTE(SUBSTITUTE(SUBSTITUTE(SUBSTITUTE(SUBSTITUTE(SUBSTITUTE(SUBSTITUTE(SUBSTITUTE(SUBSTITUTE(SUBSTITUTE(SUBSTITUTE(SUBSTITUTE(SUBSTITUTE(SUBSTITUTE(SUBSTITUTE(IF(_xlfn.ISFORMULA(D!T47),_xlfn.FORMULATEXT(D!T47),D!T47),"9","#"),"8","#"),"7","#"),"6","#"),"5","#"),"4","#"),"3","#"),"2","#"),"1","#"),"0","#"),"$","")," ",""),",","@"),"&gt;","@"),"&lt;","@"),"=","@"),")","@"),"(","@"),"^","@"),"/","@"),"+","@"),"*","@"),"-","@"),"@#","")))/2&gt;(LEN(SUBSTITUTE(SUBSTITUTE(SUBSTITUTE(SUBSTITUTE(SUBSTITUTE(SUBSTITUTE(SUBSTITUTE(SUBSTITUTE(SUBSTITUTE(SUBSTITUTE(SUBSTITUTE(SUBSTITUTE(SUBSTITUTE(SUBSTITUTE(SUBSTITUTE(SUBSTITUTE(SUBSTITUTE(SUBSTITUTE(SUBSTITUTE(SUBSTITUTE(SUBSTITUTE(SUBSTITUTE(SUBSTITUTE(IF(_xlfn.ISFORMULA('#_D'!T47),_xlfn.FORMULATEXT('#_D'!T47),'#_D'!T47),"9","#"),"8","#"),"7","#"),"6","#"),"5","#"),"4","#"),"3","#"),"2","#"),"1","#"),"0","#"),"$","")," ",""),",","@"),"&gt;","@"),"&lt;","@"),"=","@"),")","@"),"(","@"),"^","@"),"/","@"),"+","@"),"*","@"),"-","@"))-LEN(SUBSTITUTE(SUBSTITUTE(SUBSTITUTE(SUBSTITUTE(SUBSTITUTE(SUBSTITUTE(SUBSTITUTE(SUBSTITUTE(SUBSTITUTE(SUBSTITUTE(SUBSTITUTE(SUBSTITUTE(SUBSTITUTE(SUBSTITUTE(SUBSTITUTE(SUBSTITUTE(SUBSTITUTE(SUBSTITUTE(SUBSTITUTE(SUBSTITUTE(SUBSTITUTE(SUBSTITUTE(SUBSTITUTE(SUBSTITUTE(IF(_xlfn.ISFORMULA('#_D'!T47),_xlfn.FORMULATEXT('#_D'!T47),'#_D'!T47),"9","#"),"8","#"),"7","#"),"6","#"),"5","#"),"4","#"),"3","#"),"2","#"),"1","#"),"0","#"),"$","")," ",""),",","@"),"&gt;","@"),"&lt;","@"),"=","@"),")","@"),"(","@"),"^","@"),"/","@"),"+","@"),"*","@"),"-","@"),"@#","")))/2,TRUE,FALSE),"HardCodeMsg",IF(LEN(IF(_xlfn.ISFORMULA(D!T47),_xlfn.FORMULATEXT(D!T47),D!T47))-LEN(SUBSTITUTE(IF(_xlfn.ISFORMULA(D!T47),_xlfn.FORMULATEXT(D!T47),D!T47),"""",""))&gt;LEN(IF(_xlfn.ISFORMULA('#_D'!T47),_xlfn.FORMULATEXT('#_D'!T47),'#_D'!T47))-LEN(SUBSTITUTE(IF(_xlfn.ISFORMULA('#_D'!T47),_xlfn.FORMULATEXT('#_D'!T47),'#_D'!T47),"""","")),TRUE,FALSE),"HardQuoteMsg",IF(LEN(IF(_xlfn.ISFORMULA(D!T47),_xlfn.FORMULATEXT(D!T47),D!T47))-LEN(SUBSTITUTE(IF(_xlfn.ISFORMULA(D!T47),_xlfn.FORMULATEXT(D!T47),D!T47),"$",""))&lt;LEN(IF(_xlfn.ISFORMULA('#_D'!T47),_xlfn.FORMULATEXT('#_D'!T47),'#_D'!T47))-LEN(SUBSTITUTE(IF(_xlfn.ISFORMULA('#_D'!T47),_xlfn.FORMULATEXT('#_D'!T47),'#_D'!T47),"$","")),TRUE,FALSE),"MissingAbsMsg",_xlfn.IFS(ISTEXT('#_D'!T47),FALSE,ISLOGICAL('#_D'!T47),FALSE,SUBSTITUTE(CELL("format",'#_D'!T47),"-","")=SUBSTITUTE(CELL("format",D!T47),"-",""),FALSE,CELL("format",'#_D'!T47)="G",FALSE,AND(CELL("format",'#_D'!T47)="F0",CELL("format",D!T47)="G"),FALSE,TRUE,IFERROR(IF(MATCH(CELL("format",'#_D'!T47),FormatCodes_SFX!$A$4:$A$53,0)&gt;0,TRUE),FALSE),TRUE,TRUE),"FormatMsg",TRUE,"PerfectMsg")</f>
        <v>PerfectMsg</v>
      </c>
      <c r="U47" s="231" t="str">
        <f ca="1">_xlfn.IFS(ISBLANK(D!U47),"",IF(NOT(ISNA('#_D'!U47)),IF(ISNA(D!U47),TRUE,FALSE),FALSE),"StuNAMsg",IF(AND(ISNA('#_D'!U47),ISNA(D!U47)),TRUE,FALSE),"PerfectMsg",IF(NOT(ISERROR('#_D'!U47)),IF(ISERROR(D!U47),TRUE,FALSE),FALSE),"StuErrorMsg",IF(TYPE('#_D'!U47)&lt;&gt;TYPE(D!U47),TRUE,FALSE),"WrongTypeMsg",IF(_xlfn.ISFORMULA('#_D'!U47),IF(NOT(_xlfn.ISFORMULA(D!U47)),TRUE),FALSE),"MissingFormulaMsg",IF(NOT(AND(ISNUMBER(FIND("[",_xlfn.FORMULATEXT('#_D'!U47))),ISNUMBER(FIND("!",_xlfn.FORMULATEXT('#_D'!U47))))),AND(ISNUMBER(FIND("[",_xlfn.FORMULATEXT(D!U47))),ISNUMBER(FIND("!",_xlfn.FORMULATEXT(D!U47)))),FALSE),"ExternalRefsMsg",IF(ISNUMBER('#_D'!U47),IF(ABS('#_D'!U47-D!U47)&gt;0.00001,TRUE,FALSE),IF('#_D'!U47&lt;&gt;D!U47,TRUE,FALSE)),IF(ISNUMBER('#_D'!U47),IF('#_D'!U47&gt;D!U47,"TooLow","TooHigh"),"WrongAnswer"),NOT(_xlfn.ISFORMULA('#_D'!U47)),IF(_xlfn.IFS(ISTEXT('#_D'!U47),FALSE,ISLOGICAL('#_D'!U47),FALSE,SUBSTITUTE(CELL("format",'#_D'!U47),"-","")=SUBSTITUTE(CELL("format",D!U47),"-",""),FALSE,CELL("format",'#_D'!U47)="G",FALSE,AND(CELL("format",'#_D'!U47)="F0",CELL("format",D!U47)="G"),FALSE,TRUE,IFERROR(IF(MATCH(CELL("format",'#_D'!U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47),_xlfn.FORMULATEXT(D!U47),D!U47),"9","#"),"8","#"),"7","#"),"6","#"),"5","#"),"4","#"),"3","#"),"2","#"),"1","#"),"0","#"),"$","")," ",""),",","@"),"&gt;","@"),"&lt;","@"),"=","@"),")","@"),"(","@"),"^","@"),"/","@"),"+","@"),"*","@"),"-","@"))-LEN(SUBSTITUTE(SUBSTITUTE(SUBSTITUTE(SUBSTITUTE(SUBSTITUTE(SUBSTITUTE(SUBSTITUTE(SUBSTITUTE(SUBSTITUTE(SUBSTITUTE(SUBSTITUTE(SUBSTITUTE(SUBSTITUTE(SUBSTITUTE(SUBSTITUTE(SUBSTITUTE(SUBSTITUTE(SUBSTITUTE(SUBSTITUTE(SUBSTITUTE(SUBSTITUTE(SUBSTITUTE(SUBSTITUTE(SUBSTITUTE(IF(_xlfn.ISFORMULA(D!U47),_xlfn.FORMULATEXT(D!U47),D!U47),"9","#"),"8","#"),"7","#"),"6","#"),"5","#"),"4","#"),"3","#"),"2","#"),"1","#"),"0","#"),"$","")," ",""),",","@"),"&gt;","@"),"&lt;","@"),"=","@"),")","@"),"(","@"),"^","@"),"/","@"),"+","@"),"*","@"),"-","@"),"@#","")))/2&gt;(LEN(SUBSTITUTE(SUBSTITUTE(SUBSTITUTE(SUBSTITUTE(SUBSTITUTE(SUBSTITUTE(SUBSTITUTE(SUBSTITUTE(SUBSTITUTE(SUBSTITUTE(SUBSTITUTE(SUBSTITUTE(SUBSTITUTE(SUBSTITUTE(SUBSTITUTE(SUBSTITUTE(SUBSTITUTE(SUBSTITUTE(SUBSTITUTE(SUBSTITUTE(SUBSTITUTE(SUBSTITUTE(SUBSTITUTE(IF(_xlfn.ISFORMULA('#_D'!U47),_xlfn.FORMULATEXT('#_D'!U47),'#_D'!U47),"9","#"),"8","#"),"7","#"),"6","#"),"5","#"),"4","#"),"3","#"),"2","#"),"1","#"),"0","#"),"$","")," ",""),",","@"),"&gt;","@"),"&lt;","@"),"=","@"),")","@"),"(","@"),"^","@"),"/","@"),"+","@"),"*","@"),"-","@"))-LEN(SUBSTITUTE(SUBSTITUTE(SUBSTITUTE(SUBSTITUTE(SUBSTITUTE(SUBSTITUTE(SUBSTITUTE(SUBSTITUTE(SUBSTITUTE(SUBSTITUTE(SUBSTITUTE(SUBSTITUTE(SUBSTITUTE(SUBSTITUTE(SUBSTITUTE(SUBSTITUTE(SUBSTITUTE(SUBSTITUTE(SUBSTITUTE(SUBSTITUTE(SUBSTITUTE(SUBSTITUTE(SUBSTITUTE(SUBSTITUTE(IF(_xlfn.ISFORMULA('#_D'!U47),_xlfn.FORMULATEXT('#_D'!U47),'#_D'!U47),"9","#"),"8","#"),"7","#"),"6","#"),"5","#"),"4","#"),"3","#"),"2","#"),"1","#"),"0","#"),"$","")," ",""),",","@"),"&gt;","@"),"&lt;","@"),"=","@"),")","@"),"(","@"),"^","@"),"/","@"),"+","@"),"*","@"),"-","@"),"@#","")))/2,TRUE,FALSE),"HardCodeMsg",IF(LEN(IF(_xlfn.ISFORMULA(D!U47),_xlfn.FORMULATEXT(D!U47),D!U47))-LEN(SUBSTITUTE(IF(_xlfn.ISFORMULA(D!U47),_xlfn.FORMULATEXT(D!U47),D!U47),"""",""))&gt;LEN(IF(_xlfn.ISFORMULA('#_D'!U47),_xlfn.FORMULATEXT('#_D'!U47),'#_D'!U47))-LEN(SUBSTITUTE(IF(_xlfn.ISFORMULA('#_D'!U47),_xlfn.FORMULATEXT('#_D'!U47),'#_D'!U47),"""","")),TRUE,FALSE),"HardQuoteMsg",IF(LEN(IF(_xlfn.ISFORMULA(D!U47),_xlfn.FORMULATEXT(D!U47),D!U47))-LEN(SUBSTITUTE(IF(_xlfn.ISFORMULA(D!U47),_xlfn.FORMULATEXT(D!U47),D!U47),"$",""))&lt;LEN(IF(_xlfn.ISFORMULA('#_D'!U47),_xlfn.FORMULATEXT('#_D'!U47),'#_D'!U47))-LEN(SUBSTITUTE(IF(_xlfn.ISFORMULA('#_D'!U47),_xlfn.FORMULATEXT('#_D'!U47),'#_D'!U47),"$","")),TRUE,FALSE),"MissingAbsMsg",_xlfn.IFS(ISTEXT('#_D'!U47),FALSE,ISLOGICAL('#_D'!U47),FALSE,SUBSTITUTE(CELL("format",'#_D'!U47),"-","")=SUBSTITUTE(CELL("format",D!U47),"-",""),FALSE,CELL("format",'#_D'!U47)="G",FALSE,AND(CELL("format",'#_D'!U47)="F0",CELL("format",D!U47)="G"),FALSE,TRUE,IFERROR(IF(MATCH(CELL("format",'#_D'!U47),FormatCodes_SFX!$A$4:$A$53,0)&gt;0,TRUE),FALSE),TRUE,TRUE),"FormatMsg",TRUE,"PerfectMsg")</f>
        <v>PerfectMsg</v>
      </c>
    </row>
    <row r="48" spans="6:21" ht="15.4" customHeight="1">
      <c r="F48" s="232">
        <v>0</v>
      </c>
      <c r="G48" s="231">
        <v>0</v>
      </c>
      <c r="H48" s="231">
        <v>0</v>
      </c>
      <c r="I48" s="231" t="str">
        <f ca="1">_xlfn.IFS(ISBLANK(D!I48),"",IF(NOT(ISNA('#_D'!I48)),IF(ISNA(D!I48),TRUE,FALSE),FALSE),"StuNAMsg",IF(AND(ISNA('#_D'!I48),ISNA(D!I48)),TRUE,FALSE),"PerfectMsg",IF(NOT(ISERROR('#_D'!I48)),IF(ISERROR(D!I48),TRUE,FALSE),FALSE),"StuErrorMsg",IF(TYPE('#_D'!I48)&lt;&gt;TYPE(D!I48),TRUE,FALSE),"WrongTypeMsg",IF(_xlfn.ISFORMULA('#_D'!I48),IF(NOT(_xlfn.ISFORMULA(D!I48)),TRUE),FALSE),"MissingFormulaMsg",IF(NOT(AND(ISNUMBER(FIND("[",_xlfn.FORMULATEXT('#_D'!I48))),ISNUMBER(FIND("!",_xlfn.FORMULATEXT('#_D'!I48))))),AND(ISNUMBER(FIND("[",_xlfn.FORMULATEXT(D!I48))),ISNUMBER(FIND("!",_xlfn.FORMULATEXT(D!I48)))),FALSE),"ExternalRefsMsg",IF(ISNUMBER('#_D'!I48),IF(ABS('#_D'!I48-D!I48)&gt;0.00001,TRUE,FALSE),IF('#_D'!I48&lt;&gt;D!I48,TRUE,FALSE)),IF(ISNUMBER('#_D'!I48),IF('#_D'!I48&gt;D!I48,"TooLow","TooHigh"),"WrongAnswer"),NOT(_xlfn.ISFORMULA('#_D'!I48)),IF(_xlfn.IFS(ISTEXT('#_D'!I48),FALSE,ISLOGICAL('#_D'!I48),FALSE,SUBSTITUTE(CELL("format",'#_D'!I48),"-","")=SUBSTITUTE(CELL("format",D!I48),"-",""),FALSE,CELL("format",'#_D'!I48)="G",FALSE,AND(CELL("format",'#_D'!I48)="F0",CELL("format",D!I48)="G"),FALSE,TRUE,IFERROR(IF(MATCH(CELL("format",'#_D'!I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48),_xlfn.FORMULATEXT(D!I48),D!I48),"9","#"),"8","#"),"7","#"),"6","#"),"5","#"),"4","#"),"3","#"),"2","#"),"1","#"),"0","#"),"$","")," ",""),",","@"),"&gt;","@"),"&lt;","@"),"=","@"),")","@"),"(","@"),"^","@"),"/","@"),"+","@"),"*","@"),"-","@"))-LEN(SUBSTITUTE(SUBSTITUTE(SUBSTITUTE(SUBSTITUTE(SUBSTITUTE(SUBSTITUTE(SUBSTITUTE(SUBSTITUTE(SUBSTITUTE(SUBSTITUTE(SUBSTITUTE(SUBSTITUTE(SUBSTITUTE(SUBSTITUTE(SUBSTITUTE(SUBSTITUTE(SUBSTITUTE(SUBSTITUTE(SUBSTITUTE(SUBSTITUTE(SUBSTITUTE(SUBSTITUTE(SUBSTITUTE(SUBSTITUTE(IF(_xlfn.ISFORMULA(D!I48),_xlfn.FORMULATEXT(D!I48),D!I48),"9","#"),"8","#"),"7","#"),"6","#"),"5","#"),"4","#"),"3","#"),"2","#"),"1","#"),"0","#"),"$","")," ",""),",","@"),"&gt;","@"),"&lt;","@"),"=","@"),")","@"),"(","@"),"^","@"),"/","@"),"+","@"),"*","@"),"-","@"),"@#","")))/2&gt;(LEN(SUBSTITUTE(SUBSTITUTE(SUBSTITUTE(SUBSTITUTE(SUBSTITUTE(SUBSTITUTE(SUBSTITUTE(SUBSTITUTE(SUBSTITUTE(SUBSTITUTE(SUBSTITUTE(SUBSTITUTE(SUBSTITUTE(SUBSTITUTE(SUBSTITUTE(SUBSTITUTE(SUBSTITUTE(SUBSTITUTE(SUBSTITUTE(SUBSTITUTE(SUBSTITUTE(SUBSTITUTE(SUBSTITUTE(IF(_xlfn.ISFORMULA('#_D'!I48),_xlfn.FORMULATEXT('#_D'!I48),'#_D'!I48),"9","#"),"8","#"),"7","#"),"6","#"),"5","#"),"4","#"),"3","#"),"2","#"),"1","#"),"0","#"),"$","")," ",""),",","@"),"&gt;","@"),"&lt;","@"),"=","@"),")","@"),"(","@"),"^","@"),"/","@"),"+","@"),"*","@"),"-","@"))-LEN(SUBSTITUTE(SUBSTITUTE(SUBSTITUTE(SUBSTITUTE(SUBSTITUTE(SUBSTITUTE(SUBSTITUTE(SUBSTITUTE(SUBSTITUTE(SUBSTITUTE(SUBSTITUTE(SUBSTITUTE(SUBSTITUTE(SUBSTITUTE(SUBSTITUTE(SUBSTITUTE(SUBSTITUTE(SUBSTITUTE(SUBSTITUTE(SUBSTITUTE(SUBSTITUTE(SUBSTITUTE(SUBSTITUTE(SUBSTITUTE(IF(_xlfn.ISFORMULA('#_D'!I48),_xlfn.FORMULATEXT('#_D'!I48),'#_D'!I48),"9","#"),"8","#"),"7","#"),"6","#"),"5","#"),"4","#"),"3","#"),"2","#"),"1","#"),"0","#"),"$","")," ",""),",","@"),"&gt;","@"),"&lt;","@"),"=","@"),")","@"),"(","@"),"^","@"),"/","@"),"+","@"),"*","@"),"-","@"),"@#","")))/2,TRUE,FALSE),"HardCodeMsg",IF(LEN(IF(_xlfn.ISFORMULA(D!I48),_xlfn.FORMULATEXT(D!I48),D!I48))-LEN(SUBSTITUTE(IF(_xlfn.ISFORMULA(D!I48),_xlfn.FORMULATEXT(D!I48),D!I48),"""",""))&gt;LEN(IF(_xlfn.ISFORMULA('#_D'!I48),_xlfn.FORMULATEXT('#_D'!I48),'#_D'!I48))-LEN(SUBSTITUTE(IF(_xlfn.ISFORMULA('#_D'!I48),_xlfn.FORMULATEXT('#_D'!I48),'#_D'!I48),"""","")),TRUE,FALSE),"HardQuoteMsg",IF(LEN(IF(_xlfn.ISFORMULA(D!I48),_xlfn.FORMULATEXT(D!I48),D!I48))-LEN(SUBSTITUTE(IF(_xlfn.ISFORMULA(D!I48),_xlfn.FORMULATEXT(D!I48),D!I48),"$",""))&lt;LEN(IF(_xlfn.ISFORMULA('#_D'!I48),_xlfn.FORMULATEXT('#_D'!I48),'#_D'!I48))-LEN(SUBSTITUTE(IF(_xlfn.ISFORMULA('#_D'!I48),_xlfn.FORMULATEXT('#_D'!I48),'#_D'!I48),"$","")),TRUE,FALSE),"MissingAbsMsg",_xlfn.IFS(ISTEXT('#_D'!I48),FALSE,ISLOGICAL('#_D'!I48),FALSE,SUBSTITUTE(CELL("format",'#_D'!I48),"-","")=SUBSTITUTE(CELL("format",D!I48),"-",""),FALSE,CELL("format",'#_D'!I48)="G",FALSE,AND(CELL("format",'#_D'!I48)="F0",CELL("format",D!I48)="G"),FALSE,TRUE,IFERROR(IF(MATCH(CELL("format",'#_D'!I48),FormatCodes_SFX!$A$4:$A$53,0)&gt;0,TRUE),FALSE),TRUE,TRUE),"FormatMsg",TRUE,"PerfectMsg")</f>
        <v>PerfectMsg</v>
      </c>
      <c r="J48" s="231" t="str">
        <f ca="1">_xlfn.IFS(ISBLANK(D!J48),"",IF(NOT(ISNA('#_D'!J48)),IF(ISNA(D!J48),TRUE,FALSE),FALSE),"StuNAMsg",IF(AND(ISNA('#_D'!J48),ISNA(D!J48)),TRUE,FALSE),"PerfectMsg",IF(NOT(ISERROR('#_D'!J48)),IF(ISERROR(D!J48),TRUE,FALSE),FALSE),"StuErrorMsg",IF(TYPE('#_D'!J48)&lt;&gt;TYPE(D!J48),TRUE,FALSE),"WrongTypeMsg",IF(_xlfn.ISFORMULA('#_D'!J48),IF(NOT(_xlfn.ISFORMULA(D!J48)),TRUE),FALSE),"MissingFormulaMsg",IF(NOT(AND(ISNUMBER(FIND("[",_xlfn.FORMULATEXT('#_D'!J48))),ISNUMBER(FIND("!",_xlfn.FORMULATEXT('#_D'!J48))))),AND(ISNUMBER(FIND("[",_xlfn.FORMULATEXT(D!J48))),ISNUMBER(FIND("!",_xlfn.FORMULATEXT(D!J48)))),FALSE),"ExternalRefsMsg",IF(ISNUMBER('#_D'!J48),IF(ABS('#_D'!J48-D!J48)&gt;0.00001,TRUE,FALSE),IF('#_D'!J48&lt;&gt;D!J48,TRUE,FALSE)),IF(ISNUMBER('#_D'!J48),IF('#_D'!J48&gt;D!J48,"TooLow","TooHigh"),"WrongAnswer"),NOT(_xlfn.ISFORMULA('#_D'!J48)),IF(_xlfn.IFS(ISTEXT('#_D'!J48),FALSE,ISLOGICAL('#_D'!J48),FALSE,SUBSTITUTE(CELL("format",'#_D'!J48),"-","")=SUBSTITUTE(CELL("format",D!J48),"-",""),FALSE,CELL("format",'#_D'!J48)="G",FALSE,AND(CELL("format",'#_D'!J48)="F0",CELL("format",D!J48)="G"),FALSE,TRUE,IFERROR(IF(MATCH(CELL("format",'#_D'!J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48),_xlfn.FORMULATEXT(D!J48),D!J48),"9","#"),"8","#"),"7","#"),"6","#"),"5","#"),"4","#"),"3","#"),"2","#"),"1","#"),"0","#"),"$","")," ",""),",","@"),"&gt;","@"),"&lt;","@"),"=","@"),")","@"),"(","@"),"^","@"),"/","@"),"+","@"),"*","@"),"-","@"))-LEN(SUBSTITUTE(SUBSTITUTE(SUBSTITUTE(SUBSTITUTE(SUBSTITUTE(SUBSTITUTE(SUBSTITUTE(SUBSTITUTE(SUBSTITUTE(SUBSTITUTE(SUBSTITUTE(SUBSTITUTE(SUBSTITUTE(SUBSTITUTE(SUBSTITUTE(SUBSTITUTE(SUBSTITUTE(SUBSTITUTE(SUBSTITUTE(SUBSTITUTE(SUBSTITUTE(SUBSTITUTE(SUBSTITUTE(SUBSTITUTE(IF(_xlfn.ISFORMULA(D!J48),_xlfn.FORMULATEXT(D!J48),D!J48),"9","#"),"8","#"),"7","#"),"6","#"),"5","#"),"4","#"),"3","#"),"2","#"),"1","#"),"0","#"),"$","")," ",""),",","@"),"&gt;","@"),"&lt;","@"),"=","@"),")","@"),"(","@"),"^","@"),"/","@"),"+","@"),"*","@"),"-","@"),"@#","")))/2&gt;(LEN(SUBSTITUTE(SUBSTITUTE(SUBSTITUTE(SUBSTITUTE(SUBSTITUTE(SUBSTITUTE(SUBSTITUTE(SUBSTITUTE(SUBSTITUTE(SUBSTITUTE(SUBSTITUTE(SUBSTITUTE(SUBSTITUTE(SUBSTITUTE(SUBSTITUTE(SUBSTITUTE(SUBSTITUTE(SUBSTITUTE(SUBSTITUTE(SUBSTITUTE(SUBSTITUTE(SUBSTITUTE(SUBSTITUTE(IF(_xlfn.ISFORMULA('#_D'!J48),_xlfn.FORMULATEXT('#_D'!J48),'#_D'!J48),"9","#"),"8","#"),"7","#"),"6","#"),"5","#"),"4","#"),"3","#"),"2","#"),"1","#"),"0","#"),"$","")," ",""),",","@"),"&gt;","@"),"&lt;","@"),"=","@"),")","@"),"(","@"),"^","@"),"/","@"),"+","@"),"*","@"),"-","@"))-LEN(SUBSTITUTE(SUBSTITUTE(SUBSTITUTE(SUBSTITUTE(SUBSTITUTE(SUBSTITUTE(SUBSTITUTE(SUBSTITUTE(SUBSTITUTE(SUBSTITUTE(SUBSTITUTE(SUBSTITUTE(SUBSTITUTE(SUBSTITUTE(SUBSTITUTE(SUBSTITUTE(SUBSTITUTE(SUBSTITUTE(SUBSTITUTE(SUBSTITUTE(SUBSTITUTE(SUBSTITUTE(SUBSTITUTE(SUBSTITUTE(IF(_xlfn.ISFORMULA('#_D'!J48),_xlfn.FORMULATEXT('#_D'!J48),'#_D'!J48),"9","#"),"8","#"),"7","#"),"6","#"),"5","#"),"4","#"),"3","#"),"2","#"),"1","#"),"0","#"),"$","")," ",""),",","@"),"&gt;","@"),"&lt;","@"),"=","@"),")","@"),"(","@"),"^","@"),"/","@"),"+","@"),"*","@"),"-","@"),"@#","")))/2,TRUE,FALSE),"HardCodeMsg",IF(LEN(IF(_xlfn.ISFORMULA(D!J48),_xlfn.FORMULATEXT(D!J48),D!J48))-LEN(SUBSTITUTE(IF(_xlfn.ISFORMULA(D!J48),_xlfn.FORMULATEXT(D!J48),D!J48),"""",""))&gt;LEN(IF(_xlfn.ISFORMULA('#_D'!J48),_xlfn.FORMULATEXT('#_D'!J48),'#_D'!J48))-LEN(SUBSTITUTE(IF(_xlfn.ISFORMULA('#_D'!J48),_xlfn.FORMULATEXT('#_D'!J48),'#_D'!J48),"""","")),TRUE,FALSE),"HardQuoteMsg",IF(LEN(IF(_xlfn.ISFORMULA(D!J48),_xlfn.FORMULATEXT(D!J48),D!J48))-LEN(SUBSTITUTE(IF(_xlfn.ISFORMULA(D!J48),_xlfn.FORMULATEXT(D!J48),D!J48),"$",""))&lt;LEN(IF(_xlfn.ISFORMULA('#_D'!J48),_xlfn.FORMULATEXT('#_D'!J48),'#_D'!J48))-LEN(SUBSTITUTE(IF(_xlfn.ISFORMULA('#_D'!J48),_xlfn.FORMULATEXT('#_D'!J48),'#_D'!J48),"$","")),TRUE,FALSE),"MissingAbsMsg",_xlfn.IFS(ISTEXT('#_D'!J48),FALSE,ISLOGICAL('#_D'!J48),FALSE,SUBSTITUTE(CELL("format",'#_D'!J48),"-","")=SUBSTITUTE(CELL("format",D!J48),"-",""),FALSE,CELL("format",'#_D'!J48)="G",FALSE,AND(CELL("format",'#_D'!J48)="F0",CELL("format",D!J48)="G"),FALSE,TRUE,IFERROR(IF(MATCH(CELL("format",'#_D'!J48),FormatCodes_SFX!$A$4:$A$53,0)&gt;0,TRUE),FALSE),TRUE,TRUE),"FormatMsg",TRUE,"PerfectMsg")</f>
        <v>PerfectMsg</v>
      </c>
      <c r="K48" s="302">
        <v>0</v>
      </c>
      <c r="L48" s="231">
        <v>0</v>
      </c>
      <c r="M48" s="231">
        <v>0</v>
      </c>
      <c r="N48" s="303">
        <v>0</v>
      </c>
      <c r="O48" s="231">
        <v>0</v>
      </c>
      <c r="P48" s="302">
        <v>0</v>
      </c>
      <c r="Q48" s="304">
        <v>0</v>
      </c>
      <c r="S48" s="305" t="str">
        <f ca="1">_xlfn.IFS(ISBLANK(D!S48),"",IF(NOT(ISNA('#_D'!S48)),IF(ISNA(D!S48),TRUE,FALSE),FALSE),"StuNAMsg",IF(AND(ISNA('#_D'!S48),ISNA(D!S48)),TRUE,FALSE),"PerfectMsg",IF(NOT(ISERROR('#_D'!S48)),IF(ISERROR(D!S48),TRUE,FALSE),FALSE),"StuErrorMsg",IF(TYPE('#_D'!S48)&lt;&gt;TYPE(D!S48),TRUE,FALSE),"WrongTypeMsg",IF(_xlfn.ISFORMULA('#_D'!S48),IF(NOT(_xlfn.ISFORMULA(D!S48)),TRUE),FALSE),"MissingFormulaMsg",IF(NOT(AND(ISNUMBER(FIND("[",_xlfn.FORMULATEXT('#_D'!S48))),ISNUMBER(FIND("!",_xlfn.FORMULATEXT('#_D'!S48))))),AND(ISNUMBER(FIND("[",_xlfn.FORMULATEXT(D!S48))),ISNUMBER(FIND("!",_xlfn.FORMULATEXT(D!S48)))),FALSE),"ExternalRefsMsg",IF(ISNUMBER('#_D'!S48),IF(ABS('#_D'!S48-D!S48)&gt;0.00001,TRUE,FALSE),IF('#_D'!S48&lt;&gt;D!S48,TRUE,FALSE)),IF(ISNUMBER('#_D'!S48),IF('#_D'!S48&gt;D!S48,"TooLow","TooHigh"),"WrongAnswer"),NOT(_xlfn.ISFORMULA('#_D'!S48)),IF(_xlfn.IFS(ISTEXT('#_D'!S48),FALSE,ISLOGICAL('#_D'!S48),FALSE,SUBSTITUTE(CELL("format",'#_D'!S48),"-","")=SUBSTITUTE(CELL("format",D!S48),"-",""),FALSE,CELL("format",'#_D'!S48)="G",FALSE,AND(CELL("format",'#_D'!S48)="F0",CELL("format",D!S48)="G"),FALSE,TRUE,IFERROR(IF(MATCH(CELL("format",'#_D'!S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48),_xlfn.FORMULATEXT(D!S48),D!S48),"9","#"),"8","#"),"7","#"),"6","#"),"5","#"),"4","#"),"3","#"),"2","#"),"1","#"),"0","#"),"$","")," ",""),",","@"),"&gt;","@"),"&lt;","@"),"=","@"),")","@"),"(","@"),"^","@"),"/","@"),"+","@"),"*","@"),"-","@"))-LEN(SUBSTITUTE(SUBSTITUTE(SUBSTITUTE(SUBSTITUTE(SUBSTITUTE(SUBSTITUTE(SUBSTITUTE(SUBSTITUTE(SUBSTITUTE(SUBSTITUTE(SUBSTITUTE(SUBSTITUTE(SUBSTITUTE(SUBSTITUTE(SUBSTITUTE(SUBSTITUTE(SUBSTITUTE(SUBSTITUTE(SUBSTITUTE(SUBSTITUTE(SUBSTITUTE(SUBSTITUTE(SUBSTITUTE(SUBSTITUTE(IF(_xlfn.ISFORMULA(D!S48),_xlfn.FORMULATEXT(D!S48),D!S48),"9","#"),"8","#"),"7","#"),"6","#"),"5","#"),"4","#"),"3","#"),"2","#"),"1","#"),"0","#"),"$","")," ",""),",","@"),"&gt;","@"),"&lt;","@"),"=","@"),")","@"),"(","@"),"^","@"),"/","@"),"+","@"),"*","@"),"-","@"),"@#","")))/2&gt;(LEN(SUBSTITUTE(SUBSTITUTE(SUBSTITUTE(SUBSTITUTE(SUBSTITUTE(SUBSTITUTE(SUBSTITUTE(SUBSTITUTE(SUBSTITUTE(SUBSTITUTE(SUBSTITUTE(SUBSTITUTE(SUBSTITUTE(SUBSTITUTE(SUBSTITUTE(SUBSTITUTE(SUBSTITUTE(SUBSTITUTE(SUBSTITUTE(SUBSTITUTE(SUBSTITUTE(SUBSTITUTE(SUBSTITUTE(IF(_xlfn.ISFORMULA('#_D'!S48),_xlfn.FORMULATEXT('#_D'!S48),'#_D'!S48),"9","#"),"8","#"),"7","#"),"6","#"),"5","#"),"4","#"),"3","#"),"2","#"),"1","#"),"0","#"),"$","")," ",""),",","@"),"&gt;","@"),"&lt;","@"),"=","@"),")","@"),"(","@"),"^","@"),"/","@"),"+","@"),"*","@"),"-","@"))-LEN(SUBSTITUTE(SUBSTITUTE(SUBSTITUTE(SUBSTITUTE(SUBSTITUTE(SUBSTITUTE(SUBSTITUTE(SUBSTITUTE(SUBSTITUTE(SUBSTITUTE(SUBSTITUTE(SUBSTITUTE(SUBSTITUTE(SUBSTITUTE(SUBSTITUTE(SUBSTITUTE(SUBSTITUTE(SUBSTITUTE(SUBSTITUTE(SUBSTITUTE(SUBSTITUTE(SUBSTITUTE(SUBSTITUTE(SUBSTITUTE(IF(_xlfn.ISFORMULA('#_D'!S48),_xlfn.FORMULATEXT('#_D'!S48),'#_D'!S48),"9","#"),"8","#"),"7","#"),"6","#"),"5","#"),"4","#"),"3","#"),"2","#"),"1","#"),"0","#"),"$","")," ",""),",","@"),"&gt;","@"),"&lt;","@"),"=","@"),")","@"),"(","@"),"^","@"),"/","@"),"+","@"),"*","@"),"-","@"),"@#","")))/2,TRUE,FALSE),"HardCodeMsg",IF(LEN(IF(_xlfn.ISFORMULA(D!S48),_xlfn.FORMULATEXT(D!S48),D!S48))-LEN(SUBSTITUTE(IF(_xlfn.ISFORMULA(D!S48),_xlfn.FORMULATEXT(D!S48),D!S48),"""",""))&gt;LEN(IF(_xlfn.ISFORMULA('#_D'!S48),_xlfn.FORMULATEXT('#_D'!S48),'#_D'!S48))-LEN(SUBSTITUTE(IF(_xlfn.ISFORMULA('#_D'!S48),_xlfn.FORMULATEXT('#_D'!S48),'#_D'!S48),"""","")),TRUE,FALSE),"HardQuoteMsg",IF(LEN(IF(_xlfn.ISFORMULA(D!S48),_xlfn.FORMULATEXT(D!S48),D!S48))-LEN(SUBSTITUTE(IF(_xlfn.ISFORMULA(D!S48),_xlfn.FORMULATEXT(D!S48),D!S48),"$",""))&lt;LEN(IF(_xlfn.ISFORMULA('#_D'!S48),_xlfn.FORMULATEXT('#_D'!S48),'#_D'!S48))-LEN(SUBSTITUTE(IF(_xlfn.ISFORMULA('#_D'!S48),_xlfn.FORMULATEXT('#_D'!S48),'#_D'!S48),"$","")),TRUE,FALSE),"MissingAbsMsg",_xlfn.IFS(ISTEXT('#_D'!S48),FALSE,ISLOGICAL('#_D'!S48),FALSE,SUBSTITUTE(CELL("format",'#_D'!S48),"-","")=SUBSTITUTE(CELL("format",D!S48),"-",""),FALSE,CELL("format",'#_D'!S48)="G",FALSE,AND(CELL("format",'#_D'!S48)="F0",CELL("format",D!S48)="G"),FALSE,TRUE,IFERROR(IF(MATCH(CELL("format",'#_D'!S48),FormatCodes_SFX!$A$4:$A$53,0)&gt;0,TRUE),FALSE),TRUE,TRUE),"FormatMsg",TRUE,"PerfectMsg")</f>
        <v>PerfectMsg</v>
      </c>
      <c r="T48" s="303" t="str">
        <f ca="1">_xlfn.IFS(ISBLANK(D!T48),"",IF(NOT(ISNA('#_D'!T48)),IF(ISNA(D!T48),TRUE,FALSE),FALSE),"StuNAMsg",IF(AND(ISNA('#_D'!T48),ISNA(D!T48)),TRUE,FALSE),"PerfectMsg",IF(NOT(ISERROR('#_D'!T48)),IF(ISERROR(D!T48),TRUE,FALSE),FALSE),"StuErrorMsg",IF(TYPE('#_D'!T48)&lt;&gt;TYPE(D!T48),TRUE,FALSE),"WrongTypeMsg",IF(_xlfn.ISFORMULA('#_D'!T48),IF(NOT(_xlfn.ISFORMULA(D!T48)),TRUE),FALSE),"MissingFormulaMsg",IF(NOT(AND(ISNUMBER(FIND("[",_xlfn.FORMULATEXT('#_D'!T48))),ISNUMBER(FIND("!",_xlfn.FORMULATEXT('#_D'!T48))))),AND(ISNUMBER(FIND("[",_xlfn.FORMULATEXT(D!T48))),ISNUMBER(FIND("!",_xlfn.FORMULATEXT(D!T48)))),FALSE),"ExternalRefsMsg",IF(ISNUMBER('#_D'!T48),IF(ABS('#_D'!T48-D!T48)&gt;0.00001,TRUE,FALSE),IF('#_D'!T48&lt;&gt;D!T48,TRUE,FALSE)),IF(ISNUMBER('#_D'!T48),IF('#_D'!T48&gt;D!T48,"TooLow","TooHigh"),"WrongAnswer"),NOT(_xlfn.ISFORMULA('#_D'!T48)),IF(_xlfn.IFS(ISTEXT('#_D'!T48),FALSE,ISLOGICAL('#_D'!T48),FALSE,SUBSTITUTE(CELL("format",'#_D'!T48),"-","")=SUBSTITUTE(CELL("format",D!T48),"-",""),FALSE,CELL("format",'#_D'!T48)="G",FALSE,AND(CELL("format",'#_D'!T48)="F0",CELL("format",D!T48)="G"),FALSE,TRUE,IFERROR(IF(MATCH(CELL("format",'#_D'!T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48),_xlfn.FORMULATEXT(D!T48),D!T48),"9","#"),"8","#"),"7","#"),"6","#"),"5","#"),"4","#"),"3","#"),"2","#"),"1","#"),"0","#"),"$","")," ",""),",","@"),"&gt;","@"),"&lt;","@"),"=","@"),")","@"),"(","@"),"^","@"),"/","@"),"+","@"),"*","@"),"-","@"))-LEN(SUBSTITUTE(SUBSTITUTE(SUBSTITUTE(SUBSTITUTE(SUBSTITUTE(SUBSTITUTE(SUBSTITUTE(SUBSTITUTE(SUBSTITUTE(SUBSTITUTE(SUBSTITUTE(SUBSTITUTE(SUBSTITUTE(SUBSTITUTE(SUBSTITUTE(SUBSTITUTE(SUBSTITUTE(SUBSTITUTE(SUBSTITUTE(SUBSTITUTE(SUBSTITUTE(SUBSTITUTE(SUBSTITUTE(SUBSTITUTE(IF(_xlfn.ISFORMULA(D!T48),_xlfn.FORMULATEXT(D!T48),D!T48),"9","#"),"8","#"),"7","#"),"6","#"),"5","#"),"4","#"),"3","#"),"2","#"),"1","#"),"0","#"),"$","")," ",""),",","@"),"&gt;","@"),"&lt;","@"),"=","@"),")","@"),"(","@"),"^","@"),"/","@"),"+","@"),"*","@"),"-","@"),"@#","")))/2&gt;(LEN(SUBSTITUTE(SUBSTITUTE(SUBSTITUTE(SUBSTITUTE(SUBSTITUTE(SUBSTITUTE(SUBSTITUTE(SUBSTITUTE(SUBSTITUTE(SUBSTITUTE(SUBSTITUTE(SUBSTITUTE(SUBSTITUTE(SUBSTITUTE(SUBSTITUTE(SUBSTITUTE(SUBSTITUTE(SUBSTITUTE(SUBSTITUTE(SUBSTITUTE(SUBSTITUTE(SUBSTITUTE(SUBSTITUTE(IF(_xlfn.ISFORMULA('#_D'!T48),_xlfn.FORMULATEXT('#_D'!T48),'#_D'!T48),"9","#"),"8","#"),"7","#"),"6","#"),"5","#"),"4","#"),"3","#"),"2","#"),"1","#"),"0","#"),"$","")," ",""),",","@"),"&gt;","@"),"&lt;","@"),"=","@"),")","@"),"(","@"),"^","@"),"/","@"),"+","@"),"*","@"),"-","@"))-LEN(SUBSTITUTE(SUBSTITUTE(SUBSTITUTE(SUBSTITUTE(SUBSTITUTE(SUBSTITUTE(SUBSTITUTE(SUBSTITUTE(SUBSTITUTE(SUBSTITUTE(SUBSTITUTE(SUBSTITUTE(SUBSTITUTE(SUBSTITUTE(SUBSTITUTE(SUBSTITUTE(SUBSTITUTE(SUBSTITUTE(SUBSTITUTE(SUBSTITUTE(SUBSTITUTE(SUBSTITUTE(SUBSTITUTE(SUBSTITUTE(IF(_xlfn.ISFORMULA('#_D'!T48),_xlfn.FORMULATEXT('#_D'!T48),'#_D'!T48),"9","#"),"8","#"),"7","#"),"6","#"),"5","#"),"4","#"),"3","#"),"2","#"),"1","#"),"0","#"),"$","")," ",""),",","@"),"&gt;","@"),"&lt;","@"),"=","@"),")","@"),"(","@"),"^","@"),"/","@"),"+","@"),"*","@"),"-","@"),"@#","")))/2,TRUE,FALSE),"HardCodeMsg",IF(LEN(IF(_xlfn.ISFORMULA(D!T48),_xlfn.FORMULATEXT(D!T48),D!T48))-LEN(SUBSTITUTE(IF(_xlfn.ISFORMULA(D!T48),_xlfn.FORMULATEXT(D!T48),D!T48),"""",""))&gt;LEN(IF(_xlfn.ISFORMULA('#_D'!T48),_xlfn.FORMULATEXT('#_D'!T48),'#_D'!T48))-LEN(SUBSTITUTE(IF(_xlfn.ISFORMULA('#_D'!T48),_xlfn.FORMULATEXT('#_D'!T48),'#_D'!T48),"""","")),TRUE,FALSE),"HardQuoteMsg",IF(LEN(IF(_xlfn.ISFORMULA(D!T48),_xlfn.FORMULATEXT(D!T48),D!T48))-LEN(SUBSTITUTE(IF(_xlfn.ISFORMULA(D!T48),_xlfn.FORMULATEXT(D!T48),D!T48),"$",""))&lt;LEN(IF(_xlfn.ISFORMULA('#_D'!T48),_xlfn.FORMULATEXT('#_D'!T48),'#_D'!T48))-LEN(SUBSTITUTE(IF(_xlfn.ISFORMULA('#_D'!T48),_xlfn.FORMULATEXT('#_D'!T48),'#_D'!T48),"$","")),TRUE,FALSE),"MissingAbsMsg",_xlfn.IFS(ISTEXT('#_D'!T48),FALSE,ISLOGICAL('#_D'!T48),FALSE,SUBSTITUTE(CELL("format",'#_D'!T48),"-","")=SUBSTITUTE(CELL("format",D!T48),"-",""),FALSE,CELL("format",'#_D'!T48)="G",FALSE,AND(CELL("format",'#_D'!T48)="F0",CELL("format",D!T48)="G"),FALSE,TRUE,IFERROR(IF(MATCH(CELL("format",'#_D'!T48),FormatCodes_SFX!$A$4:$A$53,0)&gt;0,TRUE),FALSE),TRUE,TRUE),"FormatMsg",TRUE,"PerfectMsg")</f>
        <v>PerfectMsg</v>
      </c>
      <c r="U48" s="231" t="str">
        <f ca="1">_xlfn.IFS(ISBLANK(D!U48),"",IF(NOT(ISNA('#_D'!U48)),IF(ISNA(D!U48),TRUE,FALSE),FALSE),"StuNAMsg",IF(AND(ISNA('#_D'!U48),ISNA(D!U48)),TRUE,FALSE),"PerfectMsg",IF(NOT(ISERROR('#_D'!U48)),IF(ISERROR(D!U48),TRUE,FALSE),FALSE),"StuErrorMsg",IF(TYPE('#_D'!U48)&lt;&gt;TYPE(D!U48),TRUE,FALSE),"WrongTypeMsg",IF(_xlfn.ISFORMULA('#_D'!U48),IF(NOT(_xlfn.ISFORMULA(D!U48)),TRUE),FALSE),"MissingFormulaMsg",IF(NOT(AND(ISNUMBER(FIND("[",_xlfn.FORMULATEXT('#_D'!U48))),ISNUMBER(FIND("!",_xlfn.FORMULATEXT('#_D'!U48))))),AND(ISNUMBER(FIND("[",_xlfn.FORMULATEXT(D!U48))),ISNUMBER(FIND("!",_xlfn.FORMULATEXT(D!U48)))),FALSE),"ExternalRefsMsg",IF(ISNUMBER('#_D'!U48),IF(ABS('#_D'!U48-D!U48)&gt;0.00001,TRUE,FALSE),IF('#_D'!U48&lt;&gt;D!U48,TRUE,FALSE)),IF(ISNUMBER('#_D'!U48),IF('#_D'!U48&gt;D!U48,"TooLow","TooHigh"),"WrongAnswer"),NOT(_xlfn.ISFORMULA('#_D'!U48)),IF(_xlfn.IFS(ISTEXT('#_D'!U48),FALSE,ISLOGICAL('#_D'!U48),FALSE,SUBSTITUTE(CELL("format",'#_D'!U48),"-","")=SUBSTITUTE(CELL("format",D!U48),"-",""),FALSE,CELL("format",'#_D'!U48)="G",FALSE,AND(CELL("format",'#_D'!U48)="F0",CELL("format",D!U48)="G"),FALSE,TRUE,IFERROR(IF(MATCH(CELL("format",'#_D'!U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48),_xlfn.FORMULATEXT(D!U48),D!U48),"9","#"),"8","#"),"7","#"),"6","#"),"5","#"),"4","#"),"3","#"),"2","#"),"1","#"),"0","#"),"$","")," ",""),",","@"),"&gt;","@"),"&lt;","@"),"=","@"),")","@"),"(","@"),"^","@"),"/","@"),"+","@"),"*","@"),"-","@"))-LEN(SUBSTITUTE(SUBSTITUTE(SUBSTITUTE(SUBSTITUTE(SUBSTITUTE(SUBSTITUTE(SUBSTITUTE(SUBSTITUTE(SUBSTITUTE(SUBSTITUTE(SUBSTITUTE(SUBSTITUTE(SUBSTITUTE(SUBSTITUTE(SUBSTITUTE(SUBSTITUTE(SUBSTITUTE(SUBSTITUTE(SUBSTITUTE(SUBSTITUTE(SUBSTITUTE(SUBSTITUTE(SUBSTITUTE(SUBSTITUTE(IF(_xlfn.ISFORMULA(D!U48),_xlfn.FORMULATEXT(D!U48),D!U48),"9","#"),"8","#"),"7","#"),"6","#"),"5","#"),"4","#"),"3","#"),"2","#"),"1","#"),"0","#"),"$","")," ",""),",","@"),"&gt;","@"),"&lt;","@"),"=","@"),")","@"),"(","@"),"^","@"),"/","@"),"+","@"),"*","@"),"-","@"),"@#","")))/2&gt;(LEN(SUBSTITUTE(SUBSTITUTE(SUBSTITUTE(SUBSTITUTE(SUBSTITUTE(SUBSTITUTE(SUBSTITUTE(SUBSTITUTE(SUBSTITUTE(SUBSTITUTE(SUBSTITUTE(SUBSTITUTE(SUBSTITUTE(SUBSTITUTE(SUBSTITUTE(SUBSTITUTE(SUBSTITUTE(SUBSTITUTE(SUBSTITUTE(SUBSTITUTE(SUBSTITUTE(SUBSTITUTE(SUBSTITUTE(IF(_xlfn.ISFORMULA('#_D'!U48),_xlfn.FORMULATEXT('#_D'!U48),'#_D'!U48),"9","#"),"8","#"),"7","#"),"6","#"),"5","#"),"4","#"),"3","#"),"2","#"),"1","#"),"0","#"),"$","")," ",""),",","@"),"&gt;","@"),"&lt;","@"),"=","@"),")","@"),"(","@"),"^","@"),"/","@"),"+","@"),"*","@"),"-","@"))-LEN(SUBSTITUTE(SUBSTITUTE(SUBSTITUTE(SUBSTITUTE(SUBSTITUTE(SUBSTITUTE(SUBSTITUTE(SUBSTITUTE(SUBSTITUTE(SUBSTITUTE(SUBSTITUTE(SUBSTITUTE(SUBSTITUTE(SUBSTITUTE(SUBSTITUTE(SUBSTITUTE(SUBSTITUTE(SUBSTITUTE(SUBSTITUTE(SUBSTITUTE(SUBSTITUTE(SUBSTITUTE(SUBSTITUTE(SUBSTITUTE(IF(_xlfn.ISFORMULA('#_D'!U48),_xlfn.FORMULATEXT('#_D'!U48),'#_D'!U48),"9","#"),"8","#"),"7","#"),"6","#"),"5","#"),"4","#"),"3","#"),"2","#"),"1","#"),"0","#"),"$","")," ",""),",","@"),"&gt;","@"),"&lt;","@"),"=","@"),")","@"),"(","@"),"^","@"),"/","@"),"+","@"),"*","@"),"-","@"),"@#","")))/2,TRUE,FALSE),"HardCodeMsg",IF(LEN(IF(_xlfn.ISFORMULA(D!U48),_xlfn.FORMULATEXT(D!U48),D!U48))-LEN(SUBSTITUTE(IF(_xlfn.ISFORMULA(D!U48),_xlfn.FORMULATEXT(D!U48),D!U48),"""",""))&gt;LEN(IF(_xlfn.ISFORMULA('#_D'!U48),_xlfn.FORMULATEXT('#_D'!U48),'#_D'!U48))-LEN(SUBSTITUTE(IF(_xlfn.ISFORMULA('#_D'!U48),_xlfn.FORMULATEXT('#_D'!U48),'#_D'!U48),"""","")),TRUE,FALSE),"HardQuoteMsg",IF(LEN(IF(_xlfn.ISFORMULA(D!U48),_xlfn.FORMULATEXT(D!U48),D!U48))-LEN(SUBSTITUTE(IF(_xlfn.ISFORMULA(D!U48),_xlfn.FORMULATEXT(D!U48),D!U48),"$",""))&lt;LEN(IF(_xlfn.ISFORMULA('#_D'!U48),_xlfn.FORMULATEXT('#_D'!U48),'#_D'!U48))-LEN(SUBSTITUTE(IF(_xlfn.ISFORMULA('#_D'!U48),_xlfn.FORMULATEXT('#_D'!U48),'#_D'!U48),"$","")),TRUE,FALSE),"MissingAbsMsg",_xlfn.IFS(ISTEXT('#_D'!U48),FALSE,ISLOGICAL('#_D'!U48),FALSE,SUBSTITUTE(CELL("format",'#_D'!U48),"-","")=SUBSTITUTE(CELL("format",D!U48),"-",""),FALSE,CELL("format",'#_D'!U48)="G",FALSE,AND(CELL("format",'#_D'!U48)="F0",CELL("format",D!U48)="G"),FALSE,TRUE,IFERROR(IF(MATCH(CELL("format",'#_D'!U48),FormatCodes_SFX!$A$4:$A$53,0)&gt;0,TRUE),FALSE),TRUE,TRUE),"FormatMsg",TRUE,"PerfectMsg")</f>
        <v>PerfectMsg</v>
      </c>
    </row>
    <row r="49" spans="6:21" ht="15.4" customHeight="1">
      <c r="F49" s="232">
        <v>0</v>
      </c>
      <c r="G49" s="231">
        <v>0</v>
      </c>
      <c r="H49" s="231">
        <v>0</v>
      </c>
      <c r="I49" s="231" t="str">
        <f ca="1">_xlfn.IFS(ISBLANK(D!I49),"",IF(NOT(ISNA('#_D'!I49)),IF(ISNA(D!I49),TRUE,FALSE),FALSE),"StuNAMsg",IF(AND(ISNA('#_D'!I49),ISNA(D!I49)),TRUE,FALSE),"PerfectMsg",IF(NOT(ISERROR('#_D'!I49)),IF(ISERROR(D!I49),TRUE,FALSE),FALSE),"StuErrorMsg",IF(TYPE('#_D'!I49)&lt;&gt;TYPE(D!I49),TRUE,FALSE),"WrongTypeMsg",IF(_xlfn.ISFORMULA('#_D'!I49),IF(NOT(_xlfn.ISFORMULA(D!I49)),TRUE),FALSE),"MissingFormulaMsg",IF(NOT(AND(ISNUMBER(FIND("[",_xlfn.FORMULATEXT('#_D'!I49))),ISNUMBER(FIND("!",_xlfn.FORMULATEXT('#_D'!I49))))),AND(ISNUMBER(FIND("[",_xlfn.FORMULATEXT(D!I49))),ISNUMBER(FIND("!",_xlfn.FORMULATEXT(D!I49)))),FALSE),"ExternalRefsMsg",IF(ISNUMBER('#_D'!I49),IF(ABS('#_D'!I49-D!I49)&gt;0.00001,TRUE,FALSE),IF('#_D'!I49&lt;&gt;D!I49,TRUE,FALSE)),IF(ISNUMBER('#_D'!I49),IF('#_D'!I49&gt;D!I49,"TooLow","TooHigh"),"WrongAnswer"),NOT(_xlfn.ISFORMULA('#_D'!I49)),IF(_xlfn.IFS(ISTEXT('#_D'!I49),FALSE,ISLOGICAL('#_D'!I49),FALSE,SUBSTITUTE(CELL("format",'#_D'!I49),"-","")=SUBSTITUTE(CELL("format",D!I49),"-",""),FALSE,CELL("format",'#_D'!I49)="G",FALSE,AND(CELL("format",'#_D'!I49)="F0",CELL("format",D!I49)="G"),FALSE,TRUE,IFERROR(IF(MATCH(CELL("format",'#_D'!I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49),_xlfn.FORMULATEXT(D!I49),D!I49),"9","#"),"8","#"),"7","#"),"6","#"),"5","#"),"4","#"),"3","#"),"2","#"),"1","#"),"0","#"),"$","")," ",""),",","@"),"&gt;","@"),"&lt;","@"),"=","@"),")","@"),"(","@"),"^","@"),"/","@"),"+","@"),"*","@"),"-","@"))-LEN(SUBSTITUTE(SUBSTITUTE(SUBSTITUTE(SUBSTITUTE(SUBSTITUTE(SUBSTITUTE(SUBSTITUTE(SUBSTITUTE(SUBSTITUTE(SUBSTITUTE(SUBSTITUTE(SUBSTITUTE(SUBSTITUTE(SUBSTITUTE(SUBSTITUTE(SUBSTITUTE(SUBSTITUTE(SUBSTITUTE(SUBSTITUTE(SUBSTITUTE(SUBSTITUTE(SUBSTITUTE(SUBSTITUTE(SUBSTITUTE(IF(_xlfn.ISFORMULA(D!I49),_xlfn.FORMULATEXT(D!I49),D!I49),"9","#"),"8","#"),"7","#"),"6","#"),"5","#"),"4","#"),"3","#"),"2","#"),"1","#"),"0","#"),"$","")," ",""),",","@"),"&gt;","@"),"&lt;","@"),"=","@"),")","@"),"(","@"),"^","@"),"/","@"),"+","@"),"*","@"),"-","@"),"@#","")))/2&gt;(LEN(SUBSTITUTE(SUBSTITUTE(SUBSTITUTE(SUBSTITUTE(SUBSTITUTE(SUBSTITUTE(SUBSTITUTE(SUBSTITUTE(SUBSTITUTE(SUBSTITUTE(SUBSTITUTE(SUBSTITUTE(SUBSTITUTE(SUBSTITUTE(SUBSTITUTE(SUBSTITUTE(SUBSTITUTE(SUBSTITUTE(SUBSTITUTE(SUBSTITUTE(SUBSTITUTE(SUBSTITUTE(SUBSTITUTE(IF(_xlfn.ISFORMULA('#_D'!I49),_xlfn.FORMULATEXT('#_D'!I49),'#_D'!I49),"9","#"),"8","#"),"7","#"),"6","#"),"5","#"),"4","#"),"3","#"),"2","#"),"1","#"),"0","#"),"$","")," ",""),",","@"),"&gt;","@"),"&lt;","@"),"=","@"),")","@"),"(","@"),"^","@"),"/","@"),"+","@"),"*","@"),"-","@"))-LEN(SUBSTITUTE(SUBSTITUTE(SUBSTITUTE(SUBSTITUTE(SUBSTITUTE(SUBSTITUTE(SUBSTITUTE(SUBSTITUTE(SUBSTITUTE(SUBSTITUTE(SUBSTITUTE(SUBSTITUTE(SUBSTITUTE(SUBSTITUTE(SUBSTITUTE(SUBSTITUTE(SUBSTITUTE(SUBSTITUTE(SUBSTITUTE(SUBSTITUTE(SUBSTITUTE(SUBSTITUTE(SUBSTITUTE(SUBSTITUTE(IF(_xlfn.ISFORMULA('#_D'!I49),_xlfn.FORMULATEXT('#_D'!I49),'#_D'!I49),"9","#"),"8","#"),"7","#"),"6","#"),"5","#"),"4","#"),"3","#"),"2","#"),"1","#"),"0","#"),"$","")," ",""),",","@"),"&gt;","@"),"&lt;","@"),"=","@"),")","@"),"(","@"),"^","@"),"/","@"),"+","@"),"*","@"),"-","@"),"@#","")))/2,TRUE,FALSE),"HardCodeMsg",IF(LEN(IF(_xlfn.ISFORMULA(D!I49),_xlfn.FORMULATEXT(D!I49),D!I49))-LEN(SUBSTITUTE(IF(_xlfn.ISFORMULA(D!I49),_xlfn.FORMULATEXT(D!I49),D!I49),"""",""))&gt;LEN(IF(_xlfn.ISFORMULA('#_D'!I49),_xlfn.FORMULATEXT('#_D'!I49),'#_D'!I49))-LEN(SUBSTITUTE(IF(_xlfn.ISFORMULA('#_D'!I49),_xlfn.FORMULATEXT('#_D'!I49),'#_D'!I49),"""","")),TRUE,FALSE),"HardQuoteMsg",IF(LEN(IF(_xlfn.ISFORMULA(D!I49),_xlfn.FORMULATEXT(D!I49),D!I49))-LEN(SUBSTITUTE(IF(_xlfn.ISFORMULA(D!I49),_xlfn.FORMULATEXT(D!I49),D!I49),"$",""))&lt;LEN(IF(_xlfn.ISFORMULA('#_D'!I49),_xlfn.FORMULATEXT('#_D'!I49),'#_D'!I49))-LEN(SUBSTITUTE(IF(_xlfn.ISFORMULA('#_D'!I49),_xlfn.FORMULATEXT('#_D'!I49),'#_D'!I49),"$","")),TRUE,FALSE),"MissingAbsMsg",_xlfn.IFS(ISTEXT('#_D'!I49),FALSE,ISLOGICAL('#_D'!I49),FALSE,SUBSTITUTE(CELL("format",'#_D'!I49),"-","")=SUBSTITUTE(CELL("format",D!I49),"-",""),FALSE,CELL("format",'#_D'!I49)="G",FALSE,AND(CELL("format",'#_D'!I49)="F0",CELL("format",D!I49)="G"),FALSE,TRUE,IFERROR(IF(MATCH(CELL("format",'#_D'!I49),FormatCodes_SFX!$A$4:$A$53,0)&gt;0,TRUE),FALSE),TRUE,TRUE),"FormatMsg",TRUE,"PerfectMsg")</f>
        <v>PerfectMsg</v>
      </c>
      <c r="J49" s="231" t="str">
        <f ca="1">_xlfn.IFS(ISBLANK(D!J49),"",IF(NOT(ISNA('#_D'!J49)),IF(ISNA(D!J49),TRUE,FALSE),FALSE),"StuNAMsg",IF(AND(ISNA('#_D'!J49),ISNA(D!J49)),TRUE,FALSE),"PerfectMsg",IF(NOT(ISERROR('#_D'!J49)),IF(ISERROR(D!J49),TRUE,FALSE),FALSE),"StuErrorMsg",IF(TYPE('#_D'!J49)&lt;&gt;TYPE(D!J49),TRUE,FALSE),"WrongTypeMsg",IF(_xlfn.ISFORMULA('#_D'!J49),IF(NOT(_xlfn.ISFORMULA(D!J49)),TRUE),FALSE),"MissingFormulaMsg",IF(NOT(AND(ISNUMBER(FIND("[",_xlfn.FORMULATEXT('#_D'!J49))),ISNUMBER(FIND("!",_xlfn.FORMULATEXT('#_D'!J49))))),AND(ISNUMBER(FIND("[",_xlfn.FORMULATEXT(D!J49))),ISNUMBER(FIND("!",_xlfn.FORMULATEXT(D!J49)))),FALSE),"ExternalRefsMsg",IF(ISNUMBER('#_D'!J49),IF(ABS('#_D'!J49-D!J49)&gt;0.00001,TRUE,FALSE),IF('#_D'!J49&lt;&gt;D!J49,TRUE,FALSE)),IF(ISNUMBER('#_D'!J49),IF('#_D'!J49&gt;D!J49,"TooLow","TooHigh"),"WrongAnswer"),NOT(_xlfn.ISFORMULA('#_D'!J49)),IF(_xlfn.IFS(ISTEXT('#_D'!J49),FALSE,ISLOGICAL('#_D'!J49),FALSE,SUBSTITUTE(CELL("format",'#_D'!J49),"-","")=SUBSTITUTE(CELL("format",D!J49),"-",""),FALSE,CELL("format",'#_D'!J49)="G",FALSE,AND(CELL("format",'#_D'!J49)="F0",CELL("format",D!J49)="G"),FALSE,TRUE,IFERROR(IF(MATCH(CELL("format",'#_D'!J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49),_xlfn.FORMULATEXT(D!J49),D!J49),"9","#"),"8","#"),"7","#"),"6","#"),"5","#"),"4","#"),"3","#"),"2","#"),"1","#"),"0","#"),"$","")," ",""),",","@"),"&gt;","@"),"&lt;","@"),"=","@"),")","@"),"(","@"),"^","@"),"/","@"),"+","@"),"*","@"),"-","@"))-LEN(SUBSTITUTE(SUBSTITUTE(SUBSTITUTE(SUBSTITUTE(SUBSTITUTE(SUBSTITUTE(SUBSTITUTE(SUBSTITUTE(SUBSTITUTE(SUBSTITUTE(SUBSTITUTE(SUBSTITUTE(SUBSTITUTE(SUBSTITUTE(SUBSTITUTE(SUBSTITUTE(SUBSTITUTE(SUBSTITUTE(SUBSTITUTE(SUBSTITUTE(SUBSTITUTE(SUBSTITUTE(SUBSTITUTE(SUBSTITUTE(IF(_xlfn.ISFORMULA(D!J49),_xlfn.FORMULATEXT(D!J49),D!J49),"9","#"),"8","#"),"7","#"),"6","#"),"5","#"),"4","#"),"3","#"),"2","#"),"1","#"),"0","#"),"$","")," ",""),",","@"),"&gt;","@"),"&lt;","@"),"=","@"),")","@"),"(","@"),"^","@"),"/","@"),"+","@"),"*","@"),"-","@"),"@#","")))/2&gt;(LEN(SUBSTITUTE(SUBSTITUTE(SUBSTITUTE(SUBSTITUTE(SUBSTITUTE(SUBSTITUTE(SUBSTITUTE(SUBSTITUTE(SUBSTITUTE(SUBSTITUTE(SUBSTITUTE(SUBSTITUTE(SUBSTITUTE(SUBSTITUTE(SUBSTITUTE(SUBSTITUTE(SUBSTITUTE(SUBSTITUTE(SUBSTITUTE(SUBSTITUTE(SUBSTITUTE(SUBSTITUTE(SUBSTITUTE(IF(_xlfn.ISFORMULA('#_D'!J49),_xlfn.FORMULATEXT('#_D'!J49),'#_D'!J49),"9","#"),"8","#"),"7","#"),"6","#"),"5","#"),"4","#"),"3","#"),"2","#"),"1","#"),"0","#"),"$","")," ",""),",","@"),"&gt;","@"),"&lt;","@"),"=","@"),")","@"),"(","@"),"^","@"),"/","@"),"+","@"),"*","@"),"-","@"))-LEN(SUBSTITUTE(SUBSTITUTE(SUBSTITUTE(SUBSTITUTE(SUBSTITUTE(SUBSTITUTE(SUBSTITUTE(SUBSTITUTE(SUBSTITUTE(SUBSTITUTE(SUBSTITUTE(SUBSTITUTE(SUBSTITUTE(SUBSTITUTE(SUBSTITUTE(SUBSTITUTE(SUBSTITUTE(SUBSTITUTE(SUBSTITUTE(SUBSTITUTE(SUBSTITUTE(SUBSTITUTE(SUBSTITUTE(SUBSTITUTE(IF(_xlfn.ISFORMULA('#_D'!J49),_xlfn.FORMULATEXT('#_D'!J49),'#_D'!J49),"9","#"),"8","#"),"7","#"),"6","#"),"5","#"),"4","#"),"3","#"),"2","#"),"1","#"),"0","#"),"$","")," ",""),",","@"),"&gt;","@"),"&lt;","@"),"=","@"),")","@"),"(","@"),"^","@"),"/","@"),"+","@"),"*","@"),"-","@"),"@#","")))/2,TRUE,FALSE),"HardCodeMsg",IF(LEN(IF(_xlfn.ISFORMULA(D!J49),_xlfn.FORMULATEXT(D!J49),D!J49))-LEN(SUBSTITUTE(IF(_xlfn.ISFORMULA(D!J49),_xlfn.FORMULATEXT(D!J49),D!J49),"""",""))&gt;LEN(IF(_xlfn.ISFORMULA('#_D'!J49),_xlfn.FORMULATEXT('#_D'!J49),'#_D'!J49))-LEN(SUBSTITUTE(IF(_xlfn.ISFORMULA('#_D'!J49),_xlfn.FORMULATEXT('#_D'!J49),'#_D'!J49),"""","")),TRUE,FALSE),"HardQuoteMsg",IF(LEN(IF(_xlfn.ISFORMULA(D!J49),_xlfn.FORMULATEXT(D!J49),D!J49))-LEN(SUBSTITUTE(IF(_xlfn.ISFORMULA(D!J49),_xlfn.FORMULATEXT(D!J49),D!J49),"$",""))&lt;LEN(IF(_xlfn.ISFORMULA('#_D'!J49),_xlfn.FORMULATEXT('#_D'!J49),'#_D'!J49))-LEN(SUBSTITUTE(IF(_xlfn.ISFORMULA('#_D'!J49),_xlfn.FORMULATEXT('#_D'!J49),'#_D'!J49),"$","")),TRUE,FALSE),"MissingAbsMsg",_xlfn.IFS(ISTEXT('#_D'!J49),FALSE,ISLOGICAL('#_D'!J49),FALSE,SUBSTITUTE(CELL("format",'#_D'!J49),"-","")=SUBSTITUTE(CELL("format",D!J49),"-",""),FALSE,CELL("format",'#_D'!J49)="G",FALSE,AND(CELL("format",'#_D'!J49)="F0",CELL("format",D!J49)="G"),FALSE,TRUE,IFERROR(IF(MATCH(CELL("format",'#_D'!J49),FormatCodes_SFX!$A$4:$A$53,0)&gt;0,TRUE),FALSE),TRUE,TRUE),"FormatMsg",TRUE,"PerfectMsg")</f>
        <v>PerfectMsg</v>
      </c>
      <c r="K49" s="302">
        <v>0</v>
      </c>
      <c r="L49" s="231">
        <v>0</v>
      </c>
      <c r="M49" s="231">
        <v>0</v>
      </c>
      <c r="N49" s="303">
        <v>0</v>
      </c>
      <c r="O49" s="231">
        <v>0</v>
      </c>
      <c r="P49" s="302">
        <v>0</v>
      </c>
      <c r="Q49" s="304">
        <v>0</v>
      </c>
      <c r="S49" s="305" t="str">
        <f ca="1">_xlfn.IFS(ISBLANK(D!S49),"",IF(NOT(ISNA('#_D'!S49)),IF(ISNA(D!S49),TRUE,FALSE),FALSE),"StuNAMsg",IF(AND(ISNA('#_D'!S49),ISNA(D!S49)),TRUE,FALSE),"PerfectMsg",IF(NOT(ISERROR('#_D'!S49)),IF(ISERROR(D!S49),TRUE,FALSE),FALSE),"StuErrorMsg",IF(TYPE('#_D'!S49)&lt;&gt;TYPE(D!S49),TRUE,FALSE),"WrongTypeMsg",IF(_xlfn.ISFORMULA('#_D'!S49),IF(NOT(_xlfn.ISFORMULA(D!S49)),TRUE),FALSE),"MissingFormulaMsg",IF(NOT(AND(ISNUMBER(FIND("[",_xlfn.FORMULATEXT('#_D'!S49))),ISNUMBER(FIND("!",_xlfn.FORMULATEXT('#_D'!S49))))),AND(ISNUMBER(FIND("[",_xlfn.FORMULATEXT(D!S49))),ISNUMBER(FIND("!",_xlfn.FORMULATEXT(D!S49)))),FALSE),"ExternalRefsMsg",IF(ISNUMBER('#_D'!S49),IF(ABS('#_D'!S49-D!S49)&gt;0.00001,TRUE,FALSE),IF('#_D'!S49&lt;&gt;D!S49,TRUE,FALSE)),IF(ISNUMBER('#_D'!S49),IF('#_D'!S49&gt;D!S49,"TooLow","TooHigh"),"WrongAnswer"),NOT(_xlfn.ISFORMULA('#_D'!S49)),IF(_xlfn.IFS(ISTEXT('#_D'!S49),FALSE,ISLOGICAL('#_D'!S49),FALSE,SUBSTITUTE(CELL("format",'#_D'!S49),"-","")=SUBSTITUTE(CELL("format",D!S49),"-",""),FALSE,CELL("format",'#_D'!S49)="G",FALSE,AND(CELL("format",'#_D'!S49)="F0",CELL("format",D!S49)="G"),FALSE,TRUE,IFERROR(IF(MATCH(CELL("format",'#_D'!S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49),_xlfn.FORMULATEXT(D!S49),D!S49),"9","#"),"8","#"),"7","#"),"6","#"),"5","#"),"4","#"),"3","#"),"2","#"),"1","#"),"0","#"),"$","")," ",""),",","@"),"&gt;","@"),"&lt;","@"),"=","@"),")","@"),"(","@"),"^","@"),"/","@"),"+","@"),"*","@"),"-","@"))-LEN(SUBSTITUTE(SUBSTITUTE(SUBSTITUTE(SUBSTITUTE(SUBSTITUTE(SUBSTITUTE(SUBSTITUTE(SUBSTITUTE(SUBSTITUTE(SUBSTITUTE(SUBSTITUTE(SUBSTITUTE(SUBSTITUTE(SUBSTITUTE(SUBSTITUTE(SUBSTITUTE(SUBSTITUTE(SUBSTITUTE(SUBSTITUTE(SUBSTITUTE(SUBSTITUTE(SUBSTITUTE(SUBSTITUTE(SUBSTITUTE(IF(_xlfn.ISFORMULA(D!S49),_xlfn.FORMULATEXT(D!S49),D!S49),"9","#"),"8","#"),"7","#"),"6","#"),"5","#"),"4","#"),"3","#"),"2","#"),"1","#"),"0","#"),"$","")," ",""),",","@"),"&gt;","@"),"&lt;","@"),"=","@"),")","@"),"(","@"),"^","@"),"/","@"),"+","@"),"*","@"),"-","@"),"@#","")))/2&gt;(LEN(SUBSTITUTE(SUBSTITUTE(SUBSTITUTE(SUBSTITUTE(SUBSTITUTE(SUBSTITUTE(SUBSTITUTE(SUBSTITUTE(SUBSTITUTE(SUBSTITUTE(SUBSTITUTE(SUBSTITUTE(SUBSTITUTE(SUBSTITUTE(SUBSTITUTE(SUBSTITUTE(SUBSTITUTE(SUBSTITUTE(SUBSTITUTE(SUBSTITUTE(SUBSTITUTE(SUBSTITUTE(SUBSTITUTE(IF(_xlfn.ISFORMULA('#_D'!S49),_xlfn.FORMULATEXT('#_D'!S49),'#_D'!S49),"9","#"),"8","#"),"7","#"),"6","#"),"5","#"),"4","#"),"3","#"),"2","#"),"1","#"),"0","#"),"$","")," ",""),",","@"),"&gt;","@"),"&lt;","@"),"=","@"),")","@"),"(","@"),"^","@"),"/","@"),"+","@"),"*","@"),"-","@"))-LEN(SUBSTITUTE(SUBSTITUTE(SUBSTITUTE(SUBSTITUTE(SUBSTITUTE(SUBSTITUTE(SUBSTITUTE(SUBSTITUTE(SUBSTITUTE(SUBSTITUTE(SUBSTITUTE(SUBSTITUTE(SUBSTITUTE(SUBSTITUTE(SUBSTITUTE(SUBSTITUTE(SUBSTITUTE(SUBSTITUTE(SUBSTITUTE(SUBSTITUTE(SUBSTITUTE(SUBSTITUTE(SUBSTITUTE(SUBSTITUTE(IF(_xlfn.ISFORMULA('#_D'!S49),_xlfn.FORMULATEXT('#_D'!S49),'#_D'!S49),"9","#"),"8","#"),"7","#"),"6","#"),"5","#"),"4","#"),"3","#"),"2","#"),"1","#"),"0","#"),"$","")," ",""),",","@"),"&gt;","@"),"&lt;","@"),"=","@"),")","@"),"(","@"),"^","@"),"/","@"),"+","@"),"*","@"),"-","@"),"@#","")))/2,TRUE,FALSE),"HardCodeMsg",IF(LEN(IF(_xlfn.ISFORMULA(D!S49),_xlfn.FORMULATEXT(D!S49),D!S49))-LEN(SUBSTITUTE(IF(_xlfn.ISFORMULA(D!S49),_xlfn.FORMULATEXT(D!S49),D!S49),"""",""))&gt;LEN(IF(_xlfn.ISFORMULA('#_D'!S49),_xlfn.FORMULATEXT('#_D'!S49),'#_D'!S49))-LEN(SUBSTITUTE(IF(_xlfn.ISFORMULA('#_D'!S49),_xlfn.FORMULATEXT('#_D'!S49),'#_D'!S49),"""","")),TRUE,FALSE),"HardQuoteMsg",IF(LEN(IF(_xlfn.ISFORMULA(D!S49),_xlfn.FORMULATEXT(D!S49),D!S49))-LEN(SUBSTITUTE(IF(_xlfn.ISFORMULA(D!S49),_xlfn.FORMULATEXT(D!S49),D!S49),"$",""))&lt;LEN(IF(_xlfn.ISFORMULA('#_D'!S49),_xlfn.FORMULATEXT('#_D'!S49),'#_D'!S49))-LEN(SUBSTITUTE(IF(_xlfn.ISFORMULA('#_D'!S49),_xlfn.FORMULATEXT('#_D'!S49),'#_D'!S49),"$","")),TRUE,FALSE),"MissingAbsMsg",_xlfn.IFS(ISTEXT('#_D'!S49),FALSE,ISLOGICAL('#_D'!S49),FALSE,SUBSTITUTE(CELL("format",'#_D'!S49),"-","")=SUBSTITUTE(CELL("format",D!S49),"-",""),FALSE,CELL("format",'#_D'!S49)="G",FALSE,AND(CELL("format",'#_D'!S49)="F0",CELL("format",D!S49)="G"),FALSE,TRUE,IFERROR(IF(MATCH(CELL("format",'#_D'!S49),FormatCodes_SFX!$A$4:$A$53,0)&gt;0,TRUE),FALSE),TRUE,TRUE),"FormatMsg",TRUE,"PerfectMsg")</f>
        <v>PerfectMsg</v>
      </c>
      <c r="T49" s="303" t="str">
        <f ca="1">_xlfn.IFS(ISBLANK(D!T49),"",IF(NOT(ISNA('#_D'!T49)),IF(ISNA(D!T49),TRUE,FALSE),FALSE),"StuNAMsg",IF(AND(ISNA('#_D'!T49),ISNA(D!T49)),TRUE,FALSE),"PerfectMsg",IF(NOT(ISERROR('#_D'!T49)),IF(ISERROR(D!T49),TRUE,FALSE),FALSE),"StuErrorMsg",IF(TYPE('#_D'!T49)&lt;&gt;TYPE(D!T49),TRUE,FALSE),"WrongTypeMsg",IF(_xlfn.ISFORMULA('#_D'!T49),IF(NOT(_xlfn.ISFORMULA(D!T49)),TRUE),FALSE),"MissingFormulaMsg",IF(NOT(AND(ISNUMBER(FIND("[",_xlfn.FORMULATEXT('#_D'!T49))),ISNUMBER(FIND("!",_xlfn.FORMULATEXT('#_D'!T49))))),AND(ISNUMBER(FIND("[",_xlfn.FORMULATEXT(D!T49))),ISNUMBER(FIND("!",_xlfn.FORMULATEXT(D!T49)))),FALSE),"ExternalRefsMsg",IF(ISNUMBER('#_D'!T49),IF(ABS('#_D'!T49-D!T49)&gt;0.00001,TRUE,FALSE),IF('#_D'!T49&lt;&gt;D!T49,TRUE,FALSE)),IF(ISNUMBER('#_D'!T49),IF('#_D'!T49&gt;D!T49,"TooLow","TooHigh"),"WrongAnswer"),NOT(_xlfn.ISFORMULA('#_D'!T49)),IF(_xlfn.IFS(ISTEXT('#_D'!T49),FALSE,ISLOGICAL('#_D'!T49),FALSE,SUBSTITUTE(CELL("format",'#_D'!T49),"-","")=SUBSTITUTE(CELL("format",D!T49),"-",""),FALSE,CELL("format",'#_D'!T49)="G",FALSE,AND(CELL("format",'#_D'!T49)="F0",CELL("format",D!T49)="G"),FALSE,TRUE,IFERROR(IF(MATCH(CELL("format",'#_D'!T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49),_xlfn.FORMULATEXT(D!T49),D!T49),"9","#"),"8","#"),"7","#"),"6","#"),"5","#"),"4","#"),"3","#"),"2","#"),"1","#"),"0","#"),"$","")," ",""),",","@"),"&gt;","@"),"&lt;","@"),"=","@"),")","@"),"(","@"),"^","@"),"/","@"),"+","@"),"*","@"),"-","@"))-LEN(SUBSTITUTE(SUBSTITUTE(SUBSTITUTE(SUBSTITUTE(SUBSTITUTE(SUBSTITUTE(SUBSTITUTE(SUBSTITUTE(SUBSTITUTE(SUBSTITUTE(SUBSTITUTE(SUBSTITUTE(SUBSTITUTE(SUBSTITUTE(SUBSTITUTE(SUBSTITUTE(SUBSTITUTE(SUBSTITUTE(SUBSTITUTE(SUBSTITUTE(SUBSTITUTE(SUBSTITUTE(SUBSTITUTE(SUBSTITUTE(IF(_xlfn.ISFORMULA(D!T49),_xlfn.FORMULATEXT(D!T49),D!T49),"9","#"),"8","#"),"7","#"),"6","#"),"5","#"),"4","#"),"3","#"),"2","#"),"1","#"),"0","#"),"$","")," ",""),",","@"),"&gt;","@"),"&lt;","@"),"=","@"),")","@"),"(","@"),"^","@"),"/","@"),"+","@"),"*","@"),"-","@"),"@#","")))/2&gt;(LEN(SUBSTITUTE(SUBSTITUTE(SUBSTITUTE(SUBSTITUTE(SUBSTITUTE(SUBSTITUTE(SUBSTITUTE(SUBSTITUTE(SUBSTITUTE(SUBSTITUTE(SUBSTITUTE(SUBSTITUTE(SUBSTITUTE(SUBSTITUTE(SUBSTITUTE(SUBSTITUTE(SUBSTITUTE(SUBSTITUTE(SUBSTITUTE(SUBSTITUTE(SUBSTITUTE(SUBSTITUTE(SUBSTITUTE(IF(_xlfn.ISFORMULA('#_D'!T49),_xlfn.FORMULATEXT('#_D'!T49),'#_D'!T49),"9","#"),"8","#"),"7","#"),"6","#"),"5","#"),"4","#"),"3","#"),"2","#"),"1","#"),"0","#"),"$","")," ",""),",","@"),"&gt;","@"),"&lt;","@"),"=","@"),")","@"),"(","@"),"^","@"),"/","@"),"+","@"),"*","@"),"-","@"))-LEN(SUBSTITUTE(SUBSTITUTE(SUBSTITUTE(SUBSTITUTE(SUBSTITUTE(SUBSTITUTE(SUBSTITUTE(SUBSTITUTE(SUBSTITUTE(SUBSTITUTE(SUBSTITUTE(SUBSTITUTE(SUBSTITUTE(SUBSTITUTE(SUBSTITUTE(SUBSTITUTE(SUBSTITUTE(SUBSTITUTE(SUBSTITUTE(SUBSTITUTE(SUBSTITUTE(SUBSTITUTE(SUBSTITUTE(SUBSTITUTE(IF(_xlfn.ISFORMULA('#_D'!T49),_xlfn.FORMULATEXT('#_D'!T49),'#_D'!T49),"9","#"),"8","#"),"7","#"),"6","#"),"5","#"),"4","#"),"3","#"),"2","#"),"1","#"),"0","#"),"$","")," ",""),",","@"),"&gt;","@"),"&lt;","@"),"=","@"),")","@"),"(","@"),"^","@"),"/","@"),"+","@"),"*","@"),"-","@"),"@#","")))/2,TRUE,FALSE),"HardCodeMsg",IF(LEN(IF(_xlfn.ISFORMULA(D!T49),_xlfn.FORMULATEXT(D!T49),D!T49))-LEN(SUBSTITUTE(IF(_xlfn.ISFORMULA(D!T49),_xlfn.FORMULATEXT(D!T49),D!T49),"""",""))&gt;LEN(IF(_xlfn.ISFORMULA('#_D'!T49),_xlfn.FORMULATEXT('#_D'!T49),'#_D'!T49))-LEN(SUBSTITUTE(IF(_xlfn.ISFORMULA('#_D'!T49),_xlfn.FORMULATEXT('#_D'!T49),'#_D'!T49),"""","")),TRUE,FALSE),"HardQuoteMsg",IF(LEN(IF(_xlfn.ISFORMULA(D!T49),_xlfn.FORMULATEXT(D!T49),D!T49))-LEN(SUBSTITUTE(IF(_xlfn.ISFORMULA(D!T49),_xlfn.FORMULATEXT(D!T49),D!T49),"$",""))&lt;LEN(IF(_xlfn.ISFORMULA('#_D'!T49),_xlfn.FORMULATEXT('#_D'!T49),'#_D'!T49))-LEN(SUBSTITUTE(IF(_xlfn.ISFORMULA('#_D'!T49),_xlfn.FORMULATEXT('#_D'!T49),'#_D'!T49),"$","")),TRUE,FALSE),"MissingAbsMsg",_xlfn.IFS(ISTEXT('#_D'!T49),FALSE,ISLOGICAL('#_D'!T49),FALSE,SUBSTITUTE(CELL("format",'#_D'!T49),"-","")=SUBSTITUTE(CELL("format",D!T49),"-",""),FALSE,CELL("format",'#_D'!T49)="G",FALSE,AND(CELL("format",'#_D'!T49)="F0",CELL("format",D!T49)="G"),FALSE,TRUE,IFERROR(IF(MATCH(CELL("format",'#_D'!T49),FormatCodes_SFX!$A$4:$A$53,0)&gt;0,TRUE),FALSE),TRUE,TRUE),"FormatMsg",TRUE,"PerfectMsg")</f>
        <v>PerfectMsg</v>
      </c>
      <c r="U49" s="231" t="str">
        <f ca="1">_xlfn.IFS(ISBLANK(D!U49),"",IF(NOT(ISNA('#_D'!U49)),IF(ISNA(D!U49),TRUE,FALSE),FALSE),"StuNAMsg",IF(AND(ISNA('#_D'!U49),ISNA(D!U49)),TRUE,FALSE),"PerfectMsg",IF(NOT(ISERROR('#_D'!U49)),IF(ISERROR(D!U49),TRUE,FALSE),FALSE),"StuErrorMsg",IF(TYPE('#_D'!U49)&lt;&gt;TYPE(D!U49),TRUE,FALSE),"WrongTypeMsg",IF(_xlfn.ISFORMULA('#_D'!U49),IF(NOT(_xlfn.ISFORMULA(D!U49)),TRUE),FALSE),"MissingFormulaMsg",IF(NOT(AND(ISNUMBER(FIND("[",_xlfn.FORMULATEXT('#_D'!U49))),ISNUMBER(FIND("!",_xlfn.FORMULATEXT('#_D'!U49))))),AND(ISNUMBER(FIND("[",_xlfn.FORMULATEXT(D!U49))),ISNUMBER(FIND("!",_xlfn.FORMULATEXT(D!U49)))),FALSE),"ExternalRefsMsg",IF(ISNUMBER('#_D'!U49),IF(ABS('#_D'!U49-D!U49)&gt;0.00001,TRUE,FALSE),IF('#_D'!U49&lt;&gt;D!U49,TRUE,FALSE)),IF(ISNUMBER('#_D'!U49),IF('#_D'!U49&gt;D!U49,"TooLow","TooHigh"),"WrongAnswer"),NOT(_xlfn.ISFORMULA('#_D'!U49)),IF(_xlfn.IFS(ISTEXT('#_D'!U49),FALSE,ISLOGICAL('#_D'!U49),FALSE,SUBSTITUTE(CELL("format",'#_D'!U49),"-","")=SUBSTITUTE(CELL("format",D!U49),"-",""),FALSE,CELL("format",'#_D'!U49)="G",FALSE,AND(CELL("format",'#_D'!U49)="F0",CELL("format",D!U49)="G"),FALSE,TRUE,IFERROR(IF(MATCH(CELL("format",'#_D'!U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49),_xlfn.FORMULATEXT(D!U49),D!U49),"9","#"),"8","#"),"7","#"),"6","#"),"5","#"),"4","#"),"3","#"),"2","#"),"1","#"),"0","#"),"$","")," ",""),",","@"),"&gt;","@"),"&lt;","@"),"=","@"),")","@"),"(","@"),"^","@"),"/","@"),"+","@"),"*","@"),"-","@"))-LEN(SUBSTITUTE(SUBSTITUTE(SUBSTITUTE(SUBSTITUTE(SUBSTITUTE(SUBSTITUTE(SUBSTITUTE(SUBSTITUTE(SUBSTITUTE(SUBSTITUTE(SUBSTITUTE(SUBSTITUTE(SUBSTITUTE(SUBSTITUTE(SUBSTITUTE(SUBSTITUTE(SUBSTITUTE(SUBSTITUTE(SUBSTITUTE(SUBSTITUTE(SUBSTITUTE(SUBSTITUTE(SUBSTITUTE(SUBSTITUTE(IF(_xlfn.ISFORMULA(D!U49),_xlfn.FORMULATEXT(D!U49),D!U49),"9","#"),"8","#"),"7","#"),"6","#"),"5","#"),"4","#"),"3","#"),"2","#"),"1","#"),"0","#"),"$","")," ",""),",","@"),"&gt;","@"),"&lt;","@"),"=","@"),")","@"),"(","@"),"^","@"),"/","@"),"+","@"),"*","@"),"-","@"),"@#","")))/2&gt;(LEN(SUBSTITUTE(SUBSTITUTE(SUBSTITUTE(SUBSTITUTE(SUBSTITUTE(SUBSTITUTE(SUBSTITUTE(SUBSTITUTE(SUBSTITUTE(SUBSTITUTE(SUBSTITUTE(SUBSTITUTE(SUBSTITUTE(SUBSTITUTE(SUBSTITUTE(SUBSTITUTE(SUBSTITUTE(SUBSTITUTE(SUBSTITUTE(SUBSTITUTE(SUBSTITUTE(SUBSTITUTE(SUBSTITUTE(IF(_xlfn.ISFORMULA('#_D'!U49),_xlfn.FORMULATEXT('#_D'!U49),'#_D'!U49),"9","#"),"8","#"),"7","#"),"6","#"),"5","#"),"4","#"),"3","#"),"2","#"),"1","#"),"0","#"),"$","")," ",""),",","@"),"&gt;","@"),"&lt;","@"),"=","@"),")","@"),"(","@"),"^","@"),"/","@"),"+","@"),"*","@"),"-","@"))-LEN(SUBSTITUTE(SUBSTITUTE(SUBSTITUTE(SUBSTITUTE(SUBSTITUTE(SUBSTITUTE(SUBSTITUTE(SUBSTITUTE(SUBSTITUTE(SUBSTITUTE(SUBSTITUTE(SUBSTITUTE(SUBSTITUTE(SUBSTITUTE(SUBSTITUTE(SUBSTITUTE(SUBSTITUTE(SUBSTITUTE(SUBSTITUTE(SUBSTITUTE(SUBSTITUTE(SUBSTITUTE(SUBSTITUTE(SUBSTITUTE(IF(_xlfn.ISFORMULA('#_D'!U49),_xlfn.FORMULATEXT('#_D'!U49),'#_D'!U49),"9","#"),"8","#"),"7","#"),"6","#"),"5","#"),"4","#"),"3","#"),"2","#"),"1","#"),"0","#"),"$","")," ",""),",","@"),"&gt;","@"),"&lt;","@"),"=","@"),")","@"),"(","@"),"^","@"),"/","@"),"+","@"),"*","@"),"-","@"),"@#","")))/2,TRUE,FALSE),"HardCodeMsg",IF(LEN(IF(_xlfn.ISFORMULA(D!U49),_xlfn.FORMULATEXT(D!U49),D!U49))-LEN(SUBSTITUTE(IF(_xlfn.ISFORMULA(D!U49),_xlfn.FORMULATEXT(D!U49),D!U49),"""",""))&gt;LEN(IF(_xlfn.ISFORMULA('#_D'!U49),_xlfn.FORMULATEXT('#_D'!U49),'#_D'!U49))-LEN(SUBSTITUTE(IF(_xlfn.ISFORMULA('#_D'!U49),_xlfn.FORMULATEXT('#_D'!U49),'#_D'!U49),"""","")),TRUE,FALSE),"HardQuoteMsg",IF(LEN(IF(_xlfn.ISFORMULA(D!U49),_xlfn.FORMULATEXT(D!U49),D!U49))-LEN(SUBSTITUTE(IF(_xlfn.ISFORMULA(D!U49),_xlfn.FORMULATEXT(D!U49),D!U49),"$",""))&lt;LEN(IF(_xlfn.ISFORMULA('#_D'!U49),_xlfn.FORMULATEXT('#_D'!U49),'#_D'!U49))-LEN(SUBSTITUTE(IF(_xlfn.ISFORMULA('#_D'!U49),_xlfn.FORMULATEXT('#_D'!U49),'#_D'!U49),"$","")),TRUE,FALSE),"MissingAbsMsg",_xlfn.IFS(ISTEXT('#_D'!U49),FALSE,ISLOGICAL('#_D'!U49),FALSE,SUBSTITUTE(CELL("format",'#_D'!U49),"-","")=SUBSTITUTE(CELL("format",D!U49),"-",""),FALSE,CELL("format",'#_D'!U49)="G",FALSE,AND(CELL("format",'#_D'!U49)="F0",CELL("format",D!U49)="G"),FALSE,TRUE,IFERROR(IF(MATCH(CELL("format",'#_D'!U49),FormatCodes_SFX!$A$4:$A$53,0)&gt;0,TRUE),FALSE),TRUE,TRUE),"FormatMsg",TRUE,"PerfectMsg")</f>
        <v>PerfectMsg</v>
      </c>
    </row>
    <row r="50" spans="6:21" ht="15.4" customHeight="1">
      <c r="F50" s="232">
        <v>0</v>
      </c>
      <c r="G50" s="231">
        <v>0</v>
      </c>
      <c r="H50" s="231">
        <v>0</v>
      </c>
      <c r="I50" s="231" t="str">
        <f ca="1">_xlfn.IFS(ISBLANK(D!I50),"",IF(NOT(ISNA('#_D'!I50)),IF(ISNA(D!I50),TRUE,FALSE),FALSE),"StuNAMsg",IF(AND(ISNA('#_D'!I50),ISNA(D!I50)),TRUE,FALSE),"PerfectMsg",IF(NOT(ISERROR('#_D'!I50)),IF(ISERROR(D!I50),TRUE,FALSE),FALSE),"StuErrorMsg",IF(TYPE('#_D'!I50)&lt;&gt;TYPE(D!I50),TRUE,FALSE),"WrongTypeMsg",IF(_xlfn.ISFORMULA('#_D'!I50),IF(NOT(_xlfn.ISFORMULA(D!I50)),TRUE),FALSE),"MissingFormulaMsg",IF(NOT(AND(ISNUMBER(FIND("[",_xlfn.FORMULATEXT('#_D'!I50))),ISNUMBER(FIND("!",_xlfn.FORMULATEXT('#_D'!I50))))),AND(ISNUMBER(FIND("[",_xlfn.FORMULATEXT(D!I50))),ISNUMBER(FIND("!",_xlfn.FORMULATEXT(D!I50)))),FALSE),"ExternalRefsMsg",IF(ISNUMBER('#_D'!I50),IF(ABS('#_D'!I50-D!I50)&gt;0.00001,TRUE,FALSE),IF('#_D'!I50&lt;&gt;D!I50,TRUE,FALSE)),IF(ISNUMBER('#_D'!I50),IF('#_D'!I50&gt;D!I50,"TooLow","TooHigh"),"WrongAnswer"),NOT(_xlfn.ISFORMULA('#_D'!I50)),IF(_xlfn.IFS(ISTEXT('#_D'!I50),FALSE,ISLOGICAL('#_D'!I50),FALSE,SUBSTITUTE(CELL("format",'#_D'!I50),"-","")=SUBSTITUTE(CELL("format",D!I50),"-",""),FALSE,CELL("format",'#_D'!I50)="G",FALSE,AND(CELL("format",'#_D'!I50)="F0",CELL("format",D!I50)="G"),FALSE,TRUE,IFERROR(IF(MATCH(CELL("format",'#_D'!I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50),_xlfn.FORMULATEXT(D!I50),D!I50),"9","#"),"8","#"),"7","#"),"6","#"),"5","#"),"4","#"),"3","#"),"2","#"),"1","#"),"0","#"),"$","")," ",""),",","@"),"&gt;","@"),"&lt;","@"),"=","@"),")","@"),"(","@"),"^","@"),"/","@"),"+","@"),"*","@"),"-","@"))-LEN(SUBSTITUTE(SUBSTITUTE(SUBSTITUTE(SUBSTITUTE(SUBSTITUTE(SUBSTITUTE(SUBSTITUTE(SUBSTITUTE(SUBSTITUTE(SUBSTITUTE(SUBSTITUTE(SUBSTITUTE(SUBSTITUTE(SUBSTITUTE(SUBSTITUTE(SUBSTITUTE(SUBSTITUTE(SUBSTITUTE(SUBSTITUTE(SUBSTITUTE(SUBSTITUTE(SUBSTITUTE(SUBSTITUTE(SUBSTITUTE(IF(_xlfn.ISFORMULA(D!I50),_xlfn.FORMULATEXT(D!I50),D!I50),"9","#"),"8","#"),"7","#"),"6","#"),"5","#"),"4","#"),"3","#"),"2","#"),"1","#"),"0","#"),"$","")," ",""),",","@"),"&gt;","@"),"&lt;","@"),"=","@"),")","@"),"(","@"),"^","@"),"/","@"),"+","@"),"*","@"),"-","@"),"@#","")))/2&gt;(LEN(SUBSTITUTE(SUBSTITUTE(SUBSTITUTE(SUBSTITUTE(SUBSTITUTE(SUBSTITUTE(SUBSTITUTE(SUBSTITUTE(SUBSTITUTE(SUBSTITUTE(SUBSTITUTE(SUBSTITUTE(SUBSTITUTE(SUBSTITUTE(SUBSTITUTE(SUBSTITUTE(SUBSTITUTE(SUBSTITUTE(SUBSTITUTE(SUBSTITUTE(SUBSTITUTE(SUBSTITUTE(SUBSTITUTE(IF(_xlfn.ISFORMULA('#_D'!I50),_xlfn.FORMULATEXT('#_D'!I50),'#_D'!I50),"9","#"),"8","#"),"7","#"),"6","#"),"5","#"),"4","#"),"3","#"),"2","#"),"1","#"),"0","#"),"$","")," ",""),",","@"),"&gt;","@"),"&lt;","@"),"=","@"),")","@"),"(","@"),"^","@"),"/","@"),"+","@"),"*","@"),"-","@"))-LEN(SUBSTITUTE(SUBSTITUTE(SUBSTITUTE(SUBSTITUTE(SUBSTITUTE(SUBSTITUTE(SUBSTITUTE(SUBSTITUTE(SUBSTITUTE(SUBSTITUTE(SUBSTITUTE(SUBSTITUTE(SUBSTITUTE(SUBSTITUTE(SUBSTITUTE(SUBSTITUTE(SUBSTITUTE(SUBSTITUTE(SUBSTITUTE(SUBSTITUTE(SUBSTITUTE(SUBSTITUTE(SUBSTITUTE(SUBSTITUTE(IF(_xlfn.ISFORMULA('#_D'!I50),_xlfn.FORMULATEXT('#_D'!I50),'#_D'!I50),"9","#"),"8","#"),"7","#"),"6","#"),"5","#"),"4","#"),"3","#"),"2","#"),"1","#"),"0","#"),"$","")," ",""),",","@"),"&gt;","@"),"&lt;","@"),"=","@"),")","@"),"(","@"),"^","@"),"/","@"),"+","@"),"*","@"),"-","@"),"@#","")))/2,TRUE,FALSE),"HardCodeMsg",IF(LEN(IF(_xlfn.ISFORMULA(D!I50),_xlfn.FORMULATEXT(D!I50),D!I50))-LEN(SUBSTITUTE(IF(_xlfn.ISFORMULA(D!I50),_xlfn.FORMULATEXT(D!I50),D!I50),"""",""))&gt;LEN(IF(_xlfn.ISFORMULA('#_D'!I50),_xlfn.FORMULATEXT('#_D'!I50),'#_D'!I50))-LEN(SUBSTITUTE(IF(_xlfn.ISFORMULA('#_D'!I50),_xlfn.FORMULATEXT('#_D'!I50),'#_D'!I50),"""","")),TRUE,FALSE),"HardQuoteMsg",IF(LEN(IF(_xlfn.ISFORMULA(D!I50),_xlfn.FORMULATEXT(D!I50),D!I50))-LEN(SUBSTITUTE(IF(_xlfn.ISFORMULA(D!I50),_xlfn.FORMULATEXT(D!I50),D!I50),"$",""))&lt;LEN(IF(_xlfn.ISFORMULA('#_D'!I50),_xlfn.FORMULATEXT('#_D'!I50),'#_D'!I50))-LEN(SUBSTITUTE(IF(_xlfn.ISFORMULA('#_D'!I50),_xlfn.FORMULATEXT('#_D'!I50),'#_D'!I50),"$","")),TRUE,FALSE),"MissingAbsMsg",_xlfn.IFS(ISTEXT('#_D'!I50),FALSE,ISLOGICAL('#_D'!I50),FALSE,SUBSTITUTE(CELL("format",'#_D'!I50),"-","")=SUBSTITUTE(CELL("format",D!I50),"-",""),FALSE,CELL("format",'#_D'!I50)="G",FALSE,AND(CELL("format",'#_D'!I50)="F0",CELL("format",D!I50)="G"),FALSE,TRUE,IFERROR(IF(MATCH(CELL("format",'#_D'!I50),FormatCodes_SFX!$A$4:$A$53,0)&gt;0,TRUE),FALSE),TRUE,TRUE),"FormatMsg",TRUE,"PerfectMsg")</f>
        <v>PerfectMsg</v>
      </c>
      <c r="J50" s="231" t="str">
        <f ca="1">_xlfn.IFS(ISBLANK(D!J50),"",IF(NOT(ISNA('#_D'!J50)),IF(ISNA(D!J50),TRUE,FALSE),FALSE),"StuNAMsg",IF(AND(ISNA('#_D'!J50),ISNA(D!J50)),TRUE,FALSE),"PerfectMsg",IF(NOT(ISERROR('#_D'!J50)),IF(ISERROR(D!J50),TRUE,FALSE),FALSE),"StuErrorMsg",IF(TYPE('#_D'!J50)&lt;&gt;TYPE(D!J50),TRUE,FALSE),"WrongTypeMsg",IF(_xlfn.ISFORMULA('#_D'!J50),IF(NOT(_xlfn.ISFORMULA(D!J50)),TRUE),FALSE),"MissingFormulaMsg",IF(NOT(AND(ISNUMBER(FIND("[",_xlfn.FORMULATEXT('#_D'!J50))),ISNUMBER(FIND("!",_xlfn.FORMULATEXT('#_D'!J50))))),AND(ISNUMBER(FIND("[",_xlfn.FORMULATEXT(D!J50))),ISNUMBER(FIND("!",_xlfn.FORMULATEXT(D!J50)))),FALSE),"ExternalRefsMsg",IF(ISNUMBER('#_D'!J50),IF(ABS('#_D'!J50-D!J50)&gt;0.00001,TRUE,FALSE),IF('#_D'!J50&lt;&gt;D!J50,TRUE,FALSE)),IF(ISNUMBER('#_D'!J50),IF('#_D'!J50&gt;D!J50,"TooLow","TooHigh"),"WrongAnswer"),NOT(_xlfn.ISFORMULA('#_D'!J50)),IF(_xlfn.IFS(ISTEXT('#_D'!J50),FALSE,ISLOGICAL('#_D'!J50),FALSE,SUBSTITUTE(CELL("format",'#_D'!J50),"-","")=SUBSTITUTE(CELL("format",D!J50),"-",""),FALSE,CELL("format",'#_D'!J50)="G",FALSE,AND(CELL("format",'#_D'!J50)="F0",CELL("format",D!J50)="G"),FALSE,TRUE,IFERROR(IF(MATCH(CELL("format",'#_D'!J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50),_xlfn.FORMULATEXT(D!J50),D!J50),"9","#"),"8","#"),"7","#"),"6","#"),"5","#"),"4","#"),"3","#"),"2","#"),"1","#"),"0","#"),"$","")," ",""),",","@"),"&gt;","@"),"&lt;","@"),"=","@"),")","@"),"(","@"),"^","@"),"/","@"),"+","@"),"*","@"),"-","@"))-LEN(SUBSTITUTE(SUBSTITUTE(SUBSTITUTE(SUBSTITUTE(SUBSTITUTE(SUBSTITUTE(SUBSTITUTE(SUBSTITUTE(SUBSTITUTE(SUBSTITUTE(SUBSTITUTE(SUBSTITUTE(SUBSTITUTE(SUBSTITUTE(SUBSTITUTE(SUBSTITUTE(SUBSTITUTE(SUBSTITUTE(SUBSTITUTE(SUBSTITUTE(SUBSTITUTE(SUBSTITUTE(SUBSTITUTE(SUBSTITUTE(IF(_xlfn.ISFORMULA(D!J50),_xlfn.FORMULATEXT(D!J50),D!J50),"9","#"),"8","#"),"7","#"),"6","#"),"5","#"),"4","#"),"3","#"),"2","#"),"1","#"),"0","#"),"$","")," ",""),",","@"),"&gt;","@"),"&lt;","@"),"=","@"),")","@"),"(","@"),"^","@"),"/","@"),"+","@"),"*","@"),"-","@"),"@#","")))/2&gt;(LEN(SUBSTITUTE(SUBSTITUTE(SUBSTITUTE(SUBSTITUTE(SUBSTITUTE(SUBSTITUTE(SUBSTITUTE(SUBSTITUTE(SUBSTITUTE(SUBSTITUTE(SUBSTITUTE(SUBSTITUTE(SUBSTITUTE(SUBSTITUTE(SUBSTITUTE(SUBSTITUTE(SUBSTITUTE(SUBSTITUTE(SUBSTITUTE(SUBSTITUTE(SUBSTITUTE(SUBSTITUTE(SUBSTITUTE(IF(_xlfn.ISFORMULA('#_D'!J50),_xlfn.FORMULATEXT('#_D'!J50),'#_D'!J50),"9","#"),"8","#"),"7","#"),"6","#"),"5","#"),"4","#"),"3","#"),"2","#"),"1","#"),"0","#"),"$","")," ",""),",","@"),"&gt;","@"),"&lt;","@"),"=","@"),")","@"),"(","@"),"^","@"),"/","@"),"+","@"),"*","@"),"-","@"))-LEN(SUBSTITUTE(SUBSTITUTE(SUBSTITUTE(SUBSTITUTE(SUBSTITUTE(SUBSTITUTE(SUBSTITUTE(SUBSTITUTE(SUBSTITUTE(SUBSTITUTE(SUBSTITUTE(SUBSTITUTE(SUBSTITUTE(SUBSTITUTE(SUBSTITUTE(SUBSTITUTE(SUBSTITUTE(SUBSTITUTE(SUBSTITUTE(SUBSTITUTE(SUBSTITUTE(SUBSTITUTE(SUBSTITUTE(SUBSTITUTE(IF(_xlfn.ISFORMULA('#_D'!J50),_xlfn.FORMULATEXT('#_D'!J50),'#_D'!J50),"9","#"),"8","#"),"7","#"),"6","#"),"5","#"),"4","#"),"3","#"),"2","#"),"1","#"),"0","#"),"$","")," ",""),",","@"),"&gt;","@"),"&lt;","@"),"=","@"),")","@"),"(","@"),"^","@"),"/","@"),"+","@"),"*","@"),"-","@"),"@#","")))/2,TRUE,FALSE),"HardCodeMsg",IF(LEN(IF(_xlfn.ISFORMULA(D!J50),_xlfn.FORMULATEXT(D!J50),D!J50))-LEN(SUBSTITUTE(IF(_xlfn.ISFORMULA(D!J50),_xlfn.FORMULATEXT(D!J50),D!J50),"""",""))&gt;LEN(IF(_xlfn.ISFORMULA('#_D'!J50),_xlfn.FORMULATEXT('#_D'!J50),'#_D'!J50))-LEN(SUBSTITUTE(IF(_xlfn.ISFORMULA('#_D'!J50),_xlfn.FORMULATEXT('#_D'!J50),'#_D'!J50),"""","")),TRUE,FALSE),"HardQuoteMsg",IF(LEN(IF(_xlfn.ISFORMULA(D!J50),_xlfn.FORMULATEXT(D!J50),D!J50))-LEN(SUBSTITUTE(IF(_xlfn.ISFORMULA(D!J50),_xlfn.FORMULATEXT(D!J50),D!J50),"$",""))&lt;LEN(IF(_xlfn.ISFORMULA('#_D'!J50),_xlfn.FORMULATEXT('#_D'!J50),'#_D'!J50))-LEN(SUBSTITUTE(IF(_xlfn.ISFORMULA('#_D'!J50),_xlfn.FORMULATEXT('#_D'!J50),'#_D'!J50),"$","")),TRUE,FALSE),"MissingAbsMsg",_xlfn.IFS(ISTEXT('#_D'!J50),FALSE,ISLOGICAL('#_D'!J50),FALSE,SUBSTITUTE(CELL("format",'#_D'!J50),"-","")=SUBSTITUTE(CELL("format",D!J50),"-",""),FALSE,CELL("format",'#_D'!J50)="G",FALSE,AND(CELL("format",'#_D'!J50)="F0",CELL("format",D!J50)="G"),FALSE,TRUE,IFERROR(IF(MATCH(CELL("format",'#_D'!J50),FormatCodes_SFX!$A$4:$A$53,0)&gt;0,TRUE),FALSE),TRUE,TRUE),"FormatMsg",TRUE,"PerfectMsg")</f>
        <v>PerfectMsg</v>
      </c>
      <c r="K50" s="302">
        <v>0</v>
      </c>
      <c r="L50" s="231">
        <v>0</v>
      </c>
      <c r="M50" s="231">
        <v>0</v>
      </c>
      <c r="N50" s="303">
        <v>0</v>
      </c>
      <c r="O50" s="231">
        <v>0</v>
      </c>
      <c r="P50" s="302">
        <v>0</v>
      </c>
      <c r="Q50" s="304">
        <v>0</v>
      </c>
      <c r="S50" s="305" t="str">
        <f ca="1">_xlfn.IFS(ISBLANK(D!S50),"",IF(NOT(ISNA('#_D'!S50)),IF(ISNA(D!S50),TRUE,FALSE),FALSE),"StuNAMsg",IF(AND(ISNA('#_D'!S50),ISNA(D!S50)),TRUE,FALSE),"PerfectMsg",IF(NOT(ISERROR('#_D'!S50)),IF(ISERROR(D!S50),TRUE,FALSE),FALSE),"StuErrorMsg",IF(TYPE('#_D'!S50)&lt;&gt;TYPE(D!S50),TRUE,FALSE),"WrongTypeMsg",IF(_xlfn.ISFORMULA('#_D'!S50),IF(NOT(_xlfn.ISFORMULA(D!S50)),TRUE),FALSE),"MissingFormulaMsg",IF(NOT(AND(ISNUMBER(FIND("[",_xlfn.FORMULATEXT('#_D'!S50))),ISNUMBER(FIND("!",_xlfn.FORMULATEXT('#_D'!S50))))),AND(ISNUMBER(FIND("[",_xlfn.FORMULATEXT(D!S50))),ISNUMBER(FIND("!",_xlfn.FORMULATEXT(D!S50)))),FALSE),"ExternalRefsMsg",IF(ISNUMBER('#_D'!S50),IF(ABS('#_D'!S50-D!S50)&gt;0.00001,TRUE,FALSE),IF('#_D'!S50&lt;&gt;D!S50,TRUE,FALSE)),IF(ISNUMBER('#_D'!S50),IF('#_D'!S50&gt;D!S50,"TooLow","TooHigh"),"WrongAnswer"),NOT(_xlfn.ISFORMULA('#_D'!S50)),IF(_xlfn.IFS(ISTEXT('#_D'!S50),FALSE,ISLOGICAL('#_D'!S50),FALSE,SUBSTITUTE(CELL("format",'#_D'!S50),"-","")=SUBSTITUTE(CELL("format",D!S50),"-",""),FALSE,CELL("format",'#_D'!S50)="G",FALSE,AND(CELL("format",'#_D'!S50)="F0",CELL("format",D!S50)="G"),FALSE,TRUE,IFERROR(IF(MATCH(CELL("format",'#_D'!S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50),_xlfn.FORMULATEXT(D!S50),D!S50),"9","#"),"8","#"),"7","#"),"6","#"),"5","#"),"4","#"),"3","#"),"2","#"),"1","#"),"0","#"),"$","")," ",""),",","@"),"&gt;","@"),"&lt;","@"),"=","@"),")","@"),"(","@"),"^","@"),"/","@"),"+","@"),"*","@"),"-","@"))-LEN(SUBSTITUTE(SUBSTITUTE(SUBSTITUTE(SUBSTITUTE(SUBSTITUTE(SUBSTITUTE(SUBSTITUTE(SUBSTITUTE(SUBSTITUTE(SUBSTITUTE(SUBSTITUTE(SUBSTITUTE(SUBSTITUTE(SUBSTITUTE(SUBSTITUTE(SUBSTITUTE(SUBSTITUTE(SUBSTITUTE(SUBSTITUTE(SUBSTITUTE(SUBSTITUTE(SUBSTITUTE(SUBSTITUTE(SUBSTITUTE(IF(_xlfn.ISFORMULA(D!S50),_xlfn.FORMULATEXT(D!S50),D!S50),"9","#"),"8","#"),"7","#"),"6","#"),"5","#"),"4","#"),"3","#"),"2","#"),"1","#"),"0","#"),"$","")," ",""),",","@"),"&gt;","@"),"&lt;","@"),"=","@"),")","@"),"(","@"),"^","@"),"/","@"),"+","@"),"*","@"),"-","@"),"@#","")))/2&gt;(LEN(SUBSTITUTE(SUBSTITUTE(SUBSTITUTE(SUBSTITUTE(SUBSTITUTE(SUBSTITUTE(SUBSTITUTE(SUBSTITUTE(SUBSTITUTE(SUBSTITUTE(SUBSTITUTE(SUBSTITUTE(SUBSTITUTE(SUBSTITUTE(SUBSTITUTE(SUBSTITUTE(SUBSTITUTE(SUBSTITUTE(SUBSTITUTE(SUBSTITUTE(SUBSTITUTE(SUBSTITUTE(SUBSTITUTE(IF(_xlfn.ISFORMULA('#_D'!S50),_xlfn.FORMULATEXT('#_D'!S50),'#_D'!S50),"9","#"),"8","#"),"7","#"),"6","#"),"5","#"),"4","#"),"3","#"),"2","#"),"1","#"),"0","#"),"$","")," ",""),",","@"),"&gt;","@"),"&lt;","@"),"=","@"),")","@"),"(","@"),"^","@"),"/","@"),"+","@"),"*","@"),"-","@"))-LEN(SUBSTITUTE(SUBSTITUTE(SUBSTITUTE(SUBSTITUTE(SUBSTITUTE(SUBSTITUTE(SUBSTITUTE(SUBSTITUTE(SUBSTITUTE(SUBSTITUTE(SUBSTITUTE(SUBSTITUTE(SUBSTITUTE(SUBSTITUTE(SUBSTITUTE(SUBSTITUTE(SUBSTITUTE(SUBSTITUTE(SUBSTITUTE(SUBSTITUTE(SUBSTITUTE(SUBSTITUTE(SUBSTITUTE(SUBSTITUTE(IF(_xlfn.ISFORMULA('#_D'!S50),_xlfn.FORMULATEXT('#_D'!S50),'#_D'!S50),"9","#"),"8","#"),"7","#"),"6","#"),"5","#"),"4","#"),"3","#"),"2","#"),"1","#"),"0","#"),"$","")," ",""),",","@"),"&gt;","@"),"&lt;","@"),"=","@"),")","@"),"(","@"),"^","@"),"/","@"),"+","@"),"*","@"),"-","@"),"@#","")))/2,TRUE,FALSE),"HardCodeMsg",IF(LEN(IF(_xlfn.ISFORMULA(D!S50),_xlfn.FORMULATEXT(D!S50),D!S50))-LEN(SUBSTITUTE(IF(_xlfn.ISFORMULA(D!S50),_xlfn.FORMULATEXT(D!S50),D!S50),"""",""))&gt;LEN(IF(_xlfn.ISFORMULA('#_D'!S50),_xlfn.FORMULATEXT('#_D'!S50),'#_D'!S50))-LEN(SUBSTITUTE(IF(_xlfn.ISFORMULA('#_D'!S50),_xlfn.FORMULATEXT('#_D'!S50),'#_D'!S50),"""","")),TRUE,FALSE),"HardQuoteMsg",IF(LEN(IF(_xlfn.ISFORMULA(D!S50),_xlfn.FORMULATEXT(D!S50),D!S50))-LEN(SUBSTITUTE(IF(_xlfn.ISFORMULA(D!S50),_xlfn.FORMULATEXT(D!S50),D!S50),"$",""))&lt;LEN(IF(_xlfn.ISFORMULA('#_D'!S50),_xlfn.FORMULATEXT('#_D'!S50),'#_D'!S50))-LEN(SUBSTITUTE(IF(_xlfn.ISFORMULA('#_D'!S50),_xlfn.FORMULATEXT('#_D'!S50),'#_D'!S50),"$","")),TRUE,FALSE),"MissingAbsMsg",_xlfn.IFS(ISTEXT('#_D'!S50),FALSE,ISLOGICAL('#_D'!S50),FALSE,SUBSTITUTE(CELL("format",'#_D'!S50),"-","")=SUBSTITUTE(CELL("format",D!S50),"-",""),FALSE,CELL("format",'#_D'!S50)="G",FALSE,AND(CELL("format",'#_D'!S50)="F0",CELL("format",D!S50)="G"),FALSE,TRUE,IFERROR(IF(MATCH(CELL("format",'#_D'!S50),FormatCodes_SFX!$A$4:$A$53,0)&gt;0,TRUE),FALSE),TRUE,TRUE),"FormatMsg",TRUE,"PerfectMsg")</f>
        <v>PerfectMsg</v>
      </c>
      <c r="T50" s="303" t="str">
        <f ca="1">_xlfn.IFS(ISBLANK(D!T50),"",IF(NOT(ISNA('#_D'!T50)),IF(ISNA(D!T50),TRUE,FALSE),FALSE),"StuNAMsg",IF(AND(ISNA('#_D'!T50),ISNA(D!T50)),TRUE,FALSE),"PerfectMsg",IF(NOT(ISERROR('#_D'!T50)),IF(ISERROR(D!T50),TRUE,FALSE),FALSE),"StuErrorMsg",IF(TYPE('#_D'!T50)&lt;&gt;TYPE(D!T50),TRUE,FALSE),"WrongTypeMsg",IF(_xlfn.ISFORMULA('#_D'!T50),IF(NOT(_xlfn.ISFORMULA(D!T50)),TRUE),FALSE),"MissingFormulaMsg",IF(NOT(AND(ISNUMBER(FIND("[",_xlfn.FORMULATEXT('#_D'!T50))),ISNUMBER(FIND("!",_xlfn.FORMULATEXT('#_D'!T50))))),AND(ISNUMBER(FIND("[",_xlfn.FORMULATEXT(D!T50))),ISNUMBER(FIND("!",_xlfn.FORMULATEXT(D!T50)))),FALSE),"ExternalRefsMsg",IF(ISNUMBER('#_D'!T50),IF(ABS('#_D'!T50-D!T50)&gt;0.00001,TRUE,FALSE),IF('#_D'!T50&lt;&gt;D!T50,TRUE,FALSE)),IF(ISNUMBER('#_D'!T50),IF('#_D'!T50&gt;D!T50,"TooLow","TooHigh"),"WrongAnswer"),NOT(_xlfn.ISFORMULA('#_D'!T50)),IF(_xlfn.IFS(ISTEXT('#_D'!T50),FALSE,ISLOGICAL('#_D'!T50),FALSE,SUBSTITUTE(CELL("format",'#_D'!T50),"-","")=SUBSTITUTE(CELL("format",D!T50),"-",""),FALSE,CELL("format",'#_D'!T50)="G",FALSE,AND(CELL("format",'#_D'!T50)="F0",CELL("format",D!T50)="G"),FALSE,TRUE,IFERROR(IF(MATCH(CELL("format",'#_D'!T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50),_xlfn.FORMULATEXT(D!T50),D!T50),"9","#"),"8","#"),"7","#"),"6","#"),"5","#"),"4","#"),"3","#"),"2","#"),"1","#"),"0","#"),"$","")," ",""),",","@"),"&gt;","@"),"&lt;","@"),"=","@"),")","@"),"(","@"),"^","@"),"/","@"),"+","@"),"*","@"),"-","@"))-LEN(SUBSTITUTE(SUBSTITUTE(SUBSTITUTE(SUBSTITUTE(SUBSTITUTE(SUBSTITUTE(SUBSTITUTE(SUBSTITUTE(SUBSTITUTE(SUBSTITUTE(SUBSTITUTE(SUBSTITUTE(SUBSTITUTE(SUBSTITUTE(SUBSTITUTE(SUBSTITUTE(SUBSTITUTE(SUBSTITUTE(SUBSTITUTE(SUBSTITUTE(SUBSTITUTE(SUBSTITUTE(SUBSTITUTE(SUBSTITUTE(IF(_xlfn.ISFORMULA(D!T50),_xlfn.FORMULATEXT(D!T50),D!T50),"9","#"),"8","#"),"7","#"),"6","#"),"5","#"),"4","#"),"3","#"),"2","#"),"1","#"),"0","#"),"$","")," ",""),",","@"),"&gt;","@"),"&lt;","@"),"=","@"),")","@"),"(","@"),"^","@"),"/","@"),"+","@"),"*","@"),"-","@"),"@#","")))/2&gt;(LEN(SUBSTITUTE(SUBSTITUTE(SUBSTITUTE(SUBSTITUTE(SUBSTITUTE(SUBSTITUTE(SUBSTITUTE(SUBSTITUTE(SUBSTITUTE(SUBSTITUTE(SUBSTITUTE(SUBSTITUTE(SUBSTITUTE(SUBSTITUTE(SUBSTITUTE(SUBSTITUTE(SUBSTITUTE(SUBSTITUTE(SUBSTITUTE(SUBSTITUTE(SUBSTITUTE(SUBSTITUTE(SUBSTITUTE(IF(_xlfn.ISFORMULA('#_D'!T50),_xlfn.FORMULATEXT('#_D'!T50),'#_D'!T50),"9","#"),"8","#"),"7","#"),"6","#"),"5","#"),"4","#"),"3","#"),"2","#"),"1","#"),"0","#"),"$","")," ",""),",","@"),"&gt;","@"),"&lt;","@"),"=","@"),")","@"),"(","@"),"^","@"),"/","@"),"+","@"),"*","@"),"-","@"))-LEN(SUBSTITUTE(SUBSTITUTE(SUBSTITUTE(SUBSTITUTE(SUBSTITUTE(SUBSTITUTE(SUBSTITUTE(SUBSTITUTE(SUBSTITUTE(SUBSTITUTE(SUBSTITUTE(SUBSTITUTE(SUBSTITUTE(SUBSTITUTE(SUBSTITUTE(SUBSTITUTE(SUBSTITUTE(SUBSTITUTE(SUBSTITUTE(SUBSTITUTE(SUBSTITUTE(SUBSTITUTE(SUBSTITUTE(SUBSTITUTE(IF(_xlfn.ISFORMULA('#_D'!T50),_xlfn.FORMULATEXT('#_D'!T50),'#_D'!T50),"9","#"),"8","#"),"7","#"),"6","#"),"5","#"),"4","#"),"3","#"),"2","#"),"1","#"),"0","#"),"$","")," ",""),",","@"),"&gt;","@"),"&lt;","@"),"=","@"),")","@"),"(","@"),"^","@"),"/","@"),"+","@"),"*","@"),"-","@"),"@#","")))/2,TRUE,FALSE),"HardCodeMsg",IF(LEN(IF(_xlfn.ISFORMULA(D!T50),_xlfn.FORMULATEXT(D!T50),D!T50))-LEN(SUBSTITUTE(IF(_xlfn.ISFORMULA(D!T50),_xlfn.FORMULATEXT(D!T50),D!T50),"""",""))&gt;LEN(IF(_xlfn.ISFORMULA('#_D'!T50),_xlfn.FORMULATEXT('#_D'!T50),'#_D'!T50))-LEN(SUBSTITUTE(IF(_xlfn.ISFORMULA('#_D'!T50),_xlfn.FORMULATEXT('#_D'!T50),'#_D'!T50),"""","")),TRUE,FALSE),"HardQuoteMsg",IF(LEN(IF(_xlfn.ISFORMULA(D!T50),_xlfn.FORMULATEXT(D!T50),D!T50))-LEN(SUBSTITUTE(IF(_xlfn.ISFORMULA(D!T50),_xlfn.FORMULATEXT(D!T50),D!T50),"$",""))&lt;LEN(IF(_xlfn.ISFORMULA('#_D'!T50),_xlfn.FORMULATEXT('#_D'!T50),'#_D'!T50))-LEN(SUBSTITUTE(IF(_xlfn.ISFORMULA('#_D'!T50),_xlfn.FORMULATEXT('#_D'!T50),'#_D'!T50),"$","")),TRUE,FALSE),"MissingAbsMsg",_xlfn.IFS(ISTEXT('#_D'!T50),FALSE,ISLOGICAL('#_D'!T50),FALSE,SUBSTITUTE(CELL("format",'#_D'!T50),"-","")=SUBSTITUTE(CELL("format",D!T50),"-",""),FALSE,CELL("format",'#_D'!T50)="G",FALSE,AND(CELL("format",'#_D'!T50)="F0",CELL("format",D!T50)="G"),FALSE,TRUE,IFERROR(IF(MATCH(CELL("format",'#_D'!T50),FormatCodes_SFX!$A$4:$A$53,0)&gt;0,TRUE),FALSE),TRUE,TRUE),"FormatMsg",TRUE,"PerfectMsg")</f>
        <v>PerfectMsg</v>
      </c>
      <c r="U50" s="231" t="str">
        <f ca="1">_xlfn.IFS(ISBLANK(D!U50),"",IF(NOT(ISNA('#_D'!U50)),IF(ISNA(D!U50),TRUE,FALSE),FALSE),"StuNAMsg",IF(AND(ISNA('#_D'!U50),ISNA(D!U50)),TRUE,FALSE),"PerfectMsg",IF(NOT(ISERROR('#_D'!U50)),IF(ISERROR(D!U50),TRUE,FALSE),FALSE),"StuErrorMsg",IF(TYPE('#_D'!U50)&lt;&gt;TYPE(D!U50),TRUE,FALSE),"WrongTypeMsg",IF(_xlfn.ISFORMULA('#_D'!U50),IF(NOT(_xlfn.ISFORMULA(D!U50)),TRUE),FALSE),"MissingFormulaMsg",IF(NOT(AND(ISNUMBER(FIND("[",_xlfn.FORMULATEXT('#_D'!U50))),ISNUMBER(FIND("!",_xlfn.FORMULATEXT('#_D'!U50))))),AND(ISNUMBER(FIND("[",_xlfn.FORMULATEXT(D!U50))),ISNUMBER(FIND("!",_xlfn.FORMULATEXT(D!U50)))),FALSE),"ExternalRefsMsg",IF(ISNUMBER('#_D'!U50),IF(ABS('#_D'!U50-D!U50)&gt;0.00001,TRUE,FALSE),IF('#_D'!U50&lt;&gt;D!U50,TRUE,FALSE)),IF(ISNUMBER('#_D'!U50),IF('#_D'!U50&gt;D!U50,"TooLow","TooHigh"),"WrongAnswer"),NOT(_xlfn.ISFORMULA('#_D'!U50)),IF(_xlfn.IFS(ISTEXT('#_D'!U50),FALSE,ISLOGICAL('#_D'!U50),FALSE,SUBSTITUTE(CELL("format",'#_D'!U50),"-","")=SUBSTITUTE(CELL("format",D!U50),"-",""),FALSE,CELL("format",'#_D'!U50)="G",FALSE,AND(CELL("format",'#_D'!U50)="F0",CELL("format",D!U50)="G"),FALSE,TRUE,IFERROR(IF(MATCH(CELL("format",'#_D'!U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50),_xlfn.FORMULATEXT(D!U50),D!U50),"9","#"),"8","#"),"7","#"),"6","#"),"5","#"),"4","#"),"3","#"),"2","#"),"1","#"),"0","#"),"$","")," ",""),",","@"),"&gt;","@"),"&lt;","@"),"=","@"),")","@"),"(","@"),"^","@"),"/","@"),"+","@"),"*","@"),"-","@"))-LEN(SUBSTITUTE(SUBSTITUTE(SUBSTITUTE(SUBSTITUTE(SUBSTITUTE(SUBSTITUTE(SUBSTITUTE(SUBSTITUTE(SUBSTITUTE(SUBSTITUTE(SUBSTITUTE(SUBSTITUTE(SUBSTITUTE(SUBSTITUTE(SUBSTITUTE(SUBSTITUTE(SUBSTITUTE(SUBSTITUTE(SUBSTITUTE(SUBSTITUTE(SUBSTITUTE(SUBSTITUTE(SUBSTITUTE(SUBSTITUTE(IF(_xlfn.ISFORMULA(D!U50),_xlfn.FORMULATEXT(D!U50),D!U50),"9","#"),"8","#"),"7","#"),"6","#"),"5","#"),"4","#"),"3","#"),"2","#"),"1","#"),"0","#"),"$","")," ",""),",","@"),"&gt;","@"),"&lt;","@"),"=","@"),")","@"),"(","@"),"^","@"),"/","@"),"+","@"),"*","@"),"-","@"),"@#","")))/2&gt;(LEN(SUBSTITUTE(SUBSTITUTE(SUBSTITUTE(SUBSTITUTE(SUBSTITUTE(SUBSTITUTE(SUBSTITUTE(SUBSTITUTE(SUBSTITUTE(SUBSTITUTE(SUBSTITUTE(SUBSTITUTE(SUBSTITUTE(SUBSTITUTE(SUBSTITUTE(SUBSTITUTE(SUBSTITUTE(SUBSTITUTE(SUBSTITUTE(SUBSTITUTE(SUBSTITUTE(SUBSTITUTE(SUBSTITUTE(IF(_xlfn.ISFORMULA('#_D'!U50),_xlfn.FORMULATEXT('#_D'!U50),'#_D'!U50),"9","#"),"8","#"),"7","#"),"6","#"),"5","#"),"4","#"),"3","#"),"2","#"),"1","#"),"0","#"),"$","")," ",""),",","@"),"&gt;","@"),"&lt;","@"),"=","@"),")","@"),"(","@"),"^","@"),"/","@"),"+","@"),"*","@"),"-","@"))-LEN(SUBSTITUTE(SUBSTITUTE(SUBSTITUTE(SUBSTITUTE(SUBSTITUTE(SUBSTITUTE(SUBSTITUTE(SUBSTITUTE(SUBSTITUTE(SUBSTITUTE(SUBSTITUTE(SUBSTITUTE(SUBSTITUTE(SUBSTITUTE(SUBSTITUTE(SUBSTITUTE(SUBSTITUTE(SUBSTITUTE(SUBSTITUTE(SUBSTITUTE(SUBSTITUTE(SUBSTITUTE(SUBSTITUTE(SUBSTITUTE(IF(_xlfn.ISFORMULA('#_D'!U50),_xlfn.FORMULATEXT('#_D'!U50),'#_D'!U50),"9","#"),"8","#"),"7","#"),"6","#"),"5","#"),"4","#"),"3","#"),"2","#"),"1","#"),"0","#"),"$","")," ",""),",","@"),"&gt;","@"),"&lt;","@"),"=","@"),")","@"),"(","@"),"^","@"),"/","@"),"+","@"),"*","@"),"-","@"),"@#","")))/2,TRUE,FALSE),"HardCodeMsg",IF(LEN(IF(_xlfn.ISFORMULA(D!U50),_xlfn.FORMULATEXT(D!U50),D!U50))-LEN(SUBSTITUTE(IF(_xlfn.ISFORMULA(D!U50),_xlfn.FORMULATEXT(D!U50),D!U50),"""",""))&gt;LEN(IF(_xlfn.ISFORMULA('#_D'!U50),_xlfn.FORMULATEXT('#_D'!U50),'#_D'!U50))-LEN(SUBSTITUTE(IF(_xlfn.ISFORMULA('#_D'!U50),_xlfn.FORMULATEXT('#_D'!U50),'#_D'!U50),"""","")),TRUE,FALSE),"HardQuoteMsg",IF(LEN(IF(_xlfn.ISFORMULA(D!U50),_xlfn.FORMULATEXT(D!U50),D!U50))-LEN(SUBSTITUTE(IF(_xlfn.ISFORMULA(D!U50),_xlfn.FORMULATEXT(D!U50),D!U50),"$",""))&lt;LEN(IF(_xlfn.ISFORMULA('#_D'!U50),_xlfn.FORMULATEXT('#_D'!U50),'#_D'!U50))-LEN(SUBSTITUTE(IF(_xlfn.ISFORMULA('#_D'!U50),_xlfn.FORMULATEXT('#_D'!U50),'#_D'!U50),"$","")),TRUE,FALSE),"MissingAbsMsg",_xlfn.IFS(ISTEXT('#_D'!U50),FALSE,ISLOGICAL('#_D'!U50),FALSE,SUBSTITUTE(CELL("format",'#_D'!U50),"-","")=SUBSTITUTE(CELL("format",D!U50),"-",""),FALSE,CELL("format",'#_D'!U50)="G",FALSE,AND(CELL("format",'#_D'!U50)="F0",CELL("format",D!U50)="G"),FALSE,TRUE,IFERROR(IF(MATCH(CELL("format",'#_D'!U50),FormatCodes_SFX!$A$4:$A$53,0)&gt;0,TRUE),FALSE),TRUE,TRUE),"FormatMsg",TRUE,"PerfectMsg")</f>
        <v>PerfectMsg</v>
      </c>
    </row>
    <row r="51" spans="6:21" ht="15.4" customHeight="1">
      <c r="F51" s="232">
        <v>0</v>
      </c>
      <c r="G51" s="231">
        <v>0</v>
      </c>
      <c r="H51" s="231">
        <v>0</v>
      </c>
      <c r="I51" s="231" t="str">
        <f ca="1">_xlfn.IFS(ISBLANK(D!I51),"",IF(NOT(ISNA('#_D'!I51)),IF(ISNA(D!I51),TRUE,FALSE),FALSE),"StuNAMsg",IF(AND(ISNA('#_D'!I51),ISNA(D!I51)),TRUE,FALSE),"PerfectMsg",IF(NOT(ISERROR('#_D'!I51)),IF(ISERROR(D!I51),TRUE,FALSE),FALSE),"StuErrorMsg",IF(TYPE('#_D'!I51)&lt;&gt;TYPE(D!I51),TRUE,FALSE),"WrongTypeMsg",IF(_xlfn.ISFORMULA('#_D'!I51),IF(NOT(_xlfn.ISFORMULA(D!I51)),TRUE),FALSE),"MissingFormulaMsg",IF(NOT(AND(ISNUMBER(FIND("[",_xlfn.FORMULATEXT('#_D'!I51))),ISNUMBER(FIND("!",_xlfn.FORMULATEXT('#_D'!I51))))),AND(ISNUMBER(FIND("[",_xlfn.FORMULATEXT(D!I51))),ISNUMBER(FIND("!",_xlfn.FORMULATEXT(D!I51)))),FALSE),"ExternalRefsMsg",IF(ISNUMBER('#_D'!I51),IF(ABS('#_D'!I51-D!I51)&gt;0.00001,TRUE,FALSE),IF('#_D'!I51&lt;&gt;D!I51,TRUE,FALSE)),IF(ISNUMBER('#_D'!I51),IF('#_D'!I51&gt;D!I51,"TooLow","TooHigh"),"WrongAnswer"),NOT(_xlfn.ISFORMULA('#_D'!I51)),IF(_xlfn.IFS(ISTEXT('#_D'!I51),FALSE,ISLOGICAL('#_D'!I51),FALSE,SUBSTITUTE(CELL("format",'#_D'!I51),"-","")=SUBSTITUTE(CELL("format",D!I51),"-",""),FALSE,CELL("format",'#_D'!I51)="G",FALSE,AND(CELL("format",'#_D'!I51)="F0",CELL("format",D!I51)="G"),FALSE,TRUE,IFERROR(IF(MATCH(CELL("format",'#_D'!I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51),_xlfn.FORMULATEXT(D!I51),D!I51),"9","#"),"8","#"),"7","#"),"6","#"),"5","#"),"4","#"),"3","#"),"2","#"),"1","#"),"0","#"),"$","")," ",""),",","@"),"&gt;","@"),"&lt;","@"),"=","@"),")","@"),"(","@"),"^","@"),"/","@"),"+","@"),"*","@"),"-","@"))-LEN(SUBSTITUTE(SUBSTITUTE(SUBSTITUTE(SUBSTITUTE(SUBSTITUTE(SUBSTITUTE(SUBSTITUTE(SUBSTITUTE(SUBSTITUTE(SUBSTITUTE(SUBSTITUTE(SUBSTITUTE(SUBSTITUTE(SUBSTITUTE(SUBSTITUTE(SUBSTITUTE(SUBSTITUTE(SUBSTITUTE(SUBSTITUTE(SUBSTITUTE(SUBSTITUTE(SUBSTITUTE(SUBSTITUTE(SUBSTITUTE(IF(_xlfn.ISFORMULA(D!I51),_xlfn.FORMULATEXT(D!I51),D!I51),"9","#"),"8","#"),"7","#"),"6","#"),"5","#"),"4","#"),"3","#"),"2","#"),"1","#"),"0","#"),"$","")," ",""),",","@"),"&gt;","@"),"&lt;","@"),"=","@"),")","@"),"(","@"),"^","@"),"/","@"),"+","@"),"*","@"),"-","@"),"@#","")))/2&gt;(LEN(SUBSTITUTE(SUBSTITUTE(SUBSTITUTE(SUBSTITUTE(SUBSTITUTE(SUBSTITUTE(SUBSTITUTE(SUBSTITUTE(SUBSTITUTE(SUBSTITUTE(SUBSTITUTE(SUBSTITUTE(SUBSTITUTE(SUBSTITUTE(SUBSTITUTE(SUBSTITUTE(SUBSTITUTE(SUBSTITUTE(SUBSTITUTE(SUBSTITUTE(SUBSTITUTE(SUBSTITUTE(SUBSTITUTE(IF(_xlfn.ISFORMULA('#_D'!I51),_xlfn.FORMULATEXT('#_D'!I51),'#_D'!I51),"9","#"),"8","#"),"7","#"),"6","#"),"5","#"),"4","#"),"3","#"),"2","#"),"1","#"),"0","#"),"$","")," ",""),",","@"),"&gt;","@"),"&lt;","@"),"=","@"),")","@"),"(","@"),"^","@"),"/","@"),"+","@"),"*","@"),"-","@"))-LEN(SUBSTITUTE(SUBSTITUTE(SUBSTITUTE(SUBSTITUTE(SUBSTITUTE(SUBSTITUTE(SUBSTITUTE(SUBSTITUTE(SUBSTITUTE(SUBSTITUTE(SUBSTITUTE(SUBSTITUTE(SUBSTITUTE(SUBSTITUTE(SUBSTITUTE(SUBSTITUTE(SUBSTITUTE(SUBSTITUTE(SUBSTITUTE(SUBSTITUTE(SUBSTITUTE(SUBSTITUTE(SUBSTITUTE(SUBSTITUTE(IF(_xlfn.ISFORMULA('#_D'!I51),_xlfn.FORMULATEXT('#_D'!I51),'#_D'!I51),"9","#"),"8","#"),"7","#"),"6","#"),"5","#"),"4","#"),"3","#"),"2","#"),"1","#"),"0","#"),"$","")," ",""),",","@"),"&gt;","@"),"&lt;","@"),"=","@"),")","@"),"(","@"),"^","@"),"/","@"),"+","@"),"*","@"),"-","@"),"@#","")))/2,TRUE,FALSE),"HardCodeMsg",IF(LEN(IF(_xlfn.ISFORMULA(D!I51),_xlfn.FORMULATEXT(D!I51),D!I51))-LEN(SUBSTITUTE(IF(_xlfn.ISFORMULA(D!I51),_xlfn.FORMULATEXT(D!I51),D!I51),"""",""))&gt;LEN(IF(_xlfn.ISFORMULA('#_D'!I51),_xlfn.FORMULATEXT('#_D'!I51),'#_D'!I51))-LEN(SUBSTITUTE(IF(_xlfn.ISFORMULA('#_D'!I51),_xlfn.FORMULATEXT('#_D'!I51),'#_D'!I51),"""","")),TRUE,FALSE),"HardQuoteMsg",IF(LEN(IF(_xlfn.ISFORMULA(D!I51),_xlfn.FORMULATEXT(D!I51),D!I51))-LEN(SUBSTITUTE(IF(_xlfn.ISFORMULA(D!I51),_xlfn.FORMULATEXT(D!I51),D!I51),"$",""))&lt;LEN(IF(_xlfn.ISFORMULA('#_D'!I51),_xlfn.FORMULATEXT('#_D'!I51),'#_D'!I51))-LEN(SUBSTITUTE(IF(_xlfn.ISFORMULA('#_D'!I51),_xlfn.FORMULATEXT('#_D'!I51),'#_D'!I51),"$","")),TRUE,FALSE),"MissingAbsMsg",_xlfn.IFS(ISTEXT('#_D'!I51),FALSE,ISLOGICAL('#_D'!I51),FALSE,SUBSTITUTE(CELL("format",'#_D'!I51),"-","")=SUBSTITUTE(CELL("format",D!I51),"-",""),FALSE,CELL("format",'#_D'!I51)="G",FALSE,AND(CELL("format",'#_D'!I51)="F0",CELL("format",D!I51)="G"),FALSE,TRUE,IFERROR(IF(MATCH(CELL("format",'#_D'!I51),FormatCodes_SFX!$A$4:$A$53,0)&gt;0,TRUE),FALSE),TRUE,TRUE),"FormatMsg",TRUE,"PerfectMsg")</f>
        <v>PerfectMsg</v>
      </c>
      <c r="J51" s="231" t="str">
        <f ca="1">_xlfn.IFS(ISBLANK(D!J51),"",IF(NOT(ISNA('#_D'!J51)),IF(ISNA(D!J51),TRUE,FALSE),FALSE),"StuNAMsg",IF(AND(ISNA('#_D'!J51),ISNA(D!J51)),TRUE,FALSE),"PerfectMsg",IF(NOT(ISERROR('#_D'!J51)),IF(ISERROR(D!J51),TRUE,FALSE),FALSE),"StuErrorMsg",IF(TYPE('#_D'!J51)&lt;&gt;TYPE(D!J51),TRUE,FALSE),"WrongTypeMsg",IF(_xlfn.ISFORMULA('#_D'!J51),IF(NOT(_xlfn.ISFORMULA(D!J51)),TRUE),FALSE),"MissingFormulaMsg",IF(NOT(AND(ISNUMBER(FIND("[",_xlfn.FORMULATEXT('#_D'!J51))),ISNUMBER(FIND("!",_xlfn.FORMULATEXT('#_D'!J51))))),AND(ISNUMBER(FIND("[",_xlfn.FORMULATEXT(D!J51))),ISNUMBER(FIND("!",_xlfn.FORMULATEXT(D!J51)))),FALSE),"ExternalRefsMsg",IF(ISNUMBER('#_D'!J51),IF(ABS('#_D'!J51-D!J51)&gt;0.00001,TRUE,FALSE),IF('#_D'!J51&lt;&gt;D!J51,TRUE,FALSE)),IF(ISNUMBER('#_D'!J51),IF('#_D'!J51&gt;D!J51,"TooLow","TooHigh"),"WrongAnswer"),NOT(_xlfn.ISFORMULA('#_D'!J51)),IF(_xlfn.IFS(ISTEXT('#_D'!J51),FALSE,ISLOGICAL('#_D'!J51),FALSE,SUBSTITUTE(CELL("format",'#_D'!J51),"-","")=SUBSTITUTE(CELL("format",D!J51),"-",""),FALSE,CELL("format",'#_D'!J51)="G",FALSE,AND(CELL("format",'#_D'!J51)="F0",CELL("format",D!J51)="G"),FALSE,TRUE,IFERROR(IF(MATCH(CELL("format",'#_D'!J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51),_xlfn.FORMULATEXT(D!J51),D!J51),"9","#"),"8","#"),"7","#"),"6","#"),"5","#"),"4","#"),"3","#"),"2","#"),"1","#"),"0","#"),"$","")," ",""),",","@"),"&gt;","@"),"&lt;","@"),"=","@"),")","@"),"(","@"),"^","@"),"/","@"),"+","@"),"*","@"),"-","@"))-LEN(SUBSTITUTE(SUBSTITUTE(SUBSTITUTE(SUBSTITUTE(SUBSTITUTE(SUBSTITUTE(SUBSTITUTE(SUBSTITUTE(SUBSTITUTE(SUBSTITUTE(SUBSTITUTE(SUBSTITUTE(SUBSTITUTE(SUBSTITUTE(SUBSTITUTE(SUBSTITUTE(SUBSTITUTE(SUBSTITUTE(SUBSTITUTE(SUBSTITUTE(SUBSTITUTE(SUBSTITUTE(SUBSTITUTE(SUBSTITUTE(IF(_xlfn.ISFORMULA(D!J51),_xlfn.FORMULATEXT(D!J51),D!J51),"9","#"),"8","#"),"7","#"),"6","#"),"5","#"),"4","#"),"3","#"),"2","#"),"1","#"),"0","#"),"$","")," ",""),",","@"),"&gt;","@"),"&lt;","@"),"=","@"),")","@"),"(","@"),"^","@"),"/","@"),"+","@"),"*","@"),"-","@"),"@#","")))/2&gt;(LEN(SUBSTITUTE(SUBSTITUTE(SUBSTITUTE(SUBSTITUTE(SUBSTITUTE(SUBSTITUTE(SUBSTITUTE(SUBSTITUTE(SUBSTITUTE(SUBSTITUTE(SUBSTITUTE(SUBSTITUTE(SUBSTITUTE(SUBSTITUTE(SUBSTITUTE(SUBSTITUTE(SUBSTITUTE(SUBSTITUTE(SUBSTITUTE(SUBSTITUTE(SUBSTITUTE(SUBSTITUTE(SUBSTITUTE(IF(_xlfn.ISFORMULA('#_D'!J51),_xlfn.FORMULATEXT('#_D'!J51),'#_D'!J51),"9","#"),"8","#"),"7","#"),"6","#"),"5","#"),"4","#"),"3","#"),"2","#"),"1","#"),"0","#"),"$","")," ",""),",","@"),"&gt;","@"),"&lt;","@"),"=","@"),")","@"),"(","@"),"^","@"),"/","@"),"+","@"),"*","@"),"-","@"))-LEN(SUBSTITUTE(SUBSTITUTE(SUBSTITUTE(SUBSTITUTE(SUBSTITUTE(SUBSTITUTE(SUBSTITUTE(SUBSTITUTE(SUBSTITUTE(SUBSTITUTE(SUBSTITUTE(SUBSTITUTE(SUBSTITUTE(SUBSTITUTE(SUBSTITUTE(SUBSTITUTE(SUBSTITUTE(SUBSTITUTE(SUBSTITUTE(SUBSTITUTE(SUBSTITUTE(SUBSTITUTE(SUBSTITUTE(SUBSTITUTE(IF(_xlfn.ISFORMULA('#_D'!J51),_xlfn.FORMULATEXT('#_D'!J51),'#_D'!J51),"9","#"),"8","#"),"7","#"),"6","#"),"5","#"),"4","#"),"3","#"),"2","#"),"1","#"),"0","#"),"$","")," ",""),",","@"),"&gt;","@"),"&lt;","@"),"=","@"),")","@"),"(","@"),"^","@"),"/","@"),"+","@"),"*","@"),"-","@"),"@#","")))/2,TRUE,FALSE),"HardCodeMsg",IF(LEN(IF(_xlfn.ISFORMULA(D!J51),_xlfn.FORMULATEXT(D!J51),D!J51))-LEN(SUBSTITUTE(IF(_xlfn.ISFORMULA(D!J51),_xlfn.FORMULATEXT(D!J51),D!J51),"""",""))&gt;LEN(IF(_xlfn.ISFORMULA('#_D'!J51),_xlfn.FORMULATEXT('#_D'!J51),'#_D'!J51))-LEN(SUBSTITUTE(IF(_xlfn.ISFORMULA('#_D'!J51),_xlfn.FORMULATEXT('#_D'!J51),'#_D'!J51),"""","")),TRUE,FALSE),"HardQuoteMsg",IF(LEN(IF(_xlfn.ISFORMULA(D!J51),_xlfn.FORMULATEXT(D!J51),D!J51))-LEN(SUBSTITUTE(IF(_xlfn.ISFORMULA(D!J51),_xlfn.FORMULATEXT(D!J51),D!J51),"$",""))&lt;LEN(IF(_xlfn.ISFORMULA('#_D'!J51),_xlfn.FORMULATEXT('#_D'!J51),'#_D'!J51))-LEN(SUBSTITUTE(IF(_xlfn.ISFORMULA('#_D'!J51),_xlfn.FORMULATEXT('#_D'!J51),'#_D'!J51),"$","")),TRUE,FALSE),"MissingAbsMsg",_xlfn.IFS(ISTEXT('#_D'!J51),FALSE,ISLOGICAL('#_D'!J51),FALSE,SUBSTITUTE(CELL("format",'#_D'!J51),"-","")=SUBSTITUTE(CELL("format",D!J51),"-",""),FALSE,CELL("format",'#_D'!J51)="G",FALSE,AND(CELL("format",'#_D'!J51)="F0",CELL("format",D!J51)="G"),FALSE,TRUE,IFERROR(IF(MATCH(CELL("format",'#_D'!J51),FormatCodes_SFX!$A$4:$A$53,0)&gt;0,TRUE),FALSE),TRUE,TRUE),"FormatMsg",TRUE,"PerfectMsg")</f>
        <v>PerfectMsg</v>
      </c>
      <c r="K51" s="302">
        <v>0</v>
      </c>
      <c r="L51" s="231">
        <v>0</v>
      </c>
      <c r="M51" s="231">
        <v>0</v>
      </c>
      <c r="N51" s="303">
        <v>0</v>
      </c>
      <c r="O51" s="231">
        <v>0</v>
      </c>
      <c r="P51" s="302">
        <v>0</v>
      </c>
      <c r="Q51" s="304">
        <v>0</v>
      </c>
      <c r="S51" s="305" t="str">
        <f ca="1">_xlfn.IFS(ISBLANK(D!S51),"",IF(NOT(ISNA('#_D'!S51)),IF(ISNA(D!S51),TRUE,FALSE),FALSE),"StuNAMsg",IF(AND(ISNA('#_D'!S51),ISNA(D!S51)),TRUE,FALSE),"PerfectMsg",IF(NOT(ISERROR('#_D'!S51)),IF(ISERROR(D!S51),TRUE,FALSE),FALSE),"StuErrorMsg",IF(TYPE('#_D'!S51)&lt;&gt;TYPE(D!S51),TRUE,FALSE),"WrongTypeMsg",IF(_xlfn.ISFORMULA('#_D'!S51),IF(NOT(_xlfn.ISFORMULA(D!S51)),TRUE),FALSE),"MissingFormulaMsg",IF(NOT(AND(ISNUMBER(FIND("[",_xlfn.FORMULATEXT('#_D'!S51))),ISNUMBER(FIND("!",_xlfn.FORMULATEXT('#_D'!S51))))),AND(ISNUMBER(FIND("[",_xlfn.FORMULATEXT(D!S51))),ISNUMBER(FIND("!",_xlfn.FORMULATEXT(D!S51)))),FALSE),"ExternalRefsMsg",IF(ISNUMBER('#_D'!S51),IF(ABS('#_D'!S51-D!S51)&gt;0.00001,TRUE,FALSE),IF('#_D'!S51&lt;&gt;D!S51,TRUE,FALSE)),IF(ISNUMBER('#_D'!S51),IF('#_D'!S51&gt;D!S51,"TooLow","TooHigh"),"WrongAnswer"),NOT(_xlfn.ISFORMULA('#_D'!S51)),IF(_xlfn.IFS(ISTEXT('#_D'!S51),FALSE,ISLOGICAL('#_D'!S51),FALSE,SUBSTITUTE(CELL("format",'#_D'!S51),"-","")=SUBSTITUTE(CELL("format",D!S51),"-",""),FALSE,CELL("format",'#_D'!S51)="G",FALSE,AND(CELL("format",'#_D'!S51)="F0",CELL("format",D!S51)="G"),FALSE,TRUE,IFERROR(IF(MATCH(CELL("format",'#_D'!S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51),_xlfn.FORMULATEXT(D!S51),D!S51),"9","#"),"8","#"),"7","#"),"6","#"),"5","#"),"4","#"),"3","#"),"2","#"),"1","#"),"0","#"),"$","")," ",""),",","@"),"&gt;","@"),"&lt;","@"),"=","@"),")","@"),"(","@"),"^","@"),"/","@"),"+","@"),"*","@"),"-","@"))-LEN(SUBSTITUTE(SUBSTITUTE(SUBSTITUTE(SUBSTITUTE(SUBSTITUTE(SUBSTITUTE(SUBSTITUTE(SUBSTITUTE(SUBSTITUTE(SUBSTITUTE(SUBSTITUTE(SUBSTITUTE(SUBSTITUTE(SUBSTITUTE(SUBSTITUTE(SUBSTITUTE(SUBSTITUTE(SUBSTITUTE(SUBSTITUTE(SUBSTITUTE(SUBSTITUTE(SUBSTITUTE(SUBSTITUTE(SUBSTITUTE(IF(_xlfn.ISFORMULA(D!S51),_xlfn.FORMULATEXT(D!S51),D!S51),"9","#"),"8","#"),"7","#"),"6","#"),"5","#"),"4","#"),"3","#"),"2","#"),"1","#"),"0","#"),"$","")," ",""),",","@"),"&gt;","@"),"&lt;","@"),"=","@"),")","@"),"(","@"),"^","@"),"/","@"),"+","@"),"*","@"),"-","@"),"@#","")))/2&gt;(LEN(SUBSTITUTE(SUBSTITUTE(SUBSTITUTE(SUBSTITUTE(SUBSTITUTE(SUBSTITUTE(SUBSTITUTE(SUBSTITUTE(SUBSTITUTE(SUBSTITUTE(SUBSTITUTE(SUBSTITUTE(SUBSTITUTE(SUBSTITUTE(SUBSTITUTE(SUBSTITUTE(SUBSTITUTE(SUBSTITUTE(SUBSTITUTE(SUBSTITUTE(SUBSTITUTE(SUBSTITUTE(SUBSTITUTE(IF(_xlfn.ISFORMULA('#_D'!S51),_xlfn.FORMULATEXT('#_D'!S51),'#_D'!S51),"9","#"),"8","#"),"7","#"),"6","#"),"5","#"),"4","#"),"3","#"),"2","#"),"1","#"),"0","#"),"$","")," ",""),",","@"),"&gt;","@"),"&lt;","@"),"=","@"),")","@"),"(","@"),"^","@"),"/","@"),"+","@"),"*","@"),"-","@"))-LEN(SUBSTITUTE(SUBSTITUTE(SUBSTITUTE(SUBSTITUTE(SUBSTITUTE(SUBSTITUTE(SUBSTITUTE(SUBSTITUTE(SUBSTITUTE(SUBSTITUTE(SUBSTITUTE(SUBSTITUTE(SUBSTITUTE(SUBSTITUTE(SUBSTITUTE(SUBSTITUTE(SUBSTITUTE(SUBSTITUTE(SUBSTITUTE(SUBSTITUTE(SUBSTITUTE(SUBSTITUTE(SUBSTITUTE(SUBSTITUTE(IF(_xlfn.ISFORMULA('#_D'!S51),_xlfn.FORMULATEXT('#_D'!S51),'#_D'!S51),"9","#"),"8","#"),"7","#"),"6","#"),"5","#"),"4","#"),"3","#"),"2","#"),"1","#"),"0","#"),"$","")," ",""),",","@"),"&gt;","@"),"&lt;","@"),"=","@"),")","@"),"(","@"),"^","@"),"/","@"),"+","@"),"*","@"),"-","@"),"@#","")))/2,TRUE,FALSE),"HardCodeMsg",IF(LEN(IF(_xlfn.ISFORMULA(D!S51),_xlfn.FORMULATEXT(D!S51),D!S51))-LEN(SUBSTITUTE(IF(_xlfn.ISFORMULA(D!S51),_xlfn.FORMULATEXT(D!S51),D!S51),"""",""))&gt;LEN(IF(_xlfn.ISFORMULA('#_D'!S51),_xlfn.FORMULATEXT('#_D'!S51),'#_D'!S51))-LEN(SUBSTITUTE(IF(_xlfn.ISFORMULA('#_D'!S51),_xlfn.FORMULATEXT('#_D'!S51),'#_D'!S51),"""","")),TRUE,FALSE),"HardQuoteMsg",IF(LEN(IF(_xlfn.ISFORMULA(D!S51),_xlfn.FORMULATEXT(D!S51),D!S51))-LEN(SUBSTITUTE(IF(_xlfn.ISFORMULA(D!S51),_xlfn.FORMULATEXT(D!S51),D!S51),"$",""))&lt;LEN(IF(_xlfn.ISFORMULA('#_D'!S51),_xlfn.FORMULATEXT('#_D'!S51),'#_D'!S51))-LEN(SUBSTITUTE(IF(_xlfn.ISFORMULA('#_D'!S51),_xlfn.FORMULATEXT('#_D'!S51),'#_D'!S51),"$","")),TRUE,FALSE),"MissingAbsMsg",_xlfn.IFS(ISTEXT('#_D'!S51),FALSE,ISLOGICAL('#_D'!S51),FALSE,SUBSTITUTE(CELL("format",'#_D'!S51),"-","")=SUBSTITUTE(CELL("format",D!S51),"-",""),FALSE,CELL("format",'#_D'!S51)="G",FALSE,AND(CELL("format",'#_D'!S51)="F0",CELL("format",D!S51)="G"),FALSE,TRUE,IFERROR(IF(MATCH(CELL("format",'#_D'!S51),FormatCodes_SFX!$A$4:$A$53,0)&gt;0,TRUE),FALSE),TRUE,TRUE),"FormatMsg",TRUE,"PerfectMsg")</f>
        <v>PerfectMsg</v>
      </c>
      <c r="T51" s="303" t="str">
        <f ca="1">_xlfn.IFS(ISBLANK(D!T51),"",IF(NOT(ISNA('#_D'!T51)),IF(ISNA(D!T51),TRUE,FALSE),FALSE),"StuNAMsg",IF(AND(ISNA('#_D'!T51),ISNA(D!T51)),TRUE,FALSE),"PerfectMsg",IF(NOT(ISERROR('#_D'!T51)),IF(ISERROR(D!T51),TRUE,FALSE),FALSE),"StuErrorMsg",IF(TYPE('#_D'!T51)&lt;&gt;TYPE(D!T51),TRUE,FALSE),"WrongTypeMsg",IF(_xlfn.ISFORMULA('#_D'!T51),IF(NOT(_xlfn.ISFORMULA(D!T51)),TRUE),FALSE),"MissingFormulaMsg",IF(NOT(AND(ISNUMBER(FIND("[",_xlfn.FORMULATEXT('#_D'!T51))),ISNUMBER(FIND("!",_xlfn.FORMULATEXT('#_D'!T51))))),AND(ISNUMBER(FIND("[",_xlfn.FORMULATEXT(D!T51))),ISNUMBER(FIND("!",_xlfn.FORMULATEXT(D!T51)))),FALSE),"ExternalRefsMsg",IF(ISNUMBER('#_D'!T51),IF(ABS('#_D'!T51-D!T51)&gt;0.00001,TRUE,FALSE),IF('#_D'!T51&lt;&gt;D!T51,TRUE,FALSE)),IF(ISNUMBER('#_D'!T51),IF('#_D'!T51&gt;D!T51,"TooLow","TooHigh"),"WrongAnswer"),NOT(_xlfn.ISFORMULA('#_D'!T51)),IF(_xlfn.IFS(ISTEXT('#_D'!T51),FALSE,ISLOGICAL('#_D'!T51),FALSE,SUBSTITUTE(CELL("format",'#_D'!T51),"-","")=SUBSTITUTE(CELL("format",D!T51),"-",""),FALSE,CELL("format",'#_D'!T51)="G",FALSE,AND(CELL("format",'#_D'!T51)="F0",CELL("format",D!T51)="G"),FALSE,TRUE,IFERROR(IF(MATCH(CELL("format",'#_D'!T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51),_xlfn.FORMULATEXT(D!T51),D!T51),"9","#"),"8","#"),"7","#"),"6","#"),"5","#"),"4","#"),"3","#"),"2","#"),"1","#"),"0","#"),"$","")," ",""),",","@"),"&gt;","@"),"&lt;","@"),"=","@"),")","@"),"(","@"),"^","@"),"/","@"),"+","@"),"*","@"),"-","@"))-LEN(SUBSTITUTE(SUBSTITUTE(SUBSTITUTE(SUBSTITUTE(SUBSTITUTE(SUBSTITUTE(SUBSTITUTE(SUBSTITUTE(SUBSTITUTE(SUBSTITUTE(SUBSTITUTE(SUBSTITUTE(SUBSTITUTE(SUBSTITUTE(SUBSTITUTE(SUBSTITUTE(SUBSTITUTE(SUBSTITUTE(SUBSTITUTE(SUBSTITUTE(SUBSTITUTE(SUBSTITUTE(SUBSTITUTE(SUBSTITUTE(IF(_xlfn.ISFORMULA(D!T51),_xlfn.FORMULATEXT(D!T51),D!T51),"9","#"),"8","#"),"7","#"),"6","#"),"5","#"),"4","#"),"3","#"),"2","#"),"1","#"),"0","#"),"$","")," ",""),",","@"),"&gt;","@"),"&lt;","@"),"=","@"),")","@"),"(","@"),"^","@"),"/","@"),"+","@"),"*","@"),"-","@"),"@#","")))/2&gt;(LEN(SUBSTITUTE(SUBSTITUTE(SUBSTITUTE(SUBSTITUTE(SUBSTITUTE(SUBSTITUTE(SUBSTITUTE(SUBSTITUTE(SUBSTITUTE(SUBSTITUTE(SUBSTITUTE(SUBSTITUTE(SUBSTITUTE(SUBSTITUTE(SUBSTITUTE(SUBSTITUTE(SUBSTITUTE(SUBSTITUTE(SUBSTITUTE(SUBSTITUTE(SUBSTITUTE(SUBSTITUTE(SUBSTITUTE(IF(_xlfn.ISFORMULA('#_D'!T51),_xlfn.FORMULATEXT('#_D'!T51),'#_D'!T51),"9","#"),"8","#"),"7","#"),"6","#"),"5","#"),"4","#"),"3","#"),"2","#"),"1","#"),"0","#"),"$","")," ",""),",","@"),"&gt;","@"),"&lt;","@"),"=","@"),")","@"),"(","@"),"^","@"),"/","@"),"+","@"),"*","@"),"-","@"))-LEN(SUBSTITUTE(SUBSTITUTE(SUBSTITUTE(SUBSTITUTE(SUBSTITUTE(SUBSTITUTE(SUBSTITUTE(SUBSTITUTE(SUBSTITUTE(SUBSTITUTE(SUBSTITUTE(SUBSTITUTE(SUBSTITUTE(SUBSTITUTE(SUBSTITUTE(SUBSTITUTE(SUBSTITUTE(SUBSTITUTE(SUBSTITUTE(SUBSTITUTE(SUBSTITUTE(SUBSTITUTE(SUBSTITUTE(SUBSTITUTE(IF(_xlfn.ISFORMULA('#_D'!T51),_xlfn.FORMULATEXT('#_D'!T51),'#_D'!T51),"9","#"),"8","#"),"7","#"),"6","#"),"5","#"),"4","#"),"3","#"),"2","#"),"1","#"),"0","#"),"$","")," ",""),",","@"),"&gt;","@"),"&lt;","@"),"=","@"),")","@"),"(","@"),"^","@"),"/","@"),"+","@"),"*","@"),"-","@"),"@#","")))/2,TRUE,FALSE),"HardCodeMsg",IF(LEN(IF(_xlfn.ISFORMULA(D!T51),_xlfn.FORMULATEXT(D!T51),D!T51))-LEN(SUBSTITUTE(IF(_xlfn.ISFORMULA(D!T51),_xlfn.FORMULATEXT(D!T51),D!T51),"""",""))&gt;LEN(IF(_xlfn.ISFORMULA('#_D'!T51),_xlfn.FORMULATEXT('#_D'!T51),'#_D'!T51))-LEN(SUBSTITUTE(IF(_xlfn.ISFORMULA('#_D'!T51),_xlfn.FORMULATEXT('#_D'!T51),'#_D'!T51),"""","")),TRUE,FALSE),"HardQuoteMsg",IF(LEN(IF(_xlfn.ISFORMULA(D!T51),_xlfn.FORMULATEXT(D!T51),D!T51))-LEN(SUBSTITUTE(IF(_xlfn.ISFORMULA(D!T51),_xlfn.FORMULATEXT(D!T51),D!T51),"$",""))&lt;LEN(IF(_xlfn.ISFORMULA('#_D'!T51),_xlfn.FORMULATEXT('#_D'!T51),'#_D'!T51))-LEN(SUBSTITUTE(IF(_xlfn.ISFORMULA('#_D'!T51),_xlfn.FORMULATEXT('#_D'!T51),'#_D'!T51),"$","")),TRUE,FALSE),"MissingAbsMsg",_xlfn.IFS(ISTEXT('#_D'!T51),FALSE,ISLOGICAL('#_D'!T51),FALSE,SUBSTITUTE(CELL("format",'#_D'!T51),"-","")=SUBSTITUTE(CELL("format",D!T51),"-",""),FALSE,CELL("format",'#_D'!T51)="G",FALSE,AND(CELL("format",'#_D'!T51)="F0",CELL("format",D!T51)="G"),FALSE,TRUE,IFERROR(IF(MATCH(CELL("format",'#_D'!T51),FormatCodes_SFX!$A$4:$A$53,0)&gt;0,TRUE),FALSE),TRUE,TRUE),"FormatMsg",TRUE,"PerfectMsg")</f>
        <v>PerfectMsg</v>
      </c>
      <c r="U51" s="231" t="str">
        <f ca="1">_xlfn.IFS(ISBLANK(D!U51),"",IF(NOT(ISNA('#_D'!U51)),IF(ISNA(D!U51),TRUE,FALSE),FALSE),"StuNAMsg",IF(AND(ISNA('#_D'!U51),ISNA(D!U51)),TRUE,FALSE),"PerfectMsg",IF(NOT(ISERROR('#_D'!U51)),IF(ISERROR(D!U51),TRUE,FALSE),FALSE),"StuErrorMsg",IF(TYPE('#_D'!U51)&lt;&gt;TYPE(D!U51),TRUE,FALSE),"WrongTypeMsg",IF(_xlfn.ISFORMULA('#_D'!U51),IF(NOT(_xlfn.ISFORMULA(D!U51)),TRUE),FALSE),"MissingFormulaMsg",IF(NOT(AND(ISNUMBER(FIND("[",_xlfn.FORMULATEXT('#_D'!U51))),ISNUMBER(FIND("!",_xlfn.FORMULATEXT('#_D'!U51))))),AND(ISNUMBER(FIND("[",_xlfn.FORMULATEXT(D!U51))),ISNUMBER(FIND("!",_xlfn.FORMULATEXT(D!U51)))),FALSE),"ExternalRefsMsg",IF(ISNUMBER('#_D'!U51),IF(ABS('#_D'!U51-D!U51)&gt;0.00001,TRUE,FALSE),IF('#_D'!U51&lt;&gt;D!U51,TRUE,FALSE)),IF(ISNUMBER('#_D'!U51),IF('#_D'!U51&gt;D!U51,"TooLow","TooHigh"),"WrongAnswer"),NOT(_xlfn.ISFORMULA('#_D'!U51)),IF(_xlfn.IFS(ISTEXT('#_D'!U51),FALSE,ISLOGICAL('#_D'!U51),FALSE,SUBSTITUTE(CELL("format",'#_D'!U51),"-","")=SUBSTITUTE(CELL("format",D!U51),"-",""),FALSE,CELL("format",'#_D'!U51)="G",FALSE,AND(CELL("format",'#_D'!U51)="F0",CELL("format",D!U51)="G"),FALSE,TRUE,IFERROR(IF(MATCH(CELL("format",'#_D'!U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51),_xlfn.FORMULATEXT(D!U51),D!U51),"9","#"),"8","#"),"7","#"),"6","#"),"5","#"),"4","#"),"3","#"),"2","#"),"1","#"),"0","#"),"$","")," ",""),",","@"),"&gt;","@"),"&lt;","@"),"=","@"),")","@"),"(","@"),"^","@"),"/","@"),"+","@"),"*","@"),"-","@"))-LEN(SUBSTITUTE(SUBSTITUTE(SUBSTITUTE(SUBSTITUTE(SUBSTITUTE(SUBSTITUTE(SUBSTITUTE(SUBSTITUTE(SUBSTITUTE(SUBSTITUTE(SUBSTITUTE(SUBSTITUTE(SUBSTITUTE(SUBSTITUTE(SUBSTITUTE(SUBSTITUTE(SUBSTITUTE(SUBSTITUTE(SUBSTITUTE(SUBSTITUTE(SUBSTITUTE(SUBSTITUTE(SUBSTITUTE(SUBSTITUTE(IF(_xlfn.ISFORMULA(D!U51),_xlfn.FORMULATEXT(D!U51),D!U51),"9","#"),"8","#"),"7","#"),"6","#"),"5","#"),"4","#"),"3","#"),"2","#"),"1","#"),"0","#"),"$","")," ",""),",","@"),"&gt;","@"),"&lt;","@"),"=","@"),")","@"),"(","@"),"^","@"),"/","@"),"+","@"),"*","@"),"-","@"),"@#","")))/2&gt;(LEN(SUBSTITUTE(SUBSTITUTE(SUBSTITUTE(SUBSTITUTE(SUBSTITUTE(SUBSTITUTE(SUBSTITUTE(SUBSTITUTE(SUBSTITUTE(SUBSTITUTE(SUBSTITUTE(SUBSTITUTE(SUBSTITUTE(SUBSTITUTE(SUBSTITUTE(SUBSTITUTE(SUBSTITUTE(SUBSTITUTE(SUBSTITUTE(SUBSTITUTE(SUBSTITUTE(SUBSTITUTE(SUBSTITUTE(IF(_xlfn.ISFORMULA('#_D'!U51),_xlfn.FORMULATEXT('#_D'!U51),'#_D'!U51),"9","#"),"8","#"),"7","#"),"6","#"),"5","#"),"4","#"),"3","#"),"2","#"),"1","#"),"0","#"),"$","")," ",""),",","@"),"&gt;","@"),"&lt;","@"),"=","@"),")","@"),"(","@"),"^","@"),"/","@"),"+","@"),"*","@"),"-","@"))-LEN(SUBSTITUTE(SUBSTITUTE(SUBSTITUTE(SUBSTITUTE(SUBSTITUTE(SUBSTITUTE(SUBSTITUTE(SUBSTITUTE(SUBSTITUTE(SUBSTITUTE(SUBSTITUTE(SUBSTITUTE(SUBSTITUTE(SUBSTITUTE(SUBSTITUTE(SUBSTITUTE(SUBSTITUTE(SUBSTITUTE(SUBSTITUTE(SUBSTITUTE(SUBSTITUTE(SUBSTITUTE(SUBSTITUTE(SUBSTITUTE(IF(_xlfn.ISFORMULA('#_D'!U51),_xlfn.FORMULATEXT('#_D'!U51),'#_D'!U51),"9","#"),"8","#"),"7","#"),"6","#"),"5","#"),"4","#"),"3","#"),"2","#"),"1","#"),"0","#"),"$","")," ",""),",","@"),"&gt;","@"),"&lt;","@"),"=","@"),")","@"),"(","@"),"^","@"),"/","@"),"+","@"),"*","@"),"-","@"),"@#","")))/2,TRUE,FALSE),"HardCodeMsg",IF(LEN(IF(_xlfn.ISFORMULA(D!U51),_xlfn.FORMULATEXT(D!U51),D!U51))-LEN(SUBSTITUTE(IF(_xlfn.ISFORMULA(D!U51),_xlfn.FORMULATEXT(D!U51),D!U51),"""",""))&gt;LEN(IF(_xlfn.ISFORMULA('#_D'!U51),_xlfn.FORMULATEXT('#_D'!U51),'#_D'!U51))-LEN(SUBSTITUTE(IF(_xlfn.ISFORMULA('#_D'!U51),_xlfn.FORMULATEXT('#_D'!U51),'#_D'!U51),"""","")),TRUE,FALSE),"HardQuoteMsg",IF(LEN(IF(_xlfn.ISFORMULA(D!U51),_xlfn.FORMULATEXT(D!U51),D!U51))-LEN(SUBSTITUTE(IF(_xlfn.ISFORMULA(D!U51),_xlfn.FORMULATEXT(D!U51),D!U51),"$",""))&lt;LEN(IF(_xlfn.ISFORMULA('#_D'!U51),_xlfn.FORMULATEXT('#_D'!U51),'#_D'!U51))-LEN(SUBSTITUTE(IF(_xlfn.ISFORMULA('#_D'!U51),_xlfn.FORMULATEXT('#_D'!U51),'#_D'!U51),"$","")),TRUE,FALSE),"MissingAbsMsg",_xlfn.IFS(ISTEXT('#_D'!U51),FALSE,ISLOGICAL('#_D'!U51),FALSE,SUBSTITUTE(CELL("format",'#_D'!U51),"-","")=SUBSTITUTE(CELL("format",D!U51),"-",""),FALSE,CELL("format",'#_D'!U51)="G",FALSE,AND(CELL("format",'#_D'!U51)="F0",CELL("format",D!U51)="G"),FALSE,TRUE,IFERROR(IF(MATCH(CELL("format",'#_D'!U51),FormatCodes_SFX!$A$4:$A$53,0)&gt;0,TRUE),FALSE),TRUE,TRUE),"FormatMsg",TRUE,"PerfectMsg")</f>
        <v>PerfectMsg</v>
      </c>
    </row>
    <row r="52" spans="6:21" ht="15.4" customHeight="1">
      <c r="F52" s="232">
        <v>0</v>
      </c>
      <c r="G52" s="231">
        <v>0</v>
      </c>
      <c r="H52" s="231">
        <v>0</v>
      </c>
      <c r="I52" s="231" t="str">
        <f ca="1">_xlfn.IFS(ISBLANK(D!I52),"",IF(NOT(ISNA('#_D'!I52)),IF(ISNA(D!I52),TRUE,FALSE),FALSE),"StuNAMsg",IF(AND(ISNA('#_D'!I52),ISNA(D!I52)),TRUE,FALSE),"PerfectMsg",IF(NOT(ISERROR('#_D'!I52)),IF(ISERROR(D!I52),TRUE,FALSE),FALSE),"StuErrorMsg",IF(TYPE('#_D'!I52)&lt;&gt;TYPE(D!I52),TRUE,FALSE),"WrongTypeMsg",IF(_xlfn.ISFORMULA('#_D'!I52),IF(NOT(_xlfn.ISFORMULA(D!I52)),TRUE),FALSE),"MissingFormulaMsg",IF(NOT(AND(ISNUMBER(FIND("[",_xlfn.FORMULATEXT('#_D'!I52))),ISNUMBER(FIND("!",_xlfn.FORMULATEXT('#_D'!I52))))),AND(ISNUMBER(FIND("[",_xlfn.FORMULATEXT(D!I52))),ISNUMBER(FIND("!",_xlfn.FORMULATEXT(D!I52)))),FALSE),"ExternalRefsMsg",IF(ISNUMBER('#_D'!I52),IF(ABS('#_D'!I52-D!I52)&gt;0.00001,TRUE,FALSE),IF('#_D'!I52&lt;&gt;D!I52,TRUE,FALSE)),IF(ISNUMBER('#_D'!I52),IF('#_D'!I52&gt;D!I52,"TooLow","TooHigh"),"WrongAnswer"),NOT(_xlfn.ISFORMULA('#_D'!I52)),IF(_xlfn.IFS(ISTEXT('#_D'!I52),FALSE,ISLOGICAL('#_D'!I52),FALSE,SUBSTITUTE(CELL("format",'#_D'!I52),"-","")=SUBSTITUTE(CELL("format",D!I52),"-",""),FALSE,CELL("format",'#_D'!I52)="G",FALSE,AND(CELL("format",'#_D'!I52)="F0",CELL("format",D!I52)="G"),FALSE,TRUE,IFERROR(IF(MATCH(CELL("format",'#_D'!I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52),_xlfn.FORMULATEXT(D!I52),D!I52),"9","#"),"8","#"),"7","#"),"6","#"),"5","#"),"4","#"),"3","#"),"2","#"),"1","#"),"0","#"),"$","")," ",""),",","@"),"&gt;","@"),"&lt;","@"),"=","@"),")","@"),"(","@"),"^","@"),"/","@"),"+","@"),"*","@"),"-","@"))-LEN(SUBSTITUTE(SUBSTITUTE(SUBSTITUTE(SUBSTITUTE(SUBSTITUTE(SUBSTITUTE(SUBSTITUTE(SUBSTITUTE(SUBSTITUTE(SUBSTITUTE(SUBSTITUTE(SUBSTITUTE(SUBSTITUTE(SUBSTITUTE(SUBSTITUTE(SUBSTITUTE(SUBSTITUTE(SUBSTITUTE(SUBSTITUTE(SUBSTITUTE(SUBSTITUTE(SUBSTITUTE(SUBSTITUTE(SUBSTITUTE(IF(_xlfn.ISFORMULA(D!I52),_xlfn.FORMULATEXT(D!I52),D!I52),"9","#"),"8","#"),"7","#"),"6","#"),"5","#"),"4","#"),"3","#"),"2","#"),"1","#"),"0","#"),"$","")," ",""),",","@"),"&gt;","@"),"&lt;","@"),"=","@"),")","@"),"(","@"),"^","@"),"/","@"),"+","@"),"*","@"),"-","@"),"@#","")))/2&gt;(LEN(SUBSTITUTE(SUBSTITUTE(SUBSTITUTE(SUBSTITUTE(SUBSTITUTE(SUBSTITUTE(SUBSTITUTE(SUBSTITUTE(SUBSTITUTE(SUBSTITUTE(SUBSTITUTE(SUBSTITUTE(SUBSTITUTE(SUBSTITUTE(SUBSTITUTE(SUBSTITUTE(SUBSTITUTE(SUBSTITUTE(SUBSTITUTE(SUBSTITUTE(SUBSTITUTE(SUBSTITUTE(SUBSTITUTE(IF(_xlfn.ISFORMULA('#_D'!I52),_xlfn.FORMULATEXT('#_D'!I52),'#_D'!I52),"9","#"),"8","#"),"7","#"),"6","#"),"5","#"),"4","#"),"3","#"),"2","#"),"1","#"),"0","#"),"$","")," ",""),",","@"),"&gt;","@"),"&lt;","@"),"=","@"),")","@"),"(","@"),"^","@"),"/","@"),"+","@"),"*","@"),"-","@"))-LEN(SUBSTITUTE(SUBSTITUTE(SUBSTITUTE(SUBSTITUTE(SUBSTITUTE(SUBSTITUTE(SUBSTITUTE(SUBSTITUTE(SUBSTITUTE(SUBSTITUTE(SUBSTITUTE(SUBSTITUTE(SUBSTITUTE(SUBSTITUTE(SUBSTITUTE(SUBSTITUTE(SUBSTITUTE(SUBSTITUTE(SUBSTITUTE(SUBSTITUTE(SUBSTITUTE(SUBSTITUTE(SUBSTITUTE(SUBSTITUTE(IF(_xlfn.ISFORMULA('#_D'!I52),_xlfn.FORMULATEXT('#_D'!I52),'#_D'!I52),"9","#"),"8","#"),"7","#"),"6","#"),"5","#"),"4","#"),"3","#"),"2","#"),"1","#"),"0","#"),"$","")," ",""),",","@"),"&gt;","@"),"&lt;","@"),"=","@"),")","@"),"(","@"),"^","@"),"/","@"),"+","@"),"*","@"),"-","@"),"@#","")))/2,TRUE,FALSE),"HardCodeMsg",IF(LEN(IF(_xlfn.ISFORMULA(D!I52),_xlfn.FORMULATEXT(D!I52),D!I52))-LEN(SUBSTITUTE(IF(_xlfn.ISFORMULA(D!I52),_xlfn.FORMULATEXT(D!I52),D!I52),"""",""))&gt;LEN(IF(_xlfn.ISFORMULA('#_D'!I52),_xlfn.FORMULATEXT('#_D'!I52),'#_D'!I52))-LEN(SUBSTITUTE(IF(_xlfn.ISFORMULA('#_D'!I52),_xlfn.FORMULATEXT('#_D'!I52),'#_D'!I52),"""","")),TRUE,FALSE),"HardQuoteMsg",IF(LEN(IF(_xlfn.ISFORMULA(D!I52),_xlfn.FORMULATEXT(D!I52),D!I52))-LEN(SUBSTITUTE(IF(_xlfn.ISFORMULA(D!I52),_xlfn.FORMULATEXT(D!I52),D!I52),"$",""))&lt;LEN(IF(_xlfn.ISFORMULA('#_D'!I52),_xlfn.FORMULATEXT('#_D'!I52),'#_D'!I52))-LEN(SUBSTITUTE(IF(_xlfn.ISFORMULA('#_D'!I52),_xlfn.FORMULATEXT('#_D'!I52),'#_D'!I52),"$","")),TRUE,FALSE),"MissingAbsMsg",_xlfn.IFS(ISTEXT('#_D'!I52),FALSE,ISLOGICAL('#_D'!I52),FALSE,SUBSTITUTE(CELL("format",'#_D'!I52),"-","")=SUBSTITUTE(CELL("format",D!I52),"-",""),FALSE,CELL("format",'#_D'!I52)="G",FALSE,AND(CELL("format",'#_D'!I52)="F0",CELL("format",D!I52)="G"),FALSE,TRUE,IFERROR(IF(MATCH(CELL("format",'#_D'!I52),FormatCodes_SFX!$A$4:$A$53,0)&gt;0,TRUE),FALSE),TRUE,TRUE),"FormatMsg",TRUE,"PerfectMsg")</f>
        <v>PerfectMsg</v>
      </c>
      <c r="J52" s="231" t="str">
        <f ca="1">_xlfn.IFS(ISBLANK(D!J52),"",IF(NOT(ISNA('#_D'!J52)),IF(ISNA(D!J52),TRUE,FALSE),FALSE),"StuNAMsg",IF(AND(ISNA('#_D'!J52),ISNA(D!J52)),TRUE,FALSE),"PerfectMsg",IF(NOT(ISERROR('#_D'!J52)),IF(ISERROR(D!J52),TRUE,FALSE),FALSE),"StuErrorMsg",IF(TYPE('#_D'!J52)&lt;&gt;TYPE(D!J52),TRUE,FALSE),"WrongTypeMsg",IF(_xlfn.ISFORMULA('#_D'!J52),IF(NOT(_xlfn.ISFORMULA(D!J52)),TRUE),FALSE),"MissingFormulaMsg",IF(NOT(AND(ISNUMBER(FIND("[",_xlfn.FORMULATEXT('#_D'!J52))),ISNUMBER(FIND("!",_xlfn.FORMULATEXT('#_D'!J52))))),AND(ISNUMBER(FIND("[",_xlfn.FORMULATEXT(D!J52))),ISNUMBER(FIND("!",_xlfn.FORMULATEXT(D!J52)))),FALSE),"ExternalRefsMsg",IF(ISNUMBER('#_D'!J52),IF(ABS('#_D'!J52-D!J52)&gt;0.00001,TRUE,FALSE),IF('#_D'!J52&lt;&gt;D!J52,TRUE,FALSE)),IF(ISNUMBER('#_D'!J52),IF('#_D'!J52&gt;D!J52,"TooLow","TooHigh"),"WrongAnswer"),NOT(_xlfn.ISFORMULA('#_D'!J52)),IF(_xlfn.IFS(ISTEXT('#_D'!J52),FALSE,ISLOGICAL('#_D'!J52),FALSE,SUBSTITUTE(CELL("format",'#_D'!J52),"-","")=SUBSTITUTE(CELL("format",D!J52),"-",""),FALSE,CELL("format",'#_D'!J52)="G",FALSE,AND(CELL("format",'#_D'!J52)="F0",CELL("format",D!J52)="G"),FALSE,TRUE,IFERROR(IF(MATCH(CELL("format",'#_D'!J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52),_xlfn.FORMULATEXT(D!J52),D!J52),"9","#"),"8","#"),"7","#"),"6","#"),"5","#"),"4","#"),"3","#"),"2","#"),"1","#"),"0","#"),"$","")," ",""),",","@"),"&gt;","@"),"&lt;","@"),"=","@"),")","@"),"(","@"),"^","@"),"/","@"),"+","@"),"*","@"),"-","@"))-LEN(SUBSTITUTE(SUBSTITUTE(SUBSTITUTE(SUBSTITUTE(SUBSTITUTE(SUBSTITUTE(SUBSTITUTE(SUBSTITUTE(SUBSTITUTE(SUBSTITUTE(SUBSTITUTE(SUBSTITUTE(SUBSTITUTE(SUBSTITUTE(SUBSTITUTE(SUBSTITUTE(SUBSTITUTE(SUBSTITUTE(SUBSTITUTE(SUBSTITUTE(SUBSTITUTE(SUBSTITUTE(SUBSTITUTE(SUBSTITUTE(IF(_xlfn.ISFORMULA(D!J52),_xlfn.FORMULATEXT(D!J52),D!J52),"9","#"),"8","#"),"7","#"),"6","#"),"5","#"),"4","#"),"3","#"),"2","#"),"1","#"),"0","#"),"$","")," ",""),",","@"),"&gt;","@"),"&lt;","@"),"=","@"),")","@"),"(","@"),"^","@"),"/","@"),"+","@"),"*","@"),"-","@"),"@#","")))/2&gt;(LEN(SUBSTITUTE(SUBSTITUTE(SUBSTITUTE(SUBSTITUTE(SUBSTITUTE(SUBSTITUTE(SUBSTITUTE(SUBSTITUTE(SUBSTITUTE(SUBSTITUTE(SUBSTITUTE(SUBSTITUTE(SUBSTITUTE(SUBSTITUTE(SUBSTITUTE(SUBSTITUTE(SUBSTITUTE(SUBSTITUTE(SUBSTITUTE(SUBSTITUTE(SUBSTITUTE(SUBSTITUTE(SUBSTITUTE(IF(_xlfn.ISFORMULA('#_D'!J52),_xlfn.FORMULATEXT('#_D'!J52),'#_D'!J52),"9","#"),"8","#"),"7","#"),"6","#"),"5","#"),"4","#"),"3","#"),"2","#"),"1","#"),"0","#"),"$","")," ",""),",","@"),"&gt;","@"),"&lt;","@"),"=","@"),")","@"),"(","@"),"^","@"),"/","@"),"+","@"),"*","@"),"-","@"))-LEN(SUBSTITUTE(SUBSTITUTE(SUBSTITUTE(SUBSTITUTE(SUBSTITUTE(SUBSTITUTE(SUBSTITUTE(SUBSTITUTE(SUBSTITUTE(SUBSTITUTE(SUBSTITUTE(SUBSTITUTE(SUBSTITUTE(SUBSTITUTE(SUBSTITUTE(SUBSTITUTE(SUBSTITUTE(SUBSTITUTE(SUBSTITUTE(SUBSTITUTE(SUBSTITUTE(SUBSTITUTE(SUBSTITUTE(SUBSTITUTE(IF(_xlfn.ISFORMULA('#_D'!J52),_xlfn.FORMULATEXT('#_D'!J52),'#_D'!J52),"9","#"),"8","#"),"7","#"),"6","#"),"5","#"),"4","#"),"3","#"),"2","#"),"1","#"),"0","#"),"$","")," ",""),",","@"),"&gt;","@"),"&lt;","@"),"=","@"),")","@"),"(","@"),"^","@"),"/","@"),"+","@"),"*","@"),"-","@"),"@#","")))/2,TRUE,FALSE),"HardCodeMsg",IF(LEN(IF(_xlfn.ISFORMULA(D!J52),_xlfn.FORMULATEXT(D!J52),D!J52))-LEN(SUBSTITUTE(IF(_xlfn.ISFORMULA(D!J52),_xlfn.FORMULATEXT(D!J52),D!J52),"""",""))&gt;LEN(IF(_xlfn.ISFORMULA('#_D'!J52),_xlfn.FORMULATEXT('#_D'!J52),'#_D'!J52))-LEN(SUBSTITUTE(IF(_xlfn.ISFORMULA('#_D'!J52),_xlfn.FORMULATEXT('#_D'!J52),'#_D'!J52),"""","")),TRUE,FALSE),"HardQuoteMsg",IF(LEN(IF(_xlfn.ISFORMULA(D!J52),_xlfn.FORMULATEXT(D!J52),D!J52))-LEN(SUBSTITUTE(IF(_xlfn.ISFORMULA(D!J52),_xlfn.FORMULATEXT(D!J52),D!J52),"$",""))&lt;LEN(IF(_xlfn.ISFORMULA('#_D'!J52),_xlfn.FORMULATEXT('#_D'!J52),'#_D'!J52))-LEN(SUBSTITUTE(IF(_xlfn.ISFORMULA('#_D'!J52),_xlfn.FORMULATEXT('#_D'!J52),'#_D'!J52),"$","")),TRUE,FALSE),"MissingAbsMsg",_xlfn.IFS(ISTEXT('#_D'!J52),FALSE,ISLOGICAL('#_D'!J52),FALSE,SUBSTITUTE(CELL("format",'#_D'!J52),"-","")=SUBSTITUTE(CELL("format",D!J52),"-",""),FALSE,CELL("format",'#_D'!J52)="G",FALSE,AND(CELL("format",'#_D'!J52)="F0",CELL("format",D!J52)="G"),FALSE,TRUE,IFERROR(IF(MATCH(CELL("format",'#_D'!J52),FormatCodes_SFX!$A$4:$A$53,0)&gt;0,TRUE),FALSE),TRUE,TRUE),"FormatMsg",TRUE,"PerfectMsg")</f>
        <v>PerfectMsg</v>
      </c>
      <c r="K52" s="302">
        <v>0</v>
      </c>
      <c r="L52" s="231">
        <v>0</v>
      </c>
      <c r="M52" s="231">
        <v>0</v>
      </c>
      <c r="N52" s="303">
        <v>0</v>
      </c>
      <c r="O52" s="231">
        <v>0</v>
      </c>
      <c r="P52" s="302">
        <v>0</v>
      </c>
      <c r="Q52" s="304">
        <v>0</v>
      </c>
      <c r="S52" s="305" t="str">
        <f ca="1">_xlfn.IFS(ISBLANK(D!S52),"",IF(NOT(ISNA('#_D'!S52)),IF(ISNA(D!S52),TRUE,FALSE),FALSE),"StuNAMsg",IF(AND(ISNA('#_D'!S52),ISNA(D!S52)),TRUE,FALSE),"PerfectMsg",IF(NOT(ISERROR('#_D'!S52)),IF(ISERROR(D!S52),TRUE,FALSE),FALSE),"StuErrorMsg",IF(TYPE('#_D'!S52)&lt;&gt;TYPE(D!S52),TRUE,FALSE),"WrongTypeMsg",IF(_xlfn.ISFORMULA('#_D'!S52),IF(NOT(_xlfn.ISFORMULA(D!S52)),TRUE),FALSE),"MissingFormulaMsg",IF(NOT(AND(ISNUMBER(FIND("[",_xlfn.FORMULATEXT('#_D'!S52))),ISNUMBER(FIND("!",_xlfn.FORMULATEXT('#_D'!S52))))),AND(ISNUMBER(FIND("[",_xlfn.FORMULATEXT(D!S52))),ISNUMBER(FIND("!",_xlfn.FORMULATEXT(D!S52)))),FALSE),"ExternalRefsMsg",IF(ISNUMBER('#_D'!S52),IF(ABS('#_D'!S52-D!S52)&gt;0.00001,TRUE,FALSE),IF('#_D'!S52&lt;&gt;D!S52,TRUE,FALSE)),IF(ISNUMBER('#_D'!S52),IF('#_D'!S52&gt;D!S52,"TooLow","TooHigh"),"WrongAnswer"),NOT(_xlfn.ISFORMULA('#_D'!S52)),IF(_xlfn.IFS(ISTEXT('#_D'!S52),FALSE,ISLOGICAL('#_D'!S52),FALSE,SUBSTITUTE(CELL("format",'#_D'!S52),"-","")=SUBSTITUTE(CELL("format",D!S52),"-",""),FALSE,CELL("format",'#_D'!S52)="G",FALSE,AND(CELL("format",'#_D'!S52)="F0",CELL("format",D!S52)="G"),FALSE,TRUE,IFERROR(IF(MATCH(CELL("format",'#_D'!S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52),_xlfn.FORMULATEXT(D!S52),D!S52),"9","#"),"8","#"),"7","#"),"6","#"),"5","#"),"4","#"),"3","#"),"2","#"),"1","#"),"0","#"),"$","")," ",""),",","@"),"&gt;","@"),"&lt;","@"),"=","@"),")","@"),"(","@"),"^","@"),"/","@"),"+","@"),"*","@"),"-","@"))-LEN(SUBSTITUTE(SUBSTITUTE(SUBSTITUTE(SUBSTITUTE(SUBSTITUTE(SUBSTITUTE(SUBSTITUTE(SUBSTITUTE(SUBSTITUTE(SUBSTITUTE(SUBSTITUTE(SUBSTITUTE(SUBSTITUTE(SUBSTITUTE(SUBSTITUTE(SUBSTITUTE(SUBSTITUTE(SUBSTITUTE(SUBSTITUTE(SUBSTITUTE(SUBSTITUTE(SUBSTITUTE(SUBSTITUTE(SUBSTITUTE(IF(_xlfn.ISFORMULA(D!S52),_xlfn.FORMULATEXT(D!S52),D!S52),"9","#"),"8","#"),"7","#"),"6","#"),"5","#"),"4","#"),"3","#"),"2","#"),"1","#"),"0","#"),"$","")," ",""),",","@"),"&gt;","@"),"&lt;","@"),"=","@"),")","@"),"(","@"),"^","@"),"/","@"),"+","@"),"*","@"),"-","@"),"@#","")))/2&gt;(LEN(SUBSTITUTE(SUBSTITUTE(SUBSTITUTE(SUBSTITUTE(SUBSTITUTE(SUBSTITUTE(SUBSTITUTE(SUBSTITUTE(SUBSTITUTE(SUBSTITUTE(SUBSTITUTE(SUBSTITUTE(SUBSTITUTE(SUBSTITUTE(SUBSTITUTE(SUBSTITUTE(SUBSTITUTE(SUBSTITUTE(SUBSTITUTE(SUBSTITUTE(SUBSTITUTE(SUBSTITUTE(SUBSTITUTE(IF(_xlfn.ISFORMULA('#_D'!S52),_xlfn.FORMULATEXT('#_D'!S52),'#_D'!S52),"9","#"),"8","#"),"7","#"),"6","#"),"5","#"),"4","#"),"3","#"),"2","#"),"1","#"),"0","#"),"$","")," ",""),",","@"),"&gt;","@"),"&lt;","@"),"=","@"),")","@"),"(","@"),"^","@"),"/","@"),"+","@"),"*","@"),"-","@"))-LEN(SUBSTITUTE(SUBSTITUTE(SUBSTITUTE(SUBSTITUTE(SUBSTITUTE(SUBSTITUTE(SUBSTITUTE(SUBSTITUTE(SUBSTITUTE(SUBSTITUTE(SUBSTITUTE(SUBSTITUTE(SUBSTITUTE(SUBSTITUTE(SUBSTITUTE(SUBSTITUTE(SUBSTITUTE(SUBSTITUTE(SUBSTITUTE(SUBSTITUTE(SUBSTITUTE(SUBSTITUTE(SUBSTITUTE(SUBSTITUTE(IF(_xlfn.ISFORMULA('#_D'!S52),_xlfn.FORMULATEXT('#_D'!S52),'#_D'!S52),"9","#"),"8","#"),"7","#"),"6","#"),"5","#"),"4","#"),"3","#"),"2","#"),"1","#"),"0","#"),"$","")," ",""),",","@"),"&gt;","@"),"&lt;","@"),"=","@"),")","@"),"(","@"),"^","@"),"/","@"),"+","@"),"*","@"),"-","@"),"@#","")))/2,TRUE,FALSE),"HardCodeMsg",IF(LEN(IF(_xlfn.ISFORMULA(D!S52),_xlfn.FORMULATEXT(D!S52),D!S52))-LEN(SUBSTITUTE(IF(_xlfn.ISFORMULA(D!S52),_xlfn.FORMULATEXT(D!S52),D!S52),"""",""))&gt;LEN(IF(_xlfn.ISFORMULA('#_D'!S52),_xlfn.FORMULATEXT('#_D'!S52),'#_D'!S52))-LEN(SUBSTITUTE(IF(_xlfn.ISFORMULA('#_D'!S52),_xlfn.FORMULATEXT('#_D'!S52),'#_D'!S52),"""","")),TRUE,FALSE),"HardQuoteMsg",IF(LEN(IF(_xlfn.ISFORMULA(D!S52),_xlfn.FORMULATEXT(D!S52),D!S52))-LEN(SUBSTITUTE(IF(_xlfn.ISFORMULA(D!S52),_xlfn.FORMULATEXT(D!S52),D!S52),"$",""))&lt;LEN(IF(_xlfn.ISFORMULA('#_D'!S52),_xlfn.FORMULATEXT('#_D'!S52),'#_D'!S52))-LEN(SUBSTITUTE(IF(_xlfn.ISFORMULA('#_D'!S52),_xlfn.FORMULATEXT('#_D'!S52),'#_D'!S52),"$","")),TRUE,FALSE),"MissingAbsMsg",_xlfn.IFS(ISTEXT('#_D'!S52),FALSE,ISLOGICAL('#_D'!S52),FALSE,SUBSTITUTE(CELL("format",'#_D'!S52),"-","")=SUBSTITUTE(CELL("format",D!S52),"-",""),FALSE,CELL("format",'#_D'!S52)="G",FALSE,AND(CELL("format",'#_D'!S52)="F0",CELL("format",D!S52)="G"),FALSE,TRUE,IFERROR(IF(MATCH(CELL("format",'#_D'!S52),FormatCodes_SFX!$A$4:$A$53,0)&gt;0,TRUE),FALSE),TRUE,TRUE),"FormatMsg",TRUE,"PerfectMsg")</f>
        <v>PerfectMsg</v>
      </c>
      <c r="T52" s="303" t="str">
        <f ca="1">_xlfn.IFS(ISBLANK(D!T52),"",IF(NOT(ISNA('#_D'!T52)),IF(ISNA(D!T52),TRUE,FALSE),FALSE),"StuNAMsg",IF(AND(ISNA('#_D'!T52),ISNA(D!T52)),TRUE,FALSE),"PerfectMsg",IF(NOT(ISERROR('#_D'!T52)),IF(ISERROR(D!T52),TRUE,FALSE),FALSE),"StuErrorMsg",IF(TYPE('#_D'!T52)&lt;&gt;TYPE(D!T52),TRUE,FALSE),"WrongTypeMsg",IF(_xlfn.ISFORMULA('#_D'!T52),IF(NOT(_xlfn.ISFORMULA(D!T52)),TRUE),FALSE),"MissingFormulaMsg",IF(NOT(AND(ISNUMBER(FIND("[",_xlfn.FORMULATEXT('#_D'!T52))),ISNUMBER(FIND("!",_xlfn.FORMULATEXT('#_D'!T52))))),AND(ISNUMBER(FIND("[",_xlfn.FORMULATEXT(D!T52))),ISNUMBER(FIND("!",_xlfn.FORMULATEXT(D!T52)))),FALSE),"ExternalRefsMsg",IF(ISNUMBER('#_D'!T52),IF(ABS('#_D'!T52-D!T52)&gt;0.00001,TRUE,FALSE),IF('#_D'!T52&lt;&gt;D!T52,TRUE,FALSE)),IF(ISNUMBER('#_D'!T52),IF('#_D'!T52&gt;D!T52,"TooLow","TooHigh"),"WrongAnswer"),NOT(_xlfn.ISFORMULA('#_D'!T52)),IF(_xlfn.IFS(ISTEXT('#_D'!T52),FALSE,ISLOGICAL('#_D'!T52),FALSE,SUBSTITUTE(CELL("format",'#_D'!T52),"-","")=SUBSTITUTE(CELL("format",D!T52),"-",""),FALSE,CELL("format",'#_D'!T52)="G",FALSE,AND(CELL("format",'#_D'!T52)="F0",CELL("format",D!T52)="G"),FALSE,TRUE,IFERROR(IF(MATCH(CELL("format",'#_D'!T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52),_xlfn.FORMULATEXT(D!T52),D!T52),"9","#"),"8","#"),"7","#"),"6","#"),"5","#"),"4","#"),"3","#"),"2","#"),"1","#"),"0","#"),"$","")," ",""),",","@"),"&gt;","@"),"&lt;","@"),"=","@"),")","@"),"(","@"),"^","@"),"/","@"),"+","@"),"*","@"),"-","@"))-LEN(SUBSTITUTE(SUBSTITUTE(SUBSTITUTE(SUBSTITUTE(SUBSTITUTE(SUBSTITUTE(SUBSTITUTE(SUBSTITUTE(SUBSTITUTE(SUBSTITUTE(SUBSTITUTE(SUBSTITUTE(SUBSTITUTE(SUBSTITUTE(SUBSTITUTE(SUBSTITUTE(SUBSTITUTE(SUBSTITUTE(SUBSTITUTE(SUBSTITUTE(SUBSTITUTE(SUBSTITUTE(SUBSTITUTE(SUBSTITUTE(IF(_xlfn.ISFORMULA(D!T52),_xlfn.FORMULATEXT(D!T52),D!T52),"9","#"),"8","#"),"7","#"),"6","#"),"5","#"),"4","#"),"3","#"),"2","#"),"1","#"),"0","#"),"$","")," ",""),",","@"),"&gt;","@"),"&lt;","@"),"=","@"),")","@"),"(","@"),"^","@"),"/","@"),"+","@"),"*","@"),"-","@"),"@#","")))/2&gt;(LEN(SUBSTITUTE(SUBSTITUTE(SUBSTITUTE(SUBSTITUTE(SUBSTITUTE(SUBSTITUTE(SUBSTITUTE(SUBSTITUTE(SUBSTITUTE(SUBSTITUTE(SUBSTITUTE(SUBSTITUTE(SUBSTITUTE(SUBSTITUTE(SUBSTITUTE(SUBSTITUTE(SUBSTITUTE(SUBSTITUTE(SUBSTITUTE(SUBSTITUTE(SUBSTITUTE(SUBSTITUTE(SUBSTITUTE(IF(_xlfn.ISFORMULA('#_D'!T52),_xlfn.FORMULATEXT('#_D'!T52),'#_D'!T52),"9","#"),"8","#"),"7","#"),"6","#"),"5","#"),"4","#"),"3","#"),"2","#"),"1","#"),"0","#"),"$","")," ",""),",","@"),"&gt;","@"),"&lt;","@"),"=","@"),")","@"),"(","@"),"^","@"),"/","@"),"+","@"),"*","@"),"-","@"))-LEN(SUBSTITUTE(SUBSTITUTE(SUBSTITUTE(SUBSTITUTE(SUBSTITUTE(SUBSTITUTE(SUBSTITUTE(SUBSTITUTE(SUBSTITUTE(SUBSTITUTE(SUBSTITUTE(SUBSTITUTE(SUBSTITUTE(SUBSTITUTE(SUBSTITUTE(SUBSTITUTE(SUBSTITUTE(SUBSTITUTE(SUBSTITUTE(SUBSTITUTE(SUBSTITUTE(SUBSTITUTE(SUBSTITUTE(SUBSTITUTE(IF(_xlfn.ISFORMULA('#_D'!T52),_xlfn.FORMULATEXT('#_D'!T52),'#_D'!T52),"9","#"),"8","#"),"7","#"),"6","#"),"5","#"),"4","#"),"3","#"),"2","#"),"1","#"),"0","#"),"$","")," ",""),",","@"),"&gt;","@"),"&lt;","@"),"=","@"),")","@"),"(","@"),"^","@"),"/","@"),"+","@"),"*","@"),"-","@"),"@#","")))/2,TRUE,FALSE),"HardCodeMsg",IF(LEN(IF(_xlfn.ISFORMULA(D!T52),_xlfn.FORMULATEXT(D!T52),D!T52))-LEN(SUBSTITUTE(IF(_xlfn.ISFORMULA(D!T52),_xlfn.FORMULATEXT(D!T52),D!T52),"""",""))&gt;LEN(IF(_xlfn.ISFORMULA('#_D'!T52),_xlfn.FORMULATEXT('#_D'!T52),'#_D'!T52))-LEN(SUBSTITUTE(IF(_xlfn.ISFORMULA('#_D'!T52),_xlfn.FORMULATEXT('#_D'!T52),'#_D'!T52),"""","")),TRUE,FALSE),"HardQuoteMsg",IF(LEN(IF(_xlfn.ISFORMULA(D!T52),_xlfn.FORMULATEXT(D!T52),D!T52))-LEN(SUBSTITUTE(IF(_xlfn.ISFORMULA(D!T52),_xlfn.FORMULATEXT(D!T52),D!T52),"$",""))&lt;LEN(IF(_xlfn.ISFORMULA('#_D'!T52),_xlfn.FORMULATEXT('#_D'!T52),'#_D'!T52))-LEN(SUBSTITUTE(IF(_xlfn.ISFORMULA('#_D'!T52),_xlfn.FORMULATEXT('#_D'!T52),'#_D'!T52),"$","")),TRUE,FALSE),"MissingAbsMsg",_xlfn.IFS(ISTEXT('#_D'!T52),FALSE,ISLOGICAL('#_D'!T52),FALSE,SUBSTITUTE(CELL("format",'#_D'!T52),"-","")=SUBSTITUTE(CELL("format",D!T52),"-",""),FALSE,CELL("format",'#_D'!T52)="G",FALSE,AND(CELL("format",'#_D'!T52)="F0",CELL("format",D!T52)="G"),FALSE,TRUE,IFERROR(IF(MATCH(CELL("format",'#_D'!T52),FormatCodes_SFX!$A$4:$A$53,0)&gt;0,TRUE),FALSE),TRUE,TRUE),"FormatMsg",TRUE,"PerfectMsg")</f>
        <v>PerfectMsg</v>
      </c>
      <c r="U52" s="231" t="str">
        <f ca="1">_xlfn.IFS(ISBLANK(D!U52),"",IF(NOT(ISNA('#_D'!U52)),IF(ISNA(D!U52),TRUE,FALSE),FALSE),"StuNAMsg",IF(AND(ISNA('#_D'!U52),ISNA(D!U52)),TRUE,FALSE),"PerfectMsg",IF(NOT(ISERROR('#_D'!U52)),IF(ISERROR(D!U52),TRUE,FALSE),FALSE),"StuErrorMsg",IF(TYPE('#_D'!U52)&lt;&gt;TYPE(D!U52),TRUE,FALSE),"WrongTypeMsg",IF(_xlfn.ISFORMULA('#_D'!U52),IF(NOT(_xlfn.ISFORMULA(D!U52)),TRUE),FALSE),"MissingFormulaMsg",IF(NOT(AND(ISNUMBER(FIND("[",_xlfn.FORMULATEXT('#_D'!U52))),ISNUMBER(FIND("!",_xlfn.FORMULATEXT('#_D'!U52))))),AND(ISNUMBER(FIND("[",_xlfn.FORMULATEXT(D!U52))),ISNUMBER(FIND("!",_xlfn.FORMULATEXT(D!U52)))),FALSE),"ExternalRefsMsg",IF(ISNUMBER('#_D'!U52),IF(ABS('#_D'!U52-D!U52)&gt;0.00001,TRUE,FALSE),IF('#_D'!U52&lt;&gt;D!U52,TRUE,FALSE)),IF(ISNUMBER('#_D'!U52),IF('#_D'!U52&gt;D!U52,"TooLow","TooHigh"),"WrongAnswer"),NOT(_xlfn.ISFORMULA('#_D'!U52)),IF(_xlfn.IFS(ISTEXT('#_D'!U52),FALSE,ISLOGICAL('#_D'!U52),FALSE,SUBSTITUTE(CELL("format",'#_D'!U52),"-","")=SUBSTITUTE(CELL("format",D!U52),"-",""),FALSE,CELL("format",'#_D'!U52)="G",FALSE,AND(CELL("format",'#_D'!U52)="F0",CELL("format",D!U52)="G"),FALSE,TRUE,IFERROR(IF(MATCH(CELL("format",'#_D'!U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52),_xlfn.FORMULATEXT(D!U52),D!U52),"9","#"),"8","#"),"7","#"),"6","#"),"5","#"),"4","#"),"3","#"),"2","#"),"1","#"),"0","#"),"$","")," ",""),",","@"),"&gt;","@"),"&lt;","@"),"=","@"),")","@"),"(","@"),"^","@"),"/","@"),"+","@"),"*","@"),"-","@"))-LEN(SUBSTITUTE(SUBSTITUTE(SUBSTITUTE(SUBSTITUTE(SUBSTITUTE(SUBSTITUTE(SUBSTITUTE(SUBSTITUTE(SUBSTITUTE(SUBSTITUTE(SUBSTITUTE(SUBSTITUTE(SUBSTITUTE(SUBSTITUTE(SUBSTITUTE(SUBSTITUTE(SUBSTITUTE(SUBSTITUTE(SUBSTITUTE(SUBSTITUTE(SUBSTITUTE(SUBSTITUTE(SUBSTITUTE(SUBSTITUTE(IF(_xlfn.ISFORMULA(D!U52),_xlfn.FORMULATEXT(D!U52),D!U52),"9","#"),"8","#"),"7","#"),"6","#"),"5","#"),"4","#"),"3","#"),"2","#"),"1","#"),"0","#"),"$","")," ",""),",","@"),"&gt;","@"),"&lt;","@"),"=","@"),")","@"),"(","@"),"^","@"),"/","@"),"+","@"),"*","@"),"-","@"),"@#","")))/2&gt;(LEN(SUBSTITUTE(SUBSTITUTE(SUBSTITUTE(SUBSTITUTE(SUBSTITUTE(SUBSTITUTE(SUBSTITUTE(SUBSTITUTE(SUBSTITUTE(SUBSTITUTE(SUBSTITUTE(SUBSTITUTE(SUBSTITUTE(SUBSTITUTE(SUBSTITUTE(SUBSTITUTE(SUBSTITUTE(SUBSTITUTE(SUBSTITUTE(SUBSTITUTE(SUBSTITUTE(SUBSTITUTE(SUBSTITUTE(IF(_xlfn.ISFORMULA('#_D'!U52),_xlfn.FORMULATEXT('#_D'!U52),'#_D'!U52),"9","#"),"8","#"),"7","#"),"6","#"),"5","#"),"4","#"),"3","#"),"2","#"),"1","#"),"0","#"),"$","")," ",""),",","@"),"&gt;","@"),"&lt;","@"),"=","@"),")","@"),"(","@"),"^","@"),"/","@"),"+","@"),"*","@"),"-","@"))-LEN(SUBSTITUTE(SUBSTITUTE(SUBSTITUTE(SUBSTITUTE(SUBSTITUTE(SUBSTITUTE(SUBSTITUTE(SUBSTITUTE(SUBSTITUTE(SUBSTITUTE(SUBSTITUTE(SUBSTITUTE(SUBSTITUTE(SUBSTITUTE(SUBSTITUTE(SUBSTITUTE(SUBSTITUTE(SUBSTITUTE(SUBSTITUTE(SUBSTITUTE(SUBSTITUTE(SUBSTITUTE(SUBSTITUTE(SUBSTITUTE(IF(_xlfn.ISFORMULA('#_D'!U52),_xlfn.FORMULATEXT('#_D'!U52),'#_D'!U52),"9","#"),"8","#"),"7","#"),"6","#"),"5","#"),"4","#"),"3","#"),"2","#"),"1","#"),"0","#"),"$","")," ",""),",","@"),"&gt;","@"),"&lt;","@"),"=","@"),")","@"),"(","@"),"^","@"),"/","@"),"+","@"),"*","@"),"-","@"),"@#","")))/2,TRUE,FALSE),"HardCodeMsg",IF(LEN(IF(_xlfn.ISFORMULA(D!U52),_xlfn.FORMULATEXT(D!U52),D!U52))-LEN(SUBSTITUTE(IF(_xlfn.ISFORMULA(D!U52),_xlfn.FORMULATEXT(D!U52),D!U52),"""",""))&gt;LEN(IF(_xlfn.ISFORMULA('#_D'!U52),_xlfn.FORMULATEXT('#_D'!U52),'#_D'!U52))-LEN(SUBSTITUTE(IF(_xlfn.ISFORMULA('#_D'!U52),_xlfn.FORMULATEXT('#_D'!U52),'#_D'!U52),"""","")),TRUE,FALSE),"HardQuoteMsg",IF(LEN(IF(_xlfn.ISFORMULA(D!U52),_xlfn.FORMULATEXT(D!U52),D!U52))-LEN(SUBSTITUTE(IF(_xlfn.ISFORMULA(D!U52),_xlfn.FORMULATEXT(D!U52),D!U52),"$",""))&lt;LEN(IF(_xlfn.ISFORMULA('#_D'!U52),_xlfn.FORMULATEXT('#_D'!U52),'#_D'!U52))-LEN(SUBSTITUTE(IF(_xlfn.ISFORMULA('#_D'!U52),_xlfn.FORMULATEXT('#_D'!U52),'#_D'!U52),"$","")),TRUE,FALSE),"MissingAbsMsg",_xlfn.IFS(ISTEXT('#_D'!U52),FALSE,ISLOGICAL('#_D'!U52),FALSE,SUBSTITUTE(CELL("format",'#_D'!U52),"-","")=SUBSTITUTE(CELL("format",D!U52),"-",""),FALSE,CELL("format",'#_D'!U52)="G",FALSE,AND(CELL("format",'#_D'!U52)="F0",CELL("format",D!U52)="G"),FALSE,TRUE,IFERROR(IF(MATCH(CELL("format",'#_D'!U52),FormatCodes_SFX!$A$4:$A$53,0)&gt;0,TRUE),FALSE),TRUE,TRUE),"FormatMsg",TRUE,"PerfectMsg")</f>
        <v>PerfectMsg</v>
      </c>
    </row>
    <row r="53" spans="6:21" ht="15.4" customHeight="1">
      <c r="F53" s="232">
        <v>0</v>
      </c>
      <c r="G53" s="231">
        <v>0</v>
      </c>
      <c r="H53" s="231">
        <v>0</v>
      </c>
      <c r="I53" s="231" t="str">
        <f ca="1">_xlfn.IFS(ISBLANK(D!I53),"",IF(NOT(ISNA('#_D'!I53)),IF(ISNA(D!I53),TRUE,FALSE),FALSE),"StuNAMsg",IF(AND(ISNA('#_D'!I53),ISNA(D!I53)),TRUE,FALSE),"PerfectMsg",IF(NOT(ISERROR('#_D'!I53)),IF(ISERROR(D!I53),TRUE,FALSE),FALSE),"StuErrorMsg",IF(TYPE('#_D'!I53)&lt;&gt;TYPE(D!I53),TRUE,FALSE),"WrongTypeMsg",IF(_xlfn.ISFORMULA('#_D'!I53),IF(NOT(_xlfn.ISFORMULA(D!I53)),TRUE),FALSE),"MissingFormulaMsg",IF(NOT(AND(ISNUMBER(FIND("[",_xlfn.FORMULATEXT('#_D'!I53))),ISNUMBER(FIND("!",_xlfn.FORMULATEXT('#_D'!I53))))),AND(ISNUMBER(FIND("[",_xlfn.FORMULATEXT(D!I53))),ISNUMBER(FIND("!",_xlfn.FORMULATEXT(D!I53)))),FALSE),"ExternalRefsMsg",IF(ISNUMBER('#_D'!I53),IF(ABS('#_D'!I53-D!I53)&gt;0.00001,TRUE,FALSE),IF('#_D'!I53&lt;&gt;D!I53,TRUE,FALSE)),IF(ISNUMBER('#_D'!I53),IF('#_D'!I53&gt;D!I53,"TooLow","TooHigh"),"WrongAnswer"),NOT(_xlfn.ISFORMULA('#_D'!I53)),IF(_xlfn.IFS(ISTEXT('#_D'!I53),FALSE,ISLOGICAL('#_D'!I53),FALSE,SUBSTITUTE(CELL("format",'#_D'!I53),"-","")=SUBSTITUTE(CELL("format",D!I53),"-",""),FALSE,CELL("format",'#_D'!I53)="G",FALSE,AND(CELL("format",'#_D'!I53)="F0",CELL("format",D!I53)="G"),FALSE,TRUE,IFERROR(IF(MATCH(CELL("format",'#_D'!I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I53),_xlfn.FORMULATEXT(D!I53),D!I53),"9","#"),"8","#"),"7","#"),"6","#"),"5","#"),"4","#"),"3","#"),"2","#"),"1","#"),"0","#"),"$","")," ",""),",","@"),"&gt;","@"),"&lt;","@"),"=","@"),")","@"),"(","@"),"^","@"),"/","@"),"+","@"),"*","@"),"-","@"))-LEN(SUBSTITUTE(SUBSTITUTE(SUBSTITUTE(SUBSTITUTE(SUBSTITUTE(SUBSTITUTE(SUBSTITUTE(SUBSTITUTE(SUBSTITUTE(SUBSTITUTE(SUBSTITUTE(SUBSTITUTE(SUBSTITUTE(SUBSTITUTE(SUBSTITUTE(SUBSTITUTE(SUBSTITUTE(SUBSTITUTE(SUBSTITUTE(SUBSTITUTE(SUBSTITUTE(SUBSTITUTE(SUBSTITUTE(SUBSTITUTE(IF(_xlfn.ISFORMULA(D!I53),_xlfn.FORMULATEXT(D!I53),D!I53),"9","#"),"8","#"),"7","#"),"6","#"),"5","#"),"4","#"),"3","#"),"2","#"),"1","#"),"0","#"),"$","")," ",""),",","@"),"&gt;","@"),"&lt;","@"),"=","@"),")","@"),"(","@"),"^","@"),"/","@"),"+","@"),"*","@"),"-","@"),"@#","")))/2&gt;(LEN(SUBSTITUTE(SUBSTITUTE(SUBSTITUTE(SUBSTITUTE(SUBSTITUTE(SUBSTITUTE(SUBSTITUTE(SUBSTITUTE(SUBSTITUTE(SUBSTITUTE(SUBSTITUTE(SUBSTITUTE(SUBSTITUTE(SUBSTITUTE(SUBSTITUTE(SUBSTITUTE(SUBSTITUTE(SUBSTITUTE(SUBSTITUTE(SUBSTITUTE(SUBSTITUTE(SUBSTITUTE(SUBSTITUTE(IF(_xlfn.ISFORMULA('#_D'!I53),_xlfn.FORMULATEXT('#_D'!I53),'#_D'!I53),"9","#"),"8","#"),"7","#"),"6","#"),"5","#"),"4","#"),"3","#"),"2","#"),"1","#"),"0","#"),"$","")," ",""),",","@"),"&gt;","@"),"&lt;","@"),"=","@"),")","@"),"(","@"),"^","@"),"/","@"),"+","@"),"*","@"),"-","@"))-LEN(SUBSTITUTE(SUBSTITUTE(SUBSTITUTE(SUBSTITUTE(SUBSTITUTE(SUBSTITUTE(SUBSTITUTE(SUBSTITUTE(SUBSTITUTE(SUBSTITUTE(SUBSTITUTE(SUBSTITUTE(SUBSTITUTE(SUBSTITUTE(SUBSTITUTE(SUBSTITUTE(SUBSTITUTE(SUBSTITUTE(SUBSTITUTE(SUBSTITUTE(SUBSTITUTE(SUBSTITUTE(SUBSTITUTE(SUBSTITUTE(IF(_xlfn.ISFORMULA('#_D'!I53),_xlfn.FORMULATEXT('#_D'!I53),'#_D'!I53),"9","#"),"8","#"),"7","#"),"6","#"),"5","#"),"4","#"),"3","#"),"2","#"),"1","#"),"0","#"),"$","")," ",""),",","@"),"&gt;","@"),"&lt;","@"),"=","@"),")","@"),"(","@"),"^","@"),"/","@"),"+","@"),"*","@"),"-","@"),"@#","")))/2,TRUE,FALSE),"HardCodeMsg",IF(LEN(IF(_xlfn.ISFORMULA(D!I53),_xlfn.FORMULATEXT(D!I53),D!I53))-LEN(SUBSTITUTE(IF(_xlfn.ISFORMULA(D!I53),_xlfn.FORMULATEXT(D!I53),D!I53),"""",""))&gt;LEN(IF(_xlfn.ISFORMULA('#_D'!I53),_xlfn.FORMULATEXT('#_D'!I53),'#_D'!I53))-LEN(SUBSTITUTE(IF(_xlfn.ISFORMULA('#_D'!I53),_xlfn.FORMULATEXT('#_D'!I53),'#_D'!I53),"""","")),TRUE,FALSE),"HardQuoteMsg",IF(LEN(IF(_xlfn.ISFORMULA(D!I53),_xlfn.FORMULATEXT(D!I53),D!I53))-LEN(SUBSTITUTE(IF(_xlfn.ISFORMULA(D!I53),_xlfn.FORMULATEXT(D!I53),D!I53),"$",""))&lt;LEN(IF(_xlfn.ISFORMULA('#_D'!I53),_xlfn.FORMULATEXT('#_D'!I53),'#_D'!I53))-LEN(SUBSTITUTE(IF(_xlfn.ISFORMULA('#_D'!I53),_xlfn.FORMULATEXT('#_D'!I53),'#_D'!I53),"$","")),TRUE,FALSE),"MissingAbsMsg",_xlfn.IFS(ISTEXT('#_D'!I53),FALSE,ISLOGICAL('#_D'!I53),FALSE,SUBSTITUTE(CELL("format",'#_D'!I53),"-","")=SUBSTITUTE(CELL("format",D!I53),"-",""),FALSE,CELL("format",'#_D'!I53)="G",FALSE,AND(CELL("format",'#_D'!I53)="F0",CELL("format",D!I53)="G"),FALSE,TRUE,IFERROR(IF(MATCH(CELL("format",'#_D'!I53),FormatCodes_SFX!$A$4:$A$53,0)&gt;0,TRUE),FALSE),TRUE,TRUE),"FormatMsg",TRUE,"PerfectMsg")</f>
        <v>PerfectMsg</v>
      </c>
      <c r="J53" s="231" t="str">
        <f ca="1">_xlfn.IFS(ISBLANK(D!J53),"",IF(NOT(ISNA('#_D'!J53)),IF(ISNA(D!J53),TRUE,FALSE),FALSE),"StuNAMsg",IF(AND(ISNA('#_D'!J53),ISNA(D!J53)),TRUE,FALSE),"PerfectMsg",IF(NOT(ISERROR('#_D'!J53)),IF(ISERROR(D!J53),TRUE,FALSE),FALSE),"StuErrorMsg",IF(TYPE('#_D'!J53)&lt;&gt;TYPE(D!J53),TRUE,FALSE),"WrongTypeMsg",IF(_xlfn.ISFORMULA('#_D'!J53),IF(NOT(_xlfn.ISFORMULA(D!J53)),TRUE),FALSE),"MissingFormulaMsg",IF(NOT(AND(ISNUMBER(FIND("[",_xlfn.FORMULATEXT('#_D'!J53))),ISNUMBER(FIND("!",_xlfn.FORMULATEXT('#_D'!J53))))),AND(ISNUMBER(FIND("[",_xlfn.FORMULATEXT(D!J53))),ISNUMBER(FIND("!",_xlfn.FORMULATEXT(D!J53)))),FALSE),"ExternalRefsMsg",IF(ISNUMBER('#_D'!J53),IF(ABS('#_D'!J53-D!J53)&gt;0.00001,TRUE,FALSE),IF('#_D'!J53&lt;&gt;D!J53,TRUE,FALSE)),IF(ISNUMBER('#_D'!J53),IF('#_D'!J53&gt;D!J53,"TooLow","TooHigh"),"WrongAnswer"),NOT(_xlfn.ISFORMULA('#_D'!J53)),IF(_xlfn.IFS(ISTEXT('#_D'!J53),FALSE,ISLOGICAL('#_D'!J53),FALSE,SUBSTITUTE(CELL("format",'#_D'!J53),"-","")=SUBSTITUTE(CELL("format",D!J53),"-",""),FALSE,CELL("format",'#_D'!J53)="G",FALSE,AND(CELL("format",'#_D'!J53)="F0",CELL("format",D!J53)="G"),FALSE,TRUE,IFERROR(IF(MATCH(CELL("format",'#_D'!J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J53),_xlfn.FORMULATEXT(D!J53),D!J53),"9","#"),"8","#"),"7","#"),"6","#"),"5","#"),"4","#"),"3","#"),"2","#"),"1","#"),"0","#"),"$","")," ",""),",","@"),"&gt;","@"),"&lt;","@"),"=","@"),")","@"),"(","@"),"^","@"),"/","@"),"+","@"),"*","@"),"-","@"))-LEN(SUBSTITUTE(SUBSTITUTE(SUBSTITUTE(SUBSTITUTE(SUBSTITUTE(SUBSTITUTE(SUBSTITUTE(SUBSTITUTE(SUBSTITUTE(SUBSTITUTE(SUBSTITUTE(SUBSTITUTE(SUBSTITUTE(SUBSTITUTE(SUBSTITUTE(SUBSTITUTE(SUBSTITUTE(SUBSTITUTE(SUBSTITUTE(SUBSTITUTE(SUBSTITUTE(SUBSTITUTE(SUBSTITUTE(SUBSTITUTE(IF(_xlfn.ISFORMULA(D!J53),_xlfn.FORMULATEXT(D!J53),D!J53),"9","#"),"8","#"),"7","#"),"6","#"),"5","#"),"4","#"),"3","#"),"2","#"),"1","#"),"0","#"),"$","")," ",""),",","@"),"&gt;","@"),"&lt;","@"),"=","@"),")","@"),"(","@"),"^","@"),"/","@"),"+","@"),"*","@"),"-","@"),"@#","")))/2&gt;(LEN(SUBSTITUTE(SUBSTITUTE(SUBSTITUTE(SUBSTITUTE(SUBSTITUTE(SUBSTITUTE(SUBSTITUTE(SUBSTITUTE(SUBSTITUTE(SUBSTITUTE(SUBSTITUTE(SUBSTITUTE(SUBSTITUTE(SUBSTITUTE(SUBSTITUTE(SUBSTITUTE(SUBSTITUTE(SUBSTITUTE(SUBSTITUTE(SUBSTITUTE(SUBSTITUTE(SUBSTITUTE(SUBSTITUTE(IF(_xlfn.ISFORMULA('#_D'!J53),_xlfn.FORMULATEXT('#_D'!J53),'#_D'!J53),"9","#"),"8","#"),"7","#"),"6","#"),"5","#"),"4","#"),"3","#"),"2","#"),"1","#"),"0","#"),"$","")," ",""),",","@"),"&gt;","@"),"&lt;","@"),"=","@"),")","@"),"(","@"),"^","@"),"/","@"),"+","@"),"*","@"),"-","@"))-LEN(SUBSTITUTE(SUBSTITUTE(SUBSTITUTE(SUBSTITUTE(SUBSTITUTE(SUBSTITUTE(SUBSTITUTE(SUBSTITUTE(SUBSTITUTE(SUBSTITUTE(SUBSTITUTE(SUBSTITUTE(SUBSTITUTE(SUBSTITUTE(SUBSTITUTE(SUBSTITUTE(SUBSTITUTE(SUBSTITUTE(SUBSTITUTE(SUBSTITUTE(SUBSTITUTE(SUBSTITUTE(SUBSTITUTE(SUBSTITUTE(IF(_xlfn.ISFORMULA('#_D'!J53),_xlfn.FORMULATEXT('#_D'!J53),'#_D'!J53),"9","#"),"8","#"),"7","#"),"6","#"),"5","#"),"4","#"),"3","#"),"2","#"),"1","#"),"0","#"),"$","")," ",""),",","@"),"&gt;","@"),"&lt;","@"),"=","@"),")","@"),"(","@"),"^","@"),"/","@"),"+","@"),"*","@"),"-","@"),"@#","")))/2,TRUE,FALSE),"HardCodeMsg",IF(LEN(IF(_xlfn.ISFORMULA(D!J53),_xlfn.FORMULATEXT(D!J53),D!J53))-LEN(SUBSTITUTE(IF(_xlfn.ISFORMULA(D!J53),_xlfn.FORMULATEXT(D!J53),D!J53),"""",""))&gt;LEN(IF(_xlfn.ISFORMULA('#_D'!J53),_xlfn.FORMULATEXT('#_D'!J53),'#_D'!J53))-LEN(SUBSTITUTE(IF(_xlfn.ISFORMULA('#_D'!J53),_xlfn.FORMULATEXT('#_D'!J53),'#_D'!J53),"""","")),TRUE,FALSE),"HardQuoteMsg",IF(LEN(IF(_xlfn.ISFORMULA(D!J53),_xlfn.FORMULATEXT(D!J53),D!J53))-LEN(SUBSTITUTE(IF(_xlfn.ISFORMULA(D!J53),_xlfn.FORMULATEXT(D!J53),D!J53),"$",""))&lt;LEN(IF(_xlfn.ISFORMULA('#_D'!J53),_xlfn.FORMULATEXT('#_D'!J53),'#_D'!J53))-LEN(SUBSTITUTE(IF(_xlfn.ISFORMULA('#_D'!J53),_xlfn.FORMULATEXT('#_D'!J53),'#_D'!J53),"$","")),TRUE,FALSE),"MissingAbsMsg",_xlfn.IFS(ISTEXT('#_D'!J53),FALSE,ISLOGICAL('#_D'!J53),FALSE,SUBSTITUTE(CELL("format",'#_D'!J53),"-","")=SUBSTITUTE(CELL("format",D!J53),"-",""),FALSE,CELL("format",'#_D'!J53)="G",FALSE,AND(CELL("format",'#_D'!J53)="F0",CELL("format",D!J53)="G"),FALSE,TRUE,IFERROR(IF(MATCH(CELL("format",'#_D'!J53),FormatCodes_SFX!$A$4:$A$53,0)&gt;0,TRUE),FALSE),TRUE,TRUE),"FormatMsg",TRUE,"PerfectMsg")</f>
        <v>PerfectMsg</v>
      </c>
      <c r="K53" s="302">
        <v>0</v>
      </c>
      <c r="L53" s="231">
        <v>0</v>
      </c>
      <c r="M53" s="231">
        <v>0</v>
      </c>
      <c r="N53" s="303">
        <v>0</v>
      </c>
      <c r="O53" s="231">
        <v>0</v>
      </c>
      <c r="P53" s="302">
        <v>0</v>
      </c>
      <c r="Q53" s="304">
        <v>0</v>
      </c>
      <c r="S53" s="305" t="str">
        <f ca="1">_xlfn.IFS(ISBLANK(D!S53),"",IF(NOT(ISNA('#_D'!S53)),IF(ISNA(D!S53),TRUE,FALSE),FALSE),"StuNAMsg",IF(AND(ISNA('#_D'!S53),ISNA(D!S53)),TRUE,FALSE),"PerfectMsg",IF(NOT(ISERROR('#_D'!S53)),IF(ISERROR(D!S53),TRUE,FALSE),FALSE),"StuErrorMsg",IF(TYPE('#_D'!S53)&lt;&gt;TYPE(D!S53),TRUE,FALSE),"WrongTypeMsg",IF(_xlfn.ISFORMULA('#_D'!S53),IF(NOT(_xlfn.ISFORMULA(D!S53)),TRUE),FALSE),"MissingFormulaMsg",IF(NOT(AND(ISNUMBER(FIND("[",_xlfn.FORMULATEXT('#_D'!S53))),ISNUMBER(FIND("!",_xlfn.FORMULATEXT('#_D'!S53))))),AND(ISNUMBER(FIND("[",_xlfn.FORMULATEXT(D!S53))),ISNUMBER(FIND("!",_xlfn.FORMULATEXT(D!S53)))),FALSE),"ExternalRefsMsg",IF(ISNUMBER('#_D'!S53),IF(ABS('#_D'!S53-D!S53)&gt;0.00001,TRUE,FALSE),IF('#_D'!S53&lt;&gt;D!S53,TRUE,FALSE)),IF(ISNUMBER('#_D'!S53),IF('#_D'!S53&gt;D!S53,"TooLow","TooHigh"),"WrongAnswer"),NOT(_xlfn.ISFORMULA('#_D'!S53)),IF(_xlfn.IFS(ISTEXT('#_D'!S53),FALSE,ISLOGICAL('#_D'!S53),FALSE,SUBSTITUTE(CELL("format",'#_D'!S53),"-","")=SUBSTITUTE(CELL("format",D!S53),"-",""),FALSE,CELL("format",'#_D'!S53)="G",FALSE,AND(CELL("format",'#_D'!S53)="F0",CELL("format",D!S53)="G"),FALSE,TRUE,IFERROR(IF(MATCH(CELL("format",'#_D'!S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S53),_xlfn.FORMULATEXT(D!S53),D!S53),"9","#"),"8","#"),"7","#"),"6","#"),"5","#"),"4","#"),"3","#"),"2","#"),"1","#"),"0","#"),"$","")," ",""),",","@"),"&gt;","@"),"&lt;","@"),"=","@"),")","@"),"(","@"),"^","@"),"/","@"),"+","@"),"*","@"),"-","@"))-LEN(SUBSTITUTE(SUBSTITUTE(SUBSTITUTE(SUBSTITUTE(SUBSTITUTE(SUBSTITUTE(SUBSTITUTE(SUBSTITUTE(SUBSTITUTE(SUBSTITUTE(SUBSTITUTE(SUBSTITUTE(SUBSTITUTE(SUBSTITUTE(SUBSTITUTE(SUBSTITUTE(SUBSTITUTE(SUBSTITUTE(SUBSTITUTE(SUBSTITUTE(SUBSTITUTE(SUBSTITUTE(SUBSTITUTE(SUBSTITUTE(IF(_xlfn.ISFORMULA(D!S53),_xlfn.FORMULATEXT(D!S53),D!S53),"9","#"),"8","#"),"7","#"),"6","#"),"5","#"),"4","#"),"3","#"),"2","#"),"1","#"),"0","#"),"$","")," ",""),",","@"),"&gt;","@"),"&lt;","@"),"=","@"),")","@"),"(","@"),"^","@"),"/","@"),"+","@"),"*","@"),"-","@"),"@#","")))/2&gt;(LEN(SUBSTITUTE(SUBSTITUTE(SUBSTITUTE(SUBSTITUTE(SUBSTITUTE(SUBSTITUTE(SUBSTITUTE(SUBSTITUTE(SUBSTITUTE(SUBSTITUTE(SUBSTITUTE(SUBSTITUTE(SUBSTITUTE(SUBSTITUTE(SUBSTITUTE(SUBSTITUTE(SUBSTITUTE(SUBSTITUTE(SUBSTITUTE(SUBSTITUTE(SUBSTITUTE(SUBSTITUTE(SUBSTITUTE(IF(_xlfn.ISFORMULA('#_D'!S53),_xlfn.FORMULATEXT('#_D'!S53),'#_D'!S53),"9","#"),"8","#"),"7","#"),"6","#"),"5","#"),"4","#"),"3","#"),"2","#"),"1","#"),"0","#"),"$","")," ",""),",","@"),"&gt;","@"),"&lt;","@"),"=","@"),")","@"),"(","@"),"^","@"),"/","@"),"+","@"),"*","@"),"-","@"))-LEN(SUBSTITUTE(SUBSTITUTE(SUBSTITUTE(SUBSTITUTE(SUBSTITUTE(SUBSTITUTE(SUBSTITUTE(SUBSTITUTE(SUBSTITUTE(SUBSTITUTE(SUBSTITUTE(SUBSTITUTE(SUBSTITUTE(SUBSTITUTE(SUBSTITUTE(SUBSTITUTE(SUBSTITUTE(SUBSTITUTE(SUBSTITUTE(SUBSTITUTE(SUBSTITUTE(SUBSTITUTE(SUBSTITUTE(SUBSTITUTE(IF(_xlfn.ISFORMULA('#_D'!S53),_xlfn.FORMULATEXT('#_D'!S53),'#_D'!S53),"9","#"),"8","#"),"7","#"),"6","#"),"5","#"),"4","#"),"3","#"),"2","#"),"1","#"),"0","#"),"$","")," ",""),",","@"),"&gt;","@"),"&lt;","@"),"=","@"),")","@"),"(","@"),"^","@"),"/","@"),"+","@"),"*","@"),"-","@"),"@#","")))/2,TRUE,FALSE),"HardCodeMsg",IF(LEN(IF(_xlfn.ISFORMULA(D!S53),_xlfn.FORMULATEXT(D!S53),D!S53))-LEN(SUBSTITUTE(IF(_xlfn.ISFORMULA(D!S53),_xlfn.FORMULATEXT(D!S53),D!S53),"""",""))&gt;LEN(IF(_xlfn.ISFORMULA('#_D'!S53),_xlfn.FORMULATEXT('#_D'!S53),'#_D'!S53))-LEN(SUBSTITUTE(IF(_xlfn.ISFORMULA('#_D'!S53),_xlfn.FORMULATEXT('#_D'!S53),'#_D'!S53),"""","")),TRUE,FALSE),"HardQuoteMsg",IF(LEN(IF(_xlfn.ISFORMULA(D!S53),_xlfn.FORMULATEXT(D!S53),D!S53))-LEN(SUBSTITUTE(IF(_xlfn.ISFORMULA(D!S53),_xlfn.FORMULATEXT(D!S53),D!S53),"$",""))&lt;LEN(IF(_xlfn.ISFORMULA('#_D'!S53),_xlfn.FORMULATEXT('#_D'!S53),'#_D'!S53))-LEN(SUBSTITUTE(IF(_xlfn.ISFORMULA('#_D'!S53),_xlfn.FORMULATEXT('#_D'!S53),'#_D'!S53),"$","")),TRUE,FALSE),"MissingAbsMsg",_xlfn.IFS(ISTEXT('#_D'!S53),FALSE,ISLOGICAL('#_D'!S53),FALSE,SUBSTITUTE(CELL("format",'#_D'!S53),"-","")=SUBSTITUTE(CELL("format",D!S53),"-",""),FALSE,CELL("format",'#_D'!S53)="G",FALSE,AND(CELL("format",'#_D'!S53)="F0",CELL("format",D!S53)="G"),FALSE,TRUE,IFERROR(IF(MATCH(CELL("format",'#_D'!S53),FormatCodes_SFX!$A$4:$A$53,0)&gt;0,TRUE),FALSE),TRUE,TRUE),"FormatMsg",TRUE,"PerfectMsg")</f>
        <v>PerfectMsg</v>
      </c>
      <c r="T53" s="303" t="str">
        <f ca="1">_xlfn.IFS(ISBLANK(D!T53),"",IF(NOT(ISNA('#_D'!T53)),IF(ISNA(D!T53),TRUE,FALSE),FALSE),"StuNAMsg",IF(AND(ISNA('#_D'!T53),ISNA(D!T53)),TRUE,FALSE),"PerfectMsg",IF(NOT(ISERROR('#_D'!T53)),IF(ISERROR(D!T53),TRUE,FALSE),FALSE),"StuErrorMsg",IF(TYPE('#_D'!T53)&lt;&gt;TYPE(D!T53),TRUE,FALSE),"WrongTypeMsg",IF(_xlfn.ISFORMULA('#_D'!T53),IF(NOT(_xlfn.ISFORMULA(D!T53)),TRUE),FALSE),"MissingFormulaMsg",IF(NOT(AND(ISNUMBER(FIND("[",_xlfn.FORMULATEXT('#_D'!T53))),ISNUMBER(FIND("!",_xlfn.FORMULATEXT('#_D'!T53))))),AND(ISNUMBER(FIND("[",_xlfn.FORMULATEXT(D!T53))),ISNUMBER(FIND("!",_xlfn.FORMULATEXT(D!T53)))),FALSE),"ExternalRefsMsg",IF(ISNUMBER('#_D'!T53),IF(ABS('#_D'!T53-D!T53)&gt;0.00001,TRUE,FALSE),IF('#_D'!T53&lt;&gt;D!T53,TRUE,FALSE)),IF(ISNUMBER('#_D'!T53),IF('#_D'!T53&gt;D!T53,"TooLow","TooHigh"),"WrongAnswer"),NOT(_xlfn.ISFORMULA('#_D'!T53)),IF(_xlfn.IFS(ISTEXT('#_D'!T53),FALSE,ISLOGICAL('#_D'!T53),FALSE,SUBSTITUTE(CELL("format",'#_D'!T53),"-","")=SUBSTITUTE(CELL("format",D!T53),"-",""),FALSE,CELL("format",'#_D'!T53)="G",FALSE,AND(CELL("format",'#_D'!T53)="F0",CELL("format",D!T53)="G"),FALSE,TRUE,IFERROR(IF(MATCH(CELL("format",'#_D'!T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T53),_xlfn.FORMULATEXT(D!T53),D!T53),"9","#"),"8","#"),"7","#"),"6","#"),"5","#"),"4","#"),"3","#"),"2","#"),"1","#"),"0","#"),"$","")," ",""),",","@"),"&gt;","@"),"&lt;","@"),"=","@"),")","@"),"(","@"),"^","@"),"/","@"),"+","@"),"*","@"),"-","@"))-LEN(SUBSTITUTE(SUBSTITUTE(SUBSTITUTE(SUBSTITUTE(SUBSTITUTE(SUBSTITUTE(SUBSTITUTE(SUBSTITUTE(SUBSTITUTE(SUBSTITUTE(SUBSTITUTE(SUBSTITUTE(SUBSTITUTE(SUBSTITUTE(SUBSTITUTE(SUBSTITUTE(SUBSTITUTE(SUBSTITUTE(SUBSTITUTE(SUBSTITUTE(SUBSTITUTE(SUBSTITUTE(SUBSTITUTE(SUBSTITUTE(IF(_xlfn.ISFORMULA(D!T53),_xlfn.FORMULATEXT(D!T53),D!T53),"9","#"),"8","#"),"7","#"),"6","#"),"5","#"),"4","#"),"3","#"),"2","#"),"1","#"),"0","#"),"$","")," ",""),",","@"),"&gt;","@"),"&lt;","@"),"=","@"),")","@"),"(","@"),"^","@"),"/","@"),"+","@"),"*","@"),"-","@"),"@#","")))/2&gt;(LEN(SUBSTITUTE(SUBSTITUTE(SUBSTITUTE(SUBSTITUTE(SUBSTITUTE(SUBSTITUTE(SUBSTITUTE(SUBSTITUTE(SUBSTITUTE(SUBSTITUTE(SUBSTITUTE(SUBSTITUTE(SUBSTITUTE(SUBSTITUTE(SUBSTITUTE(SUBSTITUTE(SUBSTITUTE(SUBSTITUTE(SUBSTITUTE(SUBSTITUTE(SUBSTITUTE(SUBSTITUTE(SUBSTITUTE(IF(_xlfn.ISFORMULA('#_D'!T53),_xlfn.FORMULATEXT('#_D'!T53),'#_D'!T53),"9","#"),"8","#"),"7","#"),"6","#"),"5","#"),"4","#"),"3","#"),"2","#"),"1","#"),"0","#"),"$","")," ",""),",","@"),"&gt;","@"),"&lt;","@"),"=","@"),")","@"),"(","@"),"^","@"),"/","@"),"+","@"),"*","@"),"-","@"))-LEN(SUBSTITUTE(SUBSTITUTE(SUBSTITUTE(SUBSTITUTE(SUBSTITUTE(SUBSTITUTE(SUBSTITUTE(SUBSTITUTE(SUBSTITUTE(SUBSTITUTE(SUBSTITUTE(SUBSTITUTE(SUBSTITUTE(SUBSTITUTE(SUBSTITUTE(SUBSTITUTE(SUBSTITUTE(SUBSTITUTE(SUBSTITUTE(SUBSTITUTE(SUBSTITUTE(SUBSTITUTE(SUBSTITUTE(SUBSTITUTE(IF(_xlfn.ISFORMULA('#_D'!T53),_xlfn.FORMULATEXT('#_D'!T53),'#_D'!T53),"9","#"),"8","#"),"7","#"),"6","#"),"5","#"),"4","#"),"3","#"),"2","#"),"1","#"),"0","#"),"$","")," ",""),",","@"),"&gt;","@"),"&lt;","@"),"=","@"),")","@"),"(","@"),"^","@"),"/","@"),"+","@"),"*","@"),"-","@"),"@#","")))/2,TRUE,FALSE),"HardCodeMsg",IF(LEN(IF(_xlfn.ISFORMULA(D!T53),_xlfn.FORMULATEXT(D!T53),D!T53))-LEN(SUBSTITUTE(IF(_xlfn.ISFORMULA(D!T53),_xlfn.FORMULATEXT(D!T53),D!T53),"""",""))&gt;LEN(IF(_xlfn.ISFORMULA('#_D'!T53),_xlfn.FORMULATEXT('#_D'!T53),'#_D'!T53))-LEN(SUBSTITUTE(IF(_xlfn.ISFORMULA('#_D'!T53),_xlfn.FORMULATEXT('#_D'!T53),'#_D'!T53),"""","")),TRUE,FALSE),"HardQuoteMsg",IF(LEN(IF(_xlfn.ISFORMULA(D!T53),_xlfn.FORMULATEXT(D!T53),D!T53))-LEN(SUBSTITUTE(IF(_xlfn.ISFORMULA(D!T53),_xlfn.FORMULATEXT(D!T53),D!T53),"$",""))&lt;LEN(IF(_xlfn.ISFORMULA('#_D'!T53),_xlfn.FORMULATEXT('#_D'!T53),'#_D'!T53))-LEN(SUBSTITUTE(IF(_xlfn.ISFORMULA('#_D'!T53),_xlfn.FORMULATEXT('#_D'!T53),'#_D'!T53),"$","")),TRUE,FALSE),"MissingAbsMsg",_xlfn.IFS(ISTEXT('#_D'!T53),FALSE,ISLOGICAL('#_D'!T53),FALSE,SUBSTITUTE(CELL("format",'#_D'!T53),"-","")=SUBSTITUTE(CELL("format",D!T53),"-",""),FALSE,CELL("format",'#_D'!T53)="G",FALSE,AND(CELL("format",'#_D'!T53)="F0",CELL("format",D!T53)="G"),FALSE,TRUE,IFERROR(IF(MATCH(CELL("format",'#_D'!T53),FormatCodes_SFX!$A$4:$A$53,0)&gt;0,TRUE),FALSE),TRUE,TRUE),"FormatMsg",TRUE,"PerfectMsg")</f>
        <v>PerfectMsg</v>
      </c>
      <c r="U53" s="231" t="str">
        <f ca="1">_xlfn.IFS(ISBLANK(D!U53),"",IF(NOT(ISNA('#_D'!U53)),IF(ISNA(D!U53),TRUE,FALSE),FALSE),"StuNAMsg",IF(AND(ISNA('#_D'!U53),ISNA(D!U53)),TRUE,FALSE),"PerfectMsg",IF(NOT(ISERROR('#_D'!U53)),IF(ISERROR(D!U53),TRUE,FALSE),FALSE),"StuErrorMsg",IF(TYPE('#_D'!U53)&lt;&gt;TYPE(D!U53),TRUE,FALSE),"WrongTypeMsg",IF(_xlfn.ISFORMULA('#_D'!U53),IF(NOT(_xlfn.ISFORMULA(D!U53)),TRUE),FALSE),"MissingFormulaMsg",IF(NOT(AND(ISNUMBER(FIND("[",_xlfn.FORMULATEXT('#_D'!U53))),ISNUMBER(FIND("!",_xlfn.FORMULATEXT('#_D'!U53))))),AND(ISNUMBER(FIND("[",_xlfn.FORMULATEXT(D!U53))),ISNUMBER(FIND("!",_xlfn.FORMULATEXT(D!U53)))),FALSE),"ExternalRefsMsg",IF(ISNUMBER('#_D'!U53),IF(ABS('#_D'!U53-D!U53)&gt;0.00001,TRUE,FALSE),IF('#_D'!U53&lt;&gt;D!U53,TRUE,FALSE)),IF(ISNUMBER('#_D'!U53),IF('#_D'!U53&gt;D!U53,"TooLow","TooHigh"),"WrongAnswer"),NOT(_xlfn.ISFORMULA('#_D'!U53)),IF(_xlfn.IFS(ISTEXT('#_D'!U53),FALSE,ISLOGICAL('#_D'!U53),FALSE,SUBSTITUTE(CELL("format",'#_D'!U53),"-","")=SUBSTITUTE(CELL("format",D!U53),"-",""),FALSE,CELL("format",'#_D'!U53)="G",FALSE,AND(CELL("format",'#_D'!U53)="F0",CELL("format",D!U53)="G"),FALSE,TRUE,IFERROR(IF(MATCH(CELL("format",'#_D'!U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U53),_xlfn.FORMULATEXT(D!U53),D!U53),"9","#"),"8","#"),"7","#"),"6","#"),"5","#"),"4","#"),"3","#"),"2","#"),"1","#"),"0","#"),"$","")," ",""),",","@"),"&gt;","@"),"&lt;","@"),"=","@"),")","@"),"(","@"),"^","@"),"/","@"),"+","@"),"*","@"),"-","@"))-LEN(SUBSTITUTE(SUBSTITUTE(SUBSTITUTE(SUBSTITUTE(SUBSTITUTE(SUBSTITUTE(SUBSTITUTE(SUBSTITUTE(SUBSTITUTE(SUBSTITUTE(SUBSTITUTE(SUBSTITUTE(SUBSTITUTE(SUBSTITUTE(SUBSTITUTE(SUBSTITUTE(SUBSTITUTE(SUBSTITUTE(SUBSTITUTE(SUBSTITUTE(SUBSTITUTE(SUBSTITUTE(SUBSTITUTE(SUBSTITUTE(IF(_xlfn.ISFORMULA(D!U53),_xlfn.FORMULATEXT(D!U53),D!U53),"9","#"),"8","#"),"7","#"),"6","#"),"5","#"),"4","#"),"3","#"),"2","#"),"1","#"),"0","#"),"$","")," ",""),",","@"),"&gt;","@"),"&lt;","@"),"=","@"),")","@"),"(","@"),"^","@"),"/","@"),"+","@"),"*","@"),"-","@"),"@#","")))/2&gt;(LEN(SUBSTITUTE(SUBSTITUTE(SUBSTITUTE(SUBSTITUTE(SUBSTITUTE(SUBSTITUTE(SUBSTITUTE(SUBSTITUTE(SUBSTITUTE(SUBSTITUTE(SUBSTITUTE(SUBSTITUTE(SUBSTITUTE(SUBSTITUTE(SUBSTITUTE(SUBSTITUTE(SUBSTITUTE(SUBSTITUTE(SUBSTITUTE(SUBSTITUTE(SUBSTITUTE(SUBSTITUTE(SUBSTITUTE(IF(_xlfn.ISFORMULA('#_D'!U53),_xlfn.FORMULATEXT('#_D'!U53),'#_D'!U53),"9","#"),"8","#"),"7","#"),"6","#"),"5","#"),"4","#"),"3","#"),"2","#"),"1","#"),"0","#"),"$","")," ",""),",","@"),"&gt;","@"),"&lt;","@"),"=","@"),")","@"),"(","@"),"^","@"),"/","@"),"+","@"),"*","@"),"-","@"))-LEN(SUBSTITUTE(SUBSTITUTE(SUBSTITUTE(SUBSTITUTE(SUBSTITUTE(SUBSTITUTE(SUBSTITUTE(SUBSTITUTE(SUBSTITUTE(SUBSTITUTE(SUBSTITUTE(SUBSTITUTE(SUBSTITUTE(SUBSTITUTE(SUBSTITUTE(SUBSTITUTE(SUBSTITUTE(SUBSTITUTE(SUBSTITUTE(SUBSTITUTE(SUBSTITUTE(SUBSTITUTE(SUBSTITUTE(SUBSTITUTE(IF(_xlfn.ISFORMULA('#_D'!U53),_xlfn.FORMULATEXT('#_D'!U53),'#_D'!U53),"9","#"),"8","#"),"7","#"),"6","#"),"5","#"),"4","#"),"3","#"),"2","#"),"1","#"),"0","#"),"$","")," ",""),",","@"),"&gt;","@"),"&lt;","@"),"=","@"),")","@"),"(","@"),"^","@"),"/","@"),"+","@"),"*","@"),"-","@"),"@#","")))/2,TRUE,FALSE),"HardCodeMsg",IF(LEN(IF(_xlfn.ISFORMULA(D!U53),_xlfn.FORMULATEXT(D!U53),D!U53))-LEN(SUBSTITUTE(IF(_xlfn.ISFORMULA(D!U53),_xlfn.FORMULATEXT(D!U53),D!U53),"""",""))&gt;LEN(IF(_xlfn.ISFORMULA('#_D'!U53),_xlfn.FORMULATEXT('#_D'!U53),'#_D'!U53))-LEN(SUBSTITUTE(IF(_xlfn.ISFORMULA('#_D'!U53),_xlfn.FORMULATEXT('#_D'!U53),'#_D'!U53),"""","")),TRUE,FALSE),"HardQuoteMsg",IF(LEN(IF(_xlfn.ISFORMULA(D!U53),_xlfn.FORMULATEXT(D!U53),D!U53))-LEN(SUBSTITUTE(IF(_xlfn.ISFORMULA(D!U53),_xlfn.FORMULATEXT(D!U53),D!U53),"$",""))&lt;LEN(IF(_xlfn.ISFORMULA('#_D'!U53),_xlfn.FORMULATEXT('#_D'!U53),'#_D'!U53))-LEN(SUBSTITUTE(IF(_xlfn.ISFORMULA('#_D'!U53),_xlfn.FORMULATEXT('#_D'!U53),'#_D'!U53),"$","")),TRUE,FALSE),"MissingAbsMsg",_xlfn.IFS(ISTEXT('#_D'!U53),FALSE,ISLOGICAL('#_D'!U53),FALSE,SUBSTITUTE(CELL("format",'#_D'!U53),"-","")=SUBSTITUTE(CELL("format",D!U53),"-",""),FALSE,CELL("format",'#_D'!U53)="G",FALSE,AND(CELL("format",'#_D'!U53)="F0",CELL("format",D!U53)="G"),FALSE,TRUE,IFERROR(IF(MATCH(CELL("format",'#_D'!U53),FormatCodes_SFX!$A$4:$A$53,0)&gt;0,TRUE),FALSE),TRUE,TRUE),"FormatMsg",TRUE,"PerfectMsg")</f>
        <v>PerfectMsg</v>
      </c>
    </row>
    <row r="54" spans="6:21">
      <c r="Q54" s="299"/>
    </row>
    <row r="55" spans="6:21">
      <c r="N55" s="423">
        <v>0</v>
      </c>
      <c r="O55" s="423"/>
      <c r="P55" s="423"/>
      <c r="Q55" s="306" t="str">
        <f ca="1">_xlfn.IFS(ISBLANK(D!Q55),"",IF(NOT(ISNA('#_D'!Q55)),IF(ISNA(D!Q55),TRUE,FALSE),FALSE),"StuNAMsg",IF(AND(ISNA('#_D'!Q55),ISNA(D!Q55)),TRUE,FALSE),"PerfectMsg",IF(NOT(ISERROR('#_D'!Q55)),IF(ISERROR(D!Q55),TRUE,FALSE),FALSE),"StuErrorMsg",IF(TYPE('#_D'!Q55)&lt;&gt;TYPE(D!Q55),TRUE,FALSE),"WrongTypeMsg",IF(_xlfn.ISFORMULA('#_D'!Q55),IF(NOT(_xlfn.ISFORMULA(D!Q55)),TRUE),FALSE),"MissingFormulaMsg",IF(NOT(AND(ISNUMBER(FIND("[",_xlfn.FORMULATEXT('#_D'!Q55))),ISNUMBER(FIND("!",_xlfn.FORMULATEXT('#_D'!Q55))))),AND(ISNUMBER(FIND("[",_xlfn.FORMULATEXT(D!Q55))),ISNUMBER(FIND("!",_xlfn.FORMULATEXT(D!Q55)))),FALSE),"ExternalRefsMsg",IF(ISNUMBER('#_D'!Q55),IF(ABS('#_D'!Q55-D!Q55)&gt;0.00001,TRUE,FALSE),IF('#_D'!Q55&lt;&gt;D!Q55,TRUE,FALSE)),IF(ISNUMBER('#_D'!Q55),IF('#_D'!Q55&gt;D!Q55,"TooLow","TooHigh"),"WrongAnswer"),NOT(_xlfn.ISFORMULA('#_D'!Q55)),IF(_xlfn.IFS(ISTEXT('#_D'!Q55),FALSE,ISLOGICAL('#_D'!Q55),FALSE,SUBSTITUTE(CELL("format",'#_D'!Q55),"-","")=SUBSTITUTE(CELL("format",D!Q55),"-",""),FALSE,CELL("format",'#_D'!Q55)="G",FALSE,AND(CELL("format",'#_D'!Q55)="F0",CELL("format",D!Q55)="G"),FALSE,TRUE,IFERROR(IF(MATCH(CELL("format",'#_D'!Q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Q55),_xlfn.FORMULATEXT(D!Q55),D!Q55),"9","#"),"8","#"),"7","#"),"6","#"),"5","#"),"4","#"),"3","#"),"2","#"),"1","#"),"0","#"),"$","")," ",""),",","@"),"&gt;","@"),"&lt;","@"),"=","@"),")","@"),"(","@"),"^","@"),"/","@"),"+","@"),"*","@"),"-","@"))-LEN(SUBSTITUTE(SUBSTITUTE(SUBSTITUTE(SUBSTITUTE(SUBSTITUTE(SUBSTITUTE(SUBSTITUTE(SUBSTITUTE(SUBSTITUTE(SUBSTITUTE(SUBSTITUTE(SUBSTITUTE(SUBSTITUTE(SUBSTITUTE(SUBSTITUTE(SUBSTITUTE(SUBSTITUTE(SUBSTITUTE(SUBSTITUTE(SUBSTITUTE(SUBSTITUTE(SUBSTITUTE(SUBSTITUTE(SUBSTITUTE(IF(_xlfn.ISFORMULA(D!Q55),_xlfn.FORMULATEXT(D!Q55),D!Q55),"9","#"),"8","#"),"7","#"),"6","#"),"5","#"),"4","#"),"3","#"),"2","#"),"1","#"),"0","#"),"$","")," ",""),",","@"),"&gt;","@"),"&lt;","@"),"=","@"),")","@"),"(","@"),"^","@"),"/","@"),"+","@"),"*","@"),"-","@"),"@#","")))/2&gt;(LEN(SUBSTITUTE(SUBSTITUTE(SUBSTITUTE(SUBSTITUTE(SUBSTITUTE(SUBSTITUTE(SUBSTITUTE(SUBSTITUTE(SUBSTITUTE(SUBSTITUTE(SUBSTITUTE(SUBSTITUTE(SUBSTITUTE(SUBSTITUTE(SUBSTITUTE(SUBSTITUTE(SUBSTITUTE(SUBSTITUTE(SUBSTITUTE(SUBSTITUTE(SUBSTITUTE(SUBSTITUTE(SUBSTITUTE(IF(_xlfn.ISFORMULA('#_D'!Q55),_xlfn.FORMULATEXT('#_D'!Q55),'#_D'!Q55),"9","#"),"8","#"),"7","#"),"6","#"),"5","#"),"4","#"),"3","#"),"2","#"),"1","#"),"0","#"),"$","")," ",""),",","@"),"&gt;","@"),"&lt;","@"),"=","@"),")","@"),"(","@"),"^","@"),"/","@"),"+","@"),"*","@"),"-","@"))-LEN(SUBSTITUTE(SUBSTITUTE(SUBSTITUTE(SUBSTITUTE(SUBSTITUTE(SUBSTITUTE(SUBSTITUTE(SUBSTITUTE(SUBSTITUTE(SUBSTITUTE(SUBSTITUTE(SUBSTITUTE(SUBSTITUTE(SUBSTITUTE(SUBSTITUTE(SUBSTITUTE(SUBSTITUTE(SUBSTITUTE(SUBSTITUTE(SUBSTITUTE(SUBSTITUTE(SUBSTITUTE(SUBSTITUTE(SUBSTITUTE(IF(_xlfn.ISFORMULA('#_D'!Q55),_xlfn.FORMULATEXT('#_D'!Q55),'#_D'!Q55),"9","#"),"8","#"),"7","#"),"6","#"),"5","#"),"4","#"),"3","#"),"2","#"),"1","#"),"0","#"),"$","")," ",""),",","@"),"&gt;","@"),"&lt;","@"),"=","@"),")","@"),"(","@"),"^","@"),"/","@"),"+","@"),"*","@"),"-","@"),"@#","")))/2,TRUE,FALSE),"HardCodeMsg",IF(LEN(IF(_xlfn.ISFORMULA(D!Q55),_xlfn.FORMULATEXT(D!Q55),D!Q55))-LEN(SUBSTITUTE(IF(_xlfn.ISFORMULA(D!Q55),_xlfn.FORMULATEXT(D!Q55),D!Q55),"""",""))&gt;LEN(IF(_xlfn.ISFORMULA('#_D'!Q55),_xlfn.FORMULATEXT('#_D'!Q55),'#_D'!Q55))-LEN(SUBSTITUTE(IF(_xlfn.ISFORMULA('#_D'!Q55),_xlfn.FORMULATEXT('#_D'!Q55),'#_D'!Q55),"""","")),TRUE,FALSE),"HardQuoteMsg",IF(LEN(IF(_xlfn.ISFORMULA(D!Q55),_xlfn.FORMULATEXT(D!Q55),D!Q55))-LEN(SUBSTITUTE(IF(_xlfn.ISFORMULA(D!Q55),_xlfn.FORMULATEXT(D!Q55),D!Q55),"$",""))&lt;LEN(IF(_xlfn.ISFORMULA('#_D'!Q55),_xlfn.FORMULATEXT('#_D'!Q55),'#_D'!Q55))-LEN(SUBSTITUTE(IF(_xlfn.ISFORMULA('#_D'!Q55),_xlfn.FORMULATEXT('#_D'!Q55),'#_D'!Q55),"$","")),TRUE,FALSE),"MissingAbsMsg",_xlfn.IFS(ISTEXT('#_D'!Q55),FALSE,ISLOGICAL('#_D'!Q55),FALSE,SUBSTITUTE(CELL("format",'#_D'!Q55),"-","")=SUBSTITUTE(CELL("format",D!Q55),"-",""),FALSE,CELL("format",'#_D'!Q55)="G",FALSE,AND(CELL("format",'#_D'!Q55)="F0",CELL("format",D!Q55)="G"),FALSE,TRUE,IFERROR(IF(MATCH(CELL("format",'#_D'!Q55),FormatCodes_SFX!$A$4:$A$53,0)&gt;0,TRUE),FALSE),TRUE,TRUE),"FormatMsg",TRUE,"PerfectMsg")</f>
        <v>PerfectMsg</v>
      </c>
    </row>
    <row r="56" spans="6:21">
      <c r="F56" s="232"/>
    </row>
  </sheetData>
  <mergeCells count="3">
    <mergeCell ref="F9:Q10"/>
    <mergeCell ref="S20:T20"/>
    <mergeCell ref="N55:P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E314-5485-4C72-A3A0-D044651B2466}">
  <dimension ref="A1:AS56"/>
  <sheetViews>
    <sheetView showGridLines="0" zoomScaleNormal="100" workbookViewId="0">
      <pane ySplit="2" topLeftCell="A3" activePane="bottomLeft" state="frozen"/>
      <selection pane="bottomLeft" activeCell="W33" sqref="W33"/>
    </sheetView>
  </sheetViews>
  <sheetFormatPr defaultColWidth="10.7109375" defaultRowHeight="15.75"/>
  <cols>
    <col min="1" max="4" width="0.85546875" style="55" customWidth="1"/>
    <col min="5" max="5" width="8.7109375" style="55" customWidth="1"/>
    <col min="6" max="6" width="20.42578125" style="55" customWidth="1"/>
    <col min="7" max="7" width="8.7109375" style="55" customWidth="1"/>
    <col min="8" max="8" width="7" style="55" customWidth="1"/>
    <col min="9" max="9" width="14" style="55" customWidth="1"/>
    <col min="10" max="10" width="11.42578125" style="55" customWidth="1"/>
    <col min="11" max="11" width="10.7109375" style="55"/>
    <col min="12" max="12" width="9" style="55" customWidth="1"/>
    <col min="13" max="13" width="10.7109375" style="55"/>
    <col min="14" max="14" width="20" style="55" customWidth="1"/>
    <col min="15" max="15" width="11.42578125" style="55" bestFit="1" customWidth="1"/>
    <col min="16" max="17" width="10.7109375" style="55"/>
    <col min="18" max="18" width="4" style="147" customWidth="1"/>
    <col min="19" max="19" width="17.28515625" style="55" customWidth="1"/>
    <col min="20" max="20" width="20.140625" style="55" customWidth="1"/>
    <col min="21" max="21" width="10.7109375" style="55"/>
    <col min="22" max="32" width="9.7109375" style="55" customWidth="1"/>
    <col min="33" max="16384" width="10.7109375" style="55"/>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DSC!$E$2</f>
        <v>16</v>
      </c>
      <c r="F2" s="216">
        <f>DSC!$F$2</f>
        <v>16</v>
      </c>
      <c r="G2" s="215" t="str" cm="1">
        <f t="array" aca="1" ref="G2" ca="1">SUBSTITUTE(IF(LEN(CELL("address"))&lt;15,CELL("address"),""),"$","")</f>
        <v/>
      </c>
      <c r="H2" s="217" t="str">
        <f ca="1">IF(ISNUMBER(SEARCH("#REF!",_xlfn.FORMULATEXT(INDIRECT("'DSC'!"&amp;G2)))),"DRAGGING CELLS IS NOT PERMITTED. PLEASE UNDO LAST ACTION!!",IF($T$1&lt;&gt;"Feedback OFF",IFERROR(HLOOKUP(INDIRECT("'DSC'!"&amp;G2),Feedback_SFX!$B$2:$N$10,IF($T$1="Feedback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16</v>
      </c>
      <c r="AC2" s="223">
        <f t="shared" si="0"/>
        <v>16</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4" spans="5:45" ht="4.9000000000000004" customHeight="1"/>
    <row r="5" spans="5:45" ht="4.9000000000000004" customHeight="1"/>
    <row r="6" spans="5:45" ht="4.9000000000000004" customHeight="1"/>
    <row r="8" spans="5:45" ht="18.75">
      <c r="F8" s="117" t="s">
        <v>145</v>
      </c>
      <c r="G8" s="127"/>
      <c r="H8" s="127"/>
      <c r="I8" s="127"/>
      <c r="J8" s="127"/>
      <c r="K8" s="127"/>
      <c r="L8" s="127"/>
      <c r="M8" s="127"/>
      <c r="N8" s="127"/>
      <c r="O8" s="127"/>
      <c r="P8" s="127"/>
      <c r="Q8" s="128"/>
      <c r="R8" s="55"/>
    </row>
    <row r="9" spans="5:45">
      <c r="F9" s="400" t="s">
        <v>146</v>
      </c>
      <c r="G9" s="401"/>
      <c r="H9" s="401"/>
      <c r="I9" s="401"/>
      <c r="J9" s="401"/>
      <c r="K9" s="401"/>
      <c r="L9" s="401"/>
      <c r="M9" s="401"/>
      <c r="N9" s="401"/>
      <c r="O9" s="401"/>
      <c r="P9" s="401"/>
      <c r="Q9" s="402"/>
      <c r="R9" s="55"/>
    </row>
    <row r="10" spans="5:45">
      <c r="F10" s="400"/>
      <c r="G10" s="401"/>
      <c r="H10" s="401"/>
      <c r="I10" s="401"/>
      <c r="J10" s="401"/>
      <c r="K10" s="401"/>
      <c r="L10" s="401"/>
      <c r="M10" s="401"/>
      <c r="N10" s="401"/>
      <c r="O10" s="401"/>
      <c r="P10" s="401"/>
      <c r="Q10" s="402"/>
      <c r="R10" s="55"/>
    </row>
    <row r="11" spans="5:45">
      <c r="F11" s="129"/>
      <c r="G11" s="130"/>
      <c r="H11" s="130"/>
      <c r="I11" s="130"/>
      <c r="J11" s="130"/>
      <c r="K11" s="130"/>
      <c r="L11" s="130"/>
      <c r="M11" s="130"/>
      <c r="N11" s="130"/>
      <c r="O11" s="130"/>
      <c r="P11" s="130"/>
      <c r="Q11" s="131"/>
      <c r="R11" s="55"/>
    </row>
    <row r="12" spans="5:45">
      <c r="F12" s="132" t="s">
        <v>2</v>
      </c>
      <c r="G12" s="133"/>
      <c r="H12" s="133"/>
      <c r="I12" s="133"/>
      <c r="J12" s="133"/>
      <c r="K12" s="133"/>
      <c r="L12" s="133"/>
      <c r="M12" s="133"/>
      <c r="N12" s="133"/>
      <c r="O12" s="133"/>
      <c r="P12" s="133"/>
      <c r="Q12" s="134"/>
      <c r="R12" s="55"/>
    </row>
    <row r="13" spans="5:45">
      <c r="F13" s="135" t="s">
        <v>147</v>
      </c>
      <c r="G13" s="133"/>
      <c r="H13" s="133"/>
      <c r="I13" s="133"/>
      <c r="J13" s="133"/>
      <c r="K13" s="133"/>
      <c r="L13" s="133"/>
      <c r="M13" s="133"/>
      <c r="N13" s="133"/>
      <c r="O13" s="133"/>
      <c r="P13" s="133"/>
      <c r="Q13" s="134"/>
      <c r="R13" s="55"/>
    </row>
    <row r="14" spans="5:45">
      <c r="F14" s="136" t="s">
        <v>148</v>
      </c>
      <c r="G14" s="133"/>
      <c r="H14" s="133"/>
      <c r="I14" s="133"/>
      <c r="J14" s="133"/>
      <c r="K14" s="133"/>
      <c r="L14" s="133"/>
      <c r="M14" s="133"/>
      <c r="N14" s="133"/>
      <c r="O14" s="133"/>
      <c r="P14" s="133"/>
      <c r="Q14" s="134"/>
      <c r="R14" s="55"/>
    </row>
    <row r="15" spans="5:45" ht="16.149999999999999" customHeight="1">
      <c r="F15" s="136" t="s">
        <v>149</v>
      </c>
      <c r="G15" s="137"/>
      <c r="H15" s="137"/>
      <c r="I15" s="137"/>
      <c r="J15" s="137"/>
      <c r="K15" s="137"/>
      <c r="L15" s="137"/>
      <c r="M15" s="137"/>
      <c r="N15" s="137"/>
      <c r="O15" s="137"/>
      <c r="P15" s="137"/>
      <c r="Q15" s="138"/>
      <c r="R15" s="55"/>
    </row>
    <row r="16" spans="5:45">
      <c r="F16" s="139" t="s">
        <v>150</v>
      </c>
      <c r="G16" s="137"/>
      <c r="H16" s="137"/>
      <c r="I16" s="137"/>
      <c r="J16" s="137"/>
      <c r="K16" s="137"/>
      <c r="L16" s="137"/>
      <c r="M16" s="137"/>
      <c r="N16" s="137"/>
      <c r="O16" s="137"/>
      <c r="P16" s="137"/>
      <c r="Q16" s="138"/>
      <c r="R16" s="55"/>
    </row>
    <row r="17" spans="6:21">
      <c r="F17" s="136" t="s">
        <v>151</v>
      </c>
      <c r="G17" s="133"/>
      <c r="H17" s="133"/>
      <c r="I17" s="133"/>
      <c r="J17" s="133"/>
      <c r="K17" s="133"/>
      <c r="L17" s="133"/>
      <c r="M17" s="133"/>
      <c r="N17" s="133"/>
      <c r="O17" s="133"/>
      <c r="P17" s="133"/>
      <c r="Q17" s="134"/>
      <c r="R17" s="55"/>
    </row>
    <row r="18" spans="6:21">
      <c r="F18" s="136" t="s">
        <v>152</v>
      </c>
      <c r="G18" s="133"/>
      <c r="H18" s="133"/>
      <c r="I18" s="133"/>
      <c r="J18" s="133"/>
      <c r="K18" s="133"/>
      <c r="L18" s="133"/>
      <c r="M18" s="133"/>
      <c r="N18" s="133"/>
      <c r="O18" s="133"/>
      <c r="P18" s="133"/>
      <c r="Q18" s="134"/>
      <c r="R18" s="55"/>
    </row>
    <row r="19" spans="6:21">
      <c r="F19" s="139" t="s">
        <v>153</v>
      </c>
      <c r="G19" s="133"/>
      <c r="H19" s="133"/>
      <c r="I19" s="133"/>
      <c r="J19" s="133"/>
      <c r="K19" s="133"/>
      <c r="L19" s="133"/>
      <c r="M19" s="133"/>
      <c r="N19" s="133"/>
      <c r="O19" s="133"/>
      <c r="P19" s="133"/>
      <c r="Q19" s="134"/>
      <c r="R19" s="55"/>
    </row>
    <row r="20" spans="6:21" ht="16.899999999999999" customHeight="1">
      <c r="F20" s="136" t="s">
        <v>154</v>
      </c>
      <c r="G20" s="133"/>
      <c r="H20" s="133"/>
      <c r="I20" s="133"/>
      <c r="J20" s="133"/>
      <c r="K20" s="133"/>
      <c r="L20" s="133"/>
      <c r="M20" s="133"/>
      <c r="N20" s="133"/>
      <c r="O20" s="133"/>
      <c r="P20" s="133"/>
      <c r="Q20" s="134"/>
      <c r="R20" s="55"/>
      <c r="S20" s="403" t="s">
        <v>155</v>
      </c>
      <c r="T20" s="424"/>
    </row>
    <row r="21" spans="6:21" ht="16.149999999999999" customHeight="1">
      <c r="F21" s="139" t="s">
        <v>156</v>
      </c>
      <c r="G21" s="133"/>
      <c r="H21" s="133"/>
      <c r="I21" s="133"/>
      <c r="J21" s="133"/>
      <c r="K21" s="133"/>
      <c r="L21" s="133"/>
      <c r="M21" s="133"/>
      <c r="N21" s="133"/>
      <c r="O21" s="133"/>
      <c r="P21" s="133"/>
      <c r="Q21" s="134"/>
      <c r="R21" s="55"/>
      <c r="S21" s="140" t="s">
        <v>90</v>
      </c>
      <c r="T21" s="141" t="s">
        <v>97</v>
      </c>
    </row>
    <row r="22" spans="6:21" ht="16.149999999999999" customHeight="1">
      <c r="F22" s="136" t="s">
        <v>157</v>
      </c>
      <c r="G22" s="133"/>
      <c r="H22" s="133"/>
      <c r="I22" s="133"/>
      <c r="J22" s="133"/>
      <c r="K22" s="133"/>
      <c r="L22" s="133"/>
      <c r="M22" s="133"/>
      <c r="N22" s="133"/>
      <c r="O22" s="133"/>
      <c r="P22" s="133"/>
      <c r="Q22" s="134"/>
      <c r="R22" s="55"/>
      <c r="S22" s="140" t="s">
        <v>158</v>
      </c>
      <c r="T22" s="142">
        <v>1000000</v>
      </c>
    </row>
    <row r="23" spans="6:21">
      <c r="F23" s="139" t="s">
        <v>159</v>
      </c>
      <c r="G23" s="133"/>
      <c r="H23" s="133"/>
      <c r="I23" s="133"/>
      <c r="J23" s="133"/>
      <c r="K23" s="133"/>
      <c r="L23" s="133"/>
      <c r="M23" s="133"/>
      <c r="N23" s="133"/>
      <c r="O23" s="133"/>
      <c r="P23" s="133"/>
      <c r="Q23" s="134"/>
      <c r="R23" s="55"/>
      <c r="S23" s="140" t="s">
        <v>160</v>
      </c>
      <c r="T23" s="141">
        <v>70</v>
      </c>
    </row>
    <row r="24" spans="6:21">
      <c r="F24" s="143"/>
      <c r="G24" s="144"/>
      <c r="H24" s="144"/>
      <c r="I24" s="144"/>
      <c r="J24" s="144"/>
      <c r="K24" s="144"/>
      <c r="L24" s="144"/>
      <c r="M24" s="144"/>
      <c r="N24" s="144"/>
      <c r="O24" s="144"/>
      <c r="P24" s="144"/>
      <c r="Q24" s="145"/>
      <c r="R24" s="55"/>
      <c r="S24" s="140" t="s">
        <v>91</v>
      </c>
      <c r="T24" s="141" t="s">
        <v>98</v>
      </c>
    </row>
    <row r="25" spans="6:21">
      <c r="R25" s="55"/>
    </row>
    <row r="26" spans="6:21">
      <c r="I26" s="146" t="s">
        <v>161</v>
      </c>
      <c r="J26" s="141">
        <v>25</v>
      </c>
    </row>
    <row r="27" spans="6:21">
      <c r="R27" s="55"/>
    </row>
    <row r="28" spans="6:21" ht="50.65" customHeight="1">
      <c r="F28" s="140" t="s">
        <v>85</v>
      </c>
      <c r="G28" s="140" t="s">
        <v>86</v>
      </c>
      <c r="H28" s="140" t="s">
        <v>162</v>
      </c>
      <c r="I28" s="140" t="s">
        <v>163</v>
      </c>
      <c r="J28" s="140" t="s">
        <v>164</v>
      </c>
      <c r="K28" s="140" t="s">
        <v>88</v>
      </c>
      <c r="L28" s="140" t="s">
        <v>89</v>
      </c>
      <c r="M28" s="140" t="s">
        <v>90</v>
      </c>
      <c r="N28" s="140" t="s">
        <v>92</v>
      </c>
      <c r="O28" s="140" t="s">
        <v>91</v>
      </c>
      <c r="P28" s="140" t="s">
        <v>93</v>
      </c>
      <c r="Q28" s="140" t="s">
        <v>94</v>
      </c>
      <c r="S28" s="140" t="s">
        <v>165</v>
      </c>
      <c r="T28" s="140" t="s">
        <v>166</v>
      </c>
      <c r="U28" s="140" t="s">
        <v>167</v>
      </c>
    </row>
    <row r="29" spans="6:21" ht="15.4" customHeight="1">
      <c r="F29" s="148" t="s">
        <v>115</v>
      </c>
      <c r="G29" s="141">
        <v>1</v>
      </c>
      <c r="H29" s="141">
        <v>40</v>
      </c>
      <c r="I29" s="203" t="str">
        <f>IF(AND(G29&lt;=$J$26,H29&lt;=$J$26),"In","Out")</f>
        <v>Out</v>
      </c>
      <c r="J29" s="203">
        <f>G29-H29</f>
        <v>-39</v>
      </c>
      <c r="K29" s="149">
        <v>7.7</v>
      </c>
      <c r="L29" s="141" t="s">
        <v>112</v>
      </c>
      <c r="M29" s="141" t="s">
        <v>113</v>
      </c>
      <c r="N29" s="150">
        <v>1889094</v>
      </c>
      <c r="O29" s="141" t="s">
        <v>114</v>
      </c>
      <c r="P29" s="149">
        <v>79.7</v>
      </c>
      <c r="Q29" s="298">
        <v>7.48</v>
      </c>
      <c r="S29" s="297" t="str">
        <f>IF(Q29&gt;=$Q$55,"Yes","-")</f>
        <v>Yes</v>
      </c>
      <c r="T29" s="169" t="str">
        <f>IF(AND(M29=$T$21,N29&gt;=$T$22),"Yes","-")</f>
        <v>-</v>
      </c>
      <c r="U29" s="203" t="str">
        <f>IF(OR(P29&gt;=$T$23,O29=$T$24),"Yes","-")</f>
        <v>Yes</v>
      </c>
    </row>
    <row r="30" spans="6:21" ht="15.4" customHeight="1">
      <c r="F30" s="148" t="s">
        <v>131</v>
      </c>
      <c r="G30" s="141">
        <v>12</v>
      </c>
      <c r="H30" s="141">
        <v>12</v>
      </c>
      <c r="I30" s="203" t="str">
        <f t="shared" ref="I30:I53" si="1">IF(AND(G30&lt;=$J$26,H30&lt;=$J$26),"In","Out")</f>
        <v>In</v>
      </c>
      <c r="J30" s="203">
        <f t="shared" ref="J30:J53" si="2">G30-H30</f>
        <v>0</v>
      </c>
      <c r="K30" s="149">
        <v>6.9</v>
      </c>
      <c r="L30" s="141" t="s">
        <v>132</v>
      </c>
      <c r="M30" s="141" t="s">
        <v>101</v>
      </c>
      <c r="N30" s="150">
        <v>651402</v>
      </c>
      <c r="O30" s="141" t="s">
        <v>114</v>
      </c>
      <c r="P30" s="149">
        <v>63.5</v>
      </c>
      <c r="Q30" s="298">
        <v>7.46</v>
      </c>
      <c r="S30" s="297" t="str">
        <f t="shared" ref="S30:S53" si="3">IF(Q30&gt;=$Q$55,"Yes","-")</f>
        <v>Yes</v>
      </c>
      <c r="T30" s="169" t="str">
        <f t="shared" ref="T30:T53" si="4">IF(AND(M30=$T$21,N30&gt;=$T$22),"Yes","-")</f>
        <v>-</v>
      </c>
      <c r="U30" s="203" t="str">
        <f t="shared" ref="U30:U53" si="5">IF(OR(P30&gt;=$T$23,O30=$T$24),"Yes","-")</f>
        <v>-</v>
      </c>
    </row>
    <row r="31" spans="6:21" ht="15.4" customHeight="1">
      <c r="F31" s="148" t="s">
        <v>108</v>
      </c>
      <c r="G31" s="141">
        <v>8</v>
      </c>
      <c r="H31" s="141">
        <v>44</v>
      </c>
      <c r="I31" s="203" t="str">
        <f t="shared" si="1"/>
        <v>Out</v>
      </c>
      <c r="J31" s="203">
        <f t="shared" si="2"/>
        <v>-36</v>
      </c>
      <c r="K31" s="149">
        <v>6.9</v>
      </c>
      <c r="L31" s="141" t="s">
        <v>109</v>
      </c>
      <c r="M31" s="141" t="s">
        <v>110</v>
      </c>
      <c r="N31" s="150">
        <v>4694565</v>
      </c>
      <c r="O31" s="141" t="s">
        <v>98</v>
      </c>
      <c r="P31" s="149">
        <v>58.7</v>
      </c>
      <c r="Q31" s="298">
        <v>6.68</v>
      </c>
      <c r="S31" s="297" t="str">
        <f t="shared" si="3"/>
        <v>-</v>
      </c>
      <c r="T31" s="169" t="str">
        <f t="shared" si="4"/>
        <v>-</v>
      </c>
      <c r="U31" s="203" t="str">
        <f t="shared" si="5"/>
        <v>Yes</v>
      </c>
    </row>
    <row r="32" spans="6:21" ht="15.4" customHeight="1">
      <c r="F32" s="148" t="s">
        <v>120</v>
      </c>
      <c r="G32" s="141">
        <v>14</v>
      </c>
      <c r="H32" s="141">
        <v>8</v>
      </c>
      <c r="I32" s="203" t="str">
        <f t="shared" si="1"/>
        <v>In</v>
      </c>
      <c r="J32" s="203">
        <f t="shared" si="2"/>
        <v>6</v>
      </c>
      <c r="K32" s="149">
        <v>6.9</v>
      </c>
      <c r="L32" s="141" t="s">
        <v>119</v>
      </c>
      <c r="M32" s="141" t="s">
        <v>97</v>
      </c>
      <c r="N32" s="150">
        <v>2338792</v>
      </c>
      <c r="O32" s="141" t="s">
        <v>114</v>
      </c>
      <c r="P32" s="149">
        <v>70.900000000000006</v>
      </c>
      <c r="Q32" s="298">
        <v>6.51</v>
      </c>
      <c r="S32" s="297" t="str">
        <f t="shared" si="3"/>
        <v>-</v>
      </c>
      <c r="T32" s="169" t="str">
        <f t="shared" si="4"/>
        <v>Yes</v>
      </c>
      <c r="U32" s="203" t="str">
        <f t="shared" si="5"/>
        <v>Yes</v>
      </c>
    </row>
    <row r="33" spans="6:21" ht="15.4" customHeight="1">
      <c r="F33" s="148" t="s">
        <v>133</v>
      </c>
      <c r="G33" s="141">
        <v>11</v>
      </c>
      <c r="H33" s="141">
        <v>9</v>
      </c>
      <c r="I33" s="203" t="str">
        <f t="shared" si="1"/>
        <v>In</v>
      </c>
      <c r="J33" s="203">
        <f t="shared" si="2"/>
        <v>2</v>
      </c>
      <c r="K33" s="149">
        <v>7.6</v>
      </c>
      <c r="L33" s="141" t="s">
        <v>130</v>
      </c>
      <c r="M33" s="141" t="s">
        <v>101</v>
      </c>
      <c r="N33" s="150">
        <v>678364</v>
      </c>
      <c r="O33" s="141" t="s">
        <v>114</v>
      </c>
      <c r="P33" s="149">
        <v>62.1</v>
      </c>
      <c r="Q33" s="298">
        <v>6.74</v>
      </c>
      <c r="S33" s="297" t="str">
        <f t="shared" si="3"/>
        <v>-</v>
      </c>
      <c r="T33" s="169" t="str">
        <f t="shared" si="4"/>
        <v>-</v>
      </c>
      <c r="U33" s="203" t="str">
        <f t="shared" si="5"/>
        <v>-</v>
      </c>
    </row>
    <row r="34" spans="6:21" ht="15.4" customHeight="1">
      <c r="F34" s="148" t="s">
        <v>117</v>
      </c>
      <c r="G34" s="141">
        <v>15</v>
      </c>
      <c r="H34" s="141">
        <v>113</v>
      </c>
      <c r="I34" s="203" t="str">
        <f t="shared" si="1"/>
        <v>Out</v>
      </c>
      <c r="J34" s="203">
        <f t="shared" si="2"/>
        <v>-98</v>
      </c>
      <c r="K34" s="149">
        <v>7</v>
      </c>
      <c r="L34" s="141" t="s">
        <v>112</v>
      </c>
      <c r="M34" s="141" t="s">
        <v>113</v>
      </c>
      <c r="N34" s="150">
        <v>6833420</v>
      </c>
      <c r="O34" s="141" t="s">
        <v>114</v>
      </c>
      <c r="P34" s="149">
        <v>76.599999999999994</v>
      </c>
      <c r="Q34" s="298">
        <v>6.45</v>
      </c>
      <c r="S34" s="297" t="str">
        <f t="shared" si="3"/>
        <v>-</v>
      </c>
      <c r="T34" s="169" t="str">
        <f t="shared" si="4"/>
        <v>-</v>
      </c>
      <c r="U34" s="203" t="str">
        <f t="shared" si="5"/>
        <v>Yes</v>
      </c>
    </row>
    <row r="35" spans="6:21" ht="15.4" customHeight="1">
      <c r="F35" s="148" t="s">
        <v>129</v>
      </c>
      <c r="G35" s="141">
        <v>2</v>
      </c>
      <c r="H35" s="141">
        <v>99</v>
      </c>
      <c r="I35" s="203" t="str">
        <f t="shared" si="1"/>
        <v>Out</v>
      </c>
      <c r="J35" s="203">
        <f t="shared" si="2"/>
        <v>-97</v>
      </c>
      <c r="K35" s="149">
        <v>7.5</v>
      </c>
      <c r="L35" s="141" t="s">
        <v>130</v>
      </c>
      <c r="M35" s="141" t="s">
        <v>101</v>
      </c>
      <c r="N35" s="150">
        <v>2703972</v>
      </c>
      <c r="O35" s="141" t="s">
        <v>114</v>
      </c>
      <c r="P35" s="149">
        <v>64.599999999999994</v>
      </c>
      <c r="Q35" s="298">
        <v>6.87</v>
      </c>
      <c r="S35" s="297" t="str">
        <f t="shared" si="3"/>
        <v>-</v>
      </c>
      <c r="T35" s="169" t="str">
        <f t="shared" si="4"/>
        <v>-</v>
      </c>
      <c r="U35" s="203" t="str">
        <f t="shared" si="5"/>
        <v>-</v>
      </c>
    </row>
    <row r="36" spans="6:21" ht="15.4" customHeight="1">
      <c r="F36" s="148" t="s">
        <v>137</v>
      </c>
      <c r="G36" s="141">
        <v>9</v>
      </c>
      <c r="H36" s="141">
        <v>19</v>
      </c>
      <c r="I36" s="203" t="str">
        <f t="shared" si="1"/>
        <v>In</v>
      </c>
      <c r="J36" s="203">
        <f t="shared" si="2"/>
        <v>-10</v>
      </c>
      <c r="K36" s="149">
        <v>7.3</v>
      </c>
      <c r="L36" s="141" t="s">
        <v>138</v>
      </c>
      <c r="M36" s="141" t="s">
        <v>136</v>
      </c>
      <c r="N36" s="150">
        <v>601187</v>
      </c>
      <c r="O36" s="141" t="s">
        <v>114</v>
      </c>
      <c r="P36" s="149">
        <v>60.3</v>
      </c>
      <c r="Q36" s="298">
        <v>6.9</v>
      </c>
      <c r="S36" s="297" t="str">
        <f t="shared" si="3"/>
        <v>-</v>
      </c>
      <c r="T36" s="169" t="str">
        <f t="shared" si="4"/>
        <v>-</v>
      </c>
      <c r="U36" s="203" t="str">
        <f t="shared" si="5"/>
        <v>-</v>
      </c>
    </row>
    <row r="37" spans="6:21" ht="15.4" customHeight="1">
      <c r="F37" s="148" t="s">
        <v>125</v>
      </c>
      <c r="G37" s="141">
        <v>5</v>
      </c>
      <c r="H37" s="141">
        <v>10</v>
      </c>
      <c r="I37" s="203" t="str">
        <f t="shared" si="1"/>
        <v>In</v>
      </c>
      <c r="J37" s="203">
        <f t="shared" si="2"/>
        <v>-5</v>
      </c>
      <c r="K37" s="149">
        <v>7.3</v>
      </c>
      <c r="L37" s="141" t="s">
        <v>126</v>
      </c>
      <c r="M37" s="141" t="s">
        <v>113</v>
      </c>
      <c r="N37" s="150">
        <v>493095</v>
      </c>
      <c r="O37" s="141" t="s">
        <v>114</v>
      </c>
      <c r="P37" s="149">
        <v>68</v>
      </c>
      <c r="Q37" s="298">
        <v>7.31</v>
      </c>
      <c r="S37" s="297" t="str">
        <f t="shared" si="3"/>
        <v>Yes</v>
      </c>
      <c r="T37" s="169" t="str">
        <f t="shared" si="4"/>
        <v>-</v>
      </c>
      <c r="U37" s="203" t="str">
        <f t="shared" si="5"/>
        <v>-</v>
      </c>
    </row>
    <row r="38" spans="6:21" ht="15.4" customHeight="1">
      <c r="F38" s="148" t="s">
        <v>139</v>
      </c>
      <c r="G38" s="141">
        <v>19</v>
      </c>
      <c r="H38" s="141">
        <v>20</v>
      </c>
      <c r="I38" s="203" t="str">
        <f t="shared" si="1"/>
        <v>In</v>
      </c>
      <c r="J38" s="203">
        <f t="shared" si="2"/>
        <v>-1</v>
      </c>
      <c r="K38" s="149">
        <v>7.1</v>
      </c>
      <c r="L38" s="141" t="s">
        <v>140</v>
      </c>
      <c r="M38" s="141" t="s">
        <v>136</v>
      </c>
      <c r="N38" s="150">
        <v>1017877</v>
      </c>
      <c r="O38" s="141" t="s">
        <v>114</v>
      </c>
      <c r="P38" s="149">
        <v>57.9</v>
      </c>
      <c r="Q38" s="298">
        <v>7.44</v>
      </c>
      <c r="S38" s="297" t="str">
        <f t="shared" si="3"/>
        <v>Yes</v>
      </c>
      <c r="T38" s="169" t="str">
        <f t="shared" si="4"/>
        <v>-</v>
      </c>
      <c r="U38" s="203" t="str">
        <f t="shared" si="5"/>
        <v>-</v>
      </c>
    </row>
    <row r="39" spans="6:21" ht="15.4" customHeight="1">
      <c r="F39" s="148" t="s">
        <v>116</v>
      </c>
      <c r="G39" s="141">
        <v>20</v>
      </c>
      <c r="H39" s="141">
        <v>140</v>
      </c>
      <c r="I39" s="203" t="str">
        <f t="shared" si="1"/>
        <v>Out</v>
      </c>
      <c r="J39" s="203">
        <f t="shared" si="2"/>
        <v>-120</v>
      </c>
      <c r="K39" s="149">
        <v>6.9</v>
      </c>
      <c r="L39" s="141" t="s">
        <v>112</v>
      </c>
      <c r="M39" s="141" t="s">
        <v>113</v>
      </c>
      <c r="N39" s="150">
        <v>6346653</v>
      </c>
      <c r="O39" s="141" t="s">
        <v>114</v>
      </c>
      <c r="P39" s="149">
        <v>78.900000000000006</v>
      </c>
      <c r="Q39" s="298">
        <v>6.39</v>
      </c>
      <c r="S39" s="297" t="str">
        <f t="shared" si="3"/>
        <v>-</v>
      </c>
      <c r="T39" s="169" t="str">
        <f t="shared" si="4"/>
        <v>-</v>
      </c>
      <c r="U39" s="203" t="str">
        <f t="shared" si="5"/>
        <v>Yes</v>
      </c>
    </row>
    <row r="40" spans="6:21" ht="15.4" customHeight="1">
      <c r="F40" s="148" t="s">
        <v>141</v>
      </c>
      <c r="G40" s="141">
        <v>18</v>
      </c>
      <c r="H40" s="141">
        <v>11</v>
      </c>
      <c r="I40" s="203" t="str">
        <f t="shared" si="1"/>
        <v>In</v>
      </c>
      <c r="J40" s="203">
        <f t="shared" si="2"/>
        <v>7</v>
      </c>
      <c r="K40" s="149">
        <v>7.1</v>
      </c>
      <c r="L40" s="141" t="s">
        <v>142</v>
      </c>
      <c r="M40" s="141" t="s">
        <v>136</v>
      </c>
      <c r="N40" s="150">
        <v>627618</v>
      </c>
      <c r="O40" s="141" t="s">
        <v>114</v>
      </c>
      <c r="P40" s="149">
        <v>55.9</v>
      </c>
      <c r="Q40" s="298">
        <v>7.14</v>
      </c>
      <c r="S40" s="297" t="str">
        <f t="shared" si="3"/>
        <v>Yes</v>
      </c>
      <c r="T40" s="169" t="str">
        <f t="shared" si="4"/>
        <v>-</v>
      </c>
      <c r="U40" s="203" t="str">
        <f t="shared" si="5"/>
        <v>-</v>
      </c>
    </row>
    <row r="41" spans="6:21" ht="15.4" customHeight="1">
      <c r="F41" s="148" t="s">
        <v>143</v>
      </c>
      <c r="G41" s="141">
        <v>17</v>
      </c>
      <c r="H41" s="141">
        <v>35</v>
      </c>
      <c r="I41" s="203" t="str">
        <f t="shared" si="1"/>
        <v>Out</v>
      </c>
      <c r="J41" s="203">
        <f t="shared" si="2"/>
        <v>-18</v>
      </c>
      <c r="K41" s="149">
        <v>7.2</v>
      </c>
      <c r="L41" s="141" t="s">
        <v>144</v>
      </c>
      <c r="M41" s="141" t="s">
        <v>136</v>
      </c>
      <c r="N41" s="150">
        <v>3458790</v>
      </c>
      <c r="O41" s="141" t="s">
        <v>114</v>
      </c>
      <c r="P41" s="149">
        <v>55.2</v>
      </c>
      <c r="Q41" s="151">
        <v>6.97</v>
      </c>
      <c r="S41" s="297" t="str">
        <f t="shared" si="3"/>
        <v>Yes</v>
      </c>
      <c r="T41" s="169" t="str">
        <f t="shared" si="4"/>
        <v>-</v>
      </c>
      <c r="U41" s="203" t="str">
        <f t="shared" si="5"/>
        <v>-</v>
      </c>
    </row>
    <row r="42" spans="6:21" ht="15.4" customHeight="1">
      <c r="F42" s="148" t="s">
        <v>121</v>
      </c>
      <c r="G42" s="141">
        <v>13</v>
      </c>
      <c r="H42" s="141">
        <v>61</v>
      </c>
      <c r="I42" s="203" t="str">
        <f t="shared" si="1"/>
        <v>Out</v>
      </c>
      <c r="J42" s="203">
        <f t="shared" si="2"/>
        <v>-48</v>
      </c>
      <c r="K42" s="149">
        <v>7.1</v>
      </c>
      <c r="L42" s="141" t="s">
        <v>122</v>
      </c>
      <c r="M42" s="141" t="s">
        <v>97</v>
      </c>
      <c r="N42" s="150">
        <v>1761848</v>
      </c>
      <c r="O42" s="141" t="s">
        <v>114</v>
      </c>
      <c r="P42" s="149">
        <v>69.7</v>
      </c>
      <c r="Q42" s="151">
        <v>6.52</v>
      </c>
      <c r="S42" s="297" t="str">
        <f t="shared" si="3"/>
        <v>-</v>
      </c>
      <c r="T42" s="169" t="str">
        <f t="shared" si="4"/>
        <v>Yes</v>
      </c>
      <c r="U42" s="203" t="str">
        <f t="shared" si="5"/>
        <v>-</v>
      </c>
    </row>
    <row r="43" spans="6:21" ht="15.4" customHeight="1">
      <c r="F43" s="148" t="s">
        <v>134</v>
      </c>
      <c r="G43" s="141">
        <v>25</v>
      </c>
      <c r="H43" s="141">
        <v>46</v>
      </c>
      <c r="I43" s="203" t="str">
        <f t="shared" si="1"/>
        <v>Out</v>
      </c>
      <c r="J43" s="203">
        <f t="shared" si="2"/>
        <v>-21</v>
      </c>
      <c r="K43" s="149">
        <v>6.8</v>
      </c>
      <c r="L43" s="141" t="s">
        <v>135</v>
      </c>
      <c r="M43" s="141" t="s">
        <v>136</v>
      </c>
      <c r="N43" s="150">
        <v>895919</v>
      </c>
      <c r="O43" s="141" t="s">
        <v>114</v>
      </c>
      <c r="P43" s="149">
        <v>61.8</v>
      </c>
      <c r="Q43" s="151">
        <v>6.69</v>
      </c>
      <c r="S43" s="297" t="str">
        <f t="shared" si="3"/>
        <v>-</v>
      </c>
      <c r="T43" s="169" t="str">
        <f t="shared" si="4"/>
        <v>-</v>
      </c>
      <c r="U43" s="203" t="str">
        <f t="shared" si="5"/>
        <v>-</v>
      </c>
    </row>
    <row r="44" spans="6:21" ht="15.4" customHeight="1">
      <c r="F44" s="148" t="s">
        <v>118</v>
      </c>
      <c r="G44" s="141">
        <v>7</v>
      </c>
      <c r="H44" s="141">
        <v>3</v>
      </c>
      <c r="I44" s="203" t="str">
        <f t="shared" si="1"/>
        <v>In</v>
      </c>
      <c r="J44" s="203">
        <f t="shared" si="2"/>
        <v>4</v>
      </c>
      <c r="K44" s="149">
        <v>7.1</v>
      </c>
      <c r="L44" s="141" t="s">
        <v>119</v>
      </c>
      <c r="M44" s="141" t="s">
        <v>97</v>
      </c>
      <c r="N44" s="150">
        <v>1750865</v>
      </c>
      <c r="O44" s="141" t="s">
        <v>114</v>
      </c>
      <c r="P44" s="149">
        <v>71.599999999999994</v>
      </c>
      <c r="Q44" s="151">
        <v>6.95</v>
      </c>
      <c r="S44" s="297" t="str">
        <f t="shared" si="3"/>
        <v>Yes</v>
      </c>
      <c r="T44" s="169" t="str">
        <f t="shared" si="4"/>
        <v>Yes</v>
      </c>
      <c r="U44" s="203" t="str">
        <f t="shared" si="5"/>
        <v>Yes</v>
      </c>
    </row>
    <row r="45" spans="6:21" ht="15.4" customHeight="1">
      <c r="F45" s="148" t="s">
        <v>123</v>
      </c>
      <c r="G45" s="141">
        <v>24</v>
      </c>
      <c r="H45" s="141">
        <v>42</v>
      </c>
      <c r="I45" s="203" t="str">
        <f t="shared" si="1"/>
        <v>Out</v>
      </c>
      <c r="J45" s="203">
        <f t="shared" si="2"/>
        <v>-18</v>
      </c>
      <c r="K45" s="149">
        <v>6.8</v>
      </c>
      <c r="L45" s="141" t="s">
        <v>124</v>
      </c>
      <c r="M45" s="141" t="s">
        <v>97</v>
      </c>
      <c r="N45" s="150">
        <v>1246215</v>
      </c>
      <c r="O45" s="141" t="s">
        <v>114</v>
      </c>
      <c r="P45" s="149">
        <v>69.599999999999994</v>
      </c>
      <c r="Q45" s="151">
        <v>6.72</v>
      </c>
      <c r="S45" s="297" t="str">
        <f t="shared" si="3"/>
        <v>-</v>
      </c>
      <c r="T45" s="169" t="str">
        <f t="shared" si="4"/>
        <v>Yes</v>
      </c>
      <c r="U45" s="203" t="str">
        <f t="shared" si="5"/>
        <v>-</v>
      </c>
    </row>
    <row r="46" spans="6:21" ht="15.4" customHeight="1">
      <c r="F46" s="148" t="s">
        <v>104</v>
      </c>
      <c r="G46" s="141">
        <v>10</v>
      </c>
      <c r="H46" s="141">
        <v>58</v>
      </c>
      <c r="I46" s="203" t="str">
        <f t="shared" si="1"/>
        <v>Out</v>
      </c>
      <c r="J46" s="203">
        <f t="shared" si="2"/>
        <v>-48</v>
      </c>
      <c r="K46" s="149">
        <v>7.1</v>
      </c>
      <c r="L46" s="141" t="s">
        <v>105</v>
      </c>
      <c r="M46" s="141" t="s">
        <v>101</v>
      </c>
      <c r="N46" s="150">
        <v>2325531</v>
      </c>
      <c r="O46" s="141" t="s">
        <v>98</v>
      </c>
      <c r="P46" s="149">
        <v>63.8</v>
      </c>
      <c r="Q46" s="151">
        <v>6.95</v>
      </c>
      <c r="S46" s="297" t="str">
        <f t="shared" si="3"/>
        <v>Yes</v>
      </c>
      <c r="T46" s="169" t="str">
        <f t="shared" si="4"/>
        <v>-</v>
      </c>
      <c r="U46" s="203" t="str">
        <f t="shared" si="5"/>
        <v>Yes</v>
      </c>
    </row>
    <row r="47" spans="6:21" ht="15.4" customHeight="1">
      <c r="F47" s="148" t="s">
        <v>111</v>
      </c>
      <c r="G47" s="141">
        <v>23</v>
      </c>
      <c r="H47" s="141">
        <v>103</v>
      </c>
      <c r="I47" s="203" t="str">
        <f t="shared" si="1"/>
        <v>Out</v>
      </c>
      <c r="J47" s="203">
        <f t="shared" si="2"/>
        <v>-80</v>
      </c>
      <c r="K47" s="149">
        <v>7.1</v>
      </c>
      <c r="L47" s="141" t="s">
        <v>112</v>
      </c>
      <c r="M47" s="141" t="s">
        <v>113</v>
      </c>
      <c r="N47" s="150">
        <v>2286702</v>
      </c>
      <c r="O47" s="141" t="s">
        <v>114</v>
      </c>
      <c r="P47" s="149">
        <v>80.2</v>
      </c>
      <c r="Q47" s="151">
        <v>6.5</v>
      </c>
      <c r="S47" s="297" t="str">
        <f t="shared" si="3"/>
        <v>-</v>
      </c>
      <c r="T47" s="169" t="str">
        <f t="shared" si="4"/>
        <v>-</v>
      </c>
      <c r="U47" s="203" t="str">
        <f t="shared" si="5"/>
        <v>Yes</v>
      </c>
    </row>
    <row r="48" spans="6:21" ht="15.4" customHeight="1">
      <c r="F48" s="148" t="s">
        <v>102</v>
      </c>
      <c r="G48" s="141">
        <v>22</v>
      </c>
      <c r="H48" s="141">
        <v>93</v>
      </c>
      <c r="I48" s="203" t="str">
        <f t="shared" si="1"/>
        <v>Out</v>
      </c>
      <c r="J48" s="203">
        <f t="shared" si="2"/>
        <v>-71</v>
      </c>
      <c r="K48" s="149">
        <v>6.8</v>
      </c>
      <c r="L48" s="141" t="s">
        <v>100</v>
      </c>
      <c r="M48" s="141" t="s">
        <v>101</v>
      </c>
      <c r="N48" s="150">
        <v>3223096</v>
      </c>
      <c r="O48" s="141" t="s">
        <v>98</v>
      </c>
      <c r="P48" s="149">
        <v>69.7</v>
      </c>
      <c r="Q48" s="151">
        <v>7.38</v>
      </c>
      <c r="S48" s="297" t="str">
        <f t="shared" si="3"/>
        <v>Yes</v>
      </c>
      <c r="T48" s="169" t="str">
        <f t="shared" si="4"/>
        <v>-</v>
      </c>
      <c r="U48" s="203" t="str">
        <f t="shared" si="5"/>
        <v>Yes</v>
      </c>
    </row>
    <row r="49" spans="1:21" ht="15.4" customHeight="1">
      <c r="F49" s="148" t="s">
        <v>103</v>
      </c>
      <c r="G49" s="141">
        <v>16</v>
      </c>
      <c r="H49" s="141">
        <v>45</v>
      </c>
      <c r="I49" s="203" t="str">
        <f t="shared" si="1"/>
        <v>Out</v>
      </c>
      <c r="J49" s="203">
        <f t="shared" si="2"/>
        <v>-29</v>
      </c>
      <c r="K49" s="149">
        <v>7</v>
      </c>
      <c r="L49" s="141" t="s">
        <v>100</v>
      </c>
      <c r="M49" s="141" t="s">
        <v>101</v>
      </c>
      <c r="N49" s="150">
        <v>4528894</v>
      </c>
      <c r="O49" s="141" t="s">
        <v>98</v>
      </c>
      <c r="P49" s="149">
        <v>65.8</v>
      </c>
      <c r="Q49" s="151">
        <v>6.56</v>
      </c>
      <c r="S49" s="297" t="str">
        <f t="shared" si="3"/>
        <v>-</v>
      </c>
      <c r="T49" s="169" t="str">
        <f t="shared" si="4"/>
        <v>-</v>
      </c>
      <c r="U49" s="203" t="str">
        <f t="shared" si="5"/>
        <v>Yes</v>
      </c>
    </row>
    <row r="50" spans="1:21" ht="15.4" customHeight="1">
      <c r="F50" s="148" t="s">
        <v>99</v>
      </c>
      <c r="G50" s="141">
        <v>3</v>
      </c>
      <c r="H50" s="141">
        <v>13</v>
      </c>
      <c r="I50" s="203" t="str">
        <f t="shared" si="1"/>
        <v>In</v>
      </c>
      <c r="J50" s="203">
        <f t="shared" si="2"/>
        <v>-10</v>
      </c>
      <c r="K50" s="149">
        <v>7.1</v>
      </c>
      <c r="L50" s="141" t="s">
        <v>100</v>
      </c>
      <c r="M50" s="141" t="s">
        <v>101</v>
      </c>
      <c r="N50" s="150">
        <v>1925706</v>
      </c>
      <c r="O50" s="141" t="s">
        <v>98</v>
      </c>
      <c r="P50" s="149">
        <v>72.400000000000006</v>
      </c>
      <c r="Q50" s="151">
        <v>7.71</v>
      </c>
      <c r="S50" s="297" t="str">
        <f t="shared" si="3"/>
        <v>Yes</v>
      </c>
      <c r="T50" s="169" t="str">
        <f t="shared" si="4"/>
        <v>-</v>
      </c>
      <c r="U50" s="203" t="str">
        <f t="shared" si="5"/>
        <v>Yes</v>
      </c>
    </row>
    <row r="51" spans="1:21" ht="15.4" customHeight="1">
      <c r="F51" s="148" t="s">
        <v>95</v>
      </c>
      <c r="G51" s="141">
        <v>21</v>
      </c>
      <c r="H51" s="141">
        <v>5</v>
      </c>
      <c r="I51" s="203" t="str">
        <f t="shared" si="1"/>
        <v>In</v>
      </c>
      <c r="J51" s="203">
        <f t="shared" si="2"/>
        <v>16</v>
      </c>
      <c r="K51" s="149">
        <v>6.7</v>
      </c>
      <c r="L51" s="141" t="s">
        <v>96</v>
      </c>
      <c r="M51" s="141" t="s">
        <v>97</v>
      </c>
      <c r="N51" s="150">
        <v>735767</v>
      </c>
      <c r="O51" s="141" t="s">
        <v>98</v>
      </c>
      <c r="P51" s="149">
        <v>81.7</v>
      </c>
      <c r="Q51" s="151">
        <v>7.43</v>
      </c>
      <c r="S51" s="297" t="str">
        <f t="shared" si="3"/>
        <v>Yes</v>
      </c>
      <c r="T51" s="169" t="str">
        <f t="shared" si="4"/>
        <v>-</v>
      </c>
      <c r="U51" s="203" t="str">
        <f t="shared" si="5"/>
        <v>Yes</v>
      </c>
    </row>
    <row r="52" spans="1:21" ht="15.4" customHeight="1">
      <c r="F52" s="148" t="s">
        <v>106</v>
      </c>
      <c r="G52" s="141">
        <v>6</v>
      </c>
      <c r="H52" s="141">
        <v>81</v>
      </c>
      <c r="I52" s="203" t="str">
        <f t="shared" si="1"/>
        <v>Out</v>
      </c>
      <c r="J52" s="203">
        <f t="shared" si="2"/>
        <v>-75</v>
      </c>
      <c r="K52" s="149">
        <v>7.2</v>
      </c>
      <c r="L52" s="141" t="s">
        <v>107</v>
      </c>
      <c r="M52" s="141" t="s">
        <v>101</v>
      </c>
      <c r="N52" s="150">
        <v>3614361</v>
      </c>
      <c r="O52" s="141" t="s">
        <v>98</v>
      </c>
      <c r="P52" s="149">
        <v>60.2</v>
      </c>
      <c r="Q52" s="151">
        <v>6.24</v>
      </c>
      <c r="S52" s="297" t="str">
        <f t="shared" si="3"/>
        <v>-</v>
      </c>
      <c r="T52" s="169" t="str">
        <f t="shared" si="4"/>
        <v>-</v>
      </c>
      <c r="U52" s="203" t="str">
        <f t="shared" si="5"/>
        <v>Yes</v>
      </c>
    </row>
    <row r="53" spans="1:21" ht="15.4" customHeight="1">
      <c r="F53" s="148" t="s">
        <v>127</v>
      </c>
      <c r="G53" s="141">
        <v>4</v>
      </c>
      <c r="H53" s="141">
        <v>39</v>
      </c>
      <c r="I53" s="203" t="str">
        <f t="shared" si="1"/>
        <v>Out</v>
      </c>
      <c r="J53" s="203">
        <f t="shared" si="2"/>
        <v>-35</v>
      </c>
      <c r="K53" s="149">
        <v>7.2</v>
      </c>
      <c r="L53" s="141" t="s">
        <v>128</v>
      </c>
      <c r="M53" s="141" t="s">
        <v>110</v>
      </c>
      <c r="N53" s="150">
        <v>5949403</v>
      </c>
      <c r="O53" s="141" t="s">
        <v>114</v>
      </c>
      <c r="P53" s="149">
        <v>66.7</v>
      </c>
      <c r="Q53" s="151">
        <v>6.69</v>
      </c>
      <c r="S53" s="297" t="str">
        <f t="shared" si="3"/>
        <v>-</v>
      </c>
      <c r="T53" s="169" t="str">
        <f t="shared" si="4"/>
        <v>-</v>
      </c>
      <c r="U53" s="203" t="str">
        <f t="shared" si="5"/>
        <v>-</v>
      </c>
    </row>
    <row r="54" spans="1:21">
      <c r="Q54" s="152"/>
    </row>
    <row r="55" spans="1:21" s="147" customFormat="1">
      <c r="A55" s="55"/>
      <c r="B55" s="55"/>
      <c r="C55" s="55"/>
      <c r="D55" s="55"/>
      <c r="E55" s="55"/>
      <c r="F55" s="55"/>
      <c r="G55" s="55"/>
      <c r="H55" s="55"/>
      <c r="I55" s="55"/>
      <c r="J55" s="55"/>
      <c r="K55" s="55"/>
      <c r="L55" s="55"/>
      <c r="M55" s="55"/>
      <c r="N55" s="425" t="s">
        <v>168</v>
      </c>
      <c r="O55" s="426"/>
      <c r="P55" s="427"/>
      <c r="Q55" s="459">
        <f>AVERAGE(Q29:Q53)</f>
        <v>6.9072000000000013</v>
      </c>
      <c r="S55" s="55"/>
      <c r="T55" s="55"/>
      <c r="U55" s="55"/>
    </row>
    <row r="56" spans="1:21" s="147" customFormat="1">
      <c r="A56" s="55"/>
      <c r="B56" s="55"/>
      <c r="C56" s="55"/>
      <c r="D56" s="55"/>
      <c r="E56" s="55"/>
      <c r="F56" s="153"/>
      <c r="G56" s="55"/>
      <c r="H56" s="55"/>
      <c r="I56" s="55"/>
      <c r="J56" s="55"/>
      <c r="K56" s="55"/>
      <c r="L56" s="55"/>
      <c r="M56" s="55"/>
      <c r="N56" s="55"/>
      <c r="O56" s="55"/>
      <c r="P56" s="55"/>
      <c r="Q56" s="55"/>
      <c r="S56" s="55"/>
      <c r="T56" s="55"/>
      <c r="U56" s="55"/>
    </row>
  </sheetData>
  <mergeCells count="3">
    <mergeCell ref="F9:Q10"/>
    <mergeCell ref="S20:T20"/>
    <mergeCell ref="N55:P55"/>
  </mergeCells>
  <conditionalFormatting sqref="A3:AA100">
    <cfRule type="expression" dxfId="162" priority="2" stopIfTrue="1">
      <formula>$H$2="DRAGGING CELLS IS NOT PERMITTED. PLEASE UNDO LAST ACTION!!"</formula>
    </cfRule>
  </conditionalFormatting>
  <conditionalFormatting sqref="E1:E2">
    <cfRule type="expression" dxfId="157" priority="12">
      <formula>$E$2/$F$2&gt;=0.076</formula>
    </cfRule>
  </conditionalFormatting>
  <conditionalFormatting sqref="E1:S2 U1:V1 AB1:AS2 T2:V2">
    <cfRule type="expression" dxfId="156" priority="5">
      <formula>$T$1="Feedback OFF"</formula>
    </cfRule>
  </conditionalFormatting>
  <conditionalFormatting sqref="F1:F2">
    <cfRule type="expression" dxfId="155" priority="13">
      <formula>$E$2/$F$2&gt;=0.153</formula>
    </cfRule>
  </conditionalFormatting>
  <conditionalFormatting sqref="G1:G2">
    <cfRule type="expression" dxfId="154" priority="14">
      <formula>$E$2/$F$2&gt;=0.23</formula>
    </cfRule>
  </conditionalFormatting>
  <conditionalFormatting sqref="H1:H2">
    <cfRule type="expression" dxfId="153" priority="15">
      <formula>$E$2/$F$2&gt;=0.307</formula>
    </cfRule>
  </conditionalFormatting>
  <conditionalFormatting sqref="I1:I2">
    <cfRule type="expression" dxfId="152" priority="16">
      <formula>$E$2/$F$2&gt;=0.384</formula>
    </cfRule>
  </conditionalFormatting>
  <conditionalFormatting sqref="J1:J2">
    <cfRule type="expression" dxfId="151" priority="17">
      <formula>$E$2/$F$2&gt;=0.461</formula>
    </cfRule>
  </conditionalFormatting>
  <conditionalFormatting sqref="K1:K2">
    <cfRule type="expression" dxfId="150" priority="18">
      <formula>$E$2/$F$2&gt;=0.538</formula>
    </cfRule>
  </conditionalFormatting>
  <conditionalFormatting sqref="L1:L2">
    <cfRule type="expression" dxfId="149" priority="19">
      <formula>$E$2/$F$2&gt;=0.615</formula>
    </cfRule>
  </conditionalFormatting>
  <conditionalFormatting sqref="M1:T2">
    <cfRule type="expression" dxfId="147" priority="20">
      <formula>$E$2/$F$2&gt;=0.692</formula>
    </cfRule>
  </conditionalFormatting>
  <conditionalFormatting sqref="P1">
    <cfRule type="expression" dxfId="146" priority="8">
      <formula>$E$2/$F$2&gt;=0.846</formula>
    </cfRule>
  </conditionalFormatting>
  <conditionalFormatting sqref="S1">
    <cfRule type="expression" dxfId="145" priority="11">
      <formula>$E$2/$F$2&gt;=0.846</formula>
    </cfRule>
  </conditionalFormatting>
  <conditionalFormatting sqref="T1">
    <cfRule type="expression" dxfId="144" priority="6">
      <formula>$T$1&lt;&gt;""</formula>
    </cfRule>
  </conditionalFormatting>
  <conditionalFormatting sqref="U1:V2">
    <cfRule type="expression" dxfId="143" priority="7">
      <formula>$E$2/$F$2&gt;=0.846</formula>
    </cfRule>
  </conditionalFormatting>
  <conditionalFormatting sqref="AB1:AJ1 AL1:AO1 AQ1:AS1 AB2:AS2">
    <cfRule type="expression" dxfId="142" priority="21">
      <formula>$E$2/$F$2&gt;=1</formula>
    </cfRule>
  </conditionalFormatting>
  <conditionalFormatting sqref="AK1">
    <cfRule type="expression" dxfId="141" priority="10">
      <formula>$E$2/$F$2&gt;=0.846</formula>
    </cfRule>
  </conditionalFormatting>
  <conditionalFormatting sqref="AP1">
    <cfRule type="expression" dxfId="140" priority="9">
      <formula>$E$2/$F$2&gt;=0.846</formula>
    </cfRule>
  </conditionalFormatting>
  <dataValidations count="1">
    <dataValidation type="list" allowBlank="1" showInputMessage="1" showErrorMessage="1" sqref="T1" xr:uid="{A2A54E61-7B51-4A57-9B3B-C82617AE6B0C}">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CD705FCE-46CB-41B0-8C2D-EC503E1FD13A}">
            <xm:f>Scoreboard!$E$4="Excel version: Invalid"</xm:f>
            <x14:dxf>
              <font>
                <color rgb="FF9C0006"/>
              </font>
              <fill>
                <patternFill>
                  <fgColor indexed="64"/>
                  <bgColor rgb="FFFFC7CE"/>
                </patternFill>
              </fill>
            </x14:dxf>
          </x14:cfRule>
          <x14:cfRule type="expression" priority="3" stopIfTrue="1" id="{15BCAFCA-333C-4064-A93B-BCFF0BCAEDB3}">
            <xm:f>Scoreboard!$F$24&lt;&gt;""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58B71FA9-3B7D-414B-9A62-7F336F931B5E}">
            <xm:f>AND($T$1&lt;&gt;"Feedback OFF",IF(DSC!A3=Feedback_SFX!$C$2, TRUE, FALSE))</xm:f>
            <x14:dxf>
              <fill>
                <patternFill>
                  <bgColor rgb="FFCEEED0"/>
                </patternFill>
              </fill>
            </x14:dxf>
          </x14:cfRule>
          <x14:cfRule type="expression" priority="23" stopIfTrue="1" id="{09A8B21E-E653-434E-B4AF-50CA62689A90}">
            <xm:f>AND($T$1&lt;&gt;"Feedback OFF",IF(DSC!A3=Feedback_SFX!$K$2, TRUE, FALSE))</xm:f>
            <x14:dxf>
              <fill>
                <patternFill>
                  <bgColor rgb="FFFFFF64"/>
                </patternFill>
              </fill>
            </x14:dxf>
          </x14:cfRule>
          <x14:cfRule type="expression" priority="24" stopIfTrue="1" id="{BABABFD9-0AC1-4B14-B2E6-720972394A0B}">
            <xm:f>AND($T$1&lt;&gt;"Feedback OFF",AND(IF(DSC!A3&lt;&gt;Feedback_SFX!$C$2, TRUE, FALSE),DSC!A3&lt;&gt;"",_xlfn.ISFORMULA(DSC!A3)))</xm:f>
            <x14:dxf>
              <fill>
                <patternFill>
                  <bgColor rgb="FFFF99CC"/>
                </patternFill>
              </fill>
            </x14:dxf>
          </x14:cfRule>
          <xm:sqref>A3:AP55</xm:sqref>
        </x14:conditionalFormatting>
        <x14:conditionalFormatting xmlns:xm="http://schemas.microsoft.com/office/excel/2006/main">
          <x14:cfRule type="expression" priority="4" stopIfTrue="1" id="{527C5FEE-B1C1-46C1-9CAF-6C925A5583D1}">
            <xm:f>Scoreboard!$F$24&lt;&gt;""</xm:f>
            <x14:dxf>
              <font>
                <color rgb="FF9C0006"/>
              </font>
              <fill>
                <patternFill>
                  <fgColor indexed="64"/>
                  <bgColor rgb="FFFFC7CE"/>
                </patternFill>
              </fill>
            </x14:dxf>
          </x14:cfRule>
          <xm:sqref>M1:R1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D6CE-0AF8-48EB-B66F-DBA1FBAD9117}">
  <sheetPr>
    <tabColor rgb="FF4FADEA"/>
  </sheetPr>
  <dimension ref="E1:AP56"/>
  <sheetViews>
    <sheetView zoomScale="79" zoomScaleNormal="48" workbookViewId="0">
      <pane ySplit="2" topLeftCell="A3" activePane="bottomLeft" state="frozen"/>
      <selection pane="bottomLeft" activeCell="A3" sqref="A3:XFD3"/>
    </sheetView>
  </sheetViews>
  <sheetFormatPr defaultColWidth="10.7109375" defaultRowHeight="8.25"/>
  <cols>
    <col min="1" max="4" width="0.85546875" style="228" customWidth="1"/>
    <col min="5" max="5" width="7.28515625" style="228" customWidth="1"/>
    <col min="6" max="6" width="20.42578125" style="228" customWidth="1"/>
    <col min="7" max="7" width="8.42578125" style="228" customWidth="1"/>
    <col min="8" max="8" width="7" style="228" customWidth="1"/>
    <col min="9" max="9" width="14" style="228" customWidth="1"/>
    <col min="10" max="10" width="11.42578125" style="228" customWidth="1"/>
    <col min="11" max="11" width="10.85546875" style="228" bestFit="1" customWidth="1"/>
    <col min="12" max="12" width="9" style="228" customWidth="1"/>
    <col min="13" max="13" width="10.7109375" style="228"/>
    <col min="14" max="14" width="20" style="228" customWidth="1"/>
    <col min="15" max="15" width="11.42578125" style="228" bestFit="1" customWidth="1"/>
    <col min="16" max="16" width="12.85546875" style="228" bestFit="1" customWidth="1"/>
    <col min="17" max="17" width="13.28515625" style="228" bestFit="1" customWidth="1"/>
    <col min="18" max="18" width="4" style="228" customWidth="1"/>
    <col min="19" max="19" width="17.28515625" style="228" customWidth="1"/>
    <col min="20" max="20" width="20.140625" style="228" customWidth="1"/>
    <col min="21" max="21" width="10.7109375" style="228"/>
    <col min="22" max="32" width="9.7109375" style="228" customWidth="1"/>
    <col min="33" max="35" width="10.7109375" style="228"/>
    <col min="36" max="36" width="10.85546875" style="228" bestFit="1" customWidth="1"/>
    <col min="37" max="16384" width="10.7109375" style="228"/>
  </cols>
  <sheetData>
    <row r="1" spans="5:42"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DSC!$M$1</f>
        <v>Connor Guarino</v>
      </c>
      <c r="N1" s="232"/>
      <c r="O1" s="232"/>
      <c r="P1" s="232" t="s">
        <v>495</v>
      </c>
      <c r="Q1" s="232"/>
      <c r="R1" s="232"/>
      <c r="S1" s="232"/>
      <c r="T1" s="232" t="s">
        <v>496</v>
      </c>
      <c r="U1" s="232"/>
      <c r="V1" s="232"/>
      <c r="AB1" s="231" t="str">
        <f t="shared" ref="AB1:AE2" si="0">E1</f>
        <v>earned</v>
      </c>
      <c r="AC1" s="231" t="str">
        <f t="shared" si="0"/>
        <v>possible</v>
      </c>
      <c r="AD1" s="231" t="str">
        <f t="shared" si="0"/>
        <v>cell</v>
      </c>
      <c r="AE1" s="232" t="str">
        <f t="shared" ca="1" si="0"/>
        <v>error</v>
      </c>
      <c r="AF1" s="231"/>
      <c r="AG1" s="231"/>
      <c r="AJ1" s="232" t="str">
        <f>M1</f>
        <v>Connor Guarino</v>
      </c>
      <c r="AK1" s="232"/>
      <c r="AP1" s="232" t="s">
        <v>495</v>
      </c>
    </row>
    <row r="2" spans="5:42" ht="22.9" customHeight="1">
      <c r="E2" s="231">
        <f ca="1">DSC!$E$2</f>
        <v>16</v>
      </c>
      <c r="F2" s="240">
        <f>DSC!$F$2</f>
        <v>16</v>
      </c>
      <c r="G2" s="231" t="str" cm="1">
        <f t="array" aca="1" ref="G2" ca="1">SUBSTITUTE(IF(LEN(CELL("address"))&lt;15,CELL("address"),""),"$","")</f>
        <v/>
      </c>
      <c r="H2" s="232" t="str">
        <f ca="1">IF(ISNUMBER(SEARCH("#REF!",_xlfn.FORMULATEXT(INDIRECT("'DSC'!"&amp;G2)))),"DRAGGING CELLS IS NOT PERMITTED. PLEASE UNDO LAST ACTION!!",IF($T$1&lt;&gt;"Feedback OFF",IFERROR(HLOOKUP(INDIRECT("'DSC'!"&amp;G2),Feedback_SFX!$B$2:$N$10,IF($T$1="Feedback ON", 2, Feedback_SFX!B1), FALSE), ""),""))</f>
        <v/>
      </c>
      <c r="I2" s="231"/>
      <c r="J2" s="231"/>
      <c r="K2" s="231"/>
      <c r="L2" s="231"/>
      <c r="M2" s="241"/>
      <c r="N2" s="231"/>
      <c r="O2" s="231"/>
      <c r="P2" s="231"/>
      <c r="Q2" s="231"/>
      <c r="R2" s="231"/>
      <c r="S2" s="231"/>
      <c r="T2" s="231"/>
      <c r="U2" s="231"/>
      <c r="V2" s="231"/>
      <c r="AB2" s="242">
        <f t="shared" ca="1" si="0"/>
        <v>16</v>
      </c>
      <c r="AC2" s="242">
        <f t="shared" si="0"/>
        <v>16</v>
      </c>
      <c r="AD2" s="242" t="str">
        <f t="shared" ca="1" si="0"/>
        <v/>
      </c>
      <c r="AE2" s="232" t="str">
        <f t="shared" ca="1" si="0"/>
        <v/>
      </c>
      <c r="AF2" s="231"/>
      <c r="AG2" s="231"/>
    </row>
    <row r="3" spans="5:42" ht="4.9000000000000004" customHeight="1"/>
    <row r="4" spans="5:42" ht="4.9000000000000004" customHeight="1"/>
    <row r="5" spans="5:42" ht="4.9000000000000004" customHeight="1"/>
    <row r="6" spans="5:42" ht="4.9000000000000004" customHeight="1"/>
    <row r="8" spans="5:42">
      <c r="F8" s="233" t="s">
        <v>145</v>
      </c>
    </row>
    <row r="9" spans="5:42">
      <c r="F9" s="398" t="s">
        <v>146</v>
      </c>
      <c r="G9" s="398"/>
      <c r="H9" s="398"/>
      <c r="I9" s="398"/>
      <c r="J9" s="398"/>
      <c r="K9" s="398"/>
      <c r="L9" s="398"/>
      <c r="M9" s="398"/>
      <c r="N9" s="398"/>
      <c r="O9" s="398"/>
      <c r="P9" s="398"/>
      <c r="Q9" s="398"/>
    </row>
    <row r="10" spans="5:42">
      <c r="F10" s="398"/>
      <c r="G10" s="398"/>
      <c r="H10" s="398"/>
      <c r="I10" s="398"/>
      <c r="J10" s="398"/>
      <c r="K10" s="398"/>
      <c r="L10" s="398"/>
      <c r="M10" s="398"/>
      <c r="N10" s="398"/>
      <c r="O10" s="398"/>
      <c r="P10" s="398"/>
      <c r="Q10" s="398"/>
    </row>
    <row r="11" spans="5:42">
      <c r="F11" s="229"/>
      <c r="G11" s="229"/>
      <c r="H11" s="229"/>
      <c r="I11" s="229"/>
      <c r="J11" s="229"/>
      <c r="K11" s="229"/>
      <c r="L11" s="229"/>
      <c r="M11" s="229"/>
      <c r="N11" s="229"/>
      <c r="O11" s="229"/>
      <c r="P11" s="229"/>
      <c r="Q11" s="229"/>
    </row>
    <row r="12" spans="5:42">
      <c r="F12" s="233" t="s">
        <v>2</v>
      </c>
    </row>
    <row r="13" spans="5:42">
      <c r="F13" s="228" t="s">
        <v>147</v>
      </c>
    </row>
    <row r="14" spans="5:42">
      <c r="F14" s="235" t="s">
        <v>510</v>
      </c>
    </row>
    <row r="15" spans="5:42" ht="16.149999999999999" customHeight="1">
      <c r="F15" s="235" t="s">
        <v>511</v>
      </c>
      <c r="G15" s="235"/>
      <c r="H15" s="235"/>
      <c r="I15" s="235"/>
      <c r="J15" s="235"/>
      <c r="K15" s="235"/>
      <c r="L15" s="235"/>
      <c r="M15" s="235"/>
      <c r="N15" s="235"/>
      <c r="O15" s="235"/>
      <c r="P15" s="235"/>
      <c r="Q15" s="235"/>
    </row>
    <row r="16" spans="5:42">
      <c r="F16" s="238" t="s">
        <v>150</v>
      </c>
      <c r="G16" s="235"/>
      <c r="H16" s="235"/>
      <c r="I16" s="235"/>
      <c r="J16" s="235"/>
      <c r="K16" s="235"/>
      <c r="L16" s="235"/>
      <c r="M16" s="235"/>
      <c r="N16" s="235"/>
      <c r="O16" s="235"/>
      <c r="P16" s="235"/>
      <c r="Q16" s="235"/>
    </row>
    <row r="17" spans="6:21">
      <c r="F17" s="235" t="s">
        <v>512</v>
      </c>
    </row>
    <row r="18" spans="6:21">
      <c r="F18" s="235" t="s">
        <v>513</v>
      </c>
    </row>
    <row r="19" spans="6:21">
      <c r="F19" s="238" t="s">
        <v>153</v>
      </c>
    </row>
    <row r="20" spans="6:21" ht="16.899999999999999" customHeight="1">
      <c r="F20" s="235" t="s">
        <v>514</v>
      </c>
      <c r="S20" s="399" t="s">
        <v>155</v>
      </c>
      <c r="T20" s="399"/>
    </row>
    <row r="21" spans="6:21" ht="16.149999999999999" customHeight="1">
      <c r="F21" s="238" t="s">
        <v>156</v>
      </c>
      <c r="S21" s="300" t="s">
        <v>90</v>
      </c>
      <c r="T21" s="231" t="s">
        <v>97</v>
      </c>
    </row>
    <row r="22" spans="6:21" ht="16.149999999999999" customHeight="1">
      <c r="F22" s="235" t="s">
        <v>515</v>
      </c>
      <c r="S22" s="300" t="s">
        <v>158</v>
      </c>
      <c r="T22" s="301">
        <v>1000000</v>
      </c>
    </row>
    <row r="23" spans="6:21">
      <c r="F23" s="238" t="s">
        <v>159</v>
      </c>
      <c r="S23" s="300" t="s">
        <v>160</v>
      </c>
      <c r="T23" s="231">
        <v>70</v>
      </c>
    </row>
    <row r="24" spans="6:21">
      <c r="S24" s="300" t="s">
        <v>91</v>
      </c>
      <c r="T24" s="231" t="s">
        <v>98</v>
      </c>
    </row>
    <row r="26" spans="6:21">
      <c r="I26" s="300" t="s">
        <v>161</v>
      </c>
      <c r="J26" s="231">
        <v>25</v>
      </c>
    </row>
    <row r="28" spans="6:21" ht="50.65" customHeight="1">
      <c r="F28" s="300" t="s">
        <v>85</v>
      </c>
      <c r="G28" s="300" t="s">
        <v>86</v>
      </c>
      <c r="H28" s="300" t="s">
        <v>162</v>
      </c>
      <c r="I28" s="300" t="s">
        <v>163</v>
      </c>
      <c r="J28" s="300" t="s">
        <v>164</v>
      </c>
      <c r="K28" s="300" t="s">
        <v>88</v>
      </c>
      <c r="L28" s="300" t="s">
        <v>89</v>
      </c>
      <c r="M28" s="300" t="s">
        <v>90</v>
      </c>
      <c r="N28" s="300" t="s">
        <v>92</v>
      </c>
      <c r="O28" s="300" t="s">
        <v>91</v>
      </c>
      <c r="P28" s="300" t="s">
        <v>93</v>
      </c>
      <c r="Q28" s="300" t="s">
        <v>94</v>
      </c>
      <c r="S28" s="300" t="s">
        <v>165</v>
      </c>
      <c r="T28" s="300" t="s">
        <v>166</v>
      </c>
      <c r="U28" s="300" t="s">
        <v>167</v>
      </c>
    </row>
    <row r="29" spans="6:21" ht="15.4" customHeight="1">
      <c r="F29" s="232" t="s">
        <v>115</v>
      </c>
      <c r="G29" s="231">
        <v>1</v>
      </c>
      <c r="H29" s="231">
        <v>40</v>
      </c>
      <c r="I29" s="231" t="str">
        <f>IF(H29&gt;J26, "Out", "In")</f>
        <v>Out</v>
      </c>
      <c r="J29" s="231">
        <f t="shared" ref="J29:J53" si="1">G29-H29</f>
        <v>-39</v>
      </c>
      <c r="K29" s="302">
        <v>7.7</v>
      </c>
      <c r="L29" s="231" t="s">
        <v>112</v>
      </c>
      <c r="M29" s="231" t="s">
        <v>113</v>
      </c>
      <c r="N29" s="303">
        <v>1889094</v>
      </c>
      <c r="O29" s="231" t="s">
        <v>114</v>
      </c>
      <c r="P29" s="302">
        <v>79.7</v>
      </c>
      <c r="Q29" s="304">
        <v>7.48</v>
      </c>
      <c r="S29" s="305" t="str">
        <f>IF(Q29&gt;Q55, "Yes", "-")</f>
        <v>Yes</v>
      </c>
      <c r="T29" s="303" t="str">
        <f>IF(AND(M29=T21,N29&gt;=T22), "Yes", "-")</f>
        <v>-</v>
      </c>
      <c r="U29" s="231" t="str">
        <f>IF(OR(O29=T24,P29&gt;T23), "Yes", "-")</f>
        <v>Yes</v>
      </c>
    </row>
    <row r="30" spans="6:21" ht="15.4" customHeight="1">
      <c r="F30" s="232" t="s">
        <v>131</v>
      </c>
      <c r="G30" s="231">
        <v>12</v>
      </c>
      <c r="H30" s="231">
        <v>12</v>
      </c>
      <c r="I30" s="231" t="str">
        <f t="shared" ref="I30:I53" si="2">IF(H30&gt;J$26, "Out", "In")</f>
        <v>In</v>
      </c>
      <c r="J30" s="231">
        <f t="shared" si="1"/>
        <v>0</v>
      </c>
      <c r="K30" s="302">
        <v>6.9</v>
      </c>
      <c r="L30" s="231" t="s">
        <v>132</v>
      </c>
      <c r="M30" s="231" t="s">
        <v>101</v>
      </c>
      <c r="N30" s="303">
        <v>651402</v>
      </c>
      <c r="O30" s="231" t="s">
        <v>114</v>
      </c>
      <c r="P30" s="302">
        <v>63.5</v>
      </c>
      <c r="Q30" s="304">
        <v>7.46</v>
      </c>
      <c r="S30" s="305" t="str">
        <f t="shared" ref="S30:S53" si="3">IF(Q30&gt;Q$55, "Yes", "-")</f>
        <v>Yes</v>
      </c>
      <c r="T30" s="303" t="str">
        <f t="shared" ref="T30:T53" si="4">IF(AND(M30=T$21,N30&gt;=T$22), "Yes", "-")</f>
        <v>-</v>
      </c>
      <c r="U30" s="231" t="str">
        <f t="shared" ref="U30:U53" si="5">IF(OR(O30=T$24,P30&gt;T$23), "Yes", "-")</f>
        <v>-</v>
      </c>
    </row>
    <row r="31" spans="6:21" ht="15.4" customHeight="1">
      <c r="F31" s="232" t="s">
        <v>108</v>
      </c>
      <c r="G31" s="231">
        <v>8</v>
      </c>
      <c r="H31" s="231">
        <v>44</v>
      </c>
      <c r="I31" s="231" t="str">
        <f t="shared" si="2"/>
        <v>Out</v>
      </c>
      <c r="J31" s="231">
        <f t="shared" si="1"/>
        <v>-36</v>
      </c>
      <c r="K31" s="302">
        <v>6.9</v>
      </c>
      <c r="L31" s="231" t="s">
        <v>109</v>
      </c>
      <c r="M31" s="231" t="s">
        <v>110</v>
      </c>
      <c r="N31" s="303">
        <v>4694565</v>
      </c>
      <c r="O31" s="231" t="s">
        <v>98</v>
      </c>
      <c r="P31" s="302">
        <v>58.7</v>
      </c>
      <c r="Q31" s="304">
        <v>6.68</v>
      </c>
      <c r="S31" s="305" t="str">
        <f t="shared" si="3"/>
        <v>-</v>
      </c>
      <c r="T31" s="303" t="str">
        <f t="shared" si="4"/>
        <v>-</v>
      </c>
      <c r="U31" s="231" t="str">
        <f t="shared" si="5"/>
        <v>Yes</v>
      </c>
    </row>
    <row r="32" spans="6:21" ht="15.4" customHeight="1">
      <c r="F32" s="232" t="s">
        <v>120</v>
      </c>
      <c r="G32" s="231">
        <v>14</v>
      </c>
      <c r="H32" s="231">
        <v>8</v>
      </c>
      <c r="I32" s="231" t="str">
        <f t="shared" si="2"/>
        <v>In</v>
      </c>
      <c r="J32" s="231">
        <f t="shared" si="1"/>
        <v>6</v>
      </c>
      <c r="K32" s="302">
        <v>6.9</v>
      </c>
      <c r="L32" s="231" t="s">
        <v>119</v>
      </c>
      <c r="M32" s="231" t="s">
        <v>97</v>
      </c>
      <c r="N32" s="303">
        <v>2338792</v>
      </c>
      <c r="O32" s="231" t="s">
        <v>114</v>
      </c>
      <c r="P32" s="302">
        <v>70.900000000000006</v>
      </c>
      <c r="Q32" s="304">
        <v>6.51</v>
      </c>
      <c r="S32" s="305" t="str">
        <f t="shared" si="3"/>
        <v>-</v>
      </c>
      <c r="T32" s="303" t="str">
        <f t="shared" si="4"/>
        <v>Yes</v>
      </c>
      <c r="U32" s="231" t="str">
        <f t="shared" si="5"/>
        <v>Yes</v>
      </c>
    </row>
    <row r="33" spans="6:21" ht="15.4" customHeight="1">
      <c r="F33" s="232" t="s">
        <v>133</v>
      </c>
      <c r="G33" s="231">
        <v>11</v>
      </c>
      <c r="H33" s="231">
        <v>9</v>
      </c>
      <c r="I33" s="231" t="str">
        <f t="shared" si="2"/>
        <v>In</v>
      </c>
      <c r="J33" s="231">
        <f t="shared" si="1"/>
        <v>2</v>
      </c>
      <c r="K33" s="302">
        <v>7.6</v>
      </c>
      <c r="L33" s="231" t="s">
        <v>130</v>
      </c>
      <c r="M33" s="231" t="s">
        <v>101</v>
      </c>
      <c r="N33" s="303">
        <v>678364</v>
      </c>
      <c r="O33" s="231" t="s">
        <v>114</v>
      </c>
      <c r="P33" s="302">
        <v>62.1</v>
      </c>
      <c r="Q33" s="304">
        <v>6.74</v>
      </c>
      <c r="S33" s="305" t="str">
        <f t="shared" si="3"/>
        <v>-</v>
      </c>
      <c r="T33" s="303" t="str">
        <f t="shared" si="4"/>
        <v>-</v>
      </c>
      <c r="U33" s="231" t="str">
        <f t="shared" si="5"/>
        <v>-</v>
      </c>
    </row>
    <row r="34" spans="6:21" ht="15.4" customHeight="1">
      <c r="F34" s="232" t="s">
        <v>117</v>
      </c>
      <c r="G34" s="231">
        <v>15</v>
      </c>
      <c r="H34" s="231">
        <v>113</v>
      </c>
      <c r="I34" s="231" t="str">
        <f t="shared" si="2"/>
        <v>Out</v>
      </c>
      <c r="J34" s="231">
        <f t="shared" si="1"/>
        <v>-98</v>
      </c>
      <c r="K34" s="302">
        <v>7</v>
      </c>
      <c r="L34" s="231" t="s">
        <v>112</v>
      </c>
      <c r="M34" s="231" t="s">
        <v>113</v>
      </c>
      <c r="N34" s="303">
        <v>6833420</v>
      </c>
      <c r="O34" s="231" t="s">
        <v>114</v>
      </c>
      <c r="P34" s="302">
        <v>76.599999999999994</v>
      </c>
      <c r="Q34" s="304">
        <v>6.45</v>
      </c>
      <c r="S34" s="305" t="str">
        <f t="shared" si="3"/>
        <v>-</v>
      </c>
      <c r="T34" s="303" t="str">
        <f t="shared" si="4"/>
        <v>-</v>
      </c>
      <c r="U34" s="231" t="str">
        <f t="shared" si="5"/>
        <v>Yes</v>
      </c>
    </row>
    <row r="35" spans="6:21" ht="15.4" customHeight="1">
      <c r="F35" s="232" t="s">
        <v>129</v>
      </c>
      <c r="G35" s="231">
        <v>2</v>
      </c>
      <c r="H35" s="231">
        <v>99</v>
      </c>
      <c r="I35" s="231" t="str">
        <f t="shared" si="2"/>
        <v>Out</v>
      </c>
      <c r="J35" s="231">
        <f t="shared" si="1"/>
        <v>-97</v>
      </c>
      <c r="K35" s="302">
        <v>7.5</v>
      </c>
      <c r="L35" s="231" t="s">
        <v>130</v>
      </c>
      <c r="M35" s="231" t="s">
        <v>101</v>
      </c>
      <c r="N35" s="303">
        <v>2703972</v>
      </c>
      <c r="O35" s="231" t="s">
        <v>114</v>
      </c>
      <c r="P35" s="302">
        <v>64.599999999999994</v>
      </c>
      <c r="Q35" s="304">
        <v>6.87</v>
      </c>
      <c r="S35" s="305" t="str">
        <f t="shared" si="3"/>
        <v>-</v>
      </c>
      <c r="T35" s="303" t="str">
        <f t="shared" si="4"/>
        <v>-</v>
      </c>
      <c r="U35" s="231" t="str">
        <f t="shared" si="5"/>
        <v>-</v>
      </c>
    </row>
    <row r="36" spans="6:21" ht="15.4" customHeight="1">
      <c r="F36" s="232" t="s">
        <v>137</v>
      </c>
      <c r="G36" s="231">
        <v>9</v>
      </c>
      <c r="H36" s="231">
        <v>19</v>
      </c>
      <c r="I36" s="231" t="str">
        <f t="shared" si="2"/>
        <v>In</v>
      </c>
      <c r="J36" s="231">
        <f t="shared" si="1"/>
        <v>-10</v>
      </c>
      <c r="K36" s="302">
        <v>7.3</v>
      </c>
      <c r="L36" s="231" t="s">
        <v>138</v>
      </c>
      <c r="M36" s="231" t="s">
        <v>136</v>
      </c>
      <c r="N36" s="303">
        <v>601187</v>
      </c>
      <c r="O36" s="231" t="s">
        <v>114</v>
      </c>
      <c r="P36" s="302">
        <v>60.3</v>
      </c>
      <c r="Q36" s="304">
        <v>6.9</v>
      </c>
      <c r="S36" s="305" t="str">
        <f t="shared" si="3"/>
        <v>-</v>
      </c>
      <c r="T36" s="303" t="str">
        <f t="shared" si="4"/>
        <v>-</v>
      </c>
      <c r="U36" s="231" t="str">
        <f t="shared" si="5"/>
        <v>-</v>
      </c>
    </row>
    <row r="37" spans="6:21" ht="15.4" customHeight="1">
      <c r="F37" s="232" t="s">
        <v>125</v>
      </c>
      <c r="G37" s="231">
        <v>5</v>
      </c>
      <c r="H37" s="231">
        <v>10</v>
      </c>
      <c r="I37" s="231" t="str">
        <f t="shared" si="2"/>
        <v>In</v>
      </c>
      <c r="J37" s="231">
        <f t="shared" si="1"/>
        <v>-5</v>
      </c>
      <c r="K37" s="302">
        <v>7.3</v>
      </c>
      <c r="L37" s="231" t="s">
        <v>126</v>
      </c>
      <c r="M37" s="231" t="s">
        <v>113</v>
      </c>
      <c r="N37" s="303">
        <v>493095</v>
      </c>
      <c r="O37" s="231" t="s">
        <v>114</v>
      </c>
      <c r="P37" s="302">
        <v>68</v>
      </c>
      <c r="Q37" s="304">
        <v>7.31</v>
      </c>
      <c r="S37" s="305" t="str">
        <f t="shared" si="3"/>
        <v>Yes</v>
      </c>
      <c r="T37" s="303" t="str">
        <f t="shared" si="4"/>
        <v>-</v>
      </c>
      <c r="U37" s="231" t="str">
        <f t="shared" si="5"/>
        <v>-</v>
      </c>
    </row>
    <row r="38" spans="6:21" ht="15.4" customHeight="1">
      <c r="F38" s="232" t="s">
        <v>139</v>
      </c>
      <c r="G38" s="231">
        <v>19</v>
      </c>
      <c r="H38" s="231">
        <v>20</v>
      </c>
      <c r="I38" s="231" t="str">
        <f t="shared" si="2"/>
        <v>In</v>
      </c>
      <c r="J38" s="231">
        <f t="shared" si="1"/>
        <v>-1</v>
      </c>
      <c r="K38" s="302">
        <v>7.1</v>
      </c>
      <c r="L38" s="231" t="s">
        <v>140</v>
      </c>
      <c r="M38" s="231" t="s">
        <v>136</v>
      </c>
      <c r="N38" s="303">
        <v>1017877</v>
      </c>
      <c r="O38" s="231" t="s">
        <v>114</v>
      </c>
      <c r="P38" s="302">
        <v>57.9</v>
      </c>
      <c r="Q38" s="304">
        <v>7.44</v>
      </c>
      <c r="S38" s="305" t="str">
        <f t="shared" si="3"/>
        <v>Yes</v>
      </c>
      <c r="T38" s="303" t="str">
        <f t="shared" si="4"/>
        <v>-</v>
      </c>
      <c r="U38" s="231" t="str">
        <f t="shared" si="5"/>
        <v>-</v>
      </c>
    </row>
    <row r="39" spans="6:21" ht="15.4" customHeight="1">
      <c r="F39" s="232" t="s">
        <v>116</v>
      </c>
      <c r="G39" s="231">
        <v>20</v>
      </c>
      <c r="H39" s="231">
        <v>140</v>
      </c>
      <c r="I39" s="231" t="str">
        <f t="shared" si="2"/>
        <v>Out</v>
      </c>
      <c r="J39" s="231">
        <f t="shared" si="1"/>
        <v>-120</v>
      </c>
      <c r="K39" s="302">
        <v>6.9</v>
      </c>
      <c r="L39" s="231" t="s">
        <v>112</v>
      </c>
      <c r="M39" s="231" t="s">
        <v>113</v>
      </c>
      <c r="N39" s="303">
        <v>6346653</v>
      </c>
      <c r="O39" s="231" t="s">
        <v>114</v>
      </c>
      <c r="P39" s="302">
        <v>78.900000000000006</v>
      </c>
      <c r="Q39" s="304">
        <v>6.39</v>
      </c>
      <c r="S39" s="305" t="str">
        <f t="shared" si="3"/>
        <v>-</v>
      </c>
      <c r="T39" s="303" t="str">
        <f t="shared" si="4"/>
        <v>-</v>
      </c>
      <c r="U39" s="231" t="str">
        <f t="shared" si="5"/>
        <v>Yes</v>
      </c>
    </row>
    <row r="40" spans="6:21" ht="15.4" customHeight="1">
      <c r="F40" s="232" t="s">
        <v>141</v>
      </c>
      <c r="G40" s="231">
        <v>18</v>
      </c>
      <c r="H40" s="231">
        <v>11</v>
      </c>
      <c r="I40" s="231" t="str">
        <f t="shared" si="2"/>
        <v>In</v>
      </c>
      <c r="J40" s="231">
        <f t="shared" si="1"/>
        <v>7</v>
      </c>
      <c r="K40" s="302">
        <v>7.1</v>
      </c>
      <c r="L40" s="231" t="s">
        <v>142</v>
      </c>
      <c r="M40" s="231" t="s">
        <v>136</v>
      </c>
      <c r="N40" s="303">
        <v>627618</v>
      </c>
      <c r="O40" s="231" t="s">
        <v>114</v>
      </c>
      <c r="P40" s="302">
        <v>55.9</v>
      </c>
      <c r="Q40" s="304">
        <v>7.14</v>
      </c>
      <c r="S40" s="305" t="str">
        <f t="shared" si="3"/>
        <v>Yes</v>
      </c>
      <c r="T40" s="303" t="str">
        <f t="shared" si="4"/>
        <v>-</v>
      </c>
      <c r="U40" s="231" t="str">
        <f t="shared" si="5"/>
        <v>-</v>
      </c>
    </row>
    <row r="41" spans="6:21" ht="15.4" customHeight="1">
      <c r="F41" s="232" t="s">
        <v>143</v>
      </c>
      <c r="G41" s="231">
        <v>17</v>
      </c>
      <c r="H41" s="231">
        <v>35</v>
      </c>
      <c r="I41" s="231" t="str">
        <f t="shared" si="2"/>
        <v>Out</v>
      </c>
      <c r="J41" s="231">
        <f t="shared" si="1"/>
        <v>-18</v>
      </c>
      <c r="K41" s="302">
        <v>7.2</v>
      </c>
      <c r="L41" s="231" t="s">
        <v>144</v>
      </c>
      <c r="M41" s="231" t="s">
        <v>136</v>
      </c>
      <c r="N41" s="303">
        <v>3458790</v>
      </c>
      <c r="O41" s="231" t="s">
        <v>114</v>
      </c>
      <c r="P41" s="302">
        <v>55.2</v>
      </c>
      <c r="Q41" s="304">
        <v>6.97</v>
      </c>
      <c r="S41" s="305" t="str">
        <f t="shared" si="3"/>
        <v>Yes</v>
      </c>
      <c r="T41" s="303" t="str">
        <f t="shared" si="4"/>
        <v>-</v>
      </c>
      <c r="U41" s="231" t="str">
        <f t="shared" si="5"/>
        <v>-</v>
      </c>
    </row>
    <row r="42" spans="6:21" ht="15.4" customHeight="1">
      <c r="F42" s="232" t="s">
        <v>121</v>
      </c>
      <c r="G42" s="231">
        <v>13</v>
      </c>
      <c r="H42" s="231">
        <v>61</v>
      </c>
      <c r="I42" s="231" t="str">
        <f t="shared" si="2"/>
        <v>Out</v>
      </c>
      <c r="J42" s="231">
        <f t="shared" si="1"/>
        <v>-48</v>
      </c>
      <c r="K42" s="302">
        <v>7.1</v>
      </c>
      <c r="L42" s="231" t="s">
        <v>122</v>
      </c>
      <c r="M42" s="231" t="s">
        <v>97</v>
      </c>
      <c r="N42" s="303">
        <v>1761848</v>
      </c>
      <c r="O42" s="231" t="s">
        <v>114</v>
      </c>
      <c r="P42" s="302">
        <v>69.7</v>
      </c>
      <c r="Q42" s="304">
        <v>6.52</v>
      </c>
      <c r="S42" s="305" t="str">
        <f t="shared" si="3"/>
        <v>-</v>
      </c>
      <c r="T42" s="303" t="str">
        <f t="shared" si="4"/>
        <v>Yes</v>
      </c>
      <c r="U42" s="231" t="str">
        <f t="shared" si="5"/>
        <v>-</v>
      </c>
    </row>
    <row r="43" spans="6:21" ht="15.4" customHeight="1">
      <c r="F43" s="232" t="s">
        <v>134</v>
      </c>
      <c r="G43" s="231">
        <v>25</v>
      </c>
      <c r="H43" s="231">
        <v>46</v>
      </c>
      <c r="I43" s="231" t="str">
        <f t="shared" si="2"/>
        <v>Out</v>
      </c>
      <c r="J43" s="231">
        <f t="shared" si="1"/>
        <v>-21</v>
      </c>
      <c r="K43" s="302">
        <v>6.8</v>
      </c>
      <c r="L43" s="231" t="s">
        <v>135</v>
      </c>
      <c r="M43" s="231" t="s">
        <v>136</v>
      </c>
      <c r="N43" s="303">
        <v>895919</v>
      </c>
      <c r="O43" s="231" t="s">
        <v>114</v>
      </c>
      <c r="P43" s="302">
        <v>61.8</v>
      </c>
      <c r="Q43" s="304">
        <v>6.69</v>
      </c>
      <c r="S43" s="305" t="str">
        <f t="shared" si="3"/>
        <v>-</v>
      </c>
      <c r="T43" s="303" t="str">
        <f t="shared" si="4"/>
        <v>-</v>
      </c>
      <c r="U43" s="231" t="str">
        <f t="shared" si="5"/>
        <v>-</v>
      </c>
    </row>
    <row r="44" spans="6:21" ht="15.4" customHeight="1">
      <c r="F44" s="232" t="s">
        <v>118</v>
      </c>
      <c r="G44" s="231">
        <v>7</v>
      </c>
      <c r="H44" s="231">
        <v>3</v>
      </c>
      <c r="I44" s="231" t="str">
        <f t="shared" si="2"/>
        <v>In</v>
      </c>
      <c r="J44" s="231">
        <f t="shared" si="1"/>
        <v>4</v>
      </c>
      <c r="K44" s="302">
        <v>7.1</v>
      </c>
      <c r="L44" s="231" t="s">
        <v>119</v>
      </c>
      <c r="M44" s="231" t="s">
        <v>97</v>
      </c>
      <c r="N44" s="303">
        <v>1750865</v>
      </c>
      <c r="O44" s="231" t="s">
        <v>114</v>
      </c>
      <c r="P44" s="302">
        <v>71.599999999999994</v>
      </c>
      <c r="Q44" s="304">
        <v>6.95</v>
      </c>
      <c r="S44" s="305" t="str">
        <f t="shared" si="3"/>
        <v>Yes</v>
      </c>
      <c r="T44" s="303" t="str">
        <f t="shared" si="4"/>
        <v>Yes</v>
      </c>
      <c r="U44" s="231" t="str">
        <f t="shared" si="5"/>
        <v>Yes</v>
      </c>
    </row>
    <row r="45" spans="6:21" ht="15.4" customHeight="1">
      <c r="F45" s="232" t="s">
        <v>123</v>
      </c>
      <c r="G45" s="231">
        <v>24</v>
      </c>
      <c r="H45" s="231">
        <v>42</v>
      </c>
      <c r="I45" s="231" t="str">
        <f t="shared" si="2"/>
        <v>Out</v>
      </c>
      <c r="J45" s="231">
        <f t="shared" si="1"/>
        <v>-18</v>
      </c>
      <c r="K45" s="302">
        <v>6.8</v>
      </c>
      <c r="L45" s="231" t="s">
        <v>124</v>
      </c>
      <c r="M45" s="231" t="s">
        <v>97</v>
      </c>
      <c r="N45" s="303">
        <v>1246215</v>
      </c>
      <c r="O45" s="231" t="s">
        <v>114</v>
      </c>
      <c r="P45" s="302">
        <v>69.599999999999994</v>
      </c>
      <c r="Q45" s="304">
        <v>6.72</v>
      </c>
      <c r="S45" s="305" t="str">
        <f t="shared" si="3"/>
        <v>-</v>
      </c>
      <c r="T45" s="303" t="str">
        <f t="shared" si="4"/>
        <v>Yes</v>
      </c>
      <c r="U45" s="231" t="str">
        <f t="shared" si="5"/>
        <v>-</v>
      </c>
    </row>
    <row r="46" spans="6:21" ht="15.4" customHeight="1">
      <c r="F46" s="232" t="s">
        <v>104</v>
      </c>
      <c r="G46" s="231">
        <v>10</v>
      </c>
      <c r="H46" s="231">
        <v>58</v>
      </c>
      <c r="I46" s="231" t="str">
        <f t="shared" si="2"/>
        <v>Out</v>
      </c>
      <c r="J46" s="231">
        <f t="shared" si="1"/>
        <v>-48</v>
      </c>
      <c r="K46" s="302">
        <v>7.1</v>
      </c>
      <c r="L46" s="231" t="s">
        <v>105</v>
      </c>
      <c r="M46" s="231" t="s">
        <v>101</v>
      </c>
      <c r="N46" s="303">
        <v>2325531</v>
      </c>
      <c r="O46" s="231" t="s">
        <v>98</v>
      </c>
      <c r="P46" s="302">
        <v>63.8</v>
      </c>
      <c r="Q46" s="304">
        <v>6.95</v>
      </c>
      <c r="S46" s="305" t="str">
        <f t="shared" si="3"/>
        <v>Yes</v>
      </c>
      <c r="T46" s="303" t="str">
        <f t="shared" si="4"/>
        <v>-</v>
      </c>
      <c r="U46" s="231" t="str">
        <f t="shared" si="5"/>
        <v>Yes</v>
      </c>
    </row>
    <row r="47" spans="6:21" ht="15.4" customHeight="1">
      <c r="F47" s="232" t="s">
        <v>111</v>
      </c>
      <c r="G47" s="231">
        <v>23</v>
      </c>
      <c r="H47" s="231">
        <v>103</v>
      </c>
      <c r="I47" s="231" t="str">
        <f t="shared" si="2"/>
        <v>Out</v>
      </c>
      <c r="J47" s="231">
        <f t="shared" si="1"/>
        <v>-80</v>
      </c>
      <c r="K47" s="302">
        <v>7.1</v>
      </c>
      <c r="L47" s="231" t="s">
        <v>112</v>
      </c>
      <c r="M47" s="231" t="s">
        <v>113</v>
      </c>
      <c r="N47" s="303">
        <v>2286702</v>
      </c>
      <c r="O47" s="231" t="s">
        <v>114</v>
      </c>
      <c r="P47" s="302">
        <v>80.2</v>
      </c>
      <c r="Q47" s="304">
        <v>6.5</v>
      </c>
      <c r="S47" s="305" t="str">
        <f t="shared" si="3"/>
        <v>-</v>
      </c>
      <c r="T47" s="303" t="str">
        <f t="shared" si="4"/>
        <v>-</v>
      </c>
      <c r="U47" s="231" t="str">
        <f t="shared" si="5"/>
        <v>Yes</v>
      </c>
    </row>
    <row r="48" spans="6:21" ht="15.4" customHeight="1">
      <c r="F48" s="232" t="s">
        <v>102</v>
      </c>
      <c r="G48" s="231">
        <v>22</v>
      </c>
      <c r="H48" s="231">
        <v>93</v>
      </c>
      <c r="I48" s="231" t="str">
        <f t="shared" si="2"/>
        <v>Out</v>
      </c>
      <c r="J48" s="231">
        <f t="shared" si="1"/>
        <v>-71</v>
      </c>
      <c r="K48" s="302">
        <v>6.8</v>
      </c>
      <c r="L48" s="231" t="s">
        <v>100</v>
      </c>
      <c r="M48" s="231" t="s">
        <v>101</v>
      </c>
      <c r="N48" s="303">
        <v>3223096</v>
      </c>
      <c r="O48" s="231" t="s">
        <v>98</v>
      </c>
      <c r="P48" s="302">
        <v>69.7</v>
      </c>
      <c r="Q48" s="304">
        <v>7.38</v>
      </c>
      <c r="S48" s="305" t="str">
        <f t="shared" si="3"/>
        <v>Yes</v>
      </c>
      <c r="T48" s="303" t="str">
        <f t="shared" si="4"/>
        <v>-</v>
      </c>
      <c r="U48" s="231" t="str">
        <f t="shared" si="5"/>
        <v>Yes</v>
      </c>
    </row>
    <row r="49" spans="6:21" ht="15.4" customHeight="1">
      <c r="F49" s="232" t="s">
        <v>103</v>
      </c>
      <c r="G49" s="231">
        <v>16</v>
      </c>
      <c r="H49" s="231">
        <v>45</v>
      </c>
      <c r="I49" s="231" t="str">
        <f t="shared" si="2"/>
        <v>Out</v>
      </c>
      <c r="J49" s="231">
        <f t="shared" si="1"/>
        <v>-29</v>
      </c>
      <c r="K49" s="302">
        <v>7</v>
      </c>
      <c r="L49" s="231" t="s">
        <v>100</v>
      </c>
      <c r="M49" s="231" t="s">
        <v>101</v>
      </c>
      <c r="N49" s="303">
        <v>4528894</v>
      </c>
      <c r="O49" s="231" t="s">
        <v>98</v>
      </c>
      <c r="P49" s="302">
        <v>65.8</v>
      </c>
      <c r="Q49" s="304">
        <v>6.56</v>
      </c>
      <c r="S49" s="305" t="str">
        <f t="shared" si="3"/>
        <v>-</v>
      </c>
      <c r="T49" s="303" t="str">
        <f t="shared" si="4"/>
        <v>-</v>
      </c>
      <c r="U49" s="231" t="str">
        <f t="shared" si="5"/>
        <v>Yes</v>
      </c>
    </row>
    <row r="50" spans="6:21" ht="15.4" customHeight="1">
      <c r="F50" s="232" t="s">
        <v>99</v>
      </c>
      <c r="G50" s="231">
        <v>3</v>
      </c>
      <c r="H50" s="231">
        <v>13</v>
      </c>
      <c r="I50" s="231" t="str">
        <f t="shared" si="2"/>
        <v>In</v>
      </c>
      <c r="J50" s="231">
        <f t="shared" si="1"/>
        <v>-10</v>
      </c>
      <c r="K50" s="302">
        <v>7.1</v>
      </c>
      <c r="L50" s="231" t="s">
        <v>100</v>
      </c>
      <c r="M50" s="231" t="s">
        <v>101</v>
      </c>
      <c r="N50" s="303">
        <v>1925706</v>
      </c>
      <c r="O50" s="231" t="s">
        <v>98</v>
      </c>
      <c r="P50" s="302">
        <v>72.400000000000006</v>
      </c>
      <c r="Q50" s="304">
        <v>7.71</v>
      </c>
      <c r="S50" s="305" t="str">
        <f t="shared" si="3"/>
        <v>Yes</v>
      </c>
      <c r="T50" s="303" t="str">
        <f t="shared" si="4"/>
        <v>-</v>
      </c>
      <c r="U50" s="231" t="str">
        <f t="shared" si="5"/>
        <v>Yes</v>
      </c>
    </row>
    <row r="51" spans="6:21" ht="15.4" customHeight="1">
      <c r="F51" s="232" t="s">
        <v>95</v>
      </c>
      <c r="G51" s="231">
        <v>21</v>
      </c>
      <c r="H51" s="231">
        <v>5</v>
      </c>
      <c r="I51" s="231" t="str">
        <f t="shared" si="2"/>
        <v>In</v>
      </c>
      <c r="J51" s="231">
        <f t="shared" si="1"/>
        <v>16</v>
      </c>
      <c r="K51" s="302">
        <v>6.7</v>
      </c>
      <c r="L51" s="231" t="s">
        <v>96</v>
      </c>
      <c r="M51" s="231" t="s">
        <v>97</v>
      </c>
      <c r="N51" s="303">
        <v>735767</v>
      </c>
      <c r="O51" s="231" t="s">
        <v>98</v>
      </c>
      <c r="P51" s="302">
        <v>81.7</v>
      </c>
      <c r="Q51" s="304">
        <v>7.43</v>
      </c>
      <c r="S51" s="305" t="str">
        <f t="shared" si="3"/>
        <v>Yes</v>
      </c>
      <c r="T51" s="303" t="str">
        <f t="shared" si="4"/>
        <v>-</v>
      </c>
      <c r="U51" s="231" t="str">
        <f t="shared" si="5"/>
        <v>Yes</v>
      </c>
    </row>
    <row r="52" spans="6:21" ht="15.4" customHeight="1">
      <c r="F52" s="232" t="s">
        <v>106</v>
      </c>
      <c r="G52" s="231">
        <v>6</v>
      </c>
      <c r="H52" s="231">
        <v>81</v>
      </c>
      <c r="I52" s="231" t="str">
        <f t="shared" si="2"/>
        <v>Out</v>
      </c>
      <c r="J52" s="231">
        <f t="shared" si="1"/>
        <v>-75</v>
      </c>
      <c r="K52" s="302">
        <v>7.2</v>
      </c>
      <c r="L52" s="231" t="s">
        <v>107</v>
      </c>
      <c r="M52" s="231" t="s">
        <v>101</v>
      </c>
      <c r="N52" s="303">
        <v>3614361</v>
      </c>
      <c r="O52" s="231" t="s">
        <v>98</v>
      </c>
      <c r="P52" s="302">
        <v>60.2</v>
      </c>
      <c r="Q52" s="304">
        <v>6.24</v>
      </c>
      <c r="S52" s="305" t="str">
        <f t="shared" si="3"/>
        <v>-</v>
      </c>
      <c r="T52" s="303" t="str">
        <f t="shared" si="4"/>
        <v>-</v>
      </c>
      <c r="U52" s="231" t="str">
        <f t="shared" si="5"/>
        <v>Yes</v>
      </c>
    </row>
    <row r="53" spans="6:21" ht="15.4" customHeight="1">
      <c r="F53" s="232" t="s">
        <v>127</v>
      </c>
      <c r="G53" s="231">
        <v>4</v>
      </c>
      <c r="H53" s="231">
        <v>39</v>
      </c>
      <c r="I53" s="231" t="str">
        <f t="shared" si="2"/>
        <v>Out</v>
      </c>
      <c r="J53" s="231">
        <f t="shared" si="1"/>
        <v>-35</v>
      </c>
      <c r="K53" s="302">
        <v>7.2</v>
      </c>
      <c r="L53" s="231" t="s">
        <v>128</v>
      </c>
      <c r="M53" s="231" t="s">
        <v>110</v>
      </c>
      <c r="N53" s="303">
        <v>5949403</v>
      </c>
      <c r="O53" s="231" t="s">
        <v>114</v>
      </c>
      <c r="P53" s="302">
        <v>66.7</v>
      </c>
      <c r="Q53" s="304">
        <v>6.69</v>
      </c>
      <c r="S53" s="305" t="str">
        <f t="shared" si="3"/>
        <v>-</v>
      </c>
      <c r="T53" s="303" t="str">
        <f t="shared" si="4"/>
        <v>-</v>
      </c>
      <c r="U53" s="231" t="str">
        <f t="shared" si="5"/>
        <v>-</v>
      </c>
    </row>
    <row r="54" spans="6:21">
      <c r="Q54" s="299"/>
    </row>
    <row r="55" spans="6:21">
      <c r="N55" s="423" t="s">
        <v>168</v>
      </c>
      <c r="O55" s="423"/>
      <c r="P55" s="423"/>
      <c r="Q55" s="306">
        <f>AVERAGE(Q29:Q53)</f>
        <v>6.9072000000000013</v>
      </c>
    </row>
    <row r="56" spans="6:21">
      <c r="F56" s="232"/>
    </row>
  </sheetData>
  <mergeCells count="3">
    <mergeCell ref="F9:Q10"/>
    <mergeCell ref="S20:T20"/>
    <mergeCell ref="N55:P55"/>
  </mergeCells>
  <conditionalFormatting sqref="E1:E2">
    <cfRule type="expression" dxfId="139" priority="8">
      <formula>$E$2/$F$2&gt;=0.076</formula>
    </cfRule>
  </conditionalFormatting>
  <conditionalFormatting sqref="F1:F2">
    <cfRule type="expression" dxfId="138" priority="9">
      <formula>$E$2/$F$2&gt;=0.153</formula>
    </cfRule>
  </conditionalFormatting>
  <conditionalFormatting sqref="G1:G2">
    <cfRule type="expression" dxfId="137" priority="10">
      <formula>$E$2/$F$2&gt;=0.23</formula>
    </cfRule>
  </conditionalFormatting>
  <conditionalFormatting sqref="H1:H2">
    <cfRule type="expression" dxfId="136" priority="11">
      <formula>$E$2/$F$2&gt;=0.307</formula>
    </cfRule>
  </conditionalFormatting>
  <conditionalFormatting sqref="I1:I2">
    <cfRule type="expression" dxfId="135" priority="12">
      <formula>$E$2/$F$2&gt;=0.384</formula>
    </cfRule>
  </conditionalFormatting>
  <conditionalFormatting sqref="J1:J2">
    <cfRule type="expression" dxfId="134" priority="13">
      <formula>$E$2/$F$2&gt;=0.461</formula>
    </cfRule>
  </conditionalFormatting>
  <conditionalFormatting sqref="K1:K2">
    <cfRule type="expression" dxfId="133" priority="14">
      <formula>$E$2/$F$2&gt;=0.538</formula>
    </cfRule>
  </conditionalFormatting>
  <conditionalFormatting sqref="L1:L2">
    <cfRule type="expression" dxfId="132" priority="15">
      <formula>$E$2/$F$2&gt;=0.615</formula>
    </cfRule>
  </conditionalFormatting>
  <conditionalFormatting sqref="M1:T2">
    <cfRule type="expression" dxfId="131" priority="16">
      <formula>$E$2/$F$2&gt;=0.692</formula>
    </cfRule>
  </conditionalFormatting>
  <conditionalFormatting sqref="P1">
    <cfRule type="expression" dxfId="130" priority="4">
      <formula>$E$2/$F$2&gt;=0.846</formula>
    </cfRule>
  </conditionalFormatting>
  <conditionalFormatting sqref="S1">
    <cfRule type="expression" dxfId="129" priority="7">
      <formula>$E$2/$F$2&gt;=0.846</formula>
    </cfRule>
  </conditionalFormatting>
  <conditionalFormatting sqref="T1">
    <cfRule type="expression" dxfId="128" priority="2">
      <formula>$T$1&lt;&gt;""</formula>
    </cfRule>
  </conditionalFormatting>
  <conditionalFormatting sqref="U1:V1 E1:S2 AB1:AS2 T2:V2">
    <cfRule type="expression" dxfId="127" priority="1">
      <formula>$T$1="Feedback OFF"</formula>
    </cfRule>
  </conditionalFormatting>
  <conditionalFormatting sqref="U1:V2">
    <cfRule type="expression" dxfId="126" priority="3">
      <formula>$E$2/$F$2&gt;=0.846</formula>
    </cfRule>
  </conditionalFormatting>
  <conditionalFormatting sqref="AB1:AJ1 AL1:AO1 AQ1:AS1 AB2:AS2">
    <cfRule type="expression" dxfId="125" priority="17">
      <formula>$E$2/$F$2&gt;=1</formula>
    </cfRule>
  </conditionalFormatting>
  <conditionalFormatting sqref="AK1">
    <cfRule type="expression" dxfId="124" priority="6">
      <formula>$E$2/$F$2&gt;=0.846</formula>
    </cfRule>
  </conditionalFormatting>
  <conditionalFormatting sqref="AP1">
    <cfRule type="expression" dxfId="123" priority="5">
      <formula>$E$2/$F$2&gt;=0.846</formula>
    </cfRule>
  </conditionalFormatting>
  <dataValidations count="1">
    <dataValidation type="list" allowBlank="1" showInputMessage="1" showErrorMessage="1" sqref="P1" xr:uid="{3B1F1B51-BF65-4698-8741-EE1B26513A76}">
      <formula1>"Feedback ON, Taunting ON, Feedback OFF"</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37E0-7EBC-4A52-AFD1-35F4B555608D}">
  <sheetPr>
    <tabColor rgb="FF4FADEA"/>
  </sheetPr>
  <dimension ref="F3:S78"/>
  <sheetViews>
    <sheetView showGridLines="0" topLeftCell="E22" zoomScaleNormal="100" zoomScalePageLayoutView="80" workbookViewId="0">
      <selection activeCell="M30" sqref="M30"/>
    </sheetView>
  </sheetViews>
  <sheetFormatPr defaultColWidth="60.7109375" defaultRowHeight="8.25"/>
  <cols>
    <col min="1" max="4" width="0.85546875" style="228" customWidth="1"/>
    <col min="5" max="5" width="1.140625" style="228" customWidth="1"/>
    <col min="6" max="6" width="16" style="228" customWidth="1"/>
    <col min="7" max="7" width="11.7109375" style="228" bestFit="1" customWidth="1"/>
    <col min="8" max="8" width="13" style="228" customWidth="1"/>
    <col min="9" max="9" width="14.7109375" style="228" customWidth="1"/>
    <col min="10" max="10" width="14" style="228" customWidth="1"/>
    <col min="11" max="11" width="15" style="228" customWidth="1"/>
    <col min="12" max="12" width="19.7109375" style="228" customWidth="1"/>
    <col min="13" max="13" width="13.140625" style="228" bestFit="1" customWidth="1"/>
    <col min="14" max="14" width="13.42578125" style="228" customWidth="1"/>
    <col min="15" max="15" width="11.7109375" style="228" customWidth="1"/>
    <col min="16" max="16" width="12.140625" style="228" bestFit="1" customWidth="1"/>
    <col min="17" max="17" width="129" style="228" customWidth="1"/>
    <col min="18" max="18" width="15" style="228" customWidth="1"/>
    <col min="19" max="19" width="2.7109375" style="228" customWidth="1"/>
    <col min="20" max="20" width="12" style="228" customWidth="1"/>
    <col min="21" max="21" width="10.7109375" style="228" customWidth="1"/>
    <col min="22" max="16384" width="60.7109375" style="228"/>
  </cols>
  <sheetData>
    <row r="3" spans="6:15" ht="4.9000000000000004" customHeight="1"/>
    <row r="4" spans="6:15" ht="4.9000000000000004" customHeight="1"/>
    <row r="5" spans="6:15" ht="4.9000000000000004" customHeight="1"/>
    <row r="6" spans="6:15" ht="4.9000000000000004" customHeight="1"/>
    <row r="7" spans="6:15" ht="9" customHeight="1"/>
    <row r="8" spans="6:15">
      <c r="F8" s="233">
        <v>0</v>
      </c>
      <c r="O8" s="311"/>
    </row>
    <row r="9" spans="6:15">
      <c r="F9" s="398">
        <v>0</v>
      </c>
      <c r="G9" s="398"/>
      <c r="H9" s="398"/>
      <c r="I9" s="398"/>
      <c r="J9" s="398"/>
      <c r="K9" s="398"/>
      <c r="L9" s="398"/>
      <c r="M9" s="398"/>
      <c r="N9" s="398"/>
      <c r="O9" s="311"/>
    </row>
    <row r="10" spans="6:15">
      <c r="F10" s="398"/>
      <c r="G10" s="398"/>
      <c r="H10" s="398"/>
      <c r="I10" s="398"/>
      <c r="J10" s="398"/>
      <c r="K10" s="398"/>
      <c r="L10" s="398"/>
      <c r="M10" s="398"/>
      <c r="N10" s="398"/>
      <c r="O10" s="311"/>
    </row>
    <row r="11" spans="6:15">
      <c r="F11" s="229"/>
      <c r="G11" s="229"/>
      <c r="H11" s="229"/>
      <c r="I11" s="229"/>
      <c r="J11" s="229"/>
      <c r="K11" s="229"/>
      <c r="L11" s="229"/>
      <c r="M11" s="229"/>
      <c r="N11" s="229"/>
      <c r="O11" s="311"/>
    </row>
    <row r="12" spans="6:15">
      <c r="F12" s="233">
        <v>0</v>
      </c>
      <c r="O12" s="311"/>
    </row>
    <row r="13" spans="6:15">
      <c r="F13" s="313">
        <v>0</v>
      </c>
      <c r="O13" s="311"/>
    </row>
    <row r="14" spans="6:15">
      <c r="F14" s="235">
        <v>0</v>
      </c>
      <c r="O14" s="311"/>
    </row>
    <row r="15" spans="6:15">
      <c r="F15" s="235">
        <v>0</v>
      </c>
      <c r="O15" s="311"/>
    </row>
    <row r="16" spans="6:15">
      <c r="F16" s="235">
        <v>0</v>
      </c>
      <c r="O16" s="311"/>
    </row>
    <row r="17" spans="6:18">
      <c r="F17" s="235">
        <v>0</v>
      </c>
      <c r="O17" s="311"/>
    </row>
    <row r="18" spans="6:18">
      <c r="F18" s="238">
        <v>0</v>
      </c>
      <c r="O18" s="311"/>
    </row>
    <row r="19" spans="6:18" ht="16.149999999999999" customHeight="1">
      <c r="F19" s="428">
        <v>0</v>
      </c>
      <c r="G19" s="428"/>
      <c r="H19" s="428"/>
      <c r="I19" s="428"/>
      <c r="J19" s="428"/>
      <c r="K19" s="428"/>
      <c r="L19" s="428"/>
      <c r="M19" s="428"/>
      <c r="N19" s="428"/>
      <c r="O19" s="311"/>
    </row>
    <row r="20" spans="6:18">
      <c r="F20" s="429">
        <v>0</v>
      </c>
      <c r="G20" s="429"/>
      <c r="H20" s="429"/>
      <c r="I20" s="429"/>
      <c r="J20" s="429"/>
      <c r="K20" s="429"/>
      <c r="L20" s="429"/>
      <c r="M20" s="429"/>
      <c r="N20" s="429"/>
      <c r="O20" s="311"/>
    </row>
    <row r="21" spans="6:18">
      <c r="F21" s="232">
        <v>0</v>
      </c>
      <c r="O21" s="311"/>
    </row>
    <row r="22" spans="6:18">
      <c r="F22" s="232"/>
      <c r="O22" s="311"/>
    </row>
    <row r="23" spans="6:18">
      <c r="O23" s="311"/>
    </row>
    <row r="24" spans="6:18">
      <c r="F24" s="239">
        <v>0</v>
      </c>
      <c r="H24" s="430">
        <v>0</v>
      </c>
      <c r="I24" s="430"/>
      <c r="L24" s="430">
        <v>0</v>
      </c>
      <c r="M24" s="430"/>
      <c r="O24" s="311"/>
    </row>
    <row r="25" spans="6:18">
      <c r="F25" s="303">
        <v>0</v>
      </c>
      <c r="H25" s="241">
        <v>0</v>
      </c>
      <c r="I25" s="310">
        <v>0</v>
      </c>
      <c r="J25" s="310"/>
      <c r="L25" s="314">
        <v>0</v>
      </c>
      <c r="M25" s="241">
        <v>0</v>
      </c>
    </row>
    <row r="26" spans="6:18">
      <c r="F26" s="303">
        <v>0</v>
      </c>
      <c r="H26" s="241">
        <v>0</v>
      </c>
      <c r="I26" s="310">
        <v>0</v>
      </c>
      <c r="J26" s="310"/>
      <c r="L26" s="231">
        <v>0</v>
      </c>
      <c r="M26" s="227">
        <v>0</v>
      </c>
    </row>
    <row r="27" spans="6:18">
      <c r="H27" s="241">
        <v>0</v>
      </c>
      <c r="I27" s="310">
        <v>0</v>
      </c>
      <c r="J27" s="310"/>
      <c r="L27" s="231">
        <v>0</v>
      </c>
      <c r="M27" s="227">
        <v>0</v>
      </c>
    </row>
    <row r="28" spans="6:18">
      <c r="L28" s="231">
        <v>0</v>
      </c>
      <c r="M28" s="227">
        <v>0</v>
      </c>
    </row>
    <row r="30" spans="6:18">
      <c r="J30" s="239">
        <v>0</v>
      </c>
      <c r="L30" s="239">
        <v>0</v>
      </c>
      <c r="M30" s="239">
        <v>0</v>
      </c>
      <c r="N30" s="239">
        <v>0</v>
      </c>
      <c r="O30" s="239">
        <v>0</v>
      </c>
    </row>
    <row r="31" spans="6:18" ht="37.9" customHeight="1">
      <c r="F31" s="315">
        <v>0</v>
      </c>
      <c r="G31" s="239">
        <v>0</v>
      </c>
      <c r="H31" s="239">
        <v>0</v>
      </c>
      <c r="I31" s="239">
        <v>0</v>
      </c>
      <c r="J31" s="239">
        <v>0</v>
      </c>
      <c r="K31" s="239">
        <v>0</v>
      </c>
      <c r="L31" s="239">
        <v>0</v>
      </c>
      <c r="M31" s="239">
        <v>0</v>
      </c>
      <c r="N31" s="239">
        <v>0</v>
      </c>
      <c r="O31" s="239">
        <v>0</v>
      </c>
      <c r="Q31" s="233">
        <v>0</v>
      </c>
      <c r="R31" s="241">
        <v>0</v>
      </c>
    </row>
    <row r="32" spans="6:18" ht="91.9" customHeight="1">
      <c r="F32" s="316">
        <v>0</v>
      </c>
      <c r="G32" s="317">
        <v>0</v>
      </c>
      <c r="H32" s="303">
        <v>0</v>
      </c>
      <c r="I32" s="318">
        <v>0</v>
      </c>
      <c r="J32" s="231">
        <v>1</v>
      </c>
      <c r="K32" s="231">
        <v>0</v>
      </c>
      <c r="L32" s="231">
        <v>1</v>
      </c>
      <c r="M32" s="232">
        <v>1</v>
      </c>
      <c r="N32" s="310">
        <v>1</v>
      </c>
      <c r="O32" s="312">
        <v>1</v>
      </c>
      <c r="Q32" s="250">
        <v>0</v>
      </c>
      <c r="R32" s="230">
        <v>0</v>
      </c>
    </row>
    <row r="33" spans="6:19" ht="91.9" customHeight="1">
      <c r="F33" s="316">
        <v>0</v>
      </c>
      <c r="G33" s="317">
        <v>0</v>
      </c>
      <c r="H33" s="303">
        <v>0</v>
      </c>
      <c r="I33" s="318">
        <v>0</v>
      </c>
      <c r="J33" s="231">
        <v>1</v>
      </c>
      <c r="K33" s="231">
        <v>0</v>
      </c>
      <c r="L33" s="231">
        <v>1</v>
      </c>
      <c r="M33" s="232">
        <v>1</v>
      </c>
      <c r="N33" s="310">
        <v>1</v>
      </c>
      <c r="O33" s="312">
        <v>1</v>
      </c>
      <c r="Q33" s="250">
        <v>0</v>
      </c>
      <c r="R33" s="230">
        <v>0</v>
      </c>
    </row>
    <row r="34" spans="6:19" ht="91.9" customHeight="1">
      <c r="F34" s="316">
        <v>0</v>
      </c>
      <c r="G34" s="317">
        <v>0</v>
      </c>
      <c r="H34" s="303">
        <v>0</v>
      </c>
      <c r="I34" s="318">
        <v>0</v>
      </c>
      <c r="J34" s="231">
        <v>0</v>
      </c>
      <c r="K34" s="231">
        <v>0</v>
      </c>
      <c r="L34" s="231">
        <v>0</v>
      </c>
      <c r="M34" s="232">
        <v>0</v>
      </c>
      <c r="N34" s="310">
        <v>0</v>
      </c>
      <c r="O34" s="312">
        <v>0</v>
      </c>
      <c r="Q34" s="250">
        <v>0</v>
      </c>
      <c r="R34" s="230">
        <v>0</v>
      </c>
    </row>
    <row r="35" spans="6:19" ht="91.9" customHeight="1">
      <c r="F35" s="316">
        <v>0</v>
      </c>
      <c r="G35" s="317">
        <v>0</v>
      </c>
      <c r="H35" s="303">
        <v>0</v>
      </c>
      <c r="I35" s="318">
        <v>0</v>
      </c>
      <c r="J35" s="231">
        <v>0</v>
      </c>
      <c r="K35" s="231">
        <v>0</v>
      </c>
      <c r="L35" s="231">
        <v>0</v>
      </c>
      <c r="M35" s="232">
        <v>0</v>
      </c>
      <c r="N35" s="310">
        <v>0</v>
      </c>
      <c r="O35" s="312">
        <v>0</v>
      </c>
      <c r="Q35" s="250">
        <v>0</v>
      </c>
      <c r="R35" s="230">
        <v>0</v>
      </c>
    </row>
    <row r="36" spans="6:19" ht="106.9" customHeight="1">
      <c r="F36" s="316">
        <v>0</v>
      </c>
      <c r="G36" s="317">
        <v>0</v>
      </c>
      <c r="H36" s="303">
        <v>0</v>
      </c>
      <c r="I36" s="318">
        <v>0</v>
      </c>
      <c r="J36" s="231">
        <v>1</v>
      </c>
      <c r="K36" s="231">
        <v>0</v>
      </c>
      <c r="L36" s="231">
        <v>1</v>
      </c>
      <c r="M36" s="232">
        <v>0</v>
      </c>
      <c r="N36" s="310">
        <v>1</v>
      </c>
      <c r="O36" s="312">
        <v>1</v>
      </c>
      <c r="Q36" s="250">
        <v>0</v>
      </c>
      <c r="R36" s="230">
        <v>0</v>
      </c>
    </row>
    <row r="37" spans="6:19" hidden="1">
      <c r="F37" s="316"/>
      <c r="G37" s="317"/>
      <c r="H37" s="303"/>
      <c r="I37" s="318"/>
      <c r="J37" s="231"/>
      <c r="K37" s="231">
        <v>0</v>
      </c>
      <c r="L37" s="231"/>
      <c r="M37" s="232">
        <v>1</v>
      </c>
      <c r="N37" s="310"/>
      <c r="O37" s="312"/>
      <c r="R37" s="319">
        <v>5</v>
      </c>
      <c r="S37" s="228">
        <v>0</v>
      </c>
    </row>
    <row r="38" spans="6:19">
      <c r="F38" s="316">
        <v>0</v>
      </c>
      <c r="G38" s="317">
        <v>0</v>
      </c>
      <c r="H38" s="303">
        <v>0</v>
      </c>
      <c r="I38" s="318">
        <v>0</v>
      </c>
      <c r="J38" s="231">
        <v>1</v>
      </c>
      <c r="K38" s="231">
        <v>0</v>
      </c>
      <c r="L38" s="231">
        <v>1</v>
      </c>
      <c r="M38" s="232">
        <v>1</v>
      </c>
      <c r="N38" s="310">
        <v>1</v>
      </c>
      <c r="O38" s="312">
        <v>1</v>
      </c>
      <c r="R38" s="251">
        <v>5</v>
      </c>
      <c r="S38" s="228">
        <v>0</v>
      </c>
    </row>
    <row r="39" spans="6:19">
      <c r="F39" s="316">
        <v>0</v>
      </c>
      <c r="G39" s="317">
        <v>0</v>
      </c>
      <c r="H39" s="303">
        <v>0</v>
      </c>
      <c r="I39" s="318">
        <v>0</v>
      </c>
      <c r="J39" s="231">
        <v>1</v>
      </c>
      <c r="K39" s="231">
        <v>0</v>
      </c>
      <c r="L39" s="231">
        <v>1</v>
      </c>
      <c r="M39" s="232">
        <v>1</v>
      </c>
      <c r="N39" s="310">
        <v>1</v>
      </c>
      <c r="O39" s="312">
        <v>1</v>
      </c>
    </row>
    <row r="40" spans="6:19">
      <c r="F40" s="316">
        <v>0</v>
      </c>
      <c r="G40" s="317">
        <v>0</v>
      </c>
      <c r="H40" s="303">
        <v>0</v>
      </c>
      <c r="I40" s="318">
        <v>0</v>
      </c>
      <c r="J40" s="231">
        <v>0</v>
      </c>
      <c r="K40" s="231">
        <v>0</v>
      </c>
      <c r="L40" s="231">
        <v>0</v>
      </c>
      <c r="M40" s="232">
        <v>0</v>
      </c>
      <c r="N40" s="310">
        <v>0</v>
      </c>
      <c r="O40" s="312">
        <v>0</v>
      </c>
    </row>
    <row r="41" spans="6:19" ht="15.4" customHeight="1">
      <c r="F41" s="316">
        <v>0</v>
      </c>
      <c r="G41" s="317">
        <v>0</v>
      </c>
      <c r="H41" s="303">
        <v>0</v>
      </c>
      <c r="I41" s="318">
        <v>0</v>
      </c>
      <c r="J41" s="231">
        <v>0</v>
      </c>
      <c r="K41" s="231">
        <v>0</v>
      </c>
      <c r="L41" s="231">
        <v>0</v>
      </c>
      <c r="M41" s="232">
        <v>0</v>
      </c>
      <c r="N41" s="310">
        <v>0</v>
      </c>
      <c r="O41" s="312">
        <v>0</v>
      </c>
    </row>
    <row r="42" spans="6:19" ht="15.4" customHeight="1">
      <c r="F42" s="316">
        <v>0</v>
      </c>
      <c r="G42" s="317">
        <v>0</v>
      </c>
      <c r="H42" s="303">
        <v>0</v>
      </c>
      <c r="I42" s="318">
        <v>0</v>
      </c>
      <c r="J42" s="231">
        <v>0</v>
      </c>
      <c r="K42" s="231">
        <v>0</v>
      </c>
      <c r="L42" s="231">
        <v>0</v>
      </c>
      <c r="M42" s="232">
        <v>0</v>
      </c>
      <c r="N42" s="310">
        <v>0</v>
      </c>
      <c r="O42" s="312">
        <v>0</v>
      </c>
    </row>
    <row r="43" spans="6:19" ht="15.4" customHeight="1">
      <c r="F43" s="316">
        <v>0</v>
      </c>
      <c r="G43" s="317">
        <v>0</v>
      </c>
      <c r="H43" s="303">
        <v>0</v>
      </c>
      <c r="I43" s="318">
        <v>0</v>
      </c>
      <c r="J43" s="231">
        <v>0</v>
      </c>
      <c r="K43" s="231">
        <v>0</v>
      </c>
      <c r="L43" s="231">
        <v>0</v>
      </c>
      <c r="M43" s="232">
        <v>0</v>
      </c>
      <c r="N43" s="310">
        <v>0</v>
      </c>
      <c r="O43" s="312">
        <v>0</v>
      </c>
    </row>
    <row r="44" spans="6:19" ht="15.4" customHeight="1">
      <c r="F44" s="316">
        <v>0</v>
      </c>
      <c r="G44" s="317">
        <v>0</v>
      </c>
      <c r="H44" s="303">
        <v>0</v>
      </c>
      <c r="I44" s="318">
        <v>0</v>
      </c>
      <c r="J44" s="231">
        <v>1</v>
      </c>
      <c r="K44" s="231">
        <v>0</v>
      </c>
      <c r="L44" s="231">
        <v>1</v>
      </c>
      <c r="M44" s="232">
        <v>1</v>
      </c>
      <c r="N44" s="310">
        <v>1</v>
      </c>
      <c r="O44" s="312">
        <v>1</v>
      </c>
    </row>
    <row r="45" spans="6:19">
      <c r="H45" s="239">
        <v>0</v>
      </c>
      <c r="I45" s="318">
        <v>1</v>
      </c>
    </row>
    <row r="47" spans="6:19" ht="16.149999999999999" customHeight="1"/>
    <row r="49" s="228" customFormat="1" ht="84" customHeight="1"/>
    <row r="50" s="228" customFormat="1" ht="100.15" customHeight="1"/>
    <row r="51" s="228" customFormat="1" ht="91.15" customHeight="1"/>
    <row r="52" s="228" customFormat="1" ht="91.15" customHeight="1"/>
    <row r="53" s="228" customFormat="1" ht="91.15" customHeight="1"/>
    <row r="54" s="228" customFormat="1" ht="16.149999999999999" customHeight="1"/>
    <row r="55" s="228" customFormat="1"/>
    <row r="56" s="228" customFormat="1"/>
    <row r="57" s="228" customFormat="1"/>
    <row r="58" s="228" customFormat="1"/>
    <row r="59" s="228" customFormat="1"/>
    <row r="60" s="228" customFormat="1"/>
    <row r="61" s="228" customFormat="1"/>
    <row r="62" s="228" customFormat="1"/>
    <row r="63" s="228" customFormat="1"/>
    <row r="64" s="228" customFormat="1"/>
    <row r="65" s="228" customFormat="1"/>
    <row r="66" s="228" customFormat="1"/>
    <row r="67" s="228" customFormat="1"/>
    <row r="68" s="228" customFormat="1"/>
    <row r="69" s="228" customFormat="1"/>
    <row r="70" s="228" customFormat="1"/>
    <row r="71" s="228" customFormat="1"/>
    <row r="72" s="228" customFormat="1"/>
    <row r="73" s="228" customFormat="1"/>
    <row r="74" s="228" customFormat="1"/>
    <row r="75" s="228" customFormat="1"/>
    <row r="76" s="228" customFormat="1"/>
    <row r="77" s="228" customFormat="1"/>
    <row r="78" s="228" customFormat="1"/>
  </sheetData>
  <mergeCells count="5">
    <mergeCell ref="F9:N10"/>
    <mergeCell ref="F19:N19"/>
    <mergeCell ref="F20:N20"/>
    <mergeCell ref="H24:I24"/>
    <mergeCell ref="L24:M2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AF20-2EBB-4896-BB05-5A3E7A213B83}">
  <sheetPr>
    <tabColor rgb="FF4FADEA"/>
  </sheetPr>
  <dimension ref="E1:S78"/>
  <sheetViews>
    <sheetView showGridLines="0" topLeftCell="E22" zoomScaleNormal="100" zoomScalePageLayoutView="80" workbookViewId="0">
      <selection activeCell="L32" sqref="L32"/>
    </sheetView>
  </sheetViews>
  <sheetFormatPr defaultColWidth="60.7109375" defaultRowHeight="8.25"/>
  <cols>
    <col min="1" max="4" width="0.85546875" style="228" customWidth="1"/>
    <col min="5" max="5" width="1.140625" style="228" customWidth="1"/>
    <col min="6" max="6" width="16" style="228" customWidth="1"/>
    <col min="7" max="7" width="11.7109375" style="228" bestFit="1" customWidth="1"/>
    <col min="8" max="8" width="13" style="228" customWidth="1"/>
    <col min="9" max="9" width="14.7109375" style="228" customWidth="1"/>
    <col min="10" max="10" width="14" style="228" customWidth="1"/>
    <col min="11" max="11" width="15" style="228" customWidth="1"/>
    <col min="12" max="12" width="19.7109375" style="228" customWidth="1"/>
    <col min="13" max="13" width="13.140625" style="228" bestFit="1" customWidth="1"/>
    <col min="14" max="14" width="13.42578125" style="228" customWidth="1"/>
    <col min="15" max="15" width="11.7109375" style="228" customWidth="1"/>
    <col min="16" max="16" width="12.140625" style="228" bestFit="1" customWidth="1"/>
    <col min="17" max="17" width="129" style="228" customWidth="1"/>
    <col min="18" max="18" width="15" style="228" customWidth="1"/>
    <col min="19" max="19" width="2.7109375" style="228" customWidth="1"/>
    <col min="20" max="20" width="12" style="228" customWidth="1"/>
    <col min="21" max="21" width="10.7109375" style="228" customWidth="1"/>
    <col min="22" max="16384" width="60.7109375" style="228"/>
  </cols>
  <sheetData>
    <row r="1" spans="5:15">
      <c r="M1" s="228" t="s">
        <v>497</v>
      </c>
    </row>
    <row r="2" spans="5:15">
      <c r="E2" s="228">
        <f ca="1">IF(E!$H$2="DRAGGING CELLS IS NOT PERMITTED. PLEASE UNDO LAST ACTION!!",0,IF(E!$T$1&lt;&gt;"Feedback OFF",IF(Scoreboard!$F$25="",SUMIFS(EPT!A3:$AP$45, EPT!A3:$AP$45, "&gt;0", ESC!A3:$AP$45, "PerfectMsg")+ABS(SUMIFS(EPT!A3:$AP$45, EPT!A3:$AP$45, "&lt;0", ESC!A3:$AP$45, "PerfectMsg")),0),0))</f>
        <v>40</v>
      </c>
      <c r="F2" s="228">
        <f>SUMIF(EPT!A3:$AP$45,"&gt;0")</f>
        <v>41</v>
      </c>
    </row>
    <row r="3" spans="5:15" ht="4.9000000000000004" customHeight="1"/>
    <row r="4" spans="5:15" ht="4.9000000000000004" customHeight="1"/>
    <row r="5" spans="5:15" ht="4.9000000000000004" customHeight="1"/>
    <row r="6" spans="5:15" ht="4.9000000000000004" customHeight="1"/>
    <row r="7" spans="5:15" ht="9" customHeight="1"/>
    <row r="8" spans="5:15">
      <c r="F8" s="233">
        <v>0</v>
      </c>
      <c r="O8" s="311"/>
    </row>
    <row r="9" spans="5:15">
      <c r="F9" s="398">
        <v>0</v>
      </c>
      <c r="G9" s="398"/>
      <c r="H9" s="398"/>
      <c r="I9" s="398"/>
      <c r="J9" s="398"/>
      <c r="K9" s="398"/>
      <c r="L9" s="398"/>
      <c r="M9" s="398"/>
      <c r="N9" s="398"/>
      <c r="O9" s="311"/>
    </row>
    <row r="10" spans="5:15">
      <c r="F10" s="398"/>
      <c r="G10" s="398"/>
      <c r="H10" s="398"/>
      <c r="I10" s="398"/>
      <c r="J10" s="398"/>
      <c r="K10" s="398"/>
      <c r="L10" s="398"/>
      <c r="M10" s="398"/>
      <c r="N10" s="398"/>
      <c r="O10" s="311"/>
    </row>
    <row r="11" spans="5:15">
      <c r="F11" s="229"/>
      <c r="G11" s="229"/>
      <c r="H11" s="229"/>
      <c r="I11" s="229"/>
      <c r="J11" s="229"/>
      <c r="K11" s="229"/>
      <c r="L11" s="229"/>
      <c r="M11" s="229"/>
      <c r="N11" s="229"/>
      <c r="O11" s="311"/>
    </row>
    <row r="12" spans="5:15">
      <c r="F12" s="233">
        <v>0</v>
      </c>
      <c r="O12" s="311"/>
    </row>
    <row r="13" spans="5:15">
      <c r="F13" s="313">
        <v>0</v>
      </c>
      <c r="O13" s="311"/>
    </row>
    <row r="14" spans="5:15">
      <c r="F14" s="235">
        <v>0</v>
      </c>
      <c r="O14" s="311"/>
    </row>
    <row r="15" spans="5:15">
      <c r="F15" s="235">
        <v>0</v>
      </c>
      <c r="O15" s="311"/>
    </row>
    <row r="16" spans="5:15">
      <c r="F16" s="235">
        <v>0</v>
      </c>
      <c r="O16" s="311"/>
    </row>
    <row r="17" spans="6:18">
      <c r="F17" s="235">
        <v>0</v>
      </c>
      <c r="O17" s="311"/>
    </row>
    <row r="18" spans="6:18">
      <c r="F18" s="238">
        <v>0</v>
      </c>
      <c r="O18" s="311"/>
    </row>
    <row r="19" spans="6:18" ht="16.149999999999999" customHeight="1">
      <c r="F19" s="428">
        <v>0</v>
      </c>
      <c r="G19" s="428"/>
      <c r="H19" s="428"/>
      <c r="I19" s="428"/>
      <c r="J19" s="428"/>
      <c r="K19" s="428"/>
      <c r="L19" s="428"/>
      <c r="M19" s="428"/>
      <c r="N19" s="428"/>
      <c r="O19" s="311"/>
    </row>
    <row r="20" spans="6:18">
      <c r="F20" s="429">
        <v>0</v>
      </c>
      <c r="G20" s="429"/>
      <c r="H20" s="429"/>
      <c r="I20" s="429"/>
      <c r="J20" s="429"/>
      <c r="K20" s="429"/>
      <c r="L20" s="429"/>
      <c r="M20" s="429"/>
      <c r="N20" s="429"/>
      <c r="O20" s="311"/>
    </row>
    <row r="21" spans="6:18">
      <c r="F21" s="232">
        <v>0</v>
      </c>
      <c r="O21" s="311"/>
    </row>
    <row r="22" spans="6:18">
      <c r="F22" s="232"/>
      <c r="O22" s="311"/>
    </row>
    <row r="23" spans="6:18">
      <c r="O23" s="311"/>
    </row>
    <row r="24" spans="6:18">
      <c r="F24" s="239">
        <v>0</v>
      </c>
      <c r="H24" s="430">
        <v>0</v>
      </c>
      <c r="I24" s="430"/>
      <c r="L24" s="430">
        <v>0</v>
      </c>
      <c r="M24" s="430"/>
      <c r="O24" s="311"/>
    </row>
    <row r="25" spans="6:18">
      <c r="F25" s="303">
        <v>0</v>
      </c>
      <c r="H25" s="241">
        <v>0</v>
      </c>
      <c r="I25" s="310">
        <v>0</v>
      </c>
      <c r="J25" s="310"/>
      <c r="L25" s="314">
        <v>0</v>
      </c>
      <c r="M25" s="241">
        <v>0</v>
      </c>
    </row>
    <row r="26" spans="6:18">
      <c r="F26" s="303">
        <v>0</v>
      </c>
      <c r="H26" s="241">
        <v>0</v>
      </c>
      <c r="I26" s="310">
        <v>0</v>
      </c>
      <c r="J26" s="310"/>
      <c r="L26" s="231">
        <v>0</v>
      </c>
      <c r="M26" s="227">
        <v>0</v>
      </c>
    </row>
    <row r="27" spans="6:18">
      <c r="H27" s="241">
        <v>0</v>
      </c>
      <c r="I27" s="310">
        <v>0</v>
      </c>
      <c r="J27" s="310"/>
      <c r="L27" s="231">
        <v>0</v>
      </c>
      <c r="M27" s="227">
        <v>0</v>
      </c>
    </row>
    <row r="28" spans="6:18">
      <c r="L28" s="231">
        <v>0</v>
      </c>
      <c r="M28" s="227">
        <v>0</v>
      </c>
    </row>
    <row r="30" spans="6:18">
      <c r="J30" s="239">
        <v>0</v>
      </c>
      <c r="L30" s="239">
        <v>0</v>
      </c>
      <c r="M30" s="239">
        <v>0</v>
      </c>
      <c r="N30" s="239">
        <v>0</v>
      </c>
      <c r="O30" s="239">
        <v>0</v>
      </c>
    </row>
    <row r="31" spans="6:18" ht="37.9" customHeight="1">
      <c r="F31" s="315">
        <v>0</v>
      </c>
      <c r="G31" s="239">
        <v>0</v>
      </c>
      <c r="H31" s="239">
        <v>0</v>
      </c>
      <c r="I31" s="239">
        <v>0</v>
      </c>
      <c r="J31" s="239">
        <v>0</v>
      </c>
      <c r="K31" s="239">
        <v>0</v>
      </c>
      <c r="L31" s="239">
        <v>0</v>
      </c>
      <c r="M31" s="239">
        <v>0</v>
      </c>
      <c r="N31" s="239">
        <v>0</v>
      </c>
      <c r="O31" s="239">
        <v>0</v>
      </c>
      <c r="Q31" s="233">
        <v>0</v>
      </c>
      <c r="R31" s="241">
        <v>0</v>
      </c>
    </row>
    <row r="32" spans="6:18" ht="91.9" customHeight="1">
      <c r="F32" s="316">
        <v>0</v>
      </c>
      <c r="G32" s="317">
        <v>0</v>
      </c>
      <c r="H32" s="303">
        <v>0</v>
      </c>
      <c r="I32" s="318">
        <v>44320.67</v>
      </c>
      <c r="J32" s="231" t="str">
        <f ca="1">_xlfn.IFS(ISBLANK(E!J32),"",IF(NOT(ISNA('#_E'!J32)),IF(ISNA(E!J32),TRUE,FALSE),FALSE),"StuNAMsg",IF(AND(ISNA('#_E'!J32),ISNA(E!J32)),TRUE,FALSE),"PerfectMsg",IF(NOT(ISERROR('#_E'!J32)),IF(ISERROR(E!J32),TRUE,FALSE),FALSE),"StuErrorMsg",IF(TYPE('#_E'!J32)&lt;&gt;TYPE(E!J32),TRUE,FALSE),"WrongTypeMsg",IF(_xlfn.ISFORMULA('#_E'!J32),IF(NOT(_xlfn.ISFORMULA(E!J32)),TRUE),FALSE),"MissingFormulaMsg",IF(NOT(AND(ISNUMBER(FIND("[",_xlfn.FORMULATEXT('#_E'!J32))),ISNUMBER(FIND("!",_xlfn.FORMULATEXT('#_E'!J32))))),AND(ISNUMBER(FIND("[",_xlfn.FORMULATEXT(E!J32))),ISNUMBER(FIND("!",_xlfn.FORMULATEXT(E!J32)))),FALSE),"ExternalRefsMsg",IF(ISNUMBER('#_E'!J32),IF(ABS('#_E'!J32-E!J32)&gt;0.00001,TRUE,FALSE),IF('#_E'!J32&lt;&gt;E!J32,TRUE,FALSE)),IF(ISNUMBER('#_E'!J32),IF('#_E'!J32&gt;E!J32,"TooLow","TooHigh"),"WrongAnswer"),NOT(_xlfn.ISFORMULA('#_E'!J32)),IF(_xlfn.IFS(ISTEXT('#_E'!J32),FALSE,ISLOGICAL('#_E'!J32),FALSE,SUBSTITUTE(CELL("format",'#_E'!J32),"-","")=SUBSTITUTE(CELL("format",E!J32),"-",""),FALSE,CELL("format",'#_E'!J32)="G",FALSE,AND(CELL("format",'#_E'!J32)="F0",CELL("format",E!J32)="G"),FALSE,TRUE,IFERROR(IF(MATCH(CELL("format",'#_E'!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32),_xlfn.FORMULATEXT(E!J32),E!J32),"9","#"),"8","#"),"7","#"),"6","#"),"5","#"),"4","#"),"3","#"),"2","#"),"1","#"),"0","#"),"$","")," ",""),",","@"),"&gt;","@"),"&lt;","@"),"=","@"),")","@"),"(","@"),"^","@"),"/","@"),"+","@"),"*","@"),"-","@"))-LEN(SUBSTITUTE(SUBSTITUTE(SUBSTITUTE(SUBSTITUTE(SUBSTITUTE(SUBSTITUTE(SUBSTITUTE(SUBSTITUTE(SUBSTITUTE(SUBSTITUTE(SUBSTITUTE(SUBSTITUTE(SUBSTITUTE(SUBSTITUTE(SUBSTITUTE(SUBSTITUTE(SUBSTITUTE(SUBSTITUTE(SUBSTITUTE(SUBSTITUTE(SUBSTITUTE(SUBSTITUTE(SUBSTITUTE(SUBSTITUTE(IF(_xlfn.ISFORMULA(E!J32),_xlfn.FORMULATEXT(E!J32),E!J32),"9","#"),"8","#"),"7","#"),"6","#"),"5","#"),"4","#"),"3","#"),"2","#"),"1","#"),"0","#"),"$","")," ",""),",","@"),"&gt;","@"),"&lt;","@"),"=","@"),")","@"),"(","@"),"^","@"),"/","@"),"+","@"),"*","@"),"-","@"),"@#","")))/2&gt;(LEN(SUBSTITUTE(SUBSTITUTE(SUBSTITUTE(SUBSTITUTE(SUBSTITUTE(SUBSTITUTE(SUBSTITUTE(SUBSTITUTE(SUBSTITUTE(SUBSTITUTE(SUBSTITUTE(SUBSTITUTE(SUBSTITUTE(SUBSTITUTE(SUBSTITUTE(SUBSTITUTE(SUBSTITUTE(SUBSTITUTE(SUBSTITUTE(SUBSTITUTE(SUBSTITUTE(SUBSTITUTE(SUBSTITUTE(IF(_xlfn.ISFORMULA('#_E'!J32),_xlfn.FORMULATEXT('#_E'!J32),'#_E'!J32),"9","#"),"8","#"),"7","#"),"6","#"),"5","#"),"4","#"),"3","#"),"2","#"),"1","#"),"0","#"),"$","")," ",""),",","@"),"&gt;","@"),"&lt;","@"),"=","@"),")","@"),"(","@"),"^","@"),"/","@"),"+","@"),"*","@"),"-","@"))-LEN(SUBSTITUTE(SUBSTITUTE(SUBSTITUTE(SUBSTITUTE(SUBSTITUTE(SUBSTITUTE(SUBSTITUTE(SUBSTITUTE(SUBSTITUTE(SUBSTITUTE(SUBSTITUTE(SUBSTITUTE(SUBSTITUTE(SUBSTITUTE(SUBSTITUTE(SUBSTITUTE(SUBSTITUTE(SUBSTITUTE(SUBSTITUTE(SUBSTITUTE(SUBSTITUTE(SUBSTITUTE(SUBSTITUTE(SUBSTITUTE(IF(_xlfn.ISFORMULA('#_E'!J32),_xlfn.FORMULATEXT('#_E'!J32),'#_E'!J32),"9","#"),"8","#"),"7","#"),"6","#"),"5","#"),"4","#"),"3","#"),"2","#"),"1","#"),"0","#"),"$","")," ",""),",","@"),"&gt;","@"),"&lt;","@"),"=","@"),")","@"),"(","@"),"^","@"),"/","@"),"+","@"),"*","@"),"-","@"),"@#","")))/2,TRUE,FALSE),"HardCodeMsg",IF(LEN(IF(_xlfn.ISFORMULA(E!J32),_xlfn.FORMULATEXT(E!J32),E!J32))-LEN(SUBSTITUTE(IF(_xlfn.ISFORMULA(E!J32),_xlfn.FORMULATEXT(E!J32),E!J32),"""",""))&gt;LEN(IF(_xlfn.ISFORMULA('#_E'!J32),_xlfn.FORMULATEXT('#_E'!J32),'#_E'!J32))-LEN(SUBSTITUTE(IF(_xlfn.ISFORMULA('#_E'!J32),_xlfn.FORMULATEXT('#_E'!J32),'#_E'!J32),"""","")),TRUE,FALSE),"HardQuoteMsg",IF(LEN(IF(_xlfn.ISFORMULA(E!J32),_xlfn.FORMULATEXT(E!J32),E!J32))-LEN(SUBSTITUTE(IF(_xlfn.ISFORMULA(E!J32),_xlfn.FORMULATEXT(E!J32),E!J32),"$",""))&lt;LEN(IF(_xlfn.ISFORMULA('#_E'!J32),_xlfn.FORMULATEXT('#_E'!J32),'#_E'!J32))-LEN(SUBSTITUTE(IF(_xlfn.ISFORMULA('#_E'!J32),_xlfn.FORMULATEXT('#_E'!J32),'#_E'!J32),"$","")),TRUE,FALSE),"MissingAbsMsg",_xlfn.IFS(ISTEXT('#_E'!J32),FALSE,ISLOGICAL('#_E'!J32),FALSE,SUBSTITUTE(CELL("format",'#_E'!J32),"-","")=SUBSTITUTE(CELL("format",E!J32),"-",""),FALSE,CELL("format",'#_E'!J32)="G",FALSE,AND(CELL("format",'#_E'!J32)="F0",CELL("format",E!J32)="G"),FALSE,TRUE,IFERROR(IF(MATCH(CELL("format",'#_E'!J32),FormatCodes_SFX!$A$4:$A$53,0)&gt;0,TRUE),FALSE),TRUE,TRUE),"FormatMsg",TRUE,"PerfectMsg")</f>
        <v>PerfectMsg</v>
      </c>
      <c r="K32" s="231">
        <v>0</v>
      </c>
      <c r="L32" s="231" t="str">
        <f ca="1">_xlfn.IFS(ISBLANK(E!L32),"",IF(NOT(ISNA('#_E'!L32)),IF(ISNA(E!L32),TRUE,FALSE),FALSE),"StuNAMsg",IF(AND(ISNA('#_E'!L32),ISNA(E!L32)),TRUE,FALSE),"PerfectMsg",IF(NOT(ISERROR('#_E'!L32)),IF(ISERROR(E!L32),TRUE,FALSE),FALSE),"StuErrorMsg",IF(TYPE('#_E'!L32)&lt;&gt;TYPE(E!L32),TRUE,FALSE),"WrongTypeMsg",IF(_xlfn.ISFORMULA('#_E'!L32),IF(NOT(_xlfn.ISFORMULA(E!L32)),TRUE),FALSE),"MissingFormulaMsg",IF(NOT(AND(ISNUMBER(FIND("[",_xlfn.FORMULATEXT('#_E'!L32))),ISNUMBER(FIND("!",_xlfn.FORMULATEXT('#_E'!L32))))),AND(ISNUMBER(FIND("[",_xlfn.FORMULATEXT(E!L32))),ISNUMBER(FIND("!",_xlfn.FORMULATEXT(E!L32)))),FALSE),"ExternalRefsMsg",IF(ISNUMBER('#_E'!L32),IF(ABS('#_E'!L32-E!L32)&gt;0.00001,TRUE,FALSE),IF('#_E'!L32&lt;&gt;E!L32,TRUE,FALSE)),IF(ISNUMBER('#_E'!L32),IF('#_E'!L32&gt;E!L32,"TooLow","TooHigh"),"WrongAnswer"),NOT(_xlfn.ISFORMULA('#_E'!L32)),IF(_xlfn.IFS(ISTEXT('#_E'!L32),FALSE,ISLOGICAL('#_E'!L32),FALSE,SUBSTITUTE(CELL("format",'#_E'!L32),"-","")=SUBSTITUTE(CELL("format",E!L32),"-",""),FALSE,CELL("format",'#_E'!L32)="G",FALSE,AND(CELL("format",'#_E'!L32)="F0",CELL("format",E!L32)="G"),FALSE,TRUE,IFERROR(IF(MATCH(CELL("format",'#_E'!L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32),_xlfn.FORMULATEXT(E!L32),E!L32),"9","#"),"8","#"),"7","#"),"6","#"),"5","#"),"4","#"),"3","#"),"2","#"),"1","#"),"0","#"),"$","")," ",""),",","@"),"&gt;","@"),"&lt;","@"),"=","@"),")","@"),"(","@"),"^","@"),"/","@"),"+","@"),"*","@"),"-","@"))-LEN(SUBSTITUTE(SUBSTITUTE(SUBSTITUTE(SUBSTITUTE(SUBSTITUTE(SUBSTITUTE(SUBSTITUTE(SUBSTITUTE(SUBSTITUTE(SUBSTITUTE(SUBSTITUTE(SUBSTITUTE(SUBSTITUTE(SUBSTITUTE(SUBSTITUTE(SUBSTITUTE(SUBSTITUTE(SUBSTITUTE(SUBSTITUTE(SUBSTITUTE(SUBSTITUTE(SUBSTITUTE(SUBSTITUTE(SUBSTITUTE(IF(_xlfn.ISFORMULA(E!L32),_xlfn.FORMULATEXT(E!L32),E!L32),"9","#"),"8","#"),"7","#"),"6","#"),"5","#"),"4","#"),"3","#"),"2","#"),"1","#"),"0","#"),"$","")," ",""),",","@"),"&gt;","@"),"&lt;","@"),"=","@"),")","@"),"(","@"),"^","@"),"/","@"),"+","@"),"*","@"),"-","@"),"@#","")))/2&gt;(LEN(SUBSTITUTE(SUBSTITUTE(SUBSTITUTE(SUBSTITUTE(SUBSTITUTE(SUBSTITUTE(SUBSTITUTE(SUBSTITUTE(SUBSTITUTE(SUBSTITUTE(SUBSTITUTE(SUBSTITUTE(SUBSTITUTE(SUBSTITUTE(SUBSTITUTE(SUBSTITUTE(SUBSTITUTE(SUBSTITUTE(SUBSTITUTE(SUBSTITUTE(SUBSTITUTE(SUBSTITUTE(SUBSTITUTE(IF(_xlfn.ISFORMULA('#_E'!L32),_xlfn.FORMULATEXT('#_E'!L32),'#_E'!L32),"9","#"),"8","#"),"7","#"),"6","#"),"5","#"),"4","#"),"3","#"),"2","#"),"1","#"),"0","#"),"$","")," ",""),",","@"),"&gt;","@"),"&lt;","@"),"=","@"),")","@"),"(","@"),"^","@"),"/","@"),"+","@"),"*","@"),"-","@"))-LEN(SUBSTITUTE(SUBSTITUTE(SUBSTITUTE(SUBSTITUTE(SUBSTITUTE(SUBSTITUTE(SUBSTITUTE(SUBSTITUTE(SUBSTITUTE(SUBSTITUTE(SUBSTITUTE(SUBSTITUTE(SUBSTITUTE(SUBSTITUTE(SUBSTITUTE(SUBSTITUTE(SUBSTITUTE(SUBSTITUTE(SUBSTITUTE(SUBSTITUTE(SUBSTITUTE(SUBSTITUTE(SUBSTITUTE(SUBSTITUTE(IF(_xlfn.ISFORMULA('#_E'!L32),_xlfn.FORMULATEXT('#_E'!L32),'#_E'!L32),"9","#"),"8","#"),"7","#"),"6","#"),"5","#"),"4","#"),"3","#"),"2","#"),"1","#"),"0","#"),"$","")," ",""),",","@"),"&gt;","@"),"&lt;","@"),"=","@"),")","@"),"(","@"),"^","@"),"/","@"),"+","@"),"*","@"),"-","@"),"@#","")))/2,TRUE,FALSE),"HardCodeMsg",IF(LEN(IF(_xlfn.ISFORMULA(E!L32),_xlfn.FORMULATEXT(E!L32),E!L32))-LEN(SUBSTITUTE(IF(_xlfn.ISFORMULA(E!L32),_xlfn.FORMULATEXT(E!L32),E!L32),"""",""))&gt;LEN(IF(_xlfn.ISFORMULA('#_E'!L32),_xlfn.FORMULATEXT('#_E'!L32),'#_E'!L32))-LEN(SUBSTITUTE(IF(_xlfn.ISFORMULA('#_E'!L32),_xlfn.FORMULATEXT('#_E'!L32),'#_E'!L32),"""","")),TRUE,FALSE),"HardQuoteMsg",IF(LEN(IF(_xlfn.ISFORMULA(E!L32),_xlfn.FORMULATEXT(E!L32),E!L32))-LEN(SUBSTITUTE(IF(_xlfn.ISFORMULA(E!L32),_xlfn.FORMULATEXT(E!L32),E!L32),"$",""))&lt;LEN(IF(_xlfn.ISFORMULA('#_E'!L32),_xlfn.FORMULATEXT('#_E'!L32),'#_E'!L32))-LEN(SUBSTITUTE(IF(_xlfn.ISFORMULA('#_E'!L32),_xlfn.FORMULATEXT('#_E'!L32),'#_E'!L32),"$","")),TRUE,FALSE),"MissingAbsMsg",_xlfn.IFS(ISTEXT('#_E'!L32),FALSE,ISLOGICAL('#_E'!L32),FALSE,SUBSTITUTE(CELL("format",'#_E'!L32),"-","")=SUBSTITUTE(CELL("format",E!L32),"-",""),FALSE,CELL("format",'#_E'!L32)="G",FALSE,AND(CELL("format",'#_E'!L32)="F0",CELL("format",E!L32)="G"),FALSE,TRUE,IFERROR(IF(MATCH(CELL("format",'#_E'!L32),FormatCodes_SFX!$A$4:$A$53,0)&gt;0,TRUE),FALSE),TRUE,TRUE),"FormatMsg",TRUE,"PerfectMsg")</f>
        <v>PerfectMsg</v>
      </c>
      <c r="M32" s="232" t="str">
        <f ca="1">_xlfn.IFS(ISBLANK(E!M32),"",IF(NOT(ISNA('#_E'!M32)),IF(ISNA(E!M32),TRUE,FALSE),FALSE),"StuNAMsg",IF(AND(ISNA('#_E'!M32),ISNA(E!M32)),TRUE,FALSE),"PerfectMsg",IF(NOT(ISERROR('#_E'!M32)),IF(ISERROR(E!M32),TRUE,FALSE),FALSE),"StuErrorMsg",IF(TYPE('#_E'!M32)&lt;&gt;TYPE(E!M32),TRUE,FALSE),"WrongTypeMsg",IF(_xlfn.ISFORMULA('#_E'!M32),IF(NOT(_xlfn.ISFORMULA(E!M32)),TRUE),FALSE),"MissingFormulaMsg",IF(NOT(AND(ISNUMBER(FIND("[",_xlfn.FORMULATEXT('#_E'!M32))),ISNUMBER(FIND("!",_xlfn.FORMULATEXT('#_E'!M32))))),AND(ISNUMBER(FIND("[",_xlfn.FORMULATEXT(E!M32))),ISNUMBER(FIND("!",_xlfn.FORMULATEXT(E!M32)))),FALSE),"ExternalRefsMsg",IF(ISNUMBER('#_E'!M32),IF(ABS('#_E'!M32-E!M32)&gt;0.00001,TRUE,FALSE),IF('#_E'!M32&lt;&gt;E!M32,TRUE,FALSE)),IF(ISNUMBER('#_E'!M32),IF('#_E'!M32&gt;E!M32,"TooLow","TooHigh"),"WrongAnswer"),NOT(_xlfn.ISFORMULA('#_E'!M32)),IF(_xlfn.IFS(ISTEXT('#_E'!M32),FALSE,ISLOGICAL('#_E'!M32),FALSE,SUBSTITUTE(CELL("format",'#_E'!M32),"-","")=SUBSTITUTE(CELL("format",E!M32),"-",""),FALSE,CELL("format",'#_E'!M32)="G",FALSE,AND(CELL("format",'#_E'!M32)="F0",CELL("format",E!M32)="G"),FALSE,TRUE,IFERROR(IF(MATCH(CELL("format",'#_E'!M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32),_xlfn.FORMULATEXT(E!M32),E!M32),"9","#"),"8","#"),"7","#"),"6","#"),"5","#"),"4","#"),"3","#"),"2","#"),"1","#"),"0","#"),"$","")," ",""),",","@"),"&gt;","@"),"&lt;","@"),"=","@"),")","@"),"(","@"),"^","@"),"/","@"),"+","@"),"*","@"),"-","@"))-LEN(SUBSTITUTE(SUBSTITUTE(SUBSTITUTE(SUBSTITUTE(SUBSTITUTE(SUBSTITUTE(SUBSTITUTE(SUBSTITUTE(SUBSTITUTE(SUBSTITUTE(SUBSTITUTE(SUBSTITUTE(SUBSTITUTE(SUBSTITUTE(SUBSTITUTE(SUBSTITUTE(SUBSTITUTE(SUBSTITUTE(SUBSTITUTE(SUBSTITUTE(SUBSTITUTE(SUBSTITUTE(SUBSTITUTE(SUBSTITUTE(IF(_xlfn.ISFORMULA(E!M32),_xlfn.FORMULATEXT(E!M32),E!M32),"9","#"),"8","#"),"7","#"),"6","#"),"5","#"),"4","#"),"3","#"),"2","#"),"1","#"),"0","#"),"$","")," ",""),",","@"),"&gt;","@"),"&lt;","@"),"=","@"),")","@"),"(","@"),"^","@"),"/","@"),"+","@"),"*","@"),"-","@"),"@#","")))/2&gt;(LEN(SUBSTITUTE(SUBSTITUTE(SUBSTITUTE(SUBSTITUTE(SUBSTITUTE(SUBSTITUTE(SUBSTITUTE(SUBSTITUTE(SUBSTITUTE(SUBSTITUTE(SUBSTITUTE(SUBSTITUTE(SUBSTITUTE(SUBSTITUTE(SUBSTITUTE(SUBSTITUTE(SUBSTITUTE(SUBSTITUTE(SUBSTITUTE(SUBSTITUTE(SUBSTITUTE(SUBSTITUTE(SUBSTITUTE(IF(_xlfn.ISFORMULA('#_E'!M32),_xlfn.FORMULATEXT('#_E'!M32),'#_E'!M32),"9","#"),"8","#"),"7","#"),"6","#"),"5","#"),"4","#"),"3","#"),"2","#"),"1","#"),"0","#"),"$","")," ",""),",","@"),"&gt;","@"),"&lt;","@"),"=","@"),")","@"),"(","@"),"^","@"),"/","@"),"+","@"),"*","@"),"-","@"))-LEN(SUBSTITUTE(SUBSTITUTE(SUBSTITUTE(SUBSTITUTE(SUBSTITUTE(SUBSTITUTE(SUBSTITUTE(SUBSTITUTE(SUBSTITUTE(SUBSTITUTE(SUBSTITUTE(SUBSTITUTE(SUBSTITUTE(SUBSTITUTE(SUBSTITUTE(SUBSTITUTE(SUBSTITUTE(SUBSTITUTE(SUBSTITUTE(SUBSTITUTE(SUBSTITUTE(SUBSTITUTE(SUBSTITUTE(SUBSTITUTE(IF(_xlfn.ISFORMULA('#_E'!M32),_xlfn.FORMULATEXT('#_E'!M32),'#_E'!M32),"9","#"),"8","#"),"7","#"),"6","#"),"5","#"),"4","#"),"3","#"),"2","#"),"1","#"),"0","#"),"$","")," ",""),",","@"),"&gt;","@"),"&lt;","@"),"=","@"),")","@"),"(","@"),"^","@"),"/","@"),"+","@"),"*","@"),"-","@"),"@#","")))/2,TRUE,FALSE),"HardCodeMsg",IF(LEN(IF(_xlfn.ISFORMULA(E!M32),_xlfn.FORMULATEXT(E!M32),E!M32))-LEN(SUBSTITUTE(IF(_xlfn.ISFORMULA(E!M32),_xlfn.FORMULATEXT(E!M32),E!M32),"""",""))&gt;LEN(IF(_xlfn.ISFORMULA('#_E'!M32),_xlfn.FORMULATEXT('#_E'!M32),'#_E'!M32))-LEN(SUBSTITUTE(IF(_xlfn.ISFORMULA('#_E'!M32),_xlfn.FORMULATEXT('#_E'!M32),'#_E'!M32),"""","")),TRUE,FALSE),"HardQuoteMsg",IF(LEN(IF(_xlfn.ISFORMULA(E!M32),_xlfn.FORMULATEXT(E!M32),E!M32))-LEN(SUBSTITUTE(IF(_xlfn.ISFORMULA(E!M32),_xlfn.FORMULATEXT(E!M32),E!M32),"$",""))&lt;LEN(IF(_xlfn.ISFORMULA('#_E'!M32),_xlfn.FORMULATEXT('#_E'!M32),'#_E'!M32))-LEN(SUBSTITUTE(IF(_xlfn.ISFORMULA('#_E'!M32),_xlfn.FORMULATEXT('#_E'!M32),'#_E'!M32),"$","")),TRUE,FALSE),"MissingAbsMsg",_xlfn.IFS(ISTEXT('#_E'!M32),FALSE,ISLOGICAL('#_E'!M32),FALSE,SUBSTITUTE(CELL("format",'#_E'!M32),"-","")=SUBSTITUTE(CELL("format",E!M32),"-",""),FALSE,CELL("format",'#_E'!M32)="G",FALSE,AND(CELL("format",'#_E'!M32)="F0",CELL("format",E!M32)="G"),FALSE,TRUE,IFERROR(IF(MATCH(CELL("format",'#_E'!M32),FormatCodes_SFX!$A$4:$A$53,0)&gt;0,TRUE),FALSE),TRUE,TRUE),"FormatMsg",TRUE,"PerfectMsg")</f>
        <v>PerfectMsg</v>
      </c>
      <c r="N32" s="310" t="str">
        <f ca="1">_xlfn.IFS(ISBLANK(E!N32),"",IF(NOT(ISNA('#_E'!N32)),IF(ISNA(E!N32),TRUE,FALSE),FALSE),"StuNAMsg",IF(AND(ISNA('#_E'!N32),ISNA(E!N32)),TRUE,FALSE),"PerfectMsg",IF(NOT(ISERROR('#_E'!N32)),IF(ISERROR(E!N32),TRUE,FALSE),FALSE),"StuErrorMsg",IF(TYPE('#_E'!N32)&lt;&gt;TYPE(E!N32),TRUE,FALSE),"WrongTypeMsg",IF(_xlfn.ISFORMULA('#_E'!N32),IF(NOT(_xlfn.ISFORMULA(E!N32)),TRUE),FALSE),"MissingFormulaMsg",IF(NOT(AND(ISNUMBER(FIND("[",_xlfn.FORMULATEXT('#_E'!N32))),ISNUMBER(FIND("!",_xlfn.FORMULATEXT('#_E'!N32))))),AND(ISNUMBER(FIND("[",_xlfn.FORMULATEXT(E!N32))),ISNUMBER(FIND("!",_xlfn.FORMULATEXT(E!N32)))),FALSE),"ExternalRefsMsg",IF(ISNUMBER('#_E'!N32),IF(ABS('#_E'!N32-E!N32)&gt;0.00001,TRUE,FALSE),IF('#_E'!N32&lt;&gt;E!N32,TRUE,FALSE)),IF(ISNUMBER('#_E'!N32),IF('#_E'!N32&gt;E!N32,"TooLow","TooHigh"),"WrongAnswer"),NOT(_xlfn.ISFORMULA('#_E'!N32)),IF(_xlfn.IFS(ISTEXT('#_E'!N32),FALSE,ISLOGICAL('#_E'!N32),FALSE,SUBSTITUTE(CELL("format",'#_E'!N32),"-","")=SUBSTITUTE(CELL("format",E!N32),"-",""),FALSE,CELL("format",'#_E'!N32)="G",FALSE,AND(CELL("format",'#_E'!N32)="F0",CELL("format",E!N32)="G"),FALSE,TRUE,IFERROR(IF(MATCH(CELL("format",'#_E'!N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32),_xlfn.FORMULATEXT(E!N32),E!N32),"9","#"),"8","#"),"7","#"),"6","#"),"5","#"),"4","#"),"3","#"),"2","#"),"1","#"),"0","#"),"$","")," ",""),",","@"),"&gt;","@"),"&lt;","@"),"=","@"),")","@"),"(","@"),"^","@"),"/","@"),"+","@"),"*","@"),"-","@"))-LEN(SUBSTITUTE(SUBSTITUTE(SUBSTITUTE(SUBSTITUTE(SUBSTITUTE(SUBSTITUTE(SUBSTITUTE(SUBSTITUTE(SUBSTITUTE(SUBSTITUTE(SUBSTITUTE(SUBSTITUTE(SUBSTITUTE(SUBSTITUTE(SUBSTITUTE(SUBSTITUTE(SUBSTITUTE(SUBSTITUTE(SUBSTITUTE(SUBSTITUTE(SUBSTITUTE(SUBSTITUTE(SUBSTITUTE(SUBSTITUTE(IF(_xlfn.ISFORMULA(E!N32),_xlfn.FORMULATEXT(E!N32),E!N32),"9","#"),"8","#"),"7","#"),"6","#"),"5","#"),"4","#"),"3","#"),"2","#"),"1","#"),"0","#"),"$","")," ",""),",","@"),"&gt;","@"),"&lt;","@"),"=","@"),")","@"),"(","@"),"^","@"),"/","@"),"+","@"),"*","@"),"-","@"),"@#","")))/2&gt;(LEN(SUBSTITUTE(SUBSTITUTE(SUBSTITUTE(SUBSTITUTE(SUBSTITUTE(SUBSTITUTE(SUBSTITUTE(SUBSTITUTE(SUBSTITUTE(SUBSTITUTE(SUBSTITUTE(SUBSTITUTE(SUBSTITUTE(SUBSTITUTE(SUBSTITUTE(SUBSTITUTE(SUBSTITUTE(SUBSTITUTE(SUBSTITUTE(SUBSTITUTE(SUBSTITUTE(SUBSTITUTE(SUBSTITUTE(IF(_xlfn.ISFORMULA('#_E'!N32),_xlfn.FORMULATEXT('#_E'!N32),'#_E'!N32),"9","#"),"8","#"),"7","#"),"6","#"),"5","#"),"4","#"),"3","#"),"2","#"),"1","#"),"0","#"),"$","")," ",""),",","@"),"&gt;","@"),"&lt;","@"),"=","@"),")","@"),"(","@"),"^","@"),"/","@"),"+","@"),"*","@"),"-","@"))-LEN(SUBSTITUTE(SUBSTITUTE(SUBSTITUTE(SUBSTITUTE(SUBSTITUTE(SUBSTITUTE(SUBSTITUTE(SUBSTITUTE(SUBSTITUTE(SUBSTITUTE(SUBSTITUTE(SUBSTITUTE(SUBSTITUTE(SUBSTITUTE(SUBSTITUTE(SUBSTITUTE(SUBSTITUTE(SUBSTITUTE(SUBSTITUTE(SUBSTITUTE(SUBSTITUTE(SUBSTITUTE(SUBSTITUTE(SUBSTITUTE(IF(_xlfn.ISFORMULA('#_E'!N32),_xlfn.FORMULATEXT('#_E'!N32),'#_E'!N32),"9","#"),"8","#"),"7","#"),"6","#"),"5","#"),"4","#"),"3","#"),"2","#"),"1","#"),"0","#"),"$","")," ",""),",","@"),"&gt;","@"),"&lt;","@"),"=","@"),")","@"),"(","@"),"^","@"),"/","@"),"+","@"),"*","@"),"-","@"),"@#","")))/2,TRUE,FALSE),"HardCodeMsg",IF(LEN(IF(_xlfn.ISFORMULA(E!N32),_xlfn.FORMULATEXT(E!N32),E!N32))-LEN(SUBSTITUTE(IF(_xlfn.ISFORMULA(E!N32),_xlfn.FORMULATEXT(E!N32),E!N32),"""",""))&gt;LEN(IF(_xlfn.ISFORMULA('#_E'!N32),_xlfn.FORMULATEXT('#_E'!N32),'#_E'!N32))-LEN(SUBSTITUTE(IF(_xlfn.ISFORMULA('#_E'!N32),_xlfn.FORMULATEXT('#_E'!N32),'#_E'!N32),"""","")),TRUE,FALSE),"HardQuoteMsg",IF(LEN(IF(_xlfn.ISFORMULA(E!N32),_xlfn.FORMULATEXT(E!N32),E!N32))-LEN(SUBSTITUTE(IF(_xlfn.ISFORMULA(E!N32),_xlfn.FORMULATEXT(E!N32),E!N32),"$",""))&lt;LEN(IF(_xlfn.ISFORMULA('#_E'!N32),_xlfn.FORMULATEXT('#_E'!N32),'#_E'!N32))-LEN(SUBSTITUTE(IF(_xlfn.ISFORMULA('#_E'!N32),_xlfn.FORMULATEXT('#_E'!N32),'#_E'!N32),"$","")),TRUE,FALSE),"MissingAbsMsg",_xlfn.IFS(ISTEXT('#_E'!N32),FALSE,ISLOGICAL('#_E'!N32),FALSE,SUBSTITUTE(CELL("format",'#_E'!N32),"-","")=SUBSTITUTE(CELL("format",E!N32),"-",""),FALSE,CELL("format",'#_E'!N32)="G",FALSE,AND(CELL("format",'#_E'!N32)="F0",CELL("format",E!N32)="G"),FALSE,TRUE,IFERROR(IF(MATCH(CELL("format",'#_E'!N32),FormatCodes_SFX!$A$4:$A$53,0)&gt;0,TRUE),FALSE),TRUE,TRUE),"FormatMsg",TRUE,"PerfectMsg")</f>
        <v>PerfectMsg</v>
      </c>
      <c r="O32" s="312" t="str">
        <f ca="1">_xlfn.IFS(ISBLANK(E!O32),"",IF(NOT(ISNA('#_E'!O32)),IF(ISNA(E!O32),TRUE,FALSE),FALSE),"StuNAMsg",IF(AND(ISNA('#_E'!O32),ISNA(E!O32)),TRUE,FALSE),"PerfectMsg",IF(NOT(ISERROR('#_E'!O32)),IF(ISERROR(E!O32),TRUE,FALSE),FALSE),"StuErrorMsg",IF(TYPE('#_E'!O32)&lt;&gt;TYPE(E!O32),TRUE,FALSE),"WrongTypeMsg",IF(_xlfn.ISFORMULA('#_E'!O32),IF(NOT(_xlfn.ISFORMULA(E!O32)),TRUE),FALSE),"MissingFormulaMsg",IF(NOT(AND(ISNUMBER(FIND("[",_xlfn.FORMULATEXT('#_E'!O32))),ISNUMBER(FIND("!",_xlfn.FORMULATEXT('#_E'!O32))))),AND(ISNUMBER(FIND("[",_xlfn.FORMULATEXT(E!O32))),ISNUMBER(FIND("!",_xlfn.FORMULATEXT(E!O32)))),FALSE),"ExternalRefsMsg",IF(ISNUMBER('#_E'!O32),IF(ABS('#_E'!O32-E!O32)&gt;0.00001,TRUE,FALSE),IF('#_E'!O32&lt;&gt;E!O32,TRUE,FALSE)),IF(ISNUMBER('#_E'!O32),IF('#_E'!O32&gt;E!O32,"TooLow","TooHigh"),"WrongAnswer"),NOT(_xlfn.ISFORMULA('#_E'!O32)),IF(_xlfn.IFS(ISTEXT('#_E'!O32),FALSE,ISLOGICAL('#_E'!O32),FALSE,SUBSTITUTE(CELL("format",'#_E'!O32),"-","")=SUBSTITUTE(CELL("format",E!O32),"-",""),FALSE,CELL("format",'#_E'!O32)="G",FALSE,AND(CELL("format",'#_E'!O32)="F0",CELL("format",E!O32)="G"),FALSE,TRUE,IFERROR(IF(MATCH(CELL("format",'#_E'!O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32),_xlfn.FORMULATEXT(E!O32),E!O32),"9","#"),"8","#"),"7","#"),"6","#"),"5","#"),"4","#"),"3","#"),"2","#"),"1","#"),"0","#"),"$","")," ",""),",","@"),"&gt;","@"),"&lt;","@"),"=","@"),")","@"),"(","@"),"^","@"),"/","@"),"+","@"),"*","@"),"-","@"))-LEN(SUBSTITUTE(SUBSTITUTE(SUBSTITUTE(SUBSTITUTE(SUBSTITUTE(SUBSTITUTE(SUBSTITUTE(SUBSTITUTE(SUBSTITUTE(SUBSTITUTE(SUBSTITUTE(SUBSTITUTE(SUBSTITUTE(SUBSTITUTE(SUBSTITUTE(SUBSTITUTE(SUBSTITUTE(SUBSTITUTE(SUBSTITUTE(SUBSTITUTE(SUBSTITUTE(SUBSTITUTE(SUBSTITUTE(SUBSTITUTE(IF(_xlfn.ISFORMULA(E!O32),_xlfn.FORMULATEXT(E!O32),E!O32),"9","#"),"8","#"),"7","#"),"6","#"),"5","#"),"4","#"),"3","#"),"2","#"),"1","#"),"0","#"),"$","")," ",""),",","@"),"&gt;","@"),"&lt;","@"),"=","@"),")","@"),"(","@"),"^","@"),"/","@"),"+","@"),"*","@"),"-","@"),"@#","")))/2&gt;(LEN(SUBSTITUTE(SUBSTITUTE(SUBSTITUTE(SUBSTITUTE(SUBSTITUTE(SUBSTITUTE(SUBSTITUTE(SUBSTITUTE(SUBSTITUTE(SUBSTITUTE(SUBSTITUTE(SUBSTITUTE(SUBSTITUTE(SUBSTITUTE(SUBSTITUTE(SUBSTITUTE(SUBSTITUTE(SUBSTITUTE(SUBSTITUTE(SUBSTITUTE(SUBSTITUTE(SUBSTITUTE(SUBSTITUTE(IF(_xlfn.ISFORMULA('#_E'!O32),_xlfn.FORMULATEXT('#_E'!O32),'#_E'!O32),"9","#"),"8","#"),"7","#"),"6","#"),"5","#"),"4","#"),"3","#"),"2","#"),"1","#"),"0","#"),"$","")," ",""),",","@"),"&gt;","@"),"&lt;","@"),"=","@"),")","@"),"(","@"),"^","@"),"/","@"),"+","@"),"*","@"),"-","@"))-LEN(SUBSTITUTE(SUBSTITUTE(SUBSTITUTE(SUBSTITUTE(SUBSTITUTE(SUBSTITUTE(SUBSTITUTE(SUBSTITUTE(SUBSTITUTE(SUBSTITUTE(SUBSTITUTE(SUBSTITUTE(SUBSTITUTE(SUBSTITUTE(SUBSTITUTE(SUBSTITUTE(SUBSTITUTE(SUBSTITUTE(SUBSTITUTE(SUBSTITUTE(SUBSTITUTE(SUBSTITUTE(SUBSTITUTE(SUBSTITUTE(IF(_xlfn.ISFORMULA('#_E'!O32),_xlfn.FORMULATEXT('#_E'!O32),'#_E'!O32),"9","#"),"8","#"),"7","#"),"6","#"),"5","#"),"4","#"),"3","#"),"2","#"),"1","#"),"0","#"),"$","")," ",""),",","@"),"&gt;","@"),"&lt;","@"),"=","@"),")","@"),"(","@"),"^","@"),"/","@"),"+","@"),"*","@"),"-","@"),"@#","")))/2,TRUE,FALSE),"HardCodeMsg",IF(LEN(IF(_xlfn.ISFORMULA(E!O32),_xlfn.FORMULATEXT(E!O32),E!O32))-LEN(SUBSTITUTE(IF(_xlfn.ISFORMULA(E!O32),_xlfn.FORMULATEXT(E!O32),E!O32),"""",""))&gt;LEN(IF(_xlfn.ISFORMULA('#_E'!O32),_xlfn.FORMULATEXT('#_E'!O32),'#_E'!O32))-LEN(SUBSTITUTE(IF(_xlfn.ISFORMULA('#_E'!O32),_xlfn.FORMULATEXT('#_E'!O32),'#_E'!O32),"""","")),TRUE,FALSE),"HardQuoteMsg",IF(LEN(IF(_xlfn.ISFORMULA(E!O32),_xlfn.FORMULATEXT(E!O32),E!O32))-LEN(SUBSTITUTE(IF(_xlfn.ISFORMULA(E!O32),_xlfn.FORMULATEXT(E!O32),E!O32),"$",""))&lt;LEN(IF(_xlfn.ISFORMULA('#_E'!O32),_xlfn.FORMULATEXT('#_E'!O32),'#_E'!O32))-LEN(SUBSTITUTE(IF(_xlfn.ISFORMULA('#_E'!O32),_xlfn.FORMULATEXT('#_E'!O32),'#_E'!O32),"$","")),TRUE,FALSE),"MissingAbsMsg",_xlfn.IFS(ISTEXT('#_E'!O32),FALSE,ISLOGICAL('#_E'!O32),FALSE,SUBSTITUTE(CELL("format",'#_E'!O32),"-","")=SUBSTITUTE(CELL("format",E!O32),"-",""),FALSE,CELL("format",'#_E'!O32)="G",FALSE,AND(CELL("format",'#_E'!O32)="F0",CELL("format",E!O32)="G"),FALSE,TRUE,IFERROR(IF(MATCH(CELL("format",'#_E'!O32),FormatCodes_SFX!$A$4:$A$53,0)&gt;0,TRUE),FALSE),TRUE,TRUE),"FormatMsg",TRUE,"PerfectMsg")</f>
        <v>PerfectMsg</v>
      </c>
      <c r="Q32" s="250">
        <v>0</v>
      </c>
      <c r="R32" s="230"/>
    </row>
    <row r="33" spans="6:19" ht="91.9" customHeight="1">
      <c r="F33" s="316">
        <v>0</v>
      </c>
      <c r="G33" s="317">
        <v>0</v>
      </c>
      <c r="H33" s="303">
        <v>0</v>
      </c>
      <c r="I33" s="318">
        <v>29138</v>
      </c>
      <c r="J33" s="231" t="str">
        <f ca="1">_xlfn.IFS(ISBLANK(E!J33),"",IF(NOT(ISNA('#_E'!J33)),IF(ISNA(E!J33),TRUE,FALSE),FALSE),"StuNAMsg",IF(AND(ISNA('#_E'!J33),ISNA(E!J33)),TRUE,FALSE),"PerfectMsg",IF(NOT(ISERROR('#_E'!J33)),IF(ISERROR(E!J33),TRUE,FALSE),FALSE),"StuErrorMsg",IF(TYPE('#_E'!J33)&lt;&gt;TYPE(E!J33),TRUE,FALSE),"WrongTypeMsg",IF(_xlfn.ISFORMULA('#_E'!J33),IF(NOT(_xlfn.ISFORMULA(E!J33)),TRUE),FALSE),"MissingFormulaMsg",IF(NOT(AND(ISNUMBER(FIND("[",_xlfn.FORMULATEXT('#_E'!J33))),ISNUMBER(FIND("!",_xlfn.FORMULATEXT('#_E'!J33))))),AND(ISNUMBER(FIND("[",_xlfn.FORMULATEXT(E!J33))),ISNUMBER(FIND("!",_xlfn.FORMULATEXT(E!J33)))),FALSE),"ExternalRefsMsg",IF(ISNUMBER('#_E'!J33),IF(ABS('#_E'!J33-E!J33)&gt;0.00001,TRUE,FALSE),IF('#_E'!J33&lt;&gt;E!J33,TRUE,FALSE)),IF(ISNUMBER('#_E'!J33),IF('#_E'!J33&gt;E!J33,"TooLow","TooHigh"),"WrongAnswer"),NOT(_xlfn.ISFORMULA('#_E'!J33)),IF(_xlfn.IFS(ISTEXT('#_E'!J33),FALSE,ISLOGICAL('#_E'!J33),FALSE,SUBSTITUTE(CELL("format",'#_E'!J33),"-","")=SUBSTITUTE(CELL("format",E!J33),"-",""),FALSE,CELL("format",'#_E'!J33)="G",FALSE,AND(CELL("format",'#_E'!J33)="F0",CELL("format",E!J33)="G"),FALSE,TRUE,IFERROR(IF(MATCH(CELL("format",'#_E'!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33),_xlfn.FORMULATEXT(E!J33),E!J33),"9","#"),"8","#"),"7","#"),"6","#"),"5","#"),"4","#"),"3","#"),"2","#"),"1","#"),"0","#"),"$","")," ",""),",","@"),"&gt;","@"),"&lt;","@"),"=","@"),")","@"),"(","@"),"^","@"),"/","@"),"+","@"),"*","@"),"-","@"))-LEN(SUBSTITUTE(SUBSTITUTE(SUBSTITUTE(SUBSTITUTE(SUBSTITUTE(SUBSTITUTE(SUBSTITUTE(SUBSTITUTE(SUBSTITUTE(SUBSTITUTE(SUBSTITUTE(SUBSTITUTE(SUBSTITUTE(SUBSTITUTE(SUBSTITUTE(SUBSTITUTE(SUBSTITUTE(SUBSTITUTE(SUBSTITUTE(SUBSTITUTE(SUBSTITUTE(SUBSTITUTE(SUBSTITUTE(SUBSTITUTE(IF(_xlfn.ISFORMULA(E!J33),_xlfn.FORMULATEXT(E!J33),E!J33),"9","#"),"8","#"),"7","#"),"6","#"),"5","#"),"4","#"),"3","#"),"2","#"),"1","#"),"0","#"),"$","")," ",""),",","@"),"&gt;","@"),"&lt;","@"),"=","@"),")","@"),"(","@"),"^","@"),"/","@"),"+","@"),"*","@"),"-","@"),"@#","")))/2&gt;(LEN(SUBSTITUTE(SUBSTITUTE(SUBSTITUTE(SUBSTITUTE(SUBSTITUTE(SUBSTITUTE(SUBSTITUTE(SUBSTITUTE(SUBSTITUTE(SUBSTITUTE(SUBSTITUTE(SUBSTITUTE(SUBSTITUTE(SUBSTITUTE(SUBSTITUTE(SUBSTITUTE(SUBSTITUTE(SUBSTITUTE(SUBSTITUTE(SUBSTITUTE(SUBSTITUTE(SUBSTITUTE(SUBSTITUTE(IF(_xlfn.ISFORMULA('#_E'!J33),_xlfn.FORMULATEXT('#_E'!J33),'#_E'!J33),"9","#"),"8","#"),"7","#"),"6","#"),"5","#"),"4","#"),"3","#"),"2","#"),"1","#"),"0","#"),"$","")," ",""),",","@"),"&gt;","@"),"&lt;","@"),"=","@"),")","@"),"(","@"),"^","@"),"/","@"),"+","@"),"*","@"),"-","@"))-LEN(SUBSTITUTE(SUBSTITUTE(SUBSTITUTE(SUBSTITUTE(SUBSTITUTE(SUBSTITUTE(SUBSTITUTE(SUBSTITUTE(SUBSTITUTE(SUBSTITUTE(SUBSTITUTE(SUBSTITUTE(SUBSTITUTE(SUBSTITUTE(SUBSTITUTE(SUBSTITUTE(SUBSTITUTE(SUBSTITUTE(SUBSTITUTE(SUBSTITUTE(SUBSTITUTE(SUBSTITUTE(SUBSTITUTE(SUBSTITUTE(IF(_xlfn.ISFORMULA('#_E'!J33),_xlfn.FORMULATEXT('#_E'!J33),'#_E'!J33),"9","#"),"8","#"),"7","#"),"6","#"),"5","#"),"4","#"),"3","#"),"2","#"),"1","#"),"0","#"),"$","")," ",""),",","@"),"&gt;","@"),"&lt;","@"),"=","@"),")","@"),"(","@"),"^","@"),"/","@"),"+","@"),"*","@"),"-","@"),"@#","")))/2,TRUE,FALSE),"HardCodeMsg",IF(LEN(IF(_xlfn.ISFORMULA(E!J33),_xlfn.FORMULATEXT(E!J33),E!J33))-LEN(SUBSTITUTE(IF(_xlfn.ISFORMULA(E!J33),_xlfn.FORMULATEXT(E!J33),E!J33),"""",""))&gt;LEN(IF(_xlfn.ISFORMULA('#_E'!J33),_xlfn.FORMULATEXT('#_E'!J33),'#_E'!J33))-LEN(SUBSTITUTE(IF(_xlfn.ISFORMULA('#_E'!J33),_xlfn.FORMULATEXT('#_E'!J33),'#_E'!J33),"""","")),TRUE,FALSE),"HardQuoteMsg",IF(LEN(IF(_xlfn.ISFORMULA(E!J33),_xlfn.FORMULATEXT(E!J33),E!J33))-LEN(SUBSTITUTE(IF(_xlfn.ISFORMULA(E!J33),_xlfn.FORMULATEXT(E!J33),E!J33),"$",""))&lt;LEN(IF(_xlfn.ISFORMULA('#_E'!J33),_xlfn.FORMULATEXT('#_E'!J33),'#_E'!J33))-LEN(SUBSTITUTE(IF(_xlfn.ISFORMULA('#_E'!J33),_xlfn.FORMULATEXT('#_E'!J33),'#_E'!J33),"$","")),TRUE,FALSE),"MissingAbsMsg",_xlfn.IFS(ISTEXT('#_E'!J33),FALSE,ISLOGICAL('#_E'!J33),FALSE,SUBSTITUTE(CELL("format",'#_E'!J33),"-","")=SUBSTITUTE(CELL("format",E!J33),"-",""),FALSE,CELL("format",'#_E'!J33)="G",FALSE,AND(CELL("format",'#_E'!J33)="F0",CELL("format",E!J33)="G"),FALSE,TRUE,IFERROR(IF(MATCH(CELL("format",'#_E'!J33),FormatCodes_SFX!$A$4:$A$53,0)&gt;0,TRUE),FALSE),TRUE,TRUE),"FormatMsg",TRUE,"PerfectMsg")</f>
        <v>PerfectMsg</v>
      </c>
      <c r="K33" s="231">
        <v>0</v>
      </c>
      <c r="L33" s="231" t="str">
        <f ca="1">_xlfn.IFS(ISBLANK(E!L33),"",IF(NOT(ISNA('#_E'!L33)),IF(ISNA(E!L33),TRUE,FALSE),FALSE),"StuNAMsg",IF(AND(ISNA('#_E'!L33),ISNA(E!L33)),TRUE,FALSE),"PerfectMsg",IF(NOT(ISERROR('#_E'!L33)),IF(ISERROR(E!L33),TRUE,FALSE),FALSE),"StuErrorMsg",IF(TYPE('#_E'!L33)&lt;&gt;TYPE(E!L33),TRUE,FALSE),"WrongTypeMsg",IF(_xlfn.ISFORMULA('#_E'!L33),IF(NOT(_xlfn.ISFORMULA(E!L33)),TRUE),FALSE),"MissingFormulaMsg",IF(NOT(AND(ISNUMBER(FIND("[",_xlfn.FORMULATEXT('#_E'!L33))),ISNUMBER(FIND("!",_xlfn.FORMULATEXT('#_E'!L33))))),AND(ISNUMBER(FIND("[",_xlfn.FORMULATEXT(E!L33))),ISNUMBER(FIND("!",_xlfn.FORMULATEXT(E!L33)))),FALSE),"ExternalRefsMsg",IF(ISNUMBER('#_E'!L33),IF(ABS('#_E'!L33-E!L33)&gt;0.00001,TRUE,FALSE),IF('#_E'!L33&lt;&gt;E!L33,TRUE,FALSE)),IF(ISNUMBER('#_E'!L33),IF('#_E'!L33&gt;E!L33,"TooLow","TooHigh"),"WrongAnswer"),NOT(_xlfn.ISFORMULA('#_E'!L33)),IF(_xlfn.IFS(ISTEXT('#_E'!L33),FALSE,ISLOGICAL('#_E'!L33),FALSE,SUBSTITUTE(CELL("format",'#_E'!L33),"-","")=SUBSTITUTE(CELL("format",E!L33),"-",""),FALSE,CELL("format",'#_E'!L33)="G",FALSE,AND(CELL("format",'#_E'!L33)="F0",CELL("format",E!L33)="G"),FALSE,TRUE,IFERROR(IF(MATCH(CELL("format",'#_E'!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33),_xlfn.FORMULATEXT(E!L33),E!L33),"9","#"),"8","#"),"7","#"),"6","#"),"5","#"),"4","#"),"3","#"),"2","#"),"1","#"),"0","#"),"$","")," ",""),",","@"),"&gt;","@"),"&lt;","@"),"=","@"),")","@"),"(","@"),"^","@"),"/","@"),"+","@"),"*","@"),"-","@"))-LEN(SUBSTITUTE(SUBSTITUTE(SUBSTITUTE(SUBSTITUTE(SUBSTITUTE(SUBSTITUTE(SUBSTITUTE(SUBSTITUTE(SUBSTITUTE(SUBSTITUTE(SUBSTITUTE(SUBSTITUTE(SUBSTITUTE(SUBSTITUTE(SUBSTITUTE(SUBSTITUTE(SUBSTITUTE(SUBSTITUTE(SUBSTITUTE(SUBSTITUTE(SUBSTITUTE(SUBSTITUTE(SUBSTITUTE(SUBSTITUTE(IF(_xlfn.ISFORMULA(E!L33),_xlfn.FORMULATEXT(E!L33),E!L33),"9","#"),"8","#"),"7","#"),"6","#"),"5","#"),"4","#"),"3","#"),"2","#"),"1","#"),"0","#"),"$","")," ",""),",","@"),"&gt;","@"),"&lt;","@"),"=","@"),")","@"),"(","@"),"^","@"),"/","@"),"+","@"),"*","@"),"-","@"),"@#","")))/2&gt;(LEN(SUBSTITUTE(SUBSTITUTE(SUBSTITUTE(SUBSTITUTE(SUBSTITUTE(SUBSTITUTE(SUBSTITUTE(SUBSTITUTE(SUBSTITUTE(SUBSTITUTE(SUBSTITUTE(SUBSTITUTE(SUBSTITUTE(SUBSTITUTE(SUBSTITUTE(SUBSTITUTE(SUBSTITUTE(SUBSTITUTE(SUBSTITUTE(SUBSTITUTE(SUBSTITUTE(SUBSTITUTE(SUBSTITUTE(IF(_xlfn.ISFORMULA('#_E'!L33),_xlfn.FORMULATEXT('#_E'!L33),'#_E'!L33),"9","#"),"8","#"),"7","#"),"6","#"),"5","#"),"4","#"),"3","#"),"2","#"),"1","#"),"0","#"),"$","")," ",""),",","@"),"&gt;","@"),"&lt;","@"),"=","@"),")","@"),"(","@"),"^","@"),"/","@"),"+","@"),"*","@"),"-","@"))-LEN(SUBSTITUTE(SUBSTITUTE(SUBSTITUTE(SUBSTITUTE(SUBSTITUTE(SUBSTITUTE(SUBSTITUTE(SUBSTITUTE(SUBSTITUTE(SUBSTITUTE(SUBSTITUTE(SUBSTITUTE(SUBSTITUTE(SUBSTITUTE(SUBSTITUTE(SUBSTITUTE(SUBSTITUTE(SUBSTITUTE(SUBSTITUTE(SUBSTITUTE(SUBSTITUTE(SUBSTITUTE(SUBSTITUTE(SUBSTITUTE(IF(_xlfn.ISFORMULA('#_E'!L33),_xlfn.FORMULATEXT('#_E'!L33),'#_E'!L33),"9","#"),"8","#"),"7","#"),"6","#"),"5","#"),"4","#"),"3","#"),"2","#"),"1","#"),"0","#"),"$","")," ",""),",","@"),"&gt;","@"),"&lt;","@"),"=","@"),")","@"),"(","@"),"^","@"),"/","@"),"+","@"),"*","@"),"-","@"),"@#","")))/2,TRUE,FALSE),"HardCodeMsg",IF(LEN(IF(_xlfn.ISFORMULA(E!L33),_xlfn.FORMULATEXT(E!L33),E!L33))-LEN(SUBSTITUTE(IF(_xlfn.ISFORMULA(E!L33),_xlfn.FORMULATEXT(E!L33),E!L33),"""",""))&gt;LEN(IF(_xlfn.ISFORMULA('#_E'!L33),_xlfn.FORMULATEXT('#_E'!L33),'#_E'!L33))-LEN(SUBSTITUTE(IF(_xlfn.ISFORMULA('#_E'!L33),_xlfn.FORMULATEXT('#_E'!L33),'#_E'!L33),"""","")),TRUE,FALSE),"HardQuoteMsg",IF(LEN(IF(_xlfn.ISFORMULA(E!L33),_xlfn.FORMULATEXT(E!L33),E!L33))-LEN(SUBSTITUTE(IF(_xlfn.ISFORMULA(E!L33),_xlfn.FORMULATEXT(E!L33),E!L33),"$",""))&lt;LEN(IF(_xlfn.ISFORMULA('#_E'!L33),_xlfn.FORMULATEXT('#_E'!L33),'#_E'!L33))-LEN(SUBSTITUTE(IF(_xlfn.ISFORMULA('#_E'!L33),_xlfn.FORMULATEXT('#_E'!L33),'#_E'!L33),"$","")),TRUE,FALSE),"MissingAbsMsg",_xlfn.IFS(ISTEXT('#_E'!L33),FALSE,ISLOGICAL('#_E'!L33),FALSE,SUBSTITUTE(CELL("format",'#_E'!L33),"-","")=SUBSTITUTE(CELL("format",E!L33),"-",""),FALSE,CELL("format",'#_E'!L33)="G",FALSE,AND(CELL("format",'#_E'!L33)="F0",CELL("format",E!L33)="G"),FALSE,TRUE,IFERROR(IF(MATCH(CELL("format",'#_E'!L33),FormatCodes_SFX!$A$4:$A$53,0)&gt;0,TRUE),FALSE),TRUE,TRUE),"FormatMsg",TRUE,"PerfectMsg")</f>
        <v>PerfectMsg</v>
      </c>
      <c r="M33" s="232" t="str">
        <f ca="1">_xlfn.IFS(ISBLANK(E!M33),"",IF(NOT(ISNA('#_E'!M33)),IF(ISNA(E!M33),TRUE,FALSE),FALSE),"StuNAMsg",IF(AND(ISNA('#_E'!M33),ISNA(E!M33)),TRUE,FALSE),"PerfectMsg",IF(NOT(ISERROR('#_E'!M33)),IF(ISERROR(E!M33),TRUE,FALSE),FALSE),"StuErrorMsg",IF(TYPE('#_E'!M33)&lt;&gt;TYPE(E!M33),TRUE,FALSE),"WrongTypeMsg",IF(_xlfn.ISFORMULA('#_E'!M33),IF(NOT(_xlfn.ISFORMULA(E!M33)),TRUE),FALSE),"MissingFormulaMsg",IF(NOT(AND(ISNUMBER(FIND("[",_xlfn.FORMULATEXT('#_E'!M33))),ISNUMBER(FIND("!",_xlfn.FORMULATEXT('#_E'!M33))))),AND(ISNUMBER(FIND("[",_xlfn.FORMULATEXT(E!M33))),ISNUMBER(FIND("!",_xlfn.FORMULATEXT(E!M33)))),FALSE),"ExternalRefsMsg",IF(ISNUMBER('#_E'!M33),IF(ABS('#_E'!M33-E!M33)&gt;0.00001,TRUE,FALSE),IF('#_E'!M33&lt;&gt;E!M33,TRUE,FALSE)),IF(ISNUMBER('#_E'!M33),IF('#_E'!M33&gt;E!M33,"TooLow","TooHigh"),"WrongAnswer"),NOT(_xlfn.ISFORMULA('#_E'!M33)),IF(_xlfn.IFS(ISTEXT('#_E'!M33),FALSE,ISLOGICAL('#_E'!M33),FALSE,SUBSTITUTE(CELL("format",'#_E'!M33),"-","")=SUBSTITUTE(CELL("format",E!M33),"-",""),FALSE,CELL("format",'#_E'!M33)="G",FALSE,AND(CELL("format",'#_E'!M33)="F0",CELL("format",E!M33)="G"),FALSE,TRUE,IFERROR(IF(MATCH(CELL("format",'#_E'!M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33),_xlfn.FORMULATEXT(E!M33),E!M33),"9","#"),"8","#"),"7","#"),"6","#"),"5","#"),"4","#"),"3","#"),"2","#"),"1","#"),"0","#"),"$","")," ",""),",","@"),"&gt;","@"),"&lt;","@"),"=","@"),")","@"),"(","@"),"^","@"),"/","@"),"+","@"),"*","@"),"-","@"))-LEN(SUBSTITUTE(SUBSTITUTE(SUBSTITUTE(SUBSTITUTE(SUBSTITUTE(SUBSTITUTE(SUBSTITUTE(SUBSTITUTE(SUBSTITUTE(SUBSTITUTE(SUBSTITUTE(SUBSTITUTE(SUBSTITUTE(SUBSTITUTE(SUBSTITUTE(SUBSTITUTE(SUBSTITUTE(SUBSTITUTE(SUBSTITUTE(SUBSTITUTE(SUBSTITUTE(SUBSTITUTE(SUBSTITUTE(SUBSTITUTE(IF(_xlfn.ISFORMULA(E!M33),_xlfn.FORMULATEXT(E!M33),E!M33),"9","#"),"8","#"),"7","#"),"6","#"),"5","#"),"4","#"),"3","#"),"2","#"),"1","#"),"0","#"),"$","")," ",""),",","@"),"&gt;","@"),"&lt;","@"),"=","@"),")","@"),"(","@"),"^","@"),"/","@"),"+","@"),"*","@"),"-","@"),"@#","")))/2&gt;(LEN(SUBSTITUTE(SUBSTITUTE(SUBSTITUTE(SUBSTITUTE(SUBSTITUTE(SUBSTITUTE(SUBSTITUTE(SUBSTITUTE(SUBSTITUTE(SUBSTITUTE(SUBSTITUTE(SUBSTITUTE(SUBSTITUTE(SUBSTITUTE(SUBSTITUTE(SUBSTITUTE(SUBSTITUTE(SUBSTITUTE(SUBSTITUTE(SUBSTITUTE(SUBSTITUTE(SUBSTITUTE(SUBSTITUTE(IF(_xlfn.ISFORMULA('#_E'!M33),_xlfn.FORMULATEXT('#_E'!M33),'#_E'!M33),"9","#"),"8","#"),"7","#"),"6","#"),"5","#"),"4","#"),"3","#"),"2","#"),"1","#"),"0","#"),"$","")," ",""),",","@"),"&gt;","@"),"&lt;","@"),"=","@"),")","@"),"(","@"),"^","@"),"/","@"),"+","@"),"*","@"),"-","@"))-LEN(SUBSTITUTE(SUBSTITUTE(SUBSTITUTE(SUBSTITUTE(SUBSTITUTE(SUBSTITUTE(SUBSTITUTE(SUBSTITUTE(SUBSTITUTE(SUBSTITUTE(SUBSTITUTE(SUBSTITUTE(SUBSTITUTE(SUBSTITUTE(SUBSTITUTE(SUBSTITUTE(SUBSTITUTE(SUBSTITUTE(SUBSTITUTE(SUBSTITUTE(SUBSTITUTE(SUBSTITUTE(SUBSTITUTE(SUBSTITUTE(IF(_xlfn.ISFORMULA('#_E'!M33),_xlfn.FORMULATEXT('#_E'!M33),'#_E'!M33),"9","#"),"8","#"),"7","#"),"6","#"),"5","#"),"4","#"),"3","#"),"2","#"),"1","#"),"0","#"),"$","")," ",""),",","@"),"&gt;","@"),"&lt;","@"),"=","@"),")","@"),"(","@"),"^","@"),"/","@"),"+","@"),"*","@"),"-","@"),"@#","")))/2,TRUE,FALSE),"HardCodeMsg",IF(LEN(IF(_xlfn.ISFORMULA(E!M33),_xlfn.FORMULATEXT(E!M33),E!M33))-LEN(SUBSTITUTE(IF(_xlfn.ISFORMULA(E!M33),_xlfn.FORMULATEXT(E!M33),E!M33),"""",""))&gt;LEN(IF(_xlfn.ISFORMULA('#_E'!M33),_xlfn.FORMULATEXT('#_E'!M33),'#_E'!M33))-LEN(SUBSTITUTE(IF(_xlfn.ISFORMULA('#_E'!M33),_xlfn.FORMULATEXT('#_E'!M33),'#_E'!M33),"""","")),TRUE,FALSE),"HardQuoteMsg",IF(LEN(IF(_xlfn.ISFORMULA(E!M33),_xlfn.FORMULATEXT(E!M33),E!M33))-LEN(SUBSTITUTE(IF(_xlfn.ISFORMULA(E!M33),_xlfn.FORMULATEXT(E!M33),E!M33),"$",""))&lt;LEN(IF(_xlfn.ISFORMULA('#_E'!M33),_xlfn.FORMULATEXT('#_E'!M33),'#_E'!M33))-LEN(SUBSTITUTE(IF(_xlfn.ISFORMULA('#_E'!M33),_xlfn.FORMULATEXT('#_E'!M33),'#_E'!M33),"$","")),TRUE,FALSE),"MissingAbsMsg",_xlfn.IFS(ISTEXT('#_E'!M33),FALSE,ISLOGICAL('#_E'!M33),FALSE,SUBSTITUTE(CELL("format",'#_E'!M33),"-","")=SUBSTITUTE(CELL("format",E!M33),"-",""),FALSE,CELL("format",'#_E'!M33)="G",FALSE,AND(CELL("format",'#_E'!M33)="F0",CELL("format",E!M33)="G"),FALSE,TRUE,IFERROR(IF(MATCH(CELL("format",'#_E'!M33),FormatCodes_SFX!$A$4:$A$53,0)&gt;0,TRUE),FALSE),TRUE,TRUE),"FormatMsg",TRUE,"PerfectMsg")</f>
        <v>PerfectMsg</v>
      </c>
      <c r="N33" s="310" t="str">
        <f ca="1">_xlfn.IFS(ISBLANK(E!N33),"",IF(NOT(ISNA('#_E'!N33)),IF(ISNA(E!N33),TRUE,FALSE),FALSE),"StuNAMsg",IF(AND(ISNA('#_E'!N33),ISNA(E!N33)),TRUE,FALSE),"PerfectMsg",IF(NOT(ISERROR('#_E'!N33)),IF(ISERROR(E!N33),TRUE,FALSE),FALSE),"StuErrorMsg",IF(TYPE('#_E'!N33)&lt;&gt;TYPE(E!N33),TRUE,FALSE),"WrongTypeMsg",IF(_xlfn.ISFORMULA('#_E'!N33),IF(NOT(_xlfn.ISFORMULA(E!N33)),TRUE),FALSE),"MissingFormulaMsg",IF(NOT(AND(ISNUMBER(FIND("[",_xlfn.FORMULATEXT('#_E'!N33))),ISNUMBER(FIND("!",_xlfn.FORMULATEXT('#_E'!N33))))),AND(ISNUMBER(FIND("[",_xlfn.FORMULATEXT(E!N33))),ISNUMBER(FIND("!",_xlfn.FORMULATEXT(E!N33)))),FALSE),"ExternalRefsMsg",IF(ISNUMBER('#_E'!N33),IF(ABS('#_E'!N33-E!N33)&gt;0.00001,TRUE,FALSE),IF('#_E'!N33&lt;&gt;E!N33,TRUE,FALSE)),IF(ISNUMBER('#_E'!N33),IF('#_E'!N33&gt;E!N33,"TooLow","TooHigh"),"WrongAnswer"),NOT(_xlfn.ISFORMULA('#_E'!N33)),IF(_xlfn.IFS(ISTEXT('#_E'!N33),FALSE,ISLOGICAL('#_E'!N33),FALSE,SUBSTITUTE(CELL("format",'#_E'!N33),"-","")=SUBSTITUTE(CELL("format",E!N33),"-",""),FALSE,CELL("format",'#_E'!N33)="G",FALSE,AND(CELL("format",'#_E'!N33)="F0",CELL("format",E!N33)="G"),FALSE,TRUE,IFERROR(IF(MATCH(CELL("format",'#_E'!N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33),_xlfn.FORMULATEXT(E!N33),E!N33),"9","#"),"8","#"),"7","#"),"6","#"),"5","#"),"4","#"),"3","#"),"2","#"),"1","#"),"0","#"),"$","")," ",""),",","@"),"&gt;","@"),"&lt;","@"),"=","@"),")","@"),"(","@"),"^","@"),"/","@"),"+","@"),"*","@"),"-","@"))-LEN(SUBSTITUTE(SUBSTITUTE(SUBSTITUTE(SUBSTITUTE(SUBSTITUTE(SUBSTITUTE(SUBSTITUTE(SUBSTITUTE(SUBSTITUTE(SUBSTITUTE(SUBSTITUTE(SUBSTITUTE(SUBSTITUTE(SUBSTITUTE(SUBSTITUTE(SUBSTITUTE(SUBSTITUTE(SUBSTITUTE(SUBSTITUTE(SUBSTITUTE(SUBSTITUTE(SUBSTITUTE(SUBSTITUTE(SUBSTITUTE(IF(_xlfn.ISFORMULA(E!N33),_xlfn.FORMULATEXT(E!N33),E!N33),"9","#"),"8","#"),"7","#"),"6","#"),"5","#"),"4","#"),"3","#"),"2","#"),"1","#"),"0","#"),"$","")," ",""),",","@"),"&gt;","@"),"&lt;","@"),"=","@"),")","@"),"(","@"),"^","@"),"/","@"),"+","@"),"*","@"),"-","@"),"@#","")))/2&gt;(LEN(SUBSTITUTE(SUBSTITUTE(SUBSTITUTE(SUBSTITUTE(SUBSTITUTE(SUBSTITUTE(SUBSTITUTE(SUBSTITUTE(SUBSTITUTE(SUBSTITUTE(SUBSTITUTE(SUBSTITUTE(SUBSTITUTE(SUBSTITUTE(SUBSTITUTE(SUBSTITUTE(SUBSTITUTE(SUBSTITUTE(SUBSTITUTE(SUBSTITUTE(SUBSTITUTE(SUBSTITUTE(SUBSTITUTE(IF(_xlfn.ISFORMULA('#_E'!N33),_xlfn.FORMULATEXT('#_E'!N33),'#_E'!N33),"9","#"),"8","#"),"7","#"),"6","#"),"5","#"),"4","#"),"3","#"),"2","#"),"1","#"),"0","#"),"$","")," ",""),",","@"),"&gt;","@"),"&lt;","@"),"=","@"),")","@"),"(","@"),"^","@"),"/","@"),"+","@"),"*","@"),"-","@"))-LEN(SUBSTITUTE(SUBSTITUTE(SUBSTITUTE(SUBSTITUTE(SUBSTITUTE(SUBSTITUTE(SUBSTITUTE(SUBSTITUTE(SUBSTITUTE(SUBSTITUTE(SUBSTITUTE(SUBSTITUTE(SUBSTITUTE(SUBSTITUTE(SUBSTITUTE(SUBSTITUTE(SUBSTITUTE(SUBSTITUTE(SUBSTITUTE(SUBSTITUTE(SUBSTITUTE(SUBSTITUTE(SUBSTITUTE(SUBSTITUTE(IF(_xlfn.ISFORMULA('#_E'!N33),_xlfn.FORMULATEXT('#_E'!N33),'#_E'!N33),"9","#"),"8","#"),"7","#"),"6","#"),"5","#"),"4","#"),"3","#"),"2","#"),"1","#"),"0","#"),"$","")," ",""),",","@"),"&gt;","@"),"&lt;","@"),"=","@"),")","@"),"(","@"),"^","@"),"/","@"),"+","@"),"*","@"),"-","@"),"@#","")))/2,TRUE,FALSE),"HardCodeMsg",IF(LEN(IF(_xlfn.ISFORMULA(E!N33),_xlfn.FORMULATEXT(E!N33),E!N33))-LEN(SUBSTITUTE(IF(_xlfn.ISFORMULA(E!N33),_xlfn.FORMULATEXT(E!N33),E!N33),"""",""))&gt;LEN(IF(_xlfn.ISFORMULA('#_E'!N33),_xlfn.FORMULATEXT('#_E'!N33),'#_E'!N33))-LEN(SUBSTITUTE(IF(_xlfn.ISFORMULA('#_E'!N33),_xlfn.FORMULATEXT('#_E'!N33),'#_E'!N33),"""","")),TRUE,FALSE),"HardQuoteMsg",IF(LEN(IF(_xlfn.ISFORMULA(E!N33),_xlfn.FORMULATEXT(E!N33),E!N33))-LEN(SUBSTITUTE(IF(_xlfn.ISFORMULA(E!N33),_xlfn.FORMULATEXT(E!N33),E!N33),"$",""))&lt;LEN(IF(_xlfn.ISFORMULA('#_E'!N33),_xlfn.FORMULATEXT('#_E'!N33),'#_E'!N33))-LEN(SUBSTITUTE(IF(_xlfn.ISFORMULA('#_E'!N33),_xlfn.FORMULATEXT('#_E'!N33),'#_E'!N33),"$","")),TRUE,FALSE),"MissingAbsMsg",_xlfn.IFS(ISTEXT('#_E'!N33),FALSE,ISLOGICAL('#_E'!N33),FALSE,SUBSTITUTE(CELL("format",'#_E'!N33),"-","")=SUBSTITUTE(CELL("format",E!N33),"-",""),FALSE,CELL("format",'#_E'!N33)="G",FALSE,AND(CELL("format",'#_E'!N33)="F0",CELL("format",E!N33)="G"),FALSE,TRUE,IFERROR(IF(MATCH(CELL("format",'#_E'!N33),FormatCodes_SFX!$A$4:$A$53,0)&gt;0,TRUE),FALSE),TRUE,TRUE),"FormatMsg",TRUE,"PerfectMsg")</f>
        <v>PerfectMsg</v>
      </c>
      <c r="O33" s="312" t="str">
        <f ca="1">_xlfn.IFS(ISBLANK(E!O33),"",IF(NOT(ISNA('#_E'!O33)),IF(ISNA(E!O33),TRUE,FALSE),FALSE),"StuNAMsg",IF(AND(ISNA('#_E'!O33),ISNA(E!O33)),TRUE,FALSE),"PerfectMsg",IF(NOT(ISERROR('#_E'!O33)),IF(ISERROR(E!O33),TRUE,FALSE),FALSE),"StuErrorMsg",IF(TYPE('#_E'!O33)&lt;&gt;TYPE(E!O33),TRUE,FALSE),"WrongTypeMsg",IF(_xlfn.ISFORMULA('#_E'!O33),IF(NOT(_xlfn.ISFORMULA(E!O33)),TRUE),FALSE),"MissingFormulaMsg",IF(NOT(AND(ISNUMBER(FIND("[",_xlfn.FORMULATEXT('#_E'!O33))),ISNUMBER(FIND("!",_xlfn.FORMULATEXT('#_E'!O33))))),AND(ISNUMBER(FIND("[",_xlfn.FORMULATEXT(E!O33))),ISNUMBER(FIND("!",_xlfn.FORMULATEXT(E!O33)))),FALSE),"ExternalRefsMsg",IF(ISNUMBER('#_E'!O33),IF(ABS('#_E'!O33-E!O33)&gt;0.00001,TRUE,FALSE),IF('#_E'!O33&lt;&gt;E!O33,TRUE,FALSE)),IF(ISNUMBER('#_E'!O33),IF('#_E'!O33&gt;E!O33,"TooLow","TooHigh"),"WrongAnswer"),NOT(_xlfn.ISFORMULA('#_E'!O33)),IF(_xlfn.IFS(ISTEXT('#_E'!O33),FALSE,ISLOGICAL('#_E'!O33),FALSE,SUBSTITUTE(CELL("format",'#_E'!O33),"-","")=SUBSTITUTE(CELL("format",E!O33),"-",""),FALSE,CELL("format",'#_E'!O33)="G",FALSE,AND(CELL("format",'#_E'!O33)="F0",CELL("format",E!O33)="G"),FALSE,TRUE,IFERROR(IF(MATCH(CELL("format",'#_E'!O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33),_xlfn.FORMULATEXT(E!O33),E!O33),"9","#"),"8","#"),"7","#"),"6","#"),"5","#"),"4","#"),"3","#"),"2","#"),"1","#"),"0","#"),"$","")," ",""),",","@"),"&gt;","@"),"&lt;","@"),"=","@"),")","@"),"(","@"),"^","@"),"/","@"),"+","@"),"*","@"),"-","@"))-LEN(SUBSTITUTE(SUBSTITUTE(SUBSTITUTE(SUBSTITUTE(SUBSTITUTE(SUBSTITUTE(SUBSTITUTE(SUBSTITUTE(SUBSTITUTE(SUBSTITUTE(SUBSTITUTE(SUBSTITUTE(SUBSTITUTE(SUBSTITUTE(SUBSTITUTE(SUBSTITUTE(SUBSTITUTE(SUBSTITUTE(SUBSTITUTE(SUBSTITUTE(SUBSTITUTE(SUBSTITUTE(SUBSTITUTE(SUBSTITUTE(IF(_xlfn.ISFORMULA(E!O33),_xlfn.FORMULATEXT(E!O33),E!O33),"9","#"),"8","#"),"7","#"),"6","#"),"5","#"),"4","#"),"3","#"),"2","#"),"1","#"),"0","#"),"$","")," ",""),",","@"),"&gt;","@"),"&lt;","@"),"=","@"),")","@"),"(","@"),"^","@"),"/","@"),"+","@"),"*","@"),"-","@"),"@#","")))/2&gt;(LEN(SUBSTITUTE(SUBSTITUTE(SUBSTITUTE(SUBSTITUTE(SUBSTITUTE(SUBSTITUTE(SUBSTITUTE(SUBSTITUTE(SUBSTITUTE(SUBSTITUTE(SUBSTITUTE(SUBSTITUTE(SUBSTITUTE(SUBSTITUTE(SUBSTITUTE(SUBSTITUTE(SUBSTITUTE(SUBSTITUTE(SUBSTITUTE(SUBSTITUTE(SUBSTITUTE(SUBSTITUTE(SUBSTITUTE(IF(_xlfn.ISFORMULA('#_E'!O33),_xlfn.FORMULATEXT('#_E'!O33),'#_E'!O33),"9","#"),"8","#"),"7","#"),"6","#"),"5","#"),"4","#"),"3","#"),"2","#"),"1","#"),"0","#"),"$","")," ",""),",","@"),"&gt;","@"),"&lt;","@"),"=","@"),")","@"),"(","@"),"^","@"),"/","@"),"+","@"),"*","@"),"-","@"))-LEN(SUBSTITUTE(SUBSTITUTE(SUBSTITUTE(SUBSTITUTE(SUBSTITUTE(SUBSTITUTE(SUBSTITUTE(SUBSTITUTE(SUBSTITUTE(SUBSTITUTE(SUBSTITUTE(SUBSTITUTE(SUBSTITUTE(SUBSTITUTE(SUBSTITUTE(SUBSTITUTE(SUBSTITUTE(SUBSTITUTE(SUBSTITUTE(SUBSTITUTE(SUBSTITUTE(SUBSTITUTE(SUBSTITUTE(SUBSTITUTE(IF(_xlfn.ISFORMULA('#_E'!O33),_xlfn.FORMULATEXT('#_E'!O33),'#_E'!O33),"9","#"),"8","#"),"7","#"),"6","#"),"5","#"),"4","#"),"3","#"),"2","#"),"1","#"),"0","#"),"$","")," ",""),",","@"),"&gt;","@"),"&lt;","@"),"=","@"),")","@"),"(","@"),"^","@"),"/","@"),"+","@"),"*","@"),"-","@"),"@#","")))/2,TRUE,FALSE),"HardCodeMsg",IF(LEN(IF(_xlfn.ISFORMULA(E!O33),_xlfn.FORMULATEXT(E!O33),E!O33))-LEN(SUBSTITUTE(IF(_xlfn.ISFORMULA(E!O33),_xlfn.FORMULATEXT(E!O33),E!O33),"""",""))&gt;LEN(IF(_xlfn.ISFORMULA('#_E'!O33),_xlfn.FORMULATEXT('#_E'!O33),'#_E'!O33))-LEN(SUBSTITUTE(IF(_xlfn.ISFORMULA('#_E'!O33),_xlfn.FORMULATEXT('#_E'!O33),'#_E'!O33),"""","")),TRUE,FALSE),"HardQuoteMsg",IF(LEN(IF(_xlfn.ISFORMULA(E!O33),_xlfn.FORMULATEXT(E!O33),E!O33))-LEN(SUBSTITUTE(IF(_xlfn.ISFORMULA(E!O33),_xlfn.FORMULATEXT(E!O33),E!O33),"$",""))&lt;LEN(IF(_xlfn.ISFORMULA('#_E'!O33),_xlfn.FORMULATEXT('#_E'!O33),'#_E'!O33))-LEN(SUBSTITUTE(IF(_xlfn.ISFORMULA('#_E'!O33),_xlfn.FORMULATEXT('#_E'!O33),'#_E'!O33),"$","")),TRUE,FALSE),"MissingAbsMsg",_xlfn.IFS(ISTEXT('#_E'!O33),FALSE,ISLOGICAL('#_E'!O33),FALSE,SUBSTITUTE(CELL("format",'#_E'!O33),"-","")=SUBSTITUTE(CELL("format",E!O33),"-",""),FALSE,CELL("format",'#_E'!O33)="G",FALSE,AND(CELL("format",'#_E'!O33)="F0",CELL("format",E!O33)="G"),FALSE,TRUE,IFERROR(IF(MATCH(CELL("format",'#_E'!O33),FormatCodes_SFX!$A$4:$A$53,0)&gt;0,TRUE),FALSE),TRUE,TRUE),"FormatMsg",TRUE,"PerfectMsg")</f>
        <v>PerfectMsg</v>
      </c>
      <c r="Q33" s="250">
        <v>0</v>
      </c>
      <c r="R33" s="230"/>
    </row>
    <row r="34" spans="6:19" ht="91.9" customHeight="1">
      <c r="F34" s="316">
        <v>0</v>
      </c>
      <c r="G34" s="317">
        <v>0</v>
      </c>
      <c r="H34" s="303">
        <v>0</v>
      </c>
      <c r="I34" s="318">
        <v>63177.120000000003</v>
      </c>
      <c r="J34" s="231" t="str">
        <f ca="1">_xlfn.IFS(ISBLANK(E!J34),"",IF(NOT(ISNA('#_E'!J34)),IF(ISNA(E!J34),TRUE,FALSE),FALSE),"StuNAMsg",IF(AND(ISNA('#_E'!J34),ISNA(E!J34)),TRUE,FALSE),"PerfectMsg",IF(NOT(ISERROR('#_E'!J34)),IF(ISERROR(E!J34),TRUE,FALSE),FALSE),"StuErrorMsg",IF(TYPE('#_E'!J34)&lt;&gt;TYPE(E!J34),TRUE,FALSE),"WrongTypeMsg",IF(_xlfn.ISFORMULA('#_E'!J34),IF(NOT(_xlfn.ISFORMULA(E!J34)),TRUE),FALSE),"MissingFormulaMsg",IF(NOT(AND(ISNUMBER(FIND("[",_xlfn.FORMULATEXT('#_E'!J34))),ISNUMBER(FIND("!",_xlfn.FORMULATEXT('#_E'!J34))))),AND(ISNUMBER(FIND("[",_xlfn.FORMULATEXT(E!J34))),ISNUMBER(FIND("!",_xlfn.FORMULATEXT(E!J34)))),FALSE),"ExternalRefsMsg",IF(ISNUMBER('#_E'!J34),IF(ABS('#_E'!J34-E!J34)&gt;0.00001,TRUE,FALSE),IF('#_E'!J34&lt;&gt;E!J34,TRUE,FALSE)),IF(ISNUMBER('#_E'!J34),IF('#_E'!J34&gt;E!J34,"TooLow","TooHigh"),"WrongAnswer"),NOT(_xlfn.ISFORMULA('#_E'!J34)),IF(_xlfn.IFS(ISTEXT('#_E'!J34),FALSE,ISLOGICAL('#_E'!J34),FALSE,SUBSTITUTE(CELL("format",'#_E'!J34),"-","")=SUBSTITUTE(CELL("format",E!J34),"-",""),FALSE,CELL("format",'#_E'!J34)="G",FALSE,AND(CELL("format",'#_E'!J34)="F0",CELL("format",E!J34)="G"),FALSE,TRUE,IFERROR(IF(MATCH(CELL("format",'#_E'!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34),_xlfn.FORMULATEXT(E!J34),E!J34),"9","#"),"8","#"),"7","#"),"6","#"),"5","#"),"4","#"),"3","#"),"2","#"),"1","#"),"0","#"),"$","")," ",""),",","@"),"&gt;","@"),"&lt;","@"),"=","@"),")","@"),"(","@"),"^","@"),"/","@"),"+","@"),"*","@"),"-","@"))-LEN(SUBSTITUTE(SUBSTITUTE(SUBSTITUTE(SUBSTITUTE(SUBSTITUTE(SUBSTITUTE(SUBSTITUTE(SUBSTITUTE(SUBSTITUTE(SUBSTITUTE(SUBSTITUTE(SUBSTITUTE(SUBSTITUTE(SUBSTITUTE(SUBSTITUTE(SUBSTITUTE(SUBSTITUTE(SUBSTITUTE(SUBSTITUTE(SUBSTITUTE(SUBSTITUTE(SUBSTITUTE(SUBSTITUTE(SUBSTITUTE(IF(_xlfn.ISFORMULA(E!J34),_xlfn.FORMULATEXT(E!J34),E!J34),"9","#"),"8","#"),"7","#"),"6","#"),"5","#"),"4","#"),"3","#"),"2","#"),"1","#"),"0","#"),"$","")," ",""),",","@"),"&gt;","@"),"&lt;","@"),"=","@"),")","@"),"(","@"),"^","@"),"/","@"),"+","@"),"*","@"),"-","@"),"@#","")))/2&gt;(LEN(SUBSTITUTE(SUBSTITUTE(SUBSTITUTE(SUBSTITUTE(SUBSTITUTE(SUBSTITUTE(SUBSTITUTE(SUBSTITUTE(SUBSTITUTE(SUBSTITUTE(SUBSTITUTE(SUBSTITUTE(SUBSTITUTE(SUBSTITUTE(SUBSTITUTE(SUBSTITUTE(SUBSTITUTE(SUBSTITUTE(SUBSTITUTE(SUBSTITUTE(SUBSTITUTE(SUBSTITUTE(SUBSTITUTE(IF(_xlfn.ISFORMULA('#_E'!J34),_xlfn.FORMULATEXT('#_E'!J34),'#_E'!J34),"9","#"),"8","#"),"7","#"),"6","#"),"5","#"),"4","#"),"3","#"),"2","#"),"1","#"),"0","#"),"$","")," ",""),",","@"),"&gt;","@"),"&lt;","@"),"=","@"),")","@"),"(","@"),"^","@"),"/","@"),"+","@"),"*","@"),"-","@"))-LEN(SUBSTITUTE(SUBSTITUTE(SUBSTITUTE(SUBSTITUTE(SUBSTITUTE(SUBSTITUTE(SUBSTITUTE(SUBSTITUTE(SUBSTITUTE(SUBSTITUTE(SUBSTITUTE(SUBSTITUTE(SUBSTITUTE(SUBSTITUTE(SUBSTITUTE(SUBSTITUTE(SUBSTITUTE(SUBSTITUTE(SUBSTITUTE(SUBSTITUTE(SUBSTITUTE(SUBSTITUTE(SUBSTITUTE(SUBSTITUTE(IF(_xlfn.ISFORMULA('#_E'!J34),_xlfn.FORMULATEXT('#_E'!J34),'#_E'!J34),"9","#"),"8","#"),"7","#"),"6","#"),"5","#"),"4","#"),"3","#"),"2","#"),"1","#"),"0","#"),"$","")," ",""),",","@"),"&gt;","@"),"&lt;","@"),"=","@"),")","@"),"(","@"),"^","@"),"/","@"),"+","@"),"*","@"),"-","@"),"@#","")))/2,TRUE,FALSE),"HardCodeMsg",IF(LEN(IF(_xlfn.ISFORMULA(E!J34),_xlfn.FORMULATEXT(E!J34),E!J34))-LEN(SUBSTITUTE(IF(_xlfn.ISFORMULA(E!J34),_xlfn.FORMULATEXT(E!J34),E!J34),"""",""))&gt;LEN(IF(_xlfn.ISFORMULA('#_E'!J34),_xlfn.FORMULATEXT('#_E'!J34),'#_E'!J34))-LEN(SUBSTITUTE(IF(_xlfn.ISFORMULA('#_E'!J34),_xlfn.FORMULATEXT('#_E'!J34),'#_E'!J34),"""","")),TRUE,FALSE),"HardQuoteMsg",IF(LEN(IF(_xlfn.ISFORMULA(E!J34),_xlfn.FORMULATEXT(E!J34),E!J34))-LEN(SUBSTITUTE(IF(_xlfn.ISFORMULA(E!J34),_xlfn.FORMULATEXT(E!J34),E!J34),"$",""))&lt;LEN(IF(_xlfn.ISFORMULA('#_E'!J34),_xlfn.FORMULATEXT('#_E'!J34),'#_E'!J34))-LEN(SUBSTITUTE(IF(_xlfn.ISFORMULA('#_E'!J34),_xlfn.FORMULATEXT('#_E'!J34),'#_E'!J34),"$","")),TRUE,FALSE),"MissingAbsMsg",_xlfn.IFS(ISTEXT('#_E'!J34),FALSE,ISLOGICAL('#_E'!J34),FALSE,SUBSTITUTE(CELL("format",'#_E'!J34),"-","")=SUBSTITUTE(CELL("format",E!J34),"-",""),FALSE,CELL("format",'#_E'!J34)="G",FALSE,AND(CELL("format",'#_E'!J34)="F0",CELL("format",E!J34)="G"),FALSE,TRUE,IFERROR(IF(MATCH(CELL("format",'#_E'!J34),FormatCodes_SFX!$A$4:$A$53,0)&gt;0,TRUE),FALSE),TRUE,TRUE),"FormatMsg",TRUE,"PerfectMsg")</f>
        <v>PerfectMsg</v>
      </c>
      <c r="K34" s="231">
        <v>0</v>
      </c>
      <c r="L34" s="231" t="str">
        <f ca="1">_xlfn.IFS(ISBLANK(E!L34),"",IF(NOT(ISNA('#_E'!L34)),IF(ISNA(E!L34),TRUE,FALSE),FALSE),"StuNAMsg",IF(AND(ISNA('#_E'!L34),ISNA(E!L34)),TRUE,FALSE),"PerfectMsg",IF(NOT(ISERROR('#_E'!L34)),IF(ISERROR(E!L34),TRUE,FALSE),FALSE),"StuErrorMsg",IF(TYPE('#_E'!L34)&lt;&gt;TYPE(E!L34),TRUE,FALSE),"WrongTypeMsg",IF(_xlfn.ISFORMULA('#_E'!L34),IF(NOT(_xlfn.ISFORMULA(E!L34)),TRUE),FALSE),"MissingFormulaMsg",IF(NOT(AND(ISNUMBER(FIND("[",_xlfn.FORMULATEXT('#_E'!L34))),ISNUMBER(FIND("!",_xlfn.FORMULATEXT('#_E'!L34))))),AND(ISNUMBER(FIND("[",_xlfn.FORMULATEXT(E!L34))),ISNUMBER(FIND("!",_xlfn.FORMULATEXT(E!L34)))),FALSE),"ExternalRefsMsg",IF(ISNUMBER('#_E'!L34),IF(ABS('#_E'!L34-E!L34)&gt;0.00001,TRUE,FALSE),IF('#_E'!L34&lt;&gt;E!L34,TRUE,FALSE)),IF(ISNUMBER('#_E'!L34),IF('#_E'!L34&gt;E!L34,"TooLow","TooHigh"),"WrongAnswer"),NOT(_xlfn.ISFORMULA('#_E'!L34)),IF(_xlfn.IFS(ISTEXT('#_E'!L34),FALSE,ISLOGICAL('#_E'!L34),FALSE,SUBSTITUTE(CELL("format",'#_E'!L34),"-","")=SUBSTITUTE(CELL("format",E!L34),"-",""),FALSE,CELL("format",'#_E'!L34)="G",FALSE,AND(CELL("format",'#_E'!L34)="F0",CELL("format",E!L34)="G"),FALSE,TRUE,IFERROR(IF(MATCH(CELL("format",'#_E'!L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34),_xlfn.FORMULATEXT(E!L34),E!L34),"9","#"),"8","#"),"7","#"),"6","#"),"5","#"),"4","#"),"3","#"),"2","#"),"1","#"),"0","#"),"$","")," ",""),",","@"),"&gt;","@"),"&lt;","@"),"=","@"),")","@"),"(","@"),"^","@"),"/","@"),"+","@"),"*","@"),"-","@"))-LEN(SUBSTITUTE(SUBSTITUTE(SUBSTITUTE(SUBSTITUTE(SUBSTITUTE(SUBSTITUTE(SUBSTITUTE(SUBSTITUTE(SUBSTITUTE(SUBSTITUTE(SUBSTITUTE(SUBSTITUTE(SUBSTITUTE(SUBSTITUTE(SUBSTITUTE(SUBSTITUTE(SUBSTITUTE(SUBSTITUTE(SUBSTITUTE(SUBSTITUTE(SUBSTITUTE(SUBSTITUTE(SUBSTITUTE(SUBSTITUTE(IF(_xlfn.ISFORMULA(E!L34),_xlfn.FORMULATEXT(E!L34),E!L34),"9","#"),"8","#"),"7","#"),"6","#"),"5","#"),"4","#"),"3","#"),"2","#"),"1","#"),"0","#"),"$","")," ",""),",","@"),"&gt;","@"),"&lt;","@"),"=","@"),")","@"),"(","@"),"^","@"),"/","@"),"+","@"),"*","@"),"-","@"),"@#","")))/2&gt;(LEN(SUBSTITUTE(SUBSTITUTE(SUBSTITUTE(SUBSTITUTE(SUBSTITUTE(SUBSTITUTE(SUBSTITUTE(SUBSTITUTE(SUBSTITUTE(SUBSTITUTE(SUBSTITUTE(SUBSTITUTE(SUBSTITUTE(SUBSTITUTE(SUBSTITUTE(SUBSTITUTE(SUBSTITUTE(SUBSTITUTE(SUBSTITUTE(SUBSTITUTE(SUBSTITUTE(SUBSTITUTE(SUBSTITUTE(IF(_xlfn.ISFORMULA('#_E'!L34),_xlfn.FORMULATEXT('#_E'!L34),'#_E'!L34),"9","#"),"8","#"),"7","#"),"6","#"),"5","#"),"4","#"),"3","#"),"2","#"),"1","#"),"0","#"),"$","")," ",""),",","@"),"&gt;","@"),"&lt;","@"),"=","@"),")","@"),"(","@"),"^","@"),"/","@"),"+","@"),"*","@"),"-","@"))-LEN(SUBSTITUTE(SUBSTITUTE(SUBSTITUTE(SUBSTITUTE(SUBSTITUTE(SUBSTITUTE(SUBSTITUTE(SUBSTITUTE(SUBSTITUTE(SUBSTITUTE(SUBSTITUTE(SUBSTITUTE(SUBSTITUTE(SUBSTITUTE(SUBSTITUTE(SUBSTITUTE(SUBSTITUTE(SUBSTITUTE(SUBSTITUTE(SUBSTITUTE(SUBSTITUTE(SUBSTITUTE(SUBSTITUTE(SUBSTITUTE(IF(_xlfn.ISFORMULA('#_E'!L34),_xlfn.FORMULATEXT('#_E'!L34),'#_E'!L34),"9","#"),"8","#"),"7","#"),"6","#"),"5","#"),"4","#"),"3","#"),"2","#"),"1","#"),"0","#"),"$","")," ",""),",","@"),"&gt;","@"),"&lt;","@"),"=","@"),")","@"),"(","@"),"^","@"),"/","@"),"+","@"),"*","@"),"-","@"),"@#","")))/2,TRUE,FALSE),"HardCodeMsg",IF(LEN(IF(_xlfn.ISFORMULA(E!L34),_xlfn.FORMULATEXT(E!L34),E!L34))-LEN(SUBSTITUTE(IF(_xlfn.ISFORMULA(E!L34),_xlfn.FORMULATEXT(E!L34),E!L34),"""",""))&gt;LEN(IF(_xlfn.ISFORMULA('#_E'!L34),_xlfn.FORMULATEXT('#_E'!L34),'#_E'!L34))-LEN(SUBSTITUTE(IF(_xlfn.ISFORMULA('#_E'!L34),_xlfn.FORMULATEXT('#_E'!L34),'#_E'!L34),"""","")),TRUE,FALSE),"HardQuoteMsg",IF(LEN(IF(_xlfn.ISFORMULA(E!L34),_xlfn.FORMULATEXT(E!L34),E!L34))-LEN(SUBSTITUTE(IF(_xlfn.ISFORMULA(E!L34),_xlfn.FORMULATEXT(E!L34),E!L34),"$",""))&lt;LEN(IF(_xlfn.ISFORMULA('#_E'!L34),_xlfn.FORMULATEXT('#_E'!L34),'#_E'!L34))-LEN(SUBSTITUTE(IF(_xlfn.ISFORMULA('#_E'!L34),_xlfn.FORMULATEXT('#_E'!L34),'#_E'!L34),"$","")),TRUE,FALSE),"MissingAbsMsg",_xlfn.IFS(ISTEXT('#_E'!L34),FALSE,ISLOGICAL('#_E'!L34),FALSE,SUBSTITUTE(CELL("format",'#_E'!L34),"-","")=SUBSTITUTE(CELL("format",E!L34),"-",""),FALSE,CELL("format",'#_E'!L34)="G",FALSE,AND(CELL("format",'#_E'!L34)="F0",CELL("format",E!L34)="G"),FALSE,TRUE,IFERROR(IF(MATCH(CELL("format",'#_E'!L34),FormatCodes_SFX!$A$4:$A$53,0)&gt;0,TRUE),FALSE),TRUE,TRUE),"FormatMsg",TRUE,"PerfectMsg")</f>
        <v>PerfectMsg</v>
      </c>
      <c r="M34" s="232" t="str">
        <f ca="1">_xlfn.IFS(ISBLANK(E!M34),"",IF(NOT(ISNA('#_E'!M34)),IF(ISNA(E!M34),TRUE,FALSE),FALSE),"StuNAMsg",IF(AND(ISNA('#_E'!M34),ISNA(E!M34)),TRUE,FALSE),"PerfectMsg",IF(NOT(ISERROR('#_E'!M34)),IF(ISERROR(E!M34),TRUE,FALSE),FALSE),"StuErrorMsg",IF(TYPE('#_E'!M34)&lt;&gt;TYPE(E!M34),TRUE,FALSE),"WrongTypeMsg",IF(_xlfn.ISFORMULA('#_E'!M34),IF(NOT(_xlfn.ISFORMULA(E!M34)),TRUE),FALSE),"MissingFormulaMsg",IF(NOT(AND(ISNUMBER(FIND("[",_xlfn.FORMULATEXT('#_E'!M34))),ISNUMBER(FIND("!",_xlfn.FORMULATEXT('#_E'!M34))))),AND(ISNUMBER(FIND("[",_xlfn.FORMULATEXT(E!M34))),ISNUMBER(FIND("!",_xlfn.FORMULATEXT(E!M34)))),FALSE),"ExternalRefsMsg",IF(ISNUMBER('#_E'!M34),IF(ABS('#_E'!M34-E!M34)&gt;0.00001,TRUE,FALSE),IF('#_E'!M34&lt;&gt;E!M34,TRUE,FALSE)),IF(ISNUMBER('#_E'!M34),IF('#_E'!M34&gt;E!M34,"TooLow","TooHigh"),"WrongAnswer"),NOT(_xlfn.ISFORMULA('#_E'!M34)),IF(_xlfn.IFS(ISTEXT('#_E'!M34),FALSE,ISLOGICAL('#_E'!M34),FALSE,SUBSTITUTE(CELL("format",'#_E'!M34),"-","")=SUBSTITUTE(CELL("format",E!M34),"-",""),FALSE,CELL("format",'#_E'!M34)="G",FALSE,AND(CELL("format",'#_E'!M34)="F0",CELL("format",E!M34)="G"),FALSE,TRUE,IFERROR(IF(MATCH(CELL("format",'#_E'!M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34),_xlfn.FORMULATEXT(E!M34),E!M34),"9","#"),"8","#"),"7","#"),"6","#"),"5","#"),"4","#"),"3","#"),"2","#"),"1","#"),"0","#"),"$","")," ",""),",","@"),"&gt;","@"),"&lt;","@"),"=","@"),")","@"),"(","@"),"^","@"),"/","@"),"+","@"),"*","@"),"-","@"))-LEN(SUBSTITUTE(SUBSTITUTE(SUBSTITUTE(SUBSTITUTE(SUBSTITUTE(SUBSTITUTE(SUBSTITUTE(SUBSTITUTE(SUBSTITUTE(SUBSTITUTE(SUBSTITUTE(SUBSTITUTE(SUBSTITUTE(SUBSTITUTE(SUBSTITUTE(SUBSTITUTE(SUBSTITUTE(SUBSTITUTE(SUBSTITUTE(SUBSTITUTE(SUBSTITUTE(SUBSTITUTE(SUBSTITUTE(SUBSTITUTE(IF(_xlfn.ISFORMULA(E!M34),_xlfn.FORMULATEXT(E!M34),E!M34),"9","#"),"8","#"),"7","#"),"6","#"),"5","#"),"4","#"),"3","#"),"2","#"),"1","#"),"0","#"),"$","")," ",""),",","@"),"&gt;","@"),"&lt;","@"),"=","@"),")","@"),"(","@"),"^","@"),"/","@"),"+","@"),"*","@"),"-","@"),"@#","")))/2&gt;(LEN(SUBSTITUTE(SUBSTITUTE(SUBSTITUTE(SUBSTITUTE(SUBSTITUTE(SUBSTITUTE(SUBSTITUTE(SUBSTITUTE(SUBSTITUTE(SUBSTITUTE(SUBSTITUTE(SUBSTITUTE(SUBSTITUTE(SUBSTITUTE(SUBSTITUTE(SUBSTITUTE(SUBSTITUTE(SUBSTITUTE(SUBSTITUTE(SUBSTITUTE(SUBSTITUTE(SUBSTITUTE(SUBSTITUTE(IF(_xlfn.ISFORMULA('#_E'!M34),_xlfn.FORMULATEXT('#_E'!M34),'#_E'!M34),"9","#"),"8","#"),"7","#"),"6","#"),"5","#"),"4","#"),"3","#"),"2","#"),"1","#"),"0","#"),"$","")," ",""),",","@"),"&gt;","@"),"&lt;","@"),"=","@"),")","@"),"(","@"),"^","@"),"/","@"),"+","@"),"*","@"),"-","@"))-LEN(SUBSTITUTE(SUBSTITUTE(SUBSTITUTE(SUBSTITUTE(SUBSTITUTE(SUBSTITUTE(SUBSTITUTE(SUBSTITUTE(SUBSTITUTE(SUBSTITUTE(SUBSTITUTE(SUBSTITUTE(SUBSTITUTE(SUBSTITUTE(SUBSTITUTE(SUBSTITUTE(SUBSTITUTE(SUBSTITUTE(SUBSTITUTE(SUBSTITUTE(SUBSTITUTE(SUBSTITUTE(SUBSTITUTE(SUBSTITUTE(IF(_xlfn.ISFORMULA('#_E'!M34),_xlfn.FORMULATEXT('#_E'!M34),'#_E'!M34),"9","#"),"8","#"),"7","#"),"6","#"),"5","#"),"4","#"),"3","#"),"2","#"),"1","#"),"0","#"),"$","")," ",""),",","@"),"&gt;","@"),"&lt;","@"),"=","@"),")","@"),"(","@"),"^","@"),"/","@"),"+","@"),"*","@"),"-","@"),"@#","")))/2,TRUE,FALSE),"HardCodeMsg",IF(LEN(IF(_xlfn.ISFORMULA(E!M34),_xlfn.FORMULATEXT(E!M34),E!M34))-LEN(SUBSTITUTE(IF(_xlfn.ISFORMULA(E!M34),_xlfn.FORMULATEXT(E!M34),E!M34),"""",""))&gt;LEN(IF(_xlfn.ISFORMULA('#_E'!M34),_xlfn.FORMULATEXT('#_E'!M34),'#_E'!M34))-LEN(SUBSTITUTE(IF(_xlfn.ISFORMULA('#_E'!M34),_xlfn.FORMULATEXT('#_E'!M34),'#_E'!M34),"""","")),TRUE,FALSE),"HardQuoteMsg",IF(LEN(IF(_xlfn.ISFORMULA(E!M34),_xlfn.FORMULATEXT(E!M34),E!M34))-LEN(SUBSTITUTE(IF(_xlfn.ISFORMULA(E!M34),_xlfn.FORMULATEXT(E!M34),E!M34),"$",""))&lt;LEN(IF(_xlfn.ISFORMULA('#_E'!M34),_xlfn.FORMULATEXT('#_E'!M34),'#_E'!M34))-LEN(SUBSTITUTE(IF(_xlfn.ISFORMULA('#_E'!M34),_xlfn.FORMULATEXT('#_E'!M34),'#_E'!M34),"$","")),TRUE,FALSE),"MissingAbsMsg",_xlfn.IFS(ISTEXT('#_E'!M34),FALSE,ISLOGICAL('#_E'!M34),FALSE,SUBSTITUTE(CELL("format",'#_E'!M34),"-","")=SUBSTITUTE(CELL("format",E!M34),"-",""),FALSE,CELL("format",'#_E'!M34)="G",FALSE,AND(CELL("format",'#_E'!M34)="F0",CELL("format",E!M34)="G"),FALSE,TRUE,IFERROR(IF(MATCH(CELL("format",'#_E'!M34),FormatCodes_SFX!$A$4:$A$53,0)&gt;0,TRUE),FALSE),TRUE,TRUE),"FormatMsg",TRUE,"PerfectMsg")</f>
        <v>PerfectMsg</v>
      </c>
      <c r="N34" s="310" t="str">
        <f ca="1">_xlfn.IFS(ISBLANK(E!N34),"",IF(NOT(ISNA('#_E'!N34)),IF(ISNA(E!N34),TRUE,FALSE),FALSE),"StuNAMsg",IF(AND(ISNA('#_E'!N34),ISNA(E!N34)),TRUE,FALSE),"PerfectMsg",IF(NOT(ISERROR('#_E'!N34)),IF(ISERROR(E!N34),TRUE,FALSE),FALSE),"StuErrorMsg",IF(TYPE('#_E'!N34)&lt;&gt;TYPE(E!N34),TRUE,FALSE),"WrongTypeMsg",IF(_xlfn.ISFORMULA('#_E'!N34),IF(NOT(_xlfn.ISFORMULA(E!N34)),TRUE),FALSE),"MissingFormulaMsg",IF(NOT(AND(ISNUMBER(FIND("[",_xlfn.FORMULATEXT('#_E'!N34))),ISNUMBER(FIND("!",_xlfn.FORMULATEXT('#_E'!N34))))),AND(ISNUMBER(FIND("[",_xlfn.FORMULATEXT(E!N34))),ISNUMBER(FIND("!",_xlfn.FORMULATEXT(E!N34)))),FALSE),"ExternalRefsMsg",IF(ISNUMBER('#_E'!N34),IF(ABS('#_E'!N34-E!N34)&gt;0.00001,TRUE,FALSE),IF('#_E'!N34&lt;&gt;E!N34,TRUE,FALSE)),IF(ISNUMBER('#_E'!N34),IF('#_E'!N34&gt;E!N34,"TooLow","TooHigh"),"WrongAnswer"),NOT(_xlfn.ISFORMULA('#_E'!N34)),IF(_xlfn.IFS(ISTEXT('#_E'!N34),FALSE,ISLOGICAL('#_E'!N34),FALSE,SUBSTITUTE(CELL("format",'#_E'!N34),"-","")=SUBSTITUTE(CELL("format",E!N34),"-",""),FALSE,CELL("format",'#_E'!N34)="G",FALSE,AND(CELL("format",'#_E'!N34)="F0",CELL("format",E!N34)="G"),FALSE,TRUE,IFERROR(IF(MATCH(CELL("format",'#_E'!N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34),_xlfn.FORMULATEXT(E!N34),E!N34),"9","#"),"8","#"),"7","#"),"6","#"),"5","#"),"4","#"),"3","#"),"2","#"),"1","#"),"0","#"),"$","")," ",""),",","@"),"&gt;","@"),"&lt;","@"),"=","@"),")","@"),"(","@"),"^","@"),"/","@"),"+","@"),"*","@"),"-","@"))-LEN(SUBSTITUTE(SUBSTITUTE(SUBSTITUTE(SUBSTITUTE(SUBSTITUTE(SUBSTITUTE(SUBSTITUTE(SUBSTITUTE(SUBSTITUTE(SUBSTITUTE(SUBSTITUTE(SUBSTITUTE(SUBSTITUTE(SUBSTITUTE(SUBSTITUTE(SUBSTITUTE(SUBSTITUTE(SUBSTITUTE(SUBSTITUTE(SUBSTITUTE(SUBSTITUTE(SUBSTITUTE(SUBSTITUTE(SUBSTITUTE(IF(_xlfn.ISFORMULA(E!N34),_xlfn.FORMULATEXT(E!N34),E!N34),"9","#"),"8","#"),"7","#"),"6","#"),"5","#"),"4","#"),"3","#"),"2","#"),"1","#"),"0","#"),"$","")," ",""),",","@"),"&gt;","@"),"&lt;","@"),"=","@"),")","@"),"(","@"),"^","@"),"/","@"),"+","@"),"*","@"),"-","@"),"@#","")))/2&gt;(LEN(SUBSTITUTE(SUBSTITUTE(SUBSTITUTE(SUBSTITUTE(SUBSTITUTE(SUBSTITUTE(SUBSTITUTE(SUBSTITUTE(SUBSTITUTE(SUBSTITUTE(SUBSTITUTE(SUBSTITUTE(SUBSTITUTE(SUBSTITUTE(SUBSTITUTE(SUBSTITUTE(SUBSTITUTE(SUBSTITUTE(SUBSTITUTE(SUBSTITUTE(SUBSTITUTE(SUBSTITUTE(SUBSTITUTE(IF(_xlfn.ISFORMULA('#_E'!N34),_xlfn.FORMULATEXT('#_E'!N34),'#_E'!N34),"9","#"),"8","#"),"7","#"),"6","#"),"5","#"),"4","#"),"3","#"),"2","#"),"1","#"),"0","#"),"$","")," ",""),",","@"),"&gt;","@"),"&lt;","@"),"=","@"),")","@"),"(","@"),"^","@"),"/","@"),"+","@"),"*","@"),"-","@"))-LEN(SUBSTITUTE(SUBSTITUTE(SUBSTITUTE(SUBSTITUTE(SUBSTITUTE(SUBSTITUTE(SUBSTITUTE(SUBSTITUTE(SUBSTITUTE(SUBSTITUTE(SUBSTITUTE(SUBSTITUTE(SUBSTITUTE(SUBSTITUTE(SUBSTITUTE(SUBSTITUTE(SUBSTITUTE(SUBSTITUTE(SUBSTITUTE(SUBSTITUTE(SUBSTITUTE(SUBSTITUTE(SUBSTITUTE(SUBSTITUTE(IF(_xlfn.ISFORMULA('#_E'!N34),_xlfn.FORMULATEXT('#_E'!N34),'#_E'!N34),"9","#"),"8","#"),"7","#"),"6","#"),"5","#"),"4","#"),"3","#"),"2","#"),"1","#"),"0","#"),"$","")," ",""),",","@"),"&gt;","@"),"&lt;","@"),"=","@"),")","@"),"(","@"),"^","@"),"/","@"),"+","@"),"*","@"),"-","@"),"@#","")))/2,TRUE,FALSE),"HardCodeMsg",IF(LEN(IF(_xlfn.ISFORMULA(E!N34),_xlfn.FORMULATEXT(E!N34),E!N34))-LEN(SUBSTITUTE(IF(_xlfn.ISFORMULA(E!N34),_xlfn.FORMULATEXT(E!N34),E!N34),"""",""))&gt;LEN(IF(_xlfn.ISFORMULA('#_E'!N34),_xlfn.FORMULATEXT('#_E'!N34),'#_E'!N34))-LEN(SUBSTITUTE(IF(_xlfn.ISFORMULA('#_E'!N34),_xlfn.FORMULATEXT('#_E'!N34),'#_E'!N34),"""","")),TRUE,FALSE),"HardQuoteMsg",IF(LEN(IF(_xlfn.ISFORMULA(E!N34),_xlfn.FORMULATEXT(E!N34),E!N34))-LEN(SUBSTITUTE(IF(_xlfn.ISFORMULA(E!N34),_xlfn.FORMULATEXT(E!N34),E!N34),"$",""))&lt;LEN(IF(_xlfn.ISFORMULA('#_E'!N34),_xlfn.FORMULATEXT('#_E'!N34),'#_E'!N34))-LEN(SUBSTITUTE(IF(_xlfn.ISFORMULA('#_E'!N34),_xlfn.FORMULATEXT('#_E'!N34),'#_E'!N34),"$","")),TRUE,FALSE),"MissingAbsMsg",_xlfn.IFS(ISTEXT('#_E'!N34),FALSE,ISLOGICAL('#_E'!N34),FALSE,SUBSTITUTE(CELL("format",'#_E'!N34),"-","")=SUBSTITUTE(CELL("format",E!N34),"-",""),FALSE,CELL("format",'#_E'!N34)="G",FALSE,AND(CELL("format",'#_E'!N34)="F0",CELL("format",E!N34)="G"),FALSE,TRUE,IFERROR(IF(MATCH(CELL("format",'#_E'!N34),FormatCodes_SFX!$A$4:$A$53,0)&gt;0,TRUE),FALSE),TRUE,TRUE),"FormatMsg",TRUE,"PerfectMsg")</f>
        <v>PerfectMsg</v>
      </c>
      <c r="O34" s="312" t="str">
        <f ca="1">_xlfn.IFS(ISBLANK(E!O34),"",IF(NOT(ISNA('#_E'!O34)),IF(ISNA(E!O34),TRUE,FALSE),FALSE),"StuNAMsg",IF(AND(ISNA('#_E'!O34),ISNA(E!O34)),TRUE,FALSE),"PerfectMsg",IF(NOT(ISERROR('#_E'!O34)),IF(ISERROR(E!O34),TRUE,FALSE),FALSE),"StuErrorMsg",IF(TYPE('#_E'!O34)&lt;&gt;TYPE(E!O34),TRUE,FALSE),"WrongTypeMsg",IF(_xlfn.ISFORMULA('#_E'!O34),IF(NOT(_xlfn.ISFORMULA(E!O34)),TRUE),FALSE),"MissingFormulaMsg",IF(NOT(AND(ISNUMBER(FIND("[",_xlfn.FORMULATEXT('#_E'!O34))),ISNUMBER(FIND("!",_xlfn.FORMULATEXT('#_E'!O34))))),AND(ISNUMBER(FIND("[",_xlfn.FORMULATEXT(E!O34))),ISNUMBER(FIND("!",_xlfn.FORMULATEXT(E!O34)))),FALSE),"ExternalRefsMsg",IF(ISNUMBER('#_E'!O34),IF(ABS('#_E'!O34-E!O34)&gt;0.00001,TRUE,FALSE),IF('#_E'!O34&lt;&gt;E!O34,TRUE,FALSE)),IF(ISNUMBER('#_E'!O34),IF('#_E'!O34&gt;E!O34,"TooLow","TooHigh"),"WrongAnswer"),NOT(_xlfn.ISFORMULA('#_E'!O34)),IF(_xlfn.IFS(ISTEXT('#_E'!O34),FALSE,ISLOGICAL('#_E'!O34),FALSE,SUBSTITUTE(CELL("format",'#_E'!O34),"-","")=SUBSTITUTE(CELL("format",E!O34),"-",""),FALSE,CELL("format",'#_E'!O34)="G",FALSE,AND(CELL("format",'#_E'!O34)="F0",CELL("format",E!O34)="G"),FALSE,TRUE,IFERROR(IF(MATCH(CELL("format",'#_E'!O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34),_xlfn.FORMULATEXT(E!O34),E!O34),"9","#"),"8","#"),"7","#"),"6","#"),"5","#"),"4","#"),"3","#"),"2","#"),"1","#"),"0","#"),"$","")," ",""),",","@"),"&gt;","@"),"&lt;","@"),"=","@"),")","@"),"(","@"),"^","@"),"/","@"),"+","@"),"*","@"),"-","@"))-LEN(SUBSTITUTE(SUBSTITUTE(SUBSTITUTE(SUBSTITUTE(SUBSTITUTE(SUBSTITUTE(SUBSTITUTE(SUBSTITUTE(SUBSTITUTE(SUBSTITUTE(SUBSTITUTE(SUBSTITUTE(SUBSTITUTE(SUBSTITUTE(SUBSTITUTE(SUBSTITUTE(SUBSTITUTE(SUBSTITUTE(SUBSTITUTE(SUBSTITUTE(SUBSTITUTE(SUBSTITUTE(SUBSTITUTE(SUBSTITUTE(IF(_xlfn.ISFORMULA(E!O34),_xlfn.FORMULATEXT(E!O34),E!O34),"9","#"),"8","#"),"7","#"),"6","#"),"5","#"),"4","#"),"3","#"),"2","#"),"1","#"),"0","#"),"$","")," ",""),",","@"),"&gt;","@"),"&lt;","@"),"=","@"),")","@"),"(","@"),"^","@"),"/","@"),"+","@"),"*","@"),"-","@"),"@#","")))/2&gt;(LEN(SUBSTITUTE(SUBSTITUTE(SUBSTITUTE(SUBSTITUTE(SUBSTITUTE(SUBSTITUTE(SUBSTITUTE(SUBSTITUTE(SUBSTITUTE(SUBSTITUTE(SUBSTITUTE(SUBSTITUTE(SUBSTITUTE(SUBSTITUTE(SUBSTITUTE(SUBSTITUTE(SUBSTITUTE(SUBSTITUTE(SUBSTITUTE(SUBSTITUTE(SUBSTITUTE(SUBSTITUTE(SUBSTITUTE(IF(_xlfn.ISFORMULA('#_E'!O34),_xlfn.FORMULATEXT('#_E'!O34),'#_E'!O34),"9","#"),"8","#"),"7","#"),"6","#"),"5","#"),"4","#"),"3","#"),"2","#"),"1","#"),"0","#"),"$","")," ",""),",","@"),"&gt;","@"),"&lt;","@"),"=","@"),")","@"),"(","@"),"^","@"),"/","@"),"+","@"),"*","@"),"-","@"))-LEN(SUBSTITUTE(SUBSTITUTE(SUBSTITUTE(SUBSTITUTE(SUBSTITUTE(SUBSTITUTE(SUBSTITUTE(SUBSTITUTE(SUBSTITUTE(SUBSTITUTE(SUBSTITUTE(SUBSTITUTE(SUBSTITUTE(SUBSTITUTE(SUBSTITUTE(SUBSTITUTE(SUBSTITUTE(SUBSTITUTE(SUBSTITUTE(SUBSTITUTE(SUBSTITUTE(SUBSTITUTE(SUBSTITUTE(SUBSTITUTE(IF(_xlfn.ISFORMULA('#_E'!O34),_xlfn.FORMULATEXT('#_E'!O34),'#_E'!O34),"9","#"),"8","#"),"7","#"),"6","#"),"5","#"),"4","#"),"3","#"),"2","#"),"1","#"),"0","#"),"$","")," ",""),",","@"),"&gt;","@"),"&lt;","@"),"=","@"),")","@"),"(","@"),"^","@"),"/","@"),"+","@"),"*","@"),"-","@"),"@#","")))/2,TRUE,FALSE),"HardCodeMsg",IF(LEN(IF(_xlfn.ISFORMULA(E!O34),_xlfn.FORMULATEXT(E!O34),E!O34))-LEN(SUBSTITUTE(IF(_xlfn.ISFORMULA(E!O34),_xlfn.FORMULATEXT(E!O34),E!O34),"""",""))&gt;LEN(IF(_xlfn.ISFORMULA('#_E'!O34),_xlfn.FORMULATEXT('#_E'!O34),'#_E'!O34))-LEN(SUBSTITUTE(IF(_xlfn.ISFORMULA('#_E'!O34),_xlfn.FORMULATEXT('#_E'!O34),'#_E'!O34),"""","")),TRUE,FALSE),"HardQuoteMsg",IF(LEN(IF(_xlfn.ISFORMULA(E!O34),_xlfn.FORMULATEXT(E!O34),E!O34))-LEN(SUBSTITUTE(IF(_xlfn.ISFORMULA(E!O34),_xlfn.FORMULATEXT(E!O34),E!O34),"$",""))&lt;LEN(IF(_xlfn.ISFORMULA('#_E'!O34),_xlfn.FORMULATEXT('#_E'!O34),'#_E'!O34))-LEN(SUBSTITUTE(IF(_xlfn.ISFORMULA('#_E'!O34),_xlfn.FORMULATEXT('#_E'!O34),'#_E'!O34),"$","")),TRUE,FALSE),"MissingAbsMsg",_xlfn.IFS(ISTEXT('#_E'!O34),FALSE,ISLOGICAL('#_E'!O34),FALSE,SUBSTITUTE(CELL("format",'#_E'!O34),"-","")=SUBSTITUTE(CELL("format",E!O34),"-",""),FALSE,CELL("format",'#_E'!O34)="G",FALSE,AND(CELL("format",'#_E'!O34)="F0",CELL("format",E!O34)="G"),FALSE,TRUE,IFERROR(IF(MATCH(CELL("format",'#_E'!O34),FormatCodes_SFX!$A$4:$A$53,0)&gt;0,TRUE),FALSE),TRUE,TRUE),"FormatMsg",TRUE,"PerfectMsg")</f>
        <v>PerfectMsg</v>
      </c>
      <c r="Q34" s="250">
        <v>0</v>
      </c>
      <c r="R34" s="230"/>
    </row>
    <row r="35" spans="6:19" ht="91.9" customHeight="1">
      <c r="F35" s="316">
        <v>0</v>
      </c>
      <c r="G35" s="317">
        <v>0</v>
      </c>
      <c r="H35" s="303">
        <v>0</v>
      </c>
      <c r="I35" s="318">
        <v>37406.92</v>
      </c>
      <c r="J35" s="231" t="str">
        <f ca="1">_xlfn.IFS(ISBLANK(E!J35),"",IF(NOT(ISNA('#_E'!J35)),IF(ISNA(E!J35),TRUE,FALSE),FALSE),"StuNAMsg",IF(AND(ISNA('#_E'!J35),ISNA(E!J35)),TRUE,FALSE),"PerfectMsg",IF(NOT(ISERROR('#_E'!J35)),IF(ISERROR(E!J35),TRUE,FALSE),FALSE),"StuErrorMsg",IF(TYPE('#_E'!J35)&lt;&gt;TYPE(E!J35),TRUE,FALSE),"WrongTypeMsg",IF(_xlfn.ISFORMULA('#_E'!J35),IF(NOT(_xlfn.ISFORMULA(E!J35)),TRUE),FALSE),"MissingFormulaMsg",IF(NOT(AND(ISNUMBER(FIND("[",_xlfn.FORMULATEXT('#_E'!J35))),ISNUMBER(FIND("!",_xlfn.FORMULATEXT('#_E'!J35))))),AND(ISNUMBER(FIND("[",_xlfn.FORMULATEXT(E!J35))),ISNUMBER(FIND("!",_xlfn.FORMULATEXT(E!J35)))),FALSE),"ExternalRefsMsg",IF(ISNUMBER('#_E'!J35),IF(ABS('#_E'!J35-E!J35)&gt;0.00001,TRUE,FALSE),IF('#_E'!J35&lt;&gt;E!J35,TRUE,FALSE)),IF(ISNUMBER('#_E'!J35),IF('#_E'!J35&gt;E!J35,"TooLow","TooHigh"),"WrongAnswer"),NOT(_xlfn.ISFORMULA('#_E'!J35)),IF(_xlfn.IFS(ISTEXT('#_E'!J35),FALSE,ISLOGICAL('#_E'!J35),FALSE,SUBSTITUTE(CELL("format",'#_E'!J35),"-","")=SUBSTITUTE(CELL("format",E!J35),"-",""),FALSE,CELL("format",'#_E'!J35)="G",FALSE,AND(CELL("format",'#_E'!J35)="F0",CELL("format",E!J35)="G"),FALSE,TRUE,IFERROR(IF(MATCH(CELL("format",'#_E'!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35),_xlfn.FORMULATEXT(E!J35),E!J35),"9","#"),"8","#"),"7","#"),"6","#"),"5","#"),"4","#"),"3","#"),"2","#"),"1","#"),"0","#"),"$","")," ",""),",","@"),"&gt;","@"),"&lt;","@"),"=","@"),")","@"),"(","@"),"^","@"),"/","@"),"+","@"),"*","@"),"-","@"))-LEN(SUBSTITUTE(SUBSTITUTE(SUBSTITUTE(SUBSTITUTE(SUBSTITUTE(SUBSTITUTE(SUBSTITUTE(SUBSTITUTE(SUBSTITUTE(SUBSTITUTE(SUBSTITUTE(SUBSTITUTE(SUBSTITUTE(SUBSTITUTE(SUBSTITUTE(SUBSTITUTE(SUBSTITUTE(SUBSTITUTE(SUBSTITUTE(SUBSTITUTE(SUBSTITUTE(SUBSTITUTE(SUBSTITUTE(SUBSTITUTE(IF(_xlfn.ISFORMULA(E!J35),_xlfn.FORMULATEXT(E!J35),E!J35),"9","#"),"8","#"),"7","#"),"6","#"),"5","#"),"4","#"),"3","#"),"2","#"),"1","#"),"0","#"),"$","")," ",""),",","@"),"&gt;","@"),"&lt;","@"),"=","@"),")","@"),"(","@"),"^","@"),"/","@"),"+","@"),"*","@"),"-","@"),"@#","")))/2&gt;(LEN(SUBSTITUTE(SUBSTITUTE(SUBSTITUTE(SUBSTITUTE(SUBSTITUTE(SUBSTITUTE(SUBSTITUTE(SUBSTITUTE(SUBSTITUTE(SUBSTITUTE(SUBSTITUTE(SUBSTITUTE(SUBSTITUTE(SUBSTITUTE(SUBSTITUTE(SUBSTITUTE(SUBSTITUTE(SUBSTITUTE(SUBSTITUTE(SUBSTITUTE(SUBSTITUTE(SUBSTITUTE(SUBSTITUTE(IF(_xlfn.ISFORMULA('#_E'!J35),_xlfn.FORMULATEXT('#_E'!J35),'#_E'!J35),"9","#"),"8","#"),"7","#"),"6","#"),"5","#"),"4","#"),"3","#"),"2","#"),"1","#"),"0","#"),"$","")," ",""),",","@"),"&gt;","@"),"&lt;","@"),"=","@"),")","@"),"(","@"),"^","@"),"/","@"),"+","@"),"*","@"),"-","@"))-LEN(SUBSTITUTE(SUBSTITUTE(SUBSTITUTE(SUBSTITUTE(SUBSTITUTE(SUBSTITUTE(SUBSTITUTE(SUBSTITUTE(SUBSTITUTE(SUBSTITUTE(SUBSTITUTE(SUBSTITUTE(SUBSTITUTE(SUBSTITUTE(SUBSTITUTE(SUBSTITUTE(SUBSTITUTE(SUBSTITUTE(SUBSTITUTE(SUBSTITUTE(SUBSTITUTE(SUBSTITUTE(SUBSTITUTE(SUBSTITUTE(IF(_xlfn.ISFORMULA('#_E'!J35),_xlfn.FORMULATEXT('#_E'!J35),'#_E'!J35),"9","#"),"8","#"),"7","#"),"6","#"),"5","#"),"4","#"),"3","#"),"2","#"),"1","#"),"0","#"),"$","")," ",""),",","@"),"&gt;","@"),"&lt;","@"),"=","@"),")","@"),"(","@"),"^","@"),"/","@"),"+","@"),"*","@"),"-","@"),"@#","")))/2,TRUE,FALSE),"HardCodeMsg",IF(LEN(IF(_xlfn.ISFORMULA(E!J35),_xlfn.FORMULATEXT(E!J35),E!J35))-LEN(SUBSTITUTE(IF(_xlfn.ISFORMULA(E!J35),_xlfn.FORMULATEXT(E!J35),E!J35),"""",""))&gt;LEN(IF(_xlfn.ISFORMULA('#_E'!J35),_xlfn.FORMULATEXT('#_E'!J35),'#_E'!J35))-LEN(SUBSTITUTE(IF(_xlfn.ISFORMULA('#_E'!J35),_xlfn.FORMULATEXT('#_E'!J35),'#_E'!J35),"""","")),TRUE,FALSE),"HardQuoteMsg",IF(LEN(IF(_xlfn.ISFORMULA(E!J35),_xlfn.FORMULATEXT(E!J35),E!J35))-LEN(SUBSTITUTE(IF(_xlfn.ISFORMULA(E!J35),_xlfn.FORMULATEXT(E!J35),E!J35),"$",""))&lt;LEN(IF(_xlfn.ISFORMULA('#_E'!J35),_xlfn.FORMULATEXT('#_E'!J35),'#_E'!J35))-LEN(SUBSTITUTE(IF(_xlfn.ISFORMULA('#_E'!J35),_xlfn.FORMULATEXT('#_E'!J35),'#_E'!J35),"$","")),TRUE,FALSE),"MissingAbsMsg",_xlfn.IFS(ISTEXT('#_E'!J35),FALSE,ISLOGICAL('#_E'!J35),FALSE,SUBSTITUTE(CELL("format",'#_E'!J35),"-","")=SUBSTITUTE(CELL("format",E!J35),"-",""),FALSE,CELL("format",'#_E'!J35)="G",FALSE,AND(CELL("format",'#_E'!J35)="F0",CELL("format",E!J35)="G"),FALSE,TRUE,IFERROR(IF(MATCH(CELL("format",'#_E'!J35),FormatCodes_SFX!$A$4:$A$53,0)&gt;0,TRUE),FALSE),TRUE,TRUE),"FormatMsg",TRUE,"PerfectMsg")</f>
        <v>PerfectMsg</v>
      </c>
      <c r="K35" s="231">
        <v>0</v>
      </c>
      <c r="L35" s="231" t="str">
        <f ca="1">_xlfn.IFS(ISBLANK(E!L35),"",IF(NOT(ISNA('#_E'!L35)),IF(ISNA(E!L35),TRUE,FALSE),FALSE),"StuNAMsg",IF(AND(ISNA('#_E'!L35),ISNA(E!L35)),TRUE,FALSE),"PerfectMsg",IF(NOT(ISERROR('#_E'!L35)),IF(ISERROR(E!L35),TRUE,FALSE),FALSE),"StuErrorMsg",IF(TYPE('#_E'!L35)&lt;&gt;TYPE(E!L35),TRUE,FALSE),"WrongTypeMsg",IF(_xlfn.ISFORMULA('#_E'!L35),IF(NOT(_xlfn.ISFORMULA(E!L35)),TRUE),FALSE),"MissingFormulaMsg",IF(NOT(AND(ISNUMBER(FIND("[",_xlfn.FORMULATEXT('#_E'!L35))),ISNUMBER(FIND("!",_xlfn.FORMULATEXT('#_E'!L35))))),AND(ISNUMBER(FIND("[",_xlfn.FORMULATEXT(E!L35))),ISNUMBER(FIND("!",_xlfn.FORMULATEXT(E!L35)))),FALSE),"ExternalRefsMsg",IF(ISNUMBER('#_E'!L35),IF(ABS('#_E'!L35-E!L35)&gt;0.00001,TRUE,FALSE),IF('#_E'!L35&lt;&gt;E!L35,TRUE,FALSE)),IF(ISNUMBER('#_E'!L35),IF('#_E'!L35&gt;E!L35,"TooLow","TooHigh"),"WrongAnswer"),NOT(_xlfn.ISFORMULA('#_E'!L35)),IF(_xlfn.IFS(ISTEXT('#_E'!L35),FALSE,ISLOGICAL('#_E'!L35),FALSE,SUBSTITUTE(CELL("format",'#_E'!L35),"-","")=SUBSTITUTE(CELL("format",E!L35),"-",""),FALSE,CELL("format",'#_E'!L35)="G",FALSE,AND(CELL("format",'#_E'!L35)="F0",CELL("format",E!L35)="G"),FALSE,TRUE,IFERROR(IF(MATCH(CELL("format",'#_E'!L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35),_xlfn.FORMULATEXT(E!L35),E!L35),"9","#"),"8","#"),"7","#"),"6","#"),"5","#"),"4","#"),"3","#"),"2","#"),"1","#"),"0","#"),"$","")," ",""),",","@"),"&gt;","@"),"&lt;","@"),"=","@"),")","@"),"(","@"),"^","@"),"/","@"),"+","@"),"*","@"),"-","@"))-LEN(SUBSTITUTE(SUBSTITUTE(SUBSTITUTE(SUBSTITUTE(SUBSTITUTE(SUBSTITUTE(SUBSTITUTE(SUBSTITUTE(SUBSTITUTE(SUBSTITUTE(SUBSTITUTE(SUBSTITUTE(SUBSTITUTE(SUBSTITUTE(SUBSTITUTE(SUBSTITUTE(SUBSTITUTE(SUBSTITUTE(SUBSTITUTE(SUBSTITUTE(SUBSTITUTE(SUBSTITUTE(SUBSTITUTE(SUBSTITUTE(IF(_xlfn.ISFORMULA(E!L35),_xlfn.FORMULATEXT(E!L35),E!L35),"9","#"),"8","#"),"7","#"),"6","#"),"5","#"),"4","#"),"3","#"),"2","#"),"1","#"),"0","#"),"$","")," ",""),",","@"),"&gt;","@"),"&lt;","@"),"=","@"),")","@"),"(","@"),"^","@"),"/","@"),"+","@"),"*","@"),"-","@"),"@#","")))/2&gt;(LEN(SUBSTITUTE(SUBSTITUTE(SUBSTITUTE(SUBSTITUTE(SUBSTITUTE(SUBSTITUTE(SUBSTITUTE(SUBSTITUTE(SUBSTITUTE(SUBSTITUTE(SUBSTITUTE(SUBSTITUTE(SUBSTITUTE(SUBSTITUTE(SUBSTITUTE(SUBSTITUTE(SUBSTITUTE(SUBSTITUTE(SUBSTITUTE(SUBSTITUTE(SUBSTITUTE(SUBSTITUTE(SUBSTITUTE(IF(_xlfn.ISFORMULA('#_E'!L35),_xlfn.FORMULATEXT('#_E'!L35),'#_E'!L35),"9","#"),"8","#"),"7","#"),"6","#"),"5","#"),"4","#"),"3","#"),"2","#"),"1","#"),"0","#"),"$","")," ",""),",","@"),"&gt;","@"),"&lt;","@"),"=","@"),")","@"),"(","@"),"^","@"),"/","@"),"+","@"),"*","@"),"-","@"))-LEN(SUBSTITUTE(SUBSTITUTE(SUBSTITUTE(SUBSTITUTE(SUBSTITUTE(SUBSTITUTE(SUBSTITUTE(SUBSTITUTE(SUBSTITUTE(SUBSTITUTE(SUBSTITUTE(SUBSTITUTE(SUBSTITUTE(SUBSTITUTE(SUBSTITUTE(SUBSTITUTE(SUBSTITUTE(SUBSTITUTE(SUBSTITUTE(SUBSTITUTE(SUBSTITUTE(SUBSTITUTE(SUBSTITUTE(SUBSTITUTE(IF(_xlfn.ISFORMULA('#_E'!L35),_xlfn.FORMULATEXT('#_E'!L35),'#_E'!L35),"9","#"),"8","#"),"7","#"),"6","#"),"5","#"),"4","#"),"3","#"),"2","#"),"1","#"),"0","#"),"$","")," ",""),",","@"),"&gt;","@"),"&lt;","@"),"=","@"),")","@"),"(","@"),"^","@"),"/","@"),"+","@"),"*","@"),"-","@"),"@#","")))/2,TRUE,FALSE),"HardCodeMsg",IF(LEN(IF(_xlfn.ISFORMULA(E!L35),_xlfn.FORMULATEXT(E!L35),E!L35))-LEN(SUBSTITUTE(IF(_xlfn.ISFORMULA(E!L35),_xlfn.FORMULATEXT(E!L35),E!L35),"""",""))&gt;LEN(IF(_xlfn.ISFORMULA('#_E'!L35),_xlfn.FORMULATEXT('#_E'!L35),'#_E'!L35))-LEN(SUBSTITUTE(IF(_xlfn.ISFORMULA('#_E'!L35),_xlfn.FORMULATEXT('#_E'!L35),'#_E'!L35),"""","")),TRUE,FALSE),"HardQuoteMsg",IF(LEN(IF(_xlfn.ISFORMULA(E!L35),_xlfn.FORMULATEXT(E!L35),E!L35))-LEN(SUBSTITUTE(IF(_xlfn.ISFORMULA(E!L35),_xlfn.FORMULATEXT(E!L35),E!L35),"$",""))&lt;LEN(IF(_xlfn.ISFORMULA('#_E'!L35),_xlfn.FORMULATEXT('#_E'!L35),'#_E'!L35))-LEN(SUBSTITUTE(IF(_xlfn.ISFORMULA('#_E'!L35),_xlfn.FORMULATEXT('#_E'!L35),'#_E'!L35),"$","")),TRUE,FALSE),"MissingAbsMsg",_xlfn.IFS(ISTEXT('#_E'!L35),FALSE,ISLOGICAL('#_E'!L35),FALSE,SUBSTITUTE(CELL("format",'#_E'!L35),"-","")=SUBSTITUTE(CELL("format",E!L35),"-",""),FALSE,CELL("format",'#_E'!L35)="G",FALSE,AND(CELL("format",'#_E'!L35)="F0",CELL("format",E!L35)="G"),FALSE,TRUE,IFERROR(IF(MATCH(CELL("format",'#_E'!L35),FormatCodes_SFX!$A$4:$A$53,0)&gt;0,TRUE),FALSE),TRUE,TRUE),"FormatMsg",TRUE,"PerfectMsg")</f>
        <v>PerfectMsg</v>
      </c>
      <c r="M35" s="232" t="str">
        <f ca="1">_xlfn.IFS(ISBLANK(E!M35),"",IF(NOT(ISNA('#_E'!M35)),IF(ISNA(E!M35),TRUE,FALSE),FALSE),"StuNAMsg",IF(AND(ISNA('#_E'!M35),ISNA(E!M35)),TRUE,FALSE),"PerfectMsg",IF(NOT(ISERROR('#_E'!M35)),IF(ISERROR(E!M35),TRUE,FALSE),FALSE),"StuErrorMsg",IF(TYPE('#_E'!M35)&lt;&gt;TYPE(E!M35),TRUE,FALSE),"WrongTypeMsg",IF(_xlfn.ISFORMULA('#_E'!M35),IF(NOT(_xlfn.ISFORMULA(E!M35)),TRUE),FALSE),"MissingFormulaMsg",IF(NOT(AND(ISNUMBER(FIND("[",_xlfn.FORMULATEXT('#_E'!M35))),ISNUMBER(FIND("!",_xlfn.FORMULATEXT('#_E'!M35))))),AND(ISNUMBER(FIND("[",_xlfn.FORMULATEXT(E!M35))),ISNUMBER(FIND("!",_xlfn.FORMULATEXT(E!M35)))),FALSE),"ExternalRefsMsg",IF(ISNUMBER('#_E'!M35),IF(ABS('#_E'!M35-E!M35)&gt;0.00001,TRUE,FALSE),IF('#_E'!M35&lt;&gt;E!M35,TRUE,FALSE)),IF(ISNUMBER('#_E'!M35),IF('#_E'!M35&gt;E!M35,"TooLow","TooHigh"),"WrongAnswer"),NOT(_xlfn.ISFORMULA('#_E'!M35)),IF(_xlfn.IFS(ISTEXT('#_E'!M35),FALSE,ISLOGICAL('#_E'!M35),FALSE,SUBSTITUTE(CELL("format",'#_E'!M35),"-","")=SUBSTITUTE(CELL("format",E!M35),"-",""),FALSE,CELL("format",'#_E'!M35)="G",FALSE,AND(CELL("format",'#_E'!M35)="F0",CELL("format",E!M35)="G"),FALSE,TRUE,IFERROR(IF(MATCH(CELL("format",'#_E'!M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35),_xlfn.FORMULATEXT(E!M35),E!M35),"9","#"),"8","#"),"7","#"),"6","#"),"5","#"),"4","#"),"3","#"),"2","#"),"1","#"),"0","#"),"$","")," ",""),",","@"),"&gt;","@"),"&lt;","@"),"=","@"),")","@"),"(","@"),"^","@"),"/","@"),"+","@"),"*","@"),"-","@"))-LEN(SUBSTITUTE(SUBSTITUTE(SUBSTITUTE(SUBSTITUTE(SUBSTITUTE(SUBSTITUTE(SUBSTITUTE(SUBSTITUTE(SUBSTITUTE(SUBSTITUTE(SUBSTITUTE(SUBSTITUTE(SUBSTITUTE(SUBSTITUTE(SUBSTITUTE(SUBSTITUTE(SUBSTITUTE(SUBSTITUTE(SUBSTITUTE(SUBSTITUTE(SUBSTITUTE(SUBSTITUTE(SUBSTITUTE(SUBSTITUTE(IF(_xlfn.ISFORMULA(E!M35),_xlfn.FORMULATEXT(E!M35),E!M35),"9","#"),"8","#"),"7","#"),"6","#"),"5","#"),"4","#"),"3","#"),"2","#"),"1","#"),"0","#"),"$","")," ",""),",","@"),"&gt;","@"),"&lt;","@"),"=","@"),")","@"),"(","@"),"^","@"),"/","@"),"+","@"),"*","@"),"-","@"),"@#","")))/2&gt;(LEN(SUBSTITUTE(SUBSTITUTE(SUBSTITUTE(SUBSTITUTE(SUBSTITUTE(SUBSTITUTE(SUBSTITUTE(SUBSTITUTE(SUBSTITUTE(SUBSTITUTE(SUBSTITUTE(SUBSTITUTE(SUBSTITUTE(SUBSTITUTE(SUBSTITUTE(SUBSTITUTE(SUBSTITUTE(SUBSTITUTE(SUBSTITUTE(SUBSTITUTE(SUBSTITUTE(SUBSTITUTE(SUBSTITUTE(IF(_xlfn.ISFORMULA('#_E'!M35),_xlfn.FORMULATEXT('#_E'!M35),'#_E'!M35),"9","#"),"8","#"),"7","#"),"6","#"),"5","#"),"4","#"),"3","#"),"2","#"),"1","#"),"0","#"),"$","")," ",""),",","@"),"&gt;","@"),"&lt;","@"),"=","@"),")","@"),"(","@"),"^","@"),"/","@"),"+","@"),"*","@"),"-","@"))-LEN(SUBSTITUTE(SUBSTITUTE(SUBSTITUTE(SUBSTITUTE(SUBSTITUTE(SUBSTITUTE(SUBSTITUTE(SUBSTITUTE(SUBSTITUTE(SUBSTITUTE(SUBSTITUTE(SUBSTITUTE(SUBSTITUTE(SUBSTITUTE(SUBSTITUTE(SUBSTITUTE(SUBSTITUTE(SUBSTITUTE(SUBSTITUTE(SUBSTITUTE(SUBSTITUTE(SUBSTITUTE(SUBSTITUTE(SUBSTITUTE(IF(_xlfn.ISFORMULA('#_E'!M35),_xlfn.FORMULATEXT('#_E'!M35),'#_E'!M35),"9","#"),"8","#"),"7","#"),"6","#"),"5","#"),"4","#"),"3","#"),"2","#"),"1","#"),"0","#"),"$","")," ",""),",","@"),"&gt;","@"),"&lt;","@"),"=","@"),")","@"),"(","@"),"^","@"),"/","@"),"+","@"),"*","@"),"-","@"),"@#","")))/2,TRUE,FALSE),"HardCodeMsg",IF(LEN(IF(_xlfn.ISFORMULA(E!M35),_xlfn.FORMULATEXT(E!M35),E!M35))-LEN(SUBSTITUTE(IF(_xlfn.ISFORMULA(E!M35),_xlfn.FORMULATEXT(E!M35),E!M35),"""",""))&gt;LEN(IF(_xlfn.ISFORMULA('#_E'!M35),_xlfn.FORMULATEXT('#_E'!M35),'#_E'!M35))-LEN(SUBSTITUTE(IF(_xlfn.ISFORMULA('#_E'!M35),_xlfn.FORMULATEXT('#_E'!M35),'#_E'!M35),"""","")),TRUE,FALSE),"HardQuoteMsg",IF(LEN(IF(_xlfn.ISFORMULA(E!M35),_xlfn.FORMULATEXT(E!M35),E!M35))-LEN(SUBSTITUTE(IF(_xlfn.ISFORMULA(E!M35),_xlfn.FORMULATEXT(E!M35),E!M35),"$",""))&lt;LEN(IF(_xlfn.ISFORMULA('#_E'!M35),_xlfn.FORMULATEXT('#_E'!M35),'#_E'!M35))-LEN(SUBSTITUTE(IF(_xlfn.ISFORMULA('#_E'!M35),_xlfn.FORMULATEXT('#_E'!M35),'#_E'!M35),"$","")),TRUE,FALSE),"MissingAbsMsg",_xlfn.IFS(ISTEXT('#_E'!M35),FALSE,ISLOGICAL('#_E'!M35),FALSE,SUBSTITUTE(CELL("format",'#_E'!M35),"-","")=SUBSTITUTE(CELL("format",E!M35),"-",""),FALSE,CELL("format",'#_E'!M35)="G",FALSE,AND(CELL("format",'#_E'!M35)="F0",CELL("format",E!M35)="G"),FALSE,TRUE,IFERROR(IF(MATCH(CELL("format",'#_E'!M35),FormatCodes_SFX!$A$4:$A$53,0)&gt;0,TRUE),FALSE),TRUE,TRUE),"FormatMsg",TRUE,"PerfectMsg")</f>
        <v>PerfectMsg</v>
      </c>
      <c r="N35" s="310" t="str">
        <f ca="1">_xlfn.IFS(ISBLANK(E!N35),"",IF(NOT(ISNA('#_E'!N35)),IF(ISNA(E!N35),TRUE,FALSE),FALSE),"StuNAMsg",IF(AND(ISNA('#_E'!N35),ISNA(E!N35)),TRUE,FALSE),"PerfectMsg",IF(NOT(ISERROR('#_E'!N35)),IF(ISERROR(E!N35),TRUE,FALSE),FALSE),"StuErrorMsg",IF(TYPE('#_E'!N35)&lt;&gt;TYPE(E!N35),TRUE,FALSE),"WrongTypeMsg",IF(_xlfn.ISFORMULA('#_E'!N35),IF(NOT(_xlfn.ISFORMULA(E!N35)),TRUE),FALSE),"MissingFormulaMsg",IF(NOT(AND(ISNUMBER(FIND("[",_xlfn.FORMULATEXT('#_E'!N35))),ISNUMBER(FIND("!",_xlfn.FORMULATEXT('#_E'!N35))))),AND(ISNUMBER(FIND("[",_xlfn.FORMULATEXT(E!N35))),ISNUMBER(FIND("!",_xlfn.FORMULATEXT(E!N35)))),FALSE),"ExternalRefsMsg",IF(ISNUMBER('#_E'!N35),IF(ABS('#_E'!N35-E!N35)&gt;0.00001,TRUE,FALSE),IF('#_E'!N35&lt;&gt;E!N35,TRUE,FALSE)),IF(ISNUMBER('#_E'!N35),IF('#_E'!N35&gt;E!N35,"TooLow","TooHigh"),"WrongAnswer"),NOT(_xlfn.ISFORMULA('#_E'!N35)),IF(_xlfn.IFS(ISTEXT('#_E'!N35),FALSE,ISLOGICAL('#_E'!N35),FALSE,SUBSTITUTE(CELL("format",'#_E'!N35),"-","")=SUBSTITUTE(CELL("format",E!N35),"-",""),FALSE,CELL("format",'#_E'!N35)="G",FALSE,AND(CELL("format",'#_E'!N35)="F0",CELL("format",E!N35)="G"),FALSE,TRUE,IFERROR(IF(MATCH(CELL("format",'#_E'!N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35),_xlfn.FORMULATEXT(E!N35),E!N35),"9","#"),"8","#"),"7","#"),"6","#"),"5","#"),"4","#"),"3","#"),"2","#"),"1","#"),"0","#"),"$","")," ",""),",","@"),"&gt;","@"),"&lt;","@"),"=","@"),")","@"),"(","@"),"^","@"),"/","@"),"+","@"),"*","@"),"-","@"))-LEN(SUBSTITUTE(SUBSTITUTE(SUBSTITUTE(SUBSTITUTE(SUBSTITUTE(SUBSTITUTE(SUBSTITUTE(SUBSTITUTE(SUBSTITUTE(SUBSTITUTE(SUBSTITUTE(SUBSTITUTE(SUBSTITUTE(SUBSTITUTE(SUBSTITUTE(SUBSTITUTE(SUBSTITUTE(SUBSTITUTE(SUBSTITUTE(SUBSTITUTE(SUBSTITUTE(SUBSTITUTE(SUBSTITUTE(SUBSTITUTE(IF(_xlfn.ISFORMULA(E!N35),_xlfn.FORMULATEXT(E!N35),E!N35),"9","#"),"8","#"),"7","#"),"6","#"),"5","#"),"4","#"),"3","#"),"2","#"),"1","#"),"0","#"),"$","")," ",""),",","@"),"&gt;","@"),"&lt;","@"),"=","@"),")","@"),"(","@"),"^","@"),"/","@"),"+","@"),"*","@"),"-","@"),"@#","")))/2&gt;(LEN(SUBSTITUTE(SUBSTITUTE(SUBSTITUTE(SUBSTITUTE(SUBSTITUTE(SUBSTITUTE(SUBSTITUTE(SUBSTITUTE(SUBSTITUTE(SUBSTITUTE(SUBSTITUTE(SUBSTITUTE(SUBSTITUTE(SUBSTITUTE(SUBSTITUTE(SUBSTITUTE(SUBSTITUTE(SUBSTITUTE(SUBSTITUTE(SUBSTITUTE(SUBSTITUTE(SUBSTITUTE(SUBSTITUTE(IF(_xlfn.ISFORMULA('#_E'!N35),_xlfn.FORMULATEXT('#_E'!N35),'#_E'!N35),"9","#"),"8","#"),"7","#"),"6","#"),"5","#"),"4","#"),"3","#"),"2","#"),"1","#"),"0","#"),"$","")," ",""),",","@"),"&gt;","@"),"&lt;","@"),"=","@"),")","@"),"(","@"),"^","@"),"/","@"),"+","@"),"*","@"),"-","@"))-LEN(SUBSTITUTE(SUBSTITUTE(SUBSTITUTE(SUBSTITUTE(SUBSTITUTE(SUBSTITUTE(SUBSTITUTE(SUBSTITUTE(SUBSTITUTE(SUBSTITUTE(SUBSTITUTE(SUBSTITUTE(SUBSTITUTE(SUBSTITUTE(SUBSTITUTE(SUBSTITUTE(SUBSTITUTE(SUBSTITUTE(SUBSTITUTE(SUBSTITUTE(SUBSTITUTE(SUBSTITUTE(SUBSTITUTE(SUBSTITUTE(IF(_xlfn.ISFORMULA('#_E'!N35),_xlfn.FORMULATEXT('#_E'!N35),'#_E'!N35),"9","#"),"8","#"),"7","#"),"6","#"),"5","#"),"4","#"),"3","#"),"2","#"),"1","#"),"0","#"),"$","")," ",""),",","@"),"&gt;","@"),"&lt;","@"),"=","@"),")","@"),"(","@"),"^","@"),"/","@"),"+","@"),"*","@"),"-","@"),"@#","")))/2,TRUE,FALSE),"HardCodeMsg",IF(LEN(IF(_xlfn.ISFORMULA(E!N35),_xlfn.FORMULATEXT(E!N35),E!N35))-LEN(SUBSTITUTE(IF(_xlfn.ISFORMULA(E!N35),_xlfn.FORMULATEXT(E!N35),E!N35),"""",""))&gt;LEN(IF(_xlfn.ISFORMULA('#_E'!N35),_xlfn.FORMULATEXT('#_E'!N35),'#_E'!N35))-LEN(SUBSTITUTE(IF(_xlfn.ISFORMULA('#_E'!N35),_xlfn.FORMULATEXT('#_E'!N35),'#_E'!N35),"""","")),TRUE,FALSE),"HardQuoteMsg",IF(LEN(IF(_xlfn.ISFORMULA(E!N35),_xlfn.FORMULATEXT(E!N35),E!N35))-LEN(SUBSTITUTE(IF(_xlfn.ISFORMULA(E!N35),_xlfn.FORMULATEXT(E!N35),E!N35),"$",""))&lt;LEN(IF(_xlfn.ISFORMULA('#_E'!N35),_xlfn.FORMULATEXT('#_E'!N35),'#_E'!N35))-LEN(SUBSTITUTE(IF(_xlfn.ISFORMULA('#_E'!N35),_xlfn.FORMULATEXT('#_E'!N35),'#_E'!N35),"$","")),TRUE,FALSE),"MissingAbsMsg",_xlfn.IFS(ISTEXT('#_E'!N35),FALSE,ISLOGICAL('#_E'!N35),FALSE,SUBSTITUTE(CELL("format",'#_E'!N35),"-","")=SUBSTITUTE(CELL("format",E!N35),"-",""),FALSE,CELL("format",'#_E'!N35)="G",FALSE,AND(CELL("format",'#_E'!N35)="F0",CELL("format",E!N35)="G"),FALSE,TRUE,IFERROR(IF(MATCH(CELL("format",'#_E'!N35),FormatCodes_SFX!$A$4:$A$53,0)&gt;0,TRUE),FALSE),TRUE,TRUE),"FormatMsg",TRUE,"PerfectMsg")</f>
        <v>PerfectMsg</v>
      </c>
      <c r="O35" s="312" t="str">
        <f ca="1">_xlfn.IFS(ISBLANK(E!O35),"",IF(NOT(ISNA('#_E'!O35)),IF(ISNA(E!O35),TRUE,FALSE),FALSE),"StuNAMsg",IF(AND(ISNA('#_E'!O35),ISNA(E!O35)),TRUE,FALSE),"PerfectMsg",IF(NOT(ISERROR('#_E'!O35)),IF(ISERROR(E!O35),TRUE,FALSE),FALSE),"StuErrorMsg",IF(TYPE('#_E'!O35)&lt;&gt;TYPE(E!O35),TRUE,FALSE),"WrongTypeMsg",IF(_xlfn.ISFORMULA('#_E'!O35),IF(NOT(_xlfn.ISFORMULA(E!O35)),TRUE),FALSE),"MissingFormulaMsg",IF(NOT(AND(ISNUMBER(FIND("[",_xlfn.FORMULATEXT('#_E'!O35))),ISNUMBER(FIND("!",_xlfn.FORMULATEXT('#_E'!O35))))),AND(ISNUMBER(FIND("[",_xlfn.FORMULATEXT(E!O35))),ISNUMBER(FIND("!",_xlfn.FORMULATEXT(E!O35)))),FALSE),"ExternalRefsMsg",IF(ISNUMBER('#_E'!O35),IF(ABS('#_E'!O35-E!O35)&gt;0.00001,TRUE,FALSE),IF('#_E'!O35&lt;&gt;E!O35,TRUE,FALSE)),IF(ISNUMBER('#_E'!O35),IF('#_E'!O35&gt;E!O35,"TooLow","TooHigh"),"WrongAnswer"),NOT(_xlfn.ISFORMULA('#_E'!O35)),IF(_xlfn.IFS(ISTEXT('#_E'!O35),FALSE,ISLOGICAL('#_E'!O35),FALSE,SUBSTITUTE(CELL("format",'#_E'!O35),"-","")=SUBSTITUTE(CELL("format",E!O35),"-",""),FALSE,CELL("format",'#_E'!O35)="G",FALSE,AND(CELL("format",'#_E'!O35)="F0",CELL("format",E!O35)="G"),FALSE,TRUE,IFERROR(IF(MATCH(CELL("format",'#_E'!O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35),_xlfn.FORMULATEXT(E!O35),E!O35),"9","#"),"8","#"),"7","#"),"6","#"),"5","#"),"4","#"),"3","#"),"2","#"),"1","#"),"0","#"),"$","")," ",""),",","@"),"&gt;","@"),"&lt;","@"),"=","@"),")","@"),"(","@"),"^","@"),"/","@"),"+","@"),"*","@"),"-","@"))-LEN(SUBSTITUTE(SUBSTITUTE(SUBSTITUTE(SUBSTITUTE(SUBSTITUTE(SUBSTITUTE(SUBSTITUTE(SUBSTITUTE(SUBSTITUTE(SUBSTITUTE(SUBSTITUTE(SUBSTITUTE(SUBSTITUTE(SUBSTITUTE(SUBSTITUTE(SUBSTITUTE(SUBSTITUTE(SUBSTITUTE(SUBSTITUTE(SUBSTITUTE(SUBSTITUTE(SUBSTITUTE(SUBSTITUTE(SUBSTITUTE(IF(_xlfn.ISFORMULA(E!O35),_xlfn.FORMULATEXT(E!O35),E!O35),"9","#"),"8","#"),"7","#"),"6","#"),"5","#"),"4","#"),"3","#"),"2","#"),"1","#"),"0","#"),"$","")," ",""),",","@"),"&gt;","@"),"&lt;","@"),"=","@"),")","@"),"(","@"),"^","@"),"/","@"),"+","@"),"*","@"),"-","@"),"@#","")))/2&gt;(LEN(SUBSTITUTE(SUBSTITUTE(SUBSTITUTE(SUBSTITUTE(SUBSTITUTE(SUBSTITUTE(SUBSTITUTE(SUBSTITUTE(SUBSTITUTE(SUBSTITUTE(SUBSTITUTE(SUBSTITUTE(SUBSTITUTE(SUBSTITUTE(SUBSTITUTE(SUBSTITUTE(SUBSTITUTE(SUBSTITUTE(SUBSTITUTE(SUBSTITUTE(SUBSTITUTE(SUBSTITUTE(SUBSTITUTE(IF(_xlfn.ISFORMULA('#_E'!O35),_xlfn.FORMULATEXT('#_E'!O35),'#_E'!O35),"9","#"),"8","#"),"7","#"),"6","#"),"5","#"),"4","#"),"3","#"),"2","#"),"1","#"),"0","#"),"$","")," ",""),",","@"),"&gt;","@"),"&lt;","@"),"=","@"),")","@"),"(","@"),"^","@"),"/","@"),"+","@"),"*","@"),"-","@"))-LEN(SUBSTITUTE(SUBSTITUTE(SUBSTITUTE(SUBSTITUTE(SUBSTITUTE(SUBSTITUTE(SUBSTITUTE(SUBSTITUTE(SUBSTITUTE(SUBSTITUTE(SUBSTITUTE(SUBSTITUTE(SUBSTITUTE(SUBSTITUTE(SUBSTITUTE(SUBSTITUTE(SUBSTITUTE(SUBSTITUTE(SUBSTITUTE(SUBSTITUTE(SUBSTITUTE(SUBSTITUTE(SUBSTITUTE(SUBSTITUTE(IF(_xlfn.ISFORMULA('#_E'!O35),_xlfn.FORMULATEXT('#_E'!O35),'#_E'!O35),"9","#"),"8","#"),"7","#"),"6","#"),"5","#"),"4","#"),"3","#"),"2","#"),"1","#"),"0","#"),"$","")," ",""),",","@"),"&gt;","@"),"&lt;","@"),"=","@"),")","@"),"(","@"),"^","@"),"/","@"),"+","@"),"*","@"),"-","@"),"@#","")))/2,TRUE,FALSE),"HardCodeMsg",IF(LEN(IF(_xlfn.ISFORMULA(E!O35),_xlfn.FORMULATEXT(E!O35),E!O35))-LEN(SUBSTITUTE(IF(_xlfn.ISFORMULA(E!O35),_xlfn.FORMULATEXT(E!O35),E!O35),"""",""))&gt;LEN(IF(_xlfn.ISFORMULA('#_E'!O35),_xlfn.FORMULATEXT('#_E'!O35),'#_E'!O35))-LEN(SUBSTITUTE(IF(_xlfn.ISFORMULA('#_E'!O35),_xlfn.FORMULATEXT('#_E'!O35),'#_E'!O35),"""","")),TRUE,FALSE),"HardQuoteMsg",IF(LEN(IF(_xlfn.ISFORMULA(E!O35),_xlfn.FORMULATEXT(E!O35),E!O35))-LEN(SUBSTITUTE(IF(_xlfn.ISFORMULA(E!O35),_xlfn.FORMULATEXT(E!O35),E!O35),"$",""))&lt;LEN(IF(_xlfn.ISFORMULA('#_E'!O35),_xlfn.FORMULATEXT('#_E'!O35),'#_E'!O35))-LEN(SUBSTITUTE(IF(_xlfn.ISFORMULA('#_E'!O35),_xlfn.FORMULATEXT('#_E'!O35),'#_E'!O35),"$","")),TRUE,FALSE),"MissingAbsMsg",_xlfn.IFS(ISTEXT('#_E'!O35),FALSE,ISLOGICAL('#_E'!O35),FALSE,SUBSTITUTE(CELL("format",'#_E'!O35),"-","")=SUBSTITUTE(CELL("format",E!O35),"-",""),FALSE,CELL("format",'#_E'!O35)="G",FALSE,AND(CELL("format",'#_E'!O35)="F0",CELL("format",E!O35)="G"),FALSE,TRUE,IFERROR(IF(MATCH(CELL("format",'#_E'!O35),FormatCodes_SFX!$A$4:$A$53,0)&gt;0,TRUE),FALSE),TRUE,TRUE),"FormatMsg",TRUE,"PerfectMsg")</f>
        <v>PerfectMsg</v>
      </c>
      <c r="Q35" s="250">
        <v>0</v>
      </c>
      <c r="R35" s="230"/>
    </row>
    <row r="36" spans="6:19" ht="106.9" customHeight="1">
      <c r="F36" s="316">
        <v>0</v>
      </c>
      <c r="G36" s="317">
        <v>0</v>
      </c>
      <c r="H36" s="303">
        <v>0</v>
      </c>
      <c r="I36" s="318">
        <v>34267.040000000001</v>
      </c>
      <c r="J36" s="231" t="str">
        <f ca="1">_xlfn.IFS(ISBLANK(E!J36),"",IF(NOT(ISNA('#_E'!J36)),IF(ISNA(E!J36),TRUE,FALSE),FALSE),"StuNAMsg",IF(AND(ISNA('#_E'!J36),ISNA(E!J36)),TRUE,FALSE),"PerfectMsg",IF(NOT(ISERROR('#_E'!J36)),IF(ISERROR(E!J36),TRUE,FALSE),FALSE),"StuErrorMsg",IF(TYPE('#_E'!J36)&lt;&gt;TYPE(E!J36),TRUE,FALSE),"WrongTypeMsg",IF(_xlfn.ISFORMULA('#_E'!J36),IF(NOT(_xlfn.ISFORMULA(E!J36)),TRUE),FALSE),"MissingFormulaMsg",IF(NOT(AND(ISNUMBER(FIND("[",_xlfn.FORMULATEXT('#_E'!J36))),ISNUMBER(FIND("!",_xlfn.FORMULATEXT('#_E'!J36))))),AND(ISNUMBER(FIND("[",_xlfn.FORMULATEXT(E!J36))),ISNUMBER(FIND("!",_xlfn.FORMULATEXT(E!J36)))),FALSE),"ExternalRefsMsg",IF(ISNUMBER('#_E'!J36),IF(ABS('#_E'!J36-E!J36)&gt;0.00001,TRUE,FALSE),IF('#_E'!J36&lt;&gt;E!J36,TRUE,FALSE)),IF(ISNUMBER('#_E'!J36),IF('#_E'!J36&gt;E!J36,"TooLow","TooHigh"),"WrongAnswer"),NOT(_xlfn.ISFORMULA('#_E'!J36)),IF(_xlfn.IFS(ISTEXT('#_E'!J36),FALSE,ISLOGICAL('#_E'!J36),FALSE,SUBSTITUTE(CELL("format",'#_E'!J36),"-","")=SUBSTITUTE(CELL("format",E!J36),"-",""),FALSE,CELL("format",'#_E'!J36)="G",FALSE,AND(CELL("format",'#_E'!J36)="F0",CELL("format",E!J36)="G"),FALSE,TRUE,IFERROR(IF(MATCH(CELL("format",'#_E'!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36),_xlfn.FORMULATEXT(E!J36),E!J36),"9","#"),"8","#"),"7","#"),"6","#"),"5","#"),"4","#"),"3","#"),"2","#"),"1","#"),"0","#"),"$","")," ",""),",","@"),"&gt;","@"),"&lt;","@"),"=","@"),")","@"),"(","@"),"^","@"),"/","@"),"+","@"),"*","@"),"-","@"))-LEN(SUBSTITUTE(SUBSTITUTE(SUBSTITUTE(SUBSTITUTE(SUBSTITUTE(SUBSTITUTE(SUBSTITUTE(SUBSTITUTE(SUBSTITUTE(SUBSTITUTE(SUBSTITUTE(SUBSTITUTE(SUBSTITUTE(SUBSTITUTE(SUBSTITUTE(SUBSTITUTE(SUBSTITUTE(SUBSTITUTE(SUBSTITUTE(SUBSTITUTE(SUBSTITUTE(SUBSTITUTE(SUBSTITUTE(SUBSTITUTE(IF(_xlfn.ISFORMULA(E!J36),_xlfn.FORMULATEXT(E!J36),E!J36),"9","#"),"8","#"),"7","#"),"6","#"),"5","#"),"4","#"),"3","#"),"2","#"),"1","#"),"0","#"),"$","")," ",""),",","@"),"&gt;","@"),"&lt;","@"),"=","@"),")","@"),"(","@"),"^","@"),"/","@"),"+","@"),"*","@"),"-","@"),"@#","")))/2&gt;(LEN(SUBSTITUTE(SUBSTITUTE(SUBSTITUTE(SUBSTITUTE(SUBSTITUTE(SUBSTITUTE(SUBSTITUTE(SUBSTITUTE(SUBSTITUTE(SUBSTITUTE(SUBSTITUTE(SUBSTITUTE(SUBSTITUTE(SUBSTITUTE(SUBSTITUTE(SUBSTITUTE(SUBSTITUTE(SUBSTITUTE(SUBSTITUTE(SUBSTITUTE(SUBSTITUTE(SUBSTITUTE(SUBSTITUTE(IF(_xlfn.ISFORMULA('#_E'!J36),_xlfn.FORMULATEXT('#_E'!J36),'#_E'!J36),"9","#"),"8","#"),"7","#"),"6","#"),"5","#"),"4","#"),"3","#"),"2","#"),"1","#"),"0","#"),"$","")," ",""),",","@"),"&gt;","@"),"&lt;","@"),"=","@"),")","@"),"(","@"),"^","@"),"/","@"),"+","@"),"*","@"),"-","@"))-LEN(SUBSTITUTE(SUBSTITUTE(SUBSTITUTE(SUBSTITUTE(SUBSTITUTE(SUBSTITUTE(SUBSTITUTE(SUBSTITUTE(SUBSTITUTE(SUBSTITUTE(SUBSTITUTE(SUBSTITUTE(SUBSTITUTE(SUBSTITUTE(SUBSTITUTE(SUBSTITUTE(SUBSTITUTE(SUBSTITUTE(SUBSTITUTE(SUBSTITUTE(SUBSTITUTE(SUBSTITUTE(SUBSTITUTE(SUBSTITUTE(IF(_xlfn.ISFORMULA('#_E'!J36),_xlfn.FORMULATEXT('#_E'!J36),'#_E'!J36),"9","#"),"8","#"),"7","#"),"6","#"),"5","#"),"4","#"),"3","#"),"2","#"),"1","#"),"0","#"),"$","")," ",""),",","@"),"&gt;","@"),"&lt;","@"),"=","@"),")","@"),"(","@"),"^","@"),"/","@"),"+","@"),"*","@"),"-","@"),"@#","")))/2,TRUE,FALSE),"HardCodeMsg",IF(LEN(IF(_xlfn.ISFORMULA(E!J36),_xlfn.FORMULATEXT(E!J36),E!J36))-LEN(SUBSTITUTE(IF(_xlfn.ISFORMULA(E!J36),_xlfn.FORMULATEXT(E!J36),E!J36),"""",""))&gt;LEN(IF(_xlfn.ISFORMULA('#_E'!J36),_xlfn.FORMULATEXT('#_E'!J36),'#_E'!J36))-LEN(SUBSTITUTE(IF(_xlfn.ISFORMULA('#_E'!J36),_xlfn.FORMULATEXT('#_E'!J36),'#_E'!J36),"""","")),TRUE,FALSE),"HardQuoteMsg",IF(LEN(IF(_xlfn.ISFORMULA(E!J36),_xlfn.FORMULATEXT(E!J36),E!J36))-LEN(SUBSTITUTE(IF(_xlfn.ISFORMULA(E!J36),_xlfn.FORMULATEXT(E!J36),E!J36),"$",""))&lt;LEN(IF(_xlfn.ISFORMULA('#_E'!J36),_xlfn.FORMULATEXT('#_E'!J36),'#_E'!J36))-LEN(SUBSTITUTE(IF(_xlfn.ISFORMULA('#_E'!J36),_xlfn.FORMULATEXT('#_E'!J36),'#_E'!J36),"$","")),TRUE,FALSE),"MissingAbsMsg",_xlfn.IFS(ISTEXT('#_E'!J36),FALSE,ISLOGICAL('#_E'!J36),FALSE,SUBSTITUTE(CELL("format",'#_E'!J36),"-","")=SUBSTITUTE(CELL("format",E!J36),"-",""),FALSE,CELL("format",'#_E'!J36)="G",FALSE,AND(CELL("format",'#_E'!J36)="F0",CELL("format",E!J36)="G"),FALSE,TRUE,IFERROR(IF(MATCH(CELL("format",'#_E'!J36),FormatCodes_SFX!$A$4:$A$53,0)&gt;0,TRUE),FALSE),TRUE,TRUE),"FormatMsg",TRUE,"PerfectMsg")</f>
        <v>PerfectMsg</v>
      </c>
      <c r="K36" s="231">
        <v>0</v>
      </c>
      <c r="L36" s="231" t="str">
        <f ca="1">_xlfn.IFS(ISBLANK(E!L36),"",IF(NOT(ISNA('#_E'!L36)),IF(ISNA(E!L36),TRUE,FALSE),FALSE),"StuNAMsg",IF(AND(ISNA('#_E'!L36),ISNA(E!L36)),TRUE,FALSE),"PerfectMsg",IF(NOT(ISERROR('#_E'!L36)),IF(ISERROR(E!L36),TRUE,FALSE),FALSE),"StuErrorMsg",IF(TYPE('#_E'!L36)&lt;&gt;TYPE(E!L36),TRUE,FALSE),"WrongTypeMsg",IF(_xlfn.ISFORMULA('#_E'!L36),IF(NOT(_xlfn.ISFORMULA(E!L36)),TRUE),FALSE),"MissingFormulaMsg",IF(NOT(AND(ISNUMBER(FIND("[",_xlfn.FORMULATEXT('#_E'!L36))),ISNUMBER(FIND("!",_xlfn.FORMULATEXT('#_E'!L36))))),AND(ISNUMBER(FIND("[",_xlfn.FORMULATEXT(E!L36))),ISNUMBER(FIND("!",_xlfn.FORMULATEXT(E!L36)))),FALSE),"ExternalRefsMsg",IF(ISNUMBER('#_E'!L36),IF(ABS('#_E'!L36-E!L36)&gt;0.00001,TRUE,FALSE),IF('#_E'!L36&lt;&gt;E!L36,TRUE,FALSE)),IF(ISNUMBER('#_E'!L36),IF('#_E'!L36&gt;E!L36,"TooLow","TooHigh"),"WrongAnswer"),NOT(_xlfn.ISFORMULA('#_E'!L36)),IF(_xlfn.IFS(ISTEXT('#_E'!L36),FALSE,ISLOGICAL('#_E'!L36),FALSE,SUBSTITUTE(CELL("format",'#_E'!L36),"-","")=SUBSTITUTE(CELL("format",E!L36),"-",""),FALSE,CELL("format",'#_E'!L36)="G",FALSE,AND(CELL("format",'#_E'!L36)="F0",CELL("format",E!L36)="G"),FALSE,TRUE,IFERROR(IF(MATCH(CELL("format",'#_E'!L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36),_xlfn.FORMULATEXT(E!L36),E!L36),"9","#"),"8","#"),"7","#"),"6","#"),"5","#"),"4","#"),"3","#"),"2","#"),"1","#"),"0","#"),"$","")," ",""),",","@"),"&gt;","@"),"&lt;","@"),"=","@"),")","@"),"(","@"),"^","@"),"/","@"),"+","@"),"*","@"),"-","@"))-LEN(SUBSTITUTE(SUBSTITUTE(SUBSTITUTE(SUBSTITUTE(SUBSTITUTE(SUBSTITUTE(SUBSTITUTE(SUBSTITUTE(SUBSTITUTE(SUBSTITUTE(SUBSTITUTE(SUBSTITUTE(SUBSTITUTE(SUBSTITUTE(SUBSTITUTE(SUBSTITUTE(SUBSTITUTE(SUBSTITUTE(SUBSTITUTE(SUBSTITUTE(SUBSTITUTE(SUBSTITUTE(SUBSTITUTE(SUBSTITUTE(IF(_xlfn.ISFORMULA(E!L36),_xlfn.FORMULATEXT(E!L36),E!L36),"9","#"),"8","#"),"7","#"),"6","#"),"5","#"),"4","#"),"3","#"),"2","#"),"1","#"),"0","#"),"$","")," ",""),",","@"),"&gt;","@"),"&lt;","@"),"=","@"),")","@"),"(","@"),"^","@"),"/","@"),"+","@"),"*","@"),"-","@"),"@#","")))/2&gt;(LEN(SUBSTITUTE(SUBSTITUTE(SUBSTITUTE(SUBSTITUTE(SUBSTITUTE(SUBSTITUTE(SUBSTITUTE(SUBSTITUTE(SUBSTITUTE(SUBSTITUTE(SUBSTITUTE(SUBSTITUTE(SUBSTITUTE(SUBSTITUTE(SUBSTITUTE(SUBSTITUTE(SUBSTITUTE(SUBSTITUTE(SUBSTITUTE(SUBSTITUTE(SUBSTITUTE(SUBSTITUTE(SUBSTITUTE(IF(_xlfn.ISFORMULA('#_E'!L36),_xlfn.FORMULATEXT('#_E'!L36),'#_E'!L36),"9","#"),"8","#"),"7","#"),"6","#"),"5","#"),"4","#"),"3","#"),"2","#"),"1","#"),"0","#"),"$","")," ",""),",","@"),"&gt;","@"),"&lt;","@"),"=","@"),")","@"),"(","@"),"^","@"),"/","@"),"+","@"),"*","@"),"-","@"))-LEN(SUBSTITUTE(SUBSTITUTE(SUBSTITUTE(SUBSTITUTE(SUBSTITUTE(SUBSTITUTE(SUBSTITUTE(SUBSTITUTE(SUBSTITUTE(SUBSTITUTE(SUBSTITUTE(SUBSTITUTE(SUBSTITUTE(SUBSTITUTE(SUBSTITUTE(SUBSTITUTE(SUBSTITUTE(SUBSTITUTE(SUBSTITUTE(SUBSTITUTE(SUBSTITUTE(SUBSTITUTE(SUBSTITUTE(SUBSTITUTE(IF(_xlfn.ISFORMULA('#_E'!L36),_xlfn.FORMULATEXT('#_E'!L36),'#_E'!L36),"9","#"),"8","#"),"7","#"),"6","#"),"5","#"),"4","#"),"3","#"),"2","#"),"1","#"),"0","#"),"$","")," ",""),",","@"),"&gt;","@"),"&lt;","@"),"=","@"),")","@"),"(","@"),"^","@"),"/","@"),"+","@"),"*","@"),"-","@"),"@#","")))/2,TRUE,FALSE),"HardCodeMsg",IF(LEN(IF(_xlfn.ISFORMULA(E!L36),_xlfn.FORMULATEXT(E!L36),E!L36))-LEN(SUBSTITUTE(IF(_xlfn.ISFORMULA(E!L36),_xlfn.FORMULATEXT(E!L36),E!L36),"""",""))&gt;LEN(IF(_xlfn.ISFORMULA('#_E'!L36),_xlfn.FORMULATEXT('#_E'!L36),'#_E'!L36))-LEN(SUBSTITUTE(IF(_xlfn.ISFORMULA('#_E'!L36),_xlfn.FORMULATEXT('#_E'!L36),'#_E'!L36),"""","")),TRUE,FALSE),"HardQuoteMsg",IF(LEN(IF(_xlfn.ISFORMULA(E!L36),_xlfn.FORMULATEXT(E!L36),E!L36))-LEN(SUBSTITUTE(IF(_xlfn.ISFORMULA(E!L36),_xlfn.FORMULATEXT(E!L36),E!L36),"$",""))&lt;LEN(IF(_xlfn.ISFORMULA('#_E'!L36),_xlfn.FORMULATEXT('#_E'!L36),'#_E'!L36))-LEN(SUBSTITUTE(IF(_xlfn.ISFORMULA('#_E'!L36),_xlfn.FORMULATEXT('#_E'!L36),'#_E'!L36),"$","")),TRUE,FALSE),"MissingAbsMsg",_xlfn.IFS(ISTEXT('#_E'!L36),FALSE,ISLOGICAL('#_E'!L36),FALSE,SUBSTITUTE(CELL("format",'#_E'!L36),"-","")=SUBSTITUTE(CELL("format",E!L36),"-",""),FALSE,CELL("format",'#_E'!L36)="G",FALSE,AND(CELL("format",'#_E'!L36)="F0",CELL("format",E!L36)="G"),FALSE,TRUE,IFERROR(IF(MATCH(CELL("format",'#_E'!L36),FormatCodes_SFX!$A$4:$A$53,0)&gt;0,TRUE),FALSE),TRUE,TRUE),"FormatMsg",TRUE,"PerfectMsg")</f>
        <v>PerfectMsg</v>
      </c>
      <c r="M36" s="232" t="str">
        <f ca="1">_xlfn.IFS(ISBLANK(E!M36),"",IF(NOT(ISNA('#_E'!M36)),IF(ISNA(E!M36),TRUE,FALSE),FALSE),"StuNAMsg",IF(AND(ISNA('#_E'!M36),ISNA(E!M36)),TRUE,FALSE),"PerfectMsg",IF(NOT(ISERROR('#_E'!M36)),IF(ISERROR(E!M36),TRUE,FALSE),FALSE),"StuErrorMsg",IF(TYPE('#_E'!M36)&lt;&gt;TYPE(E!M36),TRUE,FALSE),"WrongTypeMsg",IF(_xlfn.ISFORMULA('#_E'!M36),IF(NOT(_xlfn.ISFORMULA(E!M36)),TRUE),FALSE),"MissingFormulaMsg",IF(NOT(AND(ISNUMBER(FIND("[",_xlfn.FORMULATEXT('#_E'!M36))),ISNUMBER(FIND("!",_xlfn.FORMULATEXT('#_E'!M36))))),AND(ISNUMBER(FIND("[",_xlfn.FORMULATEXT(E!M36))),ISNUMBER(FIND("!",_xlfn.FORMULATEXT(E!M36)))),FALSE),"ExternalRefsMsg",IF(ISNUMBER('#_E'!M36),IF(ABS('#_E'!M36-E!M36)&gt;0.00001,TRUE,FALSE),IF('#_E'!M36&lt;&gt;E!M36,TRUE,FALSE)),IF(ISNUMBER('#_E'!M36),IF('#_E'!M36&gt;E!M36,"TooLow","TooHigh"),"WrongAnswer"),NOT(_xlfn.ISFORMULA('#_E'!M36)),IF(_xlfn.IFS(ISTEXT('#_E'!M36),FALSE,ISLOGICAL('#_E'!M36),FALSE,SUBSTITUTE(CELL("format",'#_E'!M36),"-","")=SUBSTITUTE(CELL("format",E!M36),"-",""),FALSE,CELL("format",'#_E'!M36)="G",FALSE,AND(CELL("format",'#_E'!M36)="F0",CELL("format",E!M36)="G"),FALSE,TRUE,IFERROR(IF(MATCH(CELL("format",'#_E'!M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36),_xlfn.FORMULATEXT(E!M36),E!M36),"9","#"),"8","#"),"7","#"),"6","#"),"5","#"),"4","#"),"3","#"),"2","#"),"1","#"),"0","#"),"$","")," ",""),",","@"),"&gt;","@"),"&lt;","@"),"=","@"),")","@"),"(","@"),"^","@"),"/","@"),"+","@"),"*","@"),"-","@"))-LEN(SUBSTITUTE(SUBSTITUTE(SUBSTITUTE(SUBSTITUTE(SUBSTITUTE(SUBSTITUTE(SUBSTITUTE(SUBSTITUTE(SUBSTITUTE(SUBSTITUTE(SUBSTITUTE(SUBSTITUTE(SUBSTITUTE(SUBSTITUTE(SUBSTITUTE(SUBSTITUTE(SUBSTITUTE(SUBSTITUTE(SUBSTITUTE(SUBSTITUTE(SUBSTITUTE(SUBSTITUTE(SUBSTITUTE(SUBSTITUTE(IF(_xlfn.ISFORMULA(E!M36),_xlfn.FORMULATEXT(E!M36),E!M36),"9","#"),"8","#"),"7","#"),"6","#"),"5","#"),"4","#"),"3","#"),"2","#"),"1","#"),"0","#"),"$","")," ",""),",","@"),"&gt;","@"),"&lt;","@"),"=","@"),")","@"),"(","@"),"^","@"),"/","@"),"+","@"),"*","@"),"-","@"),"@#","")))/2&gt;(LEN(SUBSTITUTE(SUBSTITUTE(SUBSTITUTE(SUBSTITUTE(SUBSTITUTE(SUBSTITUTE(SUBSTITUTE(SUBSTITUTE(SUBSTITUTE(SUBSTITUTE(SUBSTITUTE(SUBSTITUTE(SUBSTITUTE(SUBSTITUTE(SUBSTITUTE(SUBSTITUTE(SUBSTITUTE(SUBSTITUTE(SUBSTITUTE(SUBSTITUTE(SUBSTITUTE(SUBSTITUTE(SUBSTITUTE(IF(_xlfn.ISFORMULA('#_E'!M36),_xlfn.FORMULATEXT('#_E'!M36),'#_E'!M36),"9","#"),"8","#"),"7","#"),"6","#"),"5","#"),"4","#"),"3","#"),"2","#"),"1","#"),"0","#"),"$","")," ",""),",","@"),"&gt;","@"),"&lt;","@"),"=","@"),")","@"),"(","@"),"^","@"),"/","@"),"+","@"),"*","@"),"-","@"))-LEN(SUBSTITUTE(SUBSTITUTE(SUBSTITUTE(SUBSTITUTE(SUBSTITUTE(SUBSTITUTE(SUBSTITUTE(SUBSTITUTE(SUBSTITUTE(SUBSTITUTE(SUBSTITUTE(SUBSTITUTE(SUBSTITUTE(SUBSTITUTE(SUBSTITUTE(SUBSTITUTE(SUBSTITUTE(SUBSTITUTE(SUBSTITUTE(SUBSTITUTE(SUBSTITUTE(SUBSTITUTE(SUBSTITUTE(SUBSTITUTE(IF(_xlfn.ISFORMULA('#_E'!M36),_xlfn.FORMULATEXT('#_E'!M36),'#_E'!M36),"9","#"),"8","#"),"7","#"),"6","#"),"5","#"),"4","#"),"3","#"),"2","#"),"1","#"),"0","#"),"$","")," ",""),",","@"),"&gt;","@"),"&lt;","@"),"=","@"),")","@"),"(","@"),"^","@"),"/","@"),"+","@"),"*","@"),"-","@"),"@#","")))/2,TRUE,FALSE),"HardCodeMsg",IF(LEN(IF(_xlfn.ISFORMULA(E!M36),_xlfn.FORMULATEXT(E!M36),E!M36))-LEN(SUBSTITUTE(IF(_xlfn.ISFORMULA(E!M36),_xlfn.FORMULATEXT(E!M36),E!M36),"""",""))&gt;LEN(IF(_xlfn.ISFORMULA('#_E'!M36),_xlfn.FORMULATEXT('#_E'!M36),'#_E'!M36))-LEN(SUBSTITUTE(IF(_xlfn.ISFORMULA('#_E'!M36),_xlfn.FORMULATEXT('#_E'!M36),'#_E'!M36),"""","")),TRUE,FALSE),"HardQuoteMsg",IF(LEN(IF(_xlfn.ISFORMULA(E!M36),_xlfn.FORMULATEXT(E!M36),E!M36))-LEN(SUBSTITUTE(IF(_xlfn.ISFORMULA(E!M36),_xlfn.FORMULATEXT(E!M36),E!M36),"$",""))&lt;LEN(IF(_xlfn.ISFORMULA('#_E'!M36),_xlfn.FORMULATEXT('#_E'!M36),'#_E'!M36))-LEN(SUBSTITUTE(IF(_xlfn.ISFORMULA('#_E'!M36),_xlfn.FORMULATEXT('#_E'!M36),'#_E'!M36),"$","")),TRUE,FALSE),"MissingAbsMsg",_xlfn.IFS(ISTEXT('#_E'!M36),FALSE,ISLOGICAL('#_E'!M36),FALSE,SUBSTITUTE(CELL("format",'#_E'!M36),"-","")=SUBSTITUTE(CELL("format",E!M36),"-",""),FALSE,CELL("format",'#_E'!M36)="G",FALSE,AND(CELL("format",'#_E'!M36)="F0",CELL("format",E!M36)="G"),FALSE,TRUE,IFERROR(IF(MATCH(CELL("format",'#_E'!M36),FormatCodes_SFX!$A$4:$A$53,0)&gt;0,TRUE),FALSE),TRUE,TRUE),"FormatMsg",TRUE,"PerfectMsg")</f>
        <v>PerfectMsg</v>
      </c>
      <c r="N36" s="310" t="str">
        <f ca="1">_xlfn.IFS(ISBLANK(E!N36),"",IF(NOT(ISNA('#_E'!N36)),IF(ISNA(E!N36),TRUE,FALSE),FALSE),"StuNAMsg",IF(AND(ISNA('#_E'!N36),ISNA(E!N36)),TRUE,FALSE),"PerfectMsg",IF(NOT(ISERROR('#_E'!N36)),IF(ISERROR(E!N36),TRUE,FALSE),FALSE),"StuErrorMsg",IF(TYPE('#_E'!N36)&lt;&gt;TYPE(E!N36),TRUE,FALSE),"WrongTypeMsg",IF(_xlfn.ISFORMULA('#_E'!N36),IF(NOT(_xlfn.ISFORMULA(E!N36)),TRUE),FALSE),"MissingFormulaMsg",IF(NOT(AND(ISNUMBER(FIND("[",_xlfn.FORMULATEXT('#_E'!N36))),ISNUMBER(FIND("!",_xlfn.FORMULATEXT('#_E'!N36))))),AND(ISNUMBER(FIND("[",_xlfn.FORMULATEXT(E!N36))),ISNUMBER(FIND("!",_xlfn.FORMULATEXT(E!N36)))),FALSE),"ExternalRefsMsg",IF(ISNUMBER('#_E'!N36),IF(ABS('#_E'!N36-E!N36)&gt;0.00001,TRUE,FALSE),IF('#_E'!N36&lt;&gt;E!N36,TRUE,FALSE)),IF(ISNUMBER('#_E'!N36),IF('#_E'!N36&gt;E!N36,"TooLow","TooHigh"),"WrongAnswer"),NOT(_xlfn.ISFORMULA('#_E'!N36)),IF(_xlfn.IFS(ISTEXT('#_E'!N36),FALSE,ISLOGICAL('#_E'!N36),FALSE,SUBSTITUTE(CELL("format",'#_E'!N36),"-","")=SUBSTITUTE(CELL("format",E!N36),"-",""),FALSE,CELL("format",'#_E'!N36)="G",FALSE,AND(CELL("format",'#_E'!N36)="F0",CELL("format",E!N36)="G"),FALSE,TRUE,IFERROR(IF(MATCH(CELL("format",'#_E'!N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36),_xlfn.FORMULATEXT(E!N36),E!N36),"9","#"),"8","#"),"7","#"),"6","#"),"5","#"),"4","#"),"3","#"),"2","#"),"1","#"),"0","#"),"$","")," ",""),",","@"),"&gt;","@"),"&lt;","@"),"=","@"),")","@"),"(","@"),"^","@"),"/","@"),"+","@"),"*","@"),"-","@"))-LEN(SUBSTITUTE(SUBSTITUTE(SUBSTITUTE(SUBSTITUTE(SUBSTITUTE(SUBSTITUTE(SUBSTITUTE(SUBSTITUTE(SUBSTITUTE(SUBSTITUTE(SUBSTITUTE(SUBSTITUTE(SUBSTITUTE(SUBSTITUTE(SUBSTITUTE(SUBSTITUTE(SUBSTITUTE(SUBSTITUTE(SUBSTITUTE(SUBSTITUTE(SUBSTITUTE(SUBSTITUTE(SUBSTITUTE(SUBSTITUTE(IF(_xlfn.ISFORMULA(E!N36),_xlfn.FORMULATEXT(E!N36),E!N36),"9","#"),"8","#"),"7","#"),"6","#"),"5","#"),"4","#"),"3","#"),"2","#"),"1","#"),"0","#"),"$","")," ",""),",","@"),"&gt;","@"),"&lt;","@"),"=","@"),")","@"),"(","@"),"^","@"),"/","@"),"+","@"),"*","@"),"-","@"),"@#","")))/2&gt;(LEN(SUBSTITUTE(SUBSTITUTE(SUBSTITUTE(SUBSTITUTE(SUBSTITUTE(SUBSTITUTE(SUBSTITUTE(SUBSTITUTE(SUBSTITUTE(SUBSTITUTE(SUBSTITUTE(SUBSTITUTE(SUBSTITUTE(SUBSTITUTE(SUBSTITUTE(SUBSTITUTE(SUBSTITUTE(SUBSTITUTE(SUBSTITUTE(SUBSTITUTE(SUBSTITUTE(SUBSTITUTE(SUBSTITUTE(IF(_xlfn.ISFORMULA('#_E'!N36),_xlfn.FORMULATEXT('#_E'!N36),'#_E'!N36),"9","#"),"8","#"),"7","#"),"6","#"),"5","#"),"4","#"),"3","#"),"2","#"),"1","#"),"0","#"),"$","")," ",""),",","@"),"&gt;","@"),"&lt;","@"),"=","@"),")","@"),"(","@"),"^","@"),"/","@"),"+","@"),"*","@"),"-","@"))-LEN(SUBSTITUTE(SUBSTITUTE(SUBSTITUTE(SUBSTITUTE(SUBSTITUTE(SUBSTITUTE(SUBSTITUTE(SUBSTITUTE(SUBSTITUTE(SUBSTITUTE(SUBSTITUTE(SUBSTITUTE(SUBSTITUTE(SUBSTITUTE(SUBSTITUTE(SUBSTITUTE(SUBSTITUTE(SUBSTITUTE(SUBSTITUTE(SUBSTITUTE(SUBSTITUTE(SUBSTITUTE(SUBSTITUTE(SUBSTITUTE(IF(_xlfn.ISFORMULA('#_E'!N36),_xlfn.FORMULATEXT('#_E'!N36),'#_E'!N36),"9","#"),"8","#"),"7","#"),"6","#"),"5","#"),"4","#"),"3","#"),"2","#"),"1","#"),"0","#"),"$","")," ",""),",","@"),"&gt;","@"),"&lt;","@"),"=","@"),")","@"),"(","@"),"^","@"),"/","@"),"+","@"),"*","@"),"-","@"),"@#","")))/2,TRUE,FALSE),"HardCodeMsg",IF(LEN(IF(_xlfn.ISFORMULA(E!N36),_xlfn.FORMULATEXT(E!N36),E!N36))-LEN(SUBSTITUTE(IF(_xlfn.ISFORMULA(E!N36),_xlfn.FORMULATEXT(E!N36),E!N36),"""",""))&gt;LEN(IF(_xlfn.ISFORMULA('#_E'!N36),_xlfn.FORMULATEXT('#_E'!N36),'#_E'!N36))-LEN(SUBSTITUTE(IF(_xlfn.ISFORMULA('#_E'!N36),_xlfn.FORMULATEXT('#_E'!N36),'#_E'!N36),"""","")),TRUE,FALSE),"HardQuoteMsg",IF(LEN(IF(_xlfn.ISFORMULA(E!N36),_xlfn.FORMULATEXT(E!N36),E!N36))-LEN(SUBSTITUTE(IF(_xlfn.ISFORMULA(E!N36),_xlfn.FORMULATEXT(E!N36),E!N36),"$",""))&lt;LEN(IF(_xlfn.ISFORMULA('#_E'!N36),_xlfn.FORMULATEXT('#_E'!N36),'#_E'!N36))-LEN(SUBSTITUTE(IF(_xlfn.ISFORMULA('#_E'!N36),_xlfn.FORMULATEXT('#_E'!N36),'#_E'!N36),"$","")),TRUE,FALSE),"MissingAbsMsg",_xlfn.IFS(ISTEXT('#_E'!N36),FALSE,ISLOGICAL('#_E'!N36),FALSE,SUBSTITUTE(CELL("format",'#_E'!N36),"-","")=SUBSTITUTE(CELL("format",E!N36),"-",""),FALSE,CELL("format",'#_E'!N36)="G",FALSE,AND(CELL("format",'#_E'!N36)="F0",CELL("format",E!N36)="G"),FALSE,TRUE,IFERROR(IF(MATCH(CELL("format",'#_E'!N36),FormatCodes_SFX!$A$4:$A$53,0)&gt;0,TRUE),FALSE),TRUE,TRUE),"FormatMsg",TRUE,"PerfectMsg")</f>
        <v>PerfectMsg</v>
      </c>
      <c r="O36" s="312" t="str">
        <f ca="1">_xlfn.IFS(ISBLANK(E!O36),"",IF(NOT(ISNA('#_E'!O36)),IF(ISNA(E!O36),TRUE,FALSE),FALSE),"StuNAMsg",IF(AND(ISNA('#_E'!O36),ISNA(E!O36)),TRUE,FALSE),"PerfectMsg",IF(NOT(ISERROR('#_E'!O36)),IF(ISERROR(E!O36),TRUE,FALSE),FALSE),"StuErrorMsg",IF(TYPE('#_E'!O36)&lt;&gt;TYPE(E!O36),TRUE,FALSE),"WrongTypeMsg",IF(_xlfn.ISFORMULA('#_E'!O36),IF(NOT(_xlfn.ISFORMULA(E!O36)),TRUE),FALSE),"MissingFormulaMsg",IF(NOT(AND(ISNUMBER(FIND("[",_xlfn.FORMULATEXT('#_E'!O36))),ISNUMBER(FIND("!",_xlfn.FORMULATEXT('#_E'!O36))))),AND(ISNUMBER(FIND("[",_xlfn.FORMULATEXT(E!O36))),ISNUMBER(FIND("!",_xlfn.FORMULATEXT(E!O36)))),FALSE),"ExternalRefsMsg",IF(ISNUMBER('#_E'!O36),IF(ABS('#_E'!O36-E!O36)&gt;0.00001,TRUE,FALSE),IF('#_E'!O36&lt;&gt;E!O36,TRUE,FALSE)),IF(ISNUMBER('#_E'!O36),IF('#_E'!O36&gt;E!O36,"TooLow","TooHigh"),"WrongAnswer"),NOT(_xlfn.ISFORMULA('#_E'!O36)),IF(_xlfn.IFS(ISTEXT('#_E'!O36),FALSE,ISLOGICAL('#_E'!O36),FALSE,SUBSTITUTE(CELL("format",'#_E'!O36),"-","")=SUBSTITUTE(CELL("format",E!O36),"-",""),FALSE,CELL("format",'#_E'!O36)="G",FALSE,AND(CELL("format",'#_E'!O36)="F0",CELL("format",E!O36)="G"),FALSE,TRUE,IFERROR(IF(MATCH(CELL("format",'#_E'!O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36),_xlfn.FORMULATEXT(E!O36),E!O36),"9","#"),"8","#"),"7","#"),"6","#"),"5","#"),"4","#"),"3","#"),"2","#"),"1","#"),"0","#"),"$","")," ",""),",","@"),"&gt;","@"),"&lt;","@"),"=","@"),")","@"),"(","@"),"^","@"),"/","@"),"+","@"),"*","@"),"-","@"))-LEN(SUBSTITUTE(SUBSTITUTE(SUBSTITUTE(SUBSTITUTE(SUBSTITUTE(SUBSTITUTE(SUBSTITUTE(SUBSTITUTE(SUBSTITUTE(SUBSTITUTE(SUBSTITUTE(SUBSTITUTE(SUBSTITUTE(SUBSTITUTE(SUBSTITUTE(SUBSTITUTE(SUBSTITUTE(SUBSTITUTE(SUBSTITUTE(SUBSTITUTE(SUBSTITUTE(SUBSTITUTE(SUBSTITUTE(SUBSTITUTE(IF(_xlfn.ISFORMULA(E!O36),_xlfn.FORMULATEXT(E!O36),E!O36),"9","#"),"8","#"),"7","#"),"6","#"),"5","#"),"4","#"),"3","#"),"2","#"),"1","#"),"0","#"),"$","")," ",""),",","@"),"&gt;","@"),"&lt;","@"),"=","@"),")","@"),"(","@"),"^","@"),"/","@"),"+","@"),"*","@"),"-","@"),"@#","")))/2&gt;(LEN(SUBSTITUTE(SUBSTITUTE(SUBSTITUTE(SUBSTITUTE(SUBSTITUTE(SUBSTITUTE(SUBSTITUTE(SUBSTITUTE(SUBSTITUTE(SUBSTITUTE(SUBSTITUTE(SUBSTITUTE(SUBSTITUTE(SUBSTITUTE(SUBSTITUTE(SUBSTITUTE(SUBSTITUTE(SUBSTITUTE(SUBSTITUTE(SUBSTITUTE(SUBSTITUTE(SUBSTITUTE(SUBSTITUTE(IF(_xlfn.ISFORMULA('#_E'!O36),_xlfn.FORMULATEXT('#_E'!O36),'#_E'!O36),"9","#"),"8","#"),"7","#"),"6","#"),"5","#"),"4","#"),"3","#"),"2","#"),"1","#"),"0","#"),"$","")," ",""),",","@"),"&gt;","@"),"&lt;","@"),"=","@"),")","@"),"(","@"),"^","@"),"/","@"),"+","@"),"*","@"),"-","@"))-LEN(SUBSTITUTE(SUBSTITUTE(SUBSTITUTE(SUBSTITUTE(SUBSTITUTE(SUBSTITUTE(SUBSTITUTE(SUBSTITUTE(SUBSTITUTE(SUBSTITUTE(SUBSTITUTE(SUBSTITUTE(SUBSTITUTE(SUBSTITUTE(SUBSTITUTE(SUBSTITUTE(SUBSTITUTE(SUBSTITUTE(SUBSTITUTE(SUBSTITUTE(SUBSTITUTE(SUBSTITUTE(SUBSTITUTE(SUBSTITUTE(IF(_xlfn.ISFORMULA('#_E'!O36),_xlfn.FORMULATEXT('#_E'!O36),'#_E'!O36),"9","#"),"8","#"),"7","#"),"6","#"),"5","#"),"4","#"),"3","#"),"2","#"),"1","#"),"0","#"),"$","")," ",""),",","@"),"&gt;","@"),"&lt;","@"),"=","@"),")","@"),"(","@"),"^","@"),"/","@"),"+","@"),"*","@"),"-","@"),"@#","")))/2,TRUE,FALSE),"HardCodeMsg",IF(LEN(IF(_xlfn.ISFORMULA(E!O36),_xlfn.FORMULATEXT(E!O36),E!O36))-LEN(SUBSTITUTE(IF(_xlfn.ISFORMULA(E!O36),_xlfn.FORMULATEXT(E!O36),E!O36),"""",""))&gt;LEN(IF(_xlfn.ISFORMULA('#_E'!O36),_xlfn.FORMULATEXT('#_E'!O36),'#_E'!O36))-LEN(SUBSTITUTE(IF(_xlfn.ISFORMULA('#_E'!O36),_xlfn.FORMULATEXT('#_E'!O36),'#_E'!O36),"""","")),TRUE,FALSE),"HardQuoteMsg",IF(LEN(IF(_xlfn.ISFORMULA(E!O36),_xlfn.FORMULATEXT(E!O36),E!O36))-LEN(SUBSTITUTE(IF(_xlfn.ISFORMULA(E!O36),_xlfn.FORMULATEXT(E!O36),E!O36),"$",""))&lt;LEN(IF(_xlfn.ISFORMULA('#_E'!O36),_xlfn.FORMULATEXT('#_E'!O36),'#_E'!O36))-LEN(SUBSTITUTE(IF(_xlfn.ISFORMULA('#_E'!O36),_xlfn.FORMULATEXT('#_E'!O36),'#_E'!O36),"$","")),TRUE,FALSE),"MissingAbsMsg",_xlfn.IFS(ISTEXT('#_E'!O36),FALSE,ISLOGICAL('#_E'!O36),FALSE,SUBSTITUTE(CELL("format",'#_E'!O36),"-","")=SUBSTITUTE(CELL("format",E!O36),"-",""),FALSE,CELL("format",'#_E'!O36)="G",FALSE,AND(CELL("format",'#_E'!O36)="F0",CELL("format",E!O36)="G"),FALSE,TRUE,IFERROR(IF(MATCH(CELL("format",'#_E'!O36),FormatCodes_SFX!$A$4:$A$53,0)&gt;0,TRUE),FALSE),TRUE,TRUE),"FormatMsg",TRUE,"PerfectMsg")</f>
        <v>PerfectMsg</v>
      </c>
      <c r="Q36" s="250">
        <v>0</v>
      </c>
      <c r="R36" s="230"/>
    </row>
    <row r="37" spans="6:19" hidden="1">
      <c r="F37" s="316"/>
      <c r="G37" s="317"/>
      <c r="H37" s="303"/>
      <c r="I37" s="318"/>
      <c r="J37" s="231"/>
      <c r="K37" s="231">
        <v>1007</v>
      </c>
      <c r="L37" s="231"/>
      <c r="M37" s="232" t="str">
        <f ca="1">_xlfn.IFS(ISBLANK(E!M37),"",IF(NOT(ISNA('#_E'!M37)),IF(ISNA(E!M37),TRUE,FALSE),FALSE),"StuNAMsg",IF(AND(ISNA('#_E'!M37),ISNA(E!M37)),TRUE,FALSE),"PerfectMsg",IF(NOT(ISERROR('#_E'!M37)),IF(ISERROR(E!M37),TRUE,FALSE),FALSE),"StuErrorMsg",IF(TYPE('#_E'!M37)&lt;&gt;TYPE(E!M37),TRUE,FALSE),"WrongTypeMsg",IF(_xlfn.ISFORMULA('#_E'!M37),IF(NOT(_xlfn.ISFORMULA(E!M37)),TRUE),FALSE),"MissingFormulaMsg",IF(NOT(AND(ISNUMBER(FIND("[",_xlfn.FORMULATEXT('#_E'!M37))),ISNUMBER(FIND("!",_xlfn.FORMULATEXT('#_E'!M37))))),AND(ISNUMBER(FIND("[",_xlfn.FORMULATEXT(E!M37))),ISNUMBER(FIND("!",_xlfn.FORMULATEXT(E!M37)))),FALSE),"ExternalRefsMsg",IF(ISNUMBER('#_E'!M37),IF(ABS('#_E'!M37-E!M37)&gt;0.00001,TRUE,FALSE),IF('#_E'!M37&lt;&gt;E!M37,TRUE,FALSE)),IF(ISNUMBER('#_E'!M37),IF('#_E'!M37&gt;E!M37,"TooLow","TooHigh"),"WrongAnswer"),NOT(_xlfn.ISFORMULA('#_E'!M37)),IF(_xlfn.IFS(ISTEXT('#_E'!M37),FALSE,ISLOGICAL('#_E'!M37),FALSE,SUBSTITUTE(CELL("format",'#_E'!M37),"-","")=SUBSTITUTE(CELL("format",E!M37),"-",""),FALSE,CELL("format",'#_E'!M37)="G",FALSE,AND(CELL("format",'#_E'!M37)="F0",CELL("format",E!M37)="G"),FALSE,TRUE,IFERROR(IF(MATCH(CELL("format",'#_E'!M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37),_xlfn.FORMULATEXT(E!M37),E!M37),"9","#"),"8","#"),"7","#"),"6","#"),"5","#"),"4","#"),"3","#"),"2","#"),"1","#"),"0","#"),"$","")," ",""),",","@"),"&gt;","@"),"&lt;","@"),"=","@"),")","@"),"(","@"),"^","@"),"/","@"),"+","@"),"*","@"),"-","@"))-LEN(SUBSTITUTE(SUBSTITUTE(SUBSTITUTE(SUBSTITUTE(SUBSTITUTE(SUBSTITUTE(SUBSTITUTE(SUBSTITUTE(SUBSTITUTE(SUBSTITUTE(SUBSTITUTE(SUBSTITUTE(SUBSTITUTE(SUBSTITUTE(SUBSTITUTE(SUBSTITUTE(SUBSTITUTE(SUBSTITUTE(SUBSTITUTE(SUBSTITUTE(SUBSTITUTE(SUBSTITUTE(SUBSTITUTE(SUBSTITUTE(IF(_xlfn.ISFORMULA(E!M37),_xlfn.FORMULATEXT(E!M37),E!M37),"9","#"),"8","#"),"7","#"),"6","#"),"5","#"),"4","#"),"3","#"),"2","#"),"1","#"),"0","#"),"$","")," ",""),",","@"),"&gt;","@"),"&lt;","@"),"=","@"),")","@"),"(","@"),"^","@"),"/","@"),"+","@"),"*","@"),"-","@"),"@#","")))/2&gt;(LEN(SUBSTITUTE(SUBSTITUTE(SUBSTITUTE(SUBSTITUTE(SUBSTITUTE(SUBSTITUTE(SUBSTITUTE(SUBSTITUTE(SUBSTITUTE(SUBSTITUTE(SUBSTITUTE(SUBSTITUTE(SUBSTITUTE(SUBSTITUTE(SUBSTITUTE(SUBSTITUTE(SUBSTITUTE(SUBSTITUTE(SUBSTITUTE(SUBSTITUTE(SUBSTITUTE(SUBSTITUTE(SUBSTITUTE(IF(_xlfn.ISFORMULA('#_E'!M37),_xlfn.FORMULATEXT('#_E'!M37),'#_E'!M37),"9","#"),"8","#"),"7","#"),"6","#"),"5","#"),"4","#"),"3","#"),"2","#"),"1","#"),"0","#"),"$","")," ",""),",","@"),"&gt;","@"),"&lt;","@"),"=","@"),")","@"),"(","@"),"^","@"),"/","@"),"+","@"),"*","@"),"-","@"))-LEN(SUBSTITUTE(SUBSTITUTE(SUBSTITUTE(SUBSTITUTE(SUBSTITUTE(SUBSTITUTE(SUBSTITUTE(SUBSTITUTE(SUBSTITUTE(SUBSTITUTE(SUBSTITUTE(SUBSTITUTE(SUBSTITUTE(SUBSTITUTE(SUBSTITUTE(SUBSTITUTE(SUBSTITUTE(SUBSTITUTE(SUBSTITUTE(SUBSTITUTE(SUBSTITUTE(SUBSTITUTE(SUBSTITUTE(SUBSTITUTE(IF(_xlfn.ISFORMULA('#_E'!M37),_xlfn.FORMULATEXT('#_E'!M37),'#_E'!M37),"9","#"),"8","#"),"7","#"),"6","#"),"5","#"),"4","#"),"3","#"),"2","#"),"1","#"),"0","#"),"$","")," ",""),",","@"),"&gt;","@"),"&lt;","@"),"=","@"),")","@"),"(","@"),"^","@"),"/","@"),"+","@"),"*","@"),"-","@"),"@#","")))/2,TRUE,FALSE),"HardCodeMsg",IF(LEN(IF(_xlfn.ISFORMULA(E!M37),_xlfn.FORMULATEXT(E!M37),E!M37))-LEN(SUBSTITUTE(IF(_xlfn.ISFORMULA(E!M37),_xlfn.FORMULATEXT(E!M37),E!M37),"""",""))&gt;LEN(IF(_xlfn.ISFORMULA('#_E'!M37),_xlfn.FORMULATEXT('#_E'!M37),'#_E'!M37))-LEN(SUBSTITUTE(IF(_xlfn.ISFORMULA('#_E'!M37),_xlfn.FORMULATEXT('#_E'!M37),'#_E'!M37),"""","")),TRUE,FALSE),"HardQuoteMsg",IF(LEN(IF(_xlfn.ISFORMULA(E!M37),_xlfn.FORMULATEXT(E!M37),E!M37))-LEN(SUBSTITUTE(IF(_xlfn.ISFORMULA(E!M37),_xlfn.FORMULATEXT(E!M37),E!M37),"$",""))&lt;LEN(IF(_xlfn.ISFORMULA('#_E'!M37),_xlfn.FORMULATEXT('#_E'!M37),'#_E'!M37))-LEN(SUBSTITUTE(IF(_xlfn.ISFORMULA('#_E'!M37),_xlfn.FORMULATEXT('#_E'!M37),'#_E'!M37),"$","")),TRUE,FALSE),"MissingAbsMsg",_xlfn.IFS(ISTEXT('#_E'!M37),FALSE,ISLOGICAL('#_E'!M37),FALSE,SUBSTITUTE(CELL("format",'#_E'!M37),"-","")=SUBSTITUTE(CELL("format",E!M37),"-",""),FALSE,CELL("format",'#_E'!M37)="G",FALSE,AND(CELL("format",'#_E'!M37)="F0",CELL("format",E!M37)="G"),FALSE,TRUE,IFERROR(IF(MATCH(CELL("format",'#_E'!M37),FormatCodes_SFX!$A$4:$A$53,0)&gt;0,TRUE),FALSE),TRUE,TRUE),"FormatMsg",TRUE,"PerfectMsg")</f>
        <v>StuNAMsg</v>
      </c>
      <c r="N37" s="310"/>
      <c r="O37" s="312"/>
      <c r="R37" s="319" t="str">
        <f ca="1">_xlfn.IFS(ISBLANK(E!R37),"",IF(NOT(ISNA('#_E'!R37)),IF(ISNA(E!R37),TRUE,FALSE),FALSE),"StuNAMsg",IF(AND(ISNA('#_E'!R37),ISNA(E!R37)),TRUE,FALSE),"PerfectMsg",IF(NOT(ISERROR('#_E'!R37)),IF(ISERROR(E!R37),TRUE,FALSE),FALSE),"StuErrorMsg",IF(TYPE('#_E'!R37)&lt;&gt;TYPE(E!R37),TRUE,FALSE),"WrongTypeMsg",IF(_xlfn.ISFORMULA('#_E'!R37),IF(NOT(_xlfn.ISFORMULA(E!R37)),TRUE),FALSE),"MissingFormulaMsg",IF(NOT(AND(ISNUMBER(FIND("[",_xlfn.FORMULATEXT('#_E'!R37))),ISNUMBER(FIND("!",_xlfn.FORMULATEXT('#_E'!R37))))),AND(ISNUMBER(FIND("[",_xlfn.FORMULATEXT(E!R37))),ISNUMBER(FIND("!",_xlfn.FORMULATEXT(E!R37)))),FALSE),"ExternalRefsMsg",IF(ISNUMBER('#_E'!R37),IF(ABS('#_E'!R37-E!R37)&gt;0.00001,TRUE,FALSE),IF('#_E'!R37&lt;&gt;E!R37,TRUE,FALSE)),IF(ISNUMBER('#_E'!R37),IF('#_E'!R37&gt;E!R37,"TooLow","TooHigh"),"WrongAnswer"),NOT(_xlfn.ISFORMULA('#_E'!R37)),IF(_xlfn.IFS(ISTEXT('#_E'!R37),FALSE,ISLOGICAL('#_E'!R37),FALSE,SUBSTITUTE(CELL("format",'#_E'!R37),"-","")=SUBSTITUTE(CELL("format",E!R37),"-",""),FALSE,CELL("format",'#_E'!R37)="G",FALSE,AND(CELL("format",'#_E'!R37)="F0",CELL("format",E!R37)="G"),FALSE,TRUE,IFERROR(IF(MATCH(CELL("format",'#_E'!R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R37),_xlfn.FORMULATEXT(E!R37),E!R37),"9","#"),"8","#"),"7","#"),"6","#"),"5","#"),"4","#"),"3","#"),"2","#"),"1","#"),"0","#"),"$","")," ",""),",","@"),"&gt;","@"),"&lt;","@"),"=","@"),")","@"),"(","@"),"^","@"),"/","@"),"+","@"),"*","@"),"-","@"))-LEN(SUBSTITUTE(SUBSTITUTE(SUBSTITUTE(SUBSTITUTE(SUBSTITUTE(SUBSTITUTE(SUBSTITUTE(SUBSTITUTE(SUBSTITUTE(SUBSTITUTE(SUBSTITUTE(SUBSTITUTE(SUBSTITUTE(SUBSTITUTE(SUBSTITUTE(SUBSTITUTE(SUBSTITUTE(SUBSTITUTE(SUBSTITUTE(SUBSTITUTE(SUBSTITUTE(SUBSTITUTE(SUBSTITUTE(SUBSTITUTE(IF(_xlfn.ISFORMULA(E!R37),_xlfn.FORMULATEXT(E!R37),E!R37),"9","#"),"8","#"),"7","#"),"6","#"),"5","#"),"4","#"),"3","#"),"2","#"),"1","#"),"0","#"),"$","")," ",""),",","@"),"&gt;","@"),"&lt;","@"),"=","@"),")","@"),"(","@"),"^","@"),"/","@"),"+","@"),"*","@"),"-","@"),"@#","")))/2&gt;(LEN(SUBSTITUTE(SUBSTITUTE(SUBSTITUTE(SUBSTITUTE(SUBSTITUTE(SUBSTITUTE(SUBSTITUTE(SUBSTITUTE(SUBSTITUTE(SUBSTITUTE(SUBSTITUTE(SUBSTITUTE(SUBSTITUTE(SUBSTITUTE(SUBSTITUTE(SUBSTITUTE(SUBSTITUTE(SUBSTITUTE(SUBSTITUTE(SUBSTITUTE(SUBSTITUTE(SUBSTITUTE(SUBSTITUTE(IF(_xlfn.ISFORMULA('#_E'!R37),_xlfn.FORMULATEXT('#_E'!R37),'#_E'!R37),"9","#"),"8","#"),"7","#"),"6","#"),"5","#"),"4","#"),"3","#"),"2","#"),"1","#"),"0","#"),"$","")," ",""),",","@"),"&gt;","@"),"&lt;","@"),"=","@"),")","@"),"(","@"),"^","@"),"/","@"),"+","@"),"*","@"),"-","@"))-LEN(SUBSTITUTE(SUBSTITUTE(SUBSTITUTE(SUBSTITUTE(SUBSTITUTE(SUBSTITUTE(SUBSTITUTE(SUBSTITUTE(SUBSTITUTE(SUBSTITUTE(SUBSTITUTE(SUBSTITUTE(SUBSTITUTE(SUBSTITUTE(SUBSTITUTE(SUBSTITUTE(SUBSTITUTE(SUBSTITUTE(SUBSTITUTE(SUBSTITUTE(SUBSTITUTE(SUBSTITUTE(SUBSTITUTE(SUBSTITUTE(IF(_xlfn.ISFORMULA('#_E'!R37),_xlfn.FORMULATEXT('#_E'!R37),'#_E'!R37),"9","#"),"8","#"),"7","#"),"6","#"),"5","#"),"4","#"),"3","#"),"2","#"),"1","#"),"0","#"),"$","")," ",""),",","@"),"&gt;","@"),"&lt;","@"),"=","@"),")","@"),"(","@"),"^","@"),"/","@"),"+","@"),"*","@"),"-","@"),"@#","")))/2,TRUE,FALSE),"HardCodeMsg",IF(LEN(IF(_xlfn.ISFORMULA(E!R37),_xlfn.FORMULATEXT(E!R37),E!R37))-LEN(SUBSTITUTE(IF(_xlfn.ISFORMULA(E!R37),_xlfn.FORMULATEXT(E!R37),E!R37),"""",""))&gt;LEN(IF(_xlfn.ISFORMULA('#_E'!R37),_xlfn.FORMULATEXT('#_E'!R37),'#_E'!R37))-LEN(SUBSTITUTE(IF(_xlfn.ISFORMULA('#_E'!R37),_xlfn.FORMULATEXT('#_E'!R37),'#_E'!R37),"""","")),TRUE,FALSE),"HardQuoteMsg",IF(LEN(IF(_xlfn.ISFORMULA(E!R37),_xlfn.FORMULATEXT(E!R37),E!R37))-LEN(SUBSTITUTE(IF(_xlfn.ISFORMULA(E!R37),_xlfn.FORMULATEXT(E!R37),E!R37),"$",""))&lt;LEN(IF(_xlfn.ISFORMULA('#_E'!R37),_xlfn.FORMULATEXT('#_E'!R37),'#_E'!R37))-LEN(SUBSTITUTE(IF(_xlfn.ISFORMULA('#_E'!R37),_xlfn.FORMULATEXT('#_E'!R37),'#_E'!R37),"$","")),TRUE,FALSE),"MissingAbsMsg",_xlfn.IFS(ISTEXT('#_E'!R37),FALSE,ISLOGICAL('#_E'!R37),FALSE,SUBSTITUTE(CELL("format",'#_E'!R37),"-","")=SUBSTITUTE(CELL("format",E!R37),"-",""),FALSE,CELL("format",'#_E'!R37)="G",FALSE,AND(CELL("format",'#_E'!R37)="F0",CELL("format",E!R37)="G"),FALSE,TRUE,IFERROR(IF(MATCH(CELL("format",'#_E'!R37),FormatCodes_SFX!$A$4:$A$53,0)&gt;0,TRUE),FALSE),TRUE,TRUE),"FormatMsg",TRUE,"PerfectMsg")</f>
        <v>PerfectMsg</v>
      </c>
      <c r="S37" s="228">
        <v>0</v>
      </c>
    </row>
    <row r="38" spans="6:19">
      <c r="F38" s="316">
        <v>0</v>
      </c>
      <c r="G38" s="317">
        <v>0</v>
      </c>
      <c r="H38" s="303">
        <v>0</v>
      </c>
      <c r="I38" s="318">
        <v>38244.39</v>
      </c>
      <c r="J38" s="231" t="str">
        <f ca="1">_xlfn.IFS(ISBLANK(E!J38),"",IF(NOT(ISNA('#_E'!J38)),IF(ISNA(E!J38),TRUE,FALSE),FALSE),"StuNAMsg",IF(AND(ISNA('#_E'!J38),ISNA(E!J38)),TRUE,FALSE),"PerfectMsg",IF(NOT(ISERROR('#_E'!J38)),IF(ISERROR(E!J38),TRUE,FALSE),FALSE),"StuErrorMsg",IF(TYPE('#_E'!J38)&lt;&gt;TYPE(E!J38),TRUE,FALSE),"WrongTypeMsg",IF(_xlfn.ISFORMULA('#_E'!J38),IF(NOT(_xlfn.ISFORMULA(E!J38)),TRUE),FALSE),"MissingFormulaMsg",IF(NOT(AND(ISNUMBER(FIND("[",_xlfn.FORMULATEXT('#_E'!J38))),ISNUMBER(FIND("!",_xlfn.FORMULATEXT('#_E'!J38))))),AND(ISNUMBER(FIND("[",_xlfn.FORMULATEXT(E!J38))),ISNUMBER(FIND("!",_xlfn.FORMULATEXT(E!J38)))),FALSE),"ExternalRefsMsg",IF(ISNUMBER('#_E'!J38),IF(ABS('#_E'!J38-E!J38)&gt;0.00001,TRUE,FALSE),IF('#_E'!J38&lt;&gt;E!J38,TRUE,FALSE)),IF(ISNUMBER('#_E'!J38),IF('#_E'!J38&gt;E!J38,"TooLow","TooHigh"),"WrongAnswer"),NOT(_xlfn.ISFORMULA('#_E'!J38)),IF(_xlfn.IFS(ISTEXT('#_E'!J38),FALSE,ISLOGICAL('#_E'!J38),FALSE,SUBSTITUTE(CELL("format",'#_E'!J38),"-","")=SUBSTITUTE(CELL("format",E!J38),"-",""),FALSE,CELL("format",'#_E'!J38)="G",FALSE,AND(CELL("format",'#_E'!J38)="F0",CELL("format",E!J38)="G"),FALSE,TRUE,IFERROR(IF(MATCH(CELL("format",'#_E'!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38),_xlfn.FORMULATEXT(E!J38),E!J38),"9","#"),"8","#"),"7","#"),"6","#"),"5","#"),"4","#"),"3","#"),"2","#"),"1","#"),"0","#"),"$","")," ",""),",","@"),"&gt;","@"),"&lt;","@"),"=","@"),")","@"),"(","@"),"^","@"),"/","@"),"+","@"),"*","@"),"-","@"))-LEN(SUBSTITUTE(SUBSTITUTE(SUBSTITUTE(SUBSTITUTE(SUBSTITUTE(SUBSTITUTE(SUBSTITUTE(SUBSTITUTE(SUBSTITUTE(SUBSTITUTE(SUBSTITUTE(SUBSTITUTE(SUBSTITUTE(SUBSTITUTE(SUBSTITUTE(SUBSTITUTE(SUBSTITUTE(SUBSTITUTE(SUBSTITUTE(SUBSTITUTE(SUBSTITUTE(SUBSTITUTE(SUBSTITUTE(SUBSTITUTE(IF(_xlfn.ISFORMULA(E!J38),_xlfn.FORMULATEXT(E!J38),E!J38),"9","#"),"8","#"),"7","#"),"6","#"),"5","#"),"4","#"),"3","#"),"2","#"),"1","#"),"0","#"),"$","")," ",""),",","@"),"&gt;","@"),"&lt;","@"),"=","@"),")","@"),"(","@"),"^","@"),"/","@"),"+","@"),"*","@"),"-","@"),"@#","")))/2&gt;(LEN(SUBSTITUTE(SUBSTITUTE(SUBSTITUTE(SUBSTITUTE(SUBSTITUTE(SUBSTITUTE(SUBSTITUTE(SUBSTITUTE(SUBSTITUTE(SUBSTITUTE(SUBSTITUTE(SUBSTITUTE(SUBSTITUTE(SUBSTITUTE(SUBSTITUTE(SUBSTITUTE(SUBSTITUTE(SUBSTITUTE(SUBSTITUTE(SUBSTITUTE(SUBSTITUTE(SUBSTITUTE(SUBSTITUTE(IF(_xlfn.ISFORMULA('#_E'!J38),_xlfn.FORMULATEXT('#_E'!J38),'#_E'!J38),"9","#"),"8","#"),"7","#"),"6","#"),"5","#"),"4","#"),"3","#"),"2","#"),"1","#"),"0","#"),"$","")," ",""),",","@"),"&gt;","@"),"&lt;","@"),"=","@"),")","@"),"(","@"),"^","@"),"/","@"),"+","@"),"*","@"),"-","@"))-LEN(SUBSTITUTE(SUBSTITUTE(SUBSTITUTE(SUBSTITUTE(SUBSTITUTE(SUBSTITUTE(SUBSTITUTE(SUBSTITUTE(SUBSTITUTE(SUBSTITUTE(SUBSTITUTE(SUBSTITUTE(SUBSTITUTE(SUBSTITUTE(SUBSTITUTE(SUBSTITUTE(SUBSTITUTE(SUBSTITUTE(SUBSTITUTE(SUBSTITUTE(SUBSTITUTE(SUBSTITUTE(SUBSTITUTE(SUBSTITUTE(IF(_xlfn.ISFORMULA('#_E'!J38),_xlfn.FORMULATEXT('#_E'!J38),'#_E'!J38),"9","#"),"8","#"),"7","#"),"6","#"),"5","#"),"4","#"),"3","#"),"2","#"),"1","#"),"0","#"),"$","")," ",""),",","@"),"&gt;","@"),"&lt;","@"),"=","@"),")","@"),"(","@"),"^","@"),"/","@"),"+","@"),"*","@"),"-","@"),"@#","")))/2,TRUE,FALSE),"HardCodeMsg",IF(LEN(IF(_xlfn.ISFORMULA(E!J38),_xlfn.FORMULATEXT(E!J38),E!J38))-LEN(SUBSTITUTE(IF(_xlfn.ISFORMULA(E!J38),_xlfn.FORMULATEXT(E!J38),E!J38),"""",""))&gt;LEN(IF(_xlfn.ISFORMULA('#_E'!J38),_xlfn.FORMULATEXT('#_E'!J38),'#_E'!J38))-LEN(SUBSTITUTE(IF(_xlfn.ISFORMULA('#_E'!J38),_xlfn.FORMULATEXT('#_E'!J38),'#_E'!J38),"""","")),TRUE,FALSE),"HardQuoteMsg",IF(LEN(IF(_xlfn.ISFORMULA(E!J38),_xlfn.FORMULATEXT(E!J38),E!J38))-LEN(SUBSTITUTE(IF(_xlfn.ISFORMULA(E!J38),_xlfn.FORMULATEXT(E!J38),E!J38),"$",""))&lt;LEN(IF(_xlfn.ISFORMULA('#_E'!J38),_xlfn.FORMULATEXT('#_E'!J38),'#_E'!J38))-LEN(SUBSTITUTE(IF(_xlfn.ISFORMULA('#_E'!J38),_xlfn.FORMULATEXT('#_E'!J38),'#_E'!J38),"$","")),TRUE,FALSE),"MissingAbsMsg",_xlfn.IFS(ISTEXT('#_E'!J38),FALSE,ISLOGICAL('#_E'!J38),FALSE,SUBSTITUTE(CELL("format",'#_E'!J38),"-","")=SUBSTITUTE(CELL("format",E!J38),"-",""),FALSE,CELL("format",'#_E'!J38)="G",FALSE,AND(CELL("format",'#_E'!J38)="F0",CELL("format",E!J38)="G"),FALSE,TRUE,IFERROR(IF(MATCH(CELL("format",'#_E'!J38),FormatCodes_SFX!$A$4:$A$53,0)&gt;0,TRUE),FALSE),TRUE,TRUE),"FormatMsg",TRUE,"PerfectMsg")</f>
        <v>PerfectMsg</v>
      </c>
      <c r="K38" s="231">
        <v>0</v>
      </c>
      <c r="L38" s="231" t="str">
        <f ca="1">_xlfn.IFS(ISBLANK(E!L38),"",IF(NOT(ISNA('#_E'!L38)),IF(ISNA(E!L38),TRUE,FALSE),FALSE),"StuNAMsg",IF(AND(ISNA('#_E'!L38),ISNA(E!L38)),TRUE,FALSE),"PerfectMsg",IF(NOT(ISERROR('#_E'!L38)),IF(ISERROR(E!L38),TRUE,FALSE),FALSE),"StuErrorMsg",IF(TYPE('#_E'!L38)&lt;&gt;TYPE(E!L38),TRUE,FALSE),"WrongTypeMsg",IF(_xlfn.ISFORMULA('#_E'!L38),IF(NOT(_xlfn.ISFORMULA(E!L38)),TRUE),FALSE),"MissingFormulaMsg",IF(NOT(AND(ISNUMBER(FIND("[",_xlfn.FORMULATEXT('#_E'!L38))),ISNUMBER(FIND("!",_xlfn.FORMULATEXT('#_E'!L38))))),AND(ISNUMBER(FIND("[",_xlfn.FORMULATEXT(E!L38))),ISNUMBER(FIND("!",_xlfn.FORMULATEXT(E!L38)))),FALSE),"ExternalRefsMsg",IF(ISNUMBER('#_E'!L38),IF(ABS('#_E'!L38-E!L38)&gt;0.00001,TRUE,FALSE),IF('#_E'!L38&lt;&gt;E!L38,TRUE,FALSE)),IF(ISNUMBER('#_E'!L38),IF('#_E'!L38&gt;E!L38,"TooLow","TooHigh"),"WrongAnswer"),NOT(_xlfn.ISFORMULA('#_E'!L38)),IF(_xlfn.IFS(ISTEXT('#_E'!L38),FALSE,ISLOGICAL('#_E'!L38),FALSE,SUBSTITUTE(CELL("format",'#_E'!L38),"-","")=SUBSTITUTE(CELL("format",E!L38),"-",""),FALSE,CELL("format",'#_E'!L38)="G",FALSE,AND(CELL("format",'#_E'!L38)="F0",CELL("format",E!L38)="G"),FALSE,TRUE,IFERROR(IF(MATCH(CELL("format",'#_E'!L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38),_xlfn.FORMULATEXT(E!L38),E!L38),"9","#"),"8","#"),"7","#"),"6","#"),"5","#"),"4","#"),"3","#"),"2","#"),"1","#"),"0","#"),"$","")," ",""),",","@"),"&gt;","@"),"&lt;","@"),"=","@"),")","@"),"(","@"),"^","@"),"/","@"),"+","@"),"*","@"),"-","@"))-LEN(SUBSTITUTE(SUBSTITUTE(SUBSTITUTE(SUBSTITUTE(SUBSTITUTE(SUBSTITUTE(SUBSTITUTE(SUBSTITUTE(SUBSTITUTE(SUBSTITUTE(SUBSTITUTE(SUBSTITUTE(SUBSTITUTE(SUBSTITUTE(SUBSTITUTE(SUBSTITUTE(SUBSTITUTE(SUBSTITUTE(SUBSTITUTE(SUBSTITUTE(SUBSTITUTE(SUBSTITUTE(SUBSTITUTE(SUBSTITUTE(IF(_xlfn.ISFORMULA(E!L38),_xlfn.FORMULATEXT(E!L38),E!L38),"9","#"),"8","#"),"7","#"),"6","#"),"5","#"),"4","#"),"3","#"),"2","#"),"1","#"),"0","#"),"$","")," ",""),",","@"),"&gt;","@"),"&lt;","@"),"=","@"),")","@"),"(","@"),"^","@"),"/","@"),"+","@"),"*","@"),"-","@"),"@#","")))/2&gt;(LEN(SUBSTITUTE(SUBSTITUTE(SUBSTITUTE(SUBSTITUTE(SUBSTITUTE(SUBSTITUTE(SUBSTITUTE(SUBSTITUTE(SUBSTITUTE(SUBSTITUTE(SUBSTITUTE(SUBSTITUTE(SUBSTITUTE(SUBSTITUTE(SUBSTITUTE(SUBSTITUTE(SUBSTITUTE(SUBSTITUTE(SUBSTITUTE(SUBSTITUTE(SUBSTITUTE(SUBSTITUTE(SUBSTITUTE(IF(_xlfn.ISFORMULA('#_E'!L38),_xlfn.FORMULATEXT('#_E'!L38),'#_E'!L38),"9","#"),"8","#"),"7","#"),"6","#"),"5","#"),"4","#"),"3","#"),"2","#"),"1","#"),"0","#"),"$","")," ",""),",","@"),"&gt;","@"),"&lt;","@"),"=","@"),")","@"),"(","@"),"^","@"),"/","@"),"+","@"),"*","@"),"-","@"))-LEN(SUBSTITUTE(SUBSTITUTE(SUBSTITUTE(SUBSTITUTE(SUBSTITUTE(SUBSTITUTE(SUBSTITUTE(SUBSTITUTE(SUBSTITUTE(SUBSTITUTE(SUBSTITUTE(SUBSTITUTE(SUBSTITUTE(SUBSTITUTE(SUBSTITUTE(SUBSTITUTE(SUBSTITUTE(SUBSTITUTE(SUBSTITUTE(SUBSTITUTE(SUBSTITUTE(SUBSTITUTE(SUBSTITUTE(SUBSTITUTE(IF(_xlfn.ISFORMULA('#_E'!L38),_xlfn.FORMULATEXT('#_E'!L38),'#_E'!L38),"9","#"),"8","#"),"7","#"),"6","#"),"5","#"),"4","#"),"3","#"),"2","#"),"1","#"),"0","#"),"$","")," ",""),",","@"),"&gt;","@"),"&lt;","@"),"=","@"),")","@"),"(","@"),"^","@"),"/","@"),"+","@"),"*","@"),"-","@"),"@#","")))/2,TRUE,FALSE),"HardCodeMsg",IF(LEN(IF(_xlfn.ISFORMULA(E!L38),_xlfn.FORMULATEXT(E!L38),E!L38))-LEN(SUBSTITUTE(IF(_xlfn.ISFORMULA(E!L38),_xlfn.FORMULATEXT(E!L38),E!L38),"""",""))&gt;LEN(IF(_xlfn.ISFORMULA('#_E'!L38),_xlfn.FORMULATEXT('#_E'!L38),'#_E'!L38))-LEN(SUBSTITUTE(IF(_xlfn.ISFORMULA('#_E'!L38),_xlfn.FORMULATEXT('#_E'!L38),'#_E'!L38),"""","")),TRUE,FALSE),"HardQuoteMsg",IF(LEN(IF(_xlfn.ISFORMULA(E!L38),_xlfn.FORMULATEXT(E!L38),E!L38))-LEN(SUBSTITUTE(IF(_xlfn.ISFORMULA(E!L38),_xlfn.FORMULATEXT(E!L38),E!L38),"$",""))&lt;LEN(IF(_xlfn.ISFORMULA('#_E'!L38),_xlfn.FORMULATEXT('#_E'!L38),'#_E'!L38))-LEN(SUBSTITUTE(IF(_xlfn.ISFORMULA('#_E'!L38),_xlfn.FORMULATEXT('#_E'!L38),'#_E'!L38),"$","")),TRUE,FALSE),"MissingAbsMsg",_xlfn.IFS(ISTEXT('#_E'!L38),FALSE,ISLOGICAL('#_E'!L38),FALSE,SUBSTITUTE(CELL("format",'#_E'!L38),"-","")=SUBSTITUTE(CELL("format",E!L38),"-",""),FALSE,CELL("format",'#_E'!L38)="G",FALSE,AND(CELL("format",'#_E'!L38)="F0",CELL("format",E!L38)="G"),FALSE,TRUE,IFERROR(IF(MATCH(CELL("format",'#_E'!L38),FormatCodes_SFX!$A$4:$A$53,0)&gt;0,TRUE),FALSE),TRUE,TRUE),"FormatMsg",TRUE,"PerfectMsg")</f>
        <v>PerfectMsg</v>
      </c>
      <c r="M38" s="232" t="str">
        <f ca="1">_xlfn.IFS(ISBLANK(E!M38),"",IF(NOT(ISNA('#_E'!M38)),IF(ISNA(E!M38),TRUE,FALSE),FALSE),"StuNAMsg",IF(AND(ISNA('#_E'!M38),ISNA(E!M38)),TRUE,FALSE),"PerfectMsg",IF(NOT(ISERROR('#_E'!M38)),IF(ISERROR(E!M38),TRUE,FALSE),FALSE),"StuErrorMsg",IF(TYPE('#_E'!M38)&lt;&gt;TYPE(E!M38),TRUE,FALSE),"WrongTypeMsg",IF(_xlfn.ISFORMULA('#_E'!M38),IF(NOT(_xlfn.ISFORMULA(E!M38)),TRUE),FALSE),"MissingFormulaMsg",IF(NOT(AND(ISNUMBER(FIND("[",_xlfn.FORMULATEXT('#_E'!M38))),ISNUMBER(FIND("!",_xlfn.FORMULATEXT('#_E'!M38))))),AND(ISNUMBER(FIND("[",_xlfn.FORMULATEXT(E!M38))),ISNUMBER(FIND("!",_xlfn.FORMULATEXT(E!M38)))),FALSE),"ExternalRefsMsg",IF(ISNUMBER('#_E'!M38),IF(ABS('#_E'!M38-E!M38)&gt;0.00001,TRUE,FALSE),IF('#_E'!M38&lt;&gt;E!M38,TRUE,FALSE)),IF(ISNUMBER('#_E'!M38),IF('#_E'!M38&gt;E!M38,"TooLow","TooHigh"),"WrongAnswer"),NOT(_xlfn.ISFORMULA('#_E'!M38)),IF(_xlfn.IFS(ISTEXT('#_E'!M38),FALSE,ISLOGICAL('#_E'!M38),FALSE,SUBSTITUTE(CELL("format",'#_E'!M38),"-","")=SUBSTITUTE(CELL("format",E!M38),"-",""),FALSE,CELL("format",'#_E'!M38)="G",FALSE,AND(CELL("format",'#_E'!M38)="F0",CELL("format",E!M38)="G"),FALSE,TRUE,IFERROR(IF(MATCH(CELL("format",'#_E'!M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38),_xlfn.FORMULATEXT(E!M38),E!M38),"9","#"),"8","#"),"7","#"),"6","#"),"5","#"),"4","#"),"3","#"),"2","#"),"1","#"),"0","#"),"$","")," ",""),",","@"),"&gt;","@"),"&lt;","@"),"=","@"),")","@"),"(","@"),"^","@"),"/","@"),"+","@"),"*","@"),"-","@"))-LEN(SUBSTITUTE(SUBSTITUTE(SUBSTITUTE(SUBSTITUTE(SUBSTITUTE(SUBSTITUTE(SUBSTITUTE(SUBSTITUTE(SUBSTITUTE(SUBSTITUTE(SUBSTITUTE(SUBSTITUTE(SUBSTITUTE(SUBSTITUTE(SUBSTITUTE(SUBSTITUTE(SUBSTITUTE(SUBSTITUTE(SUBSTITUTE(SUBSTITUTE(SUBSTITUTE(SUBSTITUTE(SUBSTITUTE(SUBSTITUTE(IF(_xlfn.ISFORMULA(E!M38),_xlfn.FORMULATEXT(E!M38),E!M38),"9","#"),"8","#"),"7","#"),"6","#"),"5","#"),"4","#"),"3","#"),"2","#"),"1","#"),"0","#"),"$","")," ",""),",","@"),"&gt;","@"),"&lt;","@"),"=","@"),")","@"),"(","@"),"^","@"),"/","@"),"+","@"),"*","@"),"-","@"),"@#","")))/2&gt;(LEN(SUBSTITUTE(SUBSTITUTE(SUBSTITUTE(SUBSTITUTE(SUBSTITUTE(SUBSTITUTE(SUBSTITUTE(SUBSTITUTE(SUBSTITUTE(SUBSTITUTE(SUBSTITUTE(SUBSTITUTE(SUBSTITUTE(SUBSTITUTE(SUBSTITUTE(SUBSTITUTE(SUBSTITUTE(SUBSTITUTE(SUBSTITUTE(SUBSTITUTE(SUBSTITUTE(SUBSTITUTE(SUBSTITUTE(IF(_xlfn.ISFORMULA('#_E'!M38),_xlfn.FORMULATEXT('#_E'!M38),'#_E'!M38),"9","#"),"8","#"),"7","#"),"6","#"),"5","#"),"4","#"),"3","#"),"2","#"),"1","#"),"0","#"),"$","")," ",""),",","@"),"&gt;","@"),"&lt;","@"),"=","@"),")","@"),"(","@"),"^","@"),"/","@"),"+","@"),"*","@"),"-","@"))-LEN(SUBSTITUTE(SUBSTITUTE(SUBSTITUTE(SUBSTITUTE(SUBSTITUTE(SUBSTITUTE(SUBSTITUTE(SUBSTITUTE(SUBSTITUTE(SUBSTITUTE(SUBSTITUTE(SUBSTITUTE(SUBSTITUTE(SUBSTITUTE(SUBSTITUTE(SUBSTITUTE(SUBSTITUTE(SUBSTITUTE(SUBSTITUTE(SUBSTITUTE(SUBSTITUTE(SUBSTITUTE(SUBSTITUTE(SUBSTITUTE(IF(_xlfn.ISFORMULA('#_E'!M38),_xlfn.FORMULATEXT('#_E'!M38),'#_E'!M38),"9","#"),"8","#"),"7","#"),"6","#"),"5","#"),"4","#"),"3","#"),"2","#"),"1","#"),"0","#"),"$","")," ",""),",","@"),"&gt;","@"),"&lt;","@"),"=","@"),")","@"),"(","@"),"^","@"),"/","@"),"+","@"),"*","@"),"-","@"),"@#","")))/2,TRUE,FALSE),"HardCodeMsg",IF(LEN(IF(_xlfn.ISFORMULA(E!M38),_xlfn.FORMULATEXT(E!M38),E!M38))-LEN(SUBSTITUTE(IF(_xlfn.ISFORMULA(E!M38),_xlfn.FORMULATEXT(E!M38),E!M38),"""",""))&gt;LEN(IF(_xlfn.ISFORMULA('#_E'!M38),_xlfn.FORMULATEXT('#_E'!M38),'#_E'!M38))-LEN(SUBSTITUTE(IF(_xlfn.ISFORMULA('#_E'!M38),_xlfn.FORMULATEXT('#_E'!M38),'#_E'!M38),"""","")),TRUE,FALSE),"HardQuoteMsg",IF(LEN(IF(_xlfn.ISFORMULA(E!M38),_xlfn.FORMULATEXT(E!M38),E!M38))-LEN(SUBSTITUTE(IF(_xlfn.ISFORMULA(E!M38),_xlfn.FORMULATEXT(E!M38),E!M38),"$",""))&lt;LEN(IF(_xlfn.ISFORMULA('#_E'!M38),_xlfn.FORMULATEXT('#_E'!M38),'#_E'!M38))-LEN(SUBSTITUTE(IF(_xlfn.ISFORMULA('#_E'!M38),_xlfn.FORMULATEXT('#_E'!M38),'#_E'!M38),"$","")),TRUE,FALSE),"MissingAbsMsg",_xlfn.IFS(ISTEXT('#_E'!M38),FALSE,ISLOGICAL('#_E'!M38),FALSE,SUBSTITUTE(CELL("format",'#_E'!M38),"-","")=SUBSTITUTE(CELL("format",E!M38),"-",""),FALSE,CELL("format",'#_E'!M38)="G",FALSE,AND(CELL("format",'#_E'!M38)="F0",CELL("format",E!M38)="G"),FALSE,TRUE,IFERROR(IF(MATCH(CELL("format",'#_E'!M38),FormatCodes_SFX!$A$4:$A$53,0)&gt;0,TRUE),FALSE),TRUE,TRUE),"FormatMsg",TRUE,"PerfectMsg")</f>
        <v>PerfectMsg</v>
      </c>
      <c r="N38" s="310" t="str">
        <f ca="1">_xlfn.IFS(ISBLANK(E!N38),"",IF(NOT(ISNA('#_E'!N38)),IF(ISNA(E!N38),TRUE,FALSE),FALSE),"StuNAMsg",IF(AND(ISNA('#_E'!N38),ISNA(E!N38)),TRUE,FALSE),"PerfectMsg",IF(NOT(ISERROR('#_E'!N38)),IF(ISERROR(E!N38),TRUE,FALSE),FALSE),"StuErrorMsg",IF(TYPE('#_E'!N38)&lt;&gt;TYPE(E!N38),TRUE,FALSE),"WrongTypeMsg",IF(_xlfn.ISFORMULA('#_E'!N38),IF(NOT(_xlfn.ISFORMULA(E!N38)),TRUE),FALSE),"MissingFormulaMsg",IF(NOT(AND(ISNUMBER(FIND("[",_xlfn.FORMULATEXT('#_E'!N38))),ISNUMBER(FIND("!",_xlfn.FORMULATEXT('#_E'!N38))))),AND(ISNUMBER(FIND("[",_xlfn.FORMULATEXT(E!N38))),ISNUMBER(FIND("!",_xlfn.FORMULATEXT(E!N38)))),FALSE),"ExternalRefsMsg",IF(ISNUMBER('#_E'!N38),IF(ABS('#_E'!N38-E!N38)&gt;0.00001,TRUE,FALSE),IF('#_E'!N38&lt;&gt;E!N38,TRUE,FALSE)),IF(ISNUMBER('#_E'!N38),IF('#_E'!N38&gt;E!N38,"TooLow","TooHigh"),"WrongAnswer"),NOT(_xlfn.ISFORMULA('#_E'!N38)),IF(_xlfn.IFS(ISTEXT('#_E'!N38),FALSE,ISLOGICAL('#_E'!N38),FALSE,SUBSTITUTE(CELL("format",'#_E'!N38),"-","")=SUBSTITUTE(CELL("format",E!N38),"-",""),FALSE,CELL("format",'#_E'!N38)="G",FALSE,AND(CELL("format",'#_E'!N38)="F0",CELL("format",E!N38)="G"),FALSE,TRUE,IFERROR(IF(MATCH(CELL("format",'#_E'!N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38),_xlfn.FORMULATEXT(E!N38),E!N38),"9","#"),"8","#"),"7","#"),"6","#"),"5","#"),"4","#"),"3","#"),"2","#"),"1","#"),"0","#"),"$","")," ",""),",","@"),"&gt;","@"),"&lt;","@"),"=","@"),")","@"),"(","@"),"^","@"),"/","@"),"+","@"),"*","@"),"-","@"))-LEN(SUBSTITUTE(SUBSTITUTE(SUBSTITUTE(SUBSTITUTE(SUBSTITUTE(SUBSTITUTE(SUBSTITUTE(SUBSTITUTE(SUBSTITUTE(SUBSTITUTE(SUBSTITUTE(SUBSTITUTE(SUBSTITUTE(SUBSTITUTE(SUBSTITUTE(SUBSTITUTE(SUBSTITUTE(SUBSTITUTE(SUBSTITUTE(SUBSTITUTE(SUBSTITUTE(SUBSTITUTE(SUBSTITUTE(SUBSTITUTE(IF(_xlfn.ISFORMULA(E!N38),_xlfn.FORMULATEXT(E!N38),E!N38),"9","#"),"8","#"),"7","#"),"6","#"),"5","#"),"4","#"),"3","#"),"2","#"),"1","#"),"0","#"),"$","")," ",""),",","@"),"&gt;","@"),"&lt;","@"),"=","@"),")","@"),"(","@"),"^","@"),"/","@"),"+","@"),"*","@"),"-","@"),"@#","")))/2&gt;(LEN(SUBSTITUTE(SUBSTITUTE(SUBSTITUTE(SUBSTITUTE(SUBSTITUTE(SUBSTITUTE(SUBSTITUTE(SUBSTITUTE(SUBSTITUTE(SUBSTITUTE(SUBSTITUTE(SUBSTITUTE(SUBSTITUTE(SUBSTITUTE(SUBSTITUTE(SUBSTITUTE(SUBSTITUTE(SUBSTITUTE(SUBSTITUTE(SUBSTITUTE(SUBSTITUTE(SUBSTITUTE(SUBSTITUTE(IF(_xlfn.ISFORMULA('#_E'!N38),_xlfn.FORMULATEXT('#_E'!N38),'#_E'!N38),"9","#"),"8","#"),"7","#"),"6","#"),"5","#"),"4","#"),"3","#"),"2","#"),"1","#"),"0","#"),"$","")," ",""),",","@"),"&gt;","@"),"&lt;","@"),"=","@"),")","@"),"(","@"),"^","@"),"/","@"),"+","@"),"*","@"),"-","@"))-LEN(SUBSTITUTE(SUBSTITUTE(SUBSTITUTE(SUBSTITUTE(SUBSTITUTE(SUBSTITUTE(SUBSTITUTE(SUBSTITUTE(SUBSTITUTE(SUBSTITUTE(SUBSTITUTE(SUBSTITUTE(SUBSTITUTE(SUBSTITUTE(SUBSTITUTE(SUBSTITUTE(SUBSTITUTE(SUBSTITUTE(SUBSTITUTE(SUBSTITUTE(SUBSTITUTE(SUBSTITUTE(SUBSTITUTE(SUBSTITUTE(IF(_xlfn.ISFORMULA('#_E'!N38),_xlfn.FORMULATEXT('#_E'!N38),'#_E'!N38),"9","#"),"8","#"),"7","#"),"6","#"),"5","#"),"4","#"),"3","#"),"2","#"),"1","#"),"0","#"),"$","")," ",""),",","@"),"&gt;","@"),"&lt;","@"),"=","@"),")","@"),"(","@"),"^","@"),"/","@"),"+","@"),"*","@"),"-","@"),"@#","")))/2,TRUE,FALSE),"HardCodeMsg",IF(LEN(IF(_xlfn.ISFORMULA(E!N38),_xlfn.FORMULATEXT(E!N38),E!N38))-LEN(SUBSTITUTE(IF(_xlfn.ISFORMULA(E!N38),_xlfn.FORMULATEXT(E!N38),E!N38),"""",""))&gt;LEN(IF(_xlfn.ISFORMULA('#_E'!N38),_xlfn.FORMULATEXT('#_E'!N38),'#_E'!N38))-LEN(SUBSTITUTE(IF(_xlfn.ISFORMULA('#_E'!N38),_xlfn.FORMULATEXT('#_E'!N38),'#_E'!N38),"""","")),TRUE,FALSE),"HardQuoteMsg",IF(LEN(IF(_xlfn.ISFORMULA(E!N38),_xlfn.FORMULATEXT(E!N38),E!N38))-LEN(SUBSTITUTE(IF(_xlfn.ISFORMULA(E!N38),_xlfn.FORMULATEXT(E!N38),E!N38),"$",""))&lt;LEN(IF(_xlfn.ISFORMULA('#_E'!N38),_xlfn.FORMULATEXT('#_E'!N38),'#_E'!N38))-LEN(SUBSTITUTE(IF(_xlfn.ISFORMULA('#_E'!N38),_xlfn.FORMULATEXT('#_E'!N38),'#_E'!N38),"$","")),TRUE,FALSE),"MissingAbsMsg",_xlfn.IFS(ISTEXT('#_E'!N38),FALSE,ISLOGICAL('#_E'!N38),FALSE,SUBSTITUTE(CELL("format",'#_E'!N38),"-","")=SUBSTITUTE(CELL("format",E!N38),"-",""),FALSE,CELL("format",'#_E'!N38)="G",FALSE,AND(CELL("format",'#_E'!N38)="F0",CELL("format",E!N38)="G"),FALSE,TRUE,IFERROR(IF(MATCH(CELL("format",'#_E'!N38),FormatCodes_SFX!$A$4:$A$53,0)&gt;0,TRUE),FALSE),TRUE,TRUE),"FormatMsg",TRUE,"PerfectMsg")</f>
        <v>PerfectMsg</v>
      </c>
      <c r="O38" s="312" t="str">
        <f ca="1">_xlfn.IFS(ISBLANK(E!O38),"",IF(NOT(ISNA('#_E'!O38)),IF(ISNA(E!O38),TRUE,FALSE),FALSE),"StuNAMsg",IF(AND(ISNA('#_E'!O38),ISNA(E!O38)),TRUE,FALSE),"PerfectMsg",IF(NOT(ISERROR('#_E'!O38)),IF(ISERROR(E!O38),TRUE,FALSE),FALSE),"StuErrorMsg",IF(TYPE('#_E'!O38)&lt;&gt;TYPE(E!O38),TRUE,FALSE),"WrongTypeMsg",IF(_xlfn.ISFORMULA('#_E'!O38),IF(NOT(_xlfn.ISFORMULA(E!O38)),TRUE),FALSE),"MissingFormulaMsg",IF(NOT(AND(ISNUMBER(FIND("[",_xlfn.FORMULATEXT('#_E'!O38))),ISNUMBER(FIND("!",_xlfn.FORMULATEXT('#_E'!O38))))),AND(ISNUMBER(FIND("[",_xlfn.FORMULATEXT(E!O38))),ISNUMBER(FIND("!",_xlfn.FORMULATEXT(E!O38)))),FALSE),"ExternalRefsMsg",IF(ISNUMBER('#_E'!O38),IF(ABS('#_E'!O38-E!O38)&gt;0.00001,TRUE,FALSE),IF('#_E'!O38&lt;&gt;E!O38,TRUE,FALSE)),IF(ISNUMBER('#_E'!O38),IF('#_E'!O38&gt;E!O38,"TooLow","TooHigh"),"WrongAnswer"),NOT(_xlfn.ISFORMULA('#_E'!O38)),IF(_xlfn.IFS(ISTEXT('#_E'!O38),FALSE,ISLOGICAL('#_E'!O38),FALSE,SUBSTITUTE(CELL("format",'#_E'!O38),"-","")=SUBSTITUTE(CELL("format",E!O38),"-",""),FALSE,CELL("format",'#_E'!O38)="G",FALSE,AND(CELL("format",'#_E'!O38)="F0",CELL("format",E!O38)="G"),FALSE,TRUE,IFERROR(IF(MATCH(CELL("format",'#_E'!O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38),_xlfn.FORMULATEXT(E!O38),E!O38),"9","#"),"8","#"),"7","#"),"6","#"),"5","#"),"4","#"),"3","#"),"2","#"),"1","#"),"0","#"),"$","")," ",""),",","@"),"&gt;","@"),"&lt;","@"),"=","@"),")","@"),"(","@"),"^","@"),"/","@"),"+","@"),"*","@"),"-","@"))-LEN(SUBSTITUTE(SUBSTITUTE(SUBSTITUTE(SUBSTITUTE(SUBSTITUTE(SUBSTITUTE(SUBSTITUTE(SUBSTITUTE(SUBSTITUTE(SUBSTITUTE(SUBSTITUTE(SUBSTITUTE(SUBSTITUTE(SUBSTITUTE(SUBSTITUTE(SUBSTITUTE(SUBSTITUTE(SUBSTITUTE(SUBSTITUTE(SUBSTITUTE(SUBSTITUTE(SUBSTITUTE(SUBSTITUTE(SUBSTITUTE(IF(_xlfn.ISFORMULA(E!O38),_xlfn.FORMULATEXT(E!O38),E!O38),"9","#"),"8","#"),"7","#"),"6","#"),"5","#"),"4","#"),"3","#"),"2","#"),"1","#"),"0","#"),"$","")," ",""),",","@"),"&gt;","@"),"&lt;","@"),"=","@"),")","@"),"(","@"),"^","@"),"/","@"),"+","@"),"*","@"),"-","@"),"@#","")))/2&gt;(LEN(SUBSTITUTE(SUBSTITUTE(SUBSTITUTE(SUBSTITUTE(SUBSTITUTE(SUBSTITUTE(SUBSTITUTE(SUBSTITUTE(SUBSTITUTE(SUBSTITUTE(SUBSTITUTE(SUBSTITUTE(SUBSTITUTE(SUBSTITUTE(SUBSTITUTE(SUBSTITUTE(SUBSTITUTE(SUBSTITUTE(SUBSTITUTE(SUBSTITUTE(SUBSTITUTE(SUBSTITUTE(SUBSTITUTE(IF(_xlfn.ISFORMULA('#_E'!O38),_xlfn.FORMULATEXT('#_E'!O38),'#_E'!O38),"9","#"),"8","#"),"7","#"),"6","#"),"5","#"),"4","#"),"3","#"),"2","#"),"1","#"),"0","#"),"$","")," ",""),",","@"),"&gt;","@"),"&lt;","@"),"=","@"),")","@"),"(","@"),"^","@"),"/","@"),"+","@"),"*","@"),"-","@"))-LEN(SUBSTITUTE(SUBSTITUTE(SUBSTITUTE(SUBSTITUTE(SUBSTITUTE(SUBSTITUTE(SUBSTITUTE(SUBSTITUTE(SUBSTITUTE(SUBSTITUTE(SUBSTITUTE(SUBSTITUTE(SUBSTITUTE(SUBSTITUTE(SUBSTITUTE(SUBSTITUTE(SUBSTITUTE(SUBSTITUTE(SUBSTITUTE(SUBSTITUTE(SUBSTITUTE(SUBSTITUTE(SUBSTITUTE(SUBSTITUTE(IF(_xlfn.ISFORMULA('#_E'!O38),_xlfn.FORMULATEXT('#_E'!O38),'#_E'!O38),"9","#"),"8","#"),"7","#"),"6","#"),"5","#"),"4","#"),"3","#"),"2","#"),"1","#"),"0","#"),"$","")," ",""),",","@"),"&gt;","@"),"&lt;","@"),"=","@"),")","@"),"(","@"),"^","@"),"/","@"),"+","@"),"*","@"),"-","@"),"@#","")))/2,TRUE,FALSE),"HardCodeMsg",IF(LEN(IF(_xlfn.ISFORMULA(E!O38),_xlfn.FORMULATEXT(E!O38),E!O38))-LEN(SUBSTITUTE(IF(_xlfn.ISFORMULA(E!O38),_xlfn.FORMULATEXT(E!O38),E!O38),"""",""))&gt;LEN(IF(_xlfn.ISFORMULA('#_E'!O38),_xlfn.FORMULATEXT('#_E'!O38),'#_E'!O38))-LEN(SUBSTITUTE(IF(_xlfn.ISFORMULA('#_E'!O38),_xlfn.FORMULATEXT('#_E'!O38),'#_E'!O38),"""","")),TRUE,FALSE),"HardQuoteMsg",IF(LEN(IF(_xlfn.ISFORMULA(E!O38),_xlfn.FORMULATEXT(E!O38),E!O38))-LEN(SUBSTITUTE(IF(_xlfn.ISFORMULA(E!O38),_xlfn.FORMULATEXT(E!O38),E!O38),"$",""))&lt;LEN(IF(_xlfn.ISFORMULA('#_E'!O38),_xlfn.FORMULATEXT('#_E'!O38),'#_E'!O38))-LEN(SUBSTITUTE(IF(_xlfn.ISFORMULA('#_E'!O38),_xlfn.FORMULATEXT('#_E'!O38),'#_E'!O38),"$","")),TRUE,FALSE),"MissingAbsMsg",_xlfn.IFS(ISTEXT('#_E'!O38),FALSE,ISLOGICAL('#_E'!O38),FALSE,SUBSTITUTE(CELL("format",'#_E'!O38),"-","")=SUBSTITUTE(CELL("format",E!O38),"-",""),FALSE,CELL("format",'#_E'!O38)="G",FALSE,AND(CELL("format",'#_E'!O38)="F0",CELL("format",E!O38)="G"),FALSE,TRUE,IFERROR(IF(MATCH(CELL("format",'#_E'!O38),FormatCodes_SFX!$A$4:$A$53,0)&gt;0,TRUE),FALSE),TRUE,TRUE),"FormatMsg",TRUE,"PerfectMsg")</f>
        <v>PerfectMsg</v>
      </c>
      <c r="R38" s="251" t="str">
        <f ca="1">_xlfn.IFS(ISBLANK(E!R38),"",IF(NOT(ISNA('#_E'!R38)),IF(ISNA(E!R38),TRUE,FALSE),FALSE),"StuNAMsg",IF(AND(ISNA('#_E'!R38),ISNA(E!R38)),TRUE,FALSE),"PerfectMsg",IF(NOT(ISERROR('#_E'!R38)),IF(ISERROR(E!R38),TRUE,FALSE),FALSE),"StuErrorMsg",IF(TYPE('#_E'!R38)&lt;&gt;TYPE(E!R38),TRUE,FALSE),"WrongTypeMsg",IF(_xlfn.ISFORMULA('#_E'!R38),IF(NOT(_xlfn.ISFORMULA(E!R38)),TRUE),FALSE),"MissingFormulaMsg",IF(NOT(AND(ISNUMBER(FIND("[",_xlfn.FORMULATEXT('#_E'!R38))),ISNUMBER(FIND("!",_xlfn.FORMULATEXT('#_E'!R38))))),AND(ISNUMBER(FIND("[",_xlfn.FORMULATEXT(E!R38))),ISNUMBER(FIND("!",_xlfn.FORMULATEXT(E!R38)))),FALSE),"ExternalRefsMsg",IF(ISNUMBER('#_E'!R38),IF(ABS('#_E'!R38-E!R38)&gt;0.00001,TRUE,FALSE),IF('#_E'!R38&lt;&gt;E!R38,TRUE,FALSE)),IF(ISNUMBER('#_E'!R38),IF('#_E'!R38&gt;E!R38,"TooLow","TooHigh"),"WrongAnswer"),NOT(_xlfn.ISFORMULA('#_E'!R38)),IF(_xlfn.IFS(ISTEXT('#_E'!R38),FALSE,ISLOGICAL('#_E'!R38),FALSE,SUBSTITUTE(CELL("format",'#_E'!R38),"-","")=SUBSTITUTE(CELL("format",E!R38),"-",""),FALSE,CELL("format",'#_E'!R38)="G",FALSE,AND(CELL("format",'#_E'!R38)="F0",CELL("format",E!R38)="G"),FALSE,TRUE,IFERROR(IF(MATCH(CELL("format",'#_E'!R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R38),_xlfn.FORMULATEXT(E!R38),E!R38),"9","#"),"8","#"),"7","#"),"6","#"),"5","#"),"4","#"),"3","#"),"2","#"),"1","#"),"0","#"),"$","")," ",""),",","@"),"&gt;","@"),"&lt;","@"),"=","@"),")","@"),"(","@"),"^","@"),"/","@"),"+","@"),"*","@"),"-","@"))-LEN(SUBSTITUTE(SUBSTITUTE(SUBSTITUTE(SUBSTITUTE(SUBSTITUTE(SUBSTITUTE(SUBSTITUTE(SUBSTITUTE(SUBSTITUTE(SUBSTITUTE(SUBSTITUTE(SUBSTITUTE(SUBSTITUTE(SUBSTITUTE(SUBSTITUTE(SUBSTITUTE(SUBSTITUTE(SUBSTITUTE(SUBSTITUTE(SUBSTITUTE(SUBSTITUTE(SUBSTITUTE(SUBSTITUTE(SUBSTITUTE(IF(_xlfn.ISFORMULA(E!R38),_xlfn.FORMULATEXT(E!R38),E!R38),"9","#"),"8","#"),"7","#"),"6","#"),"5","#"),"4","#"),"3","#"),"2","#"),"1","#"),"0","#"),"$","")," ",""),",","@"),"&gt;","@"),"&lt;","@"),"=","@"),")","@"),"(","@"),"^","@"),"/","@"),"+","@"),"*","@"),"-","@"),"@#","")))/2&gt;(LEN(SUBSTITUTE(SUBSTITUTE(SUBSTITUTE(SUBSTITUTE(SUBSTITUTE(SUBSTITUTE(SUBSTITUTE(SUBSTITUTE(SUBSTITUTE(SUBSTITUTE(SUBSTITUTE(SUBSTITUTE(SUBSTITUTE(SUBSTITUTE(SUBSTITUTE(SUBSTITUTE(SUBSTITUTE(SUBSTITUTE(SUBSTITUTE(SUBSTITUTE(SUBSTITUTE(SUBSTITUTE(SUBSTITUTE(IF(_xlfn.ISFORMULA('#_E'!R38),_xlfn.FORMULATEXT('#_E'!R38),'#_E'!R38),"9","#"),"8","#"),"7","#"),"6","#"),"5","#"),"4","#"),"3","#"),"2","#"),"1","#"),"0","#"),"$","")," ",""),",","@"),"&gt;","@"),"&lt;","@"),"=","@"),")","@"),"(","@"),"^","@"),"/","@"),"+","@"),"*","@"),"-","@"))-LEN(SUBSTITUTE(SUBSTITUTE(SUBSTITUTE(SUBSTITUTE(SUBSTITUTE(SUBSTITUTE(SUBSTITUTE(SUBSTITUTE(SUBSTITUTE(SUBSTITUTE(SUBSTITUTE(SUBSTITUTE(SUBSTITUTE(SUBSTITUTE(SUBSTITUTE(SUBSTITUTE(SUBSTITUTE(SUBSTITUTE(SUBSTITUTE(SUBSTITUTE(SUBSTITUTE(SUBSTITUTE(SUBSTITUTE(SUBSTITUTE(IF(_xlfn.ISFORMULA('#_E'!R38),_xlfn.FORMULATEXT('#_E'!R38),'#_E'!R38),"9","#"),"8","#"),"7","#"),"6","#"),"5","#"),"4","#"),"3","#"),"2","#"),"1","#"),"0","#"),"$","")," ",""),",","@"),"&gt;","@"),"&lt;","@"),"=","@"),")","@"),"(","@"),"^","@"),"/","@"),"+","@"),"*","@"),"-","@"),"@#","")))/2,TRUE,FALSE),"HardCodeMsg",IF(LEN(IF(_xlfn.ISFORMULA(E!R38),_xlfn.FORMULATEXT(E!R38),E!R38))-LEN(SUBSTITUTE(IF(_xlfn.ISFORMULA(E!R38),_xlfn.FORMULATEXT(E!R38),E!R38),"""",""))&gt;LEN(IF(_xlfn.ISFORMULA('#_E'!R38),_xlfn.FORMULATEXT('#_E'!R38),'#_E'!R38))-LEN(SUBSTITUTE(IF(_xlfn.ISFORMULA('#_E'!R38),_xlfn.FORMULATEXT('#_E'!R38),'#_E'!R38),"""","")),TRUE,FALSE),"HardQuoteMsg",IF(LEN(IF(_xlfn.ISFORMULA(E!R38),_xlfn.FORMULATEXT(E!R38),E!R38))-LEN(SUBSTITUTE(IF(_xlfn.ISFORMULA(E!R38),_xlfn.FORMULATEXT(E!R38),E!R38),"$",""))&lt;LEN(IF(_xlfn.ISFORMULA('#_E'!R38),_xlfn.FORMULATEXT('#_E'!R38),'#_E'!R38))-LEN(SUBSTITUTE(IF(_xlfn.ISFORMULA('#_E'!R38),_xlfn.FORMULATEXT('#_E'!R38),'#_E'!R38),"$","")),TRUE,FALSE),"MissingAbsMsg",_xlfn.IFS(ISTEXT('#_E'!R38),FALSE,ISLOGICAL('#_E'!R38),FALSE,SUBSTITUTE(CELL("format",'#_E'!R38),"-","")=SUBSTITUTE(CELL("format",E!R38),"-",""),FALSE,CELL("format",'#_E'!R38)="G",FALSE,AND(CELL("format",'#_E'!R38)="F0",CELL("format",E!R38)="G"),FALSE,TRUE,IFERROR(IF(MATCH(CELL("format",'#_E'!R38),FormatCodes_SFX!$A$4:$A$53,0)&gt;0,TRUE),FALSE),TRUE,TRUE),"FormatMsg",TRUE,"PerfectMsg")</f>
        <v>PerfectMsg</v>
      </c>
      <c r="S38" s="228">
        <v>0</v>
      </c>
    </row>
    <row r="39" spans="6:19">
      <c r="F39" s="316">
        <v>0</v>
      </c>
      <c r="G39" s="317">
        <v>0</v>
      </c>
      <c r="H39" s="303">
        <v>0</v>
      </c>
      <c r="I39" s="318">
        <v>50539.89</v>
      </c>
      <c r="J39" s="231" t="str">
        <f ca="1">_xlfn.IFS(ISBLANK(E!J39),"",IF(NOT(ISNA('#_E'!J39)),IF(ISNA(E!J39),TRUE,FALSE),FALSE),"StuNAMsg",IF(AND(ISNA('#_E'!J39),ISNA(E!J39)),TRUE,FALSE),"PerfectMsg",IF(NOT(ISERROR('#_E'!J39)),IF(ISERROR(E!J39),TRUE,FALSE),FALSE),"StuErrorMsg",IF(TYPE('#_E'!J39)&lt;&gt;TYPE(E!J39),TRUE,FALSE),"WrongTypeMsg",IF(_xlfn.ISFORMULA('#_E'!J39),IF(NOT(_xlfn.ISFORMULA(E!J39)),TRUE),FALSE),"MissingFormulaMsg",IF(NOT(AND(ISNUMBER(FIND("[",_xlfn.FORMULATEXT('#_E'!J39))),ISNUMBER(FIND("!",_xlfn.FORMULATEXT('#_E'!J39))))),AND(ISNUMBER(FIND("[",_xlfn.FORMULATEXT(E!J39))),ISNUMBER(FIND("!",_xlfn.FORMULATEXT(E!J39)))),FALSE),"ExternalRefsMsg",IF(ISNUMBER('#_E'!J39),IF(ABS('#_E'!J39-E!J39)&gt;0.00001,TRUE,FALSE),IF('#_E'!J39&lt;&gt;E!J39,TRUE,FALSE)),IF(ISNUMBER('#_E'!J39),IF('#_E'!J39&gt;E!J39,"TooLow","TooHigh"),"WrongAnswer"),NOT(_xlfn.ISFORMULA('#_E'!J39)),IF(_xlfn.IFS(ISTEXT('#_E'!J39),FALSE,ISLOGICAL('#_E'!J39),FALSE,SUBSTITUTE(CELL("format",'#_E'!J39),"-","")=SUBSTITUTE(CELL("format",E!J39),"-",""),FALSE,CELL("format",'#_E'!J39)="G",FALSE,AND(CELL("format",'#_E'!J39)="F0",CELL("format",E!J39)="G"),FALSE,TRUE,IFERROR(IF(MATCH(CELL("format",'#_E'!J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39),_xlfn.FORMULATEXT(E!J39),E!J39),"9","#"),"8","#"),"7","#"),"6","#"),"5","#"),"4","#"),"3","#"),"2","#"),"1","#"),"0","#"),"$","")," ",""),",","@"),"&gt;","@"),"&lt;","@"),"=","@"),")","@"),"(","@"),"^","@"),"/","@"),"+","@"),"*","@"),"-","@"))-LEN(SUBSTITUTE(SUBSTITUTE(SUBSTITUTE(SUBSTITUTE(SUBSTITUTE(SUBSTITUTE(SUBSTITUTE(SUBSTITUTE(SUBSTITUTE(SUBSTITUTE(SUBSTITUTE(SUBSTITUTE(SUBSTITUTE(SUBSTITUTE(SUBSTITUTE(SUBSTITUTE(SUBSTITUTE(SUBSTITUTE(SUBSTITUTE(SUBSTITUTE(SUBSTITUTE(SUBSTITUTE(SUBSTITUTE(SUBSTITUTE(IF(_xlfn.ISFORMULA(E!J39),_xlfn.FORMULATEXT(E!J39),E!J39),"9","#"),"8","#"),"7","#"),"6","#"),"5","#"),"4","#"),"3","#"),"2","#"),"1","#"),"0","#"),"$","")," ",""),",","@"),"&gt;","@"),"&lt;","@"),"=","@"),")","@"),"(","@"),"^","@"),"/","@"),"+","@"),"*","@"),"-","@"),"@#","")))/2&gt;(LEN(SUBSTITUTE(SUBSTITUTE(SUBSTITUTE(SUBSTITUTE(SUBSTITUTE(SUBSTITUTE(SUBSTITUTE(SUBSTITUTE(SUBSTITUTE(SUBSTITUTE(SUBSTITUTE(SUBSTITUTE(SUBSTITUTE(SUBSTITUTE(SUBSTITUTE(SUBSTITUTE(SUBSTITUTE(SUBSTITUTE(SUBSTITUTE(SUBSTITUTE(SUBSTITUTE(SUBSTITUTE(SUBSTITUTE(IF(_xlfn.ISFORMULA('#_E'!J39),_xlfn.FORMULATEXT('#_E'!J39),'#_E'!J39),"9","#"),"8","#"),"7","#"),"6","#"),"5","#"),"4","#"),"3","#"),"2","#"),"1","#"),"0","#"),"$","")," ",""),",","@"),"&gt;","@"),"&lt;","@"),"=","@"),")","@"),"(","@"),"^","@"),"/","@"),"+","@"),"*","@"),"-","@"))-LEN(SUBSTITUTE(SUBSTITUTE(SUBSTITUTE(SUBSTITUTE(SUBSTITUTE(SUBSTITUTE(SUBSTITUTE(SUBSTITUTE(SUBSTITUTE(SUBSTITUTE(SUBSTITUTE(SUBSTITUTE(SUBSTITUTE(SUBSTITUTE(SUBSTITUTE(SUBSTITUTE(SUBSTITUTE(SUBSTITUTE(SUBSTITUTE(SUBSTITUTE(SUBSTITUTE(SUBSTITUTE(SUBSTITUTE(SUBSTITUTE(IF(_xlfn.ISFORMULA('#_E'!J39),_xlfn.FORMULATEXT('#_E'!J39),'#_E'!J39),"9","#"),"8","#"),"7","#"),"6","#"),"5","#"),"4","#"),"3","#"),"2","#"),"1","#"),"0","#"),"$","")," ",""),",","@"),"&gt;","@"),"&lt;","@"),"=","@"),")","@"),"(","@"),"^","@"),"/","@"),"+","@"),"*","@"),"-","@"),"@#","")))/2,TRUE,FALSE),"HardCodeMsg",IF(LEN(IF(_xlfn.ISFORMULA(E!J39),_xlfn.FORMULATEXT(E!J39),E!J39))-LEN(SUBSTITUTE(IF(_xlfn.ISFORMULA(E!J39),_xlfn.FORMULATEXT(E!J39),E!J39),"""",""))&gt;LEN(IF(_xlfn.ISFORMULA('#_E'!J39),_xlfn.FORMULATEXT('#_E'!J39),'#_E'!J39))-LEN(SUBSTITUTE(IF(_xlfn.ISFORMULA('#_E'!J39),_xlfn.FORMULATEXT('#_E'!J39),'#_E'!J39),"""","")),TRUE,FALSE),"HardQuoteMsg",IF(LEN(IF(_xlfn.ISFORMULA(E!J39),_xlfn.FORMULATEXT(E!J39),E!J39))-LEN(SUBSTITUTE(IF(_xlfn.ISFORMULA(E!J39),_xlfn.FORMULATEXT(E!J39),E!J39),"$",""))&lt;LEN(IF(_xlfn.ISFORMULA('#_E'!J39),_xlfn.FORMULATEXT('#_E'!J39),'#_E'!J39))-LEN(SUBSTITUTE(IF(_xlfn.ISFORMULA('#_E'!J39),_xlfn.FORMULATEXT('#_E'!J39),'#_E'!J39),"$","")),TRUE,FALSE),"MissingAbsMsg",_xlfn.IFS(ISTEXT('#_E'!J39),FALSE,ISLOGICAL('#_E'!J39),FALSE,SUBSTITUTE(CELL("format",'#_E'!J39),"-","")=SUBSTITUTE(CELL("format",E!J39),"-",""),FALSE,CELL("format",'#_E'!J39)="G",FALSE,AND(CELL("format",'#_E'!J39)="F0",CELL("format",E!J39)="G"),FALSE,TRUE,IFERROR(IF(MATCH(CELL("format",'#_E'!J39),FormatCodes_SFX!$A$4:$A$53,0)&gt;0,TRUE),FALSE),TRUE,TRUE),"FormatMsg",TRUE,"PerfectMsg")</f>
        <v>PerfectMsg</v>
      </c>
      <c r="K39" s="231">
        <v>0</v>
      </c>
      <c r="L39" s="231" t="str">
        <f ca="1">_xlfn.IFS(ISBLANK(E!L39),"",IF(NOT(ISNA('#_E'!L39)),IF(ISNA(E!L39),TRUE,FALSE),FALSE),"StuNAMsg",IF(AND(ISNA('#_E'!L39),ISNA(E!L39)),TRUE,FALSE),"PerfectMsg",IF(NOT(ISERROR('#_E'!L39)),IF(ISERROR(E!L39),TRUE,FALSE),FALSE),"StuErrorMsg",IF(TYPE('#_E'!L39)&lt;&gt;TYPE(E!L39),TRUE,FALSE),"WrongTypeMsg",IF(_xlfn.ISFORMULA('#_E'!L39),IF(NOT(_xlfn.ISFORMULA(E!L39)),TRUE),FALSE),"MissingFormulaMsg",IF(NOT(AND(ISNUMBER(FIND("[",_xlfn.FORMULATEXT('#_E'!L39))),ISNUMBER(FIND("!",_xlfn.FORMULATEXT('#_E'!L39))))),AND(ISNUMBER(FIND("[",_xlfn.FORMULATEXT(E!L39))),ISNUMBER(FIND("!",_xlfn.FORMULATEXT(E!L39)))),FALSE),"ExternalRefsMsg",IF(ISNUMBER('#_E'!L39),IF(ABS('#_E'!L39-E!L39)&gt;0.00001,TRUE,FALSE),IF('#_E'!L39&lt;&gt;E!L39,TRUE,FALSE)),IF(ISNUMBER('#_E'!L39),IF('#_E'!L39&gt;E!L39,"TooLow","TooHigh"),"WrongAnswer"),NOT(_xlfn.ISFORMULA('#_E'!L39)),IF(_xlfn.IFS(ISTEXT('#_E'!L39),FALSE,ISLOGICAL('#_E'!L39),FALSE,SUBSTITUTE(CELL("format",'#_E'!L39),"-","")=SUBSTITUTE(CELL("format",E!L39),"-",""),FALSE,CELL("format",'#_E'!L39)="G",FALSE,AND(CELL("format",'#_E'!L39)="F0",CELL("format",E!L39)="G"),FALSE,TRUE,IFERROR(IF(MATCH(CELL("format",'#_E'!L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39),_xlfn.FORMULATEXT(E!L39),E!L39),"9","#"),"8","#"),"7","#"),"6","#"),"5","#"),"4","#"),"3","#"),"2","#"),"1","#"),"0","#"),"$","")," ",""),",","@"),"&gt;","@"),"&lt;","@"),"=","@"),")","@"),"(","@"),"^","@"),"/","@"),"+","@"),"*","@"),"-","@"))-LEN(SUBSTITUTE(SUBSTITUTE(SUBSTITUTE(SUBSTITUTE(SUBSTITUTE(SUBSTITUTE(SUBSTITUTE(SUBSTITUTE(SUBSTITUTE(SUBSTITUTE(SUBSTITUTE(SUBSTITUTE(SUBSTITUTE(SUBSTITUTE(SUBSTITUTE(SUBSTITUTE(SUBSTITUTE(SUBSTITUTE(SUBSTITUTE(SUBSTITUTE(SUBSTITUTE(SUBSTITUTE(SUBSTITUTE(SUBSTITUTE(IF(_xlfn.ISFORMULA(E!L39),_xlfn.FORMULATEXT(E!L39),E!L39),"9","#"),"8","#"),"7","#"),"6","#"),"5","#"),"4","#"),"3","#"),"2","#"),"1","#"),"0","#"),"$","")," ",""),",","@"),"&gt;","@"),"&lt;","@"),"=","@"),")","@"),"(","@"),"^","@"),"/","@"),"+","@"),"*","@"),"-","@"),"@#","")))/2&gt;(LEN(SUBSTITUTE(SUBSTITUTE(SUBSTITUTE(SUBSTITUTE(SUBSTITUTE(SUBSTITUTE(SUBSTITUTE(SUBSTITUTE(SUBSTITUTE(SUBSTITUTE(SUBSTITUTE(SUBSTITUTE(SUBSTITUTE(SUBSTITUTE(SUBSTITUTE(SUBSTITUTE(SUBSTITUTE(SUBSTITUTE(SUBSTITUTE(SUBSTITUTE(SUBSTITUTE(SUBSTITUTE(SUBSTITUTE(IF(_xlfn.ISFORMULA('#_E'!L39),_xlfn.FORMULATEXT('#_E'!L39),'#_E'!L39),"9","#"),"8","#"),"7","#"),"6","#"),"5","#"),"4","#"),"3","#"),"2","#"),"1","#"),"0","#"),"$","")," ",""),",","@"),"&gt;","@"),"&lt;","@"),"=","@"),")","@"),"(","@"),"^","@"),"/","@"),"+","@"),"*","@"),"-","@"))-LEN(SUBSTITUTE(SUBSTITUTE(SUBSTITUTE(SUBSTITUTE(SUBSTITUTE(SUBSTITUTE(SUBSTITUTE(SUBSTITUTE(SUBSTITUTE(SUBSTITUTE(SUBSTITUTE(SUBSTITUTE(SUBSTITUTE(SUBSTITUTE(SUBSTITUTE(SUBSTITUTE(SUBSTITUTE(SUBSTITUTE(SUBSTITUTE(SUBSTITUTE(SUBSTITUTE(SUBSTITUTE(SUBSTITUTE(SUBSTITUTE(IF(_xlfn.ISFORMULA('#_E'!L39),_xlfn.FORMULATEXT('#_E'!L39),'#_E'!L39),"9","#"),"8","#"),"7","#"),"6","#"),"5","#"),"4","#"),"3","#"),"2","#"),"1","#"),"0","#"),"$","")," ",""),",","@"),"&gt;","@"),"&lt;","@"),"=","@"),")","@"),"(","@"),"^","@"),"/","@"),"+","@"),"*","@"),"-","@"),"@#","")))/2,TRUE,FALSE),"HardCodeMsg",IF(LEN(IF(_xlfn.ISFORMULA(E!L39),_xlfn.FORMULATEXT(E!L39),E!L39))-LEN(SUBSTITUTE(IF(_xlfn.ISFORMULA(E!L39),_xlfn.FORMULATEXT(E!L39),E!L39),"""",""))&gt;LEN(IF(_xlfn.ISFORMULA('#_E'!L39),_xlfn.FORMULATEXT('#_E'!L39),'#_E'!L39))-LEN(SUBSTITUTE(IF(_xlfn.ISFORMULA('#_E'!L39),_xlfn.FORMULATEXT('#_E'!L39),'#_E'!L39),"""","")),TRUE,FALSE),"HardQuoteMsg",IF(LEN(IF(_xlfn.ISFORMULA(E!L39),_xlfn.FORMULATEXT(E!L39),E!L39))-LEN(SUBSTITUTE(IF(_xlfn.ISFORMULA(E!L39),_xlfn.FORMULATEXT(E!L39),E!L39),"$",""))&lt;LEN(IF(_xlfn.ISFORMULA('#_E'!L39),_xlfn.FORMULATEXT('#_E'!L39),'#_E'!L39))-LEN(SUBSTITUTE(IF(_xlfn.ISFORMULA('#_E'!L39),_xlfn.FORMULATEXT('#_E'!L39),'#_E'!L39),"$","")),TRUE,FALSE),"MissingAbsMsg",_xlfn.IFS(ISTEXT('#_E'!L39),FALSE,ISLOGICAL('#_E'!L39),FALSE,SUBSTITUTE(CELL("format",'#_E'!L39),"-","")=SUBSTITUTE(CELL("format",E!L39),"-",""),FALSE,CELL("format",'#_E'!L39)="G",FALSE,AND(CELL("format",'#_E'!L39)="F0",CELL("format",E!L39)="G"),FALSE,TRUE,IFERROR(IF(MATCH(CELL("format",'#_E'!L39),FormatCodes_SFX!$A$4:$A$53,0)&gt;0,TRUE),FALSE),TRUE,TRUE),"FormatMsg",TRUE,"PerfectMsg")</f>
        <v>PerfectMsg</v>
      </c>
      <c r="M39" s="232" t="str">
        <f ca="1">_xlfn.IFS(ISBLANK(E!M39),"",IF(NOT(ISNA('#_E'!M39)),IF(ISNA(E!M39),TRUE,FALSE),FALSE),"StuNAMsg",IF(AND(ISNA('#_E'!M39),ISNA(E!M39)),TRUE,FALSE),"PerfectMsg",IF(NOT(ISERROR('#_E'!M39)),IF(ISERROR(E!M39),TRUE,FALSE),FALSE),"StuErrorMsg",IF(TYPE('#_E'!M39)&lt;&gt;TYPE(E!M39),TRUE,FALSE),"WrongTypeMsg",IF(_xlfn.ISFORMULA('#_E'!M39),IF(NOT(_xlfn.ISFORMULA(E!M39)),TRUE),FALSE),"MissingFormulaMsg",IF(NOT(AND(ISNUMBER(FIND("[",_xlfn.FORMULATEXT('#_E'!M39))),ISNUMBER(FIND("!",_xlfn.FORMULATEXT('#_E'!M39))))),AND(ISNUMBER(FIND("[",_xlfn.FORMULATEXT(E!M39))),ISNUMBER(FIND("!",_xlfn.FORMULATEXT(E!M39)))),FALSE),"ExternalRefsMsg",IF(ISNUMBER('#_E'!M39),IF(ABS('#_E'!M39-E!M39)&gt;0.00001,TRUE,FALSE),IF('#_E'!M39&lt;&gt;E!M39,TRUE,FALSE)),IF(ISNUMBER('#_E'!M39),IF('#_E'!M39&gt;E!M39,"TooLow","TooHigh"),"WrongAnswer"),NOT(_xlfn.ISFORMULA('#_E'!M39)),IF(_xlfn.IFS(ISTEXT('#_E'!M39),FALSE,ISLOGICAL('#_E'!M39),FALSE,SUBSTITUTE(CELL("format",'#_E'!M39),"-","")=SUBSTITUTE(CELL("format",E!M39),"-",""),FALSE,CELL("format",'#_E'!M39)="G",FALSE,AND(CELL("format",'#_E'!M39)="F0",CELL("format",E!M39)="G"),FALSE,TRUE,IFERROR(IF(MATCH(CELL("format",'#_E'!M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39),_xlfn.FORMULATEXT(E!M39),E!M39),"9","#"),"8","#"),"7","#"),"6","#"),"5","#"),"4","#"),"3","#"),"2","#"),"1","#"),"0","#"),"$","")," ",""),",","@"),"&gt;","@"),"&lt;","@"),"=","@"),")","@"),"(","@"),"^","@"),"/","@"),"+","@"),"*","@"),"-","@"))-LEN(SUBSTITUTE(SUBSTITUTE(SUBSTITUTE(SUBSTITUTE(SUBSTITUTE(SUBSTITUTE(SUBSTITUTE(SUBSTITUTE(SUBSTITUTE(SUBSTITUTE(SUBSTITUTE(SUBSTITUTE(SUBSTITUTE(SUBSTITUTE(SUBSTITUTE(SUBSTITUTE(SUBSTITUTE(SUBSTITUTE(SUBSTITUTE(SUBSTITUTE(SUBSTITUTE(SUBSTITUTE(SUBSTITUTE(SUBSTITUTE(IF(_xlfn.ISFORMULA(E!M39),_xlfn.FORMULATEXT(E!M39),E!M39),"9","#"),"8","#"),"7","#"),"6","#"),"5","#"),"4","#"),"3","#"),"2","#"),"1","#"),"0","#"),"$","")," ",""),",","@"),"&gt;","@"),"&lt;","@"),"=","@"),")","@"),"(","@"),"^","@"),"/","@"),"+","@"),"*","@"),"-","@"),"@#","")))/2&gt;(LEN(SUBSTITUTE(SUBSTITUTE(SUBSTITUTE(SUBSTITUTE(SUBSTITUTE(SUBSTITUTE(SUBSTITUTE(SUBSTITUTE(SUBSTITUTE(SUBSTITUTE(SUBSTITUTE(SUBSTITUTE(SUBSTITUTE(SUBSTITUTE(SUBSTITUTE(SUBSTITUTE(SUBSTITUTE(SUBSTITUTE(SUBSTITUTE(SUBSTITUTE(SUBSTITUTE(SUBSTITUTE(SUBSTITUTE(IF(_xlfn.ISFORMULA('#_E'!M39),_xlfn.FORMULATEXT('#_E'!M39),'#_E'!M39),"9","#"),"8","#"),"7","#"),"6","#"),"5","#"),"4","#"),"3","#"),"2","#"),"1","#"),"0","#"),"$","")," ",""),",","@"),"&gt;","@"),"&lt;","@"),"=","@"),")","@"),"(","@"),"^","@"),"/","@"),"+","@"),"*","@"),"-","@"))-LEN(SUBSTITUTE(SUBSTITUTE(SUBSTITUTE(SUBSTITUTE(SUBSTITUTE(SUBSTITUTE(SUBSTITUTE(SUBSTITUTE(SUBSTITUTE(SUBSTITUTE(SUBSTITUTE(SUBSTITUTE(SUBSTITUTE(SUBSTITUTE(SUBSTITUTE(SUBSTITUTE(SUBSTITUTE(SUBSTITUTE(SUBSTITUTE(SUBSTITUTE(SUBSTITUTE(SUBSTITUTE(SUBSTITUTE(SUBSTITUTE(IF(_xlfn.ISFORMULA('#_E'!M39),_xlfn.FORMULATEXT('#_E'!M39),'#_E'!M39),"9","#"),"8","#"),"7","#"),"6","#"),"5","#"),"4","#"),"3","#"),"2","#"),"1","#"),"0","#"),"$","")," ",""),",","@"),"&gt;","@"),"&lt;","@"),"=","@"),")","@"),"(","@"),"^","@"),"/","@"),"+","@"),"*","@"),"-","@"),"@#","")))/2,TRUE,FALSE),"HardCodeMsg",IF(LEN(IF(_xlfn.ISFORMULA(E!M39),_xlfn.FORMULATEXT(E!M39),E!M39))-LEN(SUBSTITUTE(IF(_xlfn.ISFORMULA(E!M39),_xlfn.FORMULATEXT(E!M39),E!M39),"""",""))&gt;LEN(IF(_xlfn.ISFORMULA('#_E'!M39),_xlfn.FORMULATEXT('#_E'!M39),'#_E'!M39))-LEN(SUBSTITUTE(IF(_xlfn.ISFORMULA('#_E'!M39),_xlfn.FORMULATEXT('#_E'!M39),'#_E'!M39),"""","")),TRUE,FALSE),"HardQuoteMsg",IF(LEN(IF(_xlfn.ISFORMULA(E!M39),_xlfn.FORMULATEXT(E!M39),E!M39))-LEN(SUBSTITUTE(IF(_xlfn.ISFORMULA(E!M39),_xlfn.FORMULATEXT(E!M39),E!M39),"$",""))&lt;LEN(IF(_xlfn.ISFORMULA('#_E'!M39),_xlfn.FORMULATEXT('#_E'!M39),'#_E'!M39))-LEN(SUBSTITUTE(IF(_xlfn.ISFORMULA('#_E'!M39),_xlfn.FORMULATEXT('#_E'!M39),'#_E'!M39),"$","")),TRUE,FALSE),"MissingAbsMsg",_xlfn.IFS(ISTEXT('#_E'!M39),FALSE,ISLOGICAL('#_E'!M39),FALSE,SUBSTITUTE(CELL("format",'#_E'!M39),"-","")=SUBSTITUTE(CELL("format",E!M39),"-",""),FALSE,CELL("format",'#_E'!M39)="G",FALSE,AND(CELL("format",'#_E'!M39)="F0",CELL("format",E!M39)="G"),FALSE,TRUE,IFERROR(IF(MATCH(CELL("format",'#_E'!M39),FormatCodes_SFX!$A$4:$A$53,0)&gt;0,TRUE),FALSE),TRUE,TRUE),"FormatMsg",TRUE,"PerfectMsg")</f>
        <v>PerfectMsg</v>
      </c>
      <c r="N39" s="310" t="str">
        <f ca="1">_xlfn.IFS(ISBLANK(E!N39),"",IF(NOT(ISNA('#_E'!N39)),IF(ISNA(E!N39),TRUE,FALSE),FALSE),"StuNAMsg",IF(AND(ISNA('#_E'!N39),ISNA(E!N39)),TRUE,FALSE),"PerfectMsg",IF(NOT(ISERROR('#_E'!N39)),IF(ISERROR(E!N39),TRUE,FALSE),FALSE),"StuErrorMsg",IF(TYPE('#_E'!N39)&lt;&gt;TYPE(E!N39),TRUE,FALSE),"WrongTypeMsg",IF(_xlfn.ISFORMULA('#_E'!N39),IF(NOT(_xlfn.ISFORMULA(E!N39)),TRUE),FALSE),"MissingFormulaMsg",IF(NOT(AND(ISNUMBER(FIND("[",_xlfn.FORMULATEXT('#_E'!N39))),ISNUMBER(FIND("!",_xlfn.FORMULATEXT('#_E'!N39))))),AND(ISNUMBER(FIND("[",_xlfn.FORMULATEXT(E!N39))),ISNUMBER(FIND("!",_xlfn.FORMULATEXT(E!N39)))),FALSE),"ExternalRefsMsg",IF(ISNUMBER('#_E'!N39),IF(ABS('#_E'!N39-E!N39)&gt;0.00001,TRUE,FALSE),IF('#_E'!N39&lt;&gt;E!N39,TRUE,FALSE)),IF(ISNUMBER('#_E'!N39),IF('#_E'!N39&gt;E!N39,"TooLow","TooHigh"),"WrongAnswer"),NOT(_xlfn.ISFORMULA('#_E'!N39)),IF(_xlfn.IFS(ISTEXT('#_E'!N39),FALSE,ISLOGICAL('#_E'!N39),FALSE,SUBSTITUTE(CELL("format",'#_E'!N39),"-","")=SUBSTITUTE(CELL("format",E!N39),"-",""),FALSE,CELL("format",'#_E'!N39)="G",FALSE,AND(CELL("format",'#_E'!N39)="F0",CELL("format",E!N39)="G"),FALSE,TRUE,IFERROR(IF(MATCH(CELL("format",'#_E'!N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39),_xlfn.FORMULATEXT(E!N39),E!N39),"9","#"),"8","#"),"7","#"),"6","#"),"5","#"),"4","#"),"3","#"),"2","#"),"1","#"),"0","#"),"$","")," ",""),",","@"),"&gt;","@"),"&lt;","@"),"=","@"),")","@"),"(","@"),"^","@"),"/","@"),"+","@"),"*","@"),"-","@"))-LEN(SUBSTITUTE(SUBSTITUTE(SUBSTITUTE(SUBSTITUTE(SUBSTITUTE(SUBSTITUTE(SUBSTITUTE(SUBSTITUTE(SUBSTITUTE(SUBSTITUTE(SUBSTITUTE(SUBSTITUTE(SUBSTITUTE(SUBSTITUTE(SUBSTITUTE(SUBSTITUTE(SUBSTITUTE(SUBSTITUTE(SUBSTITUTE(SUBSTITUTE(SUBSTITUTE(SUBSTITUTE(SUBSTITUTE(SUBSTITUTE(IF(_xlfn.ISFORMULA(E!N39),_xlfn.FORMULATEXT(E!N39),E!N39),"9","#"),"8","#"),"7","#"),"6","#"),"5","#"),"4","#"),"3","#"),"2","#"),"1","#"),"0","#"),"$","")," ",""),",","@"),"&gt;","@"),"&lt;","@"),"=","@"),")","@"),"(","@"),"^","@"),"/","@"),"+","@"),"*","@"),"-","@"),"@#","")))/2&gt;(LEN(SUBSTITUTE(SUBSTITUTE(SUBSTITUTE(SUBSTITUTE(SUBSTITUTE(SUBSTITUTE(SUBSTITUTE(SUBSTITUTE(SUBSTITUTE(SUBSTITUTE(SUBSTITUTE(SUBSTITUTE(SUBSTITUTE(SUBSTITUTE(SUBSTITUTE(SUBSTITUTE(SUBSTITUTE(SUBSTITUTE(SUBSTITUTE(SUBSTITUTE(SUBSTITUTE(SUBSTITUTE(SUBSTITUTE(IF(_xlfn.ISFORMULA('#_E'!N39),_xlfn.FORMULATEXT('#_E'!N39),'#_E'!N39),"9","#"),"8","#"),"7","#"),"6","#"),"5","#"),"4","#"),"3","#"),"2","#"),"1","#"),"0","#"),"$","")," ",""),",","@"),"&gt;","@"),"&lt;","@"),"=","@"),")","@"),"(","@"),"^","@"),"/","@"),"+","@"),"*","@"),"-","@"))-LEN(SUBSTITUTE(SUBSTITUTE(SUBSTITUTE(SUBSTITUTE(SUBSTITUTE(SUBSTITUTE(SUBSTITUTE(SUBSTITUTE(SUBSTITUTE(SUBSTITUTE(SUBSTITUTE(SUBSTITUTE(SUBSTITUTE(SUBSTITUTE(SUBSTITUTE(SUBSTITUTE(SUBSTITUTE(SUBSTITUTE(SUBSTITUTE(SUBSTITUTE(SUBSTITUTE(SUBSTITUTE(SUBSTITUTE(SUBSTITUTE(IF(_xlfn.ISFORMULA('#_E'!N39),_xlfn.FORMULATEXT('#_E'!N39),'#_E'!N39),"9","#"),"8","#"),"7","#"),"6","#"),"5","#"),"4","#"),"3","#"),"2","#"),"1","#"),"0","#"),"$","")," ",""),",","@"),"&gt;","@"),"&lt;","@"),"=","@"),")","@"),"(","@"),"^","@"),"/","@"),"+","@"),"*","@"),"-","@"),"@#","")))/2,TRUE,FALSE),"HardCodeMsg",IF(LEN(IF(_xlfn.ISFORMULA(E!N39),_xlfn.FORMULATEXT(E!N39),E!N39))-LEN(SUBSTITUTE(IF(_xlfn.ISFORMULA(E!N39),_xlfn.FORMULATEXT(E!N39),E!N39),"""",""))&gt;LEN(IF(_xlfn.ISFORMULA('#_E'!N39),_xlfn.FORMULATEXT('#_E'!N39),'#_E'!N39))-LEN(SUBSTITUTE(IF(_xlfn.ISFORMULA('#_E'!N39),_xlfn.FORMULATEXT('#_E'!N39),'#_E'!N39),"""","")),TRUE,FALSE),"HardQuoteMsg",IF(LEN(IF(_xlfn.ISFORMULA(E!N39),_xlfn.FORMULATEXT(E!N39),E!N39))-LEN(SUBSTITUTE(IF(_xlfn.ISFORMULA(E!N39),_xlfn.FORMULATEXT(E!N39),E!N39),"$",""))&lt;LEN(IF(_xlfn.ISFORMULA('#_E'!N39),_xlfn.FORMULATEXT('#_E'!N39),'#_E'!N39))-LEN(SUBSTITUTE(IF(_xlfn.ISFORMULA('#_E'!N39),_xlfn.FORMULATEXT('#_E'!N39),'#_E'!N39),"$","")),TRUE,FALSE),"MissingAbsMsg",_xlfn.IFS(ISTEXT('#_E'!N39),FALSE,ISLOGICAL('#_E'!N39),FALSE,SUBSTITUTE(CELL("format",'#_E'!N39),"-","")=SUBSTITUTE(CELL("format",E!N39),"-",""),FALSE,CELL("format",'#_E'!N39)="G",FALSE,AND(CELL("format",'#_E'!N39)="F0",CELL("format",E!N39)="G"),FALSE,TRUE,IFERROR(IF(MATCH(CELL("format",'#_E'!N39),FormatCodes_SFX!$A$4:$A$53,0)&gt;0,TRUE),FALSE),TRUE,TRUE),"FormatMsg",TRUE,"PerfectMsg")</f>
        <v>PerfectMsg</v>
      </c>
      <c r="O39" s="312" t="str">
        <f ca="1">_xlfn.IFS(ISBLANK(E!O39),"",IF(NOT(ISNA('#_E'!O39)),IF(ISNA(E!O39),TRUE,FALSE),FALSE),"StuNAMsg",IF(AND(ISNA('#_E'!O39),ISNA(E!O39)),TRUE,FALSE),"PerfectMsg",IF(NOT(ISERROR('#_E'!O39)),IF(ISERROR(E!O39),TRUE,FALSE),FALSE),"StuErrorMsg",IF(TYPE('#_E'!O39)&lt;&gt;TYPE(E!O39),TRUE,FALSE),"WrongTypeMsg",IF(_xlfn.ISFORMULA('#_E'!O39),IF(NOT(_xlfn.ISFORMULA(E!O39)),TRUE),FALSE),"MissingFormulaMsg",IF(NOT(AND(ISNUMBER(FIND("[",_xlfn.FORMULATEXT('#_E'!O39))),ISNUMBER(FIND("!",_xlfn.FORMULATEXT('#_E'!O39))))),AND(ISNUMBER(FIND("[",_xlfn.FORMULATEXT(E!O39))),ISNUMBER(FIND("!",_xlfn.FORMULATEXT(E!O39)))),FALSE),"ExternalRefsMsg",IF(ISNUMBER('#_E'!O39),IF(ABS('#_E'!O39-E!O39)&gt;0.00001,TRUE,FALSE),IF('#_E'!O39&lt;&gt;E!O39,TRUE,FALSE)),IF(ISNUMBER('#_E'!O39),IF('#_E'!O39&gt;E!O39,"TooLow","TooHigh"),"WrongAnswer"),NOT(_xlfn.ISFORMULA('#_E'!O39)),IF(_xlfn.IFS(ISTEXT('#_E'!O39),FALSE,ISLOGICAL('#_E'!O39),FALSE,SUBSTITUTE(CELL("format",'#_E'!O39),"-","")=SUBSTITUTE(CELL("format",E!O39),"-",""),FALSE,CELL("format",'#_E'!O39)="G",FALSE,AND(CELL("format",'#_E'!O39)="F0",CELL("format",E!O39)="G"),FALSE,TRUE,IFERROR(IF(MATCH(CELL("format",'#_E'!O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39),_xlfn.FORMULATEXT(E!O39),E!O39),"9","#"),"8","#"),"7","#"),"6","#"),"5","#"),"4","#"),"3","#"),"2","#"),"1","#"),"0","#"),"$","")," ",""),",","@"),"&gt;","@"),"&lt;","@"),"=","@"),")","@"),"(","@"),"^","@"),"/","@"),"+","@"),"*","@"),"-","@"))-LEN(SUBSTITUTE(SUBSTITUTE(SUBSTITUTE(SUBSTITUTE(SUBSTITUTE(SUBSTITUTE(SUBSTITUTE(SUBSTITUTE(SUBSTITUTE(SUBSTITUTE(SUBSTITUTE(SUBSTITUTE(SUBSTITUTE(SUBSTITUTE(SUBSTITUTE(SUBSTITUTE(SUBSTITUTE(SUBSTITUTE(SUBSTITUTE(SUBSTITUTE(SUBSTITUTE(SUBSTITUTE(SUBSTITUTE(SUBSTITUTE(IF(_xlfn.ISFORMULA(E!O39),_xlfn.FORMULATEXT(E!O39),E!O39),"9","#"),"8","#"),"7","#"),"6","#"),"5","#"),"4","#"),"3","#"),"2","#"),"1","#"),"0","#"),"$","")," ",""),",","@"),"&gt;","@"),"&lt;","@"),"=","@"),")","@"),"(","@"),"^","@"),"/","@"),"+","@"),"*","@"),"-","@"),"@#","")))/2&gt;(LEN(SUBSTITUTE(SUBSTITUTE(SUBSTITUTE(SUBSTITUTE(SUBSTITUTE(SUBSTITUTE(SUBSTITUTE(SUBSTITUTE(SUBSTITUTE(SUBSTITUTE(SUBSTITUTE(SUBSTITUTE(SUBSTITUTE(SUBSTITUTE(SUBSTITUTE(SUBSTITUTE(SUBSTITUTE(SUBSTITUTE(SUBSTITUTE(SUBSTITUTE(SUBSTITUTE(SUBSTITUTE(SUBSTITUTE(IF(_xlfn.ISFORMULA('#_E'!O39),_xlfn.FORMULATEXT('#_E'!O39),'#_E'!O39),"9","#"),"8","#"),"7","#"),"6","#"),"5","#"),"4","#"),"3","#"),"2","#"),"1","#"),"0","#"),"$","")," ",""),",","@"),"&gt;","@"),"&lt;","@"),"=","@"),")","@"),"(","@"),"^","@"),"/","@"),"+","@"),"*","@"),"-","@"))-LEN(SUBSTITUTE(SUBSTITUTE(SUBSTITUTE(SUBSTITUTE(SUBSTITUTE(SUBSTITUTE(SUBSTITUTE(SUBSTITUTE(SUBSTITUTE(SUBSTITUTE(SUBSTITUTE(SUBSTITUTE(SUBSTITUTE(SUBSTITUTE(SUBSTITUTE(SUBSTITUTE(SUBSTITUTE(SUBSTITUTE(SUBSTITUTE(SUBSTITUTE(SUBSTITUTE(SUBSTITUTE(SUBSTITUTE(SUBSTITUTE(IF(_xlfn.ISFORMULA('#_E'!O39),_xlfn.FORMULATEXT('#_E'!O39),'#_E'!O39),"9","#"),"8","#"),"7","#"),"6","#"),"5","#"),"4","#"),"3","#"),"2","#"),"1","#"),"0","#"),"$","")," ",""),",","@"),"&gt;","@"),"&lt;","@"),"=","@"),")","@"),"(","@"),"^","@"),"/","@"),"+","@"),"*","@"),"-","@"),"@#","")))/2,TRUE,FALSE),"HardCodeMsg",IF(LEN(IF(_xlfn.ISFORMULA(E!O39),_xlfn.FORMULATEXT(E!O39),E!O39))-LEN(SUBSTITUTE(IF(_xlfn.ISFORMULA(E!O39),_xlfn.FORMULATEXT(E!O39),E!O39),"""",""))&gt;LEN(IF(_xlfn.ISFORMULA('#_E'!O39),_xlfn.FORMULATEXT('#_E'!O39),'#_E'!O39))-LEN(SUBSTITUTE(IF(_xlfn.ISFORMULA('#_E'!O39),_xlfn.FORMULATEXT('#_E'!O39),'#_E'!O39),"""","")),TRUE,FALSE),"HardQuoteMsg",IF(LEN(IF(_xlfn.ISFORMULA(E!O39),_xlfn.FORMULATEXT(E!O39),E!O39))-LEN(SUBSTITUTE(IF(_xlfn.ISFORMULA(E!O39),_xlfn.FORMULATEXT(E!O39),E!O39),"$",""))&lt;LEN(IF(_xlfn.ISFORMULA('#_E'!O39),_xlfn.FORMULATEXT('#_E'!O39),'#_E'!O39))-LEN(SUBSTITUTE(IF(_xlfn.ISFORMULA('#_E'!O39),_xlfn.FORMULATEXT('#_E'!O39),'#_E'!O39),"$","")),TRUE,FALSE),"MissingAbsMsg",_xlfn.IFS(ISTEXT('#_E'!O39),FALSE,ISLOGICAL('#_E'!O39),FALSE,SUBSTITUTE(CELL("format",'#_E'!O39),"-","")=SUBSTITUTE(CELL("format",E!O39),"-",""),FALSE,CELL("format",'#_E'!O39)="G",FALSE,AND(CELL("format",'#_E'!O39)="F0",CELL("format",E!O39)="G"),FALSE,TRUE,IFERROR(IF(MATCH(CELL("format",'#_E'!O39),FormatCodes_SFX!$A$4:$A$53,0)&gt;0,TRUE),FALSE),TRUE,TRUE),"FormatMsg",TRUE,"PerfectMsg")</f>
        <v>PerfectMsg</v>
      </c>
    </row>
    <row r="40" spans="6:19">
      <c r="F40" s="316">
        <v>0</v>
      </c>
      <c r="G40" s="317">
        <v>0</v>
      </c>
      <c r="H40" s="303">
        <v>0</v>
      </c>
      <c r="I40" s="318">
        <v>51414.879999999997</v>
      </c>
      <c r="J40" s="231" t="str">
        <f ca="1">_xlfn.IFS(ISBLANK(E!J40),"",IF(NOT(ISNA('#_E'!J40)),IF(ISNA(E!J40),TRUE,FALSE),FALSE),"StuNAMsg",IF(AND(ISNA('#_E'!J40),ISNA(E!J40)),TRUE,FALSE),"PerfectMsg",IF(NOT(ISERROR('#_E'!J40)),IF(ISERROR(E!J40),TRUE,FALSE),FALSE),"StuErrorMsg",IF(TYPE('#_E'!J40)&lt;&gt;TYPE(E!J40),TRUE,FALSE),"WrongTypeMsg",IF(_xlfn.ISFORMULA('#_E'!J40),IF(NOT(_xlfn.ISFORMULA(E!J40)),TRUE),FALSE),"MissingFormulaMsg",IF(NOT(AND(ISNUMBER(FIND("[",_xlfn.FORMULATEXT('#_E'!J40))),ISNUMBER(FIND("!",_xlfn.FORMULATEXT('#_E'!J40))))),AND(ISNUMBER(FIND("[",_xlfn.FORMULATEXT(E!J40))),ISNUMBER(FIND("!",_xlfn.FORMULATEXT(E!J40)))),FALSE),"ExternalRefsMsg",IF(ISNUMBER('#_E'!J40),IF(ABS('#_E'!J40-E!J40)&gt;0.00001,TRUE,FALSE),IF('#_E'!J40&lt;&gt;E!J40,TRUE,FALSE)),IF(ISNUMBER('#_E'!J40),IF('#_E'!J40&gt;E!J40,"TooLow","TooHigh"),"WrongAnswer"),NOT(_xlfn.ISFORMULA('#_E'!J40)),IF(_xlfn.IFS(ISTEXT('#_E'!J40),FALSE,ISLOGICAL('#_E'!J40),FALSE,SUBSTITUTE(CELL("format",'#_E'!J40),"-","")=SUBSTITUTE(CELL("format",E!J40),"-",""),FALSE,CELL("format",'#_E'!J40)="G",FALSE,AND(CELL("format",'#_E'!J40)="F0",CELL("format",E!J40)="G"),FALSE,TRUE,IFERROR(IF(MATCH(CELL("format",'#_E'!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40),_xlfn.FORMULATEXT(E!J40),E!J40),"9","#"),"8","#"),"7","#"),"6","#"),"5","#"),"4","#"),"3","#"),"2","#"),"1","#"),"0","#"),"$","")," ",""),",","@"),"&gt;","@"),"&lt;","@"),"=","@"),")","@"),"(","@"),"^","@"),"/","@"),"+","@"),"*","@"),"-","@"))-LEN(SUBSTITUTE(SUBSTITUTE(SUBSTITUTE(SUBSTITUTE(SUBSTITUTE(SUBSTITUTE(SUBSTITUTE(SUBSTITUTE(SUBSTITUTE(SUBSTITUTE(SUBSTITUTE(SUBSTITUTE(SUBSTITUTE(SUBSTITUTE(SUBSTITUTE(SUBSTITUTE(SUBSTITUTE(SUBSTITUTE(SUBSTITUTE(SUBSTITUTE(SUBSTITUTE(SUBSTITUTE(SUBSTITUTE(SUBSTITUTE(IF(_xlfn.ISFORMULA(E!J40),_xlfn.FORMULATEXT(E!J40),E!J40),"9","#"),"8","#"),"7","#"),"6","#"),"5","#"),"4","#"),"3","#"),"2","#"),"1","#"),"0","#"),"$","")," ",""),",","@"),"&gt;","@"),"&lt;","@"),"=","@"),")","@"),"(","@"),"^","@"),"/","@"),"+","@"),"*","@"),"-","@"),"@#","")))/2&gt;(LEN(SUBSTITUTE(SUBSTITUTE(SUBSTITUTE(SUBSTITUTE(SUBSTITUTE(SUBSTITUTE(SUBSTITUTE(SUBSTITUTE(SUBSTITUTE(SUBSTITUTE(SUBSTITUTE(SUBSTITUTE(SUBSTITUTE(SUBSTITUTE(SUBSTITUTE(SUBSTITUTE(SUBSTITUTE(SUBSTITUTE(SUBSTITUTE(SUBSTITUTE(SUBSTITUTE(SUBSTITUTE(SUBSTITUTE(IF(_xlfn.ISFORMULA('#_E'!J40),_xlfn.FORMULATEXT('#_E'!J40),'#_E'!J40),"9","#"),"8","#"),"7","#"),"6","#"),"5","#"),"4","#"),"3","#"),"2","#"),"1","#"),"0","#"),"$","")," ",""),",","@"),"&gt;","@"),"&lt;","@"),"=","@"),")","@"),"(","@"),"^","@"),"/","@"),"+","@"),"*","@"),"-","@"))-LEN(SUBSTITUTE(SUBSTITUTE(SUBSTITUTE(SUBSTITUTE(SUBSTITUTE(SUBSTITUTE(SUBSTITUTE(SUBSTITUTE(SUBSTITUTE(SUBSTITUTE(SUBSTITUTE(SUBSTITUTE(SUBSTITUTE(SUBSTITUTE(SUBSTITUTE(SUBSTITUTE(SUBSTITUTE(SUBSTITUTE(SUBSTITUTE(SUBSTITUTE(SUBSTITUTE(SUBSTITUTE(SUBSTITUTE(SUBSTITUTE(IF(_xlfn.ISFORMULA('#_E'!J40),_xlfn.FORMULATEXT('#_E'!J40),'#_E'!J40),"9","#"),"8","#"),"7","#"),"6","#"),"5","#"),"4","#"),"3","#"),"2","#"),"1","#"),"0","#"),"$","")," ",""),",","@"),"&gt;","@"),"&lt;","@"),"=","@"),")","@"),"(","@"),"^","@"),"/","@"),"+","@"),"*","@"),"-","@"),"@#","")))/2,TRUE,FALSE),"HardCodeMsg",IF(LEN(IF(_xlfn.ISFORMULA(E!J40),_xlfn.FORMULATEXT(E!J40),E!J40))-LEN(SUBSTITUTE(IF(_xlfn.ISFORMULA(E!J40),_xlfn.FORMULATEXT(E!J40),E!J40),"""",""))&gt;LEN(IF(_xlfn.ISFORMULA('#_E'!J40),_xlfn.FORMULATEXT('#_E'!J40),'#_E'!J40))-LEN(SUBSTITUTE(IF(_xlfn.ISFORMULA('#_E'!J40),_xlfn.FORMULATEXT('#_E'!J40),'#_E'!J40),"""","")),TRUE,FALSE),"HardQuoteMsg",IF(LEN(IF(_xlfn.ISFORMULA(E!J40),_xlfn.FORMULATEXT(E!J40),E!J40))-LEN(SUBSTITUTE(IF(_xlfn.ISFORMULA(E!J40),_xlfn.FORMULATEXT(E!J40),E!J40),"$",""))&lt;LEN(IF(_xlfn.ISFORMULA('#_E'!J40),_xlfn.FORMULATEXT('#_E'!J40),'#_E'!J40))-LEN(SUBSTITUTE(IF(_xlfn.ISFORMULA('#_E'!J40),_xlfn.FORMULATEXT('#_E'!J40),'#_E'!J40),"$","")),TRUE,FALSE),"MissingAbsMsg",_xlfn.IFS(ISTEXT('#_E'!J40),FALSE,ISLOGICAL('#_E'!J40),FALSE,SUBSTITUTE(CELL("format",'#_E'!J40),"-","")=SUBSTITUTE(CELL("format",E!J40),"-",""),FALSE,CELL("format",'#_E'!J40)="G",FALSE,AND(CELL("format",'#_E'!J40)="F0",CELL("format",E!J40)="G"),FALSE,TRUE,IFERROR(IF(MATCH(CELL("format",'#_E'!J40),FormatCodes_SFX!$A$4:$A$53,0)&gt;0,TRUE),FALSE),TRUE,TRUE),"FormatMsg",TRUE,"PerfectMsg")</f>
        <v>PerfectMsg</v>
      </c>
      <c r="K40" s="231">
        <v>0</v>
      </c>
      <c r="L40" s="231" t="str">
        <f ca="1">_xlfn.IFS(ISBLANK(E!L40),"",IF(NOT(ISNA('#_E'!L40)),IF(ISNA(E!L40),TRUE,FALSE),FALSE),"StuNAMsg",IF(AND(ISNA('#_E'!L40),ISNA(E!L40)),TRUE,FALSE),"PerfectMsg",IF(NOT(ISERROR('#_E'!L40)),IF(ISERROR(E!L40),TRUE,FALSE),FALSE),"StuErrorMsg",IF(TYPE('#_E'!L40)&lt;&gt;TYPE(E!L40),TRUE,FALSE),"WrongTypeMsg",IF(_xlfn.ISFORMULA('#_E'!L40),IF(NOT(_xlfn.ISFORMULA(E!L40)),TRUE),FALSE),"MissingFormulaMsg",IF(NOT(AND(ISNUMBER(FIND("[",_xlfn.FORMULATEXT('#_E'!L40))),ISNUMBER(FIND("!",_xlfn.FORMULATEXT('#_E'!L40))))),AND(ISNUMBER(FIND("[",_xlfn.FORMULATEXT(E!L40))),ISNUMBER(FIND("!",_xlfn.FORMULATEXT(E!L40)))),FALSE),"ExternalRefsMsg",IF(ISNUMBER('#_E'!L40),IF(ABS('#_E'!L40-E!L40)&gt;0.00001,TRUE,FALSE),IF('#_E'!L40&lt;&gt;E!L40,TRUE,FALSE)),IF(ISNUMBER('#_E'!L40),IF('#_E'!L40&gt;E!L40,"TooLow","TooHigh"),"WrongAnswer"),NOT(_xlfn.ISFORMULA('#_E'!L40)),IF(_xlfn.IFS(ISTEXT('#_E'!L40),FALSE,ISLOGICAL('#_E'!L40),FALSE,SUBSTITUTE(CELL("format",'#_E'!L40),"-","")=SUBSTITUTE(CELL("format",E!L40),"-",""),FALSE,CELL("format",'#_E'!L40)="G",FALSE,AND(CELL("format",'#_E'!L40)="F0",CELL("format",E!L40)="G"),FALSE,TRUE,IFERROR(IF(MATCH(CELL("format",'#_E'!L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40),_xlfn.FORMULATEXT(E!L40),E!L40),"9","#"),"8","#"),"7","#"),"6","#"),"5","#"),"4","#"),"3","#"),"2","#"),"1","#"),"0","#"),"$","")," ",""),",","@"),"&gt;","@"),"&lt;","@"),"=","@"),")","@"),"(","@"),"^","@"),"/","@"),"+","@"),"*","@"),"-","@"))-LEN(SUBSTITUTE(SUBSTITUTE(SUBSTITUTE(SUBSTITUTE(SUBSTITUTE(SUBSTITUTE(SUBSTITUTE(SUBSTITUTE(SUBSTITUTE(SUBSTITUTE(SUBSTITUTE(SUBSTITUTE(SUBSTITUTE(SUBSTITUTE(SUBSTITUTE(SUBSTITUTE(SUBSTITUTE(SUBSTITUTE(SUBSTITUTE(SUBSTITUTE(SUBSTITUTE(SUBSTITUTE(SUBSTITUTE(SUBSTITUTE(IF(_xlfn.ISFORMULA(E!L40),_xlfn.FORMULATEXT(E!L40),E!L40),"9","#"),"8","#"),"7","#"),"6","#"),"5","#"),"4","#"),"3","#"),"2","#"),"1","#"),"0","#"),"$","")," ",""),",","@"),"&gt;","@"),"&lt;","@"),"=","@"),")","@"),"(","@"),"^","@"),"/","@"),"+","@"),"*","@"),"-","@"),"@#","")))/2&gt;(LEN(SUBSTITUTE(SUBSTITUTE(SUBSTITUTE(SUBSTITUTE(SUBSTITUTE(SUBSTITUTE(SUBSTITUTE(SUBSTITUTE(SUBSTITUTE(SUBSTITUTE(SUBSTITUTE(SUBSTITUTE(SUBSTITUTE(SUBSTITUTE(SUBSTITUTE(SUBSTITUTE(SUBSTITUTE(SUBSTITUTE(SUBSTITUTE(SUBSTITUTE(SUBSTITUTE(SUBSTITUTE(SUBSTITUTE(IF(_xlfn.ISFORMULA('#_E'!L40),_xlfn.FORMULATEXT('#_E'!L40),'#_E'!L40),"9","#"),"8","#"),"7","#"),"6","#"),"5","#"),"4","#"),"3","#"),"2","#"),"1","#"),"0","#"),"$","")," ",""),",","@"),"&gt;","@"),"&lt;","@"),"=","@"),")","@"),"(","@"),"^","@"),"/","@"),"+","@"),"*","@"),"-","@"))-LEN(SUBSTITUTE(SUBSTITUTE(SUBSTITUTE(SUBSTITUTE(SUBSTITUTE(SUBSTITUTE(SUBSTITUTE(SUBSTITUTE(SUBSTITUTE(SUBSTITUTE(SUBSTITUTE(SUBSTITUTE(SUBSTITUTE(SUBSTITUTE(SUBSTITUTE(SUBSTITUTE(SUBSTITUTE(SUBSTITUTE(SUBSTITUTE(SUBSTITUTE(SUBSTITUTE(SUBSTITUTE(SUBSTITUTE(SUBSTITUTE(IF(_xlfn.ISFORMULA('#_E'!L40),_xlfn.FORMULATEXT('#_E'!L40),'#_E'!L40),"9","#"),"8","#"),"7","#"),"6","#"),"5","#"),"4","#"),"3","#"),"2","#"),"1","#"),"0","#"),"$","")," ",""),",","@"),"&gt;","@"),"&lt;","@"),"=","@"),")","@"),"(","@"),"^","@"),"/","@"),"+","@"),"*","@"),"-","@"),"@#","")))/2,TRUE,FALSE),"HardCodeMsg",IF(LEN(IF(_xlfn.ISFORMULA(E!L40),_xlfn.FORMULATEXT(E!L40),E!L40))-LEN(SUBSTITUTE(IF(_xlfn.ISFORMULA(E!L40),_xlfn.FORMULATEXT(E!L40),E!L40),"""",""))&gt;LEN(IF(_xlfn.ISFORMULA('#_E'!L40),_xlfn.FORMULATEXT('#_E'!L40),'#_E'!L40))-LEN(SUBSTITUTE(IF(_xlfn.ISFORMULA('#_E'!L40),_xlfn.FORMULATEXT('#_E'!L40),'#_E'!L40),"""","")),TRUE,FALSE),"HardQuoteMsg",IF(LEN(IF(_xlfn.ISFORMULA(E!L40),_xlfn.FORMULATEXT(E!L40),E!L40))-LEN(SUBSTITUTE(IF(_xlfn.ISFORMULA(E!L40),_xlfn.FORMULATEXT(E!L40),E!L40),"$",""))&lt;LEN(IF(_xlfn.ISFORMULA('#_E'!L40),_xlfn.FORMULATEXT('#_E'!L40),'#_E'!L40))-LEN(SUBSTITUTE(IF(_xlfn.ISFORMULA('#_E'!L40),_xlfn.FORMULATEXT('#_E'!L40),'#_E'!L40),"$","")),TRUE,FALSE),"MissingAbsMsg",_xlfn.IFS(ISTEXT('#_E'!L40),FALSE,ISLOGICAL('#_E'!L40),FALSE,SUBSTITUTE(CELL("format",'#_E'!L40),"-","")=SUBSTITUTE(CELL("format",E!L40),"-",""),FALSE,CELL("format",'#_E'!L40)="G",FALSE,AND(CELL("format",'#_E'!L40)="F0",CELL("format",E!L40)="G"),FALSE,TRUE,IFERROR(IF(MATCH(CELL("format",'#_E'!L40),FormatCodes_SFX!$A$4:$A$53,0)&gt;0,TRUE),FALSE),TRUE,TRUE),"FormatMsg",TRUE,"PerfectMsg")</f>
        <v>PerfectMsg</v>
      </c>
      <c r="M40" s="232" t="str">
        <f ca="1">_xlfn.IFS(ISBLANK(E!M40),"",IF(NOT(ISNA('#_E'!M40)),IF(ISNA(E!M40),TRUE,FALSE),FALSE),"StuNAMsg",IF(AND(ISNA('#_E'!M40),ISNA(E!M40)),TRUE,FALSE),"PerfectMsg",IF(NOT(ISERROR('#_E'!M40)),IF(ISERROR(E!M40),TRUE,FALSE),FALSE),"StuErrorMsg",IF(TYPE('#_E'!M40)&lt;&gt;TYPE(E!M40),TRUE,FALSE),"WrongTypeMsg",IF(_xlfn.ISFORMULA('#_E'!M40),IF(NOT(_xlfn.ISFORMULA(E!M40)),TRUE),FALSE),"MissingFormulaMsg",IF(NOT(AND(ISNUMBER(FIND("[",_xlfn.FORMULATEXT('#_E'!M40))),ISNUMBER(FIND("!",_xlfn.FORMULATEXT('#_E'!M40))))),AND(ISNUMBER(FIND("[",_xlfn.FORMULATEXT(E!M40))),ISNUMBER(FIND("!",_xlfn.FORMULATEXT(E!M40)))),FALSE),"ExternalRefsMsg",IF(ISNUMBER('#_E'!M40),IF(ABS('#_E'!M40-E!M40)&gt;0.00001,TRUE,FALSE),IF('#_E'!M40&lt;&gt;E!M40,TRUE,FALSE)),IF(ISNUMBER('#_E'!M40),IF('#_E'!M40&gt;E!M40,"TooLow","TooHigh"),"WrongAnswer"),NOT(_xlfn.ISFORMULA('#_E'!M40)),IF(_xlfn.IFS(ISTEXT('#_E'!M40),FALSE,ISLOGICAL('#_E'!M40),FALSE,SUBSTITUTE(CELL("format",'#_E'!M40),"-","")=SUBSTITUTE(CELL("format",E!M40),"-",""),FALSE,CELL("format",'#_E'!M40)="G",FALSE,AND(CELL("format",'#_E'!M40)="F0",CELL("format",E!M40)="G"),FALSE,TRUE,IFERROR(IF(MATCH(CELL("format",'#_E'!M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40),_xlfn.FORMULATEXT(E!M40),E!M40),"9","#"),"8","#"),"7","#"),"6","#"),"5","#"),"4","#"),"3","#"),"2","#"),"1","#"),"0","#"),"$","")," ",""),",","@"),"&gt;","@"),"&lt;","@"),"=","@"),")","@"),"(","@"),"^","@"),"/","@"),"+","@"),"*","@"),"-","@"))-LEN(SUBSTITUTE(SUBSTITUTE(SUBSTITUTE(SUBSTITUTE(SUBSTITUTE(SUBSTITUTE(SUBSTITUTE(SUBSTITUTE(SUBSTITUTE(SUBSTITUTE(SUBSTITUTE(SUBSTITUTE(SUBSTITUTE(SUBSTITUTE(SUBSTITUTE(SUBSTITUTE(SUBSTITUTE(SUBSTITUTE(SUBSTITUTE(SUBSTITUTE(SUBSTITUTE(SUBSTITUTE(SUBSTITUTE(SUBSTITUTE(IF(_xlfn.ISFORMULA(E!M40),_xlfn.FORMULATEXT(E!M40),E!M40),"9","#"),"8","#"),"7","#"),"6","#"),"5","#"),"4","#"),"3","#"),"2","#"),"1","#"),"0","#"),"$","")," ",""),",","@"),"&gt;","@"),"&lt;","@"),"=","@"),")","@"),"(","@"),"^","@"),"/","@"),"+","@"),"*","@"),"-","@"),"@#","")))/2&gt;(LEN(SUBSTITUTE(SUBSTITUTE(SUBSTITUTE(SUBSTITUTE(SUBSTITUTE(SUBSTITUTE(SUBSTITUTE(SUBSTITUTE(SUBSTITUTE(SUBSTITUTE(SUBSTITUTE(SUBSTITUTE(SUBSTITUTE(SUBSTITUTE(SUBSTITUTE(SUBSTITUTE(SUBSTITUTE(SUBSTITUTE(SUBSTITUTE(SUBSTITUTE(SUBSTITUTE(SUBSTITUTE(SUBSTITUTE(IF(_xlfn.ISFORMULA('#_E'!M40),_xlfn.FORMULATEXT('#_E'!M40),'#_E'!M40),"9","#"),"8","#"),"7","#"),"6","#"),"5","#"),"4","#"),"3","#"),"2","#"),"1","#"),"0","#"),"$","")," ",""),",","@"),"&gt;","@"),"&lt;","@"),"=","@"),")","@"),"(","@"),"^","@"),"/","@"),"+","@"),"*","@"),"-","@"))-LEN(SUBSTITUTE(SUBSTITUTE(SUBSTITUTE(SUBSTITUTE(SUBSTITUTE(SUBSTITUTE(SUBSTITUTE(SUBSTITUTE(SUBSTITUTE(SUBSTITUTE(SUBSTITUTE(SUBSTITUTE(SUBSTITUTE(SUBSTITUTE(SUBSTITUTE(SUBSTITUTE(SUBSTITUTE(SUBSTITUTE(SUBSTITUTE(SUBSTITUTE(SUBSTITUTE(SUBSTITUTE(SUBSTITUTE(SUBSTITUTE(IF(_xlfn.ISFORMULA('#_E'!M40),_xlfn.FORMULATEXT('#_E'!M40),'#_E'!M40),"9","#"),"8","#"),"7","#"),"6","#"),"5","#"),"4","#"),"3","#"),"2","#"),"1","#"),"0","#"),"$","")," ",""),",","@"),"&gt;","@"),"&lt;","@"),"=","@"),")","@"),"(","@"),"^","@"),"/","@"),"+","@"),"*","@"),"-","@"),"@#","")))/2,TRUE,FALSE),"HardCodeMsg",IF(LEN(IF(_xlfn.ISFORMULA(E!M40),_xlfn.FORMULATEXT(E!M40),E!M40))-LEN(SUBSTITUTE(IF(_xlfn.ISFORMULA(E!M40),_xlfn.FORMULATEXT(E!M40),E!M40),"""",""))&gt;LEN(IF(_xlfn.ISFORMULA('#_E'!M40),_xlfn.FORMULATEXT('#_E'!M40),'#_E'!M40))-LEN(SUBSTITUTE(IF(_xlfn.ISFORMULA('#_E'!M40),_xlfn.FORMULATEXT('#_E'!M40),'#_E'!M40),"""","")),TRUE,FALSE),"HardQuoteMsg",IF(LEN(IF(_xlfn.ISFORMULA(E!M40),_xlfn.FORMULATEXT(E!M40),E!M40))-LEN(SUBSTITUTE(IF(_xlfn.ISFORMULA(E!M40),_xlfn.FORMULATEXT(E!M40),E!M40),"$",""))&lt;LEN(IF(_xlfn.ISFORMULA('#_E'!M40),_xlfn.FORMULATEXT('#_E'!M40),'#_E'!M40))-LEN(SUBSTITUTE(IF(_xlfn.ISFORMULA('#_E'!M40),_xlfn.FORMULATEXT('#_E'!M40),'#_E'!M40),"$","")),TRUE,FALSE),"MissingAbsMsg",_xlfn.IFS(ISTEXT('#_E'!M40),FALSE,ISLOGICAL('#_E'!M40),FALSE,SUBSTITUTE(CELL("format",'#_E'!M40),"-","")=SUBSTITUTE(CELL("format",E!M40),"-",""),FALSE,CELL("format",'#_E'!M40)="G",FALSE,AND(CELL("format",'#_E'!M40)="F0",CELL("format",E!M40)="G"),FALSE,TRUE,IFERROR(IF(MATCH(CELL("format",'#_E'!M40),FormatCodes_SFX!$A$4:$A$53,0)&gt;0,TRUE),FALSE),TRUE,TRUE),"FormatMsg",TRUE,"PerfectMsg")</f>
        <v>PerfectMsg</v>
      </c>
      <c r="N40" s="310" t="str">
        <f ca="1">_xlfn.IFS(ISBLANK(E!N40),"",IF(NOT(ISNA('#_E'!N40)),IF(ISNA(E!N40),TRUE,FALSE),FALSE),"StuNAMsg",IF(AND(ISNA('#_E'!N40),ISNA(E!N40)),TRUE,FALSE),"PerfectMsg",IF(NOT(ISERROR('#_E'!N40)),IF(ISERROR(E!N40),TRUE,FALSE),FALSE),"StuErrorMsg",IF(TYPE('#_E'!N40)&lt;&gt;TYPE(E!N40),TRUE,FALSE),"WrongTypeMsg",IF(_xlfn.ISFORMULA('#_E'!N40),IF(NOT(_xlfn.ISFORMULA(E!N40)),TRUE),FALSE),"MissingFormulaMsg",IF(NOT(AND(ISNUMBER(FIND("[",_xlfn.FORMULATEXT('#_E'!N40))),ISNUMBER(FIND("!",_xlfn.FORMULATEXT('#_E'!N40))))),AND(ISNUMBER(FIND("[",_xlfn.FORMULATEXT(E!N40))),ISNUMBER(FIND("!",_xlfn.FORMULATEXT(E!N40)))),FALSE),"ExternalRefsMsg",IF(ISNUMBER('#_E'!N40),IF(ABS('#_E'!N40-E!N40)&gt;0.00001,TRUE,FALSE),IF('#_E'!N40&lt;&gt;E!N40,TRUE,FALSE)),IF(ISNUMBER('#_E'!N40),IF('#_E'!N40&gt;E!N40,"TooLow","TooHigh"),"WrongAnswer"),NOT(_xlfn.ISFORMULA('#_E'!N40)),IF(_xlfn.IFS(ISTEXT('#_E'!N40),FALSE,ISLOGICAL('#_E'!N40),FALSE,SUBSTITUTE(CELL("format",'#_E'!N40),"-","")=SUBSTITUTE(CELL("format",E!N40),"-",""),FALSE,CELL("format",'#_E'!N40)="G",FALSE,AND(CELL("format",'#_E'!N40)="F0",CELL("format",E!N40)="G"),FALSE,TRUE,IFERROR(IF(MATCH(CELL("format",'#_E'!N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40),_xlfn.FORMULATEXT(E!N40),E!N40),"9","#"),"8","#"),"7","#"),"6","#"),"5","#"),"4","#"),"3","#"),"2","#"),"1","#"),"0","#"),"$","")," ",""),",","@"),"&gt;","@"),"&lt;","@"),"=","@"),")","@"),"(","@"),"^","@"),"/","@"),"+","@"),"*","@"),"-","@"))-LEN(SUBSTITUTE(SUBSTITUTE(SUBSTITUTE(SUBSTITUTE(SUBSTITUTE(SUBSTITUTE(SUBSTITUTE(SUBSTITUTE(SUBSTITUTE(SUBSTITUTE(SUBSTITUTE(SUBSTITUTE(SUBSTITUTE(SUBSTITUTE(SUBSTITUTE(SUBSTITUTE(SUBSTITUTE(SUBSTITUTE(SUBSTITUTE(SUBSTITUTE(SUBSTITUTE(SUBSTITUTE(SUBSTITUTE(SUBSTITUTE(IF(_xlfn.ISFORMULA(E!N40),_xlfn.FORMULATEXT(E!N40),E!N40),"9","#"),"8","#"),"7","#"),"6","#"),"5","#"),"4","#"),"3","#"),"2","#"),"1","#"),"0","#"),"$","")," ",""),",","@"),"&gt;","@"),"&lt;","@"),"=","@"),")","@"),"(","@"),"^","@"),"/","@"),"+","@"),"*","@"),"-","@"),"@#","")))/2&gt;(LEN(SUBSTITUTE(SUBSTITUTE(SUBSTITUTE(SUBSTITUTE(SUBSTITUTE(SUBSTITUTE(SUBSTITUTE(SUBSTITUTE(SUBSTITUTE(SUBSTITUTE(SUBSTITUTE(SUBSTITUTE(SUBSTITUTE(SUBSTITUTE(SUBSTITUTE(SUBSTITUTE(SUBSTITUTE(SUBSTITUTE(SUBSTITUTE(SUBSTITUTE(SUBSTITUTE(SUBSTITUTE(SUBSTITUTE(IF(_xlfn.ISFORMULA('#_E'!N40),_xlfn.FORMULATEXT('#_E'!N40),'#_E'!N40),"9","#"),"8","#"),"7","#"),"6","#"),"5","#"),"4","#"),"3","#"),"2","#"),"1","#"),"0","#"),"$","")," ",""),",","@"),"&gt;","@"),"&lt;","@"),"=","@"),")","@"),"(","@"),"^","@"),"/","@"),"+","@"),"*","@"),"-","@"))-LEN(SUBSTITUTE(SUBSTITUTE(SUBSTITUTE(SUBSTITUTE(SUBSTITUTE(SUBSTITUTE(SUBSTITUTE(SUBSTITUTE(SUBSTITUTE(SUBSTITUTE(SUBSTITUTE(SUBSTITUTE(SUBSTITUTE(SUBSTITUTE(SUBSTITUTE(SUBSTITUTE(SUBSTITUTE(SUBSTITUTE(SUBSTITUTE(SUBSTITUTE(SUBSTITUTE(SUBSTITUTE(SUBSTITUTE(SUBSTITUTE(IF(_xlfn.ISFORMULA('#_E'!N40),_xlfn.FORMULATEXT('#_E'!N40),'#_E'!N40),"9","#"),"8","#"),"7","#"),"6","#"),"5","#"),"4","#"),"3","#"),"2","#"),"1","#"),"0","#"),"$","")," ",""),",","@"),"&gt;","@"),"&lt;","@"),"=","@"),")","@"),"(","@"),"^","@"),"/","@"),"+","@"),"*","@"),"-","@"),"@#","")))/2,TRUE,FALSE),"HardCodeMsg",IF(LEN(IF(_xlfn.ISFORMULA(E!N40),_xlfn.FORMULATEXT(E!N40),E!N40))-LEN(SUBSTITUTE(IF(_xlfn.ISFORMULA(E!N40),_xlfn.FORMULATEXT(E!N40),E!N40),"""",""))&gt;LEN(IF(_xlfn.ISFORMULA('#_E'!N40),_xlfn.FORMULATEXT('#_E'!N40),'#_E'!N40))-LEN(SUBSTITUTE(IF(_xlfn.ISFORMULA('#_E'!N40),_xlfn.FORMULATEXT('#_E'!N40),'#_E'!N40),"""","")),TRUE,FALSE),"HardQuoteMsg",IF(LEN(IF(_xlfn.ISFORMULA(E!N40),_xlfn.FORMULATEXT(E!N40),E!N40))-LEN(SUBSTITUTE(IF(_xlfn.ISFORMULA(E!N40),_xlfn.FORMULATEXT(E!N40),E!N40),"$",""))&lt;LEN(IF(_xlfn.ISFORMULA('#_E'!N40),_xlfn.FORMULATEXT('#_E'!N40),'#_E'!N40))-LEN(SUBSTITUTE(IF(_xlfn.ISFORMULA('#_E'!N40),_xlfn.FORMULATEXT('#_E'!N40),'#_E'!N40),"$","")),TRUE,FALSE),"MissingAbsMsg",_xlfn.IFS(ISTEXT('#_E'!N40),FALSE,ISLOGICAL('#_E'!N40),FALSE,SUBSTITUTE(CELL("format",'#_E'!N40),"-","")=SUBSTITUTE(CELL("format",E!N40),"-",""),FALSE,CELL("format",'#_E'!N40)="G",FALSE,AND(CELL("format",'#_E'!N40)="F0",CELL("format",E!N40)="G"),FALSE,TRUE,IFERROR(IF(MATCH(CELL("format",'#_E'!N40),FormatCodes_SFX!$A$4:$A$53,0)&gt;0,TRUE),FALSE),TRUE,TRUE),"FormatMsg",TRUE,"PerfectMsg")</f>
        <v>PerfectMsg</v>
      </c>
      <c r="O40" s="312" t="str">
        <f ca="1">_xlfn.IFS(ISBLANK(E!O40),"",IF(NOT(ISNA('#_E'!O40)),IF(ISNA(E!O40),TRUE,FALSE),FALSE),"StuNAMsg",IF(AND(ISNA('#_E'!O40),ISNA(E!O40)),TRUE,FALSE),"PerfectMsg",IF(NOT(ISERROR('#_E'!O40)),IF(ISERROR(E!O40),TRUE,FALSE),FALSE),"StuErrorMsg",IF(TYPE('#_E'!O40)&lt;&gt;TYPE(E!O40),TRUE,FALSE),"WrongTypeMsg",IF(_xlfn.ISFORMULA('#_E'!O40),IF(NOT(_xlfn.ISFORMULA(E!O40)),TRUE),FALSE),"MissingFormulaMsg",IF(NOT(AND(ISNUMBER(FIND("[",_xlfn.FORMULATEXT('#_E'!O40))),ISNUMBER(FIND("!",_xlfn.FORMULATEXT('#_E'!O40))))),AND(ISNUMBER(FIND("[",_xlfn.FORMULATEXT(E!O40))),ISNUMBER(FIND("!",_xlfn.FORMULATEXT(E!O40)))),FALSE),"ExternalRefsMsg",IF(ISNUMBER('#_E'!O40),IF(ABS('#_E'!O40-E!O40)&gt;0.00001,TRUE,FALSE),IF('#_E'!O40&lt;&gt;E!O40,TRUE,FALSE)),IF(ISNUMBER('#_E'!O40),IF('#_E'!O40&gt;E!O40,"TooLow","TooHigh"),"WrongAnswer"),NOT(_xlfn.ISFORMULA('#_E'!O40)),IF(_xlfn.IFS(ISTEXT('#_E'!O40),FALSE,ISLOGICAL('#_E'!O40),FALSE,SUBSTITUTE(CELL("format",'#_E'!O40),"-","")=SUBSTITUTE(CELL("format",E!O40),"-",""),FALSE,CELL("format",'#_E'!O40)="G",FALSE,AND(CELL("format",'#_E'!O40)="F0",CELL("format",E!O40)="G"),FALSE,TRUE,IFERROR(IF(MATCH(CELL("format",'#_E'!O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40),_xlfn.FORMULATEXT(E!O40),E!O40),"9","#"),"8","#"),"7","#"),"6","#"),"5","#"),"4","#"),"3","#"),"2","#"),"1","#"),"0","#"),"$","")," ",""),",","@"),"&gt;","@"),"&lt;","@"),"=","@"),")","@"),"(","@"),"^","@"),"/","@"),"+","@"),"*","@"),"-","@"))-LEN(SUBSTITUTE(SUBSTITUTE(SUBSTITUTE(SUBSTITUTE(SUBSTITUTE(SUBSTITUTE(SUBSTITUTE(SUBSTITUTE(SUBSTITUTE(SUBSTITUTE(SUBSTITUTE(SUBSTITUTE(SUBSTITUTE(SUBSTITUTE(SUBSTITUTE(SUBSTITUTE(SUBSTITUTE(SUBSTITUTE(SUBSTITUTE(SUBSTITUTE(SUBSTITUTE(SUBSTITUTE(SUBSTITUTE(SUBSTITUTE(IF(_xlfn.ISFORMULA(E!O40),_xlfn.FORMULATEXT(E!O40),E!O40),"9","#"),"8","#"),"7","#"),"6","#"),"5","#"),"4","#"),"3","#"),"2","#"),"1","#"),"0","#"),"$","")," ",""),",","@"),"&gt;","@"),"&lt;","@"),"=","@"),")","@"),"(","@"),"^","@"),"/","@"),"+","@"),"*","@"),"-","@"),"@#","")))/2&gt;(LEN(SUBSTITUTE(SUBSTITUTE(SUBSTITUTE(SUBSTITUTE(SUBSTITUTE(SUBSTITUTE(SUBSTITUTE(SUBSTITUTE(SUBSTITUTE(SUBSTITUTE(SUBSTITUTE(SUBSTITUTE(SUBSTITUTE(SUBSTITUTE(SUBSTITUTE(SUBSTITUTE(SUBSTITUTE(SUBSTITUTE(SUBSTITUTE(SUBSTITUTE(SUBSTITUTE(SUBSTITUTE(SUBSTITUTE(IF(_xlfn.ISFORMULA('#_E'!O40),_xlfn.FORMULATEXT('#_E'!O40),'#_E'!O40),"9","#"),"8","#"),"7","#"),"6","#"),"5","#"),"4","#"),"3","#"),"2","#"),"1","#"),"0","#"),"$","")," ",""),",","@"),"&gt;","@"),"&lt;","@"),"=","@"),")","@"),"(","@"),"^","@"),"/","@"),"+","@"),"*","@"),"-","@"))-LEN(SUBSTITUTE(SUBSTITUTE(SUBSTITUTE(SUBSTITUTE(SUBSTITUTE(SUBSTITUTE(SUBSTITUTE(SUBSTITUTE(SUBSTITUTE(SUBSTITUTE(SUBSTITUTE(SUBSTITUTE(SUBSTITUTE(SUBSTITUTE(SUBSTITUTE(SUBSTITUTE(SUBSTITUTE(SUBSTITUTE(SUBSTITUTE(SUBSTITUTE(SUBSTITUTE(SUBSTITUTE(SUBSTITUTE(SUBSTITUTE(IF(_xlfn.ISFORMULA('#_E'!O40),_xlfn.FORMULATEXT('#_E'!O40),'#_E'!O40),"9","#"),"8","#"),"7","#"),"6","#"),"5","#"),"4","#"),"3","#"),"2","#"),"1","#"),"0","#"),"$","")," ",""),",","@"),"&gt;","@"),"&lt;","@"),"=","@"),")","@"),"(","@"),"^","@"),"/","@"),"+","@"),"*","@"),"-","@"),"@#","")))/2,TRUE,FALSE),"HardCodeMsg",IF(LEN(IF(_xlfn.ISFORMULA(E!O40),_xlfn.FORMULATEXT(E!O40),E!O40))-LEN(SUBSTITUTE(IF(_xlfn.ISFORMULA(E!O40),_xlfn.FORMULATEXT(E!O40),E!O40),"""",""))&gt;LEN(IF(_xlfn.ISFORMULA('#_E'!O40),_xlfn.FORMULATEXT('#_E'!O40),'#_E'!O40))-LEN(SUBSTITUTE(IF(_xlfn.ISFORMULA('#_E'!O40),_xlfn.FORMULATEXT('#_E'!O40),'#_E'!O40),"""","")),TRUE,FALSE),"HardQuoteMsg",IF(LEN(IF(_xlfn.ISFORMULA(E!O40),_xlfn.FORMULATEXT(E!O40),E!O40))-LEN(SUBSTITUTE(IF(_xlfn.ISFORMULA(E!O40),_xlfn.FORMULATEXT(E!O40),E!O40),"$",""))&lt;LEN(IF(_xlfn.ISFORMULA('#_E'!O40),_xlfn.FORMULATEXT('#_E'!O40),'#_E'!O40))-LEN(SUBSTITUTE(IF(_xlfn.ISFORMULA('#_E'!O40),_xlfn.FORMULATEXT('#_E'!O40),'#_E'!O40),"$","")),TRUE,FALSE),"MissingAbsMsg",_xlfn.IFS(ISTEXT('#_E'!O40),FALSE,ISLOGICAL('#_E'!O40),FALSE,SUBSTITUTE(CELL("format",'#_E'!O40),"-","")=SUBSTITUTE(CELL("format",E!O40),"-",""),FALSE,CELL("format",'#_E'!O40)="G",FALSE,AND(CELL("format",'#_E'!O40)="F0",CELL("format",E!O40)="G"),FALSE,TRUE,IFERROR(IF(MATCH(CELL("format",'#_E'!O40),FormatCodes_SFX!$A$4:$A$53,0)&gt;0,TRUE),FALSE),TRUE,TRUE),"FormatMsg",TRUE,"PerfectMsg")</f>
        <v>PerfectMsg</v>
      </c>
    </row>
    <row r="41" spans="6:19" ht="15.4" customHeight="1">
      <c r="F41" s="316">
        <v>0</v>
      </c>
      <c r="G41" s="317">
        <v>0</v>
      </c>
      <c r="H41" s="303">
        <v>0</v>
      </c>
      <c r="I41" s="318">
        <v>0</v>
      </c>
      <c r="J41" s="231" t="str">
        <f ca="1">_xlfn.IFS(ISBLANK(E!J41),"",IF(NOT(ISNA('#_E'!J41)),IF(ISNA(E!J41),TRUE,FALSE),FALSE),"StuNAMsg",IF(AND(ISNA('#_E'!J41),ISNA(E!J41)),TRUE,FALSE),"PerfectMsg",IF(NOT(ISERROR('#_E'!J41)),IF(ISERROR(E!J41),TRUE,FALSE),FALSE),"StuErrorMsg",IF(TYPE('#_E'!J41)&lt;&gt;TYPE(E!J41),TRUE,FALSE),"WrongTypeMsg",IF(_xlfn.ISFORMULA('#_E'!J41),IF(NOT(_xlfn.ISFORMULA(E!J41)),TRUE),FALSE),"MissingFormulaMsg",IF(NOT(AND(ISNUMBER(FIND("[",_xlfn.FORMULATEXT('#_E'!J41))),ISNUMBER(FIND("!",_xlfn.FORMULATEXT('#_E'!J41))))),AND(ISNUMBER(FIND("[",_xlfn.FORMULATEXT(E!J41))),ISNUMBER(FIND("!",_xlfn.FORMULATEXT(E!J41)))),FALSE),"ExternalRefsMsg",IF(ISNUMBER('#_E'!J41),IF(ABS('#_E'!J41-E!J41)&gt;0.00001,TRUE,FALSE),IF('#_E'!J41&lt;&gt;E!J41,TRUE,FALSE)),IF(ISNUMBER('#_E'!J41),IF('#_E'!J41&gt;E!J41,"TooLow","TooHigh"),"WrongAnswer"),NOT(_xlfn.ISFORMULA('#_E'!J41)),IF(_xlfn.IFS(ISTEXT('#_E'!J41),FALSE,ISLOGICAL('#_E'!J41),FALSE,SUBSTITUTE(CELL("format",'#_E'!J41),"-","")=SUBSTITUTE(CELL("format",E!J41),"-",""),FALSE,CELL("format",'#_E'!J41)="G",FALSE,AND(CELL("format",'#_E'!J41)="F0",CELL("format",E!J41)="G"),FALSE,TRUE,IFERROR(IF(MATCH(CELL("format",'#_E'!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41),_xlfn.FORMULATEXT(E!J41),E!J41),"9","#"),"8","#"),"7","#"),"6","#"),"5","#"),"4","#"),"3","#"),"2","#"),"1","#"),"0","#"),"$","")," ",""),",","@"),"&gt;","@"),"&lt;","@"),"=","@"),")","@"),"(","@"),"^","@"),"/","@"),"+","@"),"*","@"),"-","@"))-LEN(SUBSTITUTE(SUBSTITUTE(SUBSTITUTE(SUBSTITUTE(SUBSTITUTE(SUBSTITUTE(SUBSTITUTE(SUBSTITUTE(SUBSTITUTE(SUBSTITUTE(SUBSTITUTE(SUBSTITUTE(SUBSTITUTE(SUBSTITUTE(SUBSTITUTE(SUBSTITUTE(SUBSTITUTE(SUBSTITUTE(SUBSTITUTE(SUBSTITUTE(SUBSTITUTE(SUBSTITUTE(SUBSTITUTE(SUBSTITUTE(IF(_xlfn.ISFORMULA(E!J41),_xlfn.FORMULATEXT(E!J41),E!J41),"9","#"),"8","#"),"7","#"),"6","#"),"5","#"),"4","#"),"3","#"),"2","#"),"1","#"),"0","#"),"$","")," ",""),",","@"),"&gt;","@"),"&lt;","@"),"=","@"),")","@"),"(","@"),"^","@"),"/","@"),"+","@"),"*","@"),"-","@"),"@#","")))/2&gt;(LEN(SUBSTITUTE(SUBSTITUTE(SUBSTITUTE(SUBSTITUTE(SUBSTITUTE(SUBSTITUTE(SUBSTITUTE(SUBSTITUTE(SUBSTITUTE(SUBSTITUTE(SUBSTITUTE(SUBSTITUTE(SUBSTITUTE(SUBSTITUTE(SUBSTITUTE(SUBSTITUTE(SUBSTITUTE(SUBSTITUTE(SUBSTITUTE(SUBSTITUTE(SUBSTITUTE(SUBSTITUTE(SUBSTITUTE(IF(_xlfn.ISFORMULA('#_E'!J41),_xlfn.FORMULATEXT('#_E'!J41),'#_E'!J41),"9","#"),"8","#"),"7","#"),"6","#"),"5","#"),"4","#"),"3","#"),"2","#"),"1","#"),"0","#"),"$","")," ",""),",","@"),"&gt;","@"),"&lt;","@"),"=","@"),")","@"),"(","@"),"^","@"),"/","@"),"+","@"),"*","@"),"-","@"))-LEN(SUBSTITUTE(SUBSTITUTE(SUBSTITUTE(SUBSTITUTE(SUBSTITUTE(SUBSTITUTE(SUBSTITUTE(SUBSTITUTE(SUBSTITUTE(SUBSTITUTE(SUBSTITUTE(SUBSTITUTE(SUBSTITUTE(SUBSTITUTE(SUBSTITUTE(SUBSTITUTE(SUBSTITUTE(SUBSTITUTE(SUBSTITUTE(SUBSTITUTE(SUBSTITUTE(SUBSTITUTE(SUBSTITUTE(SUBSTITUTE(IF(_xlfn.ISFORMULA('#_E'!J41),_xlfn.FORMULATEXT('#_E'!J41),'#_E'!J41),"9","#"),"8","#"),"7","#"),"6","#"),"5","#"),"4","#"),"3","#"),"2","#"),"1","#"),"0","#"),"$","")," ",""),",","@"),"&gt;","@"),"&lt;","@"),"=","@"),")","@"),"(","@"),"^","@"),"/","@"),"+","@"),"*","@"),"-","@"),"@#","")))/2,TRUE,FALSE),"HardCodeMsg",IF(LEN(IF(_xlfn.ISFORMULA(E!J41),_xlfn.FORMULATEXT(E!J41),E!J41))-LEN(SUBSTITUTE(IF(_xlfn.ISFORMULA(E!J41),_xlfn.FORMULATEXT(E!J41),E!J41),"""",""))&gt;LEN(IF(_xlfn.ISFORMULA('#_E'!J41),_xlfn.FORMULATEXT('#_E'!J41),'#_E'!J41))-LEN(SUBSTITUTE(IF(_xlfn.ISFORMULA('#_E'!J41),_xlfn.FORMULATEXT('#_E'!J41),'#_E'!J41),"""","")),TRUE,FALSE),"HardQuoteMsg",IF(LEN(IF(_xlfn.ISFORMULA(E!J41),_xlfn.FORMULATEXT(E!J41),E!J41))-LEN(SUBSTITUTE(IF(_xlfn.ISFORMULA(E!J41),_xlfn.FORMULATEXT(E!J41),E!J41),"$",""))&lt;LEN(IF(_xlfn.ISFORMULA('#_E'!J41),_xlfn.FORMULATEXT('#_E'!J41),'#_E'!J41))-LEN(SUBSTITUTE(IF(_xlfn.ISFORMULA('#_E'!J41),_xlfn.FORMULATEXT('#_E'!J41),'#_E'!J41),"$","")),TRUE,FALSE),"MissingAbsMsg",_xlfn.IFS(ISTEXT('#_E'!J41),FALSE,ISLOGICAL('#_E'!J41),FALSE,SUBSTITUTE(CELL("format",'#_E'!J41),"-","")=SUBSTITUTE(CELL("format",E!J41),"-",""),FALSE,CELL("format",'#_E'!J41)="G",FALSE,AND(CELL("format",'#_E'!J41)="F0",CELL("format",E!J41)="G"),FALSE,TRUE,IFERROR(IF(MATCH(CELL("format",'#_E'!J41),FormatCodes_SFX!$A$4:$A$53,0)&gt;0,TRUE),FALSE),TRUE,TRUE),"FormatMsg",TRUE,"PerfectMsg")</f>
        <v>PerfectMsg</v>
      </c>
      <c r="K41" s="231">
        <v>0</v>
      </c>
      <c r="L41" s="231" t="str">
        <f ca="1">_xlfn.IFS(ISBLANK(E!L41),"",IF(NOT(ISNA('#_E'!L41)),IF(ISNA(E!L41),TRUE,FALSE),FALSE),"StuNAMsg",IF(AND(ISNA('#_E'!L41),ISNA(E!L41)),TRUE,FALSE),"PerfectMsg",IF(NOT(ISERROR('#_E'!L41)),IF(ISERROR(E!L41),TRUE,FALSE),FALSE),"StuErrorMsg",IF(TYPE('#_E'!L41)&lt;&gt;TYPE(E!L41),TRUE,FALSE),"WrongTypeMsg",IF(_xlfn.ISFORMULA('#_E'!L41),IF(NOT(_xlfn.ISFORMULA(E!L41)),TRUE),FALSE),"MissingFormulaMsg",IF(NOT(AND(ISNUMBER(FIND("[",_xlfn.FORMULATEXT('#_E'!L41))),ISNUMBER(FIND("!",_xlfn.FORMULATEXT('#_E'!L41))))),AND(ISNUMBER(FIND("[",_xlfn.FORMULATEXT(E!L41))),ISNUMBER(FIND("!",_xlfn.FORMULATEXT(E!L41)))),FALSE),"ExternalRefsMsg",IF(ISNUMBER('#_E'!L41),IF(ABS('#_E'!L41-E!L41)&gt;0.00001,TRUE,FALSE),IF('#_E'!L41&lt;&gt;E!L41,TRUE,FALSE)),IF(ISNUMBER('#_E'!L41),IF('#_E'!L41&gt;E!L41,"TooLow","TooHigh"),"WrongAnswer"),NOT(_xlfn.ISFORMULA('#_E'!L41)),IF(_xlfn.IFS(ISTEXT('#_E'!L41),FALSE,ISLOGICAL('#_E'!L41),FALSE,SUBSTITUTE(CELL("format",'#_E'!L41),"-","")=SUBSTITUTE(CELL("format",E!L41),"-",""),FALSE,CELL("format",'#_E'!L41)="G",FALSE,AND(CELL("format",'#_E'!L41)="F0",CELL("format",E!L41)="G"),FALSE,TRUE,IFERROR(IF(MATCH(CELL("format",'#_E'!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41),_xlfn.FORMULATEXT(E!L41),E!L41),"9","#"),"8","#"),"7","#"),"6","#"),"5","#"),"4","#"),"3","#"),"2","#"),"1","#"),"0","#"),"$","")," ",""),",","@"),"&gt;","@"),"&lt;","@"),"=","@"),")","@"),"(","@"),"^","@"),"/","@"),"+","@"),"*","@"),"-","@"))-LEN(SUBSTITUTE(SUBSTITUTE(SUBSTITUTE(SUBSTITUTE(SUBSTITUTE(SUBSTITUTE(SUBSTITUTE(SUBSTITUTE(SUBSTITUTE(SUBSTITUTE(SUBSTITUTE(SUBSTITUTE(SUBSTITUTE(SUBSTITUTE(SUBSTITUTE(SUBSTITUTE(SUBSTITUTE(SUBSTITUTE(SUBSTITUTE(SUBSTITUTE(SUBSTITUTE(SUBSTITUTE(SUBSTITUTE(SUBSTITUTE(IF(_xlfn.ISFORMULA(E!L41),_xlfn.FORMULATEXT(E!L41),E!L41),"9","#"),"8","#"),"7","#"),"6","#"),"5","#"),"4","#"),"3","#"),"2","#"),"1","#"),"0","#"),"$","")," ",""),",","@"),"&gt;","@"),"&lt;","@"),"=","@"),")","@"),"(","@"),"^","@"),"/","@"),"+","@"),"*","@"),"-","@"),"@#","")))/2&gt;(LEN(SUBSTITUTE(SUBSTITUTE(SUBSTITUTE(SUBSTITUTE(SUBSTITUTE(SUBSTITUTE(SUBSTITUTE(SUBSTITUTE(SUBSTITUTE(SUBSTITUTE(SUBSTITUTE(SUBSTITUTE(SUBSTITUTE(SUBSTITUTE(SUBSTITUTE(SUBSTITUTE(SUBSTITUTE(SUBSTITUTE(SUBSTITUTE(SUBSTITUTE(SUBSTITUTE(SUBSTITUTE(SUBSTITUTE(IF(_xlfn.ISFORMULA('#_E'!L41),_xlfn.FORMULATEXT('#_E'!L41),'#_E'!L41),"9","#"),"8","#"),"7","#"),"6","#"),"5","#"),"4","#"),"3","#"),"2","#"),"1","#"),"0","#"),"$","")," ",""),",","@"),"&gt;","@"),"&lt;","@"),"=","@"),")","@"),"(","@"),"^","@"),"/","@"),"+","@"),"*","@"),"-","@"))-LEN(SUBSTITUTE(SUBSTITUTE(SUBSTITUTE(SUBSTITUTE(SUBSTITUTE(SUBSTITUTE(SUBSTITUTE(SUBSTITUTE(SUBSTITUTE(SUBSTITUTE(SUBSTITUTE(SUBSTITUTE(SUBSTITUTE(SUBSTITUTE(SUBSTITUTE(SUBSTITUTE(SUBSTITUTE(SUBSTITUTE(SUBSTITUTE(SUBSTITUTE(SUBSTITUTE(SUBSTITUTE(SUBSTITUTE(SUBSTITUTE(IF(_xlfn.ISFORMULA('#_E'!L41),_xlfn.FORMULATEXT('#_E'!L41),'#_E'!L41),"9","#"),"8","#"),"7","#"),"6","#"),"5","#"),"4","#"),"3","#"),"2","#"),"1","#"),"0","#"),"$","")," ",""),",","@"),"&gt;","@"),"&lt;","@"),"=","@"),")","@"),"(","@"),"^","@"),"/","@"),"+","@"),"*","@"),"-","@"),"@#","")))/2,TRUE,FALSE),"HardCodeMsg",IF(LEN(IF(_xlfn.ISFORMULA(E!L41),_xlfn.FORMULATEXT(E!L41),E!L41))-LEN(SUBSTITUTE(IF(_xlfn.ISFORMULA(E!L41),_xlfn.FORMULATEXT(E!L41),E!L41),"""",""))&gt;LEN(IF(_xlfn.ISFORMULA('#_E'!L41),_xlfn.FORMULATEXT('#_E'!L41),'#_E'!L41))-LEN(SUBSTITUTE(IF(_xlfn.ISFORMULA('#_E'!L41),_xlfn.FORMULATEXT('#_E'!L41),'#_E'!L41),"""","")),TRUE,FALSE),"HardQuoteMsg",IF(LEN(IF(_xlfn.ISFORMULA(E!L41),_xlfn.FORMULATEXT(E!L41),E!L41))-LEN(SUBSTITUTE(IF(_xlfn.ISFORMULA(E!L41),_xlfn.FORMULATEXT(E!L41),E!L41),"$",""))&lt;LEN(IF(_xlfn.ISFORMULA('#_E'!L41),_xlfn.FORMULATEXT('#_E'!L41),'#_E'!L41))-LEN(SUBSTITUTE(IF(_xlfn.ISFORMULA('#_E'!L41),_xlfn.FORMULATEXT('#_E'!L41),'#_E'!L41),"$","")),TRUE,FALSE),"MissingAbsMsg",_xlfn.IFS(ISTEXT('#_E'!L41),FALSE,ISLOGICAL('#_E'!L41),FALSE,SUBSTITUTE(CELL("format",'#_E'!L41),"-","")=SUBSTITUTE(CELL("format",E!L41),"-",""),FALSE,CELL("format",'#_E'!L41)="G",FALSE,AND(CELL("format",'#_E'!L41)="F0",CELL("format",E!L41)="G"),FALSE,TRUE,IFERROR(IF(MATCH(CELL("format",'#_E'!L41),FormatCodes_SFX!$A$4:$A$53,0)&gt;0,TRUE),FALSE),TRUE,TRUE),"FormatMsg",TRUE,"PerfectMsg")</f>
        <v>PerfectMsg</v>
      </c>
      <c r="M41" s="232" t="str">
        <f ca="1">_xlfn.IFS(ISBLANK(E!M41),"",IF(NOT(ISNA('#_E'!M41)),IF(ISNA(E!M41),TRUE,FALSE),FALSE),"StuNAMsg",IF(AND(ISNA('#_E'!M41),ISNA(E!M41)),TRUE,FALSE),"PerfectMsg",IF(NOT(ISERROR('#_E'!M41)),IF(ISERROR(E!M41),TRUE,FALSE),FALSE),"StuErrorMsg",IF(TYPE('#_E'!M41)&lt;&gt;TYPE(E!M41),TRUE,FALSE),"WrongTypeMsg",IF(_xlfn.ISFORMULA('#_E'!M41),IF(NOT(_xlfn.ISFORMULA(E!M41)),TRUE),FALSE),"MissingFormulaMsg",IF(NOT(AND(ISNUMBER(FIND("[",_xlfn.FORMULATEXT('#_E'!M41))),ISNUMBER(FIND("!",_xlfn.FORMULATEXT('#_E'!M41))))),AND(ISNUMBER(FIND("[",_xlfn.FORMULATEXT(E!M41))),ISNUMBER(FIND("!",_xlfn.FORMULATEXT(E!M41)))),FALSE),"ExternalRefsMsg",IF(ISNUMBER('#_E'!M41),IF(ABS('#_E'!M41-E!M41)&gt;0.00001,TRUE,FALSE),IF('#_E'!M41&lt;&gt;E!M41,TRUE,FALSE)),IF(ISNUMBER('#_E'!M41),IF('#_E'!M41&gt;E!M41,"TooLow","TooHigh"),"WrongAnswer"),NOT(_xlfn.ISFORMULA('#_E'!M41)),IF(_xlfn.IFS(ISTEXT('#_E'!M41),FALSE,ISLOGICAL('#_E'!M41),FALSE,SUBSTITUTE(CELL("format",'#_E'!M41),"-","")=SUBSTITUTE(CELL("format",E!M41),"-",""),FALSE,CELL("format",'#_E'!M41)="G",FALSE,AND(CELL("format",'#_E'!M41)="F0",CELL("format",E!M41)="G"),FALSE,TRUE,IFERROR(IF(MATCH(CELL("format",'#_E'!M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41),_xlfn.FORMULATEXT(E!M41),E!M41),"9","#"),"8","#"),"7","#"),"6","#"),"5","#"),"4","#"),"3","#"),"2","#"),"1","#"),"0","#"),"$","")," ",""),",","@"),"&gt;","@"),"&lt;","@"),"=","@"),")","@"),"(","@"),"^","@"),"/","@"),"+","@"),"*","@"),"-","@"))-LEN(SUBSTITUTE(SUBSTITUTE(SUBSTITUTE(SUBSTITUTE(SUBSTITUTE(SUBSTITUTE(SUBSTITUTE(SUBSTITUTE(SUBSTITUTE(SUBSTITUTE(SUBSTITUTE(SUBSTITUTE(SUBSTITUTE(SUBSTITUTE(SUBSTITUTE(SUBSTITUTE(SUBSTITUTE(SUBSTITUTE(SUBSTITUTE(SUBSTITUTE(SUBSTITUTE(SUBSTITUTE(SUBSTITUTE(SUBSTITUTE(IF(_xlfn.ISFORMULA(E!M41),_xlfn.FORMULATEXT(E!M41),E!M41),"9","#"),"8","#"),"7","#"),"6","#"),"5","#"),"4","#"),"3","#"),"2","#"),"1","#"),"0","#"),"$","")," ",""),",","@"),"&gt;","@"),"&lt;","@"),"=","@"),")","@"),"(","@"),"^","@"),"/","@"),"+","@"),"*","@"),"-","@"),"@#","")))/2&gt;(LEN(SUBSTITUTE(SUBSTITUTE(SUBSTITUTE(SUBSTITUTE(SUBSTITUTE(SUBSTITUTE(SUBSTITUTE(SUBSTITUTE(SUBSTITUTE(SUBSTITUTE(SUBSTITUTE(SUBSTITUTE(SUBSTITUTE(SUBSTITUTE(SUBSTITUTE(SUBSTITUTE(SUBSTITUTE(SUBSTITUTE(SUBSTITUTE(SUBSTITUTE(SUBSTITUTE(SUBSTITUTE(SUBSTITUTE(IF(_xlfn.ISFORMULA('#_E'!M41),_xlfn.FORMULATEXT('#_E'!M41),'#_E'!M41),"9","#"),"8","#"),"7","#"),"6","#"),"5","#"),"4","#"),"3","#"),"2","#"),"1","#"),"0","#"),"$","")," ",""),",","@"),"&gt;","@"),"&lt;","@"),"=","@"),")","@"),"(","@"),"^","@"),"/","@"),"+","@"),"*","@"),"-","@"))-LEN(SUBSTITUTE(SUBSTITUTE(SUBSTITUTE(SUBSTITUTE(SUBSTITUTE(SUBSTITUTE(SUBSTITUTE(SUBSTITUTE(SUBSTITUTE(SUBSTITUTE(SUBSTITUTE(SUBSTITUTE(SUBSTITUTE(SUBSTITUTE(SUBSTITUTE(SUBSTITUTE(SUBSTITUTE(SUBSTITUTE(SUBSTITUTE(SUBSTITUTE(SUBSTITUTE(SUBSTITUTE(SUBSTITUTE(SUBSTITUTE(IF(_xlfn.ISFORMULA('#_E'!M41),_xlfn.FORMULATEXT('#_E'!M41),'#_E'!M41),"9","#"),"8","#"),"7","#"),"6","#"),"5","#"),"4","#"),"3","#"),"2","#"),"1","#"),"0","#"),"$","")," ",""),",","@"),"&gt;","@"),"&lt;","@"),"=","@"),")","@"),"(","@"),"^","@"),"/","@"),"+","@"),"*","@"),"-","@"),"@#","")))/2,TRUE,FALSE),"HardCodeMsg",IF(LEN(IF(_xlfn.ISFORMULA(E!M41),_xlfn.FORMULATEXT(E!M41),E!M41))-LEN(SUBSTITUTE(IF(_xlfn.ISFORMULA(E!M41),_xlfn.FORMULATEXT(E!M41),E!M41),"""",""))&gt;LEN(IF(_xlfn.ISFORMULA('#_E'!M41),_xlfn.FORMULATEXT('#_E'!M41),'#_E'!M41))-LEN(SUBSTITUTE(IF(_xlfn.ISFORMULA('#_E'!M41),_xlfn.FORMULATEXT('#_E'!M41),'#_E'!M41),"""","")),TRUE,FALSE),"HardQuoteMsg",IF(LEN(IF(_xlfn.ISFORMULA(E!M41),_xlfn.FORMULATEXT(E!M41),E!M41))-LEN(SUBSTITUTE(IF(_xlfn.ISFORMULA(E!M41),_xlfn.FORMULATEXT(E!M41),E!M41),"$",""))&lt;LEN(IF(_xlfn.ISFORMULA('#_E'!M41),_xlfn.FORMULATEXT('#_E'!M41),'#_E'!M41))-LEN(SUBSTITUTE(IF(_xlfn.ISFORMULA('#_E'!M41),_xlfn.FORMULATEXT('#_E'!M41),'#_E'!M41),"$","")),TRUE,FALSE),"MissingAbsMsg",_xlfn.IFS(ISTEXT('#_E'!M41),FALSE,ISLOGICAL('#_E'!M41),FALSE,SUBSTITUTE(CELL("format",'#_E'!M41),"-","")=SUBSTITUTE(CELL("format",E!M41),"-",""),FALSE,CELL("format",'#_E'!M41)="G",FALSE,AND(CELL("format",'#_E'!M41)="F0",CELL("format",E!M41)="G"),FALSE,TRUE,IFERROR(IF(MATCH(CELL("format",'#_E'!M41),FormatCodes_SFX!$A$4:$A$53,0)&gt;0,TRUE),FALSE),TRUE,TRUE),"FormatMsg",TRUE,"PerfectMsg")</f>
        <v>PerfectMsg</v>
      </c>
      <c r="N41" s="310" t="str">
        <f ca="1">_xlfn.IFS(ISBLANK(E!N41),"",IF(NOT(ISNA('#_E'!N41)),IF(ISNA(E!N41),TRUE,FALSE),FALSE),"StuNAMsg",IF(AND(ISNA('#_E'!N41),ISNA(E!N41)),TRUE,FALSE),"PerfectMsg",IF(NOT(ISERROR('#_E'!N41)),IF(ISERROR(E!N41),TRUE,FALSE),FALSE),"StuErrorMsg",IF(TYPE('#_E'!N41)&lt;&gt;TYPE(E!N41),TRUE,FALSE),"WrongTypeMsg",IF(_xlfn.ISFORMULA('#_E'!N41),IF(NOT(_xlfn.ISFORMULA(E!N41)),TRUE),FALSE),"MissingFormulaMsg",IF(NOT(AND(ISNUMBER(FIND("[",_xlfn.FORMULATEXT('#_E'!N41))),ISNUMBER(FIND("!",_xlfn.FORMULATEXT('#_E'!N41))))),AND(ISNUMBER(FIND("[",_xlfn.FORMULATEXT(E!N41))),ISNUMBER(FIND("!",_xlfn.FORMULATEXT(E!N41)))),FALSE),"ExternalRefsMsg",IF(ISNUMBER('#_E'!N41),IF(ABS('#_E'!N41-E!N41)&gt;0.00001,TRUE,FALSE),IF('#_E'!N41&lt;&gt;E!N41,TRUE,FALSE)),IF(ISNUMBER('#_E'!N41),IF('#_E'!N41&gt;E!N41,"TooLow","TooHigh"),"WrongAnswer"),NOT(_xlfn.ISFORMULA('#_E'!N41)),IF(_xlfn.IFS(ISTEXT('#_E'!N41),FALSE,ISLOGICAL('#_E'!N41),FALSE,SUBSTITUTE(CELL("format",'#_E'!N41),"-","")=SUBSTITUTE(CELL("format",E!N41),"-",""),FALSE,CELL("format",'#_E'!N41)="G",FALSE,AND(CELL("format",'#_E'!N41)="F0",CELL("format",E!N41)="G"),FALSE,TRUE,IFERROR(IF(MATCH(CELL("format",'#_E'!N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41),_xlfn.FORMULATEXT(E!N41),E!N41),"9","#"),"8","#"),"7","#"),"6","#"),"5","#"),"4","#"),"3","#"),"2","#"),"1","#"),"0","#"),"$","")," ",""),",","@"),"&gt;","@"),"&lt;","@"),"=","@"),")","@"),"(","@"),"^","@"),"/","@"),"+","@"),"*","@"),"-","@"))-LEN(SUBSTITUTE(SUBSTITUTE(SUBSTITUTE(SUBSTITUTE(SUBSTITUTE(SUBSTITUTE(SUBSTITUTE(SUBSTITUTE(SUBSTITUTE(SUBSTITUTE(SUBSTITUTE(SUBSTITUTE(SUBSTITUTE(SUBSTITUTE(SUBSTITUTE(SUBSTITUTE(SUBSTITUTE(SUBSTITUTE(SUBSTITUTE(SUBSTITUTE(SUBSTITUTE(SUBSTITUTE(SUBSTITUTE(SUBSTITUTE(IF(_xlfn.ISFORMULA(E!N41),_xlfn.FORMULATEXT(E!N41),E!N41),"9","#"),"8","#"),"7","#"),"6","#"),"5","#"),"4","#"),"3","#"),"2","#"),"1","#"),"0","#"),"$","")," ",""),",","@"),"&gt;","@"),"&lt;","@"),"=","@"),")","@"),"(","@"),"^","@"),"/","@"),"+","@"),"*","@"),"-","@"),"@#","")))/2&gt;(LEN(SUBSTITUTE(SUBSTITUTE(SUBSTITUTE(SUBSTITUTE(SUBSTITUTE(SUBSTITUTE(SUBSTITUTE(SUBSTITUTE(SUBSTITUTE(SUBSTITUTE(SUBSTITUTE(SUBSTITUTE(SUBSTITUTE(SUBSTITUTE(SUBSTITUTE(SUBSTITUTE(SUBSTITUTE(SUBSTITUTE(SUBSTITUTE(SUBSTITUTE(SUBSTITUTE(SUBSTITUTE(SUBSTITUTE(IF(_xlfn.ISFORMULA('#_E'!N41),_xlfn.FORMULATEXT('#_E'!N41),'#_E'!N41),"9","#"),"8","#"),"7","#"),"6","#"),"5","#"),"4","#"),"3","#"),"2","#"),"1","#"),"0","#"),"$","")," ",""),",","@"),"&gt;","@"),"&lt;","@"),"=","@"),")","@"),"(","@"),"^","@"),"/","@"),"+","@"),"*","@"),"-","@"))-LEN(SUBSTITUTE(SUBSTITUTE(SUBSTITUTE(SUBSTITUTE(SUBSTITUTE(SUBSTITUTE(SUBSTITUTE(SUBSTITUTE(SUBSTITUTE(SUBSTITUTE(SUBSTITUTE(SUBSTITUTE(SUBSTITUTE(SUBSTITUTE(SUBSTITUTE(SUBSTITUTE(SUBSTITUTE(SUBSTITUTE(SUBSTITUTE(SUBSTITUTE(SUBSTITUTE(SUBSTITUTE(SUBSTITUTE(SUBSTITUTE(IF(_xlfn.ISFORMULA('#_E'!N41),_xlfn.FORMULATEXT('#_E'!N41),'#_E'!N41),"9","#"),"8","#"),"7","#"),"6","#"),"5","#"),"4","#"),"3","#"),"2","#"),"1","#"),"0","#"),"$","")," ",""),",","@"),"&gt;","@"),"&lt;","@"),"=","@"),")","@"),"(","@"),"^","@"),"/","@"),"+","@"),"*","@"),"-","@"),"@#","")))/2,TRUE,FALSE),"HardCodeMsg",IF(LEN(IF(_xlfn.ISFORMULA(E!N41),_xlfn.FORMULATEXT(E!N41),E!N41))-LEN(SUBSTITUTE(IF(_xlfn.ISFORMULA(E!N41),_xlfn.FORMULATEXT(E!N41),E!N41),"""",""))&gt;LEN(IF(_xlfn.ISFORMULA('#_E'!N41),_xlfn.FORMULATEXT('#_E'!N41),'#_E'!N41))-LEN(SUBSTITUTE(IF(_xlfn.ISFORMULA('#_E'!N41),_xlfn.FORMULATEXT('#_E'!N41),'#_E'!N41),"""","")),TRUE,FALSE),"HardQuoteMsg",IF(LEN(IF(_xlfn.ISFORMULA(E!N41),_xlfn.FORMULATEXT(E!N41),E!N41))-LEN(SUBSTITUTE(IF(_xlfn.ISFORMULA(E!N41),_xlfn.FORMULATEXT(E!N41),E!N41),"$",""))&lt;LEN(IF(_xlfn.ISFORMULA('#_E'!N41),_xlfn.FORMULATEXT('#_E'!N41),'#_E'!N41))-LEN(SUBSTITUTE(IF(_xlfn.ISFORMULA('#_E'!N41),_xlfn.FORMULATEXT('#_E'!N41),'#_E'!N41),"$","")),TRUE,FALSE),"MissingAbsMsg",_xlfn.IFS(ISTEXT('#_E'!N41),FALSE,ISLOGICAL('#_E'!N41),FALSE,SUBSTITUTE(CELL("format",'#_E'!N41),"-","")=SUBSTITUTE(CELL("format",E!N41),"-",""),FALSE,CELL("format",'#_E'!N41)="G",FALSE,AND(CELL("format",'#_E'!N41)="F0",CELL("format",E!N41)="G"),FALSE,TRUE,IFERROR(IF(MATCH(CELL("format",'#_E'!N41),FormatCodes_SFX!$A$4:$A$53,0)&gt;0,TRUE),FALSE),TRUE,TRUE),"FormatMsg",TRUE,"PerfectMsg")</f>
        <v>PerfectMsg</v>
      </c>
      <c r="O41" s="312" t="str">
        <f ca="1">_xlfn.IFS(ISBLANK(E!O41),"",IF(NOT(ISNA('#_E'!O41)),IF(ISNA(E!O41),TRUE,FALSE),FALSE),"StuNAMsg",IF(AND(ISNA('#_E'!O41),ISNA(E!O41)),TRUE,FALSE),"PerfectMsg",IF(NOT(ISERROR('#_E'!O41)),IF(ISERROR(E!O41),TRUE,FALSE),FALSE),"StuErrorMsg",IF(TYPE('#_E'!O41)&lt;&gt;TYPE(E!O41),TRUE,FALSE),"WrongTypeMsg",IF(_xlfn.ISFORMULA('#_E'!O41),IF(NOT(_xlfn.ISFORMULA(E!O41)),TRUE),FALSE),"MissingFormulaMsg",IF(NOT(AND(ISNUMBER(FIND("[",_xlfn.FORMULATEXT('#_E'!O41))),ISNUMBER(FIND("!",_xlfn.FORMULATEXT('#_E'!O41))))),AND(ISNUMBER(FIND("[",_xlfn.FORMULATEXT(E!O41))),ISNUMBER(FIND("!",_xlfn.FORMULATEXT(E!O41)))),FALSE),"ExternalRefsMsg",IF(ISNUMBER('#_E'!O41),IF(ABS('#_E'!O41-E!O41)&gt;0.00001,TRUE,FALSE),IF('#_E'!O41&lt;&gt;E!O41,TRUE,FALSE)),IF(ISNUMBER('#_E'!O41),IF('#_E'!O41&gt;E!O41,"TooLow","TooHigh"),"WrongAnswer"),NOT(_xlfn.ISFORMULA('#_E'!O41)),IF(_xlfn.IFS(ISTEXT('#_E'!O41),FALSE,ISLOGICAL('#_E'!O41),FALSE,SUBSTITUTE(CELL("format",'#_E'!O41),"-","")=SUBSTITUTE(CELL("format",E!O41),"-",""),FALSE,CELL("format",'#_E'!O41)="G",FALSE,AND(CELL("format",'#_E'!O41)="F0",CELL("format",E!O41)="G"),FALSE,TRUE,IFERROR(IF(MATCH(CELL("format",'#_E'!O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41),_xlfn.FORMULATEXT(E!O41),E!O41),"9","#"),"8","#"),"7","#"),"6","#"),"5","#"),"4","#"),"3","#"),"2","#"),"1","#"),"0","#"),"$","")," ",""),",","@"),"&gt;","@"),"&lt;","@"),"=","@"),")","@"),"(","@"),"^","@"),"/","@"),"+","@"),"*","@"),"-","@"))-LEN(SUBSTITUTE(SUBSTITUTE(SUBSTITUTE(SUBSTITUTE(SUBSTITUTE(SUBSTITUTE(SUBSTITUTE(SUBSTITUTE(SUBSTITUTE(SUBSTITUTE(SUBSTITUTE(SUBSTITUTE(SUBSTITUTE(SUBSTITUTE(SUBSTITUTE(SUBSTITUTE(SUBSTITUTE(SUBSTITUTE(SUBSTITUTE(SUBSTITUTE(SUBSTITUTE(SUBSTITUTE(SUBSTITUTE(SUBSTITUTE(IF(_xlfn.ISFORMULA(E!O41),_xlfn.FORMULATEXT(E!O41),E!O41),"9","#"),"8","#"),"7","#"),"6","#"),"5","#"),"4","#"),"3","#"),"2","#"),"1","#"),"0","#"),"$","")," ",""),",","@"),"&gt;","@"),"&lt;","@"),"=","@"),")","@"),"(","@"),"^","@"),"/","@"),"+","@"),"*","@"),"-","@"),"@#","")))/2&gt;(LEN(SUBSTITUTE(SUBSTITUTE(SUBSTITUTE(SUBSTITUTE(SUBSTITUTE(SUBSTITUTE(SUBSTITUTE(SUBSTITUTE(SUBSTITUTE(SUBSTITUTE(SUBSTITUTE(SUBSTITUTE(SUBSTITUTE(SUBSTITUTE(SUBSTITUTE(SUBSTITUTE(SUBSTITUTE(SUBSTITUTE(SUBSTITUTE(SUBSTITUTE(SUBSTITUTE(SUBSTITUTE(SUBSTITUTE(IF(_xlfn.ISFORMULA('#_E'!O41),_xlfn.FORMULATEXT('#_E'!O41),'#_E'!O41),"9","#"),"8","#"),"7","#"),"6","#"),"5","#"),"4","#"),"3","#"),"2","#"),"1","#"),"0","#"),"$","")," ",""),",","@"),"&gt;","@"),"&lt;","@"),"=","@"),")","@"),"(","@"),"^","@"),"/","@"),"+","@"),"*","@"),"-","@"))-LEN(SUBSTITUTE(SUBSTITUTE(SUBSTITUTE(SUBSTITUTE(SUBSTITUTE(SUBSTITUTE(SUBSTITUTE(SUBSTITUTE(SUBSTITUTE(SUBSTITUTE(SUBSTITUTE(SUBSTITUTE(SUBSTITUTE(SUBSTITUTE(SUBSTITUTE(SUBSTITUTE(SUBSTITUTE(SUBSTITUTE(SUBSTITUTE(SUBSTITUTE(SUBSTITUTE(SUBSTITUTE(SUBSTITUTE(SUBSTITUTE(IF(_xlfn.ISFORMULA('#_E'!O41),_xlfn.FORMULATEXT('#_E'!O41),'#_E'!O41),"9","#"),"8","#"),"7","#"),"6","#"),"5","#"),"4","#"),"3","#"),"2","#"),"1","#"),"0","#"),"$","")," ",""),",","@"),"&gt;","@"),"&lt;","@"),"=","@"),")","@"),"(","@"),"^","@"),"/","@"),"+","@"),"*","@"),"-","@"),"@#","")))/2,TRUE,FALSE),"HardCodeMsg",IF(LEN(IF(_xlfn.ISFORMULA(E!O41),_xlfn.FORMULATEXT(E!O41),E!O41))-LEN(SUBSTITUTE(IF(_xlfn.ISFORMULA(E!O41),_xlfn.FORMULATEXT(E!O41),E!O41),"""",""))&gt;LEN(IF(_xlfn.ISFORMULA('#_E'!O41),_xlfn.FORMULATEXT('#_E'!O41),'#_E'!O41))-LEN(SUBSTITUTE(IF(_xlfn.ISFORMULA('#_E'!O41),_xlfn.FORMULATEXT('#_E'!O41),'#_E'!O41),"""","")),TRUE,FALSE),"HardQuoteMsg",IF(LEN(IF(_xlfn.ISFORMULA(E!O41),_xlfn.FORMULATEXT(E!O41),E!O41))-LEN(SUBSTITUTE(IF(_xlfn.ISFORMULA(E!O41),_xlfn.FORMULATEXT(E!O41),E!O41),"$",""))&lt;LEN(IF(_xlfn.ISFORMULA('#_E'!O41),_xlfn.FORMULATEXT('#_E'!O41),'#_E'!O41))-LEN(SUBSTITUTE(IF(_xlfn.ISFORMULA('#_E'!O41),_xlfn.FORMULATEXT('#_E'!O41),'#_E'!O41),"$","")),TRUE,FALSE),"MissingAbsMsg",_xlfn.IFS(ISTEXT('#_E'!O41),FALSE,ISLOGICAL('#_E'!O41),FALSE,SUBSTITUTE(CELL("format",'#_E'!O41),"-","")=SUBSTITUTE(CELL("format",E!O41),"-",""),FALSE,CELL("format",'#_E'!O41)="G",FALSE,AND(CELL("format",'#_E'!O41)="F0",CELL("format",E!O41)="G"),FALSE,TRUE,IFERROR(IF(MATCH(CELL("format",'#_E'!O41),FormatCodes_SFX!$A$4:$A$53,0)&gt;0,TRUE),FALSE),TRUE,TRUE),"FormatMsg",TRUE,"PerfectMsg")</f>
        <v>PerfectMsg</v>
      </c>
    </row>
    <row r="42" spans="6:19" ht="15.4" customHeight="1">
      <c r="F42" s="316">
        <v>0</v>
      </c>
      <c r="G42" s="317">
        <v>0</v>
      </c>
      <c r="H42" s="303">
        <v>0</v>
      </c>
      <c r="I42" s="318">
        <v>0</v>
      </c>
      <c r="J42" s="231" t="str">
        <f ca="1">_xlfn.IFS(ISBLANK(E!J42),"",IF(NOT(ISNA('#_E'!J42)),IF(ISNA(E!J42),TRUE,FALSE),FALSE),"StuNAMsg",IF(AND(ISNA('#_E'!J42),ISNA(E!J42)),TRUE,FALSE),"PerfectMsg",IF(NOT(ISERROR('#_E'!J42)),IF(ISERROR(E!J42),TRUE,FALSE),FALSE),"StuErrorMsg",IF(TYPE('#_E'!J42)&lt;&gt;TYPE(E!J42),TRUE,FALSE),"WrongTypeMsg",IF(_xlfn.ISFORMULA('#_E'!J42),IF(NOT(_xlfn.ISFORMULA(E!J42)),TRUE),FALSE),"MissingFormulaMsg",IF(NOT(AND(ISNUMBER(FIND("[",_xlfn.FORMULATEXT('#_E'!J42))),ISNUMBER(FIND("!",_xlfn.FORMULATEXT('#_E'!J42))))),AND(ISNUMBER(FIND("[",_xlfn.FORMULATEXT(E!J42))),ISNUMBER(FIND("!",_xlfn.FORMULATEXT(E!J42)))),FALSE),"ExternalRefsMsg",IF(ISNUMBER('#_E'!J42),IF(ABS('#_E'!J42-E!J42)&gt;0.00001,TRUE,FALSE),IF('#_E'!J42&lt;&gt;E!J42,TRUE,FALSE)),IF(ISNUMBER('#_E'!J42),IF('#_E'!J42&gt;E!J42,"TooLow","TooHigh"),"WrongAnswer"),NOT(_xlfn.ISFORMULA('#_E'!J42)),IF(_xlfn.IFS(ISTEXT('#_E'!J42),FALSE,ISLOGICAL('#_E'!J42),FALSE,SUBSTITUTE(CELL("format",'#_E'!J42),"-","")=SUBSTITUTE(CELL("format",E!J42),"-",""),FALSE,CELL("format",'#_E'!J42)="G",FALSE,AND(CELL("format",'#_E'!J42)="F0",CELL("format",E!J42)="G"),FALSE,TRUE,IFERROR(IF(MATCH(CELL("format",'#_E'!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42),_xlfn.FORMULATEXT(E!J42),E!J42),"9","#"),"8","#"),"7","#"),"6","#"),"5","#"),"4","#"),"3","#"),"2","#"),"1","#"),"0","#"),"$","")," ",""),",","@"),"&gt;","@"),"&lt;","@"),"=","@"),")","@"),"(","@"),"^","@"),"/","@"),"+","@"),"*","@"),"-","@"))-LEN(SUBSTITUTE(SUBSTITUTE(SUBSTITUTE(SUBSTITUTE(SUBSTITUTE(SUBSTITUTE(SUBSTITUTE(SUBSTITUTE(SUBSTITUTE(SUBSTITUTE(SUBSTITUTE(SUBSTITUTE(SUBSTITUTE(SUBSTITUTE(SUBSTITUTE(SUBSTITUTE(SUBSTITUTE(SUBSTITUTE(SUBSTITUTE(SUBSTITUTE(SUBSTITUTE(SUBSTITUTE(SUBSTITUTE(SUBSTITUTE(IF(_xlfn.ISFORMULA(E!J42),_xlfn.FORMULATEXT(E!J42),E!J42),"9","#"),"8","#"),"7","#"),"6","#"),"5","#"),"4","#"),"3","#"),"2","#"),"1","#"),"0","#"),"$","")," ",""),",","@"),"&gt;","@"),"&lt;","@"),"=","@"),")","@"),"(","@"),"^","@"),"/","@"),"+","@"),"*","@"),"-","@"),"@#","")))/2&gt;(LEN(SUBSTITUTE(SUBSTITUTE(SUBSTITUTE(SUBSTITUTE(SUBSTITUTE(SUBSTITUTE(SUBSTITUTE(SUBSTITUTE(SUBSTITUTE(SUBSTITUTE(SUBSTITUTE(SUBSTITUTE(SUBSTITUTE(SUBSTITUTE(SUBSTITUTE(SUBSTITUTE(SUBSTITUTE(SUBSTITUTE(SUBSTITUTE(SUBSTITUTE(SUBSTITUTE(SUBSTITUTE(SUBSTITUTE(IF(_xlfn.ISFORMULA('#_E'!J42),_xlfn.FORMULATEXT('#_E'!J42),'#_E'!J42),"9","#"),"8","#"),"7","#"),"6","#"),"5","#"),"4","#"),"3","#"),"2","#"),"1","#"),"0","#"),"$","")," ",""),",","@"),"&gt;","@"),"&lt;","@"),"=","@"),")","@"),"(","@"),"^","@"),"/","@"),"+","@"),"*","@"),"-","@"))-LEN(SUBSTITUTE(SUBSTITUTE(SUBSTITUTE(SUBSTITUTE(SUBSTITUTE(SUBSTITUTE(SUBSTITUTE(SUBSTITUTE(SUBSTITUTE(SUBSTITUTE(SUBSTITUTE(SUBSTITUTE(SUBSTITUTE(SUBSTITUTE(SUBSTITUTE(SUBSTITUTE(SUBSTITUTE(SUBSTITUTE(SUBSTITUTE(SUBSTITUTE(SUBSTITUTE(SUBSTITUTE(SUBSTITUTE(SUBSTITUTE(IF(_xlfn.ISFORMULA('#_E'!J42),_xlfn.FORMULATEXT('#_E'!J42),'#_E'!J42),"9","#"),"8","#"),"7","#"),"6","#"),"5","#"),"4","#"),"3","#"),"2","#"),"1","#"),"0","#"),"$","")," ",""),",","@"),"&gt;","@"),"&lt;","@"),"=","@"),")","@"),"(","@"),"^","@"),"/","@"),"+","@"),"*","@"),"-","@"),"@#","")))/2,TRUE,FALSE),"HardCodeMsg",IF(LEN(IF(_xlfn.ISFORMULA(E!J42),_xlfn.FORMULATEXT(E!J42),E!J42))-LEN(SUBSTITUTE(IF(_xlfn.ISFORMULA(E!J42),_xlfn.FORMULATEXT(E!J42),E!J42),"""",""))&gt;LEN(IF(_xlfn.ISFORMULA('#_E'!J42),_xlfn.FORMULATEXT('#_E'!J42),'#_E'!J42))-LEN(SUBSTITUTE(IF(_xlfn.ISFORMULA('#_E'!J42),_xlfn.FORMULATEXT('#_E'!J42),'#_E'!J42),"""","")),TRUE,FALSE),"HardQuoteMsg",IF(LEN(IF(_xlfn.ISFORMULA(E!J42),_xlfn.FORMULATEXT(E!J42),E!J42))-LEN(SUBSTITUTE(IF(_xlfn.ISFORMULA(E!J42),_xlfn.FORMULATEXT(E!J42),E!J42),"$",""))&lt;LEN(IF(_xlfn.ISFORMULA('#_E'!J42),_xlfn.FORMULATEXT('#_E'!J42),'#_E'!J42))-LEN(SUBSTITUTE(IF(_xlfn.ISFORMULA('#_E'!J42),_xlfn.FORMULATEXT('#_E'!J42),'#_E'!J42),"$","")),TRUE,FALSE),"MissingAbsMsg",_xlfn.IFS(ISTEXT('#_E'!J42),FALSE,ISLOGICAL('#_E'!J42),FALSE,SUBSTITUTE(CELL("format",'#_E'!J42),"-","")=SUBSTITUTE(CELL("format",E!J42),"-",""),FALSE,CELL("format",'#_E'!J42)="G",FALSE,AND(CELL("format",'#_E'!J42)="F0",CELL("format",E!J42)="G"),FALSE,TRUE,IFERROR(IF(MATCH(CELL("format",'#_E'!J42),FormatCodes_SFX!$A$4:$A$53,0)&gt;0,TRUE),FALSE),TRUE,TRUE),"FormatMsg",TRUE,"PerfectMsg")</f>
        <v>PerfectMsg</v>
      </c>
      <c r="K42" s="231">
        <v>0</v>
      </c>
      <c r="L42" s="231" t="str">
        <f ca="1">_xlfn.IFS(ISBLANK(E!L42),"",IF(NOT(ISNA('#_E'!L42)),IF(ISNA(E!L42),TRUE,FALSE),FALSE),"StuNAMsg",IF(AND(ISNA('#_E'!L42),ISNA(E!L42)),TRUE,FALSE),"PerfectMsg",IF(NOT(ISERROR('#_E'!L42)),IF(ISERROR(E!L42),TRUE,FALSE),FALSE),"StuErrorMsg",IF(TYPE('#_E'!L42)&lt;&gt;TYPE(E!L42),TRUE,FALSE),"WrongTypeMsg",IF(_xlfn.ISFORMULA('#_E'!L42),IF(NOT(_xlfn.ISFORMULA(E!L42)),TRUE),FALSE),"MissingFormulaMsg",IF(NOT(AND(ISNUMBER(FIND("[",_xlfn.FORMULATEXT('#_E'!L42))),ISNUMBER(FIND("!",_xlfn.FORMULATEXT('#_E'!L42))))),AND(ISNUMBER(FIND("[",_xlfn.FORMULATEXT(E!L42))),ISNUMBER(FIND("!",_xlfn.FORMULATEXT(E!L42)))),FALSE),"ExternalRefsMsg",IF(ISNUMBER('#_E'!L42),IF(ABS('#_E'!L42-E!L42)&gt;0.00001,TRUE,FALSE),IF('#_E'!L42&lt;&gt;E!L42,TRUE,FALSE)),IF(ISNUMBER('#_E'!L42),IF('#_E'!L42&gt;E!L42,"TooLow","TooHigh"),"WrongAnswer"),NOT(_xlfn.ISFORMULA('#_E'!L42)),IF(_xlfn.IFS(ISTEXT('#_E'!L42),FALSE,ISLOGICAL('#_E'!L42),FALSE,SUBSTITUTE(CELL("format",'#_E'!L42),"-","")=SUBSTITUTE(CELL("format",E!L42),"-",""),FALSE,CELL("format",'#_E'!L42)="G",FALSE,AND(CELL("format",'#_E'!L42)="F0",CELL("format",E!L42)="G"),FALSE,TRUE,IFERROR(IF(MATCH(CELL("format",'#_E'!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42),_xlfn.FORMULATEXT(E!L42),E!L42),"9","#"),"8","#"),"7","#"),"6","#"),"5","#"),"4","#"),"3","#"),"2","#"),"1","#"),"0","#"),"$","")," ",""),",","@"),"&gt;","@"),"&lt;","@"),"=","@"),")","@"),"(","@"),"^","@"),"/","@"),"+","@"),"*","@"),"-","@"))-LEN(SUBSTITUTE(SUBSTITUTE(SUBSTITUTE(SUBSTITUTE(SUBSTITUTE(SUBSTITUTE(SUBSTITUTE(SUBSTITUTE(SUBSTITUTE(SUBSTITUTE(SUBSTITUTE(SUBSTITUTE(SUBSTITUTE(SUBSTITUTE(SUBSTITUTE(SUBSTITUTE(SUBSTITUTE(SUBSTITUTE(SUBSTITUTE(SUBSTITUTE(SUBSTITUTE(SUBSTITUTE(SUBSTITUTE(SUBSTITUTE(IF(_xlfn.ISFORMULA(E!L42),_xlfn.FORMULATEXT(E!L42),E!L42),"9","#"),"8","#"),"7","#"),"6","#"),"5","#"),"4","#"),"3","#"),"2","#"),"1","#"),"0","#"),"$","")," ",""),",","@"),"&gt;","@"),"&lt;","@"),"=","@"),")","@"),"(","@"),"^","@"),"/","@"),"+","@"),"*","@"),"-","@"),"@#","")))/2&gt;(LEN(SUBSTITUTE(SUBSTITUTE(SUBSTITUTE(SUBSTITUTE(SUBSTITUTE(SUBSTITUTE(SUBSTITUTE(SUBSTITUTE(SUBSTITUTE(SUBSTITUTE(SUBSTITUTE(SUBSTITUTE(SUBSTITUTE(SUBSTITUTE(SUBSTITUTE(SUBSTITUTE(SUBSTITUTE(SUBSTITUTE(SUBSTITUTE(SUBSTITUTE(SUBSTITUTE(SUBSTITUTE(SUBSTITUTE(IF(_xlfn.ISFORMULA('#_E'!L42),_xlfn.FORMULATEXT('#_E'!L42),'#_E'!L42),"9","#"),"8","#"),"7","#"),"6","#"),"5","#"),"4","#"),"3","#"),"2","#"),"1","#"),"0","#"),"$","")," ",""),",","@"),"&gt;","@"),"&lt;","@"),"=","@"),")","@"),"(","@"),"^","@"),"/","@"),"+","@"),"*","@"),"-","@"))-LEN(SUBSTITUTE(SUBSTITUTE(SUBSTITUTE(SUBSTITUTE(SUBSTITUTE(SUBSTITUTE(SUBSTITUTE(SUBSTITUTE(SUBSTITUTE(SUBSTITUTE(SUBSTITUTE(SUBSTITUTE(SUBSTITUTE(SUBSTITUTE(SUBSTITUTE(SUBSTITUTE(SUBSTITUTE(SUBSTITUTE(SUBSTITUTE(SUBSTITUTE(SUBSTITUTE(SUBSTITUTE(SUBSTITUTE(SUBSTITUTE(IF(_xlfn.ISFORMULA('#_E'!L42),_xlfn.FORMULATEXT('#_E'!L42),'#_E'!L42),"9","#"),"8","#"),"7","#"),"6","#"),"5","#"),"4","#"),"3","#"),"2","#"),"1","#"),"0","#"),"$","")," ",""),",","@"),"&gt;","@"),"&lt;","@"),"=","@"),")","@"),"(","@"),"^","@"),"/","@"),"+","@"),"*","@"),"-","@"),"@#","")))/2,TRUE,FALSE),"HardCodeMsg",IF(LEN(IF(_xlfn.ISFORMULA(E!L42),_xlfn.FORMULATEXT(E!L42),E!L42))-LEN(SUBSTITUTE(IF(_xlfn.ISFORMULA(E!L42),_xlfn.FORMULATEXT(E!L42),E!L42),"""",""))&gt;LEN(IF(_xlfn.ISFORMULA('#_E'!L42),_xlfn.FORMULATEXT('#_E'!L42),'#_E'!L42))-LEN(SUBSTITUTE(IF(_xlfn.ISFORMULA('#_E'!L42),_xlfn.FORMULATEXT('#_E'!L42),'#_E'!L42),"""","")),TRUE,FALSE),"HardQuoteMsg",IF(LEN(IF(_xlfn.ISFORMULA(E!L42),_xlfn.FORMULATEXT(E!L42),E!L42))-LEN(SUBSTITUTE(IF(_xlfn.ISFORMULA(E!L42),_xlfn.FORMULATEXT(E!L42),E!L42),"$",""))&lt;LEN(IF(_xlfn.ISFORMULA('#_E'!L42),_xlfn.FORMULATEXT('#_E'!L42),'#_E'!L42))-LEN(SUBSTITUTE(IF(_xlfn.ISFORMULA('#_E'!L42),_xlfn.FORMULATEXT('#_E'!L42),'#_E'!L42),"$","")),TRUE,FALSE),"MissingAbsMsg",_xlfn.IFS(ISTEXT('#_E'!L42),FALSE,ISLOGICAL('#_E'!L42),FALSE,SUBSTITUTE(CELL("format",'#_E'!L42),"-","")=SUBSTITUTE(CELL("format",E!L42),"-",""),FALSE,CELL("format",'#_E'!L42)="G",FALSE,AND(CELL("format",'#_E'!L42)="F0",CELL("format",E!L42)="G"),FALSE,TRUE,IFERROR(IF(MATCH(CELL("format",'#_E'!L42),FormatCodes_SFX!$A$4:$A$53,0)&gt;0,TRUE),FALSE),TRUE,TRUE),"FormatMsg",TRUE,"PerfectMsg")</f>
        <v>PerfectMsg</v>
      </c>
      <c r="M42" s="232" t="str">
        <f ca="1">_xlfn.IFS(ISBLANK(E!M42),"",IF(NOT(ISNA('#_E'!M42)),IF(ISNA(E!M42),TRUE,FALSE),FALSE),"StuNAMsg",IF(AND(ISNA('#_E'!M42),ISNA(E!M42)),TRUE,FALSE),"PerfectMsg",IF(NOT(ISERROR('#_E'!M42)),IF(ISERROR(E!M42),TRUE,FALSE),FALSE),"StuErrorMsg",IF(TYPE('#_E'!M42)&lt;&gt;TYPE(E!M42),TRUE,FALSE),"WrongTypeMsg",IF(_xlfn.ISFORMULA('#_E'!M42),IF(NOT(_xlfn.ISFORMULA(E!M42)),TRUE),FALSE),"MissingFormulaMsg",IF(NOT(AND(ISNUMBER(FIND("[",_xlfn.FORMULATEXT('#_E'!M42))),ISNUMBER(FIND("!",_xlfn.FORMULATEXT('#_E'!M42))))),AND(ISNUMBER(FIND("[",_xlfn.FORMULATEXT(E!M42))),ISNUMBER(FIND("!",_xlfn.FORMULATEXT(E!M42)))),FALSE),"ExternalRefsMsg",IF(ISNUMBER('#_E'!M42),IF(ABS('#_E'!M42-E!M42)&gt;0.00001,TRUE,FALSE),IF('#_E'!M42&lt;&gt;E!M42,TRUE,FALSE)),IF(ISNUMBER('#_E'!M42),IF('#_E'!M42&gt;E!M42,"TooLow","TooHigh"),"WrongAnswer"),NOT(_xlfn.ISFORMULA('#_E'!M42)),IF(_xlfn.IFS(ISTEXT('#_E'!M42),FALSE,ISLOGICAL('#_E'!M42),FALSE,SUBSTITUTE(CELL("format",'#_E'!M42),"-","")=SUBSTITUTE(CELL("format",E!M42),"-",""),FALSE,CELL("format",'#_E'!M42)="G",FALSE,AND(CELL("format",'#_E'!M42)="F0",CELL("format",E!M42)="G"),FALSE,TRUE,IFERROR(IF(MATCH(CELL("format",'#_E'!M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42),_xlfn.FORMULATEXT(E!M42),E!M42),"9","#"),"8","#"),"7","#"),"6","#"),"5","#"),"4","#"),"3","#"),"2","#"),"1","#"),"0","#"),"$","")," ",""),",","@"),"&gt;","@"),"&lt;","@"),"=","@"),")","@"),"(","@"),"^","@"),"/","@"),"+","@"),"*","@"),"-","@"))-LEN(SUBSTITUTE(SUBSTITUTE(SUBSTITUTE(SUBSTITUTE(SUBSTITUTE(SUBSTITUTE(SUBSTITUTE(SUBSTITUTE(SUBSTITUTE(SUBSTITUTE(SUBSTITUTE(SUBSTITUTE(SUBSTITUTE(SUBSTITUTE(SUBSTITUTE(SUBSTITUTE(SUBSTITUTE(SUBSTITUTE(SUBSTITUTE(SUBSTITUTE(SUBSTITUTE(SUBSTITUTE(SUBSTITUTE(SUBSTITUTE(IF(_xlfn.ISFORMULA(E!M42),_xlfn.FORMULATEXT(E!M42),E!M42),"9","#"),"8","#"),"7","#"),"6","#"),"5","#"),"4","#"),"3","#"),"2","#"),"1","#"),"0","#"),"$","")," ",""),",","@"),"&gt;","@"),"&lt;","@"),"=","@"),")","@"),"(","@"),"^","@"),"/","@"),"+","@"),"*","@"),"-","@"),"@#","")))/2&gt;(LEN(SUBSTITUTE(SUBSTITUTE(SUBSTITUTE(SUBSTITUTE(SUBSTITUTE(SUBSTITUTE(SUBSTITUTE(SUBSTITUTE(SUBSTITUTE(SUBSTITUTE(SUBSTITUTE(SUBSTITUTE(SUBSTITUTE(SUBSTITUTE(SUBSTITUTE(SUBSTITUTE(SUBSTITUTE(SUBSTITUTE(SUBSTITUTE(SUBSTITUTE(SUBSTITUTE(SUBSTITUTE(SUBSTITUTE(IF(_xlfn.ISFORMULA('#_E'!M42),_xlfn.FORMULATEXT('#_E'!M42),'#_E'!M42),"9","#"),"8","#"),"7","#"),"6","#"),"5","#"),"4","#"),"3","#"),"2","#"),"1","#"),"0","#"),"$","")," ",""),",","@"),"&gt;","@"),"&lt;","@"),"=","@"),")","@"),"(","@"),"^","@"),"/","@"),"+","@"),"*","@"),"-","@"))-LEN(SUBSTITUTE(SUBSTITUTE(SUBSTITUTE(SUBSTITUTE(SUBSTITUTE(SUBSTITUTE(SUBSTITUTE(SUBSTITUTE(SUBSTITUTE(SUBSTITUTE(SUBSTITUTE(SUBSTITUTE(SUBSTITUTE(SUBSTITUTE(SUBSTITUTE(SUBSTITUTE(SUBSTITUTE(SUBSTITUTE(SUBSTITUTE(SUBSTITUTE(SUBSTITUTE(SUBSTITUTE(SUBSTITUTE(SUBSTITUTE(IF(_xlfn.ISFORMULA('#_E'!M42),_xlfn.FORMULATEXT('#_E'!M42),'#_E'!M42),"9","#"),"8","#"),"7","#"),"6","#"),"5","#"),"4","#"),"3","#"),"2","#"),"1","#"),"0","#"),"$","")," ",""),",","@"),"&gt;","@"),"&lt;","@"),"=","@"),")","@"),"(","@"),"^","@"),"/","@"),"+","@"),"*","@"),"-","@"),"@#","")))/2,TRUE,FALSE),"HardCodeMsg",IF(LEN(IF(_xlfn.ISFORMULA(E!M42),_xlfn.FORMULATEXT(E!M42),E!M42))-LEN(SUBSTITUTE(IF(_xlfn.ISFORMULA(E!M42),_xlfn.FORMULATEXT(E!M42),E!M42),"""",""))&gt;LEN(IF(_xlfn.ISFORMULA('#_E'!M42),_xlfn.FORMULATEXT('#_E'!M42),'#_E'!M42))-LEN(SUBSTITUTE(IF(_xlfn.ISFORMULA('#_E'!M42),_xlfn.FORMULATEXT('#_E'!M42),'#_E'!M42),"""","")),TRUE,FALSE),"HardQuoteMsg",IF(LEN(IF(_xlfn.ISFORMULA(E!M42),_xlfn.FORMULATEXT(E!M42),E!M42))-LEN(SUBSTITUTE(IF(_xlfn.ISFORMULA(E!M42),_xlfn.FORMULATEXT(E!M42),E!M42),"$",""))&lt;LEN(IF(_xlfn.ISFORMULA('#_E'!M42),_xlfn.FORMULATEXT('#_E'!M42),'#_E'!M42))-LEN(SUBSTITUTE(IF(_xlfn.ISFORMULA('#_E'!M42),_xlfn.FORMULATEXT('#_E'!M42),'#_E'!M42),"$","")),TRUE,FALSE),"MissingAbsMsg",_xlfn.IFS(ISTEXT('#_E'!M42),FALSE,ISLOGICAL('#_E'!M42),FALSE,SUBSTITUTE(CELL("format",'#_E'!M42),"-","")=SUBSTITUTE(CELL("format",E!M42),"-",""),FALSE,CELL("format",'#_E'!M42)="G",FALSE,AND(CELL("format",'#_E'!M42)="F0",CELL("format",E!M42)="G"),FALSE,TRUE,IFERROR(IF(MATCH(CELL("format",'#_E'!M42),FormatCodes_SFX!$A$4:$A$53,0)&gt;0,TRUE),FALSE),TRUE,TRUE),"FormatMsg",TRUE,"PerfectMsg")</f>
        <v>PerfectMsg</v>
      </c>
      <c r="N42" s="310" t="str">
        <f ca="1">_xlfn.IFS(ISBLANK(E!N42),"",IF(NOT(ISNA('#_E'!N42)),IF(ISNA(E!N42),TRUE,FALSE),FALSE),"StuNAMsg",IF(AND(ISNA('#_E'!N42),ISNA(E!N42)),TRUE,FALSE),"PerfectMsg",IF(NOT(ISERROR('#_E'!N42)),IF(ISERROR(E!N42),TRUE,FALSE),FALSE),"StuErrorMsg",IF(TYPE('#_E'!N42)&lt;&gt;TYPE(E!N42),TRUE,FALSE),"WrongTypeMsg",IF(_xlfn.ISFORMULA('#_E'!N42),IF(NOT(_xlfn.ISFORMULA(E!N42)),TRUE),FALSE),"MissingFormulaMsg",IF(NOT(AND(ISNUMBER(FIND("[",_xlfn.FORMULATEXT('#_E'!N42))),ISNUMBER(FIND("!",_xlfn.FORMULATEXT('#_E'!N42))))),AND(ISNUMBER(FIND("[",_xlfn.FORMULATEXT(E!N42))),ISNUMBER(FIND("!",_xlfn.FORMULATEXT(E!N42)))),FALSE),"ExternalRefsMsg",IF(ISNUMBER('#_E'!N42),IF(ABS('#_E'!N42-E!N42)&gt;0.00001,TRUE,FALSE),IF('#_E'!N42&lt;&gt;E!N42,TRUE,FALSE)),IF(ISNUMBER('#_E'!N42),IF('#_E'!N42&gt;E!N42,"TooLow","TooHigh"),"WrongAnswer"),NOT(_xlfn.ISFORMULA('#_E'!N42)),IF(_xlfn.IFS(ISTEXT('#_E'!N42),FALSE,ISLOGICAL('#_E'!N42),FALSE,SUBSTITUTE(CELL("format",'#_E'!N42),"-","")=SUBSTITUTE(CELL("format",E!N42),"-",""),FALSE,CELL("format",'#_E'!N42)="G",FALSE,AND(CELL("format",'#_E'!N42)="F0",CELL("format",E!N42)="G"),FALSE,TRUE,IFERROR(IF(MATCH(CELL("format",'#_E'!N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42),_xlfn.FORMULATEXT(E!N42),E!N42),"9","#"),"8","#"),"7","#"),"6","#"),"5","#"),"4","#"),"3","#"),"2","#"),"1","#"),"0","#"),"$","")," ",""),",","@"),"&gt;","@"),"&lt;","@"),"=","@"),")","@"),"(","@"),"^","@"),"/","@"),"+","@"),"*","@"),"-","@"))-LEN(SUBSTITUTE(SUBSTITUTE(SUBSTITUTE(SUBSTITUTE(SUBSTITUTE(SUBSTITUTE(SUBSTITUTE(SUBSTITUTE(SUBSTITUTE(SUBSTITUTE(SUBSTITUTE(SUBSTITUTE(SUBSTITUTE(SUBSTITUTE(SUBSTITUTE(SUBSTITUTE(SUBSTITUTE(SUBSTITUTE(SUBSTITUTE(SUBSTITUTE(SUBSTITUTE(SUBSTITUTE(SUBSTITUTE(SUBSTITUTE(IF(_xlfn.ISFORMULA(E!N42),_xlfn.FORMULATEXT(E!N42),E!N42),"9","#"),"8","#"),"7","#"),"6","#"),"5","#"),"4","#"),"3","#"),"2","#"),"1","#"),"0","#"),"$","")," ",""),",","@"),"&gt;","@"),"&lt;","@"),"=","@"),")","@"),"(","@"),"^","@"),"/","@"),"+","@"),"*","@"),"-","@"),"@#","")))/2&gt;(LEN(SUBSTITUTE(SUBSTITUTE(SUBSTITUTE(SUBSTITUTE(SUBSTITUTE(SUBSTITUTE(SUBSTITUTE(SUBSTITUTE(SUBSTITUTE(SUBSTITUTE(SUBSTITUTE(SUBSTITUTE(SUBSTITUTE(SUBSTITUTE(SUBSTITUTE(SUBSTITUTE(SUBSTITUTE(SUBSTITUTE(SUBSTITUTE(SUBSTITUTE(SUBSTITUTE(SUBSTITUTE(SUBSTITUTE(IF(_xlfn.ISFORMULA('#_E'!N42),_xlfn.FORMULATEXT('#_E'!N42),'#_E'!N42),"9","#"),"8","#"),"7","#"),"6","#"),"5","#"),"4","#"),"3","#"),"2","#"),"1","#"),"0","#"),"$","")," ",""),",","@"),"&gt;","@"),"&lt;","@"),"=","@"),")","@"),"(","@"),"^","@"),"/","@"),"+","@"),"*","@"),"-","@"))-LEN(SUBSTITUTE(SUBSTITUTE(SUBSTITUTE(SUBSTITUTE(SUBSTITUTE(SUBSTITUTE(SUBSTITUTE(SUBSTITUTE(SUBSTITUTE(SUBSTITUTE(SUBSTITUTE(SUBSTITUTE(SUBSTITUTE(SUBSTITUTE(SUBSTITUTE(SUBSTITUTE(SUBSTITUTE(SUBSTITUTE(SUBSTITUTE(SUBSTITUTE(SUBSTITUTE(SUBSTITUTE(SUBSTITUTE(SUBSTITUTE(IF(_xlfn.ISFORMULA('#_E'!N42),_xlfn.FORMULATEXT('#_E'!N42),'#_E'!N42),"9","#"),"8","#"),"7","#"),"6","#"),"5","#"),"4","#"),"3","#"),"2","#"),"1","#"),"0","#"),"$","")," ",""),",","@"),"&gt;","@"),"&lt;","@"),"=","@"),")","@"),"(","@"),"^","@"),"/","@"),"+","@"),"*","@"),"-","@"),"@#","")))/2,TRUE,FALSE),"HardCodeMsg",IF(LEN(IF(_xlfn.ISFORMULA(E!N42),_xlfn.FORMULATEXT(E!N42),E!N42))-LEN(SUBSTITUTE(IF(_xlfn.ISFORMULA(E!N42),_xlfn.FORMULATEXT(E!N42),E!N42),"""",""))&gt;LEN(IF(_xlfn.ISFORMULA('#_E'!N42),_xlfn.FORMULATEXT('#_E'!N42),'#_E'!N42))-LEN(SUBSTITUTE(IF(_xlfn.ISFORMULA('#_E'!N42),_xlfn.FORMULATEXT('#_E'!N42),'#_E'!N42),"""","")),TRUE,FALSE),"HardQuoteMsg",IF(LEN(IF(_xlfn.ISFORMULA(E!N42),_xlfn.FORMULATEXT(E!N42),E!N42))-LEN(SUBSTITUTE(IF(_xlfn.ISFORMULA(E!N42),_xlfn.FORMULATEXT(E!N42),E!N42),"$",""))&lt;LEN(IF(_xlfn.ISFORMULA('#_E'!N42),_xlfn.FORMULATEXT('#_E'!N42),'#_E'!N42))-LEN(SUBSTITUTE(IF(_xlfn.ISFORMULA('#_E'!N42),_xlfn.FORMULATEXT('#_E'!N42),'#_E'!N42),"$","")),TRUE,FALSE),"MissingAbsMsg",_xlfn.IFS(ISTEXT('#_E'!N42),FALSE,ISLOGICAL('#_E'!N42),FALSE,SUBSTITUTE(CELL("format",'#_E'!N42),"-","")=SUBSTITUTE(CELL("format",E!N42),"-",""),FALSE,CELL("format",'#_E'!N42)="G",FALSE,AND(CELL("format",'#_E'!N42)="F0",CELL("format",E!N42)="G"),FALSE,TRUE,IFERROR(IF(MATCH(CELL("format",'#_E'!N42),FormatCodes_SFX!$A$4:$A$53,0)&gt;0,TRUE),FALSE),TRUE,TRUE),"FormatMsg",TRUE,"PerfectMsg")</f>
        <v>PerfectMsg</v>
      </c>
      <c r="O42" s="312" t="str">
        <f ca="1">_xlfn.IFS(ISBLANK(E!O42),"",IF(NOT(ISNA('#_E'!O42)),IF(ISNA(E!O42),TRUE,FALSE),FALSE),"StuNAMsg",IF(AND(ISNA('#_E'!O42),ISNA(E!O42)),TRUE,FALSE),"PerfectMsg",IF(NOT(ISERROR('#_E'!O42)),IF(ISERROR(E!O42),TRUE,FALSE),FALSE),"StuErrorMsg",IF(TYPE('#_E'!O42)&lt;&gt;TYPE(E!O42),TRUE,FALSE),"WrongTypeMsg",IF(_xlfn.ISFORMULA('#_E'!O42),IF(NOT(_xlfn.ISFORMULA(E!O42)),TRUE),FALSE),"MissingFormulaMsg",IF(NOT(AND(ISNUMBER(FIND("[",_xlfn.FORMULATEXT('#_E'!O42))),ISNUMBER(FIND("!",_xlfn.FORMULATEXT('#_E'!O42))))),AND(ISNUMBER(FIND("[",_xlfn.FORMULATEXT(E!O42))),ISNUMBER(FIND("!",_xlfn.FORMULATEXT(E!O42)))),FALSE),"ExternalRefsMsg",IF(ISNUMBER('#_E'!O42),IF(ABS('#_E'!O42-E!O42)&gt;0.00001,TRUE,FALSE),IF('#_E'!O42&lt;&gt;E!O42,TRUE,FALSE)),IF(ISNUMBER('#_E'!O42),IF('#_E'!O42&gt;E!O42,"TooLow","TooHigh"),"WrongAnswer"),NOT(_xlfn.ISFORMULA('#_E'!O42)),IF(_xlfn.IFS(ISTEXT('#_E'!O42),FALSE,ISLOGICAL('#_E'!O42),FALSE,SUBSTITUTE(CELL("format",'#_E'!O42),"-","")=SUBSTITUTE(CELL("format",E!O42),"-",""),FALSE,CELL("format",'#_E'!O42)="G",FALSE,AND(CELL("format",'#_E'!O42)="F0",CELL("format",E!O42)="G"),FALSE,TRUE,IFERROR(IF(MATCH(CELL("format",'#_E'!O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42),_xlfn.FORMULATEXT(E!O42),E!O42),"9","#"),"8","#"),"7","#"),"6","#"),"5","#"),"4","#"),"3","#"),"2","#"),"1","#"),"0","#"),"$","")," ",""),",","@"),"&gt;","@"),"&lt;","@"),"=","@"),")","@"),"(","@"),"^","@"),"/","@"),"+","@"),"*","@"),"-","@"))-LEN(SUBSTITUTE(SUBSTITUTE(SUBSTITUTE(SUBSTITUTE(SUBSTITUTE(SUBSTITUTE(SUBSTITUTE(SUBSTITUTE(SUBSTITUTE(SUBSTITUTE(SUBSTITUTE(SUBSTITUTE(SUBSTITUTE(SUBSTITUTE(SUBSTITUTE(SUBSTITUTE(SUBSTITUTE(SUBSTITUTE(SUBSTITUTE(SUBSTITUTE(SUBSTITUTE(SUBSTITUTE(SUBSTITUTE(SUBSTITUTE(IF(_xlfn.ISFORMULA(E!O42),_xlfn.FORMULATEXT(E!O42),E!O42),"9","#"),"8","#"),"7","#"),"6","#"),"5","#"),"4","#"),"3","#"),"2","#"),"1","#"),"0","#"),"$","")," ",""),",","@"),"&gt;","@"),"&lt;","@"),"=","@"),")","@"),"(","@"),"^","@"),"/","@"),"+","@"),"*","@"),"-","@"),"@#","")))/2&gt;(LEN(SUBSTITUTE(SUBSTITUTE(SUBSTITUTE(SUBSTITUTE(SUBSTITUTE(SUBSTITUTE(SUBSTITUTE(SUBSTITUTE(SUBSTITUTE(SUBSTITUTE(SUBSTITUTE(SUBSTITUTE(SUBSTITUTE(SUBSTITUTE(SUBSTITUTE(SUBSTITUTE(SUBSTITUTE(SUBSTITUTE(SUBSTITUTE(SUBSTITUTE(SUBSTITUTE(SUBSTITUTE(SUBSTITUTE(IF(_xlfn.ISFORMULA('#_E'!O42),_xlfn.FORMULATEXT('#_E'!O42),'#_E'!O42),"9","#"),"8","#"),"7","#"),"6","#"),"5","#"),"4","#"),"3","#"),"2","#"),"1","#"),"0","#"),"$","")," ",""),",","@"),"&gt;","@"),"&lt;","@"),"=","@"),")","@"),"(","@"),"^","@"),"/","@"),"+","@"),"*","@"),"-","@"))-LEN(SUBSTITUTE(SUBSTITUTE(SUBSTITUTE(SUBSTITUTE(SUBSTITUTE(SUBSTITUTE(SUBSTITUTE(SUBSTITUTE(SUBSTITUTE(SUBSTITUTE(SUBSTITUTE(SUBSTITUTE(SUBSTITUTE(SUBSTITUTE(SUBSTITUTE(SUBSTITUTE(SUBSTITUTE(SUBSTITUTE(SUBSTITUTE(SUBSTITUTE(SUBSTITUTE(SUBSTITUTE(SUBSTITUTE(SUBSTITUTE(IF(_xlfn.ISFORMULA('#_E'!O42),_xlfn.FORMULATEXT('#_E'!O42),'#_E'!O42),"9","#"),"8","#"),"7","#"),"6","#"),"5","#"),"4","#"),"3","#"),"2","#"),"1","#"),"0","#"),"$","")," ",""),",","@"),"&gt;","@"),"&lt;","@"),"=","@"),")","@"),"(","@"),"^","@"),"/","@"),"+","@"),"*","@"),"-","@"),"@#","")))/2,TRUE,FALSE),"HardCodeMsg",IF(LEN(IF(_xlfn.ISFORMULA(E!O42),_xlfn.FORMULATEXT(E!O42),E!O42))-LEN(SUBSTITUTE(IF(_xlfn.ISFORMULA(E!O42),_xlfn.FORMULATEXT(E!O42),E!O42),"""",""))&gt;LEN(IF(_xlfn.ISFORMULA('#_E'!O42),_xlfn.FORMULATEXT('#_E'!O42),'#_E'!O42))-LEN(SUBSTITUTE(IF(_xlfn.ISFORMULA('#_E'!O42),_xlfn.FORMULATEXT('#_E'!O42),'#_E'!O42),"""","")),TRUE,FALSE),"HardQuoteMsg",IF(LEN(IF(_xlfn.ISFORMULA(E!O42),_xlfn.FORMULATEXT(E!O42),E!O42))-LEN(SUBSTITUTE(IF(_xlfn.ISFORMULA(E!O42),_xlfn.FORMULATEXT(E!O42),E!O42),"$",""))&lt;LEN(IF(_xlfn.ISFORMULA('#_E'!O42),_xlfn.FORMULATEXT('#_E'!O42),'#_E'!O42))-LEN(SUBSTITUTE(IF(_xlfn.ISFORMULA('#_E'!O42),_xlfn.FORMULATEXT('#_E'!O42),'#_E'!O42),"$","")),TRUE,FALSE),"MissingAbsMsg",_xlfn.IFS(ISTEXT('#_E'!O42),FALSE,ISLOGICAL('#_E'!O42),FALSE,SUBSTITUTE(CELL("format",'#_E'!O42),"-","")=SUBSTITUTE(CELL("format",E!O42),"-",""),FALSE,CELL("format",'#_E'!O42)="G",FALSE,AND(CELL("format",'#_E'!O42)="F0",CELL("format",E!O42)="G"),FALSE,TRUE,IFERROR(IF(MATCH(CELL("format",'#_E'!O42),FormatCodes_SFX!$A$4:$A$53,0)&gt;0,TRUE),FALSE),TRUE,TRUE),"FormatMsg",TRUE,"PerfectMsg")</f>
        <v>PerfectMsg</v>
      </c>
    </row>
    <row r="43" spans="6:19" ht="15.4" customHeight="1">
      <c r="F43" s="316">
        <v>0</v>
      </c>
      <c r="G43" s="317">
        <v>0</v>
      </c>
      <c r="H43" s="303">
        <v>0</v>
      </c>
      <c r="I43" s="318">
        <v>0</v>
      </c>
      <c r="J43" s="231" t="str">
        <f ca="1">_xlfn.IFS(ISBLANK(E!J43),"",IF(NOT(ISNA('#_E'!J43)),IF(ISNA(E!J43),TRUE,FALSE),FALSE),"StuNAMsg",IF(AND(ISNA('#_E'!J43),ISNA(E!J43)),TRUE,FALSE),"PerfectMsg",IF(NOT(ISERROR('#_E'!J43)),IF(ISERROR(E!J43),TRUE,FALSE),FALSE),"StuErrorMsg",IF(TYPE('#_E'!J43)&lt;&gt;TYPE(E!J43),TRUE,FALSE),"WrongTypeMsg",IF(_xlfn.ISFORMULA('#_E'!J43),IF(NOT(_xlfn.ISFORMULA(E!J43)),TRUE),FALSE),"MissingFormulaMsg",IF(NOT(AND(ISNUMBER(FIND("[",_xlfn.FORMULATEXT('#_E'!J43))),ISNUMBER(FIND("!",_xlfn.FORMULATEXT('#_E'!J43))))),AND(ISNUMBER(FIND("[",_xlfn.FORMULATEXT(E!J43))),ISNUMBER(FIND("!",_xlfn.FORMULATEXT(E!J43)))),FALSE),"ExternalRefsMsg",IF(ISNUMBER('#_E'!J43),IF(ABS('#_E'!J43-E!J43)&gt;0.00001,TRUE,FALSE),IF('#_E'!J43&lt;&gt;E!J43,TRUE,FALSE)),IF(ISNUMBER('#_E'!J43),IF('#_E'!J43&gt;E!J43,"TooLow","TooHigh"),"WrongAnswer"),NOT(_xlfn.ISFORMULA('#_E'!J43)),IF(_xlfn.IFS(ISTEXT('#_E'!J43),FALSE,ISLOGICAL('#_E'!J43),FALSE,SUBSTITUTE(CELL("format",'#_E'!J43),"-","")=SUBSTITUTE(CELL("format",E!J43),"-",""),FALSE,CELL("format",'#_E'!J43)="G",FALSE,AND(CELL("format",'#_E'!J43)="F0",CELL("format",E!J43)="G"),FALSE,TRUE,IFERROR(IF(MATCH(CELL("format",'#_E'!J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43),_xlfn.FORMULATEXT(E!J43),E!J43),"9","#"),"8","#"),"7","#"),"6","#"),"5","#"),"4","#"),"3","#"),"2","#"),"1","#"),"0","#"),"$","")," ",""),",","@"),"&gt;","@"),"&lt;","@"),"=","@"),")","@"),"(","@"),"^","@"),"/","@"),"+","@"),"*","@"),"-","@"))-LEN(SUBSTITUTE(SUBSTITUTE(SUBSTITUTE(SUBSTITUTE(SUBSTITUTE(SUBSTITUTE(SUBSTITUTE(SUBSTITUTE(SUBSTITUTE(SUBSTITUTE(SUBSTITUTE(SUBSTITUTE(SUBSTITUTE(SUBSTITUTE(SUBSTITUTE(SUBSTITUTE(SUBSTITUTE(SUBSTITUTE(SUBSTITUTE(SUBSTITUTE(SUBSTITUTE(SUBSTITUTE(SUBSTITUTE(SUBSTITUTE(IF(_xlfn.ISFORMULA(E!J43),_xlfn.FORMULATEXT(E!J43),E!J43),"9","#"),"8","#"),"7","#"),"6","#"),"5","#"),"4","#"),"3","#"),"2","#"),"1","#"),"0","#"),"$","")," ",""),",","@"),"&gt;","@"),"&lt;","@"),"=","@"),")","@"),"(","@"),"^","@"),"/","@"),"+","@"),"*","@"),"-","@"),"@#","")))/2&gt;(LEN(SUBSTITUTE(SUBSTITUTE(SUBSTITUTE(SUBSTITUTE(SUBSTITUTE(SUBSTITUTE(SUBSTITUTE(SUBSTITUTE(SUBSTITUTE(SUBSTITUTE(SUBSTITUTE(SUBSTITUTE(SUBSTITUTE(SUBSTITUTE(SUBSTITUTE(SUBSTITUTE(SUBSTITUTE(SUBSTITUTE(SUBSTITUTE(SUBSTITUTE(SUBSTITUTE(SUBSTITUTE(SUBSTITUTE(IF(_xlfn.ISFORMULA('#_E'!J43),_xlfn.FORMULATEXT('#_E'!J43),'#_E'!J43),"9","#"),"8","#"),"7","#"),"6","#"),"5","#"),"4","#"),"3","#"),"2","#"),"1","#"),"0","#"),"$","")," ",""),",","@"),"&gt;","@"),"&lt;","@"),"=","@"),")","@"),"(","@"),"^","@"),"/","@"),"+","@"),"*","@"),"-","@"))-LEN(SUBSTITUTE(SUBSTITUTE(SUBSTITUTE(SUBSTITUTE(SUBSTITUTE(SUBSTITUTE(SUBSTITUTE(SUBSTITUTE(SUBSTITUTE(SUBSTITUTE(SUBSTITUTE(SUBSTITUTE(SUBSTITUTE(SUBSTITUTE(SUBSTITUTE(SUBSTITUTE(SUBSTITUTE(SUBSTITUTE(SUBSTITUTE(SUBSTITUTE(SUBSTITUTE(SUBSTITUTE(SUBSTITUTE(SUBSTITUTE(IF(_xlfn.ISFORMULA('#_E'!J43),_xlfn.FORMULATEXT('#_E'!J43),'#_E'!J43),"9","#"),"8","#"),"7","#"),"6","#"),"5","#"),"4","#"),"3","#"),"2","#"),"1","#"),"0","#"),"$","")," ",""),",","@"),"&gt;","@"),"&lt;","@"),"=","@"),")","@"),"(","@"),"^","@"),"/","@"),"+","@"),"*","@"),"-","@"),"@#","")))/2,TRUE,FALSE),"HardCodeMsg",IF(LEN(IF(_xlfn.ISFORMULA(E!J43),_xlfn.FORMULATEXT(E!J43),E!J43))-LEN(SUBSTITUTE(IF(_xlfn.ISFORMULA(E!J43),_xlfn.FORMULATEXT(E!J43),E!J43),"""",""))&gt;LEN(IF(_xlfn.ISFORMULA('#_E'!J43),_xlfn.FORMULATEXT('#_E'!J43),'#_E'!J43))-LEN(SUBSTITUTE(IF(_xlfn.ISFORMULA('#_E'!J43),_xlfn.FORMULATEXT('#_E'!J43),'#_E'!J43),"""","")),TRUE,FALSE),"HardQuoteMsg",IF(LEN(IF(_xlfn.ISFORMULA(E!J43),_xlfn.FORMULATEXT(E!J43),E!J43))-LEN(SUBSTITUTE(IF(_xlfn.ISFORMULA(E!J43),_xlfn.FORMULATEXT(E!J43),E!J43),"$",""))&lt;LEN(IF(_xlfn.ISFORMULA('#_E'!J43),_xlfn.FORMULATEXT('#_E'!J43),'#_E'!J43))-LEN(SUBSTITUTE(IF(_xlfn.ISFORMULA('#_E'!J43),_xlfn.FORMULATEXT('#_E'!J43),'#_E'!J43),"$","")),TRUE,FALSE),"MissingAbsMsg",_xlfn.IFS(ISTEXT('#_E'!J43),FALSE,ISLOGICAL('#_E'!J43),FALSE,SUBSTITUTE(CELL("format",'#_E'!J43),"-","")=SUBSTITUTE(CELL("format",E!J43),"-",""),FALSE,CELL("format",'#_E'!J43)="G",FALSE,AND(CELL("format",'#_E'!J43)="F0",CELL("format",E!J43)="G"),FALSE,TRUE,IFERROR(IF(MATCH(CELL("format",'#_E'!J43),FormatCodes_SFX!$A$4:$A$53,0)&gt;0,TRUE),FALSE),TRUE,TRUE),"FormatMsg",TRUE,"PerfectMsg")</f>
        <v>PerfectMsg</v>
      </c>
      <c r="K43" s="231">
        <v>0</v>
      </c>
      <c r="L43" s="231" t="str">
        <f ca="1">_xlfn.IFS(ISBLANK(E!L43),"",IF(NOT(ISNA('#_E'!L43)),IF(ISNA(E!L43),TRUE,FALSE),FALSE),"StuNAMsg",IF(AND(ISNA('#_E'!L43),ISNA(E!L43)),TRUE,FALSE),"PerfectMsg",IF(NOT(ISERROR('#_E'!L43)),IF(ISERROR(E!L43),TRUE,FALSE),FALSE),"StuErrorMsg",IF(TYPE('#_E'!L43)&lt;&gt;TYPE(E!L43),TRUE,FALSE),"WrongTypeMsg",IF(_xlfn.ISFORMULA('#_E'!L43),IF(NOT(_xlfn.ISFORMULA(E!L43)),TRUE),FALSE),"MissingFormulaMsg",IF(NOT(AND(ISNUMBER(FIND("[",_xlfn.FORMULATEXT('#_E'!L43))),ISNUMBER(FIND("!",_xlfn.FORMULATEXT('#_E'!L43))))),AND(ISNUMBER(FIND("[",_xlfn.FORMULATEXT(E!L43))),ISNUMBER(FIND("!",_xlfn.FORMULATEXT(E!L43)))),FALSE),"ExternalRefsMsg",IF(ISNUMBER('#_E'!L43),IF(ABS('#_E'!L43-E!L43)&gt;0.00001,TRUE,FALSE),IF('#_E'!L43&lt;&gt;E!L43,TRUE,FALSE)),IF(ISNUMBER('#_E'!L43),IF('#_E'!L43&gt;E!L43,"TooLow","TooHigh"),"WrongAnswer"),NOT(_xlfn.ISFORMULA('#_E'!L43)),IF(_xlfn.IFS(ISTEXT('#_E'!L43),FALSE,ISLOGICAL('#_E'!L43),FALSE,SUBSTITUTE(CELL("format",'#_E'!L43),"-","")=SUBSTITUTE(CELL("format",E!L43),"-",""),FALSE,CELL("format",'#_E'!L43)="G",FALSE,AND(CELL("format",'#_E'!L43)="F0",CELL("format",E!L43)="G"),FALSE,TRUE,IFERROR(IF(MATCH(CELL("format",'#_E'!L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43),_xlfn.FORMULATEXT(E!L43),E!L43),"9","#"),"8","#"),"7","#"),"6","#"),"5","#"),"4","#"),"3","#"),"2","#"),"1","#"),"0","#"),"$","")," ",""),",","@"),"&gt;","@"),"&lt;","@"),"=","@"),")","@"),"(","@"),"^","@"),"/","@"),"+","@"),"*","@"),"-","@"))-LEN(SUBSTITUTE(SUBSTITUTE(SUBSTITUTE(SUBSTITUTE(SUBSTITUTE(SUBSTITUTE(SUBSTITUTE(SUBSTITUTE(SUBSTITUTE(SUBSTITUTE(SUBSTITUTE(SUBSTITUTE(SUBSTITUTE(SUBSTITUTE(SUBSTITUTE(SUBSTITUTE(SUBSTITUTE(SUBSTITUTE(SUBSTITUTE(SUBSTITUTE(SUBSTITUTE(SUBSTITUTE(SUBSTITUTE(SUBSTITUTE(IF(_xlfn.ISFORMULA(E!L43),_xlfn.FORMULATEXT(E!L43),E!L43),"9","#"),"8","#"),"7","#"),"6","#"),"5","#"),"4","#"),"3","#"),"2","#"),"1","#"),"0","#"),"$","")," ",""),",","@"),"&gt;","@"),"&lt;","@"),"=","@"),")","@"),"(","@"),"^","@"),"/","@"),"+","@"),"*","@"),"-","@"),"@#","")))/2&gt;(LEN(SUBSTITUTE(SUBSTITUTE(SUBSTITUTE(SUBSTITUTE(SUBSTITUTE(SUBSTITUTE(SUBSTITUTE(SUBSTITUTE(SUBSTITUTE(SUBSTITUTE(SUBSTITUTE(SUBSTITUTE(SUBSTITUTE(SUBSTITUTE(SUBSTITUTE(SUBSTITUTE(SUBSTITUTE(SUBSTITUTE(SUBSTITUTE(SUBSTITUTE(SUBSTITUTE(SUBSTITUTE(SUBSTITUTE(IF(_xlfn.ISFORMULA('#_E'!L43),_xlfn.FORMULATEXT('#_E'!L43),'#_E'!L43),"9","#"),"8","#"),"7","#"),"6","#"),"5","#"),"4","#"),"3","#"),"2","#"),"1","#"),"0","#"),"$","")," ",""),",","@"),"&gt;","@"),"&lt;","@"),"=","@"),")","@"),"(","@"),"^","@"),"/","@"),"+","@"),"*","@"),"-","@"))-LEN(SUBSTITUTE(SUBSTITUTE(SUBSTITUTE(SUBSTITUTE(SUBSTITUTE(SUBSTITUTE(SUBSTITUTE(SUBSTITUTE(SUBSTITUTE(SUBSTITUTE(SUBSTITUTE(SUBSTITUTE(SUBSTITUTE(SUBSTITUTE(SUBSTITUTE(SUBSTITUTE(SUBSTITUTE(SUBSTITUTE(SUBSTITUTE(SUBSTITUTE(SUBSTITUTE(SUBSTITUTE(SUBSTITUTE(SUBSTITUTE(IF(_xlfn.ISFORMULA('#_E'!L43),_xlfn.FORMULATEXT('#_E'!L43),'#_E'!L43),"9","#"),"8","#"),"7","#"),"6","#"),"5","#"),"4","#"),"3","#"),"2","#"),"1","#"),"0","#"),"$","")," ",""),",","@"),"&gt;","@"),"&lt;","@"),"=","@"),")","@"),"(","@"),"^","@"),"/","@"),"+","@"),"*","@"),"-","@"),"@#","")))/2,TRUE,FALSE),"HardCodeMsg",IF(LEN(IF(_xlfn.ISFORMULA(E!L43),_xlfn.FORMULATEXT(E!L43),E!L43))-LEN(SUBSTITUTE(IF(_xlfn.ISFORMULA(E!L43),_xlfn.FORMULATEXT(E!L43),E!L43),"""",""))&gt;LEN(IF(_xlfn.ISFORMULA('#_E'!L43),_xlfn.FORMULATEXT('#_E'!L43),'#_E'!L43))-LEN(SUBSTITUTE(IF(_xlfn.ISFORMULA('#_E'!L43),_xlfn.FORMULATEXT('#_E'!L43),'#_E'!L43),"""","")),TRUE,FALSE),"HardQuoteMsg",IF(LEN(IF(_xlfn.ISFORMULA(E!L43),_xlfn.FORMULATEXT(E!L43),E!L43))-LEN(SUBSTITUTE(IF(_xlfn.ISFORMULA(E!L43),_xlfn.FORMULATEXT(E!L43),E!L43),"$",""))&lt;LEN(IF(_xlfn.ISFORMULA('#_E'!L43),_xlfn.FORMULATEXT('#_E'!L43),'#_E'!L43))-LEN(SUBSTITUTE(IF(_xlfn.ISFORMULA('#_E'!L43),_xlfn.FORMULATEXT('#_E'!L43),'#_E'!L43),"$","")),TRUE,FALSE),"MissingAbsMsg",_xlfn.IFS(ISTEXT('#_E'!L43),FALSE,ISLOGICAL('#_E'!L43),FALSE,SUBSTITUTE(CELL("format",'#_E'!L43),"-","")=SUBSTITUTE(CELL("format",E!L43),"-",""),FALSE,CELL("format",'#_E'!L43)="G",FALSE,AND(CELL("format",'#_E'!L43)="F0",CELL("format",E!L43)="G"),FALSE,TRUE,IFERROR(IF(MATCH(CELL("format",'#_E'!L43),FormatCodes_SFX!$A$4:$A$53,0)&gt;0,TRUE),FALSE),TRUE,TRUE),"FormatMsg",TRUE,"PerfectMsg")</f>
        <v>PerfectMsg</v>
      </c>
      <c r="M43" s="232" t="str">
        <f ca="1">_xlfn.IFS(ISBLANK(E!M43),"",IF(NOT(ISNA('#_E'!M43)),IF(ISNA(E!M43),TRUE,FALSE),FALSE),"StuNAMsg",IF(AND(ISNA('#_E'!M43),ISNA(E!M43)),TRUE,FALSE),"PerfectMsg",IF(NOT(ISERROR('#_E'!M43)),IF(ISERROR(E!M43),TRUE,FALSE),FALSE),"StuErrorMsg",IF(TYPE('#_E'!M43)&lt;&gt;TYPE(E!M43),TRUE,FALSE),"WrongTypeMsg",IF(_xlfn.ISFORMULA('#_E'!M43),IF(NOT(_xlfn.ISFORMULA(E!M43)),TRUE),FALSE),"MissingFormulaMsg",IF(NOT(AND(ISNUMBER(FIND("[",_xlfn.FORMULATEXT('#_E'!M43))),ISNUMBER(FIND("!",_xlfn.FORMULATEXT('#_E'!M43))))),AND(ISNUMBER(FIND("[",_xlfn.FORMULATEXT(E!M43))),ISNUMBER(FIND("!",_xlfn.FORMULATEXT(E!M43)))),FALSE),"ExternalRefsMsg",IF(ISNUMBER('#_E'!M43),IF(ABS('#_E'!M43-E!M43)&gt;0.00001,TRUE,FALSE),IF('#_E'!M43&lt;&gt;E!M43,TRUE,FALSE)),IF(ISNUMBER('#_E'!M43),IF('#_E'!M43&gt;E!M43,"TooLow","TooHigh"),"WrongAnswer"),NOT(_xlfn.ISFORMULA('#_E'!M43)),IF(_xlfn.IFS(ISTEXT('#_E'!M43),FALSE,ISLOGICAL('#_E'!M43),FALSE,SUBSTITUTE(CELL("format",'#_E'!M43),"-","")=SUBSTITUTE(CELL("format",E!M43),"-",""),FALSE,CELL("format",'#_E'!M43)="G",FALSE,AND(CELL("format",'#_E'!M43)="F0",CELL("format",E!M43)="G"),FALSE,TRUE,IFERROR(IF(MATCH(CELL("format",'#_E'!M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43),_xlfn.FORMULATEXT(E!M43),E!M43),"9","#"),"8","#"),"7","#"),"6","#"),"5","#"),"4","#"),"3","#"),"2","#"),"1","#"),"0","#"),"$","")," ",""),",","@"),"&gt;","@"),"&lt;","@"),"=","@"),")","@"),"(","@"),"^","@"),"/","@"),"+","@"),"*","@"),"-","@"))-LEN(SUBSTITUTE(SUBSTITUTE(SUBSTITUTE(SUBSTITUTE(SUBSTITUTE(SUBSTITUTE(SUBSTITUTE(SUBSTITUTE(SUBSTITUTE(SUBSTITUTE(SUBSTITUTE(SUBSTITUTE(SUBSTITUTE(SUBSTITUTE(SUBSTITUTE(SUBSTITUTE(SUBSTITUTE(SUBSTITUTE(SUBSTITUTE(SUBSTITUTE(SUBSTITUTE(SUBSTITUTE(SUBSTITUTE(SUBSTITUTE(IF(_xlfn.ISFORMULA(E!M43),_xlfn.FORMULATEXT(E!M43),E!M43),"9","#"),"8","#"),"7","#"),"6","#"),"5","#"),"4","#"),"3","#"),"2","#"),"1","#"),"0","#"),"$","")," ",""),",","@"),"&gt;","@"),"&lt;","@"),"=","@"),")","@"),"(","@"),"^","@"),"/","@"),"+","@"),"*","@"),"-","@"),"@#","")))/2&gt;(LEN(SUBSTITUTE(SUBSTITUTE(SUBSTITUTE(SUBSTITUTE(SUBSTITUTE(SUBSTITUTE(SUBSTITUTE(SUBSTITUTE(SUBSTITUTE(SUBSTITUTE(SUBSTITUTE(SUBSTITUTE(SUBSTITUTE(SUBSTITUTE(SUBSTITUTE(SUBSTITUTE(SUBSTITUTE(SUBSTITUTE(SUBSTITUTE(SUBSTITUTE(SUBSTITUTE(SUBSTITUTE(SUBSTITUTE(IF(_xlfn.ISFORMULA('#_E'!M43),_xlfn.FORMULATEXT('#_E'!M43),'#_E'!M43),"9","#"),"8","#"),"7","#"),"6","#"),"5","#"),"4","#"),"3","#"),"2","#"),"1","#"),"0","#"),"$","")," ",""),",","@"),"&gt;","@"),"&lt;","@"),"=","@"),")","@"),"(","@"),"^","@"),"/","@"),"+","@"),"*","@"),"-","@"))-LEN(SUBSTITUTE(SUBSTITUTE(SUBSTITUTE(SUBSTITUTE(SUBSTITUTE(SUBSTITUTE(SUBSTITUTE(SUBSTITUTE(SUBSTITUTE(SUBSTITUTE(SUBSTITUTE(SUBSTITUTE(SUBSTITUTE(SUBSTITUTE(SUBSTITUTE(SUBSTITUTE(SUBSTITUTE(SUBSTITUTE(SUBSTITUTE(SUBSTITUTE(SUBSTITUTE(SUBSTITUTE(SUBSTITUTE(SUBSTITUTE(IF(_xlfn.ISFORMULA('#_E'!M43),_xlfn.FORMULATEXT('#_E'!M43),'#_E'!M43),"9","#"),"8","#"),"7","#"),"6","#"),"5","#"),"4","#"),"3","#"),"2","#"),"1","#"),"0","#"),"$","")," ",""),",","@"),"&gt;","@"),"&lt;","@"),"=","@"),")","@"),"(","@"),"^","@"),"/","@"),"+","@"),"*","@"),"-","@"),"@#","")))/2,TRUE,FALSE),"HardCodeMsg",IF(LEN(IF(_xlfn.ISFORMULA(E!M43),_xlfn.FORMULATEXT(E!M43),E!M43))-LEN(SUBSTITUTE(IF(_xlfn.ISFORMULA(E!M43),_xlfn.FORMULATEXT(E!M43),E!M43),"""",""))&gt;LEN(IF(_xlfn.ISFORMULA('#_E'!M43),_xlfn.FORMULATEXT('#_E'!M43),'#_E'!M43))-LEN(SUBSTITUTE(IF(_xlfn.ISFORMULA('#_E'!M43),_xlfn.FORMULATEXT('#_E'!M43),'#_E'!M43),"""","")),TRUE,FALSE),"HardQuoteMsg",IF(LEN(IF(_xlfn.ISFORMULA(E!M43),_xlfn.FORMULATEXT(E!M43),E!M43))-LEN(SUBSTITUTE(IF(_xlfn.ISFORMULA(E!M43),_xlfn.FORMULATEXT(E!M43),E!M43),"$",""))&lt;LEN(IF(_xlfn.ISFORMULA('#_E'!M43),_xlfn.FORMULATEXT('#_E'!M43),'#_E'!M43))-LEN(SUBSTITUTE(IF(_xlfn.ISFORMULA('#_E'!M43),_xlfn.FORMULATEXT('#_E'!M43),'#_E'!M43),"$","")),TRUE,FALSE),"MissingAbsMsg",_xlfn.IFS(ISTEXT('#_E'!M43),FALSE,ISLOGICAL('#_E'!M43),FALSE,SUBSTITUTE(CELL("format",'#_E'!M43),"-","")=SUBSTITUTE(CELL("format",E!M43),"-",""),FALSE,CELL("format",'#_E'!M43)="G",FALSE,AND(CELL("format",'#_E'!M43)="F0",CELL("format",E!M43)="G"),FALSE,TRUE,IFERROR(IF(MATCH(CELL("format",'#_E'!M43),FormatCodes_SFX!$A$4:$A$53,0)&gt;0,TRUE),FALSE),TRUE,TRUE),"FormatMsg",TRUE,"PerfectMsg")</f>
        <v>PerfectMsg</v>
      </c>
      <c r="N43" s="310" t="str">
        <f ca="1">_xlfn.IFS(ISBLANK(E!N43),"",IF(NOT(ISNA('#_E'!N43)),IF(ISNA(E!N43),TRUE,FALSE),FALSE),"StuNAMsg",IF(AND(ISNA('#_E'!N43),ISNA(E!N43)),TRUE,FALSE),"PerfectMsg",IF(NOT(ISERROR('#_E'!N43)),IF(ISERROR(E!N43),TRUE,FALSE),FALSE),"StuErrorMsg",IF(TYPE('#_E'!N43)&lt;&gt;TYPE(E!N43),TRUE,FALSE),"WrongTypeMsg",IF(_xlfn.ISFORMULA('#_E'!N43),IF(NOT(_xlfn.ISFORMULA(E!N43)),TRUE),FALSE),"MissingFormulaMsg",IF(NOT(AND(ISNUMBER(FIND("[",_xlfn.FORMULATEXT('#_E'!N43))),ISNUMBER(FIND("!",_xlfn.FORMULATEXT('#_E'!N43))))),AND(ISNUMBER(FIND("[",_xlfn.FORMULATEXT(E!N43))),ISNUMBER(FIND("!",_xlfn.FORMULATEXT(E!N43)))),FALSE),"ExternalRefsMsg",IF(ISNUMBER('#_E'!N43),IF(ABS('#_E'!N43-E!N43)&gt;0.00001,TRUE,FALSE),IF('#_E'!N43&lt;&gt;E!N43,TRUE,FALSE)),IF(ISNUMBER('#_E'!N43),IF('#_E'!N43&gt;E!N43,"TooLow","TooHigh"),"WrongAnswer"),NOT(_xlfn.ISFORMULA('#_E'!N43)),IF(_xlfn.IFS(ISTEXT('#_E'!N43),FALSE,ISLOGICAL('#_E'!N43),FALSE,SUBSTITUTE(CELL("format",'#_E'!N43),"-","")=SUBSTITUTE(CELL("format",E!N43),"-",""),FALSE,CELL("format",'#_E'!N43)="G",FALSE,AND(CELL("format",'#_E'!N43)="F0",CELL("format",E!N43)="G"),FALSE,TRUE,IFERROR(IF(MATCH(CELL("format",'#_E'!N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43),_xlfn.FORMULATEXT(E!N43),E!N43),"9","#"),"8","#"),"7","#"),"6","#"),"5","#"),"4","#"),"3","#"),"2","#"),"1","#"),"0","#"),"$","")," ",""),",","@"),"&gt;","@"),"&lt;","@"),"=","@"),")","@"),"(","@"),"^","@"),"/","@"),"+","@"),"*","@"),"-","@"))-LEN(SUBSTITUTE(SUBSTITUTE(SUBSTITUTE(SUBSTITUTE(SUBSTITUTE(SUBSTITUTE(SUBSTITUTE(SUBSTITUTE(SUBSTITUTE(SUBSTITUTE(SUBSTITUTE(SUBSTITUTE(SUBSTITUTE(SUBSTITUTE(SUBSTITUTE(SUBSTITUTE(SUBSTITUTE(SUBSTITUTE(SUBSTITUTE(SUBSTITUTE(SUBSTITUTE(SUBSTITUTE(SUBSTITUTE(SUBSTITUTE(IF(_xlfn.ISFORMULA(E!N43),_xlfn.FORMULATEXT(E!N43),E!N43),"9","#"),"8","#"),"7","#"),"6","#"),"5","#"),"4","#"),"3","#"),"2","#"),"1","#"),"0","#"),"$","")," ",""),",","@"),"&gt;","@"),"&lt;","@"),"=","@"),")","@"),"(","@"),"^","@"),"/","@"),"+","@"),"*","@"),"-","@"),"@#","")))/2&gt;(LEN(SUBSTITUTE(SUBSTITUTE(SUBSTITUTE(SUBSTITUTE(SUBSTITUTE(SUBSTITUTE(SUBSTITUTE(SUBSTITUTE(SUBSTITUTE(SUBSTITUTE(SUBSTITUTE(SUBSTITUTE(SUBSTITUTE(SUBSTITUTE(SUBSTITUTE(SUBSTITUTE(SUBSTITUTE(SUBSTITUTE(SUBSTITUTE(SUBSTITUTE(SUBSTITUTE(SUBSTITUTE(SUBSTITUTE(IF(_xlfn.ISFORMULA('#_E'!N43),_xlfn.FORMULATEXT('#_E'!N43),'#_E'!N43),"9","#"),"8","#"),"7","#"),"6","#"),"5","#"),"4","#"),"3","#"),"2","#"),"1","#"),"0","#"),"$","")," ",""),",","@"),"&gt;","@"),"&lt;","@"),"=","@"),")","@"),"(","@"),"^","@"),"/","@"),"+","@"),"*","@"),"-","@"))-LEN(SUBSTITUTE(SUBSTITUTE(SUBSTITUTE(SUBSTITUTE(SUBSTITUTE(SUBSTITUTE(SUBSTITUTE(SUBSTITUTE(SUBSTITUTE(SUBSTITUTE(SUBSTITUTE(SUBSTITUTE(SUBSTITUTE(SUBSTITUTE(SUBSTITUTE(SUBSTITUTE(SUBSTITUTE(SUBSTITUTE(SUBSTITUTE(SUBSTITUTE(SUBSTITUTE(SUBSTITUTE(SUBSTITUTE(SUBSTITUTE(IF(_xlfn.ISFORMULA('#_E'!N43),_xlfn.FORMULATEXT('#_E'!N43),'#_E'!N43),"9","#"),"8","#"),"7","#"),"6","#"),"5","#"),"4","#"),"3","#"),"2","#"),"1","#"),"0","#"),"$","")," ",""),",","@"),"&gt;","@"),"&lt;","@"),"=","@"),")","@"),"(","@"),"^","@"),"/","@"),"+","@"),"*","@"),"-","@"),"@#","")))/2,TRUE,FALSE),"HardCodeMsg",IF(LEN(IF(_xlfn.ISFORMULA(E!N43),_xlfn.FORMULATEXT(E!N43),E!N43))-LEN(SUBSTITUTE(IF(_xlfn.ISFORMULA(E!N43),_xlfn.FORMULATEXT(E!N43),E!N43),"""",""))&gt;LEN(IF(_xlfn.ISFORMULA('#_E'!N43),_xlfn.FORMULATEXT('#_E'!N43),'#_E'!N43))-LEN(SUBSTITUTE(IF(_xlfn.ISFORMULA('#_E'!N43),_xlfn.FORMULATEXT('#_E'!N43),'#_E'!N43),"""","")),TRUE,FALSE),"HardQuoteMsg",IF(LEN(IF(_xlfn.ISFORMULA(E!N43),_xlfn.FORMULATEXT(E!N43),E!N43))-LEN(SUBSTITUTE(IF(_xlfn.ISFORMULA(E!N43),_xlfn.FORMULATEXT(E!N43),E!N43),"$",""))&lt;LEN(IF(_xlfn.ISFORMULA('#_E'!N43),_xlfn.FORMULATEXT('#_E'!N43),'#_E'!N43))-LEN(SUBSTITUTE(IF(_xlfn.ISFORMULA('#_E'!N43),_xlfn.FORMULATEXT('#_E'!N43),'#_E'!N43),"$","")),TRUE,FALSE),"MissingAbsMsg",_xlfn.IFS(ISTEXT('#_E'!N43),FALSE,ISLOGICAL('#_E'!N43),FALSE,SUBSTITUTE(CELL("format",'#_E'!N43),"-","")=SUBSTITUTE(CELL("format",E!N43),"-",""),FALSE,CELL("format",'#_E'!N43)="G",FALSE,AND(CELL("format",'#_E'!N43)="F0",CELL("format",E!N43)="G"),FALSE,TRUE,IFERROR(IF(MATCH(CELL("format",'#_E'!N43),FormatCodes_SFX!$A$4:$A$53,0)&gt;0,TRUE),FALSE),TRUE,TRUE),"FormatMsg",TRUE,"PerfectMsg")</f>
        <v>PerfectMsg</v>
      </c>
      <c r="O43" s="312" t="str">
        <f ca="1">_xlfn.IFS(ISBLANK(E!O43),"",IF(NOT(ISNA('#_E'!O43)),IF(ISNA(E!O43),TRUE,FALSE),FALSE),"StuNAMsg",IF(AND(ISNA('#_E'!O43),ISNA(E!O43)),TRUE,FALSE),"PerfectMsg",IF(NOT(ISERROR('#_E'!O43)),IF(ISERROR(E!O43),TRUE,FALSE),FALSE),"StuErrorMsg",IF(TYPE('#_E'!O43)&lt;&gt;TYPE(E!O43),TRUE,FALSE),"WrongTypeMsg",IF(_xlfn.ISFORMULA('#_E'!O43),IF(NOT(_xlfn.ISFORMULA(E!O43)),TRUE),FALSE),"MissingFormulaMsg",IF(NOT(AND(ISNUMBER(FIND("[",_xlfn.FORMULATEXT('#_E'!O43))),ISNUMBER(FIND("!",_xlfn.FORMULATEXT('#_E'!O43))))),AND(ISNUMBER(FIND("[",_xlfn.FORMULATEXT(E!O43))),ISNUMBER(FIND("!",_xlfn.FORMULATEXT(E!O43)))),FALSE),"ExternalRefsMsg",IF(ISNUMBER('#_E'!O43),IF(ABS('#_E'!O43-E!O43)&gt;0.00001,TRUE,FALSE),IF('#_E'!O43&lt;&gt;E!O43,TRUE,FALSE)),IF(ISNUMBER('#_E'!O43),IF('#_E'!O43&gt;E!O43,"TooLow","TooHigh"),"WrongAnswer"),NOT(_xlfn.ISFORMULA('#_E'!O43)),IF(_xlfn.IFS(ISTEXT('#_E'!O43),FALSE,ISLOGICAL('#_E'!O43),FALSE,SUBSTITUTE(CELL("format",'#_E'!O43),"-","")=SUBSTITUTE(CELL("format",E!O43),"-",""),FALSE,CELL("format",'#_E'!O43)="G",FALSE,AND(CELL("format",'#_E'!O43)="F0",CELL("format",E!O43)="G"),FALSE,TRUE,IFERROR(IF(MATCH(CELL("format",'#_E'!O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43),_xlfn.FORMULATEXT(E!O43),E!O43),"9","#"),"8","#"),"7","#"),"6","#"),"5","#"),"4","#"),"3","#"),"2","#"),"1","#"),"0","#"),"$","")," ",""),",","@"),"&gt;","@"),"&lt;","@"),"=","@"),")","@"),"(","@"),"^","@"),"/","@"),"+","@"),"*","@"),"-","@"))-LEN(SUBSTITUTE(SUBSTITUTE(SUBSTITUTE(SUBSTITUTE(SUBSTITUTE(SUBSTITUTE(SUBSTITUTE(SUBSTITUTE(SUBSTITUTE(SUBSTITUTE(SUBSTITUTE(SUBSTITUTE(SUBSTITUTE(SUBSTITUTE(SUBSTITUTE(SUBSTITUTE(SUBSTITUTE(SUBSTITUTE(SUBSTITUTE(SUBSTITUTE(SUBSTITUTE(SUBSTITUTE(SUBSTITUTE(SUBSTITUTE(IF(_xlfn.ISFORMULA(E!O43),_xlfn.FORMULATEXT(E!O43),E!O43),"9","#"),"8","#"),"7","#"),"6","#"),"5","#"),"4","#"),"3","#"),"2","#"),"1","#"),"0","#"),"$","")," ",""),",","@"),"&gt;","@"),"&lt;","@"),"=","@"),")","@"),"(","@"),"^","@"),"/","@"),"+","@"),"*","@"),"-","@"),"@#","")))/2&gt;(LEN(SUBSTITUTE(SUBSTITUTE(SUBSTITUTE(SUBSTITUTE(SUBSTITUTE(SUBSTITUTE(SUBSTITUTE(SUBSTITUTE(SUBSTITUTE(SUBSTITUTE(SUBSTITUTE(SUBSTITUTE(SUBSTITUTE(SUBSTITUTE(SUBSTITUTE(SUBSTITUTE(SUBSTITUTE(SUBSTITUTE(SUBSTITUTE(SUBSTITUTE(SUBSTITUTE(SUBSTITUTE(SUBSTITUTE(IF(_xlfn.ISFORMULA('#_E'!O43),_xlfn.FORMULATEXT('#_E'!O43),'#_E'!O43),"9","#"),"8","#"),"7","#"),"6","#"),"5","#"),"4","#"),"3","#"),"2","#"),"1","#"),"0","#"),"$","")," ",""),",","@"),"&gt;","@"),"&lt;","@"),"=","@"),")","@"),"(","@"),"^","@"),"/","@"),"+","@"),"*","@"),"-","@"))-LEN(SUBSTITUTE(SUBSTITUTE(SUBSTITUTE(SUBSTITUTE(SUBSTITUTE(SUBSTITUTE(SUBSTITUTE(SUBSTITUTE(SUBSTITUTE(SUBSTITUTE(SUBSTITUTE(SUBSTITUTE(SUBSTITUTE(SUBSTITUTE(SUBSTITUTE(SUBSTITUTE(SUBSTITUTE(SUBSTITUTE(SUBSTITUTE(SUBSTITUTE(SUBSTITUTE(SUBSTITUTE(SUBSTITUTE(SUBSTITUTE(IF(_xlfn.ISFORMULA('#_E'!O43),_xlfn.FORMULATEXT('#_E'!O43),'#_E'!O43),"9","#"),"8","#"),"7","#"),"6","#"),"5","#"),"4","#"),"3","#"),"2","#"),"1","#"),"0","#"),"$","")," ",""),",","@"),"&gt;","@"),"&lt;","@"),"=","@"),")","@"),"(","@"),"^","@"),"/","@"),"+","@"),"*","@"),"-","@"),"@#","")))/2,TRUE,FALSE),"HardCodeMsg",IF(LEN(IF(_xlfn.ISFORMULA(E!O43),_xlfn.FORMULATEXT(E!O43),E!O43))-LEN(SUBSTITUTE(IF(_xlfn.ISFORMULA(E!O43),_xlfn.FORMULATEXT(E!O43),E!O43),"""",""))&gt;LEN(IF(_xlfn.ISFORMULA('#_E'!O43),_xlfn.FORMULATEXT('#_E'!O43),'#_E'!O43))-LEN(SUBSTITUTE(IF(_xlfn.ISFORMULA('#_E'!O43),_xlfn.FORMULATEXT('#_E'!O43),'#_E'!O43),"""","")),TRUE,FALSE),"HardQuoteMsg",IF(LEN(IF(_xlfn.ISFORMULA(E!O43),_xlfn.FORMULATEXT(E!O43),E!O43))-LEN(SUBSTITUTE(IF(_xlfn.ISFORMULA(E!O43),_xlfn.FORMULATEXT(E!O43),E!O43),"$",""))&lt;LEN(IF(_xlfn.ISFORMULA('#_E'!O43),_xlfn.FORMULATEXT('#_E'!O43),'#_E'!O43))-LEN(SUBSTITUTE(IF(_xlfn.ISFORMULA('#_E'!O43),_xlfn.FORMULATEXT('#_E'!O43),'#_E'!O43),"$","")),TRUE,FALSE),"MissingAbsMsg",_xlfn.IFS(ISTEXT('#_E'!O43),FALSE,ISLOGICAL('#_E'!O43),FALSE,SUBSTITUTE(CELL("format",'#_E'!O43),"-","")=SUBSTITUTE(CELL("format",E!O43),"-",""),FALSE,CELL("format",'#_E'!O43)="G",FALSE,AND(CELL("format",'#_E'!O43)="F0",CELL("format",E!O43)="G"),FALSE,TRUE,IFERROR(IF(MATCH(CELL("format",'#_E'!O43),FormatCodes_SFX!$A$4:$A$53,0)&gt;0,TRUE),FALSE),TRUE,TRUE),"FormatMsg",TRUE,"PerfectMsg")</f>
        <v>PerfectMsg</v>
      </c>
    </row>
    <row r="44" spans="6:19" ht="15.4" customHeight="1">
      <c r="F44" s="316">
        <v>0</v>
      </c>
      <c r="G44" s="317">
        <v>0</v>
      </c>
      <c r="H44" s="303">
        <v>0</v>
      </c>
      <c r="I44" s="318">
        <v>0</v>
      </c>
      <c r="J44" s="231" t="str">
        <f ca="1">_xlfn.IFS(ISBLANK(E!J44),"",IF(NOT(ISNA('#_E'!J44)),IF(ISNA(E!J44),TRUE,FALSE),FALSE),"StuNAMsg",IF(AND(ISNA('#_E'!J44),ISNA(E!J44)),TRUE,FALSE),"PerfectMsg",IF(NOT(ISERROR('#_E'!J44)),IF(ISERROR(E!J44),TRUE,FALSE),FALSE),"StuErrorMsg",IF(TYPE('#_E'!J44)&lt;&gt;TYPE(E!J44),TRUE,FALSE),"WrongTypeMsg",IF(_xlfn.ISFORMULA('#_E'!J44),IF(NOT(_xlfn.ISFORMULA(E!J44)),TRUE),FALSE),"MissingFormulaMsg",IF(NOT(AND(ISNUMBER(FIND("[",_xlfn.FORMULATEXT('#_E'!J44))),ISNUMBER(FIND("!",_xlfn.FORMULATEXT('#_E'!J44))))),AND(ISNUMBER(FIND("[",_xlfn.FORMULATEXT(E!J44))),ISNUMBER(FIND("!",_xlfn.FORMULATEXT(E!J44)))),FALSE),"ExternalRefsMsg",IF(ISNUMBER('#_E'!J44),IF(ABS('#_E'!J44-E!J44)&gt;0.00001,TRUE,FALSE),IF('#_E'!J44&lt;&gt;E!J44,TRUE,FALSE)),IF(ISNUMBER('#_E'!J44),IF('#_E'!J44&gt;E!J44,"TooLow","TooHigh"),"WrongAnswer"),NOT(_xlfn.ISFORMULA('#_E'!J44)),IF(_xlfn.IFS(ISTEXT('#_E'!J44),FALSE,ISLOGICAL('#_E'!J44),FALSE,SUBSTITUTE(CELL("format",'#_E'!J44),"-","")=SUBSTITUTE(CELL("format",E!J44),"-",""),FALSE,CELL("format",'#_E'!J44)="G",FALSE,AND(CELL("format",'#_E'!J44)="F0",CELL("format",E!J44)="G"),FALSE,TRUE,IFERROR(IF(MATCH(CELL("format",'#_E'!J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J44),_xlfn.FORMULATEXT(E!J44),E!J44),"9","#"),"8","#"),"7","#"),"6","#"),"5","#"),"4","#"),"3","#"),"2","#"),"1","#"),"0","#"),"$","")," ",""),",","@"),"&gt;","@"),"&lt;","@"),"=","@"),")","@"),"(","@"),"^","@"),"/","@"),"+","@"),"*","@"),"-","@"))-LEN(SUBSTITUTE(SUBSTITUTE(SUBSTITUTE(SUBSTITUTE(SUBSTITUTE(SUBSTITUTE(SUBSTITUTE(SUBSTITUTE(SUBSTITUTE(SUBSTITUTE(SUBSTITUTE(SUBSTITUTE(SUBSTITUTE(SUBSTITUTE(SUBSTITUTE(SUBSTITUTE(SUBSTITUTE(SUBSTITUTE(SUBSTITUTE(SUBSTITUTE(SUBSTITUTE(SUBSTITUTE(SUBSTITUTE(SUBSTITUTE(IF(_xlfn.ISFORMULA(E!J44),_xlfn.FORMULATEXT(E!J44),E!J44),"9","#"),"8","#"),"7","#"),"6","#"),"5","#"),"4","#"),"3","#"),"2","#"),"1","#"),"0","#"),"$","")," ",""),",","@"),"&gt;","@"),"&lt;","@"),"=","@"),")","@"),"(","@"),"^","@"),"/","@"),"+","@"),"*","@"),"-","@"),"@#","")))/2&gt;(LEN(SUBSTITUTE(SUBSTITUTE(SUBSTITUTE(SUBSTITUTE(SUBSTITUTE(SUBSTITUTE(SUBSTITUTE(SUBSTITUTE(SUBSTITUTE(SUBSTITUTE(SUBSTITUTE(SUBSTITUTE(SUBSTITUTE(SUBSTITUTE(SUBSTITUTE(SUBSTITUTE(SUBSTITUTE(SUBSTITUTE(SUBSTITUTE(SUBSTITUTE(SUBSTITUTE(SUBSTITUTE(SUBSTITUTE(IF(_xlfn.ISFORMULA('#_E'!J44),_xlfn.FORMULATEXT('#_E'!J44),'#_E'!J44),"9","#"),"8","#"),"7","#"),"6","#"),"5","#"),"4","#"),"3","#"),"2","#"),"1","#"),"0","#"),"$","")," ",""),",","@"),"&gt;","@"),"&lt;","@"),"=","@"),")","@"),"(","@"),"^","@"),"/","@"),"+","@"),"*","@"),"-","@"))-LEN(SUBSTITUTE(SUBSTITUTE(SUBSTITUTE(SUBSTITUTE(SUBSTITUTE(SUBSTITUTE(SUBSTITUTE(SUBSTITUTE(SUBSTITUTE(SUBSTITUTE(SUBSTITUTE(SUBSTITUTE(SUBSTITUTE(SUBSTITUTE(SUBSTITUTE(SUBSTITUTE(SUBSTITUTE(SUBSTITUTE(SUBSTITUTE(SUBSTITUTE(SUBSTITUTE(SUBSTITUTE(SUBSTITUTE(SUBSTITUTE(IF(_xlfn.ISFORMULA('#_E'!J44),_xlfn.FORMULATEXT('#_E'!J44),'#_E'!J44),"9","#"),"8","#"),"7","#"),"6","#"),"5","#"),"4","#"),"3","#"),"2","#"),"1","#"),"0","#"),"$","")," ",""),",","@"),"&gt;","@"),"&lt;","@"),"=","@"),")","@"),"(","@"),"^","@"),"/","@"),"+","@"),"*","@"),"-","@"),"@#","")))/2,TRUE,FALSE),"HardCodeMsg",IF(LEN(IF(_xlfn.ISFORMULA(E!J44),_xlfn.FORMULATEXT(E!J44),E!J44))-LEN(SUBSTITUTE(IF(_xlfn.ISFORMULA(E!J44),_xlfn.FORMULATEXT(E!J44),E!J44),"""",""))&gt;LEN(IF(_xlfn.ISFORMULA('#_E'!J44),_xlfn.FORMULATEXT('#_E'!J44),'#_E'!J44))-LEN(SUBSTITUTE(IF(_xlfn.ISFORMULA('#_E'!J44),_xlfn.FORMULATEXT('#_E'!J44),'#_E'!J44),"""","")),TRUE,FALSE),"HardQuoteMsg",IF(LEN(IF(_xlfn.ISFORMULA(E!J44),_xlfn.FORMULATEXT(E!J44),E!J44))-LEN(SUBSTITUTE(IF(_xlfn.ISFORMULA(E!J44),_xlfn.FORMULATEXT(E!J44),E!J44),"$",""))&lt;LEN(IF(_xlfn.ISFORMULA('#_E'!J44),_xlfn.FORMULATEXT('#_E'!J44),'#_E'!J44))-LEN(SUBSTITUTE(IF(_xlfn.ISFORMULA('#_E'!J44),_xlfn.FORMULATEXT('#_E'!J44),'#_E'!J44),"$","")),TRUE,FALSE),"MissingAbsMsg",_xlfn.IFS(ISTEXT('#_E'!J44),FALSE,ISLOGICAL('#_E'!J44),FALSE,SUBSTITUTE(CELL("format",'#_E'!J44),"-","")=SUBSTITUTE(CELL("format",E!J44),"-",""),FALSE,CELL("format",'#_E'!J44)="G",FALSE,AND(CELL("format",'#_E'!J44)="F0",CELL("format",E!J44)="G"),FALSE,TRUE,IFERROR(IF(MATCH(CELL("format",'#_E'!J44),FormatCodes_SFX!$A$4:$A$53,0)&gt;0,TRUE),FALSE),TRUE,TRUE),"FormatMsg",TRUE,"PerfectMsg")</f>
        <v>PerfectMsg</v>
      </c>
      <c r="K44" s="231">
        <v>0</v>
      </c>
      <c r="L44" s="231" t="str">
        <f ca="1">_xlfn.IFS(ISBLANK(E!L44),"",IF(NOT(ISNA('#_E'!L44)),IF(ISNA(E!L44),TRUE,FALSE),FALSE),"StuNAMsg",IF(AND(ISNA('#_E'!L44),ISNA(E!L44)),TRUE,FALSE),"PerfectMsg",IF(NOT(ISERROR('#_E'!L44)),IF(ISERROR(E!L44),TRUE,FALSE),FALSE),"StuErrorMsg",IF(TYPE('#_E'!L44)&lt;&gt;TYPE(E!L44),TRUE,FALSE),"WrongTypeMsg",IF(_xlfn.ISFORMULA('#_E'!L44),IF(NOT(_xlfn.ISFORMULA(E!L44)),TRUE),FALSE),"MissingFormulaMsg",IF(NOT(AND(ISNUMBER(FIND("[",_xlfn.FORMULATEXT('#_E'!L44))),ISNUMBER(FIND("!",_xlfn.FORMULATEXT('#_E'!L44))))),AND(ISNUMBER(FIND("[",_xlfn.FORMULATEXT(E!L44))),ISNUMBER(FIND("!",_xlfn.FORMULATEXT(E!L44)))),FALSE),"ExternalRefsMsg",IF(ISNUMBER('#_E'!L44),IF(ABS('#_E'!L44-E!L44)&gt;0.00001,TRUE,FALSE),IF('#_E'!L44&lt;&gt;E!L44,TRUE,FALSE)),IF(ISNUMBER('#_E'!L44),IF('#_E'!L44&gt;E!L44,"TooLow","TooHigh"),"WrongAnswer"),NOT(_xlfn.ISFORMULA('#_E'!L44)),IF(_xlfn.IFS(ISTEXT('#_E'!L44),FALSE,ISLOGICAL('#_E'!L44),FALSE,SUBSTITUTE(CELL("format",'#_E'!L44),"-","")=SUBSTITUTE(CELL("format",E!L44),"-",""),FALSE,CELL("format",'#_E'!L44)="G",FALSE,AND(CELL("format",'#_E'!L44)="F0",CELL("format",E!L44)="G"),FALSE,TRUE,IFERROR(IF(MATCH(CELL("format",'#_E'!L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L44),_xlfn.FORMULATEXT(E!L44),E!L44),"9","#"),"8","#"),"7","#"),"6","#"),"5","#"),"4","#"),"3","#"),"2","#"),"1","#"),"0","#"),"$","")," ",""),",","@"),"&gt;","@"),"&lt;","@"),"=","@"),")","@"),"(","@"),"^","@"),"/","@"),"+","@"),"*","@"),"-","@"))-LEN(SUBSTITUTE(SUBSTITUTE(SUBSTITUTE(SUBSTITUTE(SUBSTITUTE(SUBSTITUTE(SUBSTITUTE(SUBSTITUTE(SUBSTITUTE(SUBSTITUTE(SUBSTITUTE(SUBSTITUTE(SUBSTITUTE(SUBSTITUTE(SUBSTITUTE(SUBSTITUTE(SUBSTITUTE(SUBSTITUTE(SUBSTITUTE(SUBSTITUTE(SUBSTITUTE(SUBSTITUTE(SUBSTITUTE(SUBSTITUTE(IF(_xlfn.ISFORMULA(E!L44),_xlfn.FORMULATEXT(E!L44),E!L44),"9","#"),"8","#"),"7","#"),"6","#"),"5","#"),"4","#"),"3","#"),"2","#"),"1","#"),"0","#"),"$","")," ",""),",","@"),"&gt;","@"),"&lt;","@"),"=","@"),")","@"),"(","@"),"^","@"),"/","@"),"+","@"),"*","@"),"-","@"),"@#","")))/2&gt;(LEN(SUBSTITUTE(SUBSTITUTE(SUBSTITUTE(SUBSTITUTE(SUBSTITUTE(SUBSTITUTE(SUBSTITUTE(SUBSTITUTE(SUBSTITUTE(SUBSTITUTE(SUBSTITUTE(SUBSTITUTE(SUBSTITUTE(SUBSTITUTE(SUBSTITUTE(SUBSTITUTE(SUBSTITUTE(SUBSTITUTE(SUBSTITUTE(SUBSTITUTE(SUBSTITUTE(SUBSTITUTE(SUBSTITUTE(IF(_xlfn.ISFORMULA('#_E'!L44),_xlfn.FORMULATEXT('#_E'!L44),'#_E'!L44),"9","#"),"8","#"),"7","#"),"6","#"),"5","#"),"4","#"),"3","#"),"2","#"),"1","#"),"0","#"),"$","")," ",""),",","@"),"&gt;","@"),"&lt;","@"),"=","@"),")","@"),"(","@"),"^","@"),"/","@"),"+","@"),"*","@"),"-","@"))-LEN(SUBSTITUTE(SUBSTITUTE(SUBSTITUTE(SUBSTITUTE(SUBSTITUTE(SUBSTITUTE(SUBSTITUTE(SUBSTITUTE(SUBSTITUTE(SUBSTITUTE(SUBSTITUTE(SUBSTITUTE(SUBSTITUTE(SUBSTITUTE(SUBSTITUTE(SUBSTITUTE(SUBSTITUTE(SUBSTITUTE(SUBSTITUTE(SUBSTITUTE(SUBSTITUTE(SUBSTITUTE(SUBSTITUTE(SUBSTITUTE(IF(_xlfn.ISFORMULA('#_E'!L44),_xlfn.FORMULATEXT('#_E'!L44),'#_E'!L44),"9","#"),"8","#"),"7","#"),"6","#"),"5","#"),"4","#"),"3","#"),"2","#"),"1","#"),"0","#"),"$","")," ",""),",","@"),"&gt;","@"),"&lt;","@"),"=","@"),")","@"),"(","@"),"^","@"),"/","@"),"+","@"),"*","@"),"-","@"),"@#","")))/2,TRUE,FALSE),"HardCodeMsg",IF(LEN(IF(_xlfn.ISFORMULA(E!L44),_xlfn.FORMULATEXT(E!L44),E!L44))-LEN(SUBSTITUTE(IF(_xlfn.ISFORMULA(E!L44),_xlfn.FORMULATEXT(E!L44),E!L44),"""",""))&gt;LEN(IF(_xlfn.ISFORMULA('#_E'!L44),_xlfn.FORMULATEXT('#_E'!L44),'#_E'!L44))-LEN(SUBSTITUTE(IF(_xlfn.ISFORMULA('#_E'!L44),_xlfn.FORMULATEXT('#_E'!L44),'#_E'!L44),"""","")),TRUE,FALSE),"HardQuoteMsg",IF(LEN(IF(_xlfn.ISFORMULA(E!L44),_xlfn.FORMULATEXT(E!L44),E!L44))-LEN(SUBSTITUTE(IF(_xlfn.ISFORMULA(E!L44),_xlfn.FORMULATEXT(E!L44),E!L44),"$",""))&lt;LEN(IF(_xlfn.ISFORMULA('#_E'!L44),_xlfn.FORMULATEXT('#_E'!L44),'#_E'!L44))-LEN(SUBSTITUTE(IF(_xlfn.ISFORMULA('#_E'!L44),_xlfn.FORMULATEXT('#_E'!L44),'#_E'!L44),"$","")),TRUE,FALSE),"MissingAbsMsg",_xlfn.IFS(ISTEXT('#_E'!L44),FALSE,ISLOGICAL('#_E'!L44),FALSE,SUBSTITUTE(CELL("format",'#_E'!L44),"-","")=SUBSTITUTE(CELL("format",E!L44),"-",""),FALSE,CELL("format",'#_E'!L44)="G",FALSE,AND(CELL("format",'#_E'!L44)="F0",CELL("format",E!L44)="G"),FALSE,TRUE,IFERROR(IF(MATCH(CELL("format",'#_E'!L44),FormatCodes_SFX!$A$4:$A$53,0)&gt;0,TRUE),FALSE),TRUE,TRUE),"FormatMsg",TRUE,"PerfectMsg")</f>
        <v>PerfectMsg</v>
      </c>
      <c r="M44" s="232" t="str">
        <f ca="1">_xlfn.IFS(ISBLANK(E!M44),"",IF(NOT(ISNA('#_E'!M44)),IF(ISNA(E!M44),TRUE,FALSE),FALSE),"StuNAMsg",IF(AND(ISNA('#_E'!M44),ISNA(E!M44)),TRUE,FALSE),"PerfectMsg",IF(NOT(ISERROR('#_E'!M44)),IF(ISERROR(E!M44),TRUE,FALSE),FALSE),"StuErrorMsg",IF(TYPE('#_E'!M44)&lt;&gt;TYPE(E!M44),TRUE,FALSE),"WrongTypeMsg",IF(_xlfn.ISFORMULA('#_E'!M44),IF(NOT(_xlfn.ISFORMULA(E!M44)),TRUE),FALSE),"MissingFormulaMsg",IF(NOT(AND(ISNUMBER(FIND("[",_xlfn.FORMULATEXT('#_E'!M44))),ISNUMBER(FIND("!",_xlfn.FORMULATEXT('#_E'!M44))))),AND(ISNUMBER(FIND("[",_xlfn.FORMULATEXT(E!M44))),ISNUMBER(FIND("!",_xlfn.FORMULATEXT(E!M44)))),FALSE),"ExternalRefsMsg",IF(ISNUMBER('#_E'!M44),IF(ABS('#_E'!M44-E!M44)&gt;0.00001,TRUE,FALSE),IF('#_E'!M44&lt;&gt;E!M44,TRUE,FALSE)),IF(ISNUMBER('#_E'!M44),IF('#_E'!M44&gt;E!M44,"TooLow","TooHigh"),"WrongAnswer"),NOT(_xlfn.ISFORMULA('#_E'!M44)),IF(_xlfn.IFS(ISTEXT('#_E'!M44),FALSE,ISLOGICAL('#_E'!M44),FALSE,SUBSTITUTE(CELL("format",'#_E'!M44),"-","")=SUBSTITUTE(CELL("format",E!M44),"-",""),FALSE,CELL("format",'#_E'!M44)="G",FALSE,AND(CELL("format",'#_E'!M44)="F0",CELL("format",E!M44)="G"),FALSE,TRUE,IFERROR(IF(MATCH(CELL("format",'#_E'!M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M44),_xlfn.FORMULATEXT(E!M44),E!M44),"9","#"),"8","#"),"7","#"),"6","#"),"5","#"),"4","#"),"3","#"),"2","#"),"1","#"),"0","#"),"$","")," ",""),",","@"),"&gt;","@"),"&lt;","@"),"=","@"),")","@"),"(","@"),"^","@"),"/","@"),"+","@"),"*","@"),"-","@"))-LEN(SUBSTITUTE(SUBSTITUTE(SUBSTITUTE(SUBSTITUTE(SUBSTITUTE(SUBSTITUTE(SUBSTITUTE(SUBSTITUTE(SUBSTITUTE(SUBSTITUTE(SUBSTITUTE(SUBSTITUTE(SUBSTITUTE(SUBSTITUTE(SUBSTITUTE(SUBSTITUTE(SUBSTITUTE(SUBSTITUTE(SUBSTITUTE(SUBSTITUTE(SUBSTITUTE(SUBSTITUTE(SUBSTITUTE(SUBSTITUTE(IF(_xlfn.ISFORMULA(E!M44),_xlfn.FORMULATEXT(E!M44),E!M44),"9","#"),"8","#"),"7","#"),"6","#"),"5","#"),"4","#"),"3","#"),"2","#"),"1","#"),"0","#"),"$","")," ",""),",","@"),"&gt;","@"),"&lt;","@"),"=","@"),")","@"),"(","@"),"^","@"),"/","@"),"+","@"),"*","@"),"-","@"),"@#","")))/2&gt;(LEN(SUBSTITUTE(SUBSTITUTE(SUBSTITUTE(SUBSTITUTE(SUBSTITUTE(SUBSTITUTE(SUBSTITUTE(SUBSTITUTE(SUBSTITUTE(SUBSTITUTE(SUBSTITUTE(SUBSTITUTE(SUBSTITUTE(SUBSTITUTE(SUBSTITUTE(SUBSTITUTE(SUBSTITUTE(SUBSTITUTE(SUBSTITUTE(SUBSTITUTE(SUBSTITUTE(SUBSTITUTE(SUBSTITUTE(IF(_xlfn.ISFORMULA('#_E'!M44),_xlfn.FORMULATEXT('#_E'!M44),'#_E'!M44),"9","#"),"8","#"),"7","#"),"6","#"),"5","#"),"4","#"),"3","#"),"2","#"),"1","#"),"0","#"),"$","")," ",""),",","@"),"&gt;","@"),"&lt;","@"),"=","@"),")","@"),"(","@"),"^","@"),"/","@"),"+","@"),"*","@"),"-","@"))-LEN(SUBSTITUTE(SUBSTITUTE(SUBSTITUTE(SUBSTITUTE(SUBSTITUTE(SUBSTITUTE(SUBSTITUTE(SUBSTITUTE(SUBSTITUTE(SUBSTITUTE(SUBSTITUTE(SUBSTITUTE(SUBSTITUTE(SUBSTITUTE(SUBSTITUTE(SUBSTITUTE(SUBSTITUTE(SUBSTITUTE(SUBSTITUTE(SUBSTITUTE(SUBSTITUTE(SUBSTITUTE(SUBSTITUTE(SUBSTITUTE(IF(_xlfn.ISFORMULA('#_E'!M44),_xlfn.FORMULATEXT('#_E'!M44),'#_E'!M44),"9","#"),"8","#"),"7","#"),"6","#"),"5","#"),"4","#"),"3","#"),"2","#"),"1","#"),"0","#"),"$","")," ",""),",","@"),"&gt;","@"),"&lt;","@"),"=","@"),")","@"),"(","@"),"^","@"),"/","@"),"+","@"),"*","@"),"-","@"),"@#","")))/2,TRUE,FALSE),"HardCodeMsg",IF(LEN(IF(_xlfn.ISFORMULA(E!M44),_xlfn.FORMULATEXT(E!M44),E!M44))-LEN(SUBSTITUTE(IF(_xlfn.ISFORMULA(E!M44),_xlfn.FORMULATEXT(E!M44),E!M44),"""",""))&gt;LEN(IF(_xlfn.ISFORMULA('#_E'!M44),_xlfn.FORMULATEXT('#_E'!M44),'#_E'!M44))-LEN(SUBSTITUTE(IF(_xlfn.ISFORMULA('#_E'!M44),_xlfn.FORMULATEXT('#_E'!M44),'#_E'!M44),"""","")),TRUE,FALSE),"HardQuoteMsg",IF(LEN(IF(_xlfn.ISFORMULA(E!M44),_xlfn.FORMULATEXT(E!M44),E!M44))-LEN(SUBSTITUTE(IF(_xlfn.ISFORMULA(E!M44),_xlfn.FORMULATEXT(E!M44),E!M44),"$",""))&lt;LEN(IF(_xlfn.ISFORMULA('#_E'!M44),_xlfn.FORMULATEXT('#_E'!M44),'#_E'!M44))-LEN(SUBSTITUTE(IF(_xlfn.ISFORMULA('#_E'!M44),_xlfn.FORMULATEXT('#_E'!M44),'#_E'!M44),"$","")),TRUE,FALSE),"MissingAbsMsg",_xlfn.IFS(ISTEXT('#_E'!M44),FALSE,ISLOGICAL('#_E'!M44),FALSE,SUBSTITUTE(CELL("format",'#_E'!M44),"-","")=SUBSTITUTE(CELL("format",E!M44),"-",""),FALSE,CELL("format",'#_E'!M44)="G",FALSE,AND(CELL("format",'#_E'!M44)="F0",CELL("format",E!M44)="G"),FALSE,TRUE,IFERROR(IF(MATCH(CELL("format",'#_E'!M44),FormatCodes_SFX!$A$4:$A$53,0)&gt;0,TRUE),FALSE),TRUE,TRUE),"FormatMsg",TRUE,"PerfectMsg")</f>
        <v>PerfectMsg</v>
      </c>
      <c r="N44" s="310" t="str">
        <f ca="1">_xlfn.IFS(ISBLANK(E!N44),"",IF(NOT(ISNA('#_E'!N44)),IF(ISNA(E!N44),TRUE,FALSE),FALSE),"StuNAMsg",IF(AND(ISNA('#_E'!N44),ISNA(E!N44)),TRUE,FALSE),"PerfectMsg",IF(NOT(ISERROR('#_E'!N44)),IF(ISERROR(E!N44),TRUE,FALSE),FALSE),"StuErrorMsg",IF(TYPE('#_E'!N44)&lt;&gt;TYPE(E!N44),TRUE,FALSE),"WrongTypeMsg",IF(_xlfn.ISFORMULA('#_E'!N44),IF(NOT(_xlfn.ISFORMULA(E!N44)),TRUE),FALSE),"MissingFormulaMsg",IF(NOT(AND(ISNUMBER(FIND("[",_xlfn.FORMULATEXT('#_E'!N44))),ISNUMBER(FIND("!",_xlfn.FORMULATEXT('#_E'!N44))))),AND(ISNUMBER(FIND("[",_xlfn.FORMULATEXT(E!N44))),ISNUMBER(FIND("!",_xlfn.FORMULATEXT(E!N44)))),FALSE),"ExternalRefsMsg",IF(ISNUMBER('#_E'!N44),IF(ABS('#_E'!N44-E!N44)&gt;0.00001,TRUE,FALSE),IF('#_E'!N44&lt;&gt;E!N44,TRUE,FALSE)),IF(ISNUMBER('#_E'!N44),IF('#_E'!N44&gt;E!N44,"TooLow","TooHigh"),"WrongAnswer"),NOT(_xlfn.ISFORMULA('#_E'!N44)),IF(_xlfn.IFS(ISTEXT('#_E'!N44),FALSE,ISLOGICAL('#_E'!N44),FALSE,SUBSTITUTE(CELL("format",'#_E'!N44),"-","")=SUBSTITUTE(CELL("format",E!N44),"-",""),FALSE,CELL("format",'#_E'!N44)="G",FALSE,AND(CELL("format",'#_E'!N44)="F0",CELL("format",E!N44)="G"),FALSE,TRUE,IFERROR(IF(MATCH(CELL("format",'#_E'!N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N44),_xlfn.FORMULATEXT(E!N44),E!N44),"9","#"),"8","#"),"7","#"),"6","#"),"5","#"),"4","#"),"3","#"),"2","#"),"1","#"),"0","#"),"$","")," ",""),",","@"),"&gt;","@"),"&lt;","@"),"=","@"),")","@"),"(","@"),"^","@"),"/","@"),"+","@"),"*","@"),"-","@"))-LEN(SUBSTITUTE(SUBSTITUTE(SUBSTITUTE(SUBSTITUTE(SUBSTITUTE(SUBSTITUTE(SUBSTITUTE(SUBSTITUTE(SUBSTITUTE(SUBSTITUTE(SUBSTITUTE(SUBSTITUTE(SUBSTITUTE(SUBSTITUTE(SUBSTITUTE(SUBSTITUTE(SUBSTITUTE(SUBSTITUTE(SUBSTITUTE(SUBSTITUTE(SUBSTITUTE(SUBSTITUTE(SUBSTITUTE(SUBSTITUTE(IF(_xlfn.ISFORMULA(E!N44),_xlfn.FORMULATEXT(E!N44),E!N44),"9","#"),"8","#"),"7","#"),"6","#"),"5","#"),"4","#"),"3","#"),"2","#"),"1","#"),"0","#"),"$","")," ",""),",","@"),"&gt;","@"),"&lt;","@"),"=","@"),")","@"),"(","@"),"^","@"),"/","@"),"+","@"),"*","@"),"-","@"),"@#","")))/2&gt;(LEN(SUBSTITUTE(SUBSTITUTE(SUBSTITUTE(SUBSTITUTE(SUBSTITUTE(SUBSTITUTE(SUBSTITUTE(SUBSTITUTE(SUBSTITUTE(SUBSTITUTE(SUBSTITUTE(SUBSTITUTE(SUBSTITUTE(SUBSTITUTE(SUBSTITUTE(SUBSTITUTE(SUBSTITUTE(SUBSTITUTE(SUBSTITUTE(SUBSTITUTE(SUBSTITUTE(SUBSTITUTE(SUBSTITUTE(IF(_xlfn.ISFORMULA('#_E'!N44),_xlfn.FORMULATEXT('#_E'!N44),'#_E'!N44),"9","#"),"8","#"),"7","#"),"6","#"),"5","#"),"4","#"),"3","#"),"2","#"),"1","#"),"0","#"),"$","")," ",""),",","@"),"&gt;","@"),"&lt;","@"),"=","@"),")","@"),"(","@"),"^","@"),"/","@"),"+","@"),"*","@"),"-","@"))-LEN(SUBSTITUTE(SUBSTITUTE(SUBSTITUTE(SUBSTITUTE(SUBSTITUTE(SUBSTITUTE(SUBSTITUTE(SUBSTITUTE(SUBSTITUTE(SUBSTITUTE(SUBSTITUTE(SUBSTITUTE(SUBSTITUTE(SUBSTITUTE(SUBSTITUTE(SUBSTITUTE(SUBSTITUTE(SUBSTITUTE(SUBSTITUTE(SUBSTITUTE(SUBSTITUTE(SUBSTITUTE(SUBSTITUTE(SUBSTITUTE(IF(_xlfn.ISFORMULA('#_E'!N44),_xlfn.FORMULATEXT('#_E'!N44),'#_E'!N44),"9","#"),"8","#"),"7","#"),"6","#"),"5","#"),"4","#"),"3","#"),"2","#"),"1","#"),"0","#"),"$","")," ",""),",","@"),"&gt;","@"),"&lt;","@"),"=","@"),")","@"),"(","@"),"^","@"),"/","@"),"+","@"),"*","@"),"-","@"),"@#","")))/2,TRUE,FALSE),"HardCodeMsg",IF(LEN(IF(_xlfn.ISFORMULA(E!N44),_xlfn.FORMULATEXT(E!N44),E!N44))-LEN(SUBSTITUTE(IF(_xlfn.ISFORMULA(E!N44),_xlfn.FORMULATEXT(E!N44),E!N44),"""",""))&gt;LEN(IF(_xlfn.ISFORMULA('#_E'!N44),_xlfn.FORMULATEXT('#_E'!N44),'#_E'!N44))-LEN(SUBSTITUTE(IF(_xlfn.ISFORMULA('#_E'!N44),_xlfn.FORMULATEXT('#_E'!N44),'#_E'!N44),"""","")),TRUE,FALSE),"HardQuoteMsg",IF(LEN(IF(_xlfn.ISFORMULA(E!N44),_xlfn.FORMULATEXT(E!N44),E!N44))-LEN(SUBSTITUTE(IF(_xlfn.ISFORMULA(E!N44),_xlfn.FORMULATEXT(E!N44),E!N44),"$",""))&lt;LEN(IF(_xlfn.ISFORMULA('#_E'!N44),_xlfn.FORMULATEXT('#_E'!N44),'#_E'!N44))-LEN(SUBSTITUTE(IF(_xlfn.ISFORMULA('#_E'!N44),_xlfn.FORMULATEXT('#_E'!N44),'#_E'!N44),"$","")),TRUE,FALSE),"MissingAbsMsg",_xlfn.IFS(ISTEXT('#_E'!N44),FALSE,ISLOGICAL('#_E'!N44),FALSE,SUBSTITUTE(CELL("format",'#_E'!N44),"-","")=SUBSTITUTE(CELL("format",E!N44),"-",""),FALSE,CELL("format",'#_E'!N44)="G",FALSE,AND(CELL("format",'#_E'!N44)="F0",CELL("format",E!N44)="G"),FALSE,TRUE,IFERROR(IF(MATCH(CELL("format",'#_E'!N44),FormatCodes_SFX!$A$4:$A$53,0)&gt;0,TRUE),FALSE),TRUE,TRUE),"FormatMsg",TRUE,"PerfectMsg")</f>
        <v>PerfectMsg</v>
      </c>
      <c r="O44" s="312" t="str">
        <f ca="1">_xlfn.IFS(ISBLANK(E!O44),"",IF(NOT(ISNA('#_E'!O44)),IF(ISNA(E!O44),TRUE,FALSE),FALSE),"StuNAMsg",IF(AND(ISNA('#_E'!O44),ISNA(E!O44)),TRUE,FALSE),"PerfectMsg",IF(NOT(ISERROR('#_E'!O44)),IF(ISERROR(E!O44),TRUE,FALSE),FALSE),"StuErrorMsg",IF(TYPE('#_E'!O44)&lt;&gt;TYPE(E!O44),TRUE,FALSE),"WrongTypeMsg",IF(_xlfn.ISFORMULA('#_E'!O44),IF(NOT(_xlfn.ISFORMULA(E!O44)),TRUE),FALSE),"MissingFormulaMsg",IF(NOT(AND(ISNUMBER(FIND("[",_xlfn.FORMULATEXT('#_E'!O44))),ISNUMBER(FIND("!",_xlfn.FORMULATEXT('#_E'!O44))))),AND(ISNUMBER(FIND("[",_xlfn.FORMULATEXT(E!O44))),ISNUMBER(FIND("!",_xlfn.FORMULATEXT(E!O44)))),FALSE),"ExternalRefsMsg",IF(ISNUMBER('#_E'!O44),IF(ABS('#_E'!O44-E!O44)&gt;0.00001,TRUE,FALSE),IF('#_E'!O44&lt;&gt;E!O44,TRUE,FALSE)),IF(ISNUMBER('#_E'!O44),IF('#_E'!O44&gt;E!O44,"TooLow","TooHigh"),"WrongAnswer"),NOT(_xlfn.ISFORMULA('#_E'!O44)),IF(_xlfn.IFS(ISTEXT('#_E'!O44),FALSE,ISLOGICAL('#_E'!O44),FALSE,SUBSTITUTE(CELL("format",'#_E'!O44),"-","")=SUBSTITUTE(CELL("format",E!O44),"-",""),FALSE,CELL("format",'#_E'!O44)="G",FALSE,AND(CELL("format",'#_E'!O44)="F0",CELL("format",E!O44)="G"),FALSE,TRUE,IFERROR(IF(MATCH(CELL("format",'#_E'!O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O44),_xlfn.FORMULATEXT(E!O44),E!O44),"9","#"),"8","#"),"7","#"),"6","#"),"5","#"),"4","#"),"3","#"),"2","#"),"1","#"),"0","#"),"$","")," ",""),",","@"),"&gt;","@"),"&lt;","@"),"=","@"),")","@"),"(","@"),"^","@"),"/","@"),"+","@"),"*","@"),"-","@"))-LEN(SUBSTITUTE(SUBSTITUTE(SUBSTITUTE(SUBSTITUTE(SUBSTITUTE(SUBSTITUTE(SUBSTITUTE(SUBSTITUTE(SUBSTITUTE(SUBSTITUTE(SUBSTITUTE(SUBSTITUTE(SUBSTITUTE(SUBSTITUTE(SUBSTITUTE(SUBSTITUTE(SUBSTITUTE(SUBSTITUTE(SUBSTITUTE(SUBSTITUTE(SUBSTITUTE(SUBSTITUTE(SUBSTITUTE(SUBSTITUTE(IF(_xlfn.ISFORMULA(E!O44),_xlfn.FORMULATEXT(E!O44),E!O44),"9","#"),"8","#"),"7","#"),"6","#"),"5","#"),"4","#"),"3","#"),"2","#"),"1","#"),"0","#"),"$","")," ",""),",","@"),"&gt;","@"),"&lt;","@"),"=","@"),")","@"),"(","@"),"^","@"),"/","@"),"+","@"),"*","@"),"-","@"),"@#","")))/2&gt;(LEN(SUBSTITUTE(SUBSTITUTE(SUBSTITUTE(SUBSTITUTE(SUBSTITUTE(SUBSTITUTE(SUBSTITUTE(SUBSTITUTE(SUBSTITUTE(SUBSTITUTE(SUBSTITUTE(SUBSTITUTE(SUBSTITUTE(SUBSTITUTE(SUBSTITUTE(SUBSTITUTE(SUBSTITUTE(SUBSTITUTE(SUBSTITUTE(SUBSTITUTE(SUBSTITUTE(SUBSTITUTE(SUBSTITUTE(IF(_xlfn.ISFORMULA('#_E'!O44),_xlfn.FORMULATEXT('#_E'!O44),'#_E'!O44),"9","#"),"8","#"),"7","#"),"6","#"),"5","#"),"4","#"),"3","#"),"2","#"),"1","#"),"0","#"),"$","")," ",""),",","@"),"&gt;","@"),"&lt;","@"),"=","@"),")","@"),"(","@"),"^","@"),"/","@"),"+","@"),"*","@"),"-","@"))-LEN(SUBSTITUTE(SUBSTITUTE(SUBSTITUTE(SUBSTITUTE(SUBSTITUTE(SUBSTITUTE(SUBSTITUTE(SUBSTITUTE(SUBSTITUTE(SUBSTITUTE(SUBSTITUTE(SUBSTITUTE(SUBSTITUTE(SUBSTITUTE(SUBSTITUTE(SUBSTITUTE(SUBSTITUTE(SUBSTITUTE(SUBSTITUTE(SUBSTITUTE(SUBSTITUTE(SUBSTITUTE(SUBSTITUTE(SUBSTITUTE(IF(_xlfn.ISFORMULA('#_E'!O44),_xlfn.FORMULATEXT('#_E'!O44),'#_E'!O44),"9","#"),"8","#"),"7","#"),"6","#"),"5","#"),"4","#"),"3","#"),"2","#"),"1","#"),"0","#"),"$","")," ",""),",","@"),"&gt;","@"),"&lt;","@"),"=","@"),")","@"),"(","@"),"^","@"),"/","@"),"+","@"),"*","@"),"-","@"),"@#","")))/2,TRUE,FALSE),"HardCodeMsg",IF(LEN(IF(_xlfn.ISFORMULA(E!O44),_xlfn.FORMULATEXT(E!O44),E!O44))-LEN(SUBSTITUTE(IF(_xlfn.ISFORMULA(E!O44),_xlfn.FORMULATEXT(E!O44),E!O44),"""",""))&gt;LEN(IF(_xlfn.ISFORMULA('#_E'!O44),_xlfn.FORMULATEXT('#_E'!O44),'#_E'!O44))-LEN(SUBSTITUTE(IF(_xlfn.ISFORMULA('#_E'!O44),_xlfn.FORMULATEXT('#_E'!O44),'#_E'!O44),"""","")),TRUE,FALSE),"HardQuoteMsg",IF(LEN(IF(_xlfn.ISFORMULA(E!O44),_xlfn.FORMULATEXT(E!O44),E!O44))-LEN(SUBSTITUTE(IF(_xlfn.ISFORMULA(E!O44),_xlfn.FORMULATEXT(E!O44),E!O44),"$",""))&lt;LEN(IF(_xlfn.ISFORMULA('#_E'!O44),_xlfn.FORMULATEXT('#_E'!O44),'#_E'!O44))-LEN(SUBSTITUTE(IF(_xlfn.ISFORMULA('#_E'!O44),_xlfn.FORMULATEXT('#_E'!O44),'#_E'!O44),"$","")),TRUE,FALSE),"MissingAbsMsg",_xlfn.IFS(ISTEXT('#_E'!O44),FALSE,ISLOGICAL('#_E'!O44),FALSE,SUBSTITUTE(CELL("format",'#_E'!O44),"-","")=SUBSTITUTE(CELL("format",E!O44),"-",""),FALSE,CELL("format",'#_E'!O44)="G",FALSE,AND(CELL("format",'#_E'!O44)="F0",CELL("format",E!O44)="G"),FALSE,TRUE,IFERROR(IF(MATCH(CELL("format",'#_E'!O44),FormatCodes_SFX!$A$4:$A$53,0)&gt;0,TRUE),FALSE),TRUE,TRUE),"FormatMsg",TRUE,"PerfectMsg")</f>
        <v>PerfectMsg</v>
      </c>
    </row>
    <row r="45" spans="6:19">
      <c r="H45" s="239">
        <v>0</v>
      </c>
      <c r="I45" s="318" t="str">
        <f ca="1">_xlfn.IFS(ISBLANK(E!I45),"",IF(NOT(ISNA('#_E'!I45)),IF(ISNA(E!I45),TRUE,FALSE),FALSE),"StuNAMsg",IF(AND(ISNA('#_E'!I45),ISNA(E!I45)),TRUE,FALSE),"PerfectMsg",IF(NOT(ISERROR('#_E'!I45)),IF(ISERROR(E!I45),TRUE,FALSE),FALSE),"StuErrorMsg",IF(TYPE('#_E'!I45)&lt;&gt;TYPE(E!I45),TRUE,FALSE),"WrongTypeMsg",IF(_xlfn.ISFORMULA('#_E'!I45),IF(NOT(_xlfn.ISFORMULA(E!I45)),TRUE),FALSE),"MissingFormulaMsg",IF(NOT(AND(ISNUMBER(FIND("[",_xlfn.FORMULATEXT('#_E'!I45))),ISNUMBER(FIND("!",_xlfn.FORMULATEXT('#_E'!I45))))),AND(ISNUMBER(FIND("[",_xlfn.FORMULATEXT(E!I45))),ISNUMBER(FIND("!",_xlfn.FORMULATEXT(E!I45)))),FALSE),"ExternalRefsMsg",IF(ISNUMBER('#_E'!I45),IF(ABS('#_E'!I45-E!I45)&gt;0.00001,TRUE,FALSE),IF('#_E'!I45&lt;&gt;E!I45,TRUE,FALSE)),IF(ISNUMBER('#_E'!I45),IF('#_E'!I45&gt;E!I45,"TooLow","TooHigh"),"WrongAnswer"),NOT(_xlfn.ISFORMULA('#_E'!I45)),IF(_xlfn.IFS(ISTEXT('#_E'!I45),FALSE,ISLOGICAL('#_E'!I45),FALSE,SUBSTITUTE(CELL("format",'#_E'!I45),"-","")=SUBSTITUTE(CELL("format",E!I45),"-",""),FALSE,CELL("format",'#_E'!I45)="G",FALSE,AND(CELL("format",'#_E'!I45)="F0",CELL("format",E!I45)="G"),FALSE,TRUE,IFERROR(IF(MATCH(CELL("format",'#_E'!I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I45),_xlfn.FORMULATEXT(E!I45),E!I45),"9","#"),"8","#"),"7","#"),"6","#"),"5","#"),"4","#"),"3","#"),"2","#"),"1","#"),"0","#"),"$","")," ",""),",","@"),"&gt;","@"),"&lt;","@"),"=","@"),")","@"),"(","@"),"^","@"),"/","@"),"+","@"),"*","@"),"-","@"))-LEN(SUBSTITUTE(SUBSTITUTE(SUBSTITUTE(SUBSTITUTE(SUBSTITUTE(SUBSTITUTE(SUBSTITUTE(SUBSTITUTE(SUBSTITUTE(SUBSTITUTE(SUBSTITUTE(SUBSTITUTE(SUBSTITUTE(SUBSTITUTE(SUBSTITUTE(SUBSTITUTE(SUBSTITUTE(SUBSTITUTE(SUBSTITUTE(SUBSTITUTE(SUBSTITUTE(SUBSTITUTE(SUBSTITUTE(SUBSTITUTE(IF(_xlfn.ISFORMULA(E!I45),_xlfn.FORMULATEXT(E!I45),E!I45),"9","#"),"8","#"),"7","#"),"6","#"),"5","#"),"4","#"),"3","#"),"2","#"),"1","#"),"0","#"),"$","")," ",""),",","@"),"&gt;","@"),"&lt;","@"),"=","@"),")","@"),"(","@"),"^","@"),"/","@"),"+","@"),"*","@"),"-","@"),"@#","")))/2&gt;(LEN(SUBSTITUTE(SUBSTITUTE(SUBSTITUTE(SUBSTITUTE(SUBSTITUTE(SUBSTITUTE(SUBSTITUTE(SUBSTITUTE(SUBSTITUTE(SUBSTITUTE(SUBSTITUTE(SUBSTITUTE(SUBSTITUTE(SUBSTITUTE(SUBSTITUTE(SUBSTITUTE(SUBSTITUTE(SUBSTITUTE(SUBSTITUTE(SUBSTITUTE(SUBSTITUTE(SUBSTITUTE(SUBSTITUTE(IF(_xlfn.ISFORMULA('#_E'!I45),_xlfn.FORMULATEXT('#_E'!I45),'#_E'!I45),"9","#"),"8","#"),"7","#"),"6","#"),"5","#"),"4","#"),"3","#"),"2","#"),"1","#"),"0","#"),"$","")," ",""),",","@"),"&gt;","@"),"&lt;","@"),"=","@"),")","@"),"(","@"),"^","@"),"/","@"),"+","@"),"*","@"),"-","@"))-LEN(SUBSTITUTE(SUBSTITUTE(SUBSTITUTE(SUBSTITUTE(SUBSTITUTE(SUBSTITUTE(SUBSTITUTE(SUBSTITUTE(SUBSTITUTE(SUBSTITUTE(SUBSTITUTE(SUBSTITUTE(SUBSTITUTE(SUBSTITUTE(SUBSTITUTE(SUBSTITUTE(SUBSTITUTE(SUBSTITUTE(SUBSTITUTE(SUBSTITUTE(SUBSTITUTE(SUBSTITUTE(SUBSTITUTE(SUBSTITUTE(IF(_xlfn.ISFORMULA('#_E'!I45),_xlfn.FORMULATEXT('#_E'!I45),'#_E'!I45),"9","#"),"8","#"),"7","#"),"6","#"),"5","#"),"4","#"),"3","#"),"2","#"),"1","#"),"0","#"),"$","")," ",""),",","@"),"&gt;","@"),"&lt;","@"),"=","@"),")","@"),"(","@"),"^","@"),"/","@"),"+","@"),"*","@"),"-","@"),"@#","")))/2,TRUE,FALSE),"HardCodeMsg",IF(LEN(IF(_xlfn.ISFORMULA(E!I45),_xlfn.FORMULATEXT(E!I45),E!I45))-LEN(SUBSTITUTE(IF(_xlfn.ISFORMULA(E!I45),_xlfn.FORMULATEXT(E!I45),E!I45),"""",""))&gt;LEN(IF(_xlfn.ISFORMULA('#_E'!I45),_xlfn.FORMULATEXT('#_E'!I45),'#_E'!I45))-LEN(SUBSTITUTE(IF(_xlfn.ISFORMULA('#_E'!I45),_xlfn.FORMULATEXT('#_E'!I45),'#_E'!I45),"""","")),TRUE,FALSE),"HardQuoteMsg",IF(LEN(IF(_xlfn.ISFORMULA(E!I45),_xlfn.FORMULATEXT(E!I45),E!I45))-LEN(SUBSTITUTE(IF(_xlfn.ISFORMULA(E!I45),_xlfn.FORMULATEXT(E!I45),E!I45),"$",""))&lt;LEN(IF(_xlfn.ISFORMULA('#_E'!I45),_xlfn.FORMULATEXT('#_E'!I45),'#_E'!I45))-LEN(SUBSTITUTE(IF(_xlfn.ISFORMULA('#_E'!I45),_xlfn.FORMULATEXT('#_E'!I45),'#_E'!I45),"$","")),TRUE,FALSE),"MissingAbsMsg",_xlfn.IFS(ISTEXT('#_E'!I45),FALSE,ISLOGICAL('#_E'!I45),FALSE,SUBSTITUTE(CELL("format",'#_E'!I45),"-","")=SUBSTITUTE(CELL("format",E!I45),"-",""),FALSE,CELL("format",'#_E'!I45)="G",FALSE,AND(CELL("format",'#_E'!I45)="F0",CELL("format",E!I45)="G"),FALSE,TRUE,IFERROR(IF(MATCH(CELL("format",'#_E'!I45),FormatCodes_SFX!$A$4:$A$53,0)&gt;0,TRUE),FALSE),TRUE,TRUE),"FormatMsg",TRUE,"PerfectMsg")</f>
        <v>PerfectMsg</v>
      </c>
    </row>
    <row r="47" spans="6:19" ht="16.149999999999999" customHeight="1"/>
    <row r="49" s="228" customFormat="1" ht="84" customHeight="1"/>
    <row r="50" s="228" customFormat="1" ht="100.15" customHeight="1"/>
    <row r="51" s="228" customFormat="1" ht="91.15" customHeight="1"/>
    <row r="52" s="228" customFormat="1" ht="91.15" customHeight="1"/>
    <row r="53" s="228" customFormat="1" ht="91.15" customHeight="1"/>
    <row r="54" s="228" customFormat="1" ht="16.149999999999999" customHeight="1"/>
    <row r="55" s="228" customFormat="1"/>
    <row r="56" s="228" customFormat="1"/>
    <row r="57" s="228" customFormat="1"/>
    <row r="58" s="228" customFormat="1"/>
    <row r="59" s="228" customFormat="1"/>
    <row r="60" s="228" customFormat="1"/>
    <row r="61" s="228" customFormat="1"/>
    <row r="62" s="228" customFormat="1"/>
    <row r="63" s="228" customFormat="1"/>
    <row r="64" s="228" customFormat="1"/>
    <row r="65" s="228" customFormat="1"/>
    <row r="66" s="228" customFormat="1"/>
    <row r="67" s="228" customFormat="1"/>
    <row r="68" s="228" customFormat="1"/>
    <row r="69" s="228" customFormat="1"/>
    <row r="70" s="228" customFormat="1"/>
    <row r="71" s="228" customFormat="1"/>
    <row r="72" s="228" customFormat="1"/>
    <row r="73" s="228" customFormat="1"/>
    <row r="74" s="228" customFormat="1"/>
    <row r="75" s="228" customFormat="1"/>
    <row r="76" s="228" customFormat="1"/>
    <row r="77" s="228" customFormat="1"/>
    <row r="78" s="228" customFormat="1"/>
  </sheetData>
  <mergeCells count="5">
    <mergeCell ref="F9:N10"/>
    <mergeCell ref="F19:N19"/>
    <mergeCell ref="F20:N20"/>
    <mergeCell ref="H24:I24"/>
    <mergeCell ref="L24:M24"/>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A355-1831-4F83-A881-26512E12D75A}">
  <dimension ref="E1:AS78"/>
  <sheetViews>
    <sheetView showGridLines="0" topLeftCell="J1" zoomScaleNormal="100" zoomScalePageLayoutView="80" workbookViewId="0">
      <pane ySplit="2" topLeftCell="A31" activePane="bottomLeft" state="frozen"/>
      <selection pane="bottomLeft" activeCell="R36" sqref="R36"/>
    </sheetView>
  </sheetViews>
  <sheetFormatPr defaultColWidth="60.7109375" defaultRowHeight="15.75"/>
  <cols>
    <col min="1" max="4" width="0.85546875" style="55" customWidth="1"/>
    <col min="5" max="5" width="8.7109375" style="55" customWidth="1"/>
    <col min="6" max="6" width="16" style="55" customWidth="1"/>
    <col min="7" max="7" width="11.7109375" style="55" bestFit="1" customWidth="1"/>
    <col min="8" max="8" width="13" style="55" customWidth="1"/>
    <col min="9" max="9" width="14.7109375" style="55" customWidth="1"/>
    <col min="10" max="10" width="14" style="55" customWidth="1"/>
    <col min="11" max="11" width="15" style="55" customWidth="1"/>
    <col min="12" max="12" width="19.7109375" style="55" customWidth="1"/>
    <col min="13" max="13" width="13.140625" style="55" bestFit="1" customWidth="1"/>
    <col min="14" max="14" width="13.42578125" style="55" customWidth="1"/>
    <col min="15" max="15" width="11.7109375" style="55" customWidth="1"/>
    <col min="16" max="16" width="12.140625" style="55" bestFit="1" customWidth="1"/>
    <col min="17" max="17" width="129" style="55" customWidth="1"/>
    <col min="18" max="18" width="15" style="55" customWidth="1"/>
    <col min="19" max="19" width="2.7109375" style="55" customWidth="1"/>
    <col min="20" max="20" width="12" style="55" customWidth="1"/>
    <col min="21" max="21" width="10.7109375" style="55" customWidth="1"/>
    <col min="22" max="16384" width="60.7109375" style="55"/>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ESC!$E$2</f>
        <v>40</v>
      </c>
      <c r="F2" s="216">
        <f>ESC!$F$2</f>
        <v>41</v>
      </c>
      <c r="G2" s="215" t="str" cm="1">
        <f t="array" aca="1" ref="G2" ca="1">SUBSTITUTE(IF(LEN(CELL("address"))&lt;15,CELL("address"),""),"$","")</f>
        <v/>
      </c>
      <c r="H2" s="217" t="str">
        <f ca="1">IF(ISNUMBER(SEARCH("#REF!",_xlfn.FORMULATEXT(INDIRECT("'ESC'!"&amp;G2)))),"DRAGGING CELLS IS NOT PERMITTED. PLEASE UNDO LAST ACTION!!",IF($T$1&lt;&gt;"Feedback OFF",IFERROR(HLOOKUP(INDIRECT("'ESC'!"&amp;G2),Feedback_SFX!$B$2:$N$10,IF($T$1="Feedback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40</v>
      </c>
      <c r="AC2" s="223">
        <f t="shared" si="0"/>
        <v>41</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4" spans="5:45" ht="4.9000000000000004" customHeight="1"/>
    <row r="5" spans="5:45" ht="4.9000000000000004" customHeight="1"/>
    <row r="6" spans="5:45" ht="4.9000000000000004" customHeight="1"/>
    <row r="7" spans="5:45" ht="9" customHeight="1"/>
    <row r="8" spans="5:45" ht="18.75">
      <c r="F8" s="117" t="s">
        <v>213</v>
      </c>
      <c r="G8" s="127"/>
      <c r="H8" s="127"/>
      <c r="I8" s="127"/>
      <c r="J8" s="127"/>
      <c r="K8" s="127"/>
      <c r="L8" s="127"/>
      <c r="M8" s="127"/>
      <c r="N8" s="128"/>
      <c r="O8" s="172"/>
    </row>
    <row r="9" spans="5:45">
      <c r="F9" s="400" t="s">
        <v>214</v>
      </c>
      <c r="G9" s="401"/>
      <c r="H9" s="401"/>
      <c r="I9" s="401"/>
      <c r="J9" s="401"/>
      <c r="K9" s="401"/>
      <c r="L9" s="401"/>
      <c r="M9" s="401"/>
      <c r="N9" s="402"/>
      <c r="O9" s="172"/>
    </row>
    <row r="10" spans="5:45">
      <c r="F10" s="400"/>
      <c r="G10" s="401"/>
      <c r="H10" s="401"/>
      <c r="I10" s="401"/>
      <c r="J10" s="401"/>
      <c r="K10" s="401"/>
      <c r="L10" s="401"/>
      <c r="M10" s="401"/>
      <c r="N10" s="402"/>
      <c r="O10" s="172"/>
    </row>
    <row r="11" spans="5:45">
      <c r="F11" s="129"/>
      <c r="G11" s="130"/>
      <c r="H11" s="130"/>
      <c r="I11" s="130"/>
      <c r="J11" s="130"/>
      <c r="K11" s="130"/>
      <c r="L11" s="130"/>
      <c r="M11" s="130"/>
      <c r="N11" s="131"/>
      <c r="O11" s="172"/>
    </row>
    <row r="12" spans="5:45">
      <c r="F12" s="132" t="s">
        <v>2</v>
      </c>
      <c r="G12" s="133"/>
      <c r="H12" s="133"/>
      <c r="I12" s="133"/>
      <c r="J12" s="133"/>
      <c r="K12" s="133"/>
      <c r="L12" s="133"/>
      <c r="M12" s="133"/>
      <c r="N12" s="134"/>
      <c r="O12" s="172"/>
    </row>
    <row r="13" spans="5:45">
      <c r="F13" s="173" t="s">
        <v>215</v>
      </c>
      <c r="G13" s="133"/>
      <c r="H13" s="133"/>
      <c r="I13" s="133"/>
      <c r="J13" s="133"/>
      <c r="K13" s="133"/>
      <c r="L13" s="133"/>
      <c r="M13" s="133"/>
      <c r="N13" s="134"/>
      <c r="O13" s="172"/>
    </row>
    <row r="14" spans="5:45">
      <c r="F14" s="136" t="s">
        <v>216</v>
      </c>
      <c r="G14" s="133"/>
      <c r="H14" s="133"/>
      <c r="I14" s="133"/>
      <c r="J14" s="133"/>
      <c r="K14" s="133"/>
      <c r="L14" s="133"/>
      <c r="M14" s="133"/>
      <c r="N14" s="134"/>
      <c r="O14" s="172"/>
    </row>
    <row r="15" spans="5:45">
      <c r="F15" s="136" t="s">
        <v>217</v>
      </c>
      <c r="G15" s="133"/>
      <c r="H15" s="133"/>
      <c r="I15" s="133"/>
      <c r="J15" s="133"/>
      <c r="K15" s="133"/>
      <c r="L15" s="133"/>
      <c r="M15" s="133"/>
      <c r="N15" s="134"/>
      <c r="O15" s="172"/>
    </row>
    <row r="16" spans="5:45">
      <c r="F16" s="136" t="s">
        <v>218</v>
      </c>
      <c r="G16" s="133"/>
      <c r="H16" s="133"/>
      <c r="I16" s="133"/>
      <c r="J16" s="133"/>
      <c r="K16" s="133"/>
      <c r="L16" s="133"/>
      <c r="M16" s="133"/>
      <c r="N16" s="134"/>
      <c r="O16" s="172"/>
    </row>
    <row r="17" spans="6:18">
      <c r="F17" s="136" t="s">
        <v>219</v>
      </c>
      <c r="G17" s="133"/>
      <c r="H17" s="133"/>
      <c r="I17" s="133"/>
      <c r="J17" s="133"/>
      <c r="K17" s="133"/>
      <c r="L17" s="133"/>
      <c r="M17" s="133"/>
      <c r="N17" s="134"/>
      <c r="O17" s="172"/>
    </row>
    <row r="18" spans="6:18">
      <c r="F18" s="139" t="s">
        <v>220</v>
      </c>
      <c r="G18" s="133"/>
      <c r="H18" s="133"/>
      <c r="I18" s="133"/>
      <c r="J18" s="133"/>
      <c r="K18" s="133"/>
      <c r="L18" s="133"/>
      <c r="M18" s="133"/>
      <c r="N18" s="134"/>
      <c r="O18" s="172"/>
    </row>
    <row r="19" spans="6:18" ht="16.149999999999999" customHeight="1">
      <c r="F19" s="431" t="s">
        <v>221</v>
      </c>
      <c r="G19" s="432"/>
      <c r="H19" s="432"/>
      <c r="I19" s="432"/>
      <c r="J19" s="432"/>
      <c r="K19" s="432"/>
      <c r="L19" s="432"/>
      <c r="M19" s="432"/>
      <c r="N19" s="433"/>
      <c r="O19" s="172"/>
    </row>
    <row r="20" spans="6:18">
      <c r="F20" s="434" t="s">
        <v>222</v>
      </c>
      <c r="G20" s="435"/>
      <c r="H20" s="435"/>
      <c r="I20" s="435"/>
      <c r="J20" s="435"/>
      <c r="K20" s="435"/>
      <c r="L20" s="435"/>
      <c r="M20" s="435"/>
      <c r="N20" s="436"/>
      <c r="O20" s="172"/>
    </row>
    <row r="21" spans="6:18">
      <c r="F21" s="174" t="s">
        <v>223</v>
      </c>
      <c r="G21" s="133"/>
      <c r="H21" s="133"/>
      <c r="I21" s="133"/>
      <c r="J21" s="133"/>
      <c r="K21" s="133"/>
      <c r="L21" s="133"/>
      <c r="M21" s="133"/>
      <c r="N21" s="134"/>
      <c r="O21" s="172"/>
    </row>
    <row r="22" spans="6:18">
      <c r="F22" s="175"/>
      <c r="G22" s="144"/>
      <c r="H22" s="144"/>
      <c r="I22" s="144"/>
      <c r="J22" s="144"/>
      <c r="K22" s="144"/>
      <c r="L22" s="144"/>
      <c r="M22" s="144"/>
      <c r="N22" s="145"/>
      <c r="O22" s="172"/>
    </row>
    <row r="23" spans="6:18">
      <c r="O23" s="172"/>
    </row>
    <row r="24" spans="6:18">
      <c r="F24" s="164" t="s">
        <v>224</v>
      </c>
      <c r="H24" s="437" t="s">
        <v>225</v>
      </c>
      <c r="I24" s="438"/>
      <c r="L24" s="437" t="s">
        <v>226</v>
      </c>
      <c r="M24" s="438"/>
      <c r="O24" s="172"/>
    </row>
    <row r="25" spans="6:18">
      <c r="F25" s="176" t="s">
        <v>227</v>
      </c>
      <c r="H25" s="177" t="s">
        <v>228</v>
      </c>
      <c r="I25" s="178">
        <v>0</v>
      </c>
      <c r="J25" s="179"/>
      <c r="L25" s="180" t="s">
        <v>229</v>
      </c>
      <c r="M25" s="177" t="s">
        <v>230</v>
      </c>
    </row>
    <row r="26" spans="6:18">
      <c r="F26" s="176" t="s">
        <v>231</v>
      </c>
      <c r="H26" s="177" t="s">
        <v>232</v>
      </c>
      <c r="I26" s="178">
        <v>36000</v>
      </c>
      <c r="J26" s="179"/>
      <c r="L26" s="168" t="s">
        <v>15</v>
      </c>
      <c r="M26" s="181">
        <v>0.05</v>
      </c>
    </row>
    <row r="27" spans="6:18">
      <c r="H27" s="177" t="s">
        <v>233</v>
      </c>
      <c r="I27" s="178">
        <v>42000</v>
      </c>
      <c r="J27" s="179"/>
      <c r="L27" s="168" t="s">
        <v>16</v>
      </c>
      <c r="M27" s="181">
        <v>0.03</v>
      </c>
    </row>
    <row r="28" spans="6:18">
      <c r="L28" s="168" t="s">
        <v>17</v>
      </c>
      <c r="M28" s="181">
        <v>0</v>
      </c>
    </row>
    <row r="30" spans="6:18" ht="31.5">
      <c r="J30" s="182" t="s">
        <v>234</v>
      </c>
      <c r="L30" s="182" t="s">
        <v>190</v>
      </c>
      <c r="M30" s="182" t="s">
        <v>193</v>
      </c>
      <c r="N30" s="182" t="s">
        <v>190</v>
      </c>
      <c r="O30" s="182" t="s">
        <v>235</v>
      </c>
    </row>
    <row r="31" spans="6:18" ht="37.9" customHeight="1">
      <c r="F31" s="183" t="s">
        <v>236</v>
      </c>
      <c r="G31" s="158" t="s">
        <v>237</v>
      </c>
      <c r="H31" s="158" t="s">
        <v>224</v>
      </c>
      <c r="I31" s="158" t="s">
        <v>238</v>
      </c>
      <c r="J31" s="158" t="s">
        <v>239</v>
      </c>
      <c r="K31" s="158" t="s">
        <v>229</v>
      </c>
      <c r="L31" s="158" t="s">
        <v>240</v>
      </c>
      <c r="M31" s="158" t="s">
        <v>241</v>
      </c>
      <c r="N31" s="184" t="s">
        <v>242</v>
      </c>
      <c r="O31" s="184" t="s">
        <v>243</v>
      </c>
      <c r="Q31" s="185" t="s">
        <v>20</v>
      </c>
      <c r="R31" s="186" t="s">
        <v>21</v>
      </c>
    </row>
    <row r="32" spans="6:18" ht="91.9" customHeight="1">
      <c r="F32" s="187" t="s">
        <v>244</v>
      </c>
      <c r="G32" s="188">
        <v>17</v>
      </c>
      <c r="H32" s="176" t="s">
        <v>231</v>
      </c>
      <c r="I32" s="308">
        <v>44320.67</v>
      </c>
      <c r="J32" s="203">
        <f>IF(I32&gt;$I$45,1,0)</f>
        <v>1</v>
      </c>
      <c r="K32" s="168" t="s">
        <v>16</v>
      </c>
      <c r="L32" s="203" t="str" cm="1">
        <f t="array" ref="L32">_xlfn.IFS(I32&gt;=$I$27,$H$27,I32&gt;=$I$26,$H$26,I32&gt;$I$25,$H$25)</f>
        <v>Level 3</v>
      </c>
      <c r="M32" s="203" t="str">
        <f>IF(AND(H32=$F$25,L32=$H$27),"Yes","No")</f>
        <v>No</v>
      </c>
      <c r="N32" s="461" cm="1">
        <f t="array" ref="N32">_xlfn.IFS(K32=$L$26,$M$26,K32=$L$27,$M$27,K32=$L$28,$M$28)*I32</f>
        <v>1329.6200999999999</v>
      </c>
      <c r="O32" s="462">
        <f>N32+I32</f>
        <v>45650.290099999998</v>
      </c>
      <c r="Q32" s="202" t="s">
        <v>516</v>
      </c>
      <c r="R32" s="307" t="s">
        <v>17</v>
      </c>
    </row>
    <row r="33" spans="6:19" ht="91.9" customHeight="1">
      <c r="F33" s="187" t="s">
        <v>245</v>
      </c>
      <c r="G33" s="188">
        <v>2</v>
      </c>
      <c r="H33" s="176" t="s">
        <v>227</v>
      </c>
      <c r="I33" s="308">
        <v>29138</v>
      </c>
      <c r="J33" s="203">
        <f t="shared" ref="J33:J44" si="1">IF(I33&gt;$I$45,1,0)</f>
        <v>0</v>
      </c>
      <c r="K33" s="168" t="s">
        <v>17</v>
      </c>
      <c r="L33" s="203" t="str" cm="1">
        <f t="array" ref="L33">_xlfn.IFS(I33&gt;=$I$27,$H$27,I33&gt;=$I$26,$H$26,I33&gt;$I$25,$H$25)</f>
        <v>Level 1</v>
      </c>
      <c r="M33" s="203" t="str">
        <f t="shared" ref="M33:M44" si="2">IF(AND(H33=$F$25,L33=$H$27),"Yes","No")</f>
        <v>No</v>
      </c>
      <c r="N33" s="461" cm="1">
        <f t="array" ref="N33">_xlfn.IFS(K33=$L$26,$M$26,K33=$L$27,$M$27,K33=$L$28,$M$28)*I33</f>
        <v>0</v>
      </c>
      <c r="O33" s="462">
        <f t="shared" ref="O33:O44" si="3">N33+I33</f>
        <v>29138</v>
      </c>
      <c r="Q33" s="202" t="s">
        <v>517</v>
      </c>
      <c r="R33" s="307" t="s">
        <v>15</v>
      </c>
    </row>
    <row r="34" spans="6:19" ht="91.9" customHeight="1">
      <c r="F34" s="187" t="s">
        <v>246</v>
      </c>
      <c r="G34" s="188">
        <v>27</v>
      </c>
      <c r="H34" s="176" t="s">
        <v>227</v>
      </c>
      <c r="I34" s="308">
        <v>63177.120000000003</v>
      </c>
      <c r="J34" s="203">
        <f t="shared" si="1"/>
        <v>1</v>
      </c>
      <c r="K34" s="168" t="s">
        <v>16</v>
      </c>
      <c r="L34" s="203" t="str" cm="1">
        <f t="array" ref="L34">_xlfn.IFS(I34&gt;=$I$27,$H$27,I34&gt;=$I$26,$H$26,I34&gt;$I$25,$H$25)</f>
        <v>Level 3</v>
      </c>
      <c r="M34" s="203" t="str">
        <f t="shared" si="2"/>
        <v>Yes</v>
      </c>
      <c r="N34" s="461" cm="1">
        <f t="array" ref="N34">_xlfn.IFS(K34=$L$26,$M$26,K34=$L$27,$M$27,K34=$L$28,$M$28)*I34</f>
        <v>1895.3136</v>
      </c>
      <c r="O34" s="462">
        <f t="shared" si="3"/>
        <v>65072.433600000004</v>
      </c>
      <c r="Q34" s="202" t="s">
        <v>518</v>
      </c>
      <c r="R34" s="307" t="s">
        <v>18</v>
      </c>
    </row>
    <row r="35" spans="6:19" ht="91.9" customHeight="1">
      <c r="F35" s="187" t="s">
        <v>247</v>
      </c>
      <c r="G35" s="188">
        <v>14</v>
      </c>
      <c r="H35" s="176" t="s">
        <v>231</v>
      </c>
      <c r="I35" s="308">
        <v>37406.92</v>
      </c>
      <c r="J35" s="203">
        <f t="shared" si="1"/>
        <v>0</v>
      </c>
      <c r="K35" s="168" t="s">
        <v>15</v>
      </c>
      <c r="L35" s="203" t="str" cm="1">
        <f t="array" ref="L35">_xlfn.IFS(I35&gt;=$I$27,$H$27,I35&gt;=$I$26,$H$26,I35&gt;$I$25,$H$25)</f>
        <v>Level 2</v>
      </c>
      <c r="M35" s="203" t="str">
        <f t="shared" si="2"/>
        <v>No</v>
      </c>
      <c r="N35" s="461" cm="1">
        <f t="array" ref="N35">_xlfn.IFS(K35=$L$26,$M$26,K35=$L$27,$M$27,K35=$L$28,$M$28)*I35</f>
        <v>1870.346</v>
      </c>
      <c r="O35" s="462">
        <f t="shared" si="3"/>
        <v>39277.265999999996</v>
      </c>
      <c r="Q35" s="202" t="s">
        <v>519</v>
      </c>
      <c r="R35" s="307" t="s">
        <v>16</v>
      </c>
    </row>
    <row r="36" spans="6:19" ht="106.9" customHeight="1">
      <c r="F36" s="187" t="s">
        <v>248</v>
      </c>
      <c r="G36" s="188">
        <v>8</v>
      </c>
      <c r="H36" s="176" t="s">
        <v>227</v>
      </c>
      <c r="I36" s="308">
        <v>34267.040000000001</v>
      </c>
      <c r="J36" s="203">
        <f t="shared" si="1"/>
        <v>0</v>
      </c>
      <c r="K36" s="168" t="s">
        <v>17</v>
      </c>
      <c r="L36" s="203" t="str" cm="1">
        <f t="array" ref="L36">_xlfn.IFS(I36&gt;=$I$27,$H$27,I36&gt;=$I$26,$H$26,I36&gt;$I$25,$H$25)</f>
        <v>Level 1</v>
      </c>
      <c r="M36" s="203" t="str">
        <f t="shared" si="2"/>
        <v>No</v>
      </c>
      <c r="N36" s="461" cm="1">
        <f t="array" ref="N36">_xlfn.IFS(K36=$L$26,$M$26,K36=$L$27,$M$27,K36=$L$28,$M$28)*I36</f>
        <v>0</v>
      </c>
      <c r="O36" s="462">
        <f t="shared" si="3"/>
        <v>34267.040000000001</v>
      </c>
      <c r="Q36" s="202" t="s">
        <v>520</v>
      </c>
      <c r="R36" s="307" t="s">
        <v>17</v>
      </c>
    </row>
    <row r="37" spans="6:19" hidden="1">
      <c r="F37" s="187"/>
      <c r="G37" s="188"/>
      <c r="H37" s="176"/>
      <c r="I37" s="189"/>
      <c r="J37" s="203">
        <f t="shared" si="1"/>
        <v>0</v>
      </c>
      <c r="K37" s="208">
        <v>1007</v>
      </c>
      <c r="L37" s="203" t="e" cm="1">
        <f t="array" ref="L37">_xlfn.IFS(I37&gt;=$I$27,$H$27,I37&gt;=$I$26,$H$26,I37&gt;$I$25,$H$25)</f>
        <v>#N/A</v>
      </c>
      <c r="M37" s="203" t="e">
        <f t="shared" si="2"/>
        <v>#N/A</v>
      </c>
      <c r="N37" s="461" t="e" cm="1">
        <f t="array" ref="N37">_xlfn.IFS(K37=$L$26,$M$26,K37=$L$27,$M$27,K37=$L$28,$M$28)*I37</f>
        <v>#N/A</v>
      </c>
      <c r="O37" s="462" t="e">
        <f t="shared" si="3"/>
        <v>#N/A</v>
      </c>
      <c r="Q37"/>
      <c r="R37" s="309" t="str">
        <f>_xlfn.CONCAT(R32:R36)</f>
        <v>CADBC</v>
      </c>
      <c r="S37" s="55" t="s">
        <v>22</v>
      </c>
    </row>
    <row r="38" spans="6:19">
      <c r="F38" s="187" t="s">
        <v>249</v>
      </c>
      <c r="G38" s="188">
        <v>21</v>
      </c>
      <c r="H38" s="176" t="s">
        <v>227</v>
      </c>
      <c r="I38" s="308">
        <v>38244.39</v>
      </c>
      <c r="J38" s="203">
        <f t="shared" si="1"/>
        <v>0</v>
      </c>
      <c r="K38" s="168" t="s">
        <v>15</v>
      </c>
      <c r="L38" s="203" t="str" cm="1">
        <f t="array" ref="L38">_xlfn.IFS(I38&gt;=$I$27,$H$27,I38&gt;=$I$26,$H$26,I38&gt;$I$25,$H$25)</f>
        <v>Level 2</v>
      </c>
      <c r="M38" s="203" t="str">
        <f t="shared" si="2"/>
        <v>No</v>
      </c>
      <c r="N38" s="461" cm="1">
        <f t="array" ref="N38">_xlfn.IFS(K38=$L$26,$M$26,K38=$L$27,$M$27,K38=$L$28,$M$28)*I38</f>
        <v>1912.2195000000002</v>
      </c>
      <c r="O38" s="462">
        <f t="shared" si="3"/>
        <v>40156.609499999999</v>
      </c>
      <c r="R38" s="207" t="str">
        <f>_xlfn.CONCAT(R32:R36)</f>
        <v>CADBC</v>
      </c>
      <c r="S38" s="55" t="s">
        <v>22</v>
      </c>
    </row>
    <row r="39" spans="6:19">
      <c r="F39" s="187" t="s">
        <v>250</v>
      </c>
      <c r="G39" s="188">
        <v>14</v>
      </c>
      <c r="H39" s="176" t="s">
        <v>227</v>
      </c>
      <c r="I39" s="308">
        <v>50539.89</v>
      </c>
      <c r="J39" s="203">
        <f t="shared" si="1"/>
        <v>1</v>
      </c>
      <c r="K39" s="168" t="s">
        <v>17</v>
      </c>
      <c r="L39" s="203" t="str" cm="1">
        <f t="array" ref="L39">_xlfn.IFS(I39&gt;=$I$27,$H$27,I39&gt;=$I$26,$H$26,I39&gt;$I$25,$H$25)</f>
        <v>Level 3</v>
      </c>
      <c r="M39" s="203" t="str">
        <f t="shared" si="2"/>
        <v>Yes</v>
      </c>
      <c r="N39" s="461" cm="1">
        <f t="array" ref="N39">_xlfn.IFS(K39=$L$26,$M$26,K39=$L$27,$M$27,K39=$L$28,$M$28)*I39</f>
        <v>0</v>
      </c>
      <c r="O39" s="462">
        <f t="shared" si="3"/>
        <v>50539.89</v>
      </c>
    </row>
    <row r="40" spans="6:19">
      <c r="F40" s="187" t="s">
        <v>251</v>
      </c>
      <c r="G40" s="188">
        <v>6</v>
      </c>
      <c r="H40" s="176" t="s">
        <v>231</v>
      </c>
      <c r="I40" s="308">
        <v>51414.879999999997</v>
      </c>
      <c r="J40" s="203">
        <f t="shared" si="1"/>
        <v>1</v>
      </c>
      <c r="K40" s="168" t="s">
        <v>15</v>
      </c>
      <c r="L40" s="203" t="str" cm="1">
        <f t="array" ref="L40">_xlfn.IFS(I40&gt;=$I$27,$H$27,I40&gt;=$I$26,$H$26,I40&gt;$I$25,$H$25)</f>
        <v>Level 3</v>
      </c>
      <c r="M40" s="203" t="str">
        <f t="shared" si="2"/>
        <v>No</v>
      </c>
      <c r="N40" s="461" cm="1">
        <f t="array" ref="N40">_xlfn.IFS(K40=$L$26,$M$26,K40=$L$27,$M$27,K40=$L$28,$M$28)*I40</f>
        <v>2570.7440000000001</v>
      </c>
      <c r="O40" s="462">
        <f t="shared" si="3"/>
        <v>53985.623999999996</v>
      </c>
    </row>
    <row r="41" spans="6:19" ht="15.4" customHeight="1">
      <c r="F41" s="187" t="s">
        <v>252</v>
      </c>
      <c r="G41" s="188">
        <v>29</v>
      </c>
      <c r="H41" s="176" t="s">
        <v>227</v>
      </c>
      <c r="I41" s="190">
        <v>37268.730000000003</v>
      </c>
      <c r="J41" s="203">
        <f t="shared" si="1"/>
        <v>0</v>
      </c>
      <c r="K41" s="168" t="s">
        <v>15</v>
      </c>
      <c r="L41" s="203" t="str" cm="1">
        <f t="array" ref="L41">_xlfn.IFS(I41&gt;=$I$27,$H$27,I41&gt;=$I$26,$H$26,I41&gt;$I$25,$H$25)</f>
        <v>Level 2</v>
      </c>
      <c r="M41" s="203" t="str">
        <f t="shared" si="2"/>
        <v>No</v>
      </c>
      <c r="N41" s="461" cm="1">
        <f t="array" ref="N41">_xlfn.IFS(K41=$L$26,$M$26,K41=$L$27,$M$27,K41=$L$28,$M$28)*I41</f>
        <v>1863.4365000000003</v>
      </c>
      <c r="O41" s="462">
        <f t="shared" si="3"/>
        <v>39132.166500000007</v>
      </c>
    </row>
    <row r="42" spans="6:19" ht="15.4" customHeight="1">
      <c r="F42" s="187" t="s">
        <v>253</v>
      </c>
      <c r="G42" s="188">
        <v>12</v>
      </c>
      <c r="H42" s="176" t="s">
        <v>227</v>
      </c>
      <c r="I42" s="190">
        <v>31008.240000000002</v>
      </c>
      <c r="J42" s="203">
        <f t="shared" si="1"/>
        <v>0</v>
      </c>
      <c r="K42" s="168" t="s">
        <v>15</v>
      </c>
      <c r="L42" s="203" t="str" cm="1">
        <f t="array" ref="L42">_xlfn.IFS(I42&gt;=$I$27,$H$27,I42&gt;=$I$26,$H$26,I42&gt;$I$25,$H$25)</f>
        <v>Level 1</v>
      </c>
      <c r="M42" s="203" t="str">
        <f t="shared" si="2"/>
        <v>No</v>
      </c>
      <c r="N42" s="461" cm="1">
        <f t="array" ref="N42">_xlfn.IFS(K42=$L$26,$M$26,K42=$L$27,$M$27,K42=$L$28,$M$28)*I42</f>
        <v>1550.4120000000003</v>
      </c>
      <c r="O42" s="462">
        <f t="shared" si="3"/>
        <v>32558.652000000002</v>
      </c>
    </row>
    <row r="43" spans="6:19" ht="15.4" customHeight="1">
      <c r="F43" s="187" t="s">
        <v>254</v>
      </c>
      <c r="G43" s="188">
        <v>4</v>
      </c>
      <c r="H43" s="176" t="s">
        <v>231</v>
      </c>
      <c r="I43" s="190">
        <v>31927</v>
      </c>
      <c r="J43" s="203">
        <f t="shared" si="1"/>
        <v>0</v>
      </c>
      <c r="K43" s="168" t="s">
        <v>16</v>
      </c>
      <c r="L43" s="203" t="str" cm="1">
        <f t="array" ref="L43">_xlfn.IFS(I43&gt;=$I$27,$H$27,I43&gt;=$I$26,$H$26,I43&gt;$I$25,$H$25)</f>
        <v>Level 1</v>
      </c>
      <c r="M43" s="203" t="str">
        <f t="shared" si="2"/>
        <v>No</v>
      </c>
      <c r="N43" s="461" cm="1">
        <f t="array" ref="N43">_xlfn.IFS(K43=$L$26,$M$26,K43=$L$27,$M$27,K43=$L$28,$M$28)*I43</f>
        <v>957.81</v>
      </c>
      <c r="O43" s="462">
        <f t="shared" si="3"/>
        <v>32884.81</v>
      </c>
    </row>
    <row r="44" spans="6:19" ht="15.4" customHeight="1">
      <c r="F44" s="187" t="s">
        <v>255</v>
      </c>
      <c r="G44" s="188">
        <v>12</v>
      </c>
      <c r="H44" s="176" t="s">
        <v>227</v>
      </c>
      <c r="I44" s="190">
        <v>40194.9</v>
      </c>
      <c r="J44" s="203">
        <f t="shared" si="1"/>
        <v>0</v>
      </c>
      <c r="K44" s="168" t="s">
        <v>17</v>
      </c>
      <c r="L44" s="203" t="str" cm="1">
        <f t="array" ref="L44">_xlfn.IFS(I44&gt;=$I$27,$H$27,I44&gt;=$I$26,$H$26,I44&gt;$I$25,$H$25)</f>
        <v>Level 2</v>
      </c>
      <c r="M44" s="203" t="str">
        <f t="shared" si="2"/>
        <v>No</v>
      </c>
      <c r="N44" s="461" cm="1">
        <f t="array" ref="N44">_xlfn.IFS(K44=$L$26,$M$26,K44=$L$27,$M$27,K44=$L$28,$M$28)*I44</f>
        <v>0</v>
      </c>
      <c r="O44" s="462">
        <f t="shared" si="3"/>
        <v>40194.9</v>
      </c>
    </row>
    <row r="45" spans="6:19">
      <c r="H45" s="158" t="s">
        <v>256</v>
      </c>
      <c r="I45" s="460">
        <f>AVERAGE(I32:I44)</f>
        <v>40742.315000000002</v>
      </c>
    </row>
    <row r="47" spans="6:19" ht="16.149999999999999" customHeight="1">
      <c r="N47"/>
      <c r="O47"/>
      <c r="P47"/>
      <c r="Q47"/>
    </row>
    <row r="48" spans="6:19">
      <c r="N48"/>
      <c r="O48"/>
      <c r="P48"/>
      <c r="Q48"/>
    </row>
    <row r="49" spans="6:17" ht="84" customHeight="1">
      <c r="N49"/>
      <c r="O49"/>
      <c r="P49"/>
      <c r="Q49"/>
    </row>
    <row r="50" spans="6:17" ht="100.15" customHeight="1">
      <c r="N50"/>
      <c r="O50"/>
      <c r="P50"/>
      <c r="Q50"/>
    </row>
    <row r="51" spans="6:17" ht="91.15" customHeight="1">
      <c r="N51"/>
      <c r="O51"/>
      <c r="P51"/>
      <c r="Q51"/>
    </row>
    <row r="52" spans="6:17" ht="91.15" customHeight="1">
      <c r="N52"/>
      <c r="O52"/>
      <c r="P52"/>
      <c r="Q52"/>
    </row>
    <row r="53" spans="6:17" ht="91.15" customHeight="1">
      <c r="N53"/>
      <c r="O53"/>
      <c r="P53"/>
      <c r="Q53"/>
    </row>
    <row r="54" spans="6:17" ht="16.149999999999999" customHeight="1">
      <c r="N54"/>
      <c r="O54"/>
      <c r="P54"/>
      <c r="Q54"/>
    </row>
    <row r="55" spans="6:17">
      <c r="F55"/>
      <c r="G55"/>
      <c r="H55"/>
      <c r="I55"/>
      <c r="J55"/>
      <c r="K55"/>
      <c r="L55"/>
      <c r="M55"/>
      <c r="N55"/>
      <c r="O55"/>
      <c r="P55"/>
      <c r="Q55"/>
    </row>
    <row r="56" spans="6:17">
      <c r="F56"/>
      <c r="G56"/>
      <c r="H56"/>
      <c r="I56"/>
      <c r="J56"/>
      <c r="K56"/>
      <c r="L56"/>
      <c r="M56"/>
    </row>
    <row r="57" spans="6:17">
      <c r="F57"/>
      <c r="G57"/>
      <c r="H57"/>
      <c r="I57"/>
      <c r="J57"/>
      <c r="K57"/>
      <c r="L57"/>
      <c r="M57"/>
    </row>
    <row r="58" spans="6:17">
      <c r="F58"/>
      <c r="G58"/>
      <c r="H58"/>
      <c r="I58"/>
      <c r="J58"/>
      <c r="K58"/>
      <c r="L58"/>
      <c r="M58"/>
    </row>
    <row r="59" spans="6:17">
      <c r="F59"/>
      <c r="G59"/>
      <c r="H59"/>
      <c r="I59"/>
      <c r="J59"/>
      <c r="K59"/>
      <c r="L59"/>
      <c r="M59"/>
    </row>
    <row r="60" spans="6:17">
      <c r="F60"/>
      <c r="G60"/>
      <c r="H60"/>
      <c r="I60"/>
      <c r="J60"/>
      <c r="K60"/>
      <c r="L60"/>
      <c r="M60"/>
    </row>
    <row r="61" spans="6:17">
      <c r="F61"/>
      <c r="G61"/>
      <c r="H61"/>
      <c r="I61"/>
      <c r="J61"/>
      <c r="K61"/>
      <c r="L61"/>
      <c r="M61"/>
    </row>
    <row r="62" spans="6:17">
      <c r="F62"/>
      <c r="G62"/>
      <c r="H62"/>
      <c r="I62"/>
      <c r="J62"/>
      <c r="K62"/>
      <c r="L62"/>
      <c r="M62"/>
    </row>
    <row r="63" spans="6:17">
      <c r="F63"/>
      <c r="G63"/>
      <c r="H63"/>
      <c r="I63"/>
      <c r="J63"/>
      <c r="K63"/>
      <c r="L63"/>
      <c r="M63"/>
    </row>
    <row r="64" spans="6:17">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sheetData>
  <mergeCells count="5">
    <mergeCell ref="F9:N10"/>
    <mergeCell ref="F19:N19"/>
    <mergeCell ref="F20:N20"/>
    <mergeCell ref="H24:I24"/>
    <mergeCell ref="L24:M24"/>
  </mergeCells>
  <conditionalFormatting sqref="A3:AA100">
    <cfRule type="expression" dxfId="10" priority="2" stopIfTrue="1">
      <formula>$H$2="DRAGGING CELLS IS NOT PERMITTED. PLEASE UNDO LAST ACTION!!"</formula>
    </cfRule>
  </conditionalFormatting>
  <conditionalFormatting sqref="E1:E2">
    <cfRule type="expression" dxfId="122" priority="12">
      <formula>$E$2/$F$2&gt;=0.076</formula>
    </cfRule>
  </conditionalFormatting>
  <conditionalFormatting sqref="E1:S2 U1:V1 AB1:AS2 T2:V2">
    <cfRule type="expression" dxfId="121" priority="5">
      <formula>$T$1="Feedback OFF"</formula>
    </cfRule>
  </conditionalFormatting>
  <conditionalFormatting sqref="F1:F2">
    <cfRule type="expression" dxfId="120" priority="13">
      <formula>$E$2/$F$2&gt;=0.153</formula>
    </cfRule>
  </conditionalFormatting>
  <conditionalFormatting sqref="G1:G2">
    <cfRule type="expression" dxfId="119" priority="14">
      <formula>$E$2/$F$2&gt;=0.23</formula>
    </cfRule>
  </conditionalFormatting>
  <conditionalFormatting sqref="H1:H2">
    <cfRule type="expression" dxfId="118" priority="15">
      <formula>$E$2/$F$2&gt;=0.307</formula>
    </cfRule>
  </conditionalFormatting>
  <conditionalFormatting sqref="I1:I2">
    <cfRule type="expression" dxfId="117" priority="16">
      <formula>$E$2/$F$2&gt;=0.384</formula>
    </cfRule>
  </conditionalFormatting>
  <conditionalFormatting sqref="J1:J2">
    <cfRule type="expression" dxfId="116" priority="17">
      <formula>$E$2/$F$2&gt;=0.461</formula>
    </cfRule>
  </conditionalFormatting>
  <conditionalFormatting sqref="K1:K2">
    <cfRule type="expression" dxfId="115" priority="18">
      <formula>$E$2/$F$2&gt;=0.538</formula>
    </cfRule>
  </conditionalFormatting>
  <conditionalFormatting sqref="L1:L2">
    <cfRule type="expression" dxfId="114" priority="19">
      <formula>$E$2/$F$2&gt;=0.615</formula>
    </cfRule>
  </conditionalFormatting>
  <conditionalFormatting sqref="M1:T2">
    <cfRule type="expression" dxfId="112" priority="20">
      <formula>$E$2/$F$2&gt;=0.692</formula>
    </cfRule>
  </conditionalFormatting>
  <conditionalFormatting sqref="P1">
    <cfRule type="expression" dxfId="111" priority="8">
      <formula>$E$2/$F$2&gt;=0.846</formula>
    </cfRule>
  </conditionalFormatting>
  <conditionalFormatting sqref="S1">
    <cfRule type="expression" dxfId="110" priority="11">
      <formula>$E$2/$F$2&gt;=0.846</formula>
    </cfRule>
  </conditionalFormatting>
  <conditionalFormatting sqref="T1">
    <cfRule type="expression" dxfId="109" priority="6">
      <formula>$T$1&lt;&gt;""</formula>
    </cfRule>
  </conditionalFormatting>
  <conditionalFormatting sqref="U1:V2">
    <cfRule type="expression" dxfId="108" priority="7">
      <formula>$E$2/$F$2&gt;=0.846</formula>
    </cfRule>
  </conditionalFormatting>
  <conditionalFormatting sqref="AB1:AJ1 AL1:AO1 AQ1:AS1 AB2:AS2">
    <cfRule type="expression" dxfId="107" priority="21">
      <formula>$E$2/$F$2&gt;=1</formula>
    </cfRule>
  </conditionalFormatting>
  <conditionalFormatting sqref="AK1">
    <cfRule type="expression" dxfId="106" priority="10">
      <formula>$E$2/$F$2&gt;=0.846</formula>
    </cfRule>
  </conditionalFormatting>
  <conditionalFormatting sqref="AP1">
    <cfRule type="expression" dxfId="105" priority="9">
      <formula>$E$2/$F$2&gt;=0.846</formula>
    </cfRule>
  </conditionalFormatting>
  <dataValidations count="2">
    <dataValidation type="list" allowBlank="1" showInputMessage="1" showErrorMessage="1" sqref="R32:R36" xr:uid="{EC43F7FC-D68D-4EE3-9E99-732AB6588F3B}">
      <formula1>"A, B, C, D"</formula1>
    </dataValidation>
    <dataValidation type="list" allowBlank="1" showInputMessage="1" showErrorMessage="1" sqref="T1" xr:uid="{91DF80A0-7640-4585-85F7-C5EEEADB2D09}">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D7EE4ABF-E640-4BEB-8564-BD0A2CF9E4D7}">
            <xm:f>Scoreboard!$E$4="Excel version: Invalid"</xm:f>
            <x14:dxf>
              <font>
                <color rgb="FF9C0006"/>
              </font>
              <fill>
                <patternFill>
                  <fgColor indexed="64"/>
                  <bgColor rgb="FFFFC7CE"/>
                </patternFill>
              </fill>
            </x14:dxf>
          </x14:cfRule>
          <x14:cfRule type="expression" priority="3" stopIfTrue="1" id="{BE3F01E9-FB75-40E1-8BA3-D991D5487A6A}">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21A9CFCB-6184-41BC-AA61-E12AFB88C0CB}">
            <xm:f>AND($T$1&lt;&gt;"Feedback OFF",IF(ESC!A3=Feedback_SFX!$C$2, TRUE, FALSE))</xm:f>
            <x14:dxf>
              <fill>
                <patternFill>
                  <bgColor rgb="FFCEEED0"/>
                </patternFill>
              </fill>
            </x14:dxf>
          </x14:cfRule>
          <x14:cfRule type="expression" priority="23" stopIfTrue="1" id="{9DB80FFD-3019-452D-9524-08AE157F894C}">
            <xm:f>AND($T$1&lt;&gt;"Feedback OFF",IF(ESC!A3=Feedback_SFX!$K$2, TRUE, FALSE))</xm:f>
            <x14:dxf>
              <fill>
                <patternFill>
                  <bgColor rgb="FFFFFF64"/>
                </patternFill>
              </fill>
            </x14:dxf>
          </x14:cfRule>
          <x14:cfRule type="expression" priority="24" stopIfTrue="1" id="{9C544CBA-AD37-49FF-9BA8-31CF940DF9D5}">
            <xm:f>AND($T$1&lt;&gt;"Feedback OFF",AND(IF(ESC!A3&lt;&gt;Feedback_SFX!$C$2, TRUE, FALSE),ESC!A3&lt;&gt;"",_xlfn.ISFORMULA(ESC!A3)))</xm:f>
            <x14:dxf>
              <fill>
                <patternFill>
                  <bgColor rgb="FFFF99CC"/>
                </patternFill>
              </fill>
            </x14:dxf>
          </x14:cfRule>
          <xm:sqref>A3:AP45</xm:sqref>
        </x14:conditionalFormatting>
        <x14:conditionalFormatting xmlns:xm="http://schemas.microsoft.com/office/excel/2006/main">
          <x14:cfRule type="expression" priority="4" stopIfTrue="1" id="{5839A987-CDEA-44B9-8AE0-C0F636B0C0F0}">
            <xm:f>Scoreboard!$F$25&lt;&gt;""</xm:f>
            <x14:dxf>
              <font>
                <color rgb="FF9C0006"/>
              </font>
              <fill>
                <patternFill>
                  <fgColor indexed="64"/>
                  <bgColor rgb="FFFFC7CE"/>
                </patternFill>
              </fill>
            </x14:dxf>
          </x14:cfRule>
          <xm:sqref>M1:R1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A858-91D3-4277-9F89-92E496FC4C2D}">
  <sheetPr>
    <tabColor rgb="FF4FADEA"/>
  </sheetPr>
  <dimension ref="E1:AP78"/>
  <sheetViews>
    <sheetView showGridLines="0" zoomScaleNormal="100" zoomScalePageLayoutView="80" workbookViewId="0">
      <pane ySplit="2" topLeftCell="A3" activePane="bottomLeft" state="frozen"/>
      <selection pane="bottomLeft" activeCell="A3" sqref="A3:XFD3"/>
    </sheetView>
  </sheetViews>
  <sheetFormatPr defaultColWidth="60.7109375" defaultRowHeight="8.25"/>
  <cols>
    <col min="1" max="4" width="0.85546875" style="228" customWidth="1"/>
    <col min="5" max="5" width="1.140625" style="228" customWidth="1"/>
    <col min="6" max="6" width="16" style="228" customWidth="1"/>
    <col min="7" max="7" width="11.7109375" style="228" bestFit="1" customWidth="1"/>
    <col min="8" max="8" width="13" style="228" customWidth="1"/>
    <col min="9" max="9" width="14.7109375" style="228" customWidth="1"/>
    <col min="10" max="10" width="14" style="228" customWidth="1"/>
    <col min="11" max="11" width="15" style="228" customWidth="1"/>
    <col min="12" max="12" width="19.7109375" style="228" customWidth="1"/>
    <col min="13" max="13" width="13.140625" style="228" bestFit="1" customWidth="1"/>
    <col min="14" max="14" width="13.42578125" style="228" customWidth="1"/>
    <col min="15" max="15" width="11.7109375" style="228" customWidth="1"/>
    <col min="16" max="16" width="12.140625" style="228" bestFit="1" customWidth="1"/>
    <col min="17" max="17" width="129" style="228" customWidth="1"/>
    <col min="18" max="18" width="15" style="228" customWidth="1"/>
    <col min="19" max="19" width="2.7109375" style="228" customWidth="1"/>
    <col min="20" max="20" width="12" style="228" customWidth="1"/>
    <col min="21" max="21" width="10.7109375" style="228" customWidth="1"/>
    <col min="22" max="16384" width="60.7109375" style="228"/>
  </cols>
  <sheetData>
    <row r="1" spans="5:42"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ESC!$M$1</f>
        <v>Connor Guarino</v>
      </c>
      <c r="N1" s="232"/>
      <c r="O1" s="232"/>
      <c r="P1" s="232" t="s">
        <v>495</v>
      </c>
      <c r="Q1" s="232"/>
      <c r="R1" s="232"/>
      <c r="S1" s="232"/>
      <c r="T1" s="232" t="s">
        <v>496</v>
      </c>
      <c r="U1" s="232"/>
      <c r="V1" s="232"/>
      <c r="AB1" s="231" t="str">
        <f t="shared" ref="AB1:AE2" si="0">E1</f>
        <v>earned</v>
      </c>
      <c r="AC1" s="231" t="str">
        <f t="shared" si="0"/>
        <v>possible</v>
      </c>
      <c r="AD1" s="231" t="str">
        <f t="shared" si="0"/>
        <v>cell</v>
      </c>
      <c r="AE1" s="232" t="str">
        <f t="shared" ca="1" si="0"/>
        <v>error</v>
      </c>
      <c r="AF1" s="231"/>
      <c r="AG1" s="231"/>
      <c r="AJ1" s="232" t="str">
        <f>M1</f>
        <v>Connor Guarino</v>
      </c>
      <c r="AK1" s="232"/>
      <c r="AP1" s="232" t="s">
        <v>495</v>
      </c>
    </row>
    <row r="2" spans="5:42" ht="22.9" customHeight="1">
      <c r="E2" s="231">
        <f ca="1">ESC!$E$2</f>
        <v>40</v>
      </c>
      <c r="F2" s="240">
        <f>ESC!$F$2</f>
        <v>41</v>
      </c>
      <c r="G2" s="231" t="str" cm="1">
        <f t="array" aca="1" ref="G2" ca="1">SUBSTITUTE(IF(LEN(CELL("address"))&lt;15,CELL("address"),""),"$","")</f>
        <v/>
      </c>
      <c r="H2" s="232" t="str">
        <f ca="1">IF(ISNUMBER(SEARCH("#REF!",_xlfn.FORMULATEXT(INDIRECT("'ESC'!"&amp;G2)))),"DRAGGING CELLS IS NOT PERMITTED. PLEASE UNDO LAST ACTION!!",IF($T$1&lt;&gt;"Feedback OFF",IFERROR(HLOOKUP(INDIRECT("'ESC'!"&amp;G2),Feedback_SFX!$B$2:$N$10,IF($T$1="Feedback ON", 2, Feedback_SFX!B1), FALSE), ""),""))</f>
        <v/>
      </c>
      <c r="I2" s="231"/>
      <c r="J2" s="231"/>
      <c r="K2" s="231"/>
      <c r="L2" s="231"/>
      <c r="M2" s="241"/>
      <c r="N2" s="231"/>
      <c r="O2" s="231"/>
      <c r="P2" s="231"/>
      <c r="Q2" s="231"/>
      <c r="R2" s="231"/>
      <c r="S2" s="231"/>
      <c r="T2" s="231"/>
      <c r="U2" s="231"/>
      <c r="V2" s="231"/>
      <c r="AB2" s="242">
        <f t="shared" ca="1" si="0"/>
        <v>40</v>
      </c>
      <c r="AC2" s="242">
        <f t="shared" si="0"/>
        <v>41</v>
      </c>
      <c r="AD2" s="242" t="str">
        <f t="shared" ca="1" si="0"/>
        <v/>
      </c>
      <c r="AE2" s="232" t="str">
        <f t="shared" ca="1" si="0"/>
        <v/>
      </c>
      <c r="AF2" s="231"/>
      <c r="AG2" s="231"/>
    </row>
    <row r="3" spans="5:42" ht="4.9000000000000004" customHeight="1"/>
    <row r="4" spans="5:42" ht="4.9000000000000004" customHeight="1"/>
    <row r="5" spans="5:42" ht="4.9000000000000004" customHeight="1"/>
    <row r="6" spans="5:42" ht="4.9000000000000004" customHeight="1"/>
    <row r="7" spans="5:42" ht="9" customHeight="1"/>
    <row r="8" spans="5:42">
      <c r="F8" s="233" t="s">
        <v>213</v>
      </c>
      <c r="O8" s="311"/>
    </row>
    <row r="9" spans="5:42">
      <c r="F9" s="398" t="s">
        <v>214</v>
      </c>
      <c r="G9" s="398"/>
      <c r="H9" s="398"/>
      <c r="I9" s="398"/>
      <c r="J9" s="398"/>
      <c r="K9" s="398"/>
      <c r="L9" s="398"/>
      <c r="M9" s="398"/>
      <c r="N9" s="398"/>
      <c r="O9" s="311"/>
    </row>
    <row r="10" spans="5:42">
      <c r="F10" s="398"/>
      <c r="G10" s="398"/>
      <c r="H10" s="398"/>
      <c r="I10" s="398"/>
      <c r="J10" s="398"/>
      <c r="K10" s="398"/>
      <c r="L10" s="398"/>
      <c r="M10" s="398"/>
      <c r="N10" s="398"/>
      <c r="O10" s="311"/>
    </row>
    <row r="11" spans="5:42">
      <c r="F11" s="229"/>
      <c r="G11" s="229"/>
      <c r="H11" s="229"/>
      <c r="I11" s="229"/>
      <c r="J11" s="229"/>
      <c r="K11" s="229"/>
      <c r="L11" s="229"/>
      <c r="M11" s="229"/>
      <c r="N11" s="229"/>
      <c r="O11" s="311"/>
    </row>
    <row r="12" spans="5:42">
      <c r="F12" s="233" t="s">
        <v>2</v>
      </c>
      <c r="O12" s="311"/>
    </row>
    <row r="13" spans="5:42">
      <c r="F13" s="313" t="s">
        <v>215</v>
      </c>
      <c r="O13" s="311"/>
    </row>
    <row r="14" spans="5:42">
      <c r="F14" s="235" t="s">
        <v>216</v>
      </c>
      <c r="O14" s="311"/>
    </row>
    <row r="15" spans="5:42">
      <c r="F15" s="235" t="s">
        <v>521</v>
      </c>
      <c r="O15" s="311"/>
    </row>
    <row r="16" spans="5:42">
      <c r="F16" s="235" t="s">
        <v>522</v>
      </c>
      <c r="O16" s="311"/>
    </row>
    <row r="17" spans="6:18">
      <c r="F17" s="235" t="s">
        <v>523</v>
      </c>
      <c r="O17" s="311"/>
    </row>
    <row r="18" spans="6:18">
      <c r="F18" s="238" t="s">
        <v>220</v>
      </c>
      <c r="O18" s="311"/>
    </row>
    <row r="19" spans="6:18" ht="16.149999999999999" customHeight="1">
      <c r="F19" s="428" t="s">
        <v>524</v>
      </c>
      <c r="G19" s="428"/>
      <c r="H19" s="428"/>
      <c r="I19" s="428"/>
      <c r="J19" s="428"/>
      <c r="K19" s="428"/>
      <c r="L19" s="428"/>
      <c r="M19" s="428"/>
      <c r="N19" s="428"/>
      <c r="O19" s="311"/>
    </row>
    <row r="20" spans="6:18">
      <c r="F20" s="429" t="s">
        <v>525</v>
      </c>
      <c r="G20" s="429"/>
      <c r="H20" s="429"/>
      <c r="I20" s="429"/>
      <c r="J20" s="429"/>
      <c r="K20" s="429"/>
      <c r="L20" s="429"/>
      <c r="M20" s="429"/>
      <c r="N20" s="429"/>
      <c r="O20" s="311"/>
    </row>
    <row r="21" spans="6:18">
      <c r="F21" s="232" t="s">
        <v>223</v>
      </c>
      <c r="O21" s="311"/>
    </row>
    <row r="22" spans="6:18">
      <c r="F22" s="232"/>
      <c r="O22" s="311"/>
    </row>
    <row r="23" spans="6:18">
      <c r="O23" s="311"/>
    </row>
    <row r="24" spans="6:18">
      <c r="F24" s="239" t="s">
        <v>224</v>
      </c>
      <c r="H24" s="430" t="s">
        <v>225</v>
      </c>
      <c r="I24" s="430"/>
      <c r="L24" s="430" t="s">
        <v>226</v>
      </c>
      <c r="M24" s="430"/>
      <c r="O24" s="311"/>
    </row>
    <row r="25" spans="6:18" ht="16.5">
      <c r="F25" s="303" t="s">
        <v>227</v>
      </c>
      <c r="H25" s="241" t="s">
        <v>228</v>
      </c>
      <c r="I25" s="310">
        <v>0</v>
      </c>
      <c r="J25" s="310"/>
      <c r="L25" s="314" t="s">
        <v>229</v>
      </c>
      <c r="M25" s="241" t="s">
        <v>230</v>
      </c>
    </row>
    <row r="26" spans="6:18">
      <c r="F26" s="303" t="s">
        <v>231</v>
      </c>
      <c r="H26" s="241" t="s">
        <v>232</v>
      </c>
      <c r="I26" s="310">
        <v>36000</v>
      </c>
      <c r="J26" s="310"/>
      <c r="L26" s="231" t="s">
        <v>15</v>
      </c>
      <c r="M26" s="227">
        <v>0.05</v>
      </c>
    </row>
    <row r="27" spans="6:18">
      <c r="H27" s="241" t="s">
        <v>233</v>
      </c>
      <c r="I27" s="310">
        <v>42000</v>
      </c>
      <c r="J27" s="310"/>
      <c r="L27" s="231" t="s">
        <v>16</v>
      </c>
      <c r="M27" s="227">
        <v>0.03</v>
      </c>
    </row>
    <row r="28" spans="6:18">
      <c r="L28" s="231" t="s">
        <v>17</v>
      </c>
      <c r="M28" s="227">
        <v>0</v>
      </c>
    </row>
    <row r="30" spans="6:18" ht="16.5">
      <c r="J30" s="239" t="s">
        <v>234</v>
      </c>
      <c r="L30" s="239" t="s">
        <v>190</v>
      </c>
      <c r="M30" s="239" t="s">
        <v>193</v>
      </c>
      <c r="N30" s="239" t="s">
        <v>190</v>
      </c>
      <c r="O30" s="239" t="s">
        <v>235</v>
      </c>
    </row>
    <row r="31" spans="6:18" ht="37.9" customHeight="1">
      <c r="F31" s="315" t="s">
        <v>236</v>
      </c>
      <c r="G31" s="239" t="s">
        <v>237</v>
      </c>
      <c r="H31" s="239" t="s">
        <v>224</v>
      </c>
      <c r="I31" s="239" t="s">
        <v>238</v>
      </c>
      <c r="J31" s="239" t="s">
        <v>239</v>
      </c>
      <c r="K31" s="239" t="s">
        <v>229</v>
      </c>
      <c r="L31" s="239" t="s">
        <v>240</v>
      </c>
      <c r="M31" s="239" t="s">
        <v>241</v>
      </c>
      <c r="N31" s="239" t="s">
        <v>242</v>
      </c>
      <c r="O31" s="239" t="s">
        <v>243</v>
      </c>
      <c r="Q31" s="233" t="s">
        <v>20</v>
      </c>
      <c r="R31" s="241" t="s">
        <v>21</v>
      </c>
    </row>
    <row r="32" spans="6:18" ht="91.9" customHeight="1">
      <c r="F32" s="316" t="s">
        <v>244</v>
      </c>
      <c r="G32" s="317">
        <v>17</v>
      </c>
      <c r="H32" s="303" t="s">
        <v>231</v>
      </c>
      <c r="I32" s="318">
        <v>44320.67</v>
      </c>
      <c r="J32" s="231">
        <f>IF(I32&gt;I45,1,0)</f>
        <v>1</v>
      </c>
      <c r="K32" s="231" t="s">
        <v>16</v>
      </c>
      <c r="L32" s="231" t="str" cm="1">
        <f t="array" ref="L32">_xlfn.IFS(I32&gt;=I27,H27,I32&gt;=I26,H26,I32&lt;I26,H25)</f>
        <v>Level 3</v>
      </c>
      <c r="M32" s="232" t="str">
        <f>IF(AND(H32=F25, L32=H27 ), "Yes", "No")</f>
        <v>No</v>
      </c>
      <c r="N32" s="310">
        <f>_xlfn.IFS(K32=L28,I32*M28,K32=L27,I32*M27,K32=L26,I32*M26)</f>
        <v>1329.6200999999999</v>
      </c>
      <c r="O32" s="312">
        <f>I32+N32</f>
        <v>45650.290099999998</v>
      </c>
      <c r="Q32" s="250" t="s">
        <v>516</v>
      </c>
      <c r="R32" s="230" t="s">
        <v>17</v>
      </c>
    </row>
    <row r="33" spans="6:19" ht="91.9" customHeight="1">
      <c r="F33" s="316" t="s">
        <v>245</v>
      </c>
      <c r="G33" s="317">
        <v>2</v>
      </c>
      <c r="H33" s="303" t="s">
        <v>227</v>
      </c>
      <c r="I33" s="318">
        <v>29138</v>
      </c>
      <c r="J33" s="231">
        <f>IF(I33&gt;I$45,1,0)</f>
        <v>0</v>
      </c>
      <c r="K33" s="231" t="s">
        <v>17</v>
      </c>
      <c r="L33" s="231" t="str" cm="1">
        <f t="array" ref="L33">_xlfn.IFS(I33&gt;=I$27,H$27,I33&gt;=I$26,H$26,I33&lt;I$26,H$25)</f>
        <v>Level 1</v>
      </c>
      <c r="M33" s="232" t="str">
        <f t="shared" ref="M33:M44" si="1">IF(AND(H33=F$25, L33=H$27 ), "Yes", "No")</f>
        <v>No</v>
      </c>
      <c r="N33" s="310">
        <f>_xlfn.IFS(K33=L$28,I33*M$28,K33=L$27,I33*M$27,K33=L$26,I33*M$26)</f>
        <v>0</v>
      </c>
      <c r="O33" s="312">
        <f>I33+N33</f>
        <v>29138</v>
      </c>
      <c r="Q33" s="250" t="s">
        <v>517</v>
      </c>
      <c r="R33" s="230" t="s">
        <v>15</v>
      </c>
    </row>
    <row r="34" spans="6:19" ht="91.9" customHeight="1">
      <c r="F34" s="316" t="s">
        <v>246</v>
      </c>
      <c r="G34" s="317">
        <v>27</v>
      </c>
      <c r="H34" s="303" t="s">
        <v>227</v>
      </c>
      <c r="I34" s="318">
        <v>63177.120000000003</v>
      </c>
      <c r="J34" s="231">
        <f>IF(I34&gt;I$45,1,0)</f>
        <v>1</v>
      </c>
      <c r="K34" s="231" t="s">
        <v>16</v>
      </c>
      <c r="L34" s="231" t="str" cm="1">
        <f t="array" ref="L34">_xlfn.IFS(I34&gt;=I$27,H$27,I34&gt;=I$26,H$26,I34&lt;I$26,H$25)</f>
        <v>Level 3</v>
      </c>
      <c r="M34" s="232" t="str">
        <f t="shared" si="1"/>
        <v>Yes</v>
      </c>
      <c r="N34" s="310">
        <f>_xlfn.IFS(K34=L$28,I34*M$28,K34=L$27,I34*M$27,K34=L$26,I34*M$26)</f>
        <v>1895.3136</v>
      </c>
      <c r="O34" s="312">
        <f>I34+N34</f>
        <v>65072.433600000004</v>
      </c>
      <c r="Q34" s="250" t="s">
        <v>518</v>
      </c>
      <c r="R34" s="230" t="s">
        <v>18</v>
      </c>
    </row>
    <row r="35" spans="6:19" ht="91.9" customHeight="1">
      <c r="F35" s="316" t="s">
        <v>247</v>
      </c>
      <c r="G35" s="317">
        <v>14</v>
      </c>
      <c r="H35" s="303" t="s">
        <v>231</v>
      </c>
      <c r="I35" s="318">
        <v>37406.92</v>
      </c>
      <c r="J35" s="231">
        <f>IF(I35&gt;I$45,1,0)</f>
        <v>0</v>
      </c>
      <c r="K35" s="231" t="s">
        <v>15</v>
      </c>
      <c r="L35" s="231" t="str" cm="1">
        <f t="array" ref="L35">_xlfn.IFS(I35&gt;=I$27,H$27,I35&gt;=I$26,H$26,I35&lt;I$26,H$25)</f>
        <v>Level 2</v>
      </c>
      <c r="M35" s="232" t="str">
        <f t="shared" si="1"/>
        <v>No</v>
      </c>
      <c r="N35" s="310">
        <f>_xlfn.IFS(K35=L$28,I35*M$28,K35=L$27,I35*M$27,K35=L$26,I35*M$26)</f>
        <v>1870.346</v>
      </c>
      <c r="O35" s="312">
        <f>I35+N35</f>
        <v>39277.265999999996</v>
      </c>
      <c r="Q35" s="250" t="s">
        <v>519</v>
      </c>
      <c r="R35" s="230" t="s">
        <v>16</v>
      </c>
    </row>
    <row r="36" spans="6:19" ht="106.9" customHeight="1">
      <c r="F36" s="316" t="s">
        <v>248</v>
      </c>
      <c r="G36" s="317">
        <v>8</v>
      </c>
      <c r="H36" s="303" t="s">
        <v>227</v>
      </c>
      <c r="I36" s="318">
        <v>34267.040000000001</v>
      </c>
      <c r="J36" s="231">
        <f>IF(I36&gt;I$45,1,0)</f>
        <v>0</v>
      </c>
      <c r="K36" s="231" t="s">
        <v>17</v>
      </c>
      <c r="L36" s="231" t="str" cm="1">
        <f t="array" ref="L36">_xlfn.IFS(I36&gt;=I$27,H$27,I36&gt;=I$26,H$26,I36&lt;I$26,H$25)</f>
        <v>Level 1</v>
      </c>
      <c r="M36" s="232" t="str">
        <f t="shared" si="1"/>
        <v>No</v>
      </c>
      <c r="N36" s="310">
        <f>_xlfn.IFS(K36=L$28,I36*M$28,K36=L$27,I36*M$27,K36=L$26,I36*M$26)</f>
        <v>0</v>
      </c>
      <c r="O36" s="312">
        <f>I36+N36</f>
        <v>34267.040000000001</v>
      </c>
      <c r="Q36" s="250" t="s">
        <v>520</v>
      </c>
      <c r="R36" s="230" t="s">
        <v>17</v>
      </c>
    </row>
    <row r="37" spans="6:19" hidden="1">
      <c r="F37" s="316"/>
      <c r="G37" s="317"/>
      <c r="H37" s="303"/>
      <c r="I37" s="318"/>
      <c r="J37" s="231"/>
      <c r="K37" s="231">
        <v>1007</v>
      </c>
      <c r="L37" s="231"/>
      <c r="M37" s="232" t="str">
        <f t="shared" si="1"/>
        <v>No</v>
      </c>
      <c r="N37" s="310"/>
      <c r="O37" s="312"/>
      <c r="R37" s="319" t="str">
        <f>_xlfn.CONCAT(R32:R36)</f>
        <v>CADBC</v>
      </c>
      <c r="S37" s="228" t="s">
        <v>22</v>
      </c>
    </row>
    <row r="38" spans="6:19">
      <c r="F38" s="316" t="s">
        <v>249</v>
      </c>
      <c r="G38" s="317">
        <v>21</v>
      </c>
      <c r="H38" s="303" t="s">
        <v>227</v>
      </c>
      <c r="I38" s="318">
        <v>38244.39</v>
      </c>
      <c r="J38" s="231">
        <f t="shared" ref="J38:J44" si="2">IF(I38&gt;I$45,1,0)</f>
        <v>0</v>
      </c>
      <c r="K38" s="231" t="s">
        <v>15</v>
      </c>
      <c r="L38" s="231" t="str" cm="1">
        <f t="array" ref="L38">_xlfn.IFS(I38&gt;=I$27,H$27,I38&gt;=I$26,H$26,I38&lt;I$26,H$25)</f>
        <v>Level 2</v>
      </c>
      <c r="M38" s="232" t="str">
        <f t="shared" si="1"/>
        <v>No</v>
      </c>
      <c r="N38" s="310">
        <f t="shared" ref="N38:N44" si="3">_xlfn.IFS(K38=L$28,I38*M$28,K38=L$27,I38*M$27,K38=L$26,I38*M$26)</f>
        <v>1912.2195000000002</v>
      </c>
      <c r="O38" s="312">
        <f t="shared" ref="O38:O44" si="4">I38+N38</f>
        <v>40156.609499999999</v>
      </c>
      <c r="R38" s="251" t="str">
        <f>_xlfn.CONCAT(R32:R36)</f>
        <v>CADBC</v>
      </c>
      <c r="S38" s="228" t="s">
        <v>22</v>
      </c>
    </row>
    <row r="39" spans="6:19">
      <c r="F39" s="316" t="s">
        <v>250</v>
      </c>
      <c r="G39" s="317">
        <v>14</v>
      </c>
      <c r="H39" s="303" t="s">
        <v>227</v>
      </c>
      <c r="I39" s="318">
        <v>50539.89</v>
      </c>
      <c r="J39" s="231">
        <f t="shared" si="2"/>
        <v>1</v>
      </c>
      <c r="K39" s="231" t="s">
        <v>17</v>
      </c>
      <c r="L39" s="231" t="str" cm="1">
        <f t="array" ref="L39">_xlfn.IFS(I39&gt;=I$27,H$27,I39&gt;=I$26,H$26,I39&lt;I$26,H$25)</f>
        <v>Level 3</v>
      </c>
      <c r="M39" s="232" t="str">
        <f t="shared" si="1"/>
        <v>Yes</v>
      </c>
      <c r="N39" s="310">
        <f t="shared" si="3"/>
        <v>0</v>
      </c>
      <c r="O39" s="312">
        <f t="shared" si="4"/>
        <v>50539.89</v>
      </c>
    </row>
    <row r="40" spans="6:19">
      <c r="F40" s="316" t="s">
        <v>251</v>
      </c>
      <c r="G40" s="317">
        <v>6</v>
      </c>
      <c r="H40" s="303" t="s">
        <v>231</v>
      </c>
      <c r="I40" s="318">
        <v>51414.879999999997</v>
      </c>
      <c r="J40" s="231">
        <f t="shared" si="2"/>
        <v>1</v>
      </c>
      <c r="K40" s="231" t="s">
        <v>15</v>
      </c>
      <c r="L40" s="231" t="str" cm="1">
        <f t="array" ref="L40">_xlfn.IFS(I40&gt;=I$27,H$27,I40&gt;=I$26,H$26,I40&lt;I$26,H$25)</f>
        <v>Level 3</v>
      </c>
      <c r="M40" s="232" t="str">
        <f t="shared" si="1"/>
        <v>No</v>
      </c>
      <c r="N40" s="310">
        <f t="shared" si="3"/>
        <v>2570.7440000000001</v>
      </c>
      <c r="O40" s="312">
        <f t="shared" si="4"/>
        <v>53985.623999999996</v>
      </c>
    </row>
    <row r="41" spans="6:19" ht="15.4" customHeight="1">
      <c r="F41" s="316" t="s">
        <v>252</v>
      </c>
      <c r="G41" s="317">
        <v>29</v>
      </c>
      <c r="H41" s="303" t="s">
        <v>227</v>
      </c>
      <c r="I41" s="318">
        <v>37268.730000000003</v>
      </c>
      <c r="J41" s="231">
        <f t="shared" si="2"/>
        <v>0</v>
      </c>
      <c r="K41" s="231" t="s">
        <v>15</v>
      </c>
      <c r="L41" s="231" t="str" cm="1">
        <f t="array" ref="L41">_xlfn.IFS(I41&gt;=I$27,H$27,I41&gt;=I$26,H$26,I41&lt;I$26,H$25)</f>
        <v>Level 2</v>
      </c>
      <c r="M41" s="232" t="str">
        <f t="shared" si="1"/>
        <v>No</v>
      </c>
      <c r="N41" s="310">
        <f t="shared" si="3"/>
        <v>1863.4365000000003</v>
      </c>
      <c r="O41" s="312">
        <f t="shared" si="4"/>
        <v>39132.166500000007</v>
      </c>
    </row>
    <row r="42" spans="6:19" ht="15.4" customHeight="1">
      <c r="F42" s="316" t="s">
        <v>253</v>
      </c>
      <c r="G42" s="317">
        <v>12</v>
      </c>
      <c r="H42" s="303" t="s">
        <v>227</v>
      </c>
      <c r="I42" s="318">
        <v>31008.240000000002</v>
      </c>
      <c r="J42" s="231">
        <f t="shared" si="2"/>
        <v>0</v>
      </c>
      <c r="K42" s="231" t="s">
        <v>15</v>
      </c>
      <c r="L42" s="231" t="str" cm="1">
        <f t="array" ref="L42">_xlfn.IFS(I42&gt;=I$27,H$27,I42&gt;=I$26,H$26,I42&lt;I$26,H$25)</f>
        <v>Level 1</v>
      </c>
      <c r="M42" s="232" t="str">
        <f t="shared" si="1"/>
        <v>No</v>
      </c>
      <c r="N42" s="310">
        <f t="shared" si="3"/>
        <v>1550.4120000000003</v>
      </c>
      <c r="O42" s="312">
        <f t="shared" si="4"/>
        <v>32558.652000000002</v>
      </c>
    </row>
    <row r="43" spans="6:19" ht="15.4" customHeight="1">
      <c r="F43" s="316" t="s">
        <v>254</v>
      </c>
      <c r="G43" s="317">
        <v>4</v>
      </c>
      <c r="H43" s="303" t="s">
        <v>231</v>
      </c>
      <c r="I43" s="318">
        <v>31927</v>
      </c>
      <c r="J43" s="231">
        <f t="shared" si="2"/>
        <v>0</v>
      </c>
      <c r="K43" s="231" t="s">
        <v>16</v>
      </c>
      <c r="L43" s="231" t="str" cm="1">
        <f t="array" ref="L43">_xlfn.IFS(I43&gt;=I$27,H$27,I43&gt;=I$26,H$26,I43&lt;I$26,H$25)</f>
        <v>Level 1</v>
      </c>
      <c r="M43" s="232" t="str">
        <f t="shared" si="1"/>
        <v>No</v>
      </c>
      <c r="N43" s="310">
        <f t="shared" si="3"/>
        <v>957.81</v>
      </c>
      <c r="O43" s="312">
        <f t="shared" si="4"/>
        <v>32884.81</v>
      </c>
    </row>
    <row r="44" spans="6:19" ht="15.4" customHeight="1">
      <c r="F44" s="316" t="s">
        <v>255</v>
      </c>
      <c r="G44" s="317">
        <v>12</v>
      </c>
      <c r="H44" s="303" t="s">
        <v>227</v>
      </c>
      <c r="I44" s="318">
        <v>40194.9</v>
      </c>
      <c r="J44" s="231">
        <f t="shared" si="2"/>
        <v>0</v>
      </c>
      <c r="K44" s="231" t="s">
        <v>17</v>
      </c>
      <c r="L44" s="231" t="str" cm="1">
        <f t="array" ref="L44">_xlfn.IFS(I44&gt;=I$27,H$27,I44&gt;=I$26,H$26,I44&lt;I$26,H$25)</f>
        <v>Level 2</v>
      </c>
      <c r="M44" s="232" t="str">
        <f t="shared" si="1"/>
        <v>No</v>
      </c>
      <c r="N44" s="310">
        <f t="shared" si="3"/>
        <v>0</v>
      </c>
      <c r="O44" s="312">
        <f t="shared" si="4"/>
        <v>40194.9</v>
      </c>
    </row>
    <row r="45" spans="6:19" ht="16.5">
      <c r="H45" s="239" t="s">
        <v>256</v>
      </c>
      <c r="I45" s="318">
        <f>AVERAGE(I32:I44)</f>
        <v>40742.315000000002</v>
      </c>
    </row>
    <row r="47" spans="6:19" ht="16.149999999999999" customHeight="1"/>
    <row r="49" s="228" customFormat="1" ht="84" customHeight="1"/>
    <row r="50" s="228" customFormat="1" ht="100.15" customHeight="1"/>
    <row r="51" s="228" customFormat="1" ht="91.15" customHeight="1"/>
    <row r="52" s="228" customFormat="1" ht="91.15" customHeight="1"/>
    <row r="53" s="228" customFormat="1" ht="91.15" customHeight="1"/>
    <row r="54" s="228" customFormat="1" ht="16.149999999999999" customHeight="1"/>
    <row r="55" s="228" customFormat="1"/>
    <row r="56" s="228" customFormat="1"/>
    <row r="57" s="228" customFormat="1"/>
    <row r="58" s="228" customFormat="1"/>
    <row r="59" s="228" customFormat="1"/>
    <row r="60" s="228" customFormat="1"/>
    <row r="61" s="228" customFormat="1"/>
    <row r="62" s="228" customFormat="1"/>
    <row r="63" s="228" customFormat="1"/>
    <row r="64" s="228" customFormat="1"/>
    <row r="65" s="228" customFormat="1"/>
    <row r="66" s="228" customFormat="1"/>
    <row r="67" s="228" customFormat="1"/>
    <row r="68" s="228" customFormat="1"/>
    <row r="69" s="228" customFormat="1"/>
    <row r="70" s="228" customFormat="1"/>
    <row r="71" s="228" customFormat="1"/>
    <row r="72" s="228" customFormat="1"/>
    <row r="73" s="228" customFormat="1"/>
    <row r="74" s="228" customFormat="1"/>
    <row r="75" s="228" customFormat="1"/>
    <row r="76" s="228" customFormat="1"/>
    <row r="77" s="228" customFormat="1"/>
    <row r="78" s="228" customFormat="1"/>
  </sheetData>
  <mergeCells count="5">
    <mergeCell ref="F9:N10"/>
    <mergeCell ref="F19:N19"/>
    <mergeCell ref="F20:N20"/>
    <mergeCell ref="H24:I24"/>
    <mergeCell ref="L24:M24"/>
  </mergeCells>
  <conditionalFormatting sqref="E1:E2">
    <cfRule type="expression" dxfId="104" priority="8">
      <formula>$E$2/$F$2&gt;=0.076</formula>
    </cfRule>
  </conditionalFormatting>
  <conditionalFormatting sqref="F1:F2">
    <cfRule type="expression" dxfId="103" priority="9">
      <formula>$E$2/$F$2&gt;=0.153</formula>
    </cfRule>
  </conditionalFormatting>
  <conditionalFormatting sqref="G1:G2">
    <cfRule type="expression" dxfId="102" priority="10">
      <formula>$E$2/$F$2&gt;=0.23</formula>
    </cfRule>
  </conditionalFormatting>
  <conditionalFormatting sqref="H1:H2">
    <cfRule type="expression" dxfId="101" priority="11">
      <formula>$E$2/$F$2&gt;=0.307</formula>
    </cfRule>
  </conditionalFormatting>
  <conditionalFormatting sqref="I1:I2">
    <cfRule type="expression" dxfId="100" priority="12">
      <formula>$E$2/$F$2&gt;=0.384</formula>
    </cfRule>
  </conditionalFormatting>
  <conditionalFormatting sqref="J1:J2">
    <cfRule type="expression" dxfId="99" priority="13">
      <formula>$E$2/$F$2&gt;=0.461</formula>
    </cfRule>
  </conditionalFormatting>
  <conditionalFormatting sqref="K1:K2">
    <cfRule type="expression" dxfId="98" priority="14">
      <formula>$E$2/$F$2&gt;=0.538</formula>
    </cfRule>
  </conditionalFormatting>
  <conditionalFormatting sqref="L1:L2">
    <cfRule type="expression" dxfId="97" priority="15">
      <formula>$E$2/$F$2&gt;=0.615</formula>
    </cfRule>
  </conditionalFormatting>
  <conditionalFormatting sqref="M1:T2">
    <cfRule type="expression" dxfId="96" priority="16">
      <formula>$E$2/$F$2&gt;=0.692</formula>
    </cfRule>
  </conditionalFormatting>
  <conditionalFormatting sqref="P1">
    <cfRule type="expression" dxfId="95" priority="4">
      <formula>$E$2/$F$2&gt;=0.846</formula>
    </cfRule>
  </conditionalFormatting>
  <conditionalFormatting sqref="S1">
    <cfRule type="expression" dxfId="94" priority="7">
      <formula>$E$2/$F$2&gt;=0.846</formula>
    </cfRule>
  </conditionalFormatting>
  <conditionalFormatting sqref="T1">
    <cfRule type="expression" dxfId="93" priority="2">
      <formula>$T$1&lt;&gt;""</formula>
    </cfRule>
  </conditionalFormatting>
  <conditionalFormatting sqref="U1:V1 E1:S2 AB1:AS2 T2:V2">
    <cfRule type="expression" dxfId="92" priority="1">
      <formula>$T$1="Feedback OFF"</formula>
    </cfRule>
  </conditionalFormatting>
  <conditionalFormatting sqref="U1:V2">
    <cfRule type="expression" dxfId="91" priority="3">
      <formula>$E$2/$F$2&gt;=0.846</formula>
    </cfRule>
  </conditionalFormatting>
  <conditionalFormatting sqref="AB1:AJ1 AL1:AO1 AQ1:AS1 AB2:AS2">
    <cfRule type="expression" dxfId="90" priority="17">
      <formula>$E$2/$F$2&gt;=1</formula>
    </cfRule>
  </conditionalFormatting>
  <conditionalFormatting sqref="AK1">
    <cfRule type="expression" dxfId="89" priority="6">
      <formula>$E$2/$F$2&gt;=0.846</formula>
    </cfRule>
  </conditionalFormatting>
  <conditionalFormatting sqref="AP1">
    <cfRule type="expression" dxfId="88" priority="5">
      <formula>$E$2/$F$2&gt;=0.846</formula>
    </cfRule>
  </conditionalFormatting>
  <dataValidations count="2">
    <dataValidation type="list" allowBlank="1" showInputMessage="1" showErrorMessage="1" sqref="R32:R36" xr:uid="{BE1ADEB1-0919-4128-8AC4-2159FCE90FC3}">
      <formula1>"A, B, C, D"</formula1>
    </dataValidation>
    <dataValidation type="list" allowBlank="1" showInputMessage="1" showErrorMessage="1" sqref="P1" xr:uid="{8EB0F9E0-338F-4787-BE24-12FF5CA645AC}">
      <formula1>"Feedback ON, Taunting ON, Feedback OFF"</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5436-8D86-442F-B956-5EDE41E3CC3E}">
  <sheetPr>
    <tabColor rgb="FF4FADEA"/>
  </sheetPr>
  <dimension ref="F3:O45"/>
  <sheetViews>
    <sheetView zoomScale="55" zoomScaleNormal="55" workbookViewId="0">
      <selection activeCell="R26" sqref="R26"/>
    </sheetView>
  </sheetViews>
  <sheetFormatPr defaultColWidth="10.7109375" defaultRowHeight="8.25"/>
  <cols>
    <col min="1" max="4" width="0.85546875" style="228" customWidth="1"/>
    <col min="5" max="5" width="3" style="228" customWidth="1"/>
    <col min="6" max="6" width="20.7109375" style="228" customWidth="1"/>
    <col min="7" max="8" width="12.140625" style="228" customWidth="1"/>
    <col min="9" max="9" width="14.42578125" style="228" customWidth="1"/>
    <col min="10" max="11" width="10.7109375" style="228"/>
    <col min="12" max="12" width="14.7109375" style="228" customWidth="1"/>
    <col min="13" max="13" width="15.7109375" style="228" customWidth="1"/>
    <col min="14" max="14" width="19.7109375" style="228" customWidth="1"/>
    <col min="15" max="15" width="21" style="228" customWidth="1"/>
    <col min="16" max="16384" width="10.7109375" style="228"/>
  </cols>
  <sheetData>
    <row r="3" spans="6:8" ht="4.9000000000000004" customHeight="1"/>
    <row r="4" spans="6:8" ht="4.9000000000000004" customHeight="1"/>
    <row r="5" spans="6:8" ht="4.9000000000000004" customHeight="1"/>
    <row r="7" spans="6:8">
      <c r="F7" s="233">
        <v>0</v>
      </c>
    </row>
    <row r="8" spans="6:8">
      <c r="F8" s="228">
        <v>0</v>
      </c>
    </row>
    <row r="14" spans="6:8">
      <c r="F14" s="232">
        <v>0</v>
      </c>
    </row>
    <row r="15" spans="6:8">
      <c r="F15" s="333">
        <v>5</v>
      </c>
      <c r="H15" s="228">
        <v>0</v>
      </c>
    </row>
    <row r="17" spans="6:15">
      <c r="F17" s="232">
        <v>0</v>
      </c>
    </row>
    <row r="18" spans="6:15">
      <c r="F18" s="333">
        <v>5</v>
      </c>
      <c r="H18" s="228">
        <v>0</v>
      </c>
    </row>
    <row r="20" spans="6:15">
      <c r="F20" s="300" t="s">
        <v>526</v>
      </c>
      <c r="G20" s="300" t="s">
        <v>527</v>
      </c>
      <c r="H20" s="300" t="s">
        <v>528</v>
      </c>
      <c r="I20" s="300" t="s">
        <v>529</v>
      </c>
      <c r="J20" s="300" t="s">
        <v>530</v>
      </c>
      <c r="K20" s="300" t="s">
        <v>531</v>
      </c>
      <c r="L20" s="300" t="s">
        <v>532</v>
      </c>
      <c r="M20" s="300" t="s">
        <v>533</v>
      </c>
      <c r="N20" s="300" t="s">
        <v>534</v>
      </c>
      <c r="O20" s="300" t="s">
        <v>535</v>
      </c>
    </row>
    <row r="21" spans="6:15">
      <c r="F21" s="232">
        <v>0</v>
      </c>
      <c r="G21" s="231">
        <v>0</v>
      </c>
      <c r="H21" s="231">
        <v>0</v>
      </c>
      <c r="I21" s="302">
        <v>0</v>
      </c>
      <c r="J21" s="231">
        <v>0</v>
      </c>
      <c r="K21" s="231">
        <v>0</v>
      </c>
      <c r="L21" s="231">
        <v>0</v>
      </c>
      <c r="M21" s="303">
        <v>0</v>
      </c>
      <c r="N21" s="302">
        <v>0</v>
      </c>
      <c r="O21" s="304">
        <v>0</v>
      </c>
    </row>
    <row r="22" spans="6:15">
      <c r="F22" s="232">
        <v>0</v>
      </c>
      <c r="G22" s="231">
        <v>0</v>
      </c>
      <c r="H22" s="231">
        <v>0</v>
      </c>
      <c r="I22" s="302">
        <v>0</v>
      </c>
      <c r="J22" s="231">
        <v>0</v>
      </c>
      <c r="K22" s="231">
        <v>0</v>
      </c>
      <c r="L22" s="231">
        <v>0</v>
      </c>
      <c r="M22" s="303">
        <v>0</v>
      </c>
      <c r="N22" s="302">
        <v>0</v>
      </c>
      <c r="O22" s="304">
        <v>0</v>
      </c>
    </row>
    <row r="23" spans="6:15">
      <c r="F23" s="232">
        <v>0</v>
      </c>
      <c r="G23" s="231">
        <v>0</v>
      </c>
      <c r="H23" s="231">
        <v>0</v>
      </c>
      <c r="I23" s="302">
        <v>0</v>
      </c>
      <c r="J23" s="231">
        <v>0</v>
      </c>
      <c r="K23" s="231">
        <v>0</v>
      </c>
      <c r="L23" s="231">
        <v>0</v>
      </c>
      <c r="M23" s="303">
        <v>0</v>
      </c>
      <c r="N23" s="302">
        <v>0</v>
      </c>
      <c r="O23" s="304">
        <v>0</v>
      </c>
    </row>
    <row r="24" spans="6:15">
      <c r="F24" s="232">
        <v>0</v>
      </c>
      <c r="G24" s="231">
        <v>0</v>
      </c>
      <c r="H24" s="231">
        <v>0</v>
      </c>
      <c r="I24" s="302">
        <v>0</v>
      </c>
      <c r="J24" s="231">
        <v>0</v>
      </c>
      <c r="K24" s="231">
        <v>0</v>
      </c>
      <c r="L24" s="231">
        <v>0</v>
      </c>
      <c r="M24" s="303">
        <v>0</v>
      </c>
      <c r="N24" s="302">
        <v>0</v>
      </c>
      <c r="O24" s="304">
        <v>0</v>
      </c>
    </row>
    <row r="25" spans="6:15">
      <c r="F25" s="232">
        <v>0</v>
      </c>
      <c r="G25" s="231">
        <v>0</v>
      </c>
      <c r="H25" s="231">
        <v>0</v>
      </c>
      <c r="I25" s="302">
        <v>0</v>
      </c>
      <c r="J25" s="231">
        <v>0</v>
      </c>
      <c r="K25" s="231">
        <v>0</v>
      </c>
      <c r="L25" s="231">
        <v>0</v>
      </c>
      <c r="M25" s="303">
        <v>0</v>
      </c>
      <c r="N25" s="302">
        <v>0</v>
      </c>
      <c r="O25" s="304">
        <v>0</v>
      </c>
    </row>
    <row r="26" spans="6:15" customFormat="1" ht="15.75" hidden="1">
      <c r="F26" s="153">
        <v>0</v>
      </c>
      <c r="G26" s="334">
        <v>0</v>
      </c>
      <c r="H26" s="334">
        <v>0</v>
      </c>
      <c r="I26" s="335">
        <v>0</v>
      </c>
      <c r="J26" s="334">
        <v>0</v>
      </c>
      <c r="K26" s="334">
        <v>0</v>
      </c>
      <c r="L26" s="334">
        <v>0</v>
      </c>
      <c r="M26" s="336">
        <v>0</v>
      </c>
      <c r="N26" s="335">
        <v>0</v>
      </c>
      <c r="O26" s="337">
        <v>0</v>
      </c>
    </row>
    <row r="27" spans="6:15">
      <c r="F27" s="232">
        <v>0</v>
      </c>
      <c r="G27" s="231">
        <v>0</v>
      </c>
      <c r="H27" s="231">
        <v>0</v>
      </c>
      <c r="I27" s="302">
        <v>0</v>
      </c>
      <c r="J27" s="231">
        <v>0</v>
      </c>
      <c r="K27" s="231">
        <v>0</v>
      </c>
      <c r="L27" s="231">
        <v>0</v>
      </c>
      <c r="M27" s="303">
        <v>0</v>
      </c>
      <c r="N27" s="302">
        <v>0</v>
      </c>
      <c r="O27" s="304">
        <v>0</v>
      </c>
    </row>
    <row r="28" spans="6:15">
      <c r="F28" s="232">
        <v>0</v>
      </c>
      <c r="G28" s="231">
        <v>0</v>
      </c>
      <c r="H28" s="231">
        <v>0</v>
      </c>
      <c r="I28" s="302">
        <v>0</v>
      </c>
      <c r="J28" s="231">
        <v>0</v>
      </c>
      <c r="K28" s="231">
        <v>0</v>
      </c>
      <c r="L28" s="231">
        <v>0</v>
      </c>
      <c r="M28" s="303">
        <v>0</v>
      </c>
      <c r="N28" s="302">
        <v>0</v>
      </c>
      <c r="O28" s="304">
        <v>0</v>
      </c>
    </row>
    <row r="29" spans="6:15">
      <c r="F29" s="232">
        <v>0</v>
      </c>
      <c r="G29" s="231">
        <v>0</v>
      </c>
      <c r="H29" s="231">
        <v>0</v>
      </c>
      <c r="I29" s="302">
        <v>0</v>
      </c>
      <c r="J29" s="231">
        <v>0</v>
      </c>
      <c r="K29" s="231">
        <v>0</v>
      </c>
      <c r="L29" s="231">
        <v>0</v>
      </c>
      <c r="M29" s="303">
        <v>0</v>
      </c>
      <c r="N29" s="302">
        <v>0</v>
      </c>
      <c r="O29" s="304">
        <v>0</v>
      </c>
    </row>
    <row r="30" spans="6:15" customFormat="1" ht="15.75" hidden="1">
      <c r="F30" s="153">
        <v>0</v>
      </c>
      <c r="G30" s="334">
        <v>0</v>
      </c>
      <c r="H30" s="334">
        <v>0</v>
      </c>
      <c r="I30" s="335">
        <v>0</v>
      </c>
      <c r="J30" s="334">
        <v>0</v>
      </c>
      <c r="K30" s="334">
        <v>0</v>
      </c>
      <c r="L30" s="334">
        <v>0</v>
      </c>
      <c r="M30" s="336">
        <v>0</v>
      </c>
      <c r="N30" s="335">
        <v>0</v>
      </c>
      <c r="O30" s="337">
        <v>0</v>
      </c>
    </row>
    <row r="31" spans="6:15">
      <c r="F31" s="232">
        <v>0</v>
      </c>
      <c r="G31" s="231">
        <v>0</v>
      </c>
      <c r="H31" s="231">
        <v>0</v>
      </c>
      <c r="I31" s="302">
        <v>0</v>
      </c>
      <c r="J31" s="231">
        <v>0</v>
      </c>
      <c r="K31" s="231">
        <v>0</v>
      </c>
      <c r="L31" s="231">
        <v>0</v>
      </c>
      <c r="M31" s="303">
        <v>0</v>
      </c>
      <c r="N31" s="302">
        <v>0</v>
      </c>
      <c r="O31" s="304">
        <v>0</v>
      </c>
    </row>
    <row r="32" spans="6:15">
      <c r="F32" s="232">
        <v>0</v>
      </c>
      <c r="G32" s="231">
        <v>0</v>
      </c>
      <c r="H32" s="231">
        <v>0</v>
      </c>
      <c r="I32" s="302">
        <v>0</v>
      </c>
      <c r="J32" s="231">
        <v>0</v>
      </c>
      <c r="K32" s="231">
        <v>0</v>
      </c>
      <c r="L32" s="231">
        <v>0</v>
      </c>
      <c r="M32" s="303">
        <v>0</v>
      </c>
      <c r="N32" s="302">
        <v>0</v>
      </c>
      <c r="O32" s="304">
        <v>0</v>
      </c>
    </row>
    <row r="33" spans="6:15">
      <c r="F33" s="232">
        <v>0</v>
      </c>
      <c r="G33" s="231">
        <v>0</v>
      </c>
      <c r="H33" s="231">
        <v>0</v>
      </c>
      <c r="I33" s="302">
        <v>0</v>
      </c>
      <c r="J33" s="231">
        <v>0</v>
      </c>
      <c r="K33" s="231">
        <v>0</v>
      </c>
      <c r="L33" s="231">
        <v>0</v>
      </c>
      <c r="M33" s="303">
        <v>0</v>
      </c>
      <c r="N33" s="302">
        <v>0</v>
      </c>
      <c r="O33" s="304">
        <v>0</v>
      </c>
    </row>
    <row r="34" spans="6:15">
      <c r="F34" s="232">
        <v>0</v>
      </c>
      <c r="G34" s="231">
        <v>0</v>
      </c>
      <c r="H34" s="231">
        <v>0</v>
      </c>
      <c r="I34" s="302">
        <v>0</v>
      </c>
      <c r="J34" s="231">
        <v>0</v>
      </c>
      <c r="K34" s="231">
        <v>0</v>
      </c>
      <c r="L34" s="231">
        <v>0</v>
      </c>
      <c r="M34" s="303">
        <v>0</v>
      </c>
      <c r="N34" s="302">
        <v>0</v>
      </c>
      <c r="O34" s="304">
        <v>0</v>
      </c>
    </row>
    <row r="35" spans="6:15">
      <c r="F35" s="232">
        <v>0</v>
      </c>
      <c r="G35" s="231">
        <v>0</v>
      </c>
      <c r="H35" s="231">
        <v>0</v>
      </c>
      <c r="I35" s="302">
        <v>0</v>
      </c>
      <c r="J35" s="231">
        <v>0</v>
      </c>
      <c r="K35" s="231">
        <v>0</v>
      </c>
      <c r="L35" s="231">
        <v>0</v>
      </c>
      <c r="M35" s="303">
        <v>0</v>
      </c>
      <c r="N35" s="302">
        <v>0</v>
      </c>
      <c r="O35" s="304">
        <v>0</v>
      </c>
    </row>
    <row r="36" spans="6:15">
      <c r="F36" s="232">
        <v>0</v>
      </c>
      <c r="G36" s="231">
        <v>0</v>
      </c>
      <c r="H36" s="231">
        <v>0</v>
      </c>
      <c r="I36" s="302">
        <v>0</v>
      </c>
      <c r="J36" s="231">
        <v>0</v>
      </c>
      <c r="K36" s="231">
        <v>0</v>
      </c>
      <c r="L36" s="231">
        <v>0</v>
      </c>
      <c r="M36" s="303">
        <v>0</v>
      </c>
      <c r="N36" s="302">
        <v>0</v>
      </c>
      <c r="O36" s="304">
        <v>0</v>
      </c>
    </row>
    <row r="37" spans="6:15">
      <c r="F37" s="232">
        <v>0</v>
      </c>
      <c r="G37" s="231">
        <v>0</v>
      </c>
      <c r="H37" s="231">
        <v>0</v>
      </c>
      <c r="I37" s="302">
        <v>0</v>
      </c>
      <c r="J37" s="231">
        <v>0</v>
      </c>
      <c r="K37" s="231">
        <v>0</v>
      </c>
      <c r="L37" s="231">
        <v>0</v>
      </c>
      <c r="M37" s="303">
        <v>0</v>
      </c>
      <c r="N37" s="302">
        <v>0</v>
      </c>
      <c r="O37" s="304">
        <v>0</v>
      </c>
    </row>
    <row r="38" spans="6:15">
      <c r="F38" s="232">
        <v>0</v>
      </c>
      <c r="G38" s="231">
        <v>0</v>
      </c>
      <c r="H38" s="231">
        <v>0</v>
      </c>
      <c r="I38" s="302">
        <v>0</v>
      </c>
      <c r="J38" s="231">
        <v>0</v>
      </c>
      <c r="K38" s="231">
        <v>0</v>
      </c>
      <c r="L38" s="231">
        <v>0</v>
      </c>
      <c r="M38" s="303">
        <v>0</v>
      </c>
      <c r="N38" s="302">
        <v>0</v>
      </c>
      <c r="O38" s="304">
        <v>0</v>
      </c>
    </row>
    <row r="39" spans="6:15">
      <c r="F39" s="232">
        <v>0</v>
      </c>
      <c r="G39" s="231">
        <v>0</v>
      </c>
      <c r="H39" s="231">
        <v>0</v>
      </c>
      <c r="I39" s="302">
        <v>0</v>
      </c>
      <c r="J39" s="231">
        <v>0</v>
      </c>
      <c r="K39" s="231">
        <v>0</v>
      </c>
      <c r="L39" s="231">
        <v>0</v>
      </c>
      <c r="M39" s="303">
        <v>0</v>
      </c>
      <c r="N39" s="302">
        <v>0</v>
      </c>
      <c r="O39" s="304">
        <v>0</v>
      </c>
    </row>
    <row r="40" spans="6:15">
      <c r="F40" s="232">
        <v>0</v>
      </c>
      <c r="G40" s="231">
        <v>0</v>
      </c>
      <c r="H40" s="231">
        <v>0</v>
      </c>
      <c r="I40" s="302">
        <v>0</v>
      </c>
      <c r="J40" s="231">
        <v>0</v>
      </c>
      <c r="K40" s="231">
        <v>0</v>
      </c>
      <c r="L40" s="231">
        <v>0</v>
      </c>
      <c r="M40" s="303">
        <v>0</v>
      </c>
      <c r="N40" s="302">
        <v>0</v>
      </c>
      <c r="O40" s="304">
        <v>0</v>
      </c>
    </row>
    <row r="41" spans="6:15">
      <c r="F41" s="232">
        <v>0</v>
      </c>
      <c r="G41" s="231">
        <v>0</v>
      </c>
      <c r="H41" s="231">
        <v>0</v>
      </c>
      <c r="I41" s="302">
        <v>0</v>
      </c>
      <c r="J41" s="231">
        <v>0</v>
      </c>
      <c r="K41" s="231">
        <v>0</v>
      </c>
      <c r="L41" s="231">
        <v>0</v>
      </c>
      <c r="M41" s="303">
        <v>0</v>
      </c>
      <c r="N41" s="302">
        <v>0</v>
      </c>
      <c r="O41" s="304">
        <v>0</v>
      </c>
    </row>
    <row r="42" spans="6:15">
      <c r="F42" s="232">
        <v>0</v>
      </c>
      <c r="G42" s="231">
        <v>0</v>
      </c>
      <c r="H42" s="231">
        <v>0</v>
      </c>
      <c r="I42" s="302">
        <v>0</v>
      </c>
      <c r="J42" s="231">
        <v>0</v>
      </c>
      <c r="K42" s="231">
        <v>0</v>
      </c>
      <c r="L42" s="231">
        <v>0</v>
      </c>
      <c r="M42" s="303">
        <v>0</v>
      </c>
      <c r="N42" s="302">
        <v>0</v>
      </c>
      <c r="O42" s="304">
        <v>0</v>
      </c>
    </row>
    <row r="43" spans="6:15">
      <c r="F43" s="232">
        <v>0</v>
      </c>
      <c r="G43" s="231">
        <v>0</v>
      </c>
      <c r="H43" s="231">
        <v>0</v>
      </c>
      <c r="I43" s="302">
        <v>0</v>
      </c>
      <c r="J43" s="231">
        <v>0</v>
      </c>
      <c r="K43" s="231">
        <v>0</v>
      </c>
      <c r="L43" s="231">
        <v>0</v>
      </c>
      <c r="M43" s="303">
        <v>0</v>
      </c>
      <c r="N43" s="302">
        <v>0</v>
      </c>
      <c r="O43" s="304">
        <v>0</v>
      </c>
    </row>
    <row r="44" spans="6:15">
      <c r="F44" s="232">
        <v>0</v>
      </c>
      <c r="G44" s="231">
        <v>0</v>
      </c>
      <c r="H44" s="231">
        <v>0</v>
      </c>
      <c r="I44" s="302">
        <v>0</v>
      </c>
      <c r="J44" s="231">
        <v>0</v>
      </c>
      <c r="K44" s="231">
        <v>0</v>
      </c>
      <c r="L44" s="231">
        <v>0</v>
      </c>
      <c r="M44" s="303">
        <v>0</v>
      </c>
      <c r="N44" s="302">
        <v>0</v>
      </c>
      <c r="O44" s="304">
        <v>0</v>
      </c>
    </row>
    <row r="45" spans="6:15">
      <c r="F45" s="232">
        <v>0</v>
      </c>
      <c r="G45" s="231">
        <v>0</v>
      </c>
      <c r="H45" s="231">
        <v>0</v>
      </c>
      <c r="I45" s="302">
        <v>0</v>
      </c>
      <c r="J45" s="231">
        <v>0</v>
      </c>
      <c r="K45" s="231">
        <v>0</v>
      </c>
      <c r="L45" s="231">
        <v>0</v>
      </c>
      <c r="M45" s="303">
        <v>0</v>
      </c>
      <c r="N45" s="302">
        <v>0</v>
      </c>
      <c r="O45" s="304">
        <v>0</v>
      </c>
    </row>
  </sheetData>
  <pageMargins left="0.7" right="0.7" top="0.75" bottom="0.75" header="0.3" footer="0.3"/>
  <legacyDrawing r:id="rId1"/>
  <tableParts count="1">
    <tablePart r:id="rId2"/>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56D7C-E767-43F2-91C1-37F76FB4A090}">
  <sheetPr>
    <tabColor rgb="FF4FADEA"/>
  </sheetPr>
  <dimension ref="E1:O45"/>
  <sheetViews>
    <sheetView zoomScale="55" zoomScaleNormal="55" workbookViewId="0">
      <selection activeCell="F15" sqref="F15"/>
    </sheetView>
  </sheetViews>
  <sheetFormatPr defaultColWidth="10.7109375" defaultRowHeight="8.25"/>
  <cols>
    <col min="1" max="4" width="0.85546875" style="228" customWidth="1"/>
    <col min="5" max="5" width="3" style="228" customWidth="1"/>
    <col min="6" max="6" width="20.7109375" style="228" customWidth="1"/>
    <col min="7" max="8" width="12.140625" style="228" customWidth="1"/>
    <col min="9" max="9" width="14.42578125" style="228" customWidth="1"/>
    <col min="10" max="11" width="10.7109375" style="228"/>
    <col min="12" max="12" width="14.7109375" style="228" customWidth="1"/>
    <col min="13" max="13" width="15.7109375" style="228" customWidth="1"/>
    <col min="14" max="14" width="19.7109375" style="228" customWidth="1"/>
    <col min="15" max="15" width="21" style="228" customWidth="1"/>
    <col min="16" max="16384" width="10.7109375" style="228"/>
  </cols>
  <sheetData>
    <row r="1" spans="5:13">
      <c r="M1" s="228" t="s">
        <v>497</v>
      </c>
    </row>
    <row r="2" spans="5:13">
      <c r="E2" s="228">
        <f ca="1">IF(F!$H$2="DRAGGING CELLS IS NOT PERMITTED. PLEASE UNDO LAST ACTION!!",0,IF(F!$T$1&lt;&gt;"Feedback OFF",IF(Scoreboard!$F$26="",SUMIFS(FPT!A3:$AP$45, FPT!A3:$AP$45, "&gt;0", FSC!A3:$AP$45, "PerfectMsg")+ABS(SUMIFS(FPT!A3:$AP$45, FPT!A3:$AP$45, "&lt;0", FSC!A3:$AP$45, "PerfectMsg")),0),0))</f>
        <v>10</v>
      </c>
      <c r="F2" s="228">
        <f>SUMIF(FPT!A3:$AP$45,"&gt;0")</f>
        <v>10</v>
      </c>
    </row>
    <row r="3" spans="5:13" ht="4.9000000000000004" customHeight="1"/>
    <row r="4" spans="5:13" ht="4.9000000000000004" customHeight="1"/>
    <row r="5" spans="5:13" ht="4.9000000000000004" customHeight="1"/>
    <row r="7" spans="5:13">
      <c r="F7" s="233">
        <v>0</v>
      </c>
    </row>
    <row r="8" spans="5:13">
      <c r="F8" s="228">
        <v>0</v>
      </c>
    </row>
    <row r="14" spans="5:13">
      <c r="F14" s="232">
        <v>0</v>
      </c>
    </row>
    <row r="15" spans="5:13">
      <c r="F15" s="333" t="str">
        <f ca="1">_xlfn.IFS(ISBLANK(F!F15),"",IF(NOT(ISNA('#_F'!F15)),IF(ISNA(F!F15),TRUE,FALSE),FALSE),"StuNAMsg",IF(AND(ISNA('#_F'!F15),ISNA(F!F15)),TRUE,FALSE),"PerfectMsg",IF(NOT(ISERROR('#_F'!F15)),IF(ISERROR(F!F15),TRUE,FALSE),FALSE),"StuErrorMsg",IF(TYPE('#_F'!F15)&lt;&gt;TYPE(F!F15),TRUE,FALSE),"WrongTypeMsg",IF(_xlfn.ISFORMULA('#_F'!F15),IF(NOT(_xlfn.ISFORMULA(F!F15)),TRUE),FALSE),"MissingFormulaMsg",IF(NOT(AND(ISNUMBER(FIND("[",_xlfn.FORMULATEXT('#_F'!F15))),ISNUMBER(FIND("!",_xlfn.FORMULATEXT('#_F'!F15))))),AND(ISNUMBER(FIND("[",_xlfn.FORMULATEXT(F!F15))),ISNUMBER(FIND("!",_xlfn.FORMULATEXT(F!F15)))),FALSE),"ExternalRefsMsg",IF(ISNUMBER('#_F'!F15),IF(ABS('#_F'!F15-F!F15)&gt;0.00001,TRUE,FALSE),IF('#_F'!F15&lt;&gt;F!F15,TRUE,FALSE)),IF(ISNUMBER('#_F'!F15),IF('#_F'!F15&gt;F!F15,"TooLow","TooHigh"),"WrongAnswer"),NOT(_xlfn.ISFORMULA('#_F'!F15)),IF(_xlfn.IFS(ISTEXT('#_F'!F15),FALSE,ISLOGICAL('#_F'!F15),FALSE,SUBSTITUTE(CELL("format",'#_F'!F15),"-","")=SUBSTITUTE(CELL("format",F!F15),"-",""),FALSE,CELL("format",'#_F'!F15)="G",FALSE,AND(CELL("format",'#_F'!F15)="F0",CELL("format",F!F15)="G"),FALSE,TRUE,IFERROR(IF(MATCH(CELL("format",'#_F'!F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F15),_xlfn.FORMULATEXT(F!F15),F!F15),"9","#"),"8","#"),"7","#"),"6","#"),"5","#"),"4","#"),"3","#"),"2","#"),"1","#"),"0","#"),"$","")," ",""),",","@"),"&gt;","@"),"&lt;","@"),"=","@"),")","@"),"(","@"),"^","@"),"/","@"),"+","@"),"*","@"),"-","@"))-LEN(SUBSTITUTE(SUBSTITUTE(SUBSTITUTE(SUBSTITUTE(SUBSTITUTE(SUBSTITUTE(SUBSTITUTE(SUBSTITUTE(SUBSTITUTE(SUBSTITUTE(SUBSTITUTE(SUBSTITUTE(SUBSTITUTE(SUBSTITUTE(SUBSTITUTE(SUBSTITUTE(SUBSTITUTE(SUBSTITUTE(SUBSTITUTE(SUBSTITUTE(SUBSTITUTE(SUBSTITUTE(SUBSTITUTE(SUBSTITUTE(IF(_xlfn.ISFORMULA(F!F15),_xlfn.FORMULATEXT(F!F15),F!F15),"9","#"),"8","#"),"7","#"),"6","#"),"5","#"),"4","#"),"3","#"),"2","#"),"1","#"),"0","#"),"$","")," ",""),",","@"),"&gt;","@"),"&lt;","@"),"=","@"),")","@"),"(","@"),"^","@"),"/","@"),"+","@"),"*","@"),"-","@"),"@#","")))/2&gt;(LEN(SUBSTITUTE(SUBSTITUTE(SUBSTITUTE(SUBSTITUTE(SUBSTITUTE(SUBSTITUTE(SUBSTITUTE(SUBSTITUTE(SUBSTITUTE(SUBSTITUTE(SUBSTITUTE(SUBSTITUTE(SUBSTITUTE(SUBSTITUTE(SUBSTITUTE(SUBSTITUTE(SUBSTITUTE(SUBSTITUTE(SUBSTITUTE(SUBSTITUTE(SUBSTITUTE(SUBSTITUTE(SUBSTITUTE(IF(_xlfn.ISFORMULA('#_F'!F15),_xlfn.FORMULATEXT('#_F'!F15),'#_F'!F15),"9","#"),"8","#"),"7","#"),"6","#"),"5","#"),"4","#"),"3","#"),"2","#"),"1","#"),"0","#"),"$","")," ",""),",","@"),"&gt;","@"),"&lt;","@"),"=","@"),")","@"),"(","@"),"^","@"),"/","@"),"+","@"),"*","@"),"-","@"))-LEN(SUBSTITUTE(SUBSTITUTE(SUBSTITUTE(SUBSTITUTE(SUBSTITUTE(SUBSTITUTE(SUBSTITUTE(SUBSTITUTE(SUBSTITUTE(SUBSTITUTE(SUBSTITUTE(SUBSTITUTE(SUBSTITUTE(SUBSTITUTE(SUBSTITUTE(SUBSTITUTE(SUBSTITUTE(SUBSTITUTE(SUBSTITUTE(SUBSTITUTE(SUBSTITUTE(SUBSTITUTE(SUBSTITUTE(SUBSTITUTE(IF(_xlfn.ISFORMULA('#_F'!F15),_xlfn.FORMULATEXT('#_F'!F15),'#_F'!F15),"9","#"),"8","#"),"7","#"),"6","#"),"5","#"),"4","#"),"3","#"),"2","#"),"1","#"),"0","#"),"$","")," ",""),",","@"),"&gt;","@"),"&lt;","@"),"=","@"),")","@"),"(","@"),"^","@"),"/","@"),"+","@"),"*","@"),"-","@"),"@#","")))/2,TRUE,FALSE),"HardCodeMsg",IF(LEN(IF(_xlfn.ISFORMULA(F!F15),_xlfn.FORMULATEXT(F!F15),F!F15))-LEN(SUBSTITUTE(IF(_xlfn.ISFORMULA(F!F15),_xlfn.FORMULATEXT(F!F15),F!F15),"""",""))&gt;LEN(IF(_xlfn.ISFORMULA('#_F'!F15),_xlfn.FORMULATEXT('#_F'!F15),'#_F'!F15))-LEN(SUBSTITUTE(IF(_xlfn.ISFORMULA('#_F'!F15),_xlfn.FORMULATEXT('#_F'!F15),'#_F'!F15),"""","")),TRUE,FALSE),"HardQuoteMsg",IF(LEN(IF(_xlfn.ISFORMULA(F!F15),_xlfn.FORMULATEXT(F!F15),F!F15))-LEN(SUBSTITUTE(IF(_xlfn.ISFORMULA(F!F15),_xlfn.FORMULATEXT(F!F15),F!F15),"$",""))&lt;LEN(IF(_xlfn.ISFORMULA('#_F'!F15),_xlfn.FORMULATEXT('#_F'!F15),'#_F'!F15))-LEN(SUBSTITUTE(IF(_xlfn.ISFORMULA('#_F'!F15),_xlfn.FORMULATEXT('#_F'!F15),'#_F'!F15),"$","")),TRUE,FALSE),"MissingAbsMsg",_xlfn.IFS(ISTEXT('#_F'!F15),FALSE,ISLOGICAL('#_F'!F15),FALSE,SUBSTITUTE(CELL("format",'#_F'!F15),"-","")=SUBSTITUTE(CELL("format",F!F15),"-",""),FALSE,CELL("format",'#_F'!F15)="G",FALSE,AND(CELL("format",'#_F'!F15)="F0",CELL("format",F!F15)="G"),FALSE,TRUE,IFERROR(IF(MATCH(CELL("format",'#_F'!F15),FormatCodes_SFX!$A$4:$A$53,0)&gt;0,TRUE),FALSE),TRUE,TRUE),"FormatMsg",TRUE,"PerfectMsg")</f>
        <v>PerfectMsg</v>
      </c>
      <c r="H15" s="228">
        <v>0</v>
      </c>
    </row>
    <row r="17" spans="6:15">
      <c r="F17" s="232">
        <v>0</v>
      </c>
    </row>
    <row r="18" spans="6:15">
      <c r="F18" s="333" t="str">
        <f ca="1">_xlfn.IFS(ISBLANK(F!F18),"",IF(NOT(ISNA('#_F'!F18)),IF(ISNA(F!F18),TRUE,FALSE),FALSE),"StuNAMsg",IF(AND(ISNA('#_F'!F18),ISNA(F!F18)),TRUE,FALSE),"PerfectMsg",IF(NOT(ISERROR('#_F'!F18)),IF(ISERROR(F!F18),TRUE,FALSE),FALSE),"StuErrorMsg",IF(TYPE('#_F'!F18)&lt;&gt;TYPE(F!F18),TRUE,FALSE),"WrongTypeMsg",IF(_xlfn.ISFORMULA('#_F'!F18),IF(NOT(_xlfn.ISFORMULA(F!F18)),TRUE),FALSE),"MissingFormulaMsg",IF(NOT(AND(ISNUMBER(FIND("[",_xlfn.FORMULATEXT('#_F'!F18))),ISNUMBER(FIND("!",_xlfn.FORMULATEXT('#_F'!F18))))),AND(ISNUMBER(FIND("[",_xlfn.FORMULATEXT(F!F18))),ISNUMBER(FIND("!",_xlfn.FORMULATEXT(F!F18)))),FALSE),"ExternalRefsMsg",IF(ISNUMBER('#_F'!F18),IF(ABS('#_F'!F18-F!F18)&gt;0.00001,TRUE,FALSE),IF('#_F'!F18&lt;&gt;F!F18,TRUE,FALSE)),IF(ISNUMBER('#_F'!F18),IF('#_F'!F18&gt;F!F18,"TooLow","TooHigh"),"WrongAnswer"),NOT(_xlfn.ISFORMULA('#_F'!F18)),IF(_xlfn.IFS(ISTEXT('#_F'!F18),FALSE,ISLOGICAL('#_F'!F18),FALSE,SUBSTITUTE(CELL("format",'#_F'!F18),"-","")=SUBSTITUTE(CELL("format",F!F18),"-",""),FALSE,CELL("format",'#_F'!F18)="G",FALSE,AND(CELL("format",'#_F'!F18)="F0",CELL("format",F!F18)="G"),FALSE,TRUE,IFERROR(IF(MATCH(CELL("format",'#_F'!F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F18),_xlfn.FORMULATEXT(F!F18),F!F18),"9","#"),"8","#"),"7","#"),"6","#"),"5","#"),"4","#"),"3","#"),"2","#"),"1","#"),"0","#"),"$","")," ",""),",","@"),"&gt;","@"),"&lt;","@"),"=","@"),")","@"),"(","@"),"^","@"),"/","@"),"+","@"),"*","@"),"-","@"))-LEN(SUBSTITUTE(SUBSTITUTE(SUBSTITUTE(SUBSTITUTE(SUBSTITUTE(SUBSTITUTE(SUBSTITUTE(SUBSTITUTE(SUBSTITUTE(SUBSTITUTE(SUBSTITUTE(SUBSTITUTE(SUBSTITUTE(SUBSTITUTE(SUBSTITUTE(SUBSTITUTE(SUBSTITUTE(SUBSTITUTE(SUBSTITUTE(SUBSTITUTE(SUBSTITUTE(SUBSTITUTE(SUBSTITUTE(SUBSTITUTE(IF(_xlfn.ISFORMULA(F!F18),_xlfn.FORMULATEXT(F!F18),F!F18),"9","#"),"8","#"),"7","#"),"6","#"),"5","#"),"4","#"),"3","#"),"2","#"),"1","#"),"0","#"),"$","")," ",""),",","@"),"&gt;","@"),"&lt;","@"),"=","@"),")","@"),"(","@"),"^","@"),"/","@"),"+","@"),"*","@"),"-","@"),"@#","")))/2&gt;(LEN(SUBSTITUTE(SUBSTITUTE(SUBSTITUTE(SUBSTITUTE(SUBSTITUTE(SUBSTITUTE(SUBSTITUTE(SUBSTITUTE(SUBSTITUTE(SUBSTITUTE(SUBSTITUTE(SUBSTITUTE(SUBSTITUTE(SUBSTITUTE(SUBSTITUTE(SUBSTITUTE(SUBSTITUTE(SUBSTITUTE(SUBSTITUTE(SUBSTITUTE(SUBSTITUTE(SUBSTITUTE(SUBSTITUTE(IF(_xlfn.ISFORMULA('#_F'!F18),_xlfn.FORMULATEXT('#_F'!F18),'#_F'!F18),"9","#"),"8","#"),"7","#"),"6","#"),"5","#"),"4","#"),"3","#"),"2","#"),"1","#"),"0","#"),"$","")," ",""),",","@"),"&gt;","@"),"&lt;","@"),"=","@"),")","@"),"(","@"),"^","@"),"/","@"),"+","@"),"*","@"),"-","@"))-LEN(SUBSTITUTE(SUBSTITUTE(SUBSTITUTE(SUBSTITUTE(SUBSTITUTE(SUBSTITUTE(SUBSTITUTE(SUBSTITUTE(SUBSTITUTE(SUBSTITUTE(SUBSTITUTE(SUBSTITUTE(SUBSTITUTE(SUBSTITUTE(SUBSTITUTE(SUBSTITUTE(SUBSTITUTE(SUBSTITUTE(SUBSTITUTE(SUBSTITUTE(SUBSTITUTE(SUBSTITUTE(SUBSTITUTE(SUBSTITUTE(IF(_xlfn.ISFORMULA('#_F'!F18),_xlfn.FORMULATEXT('#_F'!F18),'#_F'!F18),"9","#"),"8","#"),"7","#"),"6","#"),"5","#"),"4","#"),"3","#"),"2","#"),"1","#"),"0","#"),"$","")," ",""),",","@"),"&gt;","@"),"&lt;","@"),"=","@"),")","@"),"(","@"),"^","@"),"/","@"),"+","@"),"*","@"),"-","@"),"@#","")))/2,TRUE,FALSE),"HardCodeMsg",IF(LEN(IF(_xlfn.ISFORMULA(F!F18),_xlfn.FORMULATEXT(F!F18),F!F18))-LEN(SUBSTITUTE(IF(_xlfn.ISFORMULA(F!F18),_xlfn.FORMULATEXT(F!F18),F!F18),"""",""))&gt;LEN(IF(_xlfn.ISFORMULA('#_F'!F18),_xlfn.FORMULATEXT('#_F'!F18),'#_F'!F18))-LEN(SUBSTITUTE(IF(_xlfn.ISFORMULA('#_F'!F18),_xlfn.FORMULATEXT('#_F'!F18),'#_F'!F18),"""","")),TRUE,FALSE),"HardQuoteMsg",IF(LEN(IF(_xlfn.ISFORMULA(F!F18),_xlfn.FORMULATEXT(F!F18),F!F18))-LEN(SUBSTITUTE(IF(_xlfn.ISFORMULA(F!F18),_xlfn.FORMULATEXT(F!F18),F!F18),"$",""))&lt;LEN(IF(_xlfn.ISFORMULA('#_F'!F18),_xlfn.FORMULATEXT('#_F'!F18),'#_F'!F18))-LEN(SUBSTITUTE(IF(_xlfn.ISFORMULA('#_F'!F18),_xlfn.FORMULATEXT('#_F'!F18),'#_F'!F18),"$","")),TRUE,FALSE),"MissingAbsMsg",_xlfn.IFS(ISTEXT('#_F'!F18),FALSE,ISLOGICAL('#_F'!F18),FALSE,SUBSTITUTE(CELL("format",'#_F'!F18),"-","")=SUBSTITUTE(CELL("format",F!F18),"-",""),FALSE,CELL("format",'#_F'!F18)="G",FALSE,AND(CELL("format",'#_F'!F18)="F0",CELL("format",F!F18)="G"),FALSE,TRUE,IFERROR(IF(MATCH(CELL("format",'#_F'!F18),FormatCodes_SFX!$A$4:$A$53,0)&gt;0,TRUE),FALSE),TRUE,TRUE),"FormatMsg",TRUE,"PerfectMsg")</f>
        <v>PerfectMsg</v>
      </c>
      <c r="H18" s="228">
        <v>0</v>
      </c>
    </row>
    <row r="20" spans="6:15">
      <c r="F20" s="300" t="s">
        <v>526</v>
      </c>
      <c r="G20" s="300" t="s">
        <v>527</v>
      </c>
      <c r="H20" s="300" t="s">
        <v>528</v>
      </c>
      <c r="I20" s="300" t="s">
        <v>529</v>
      </c>
      <c r="J20" s="300" t="s">
        <v>530</v>
      </c>
      <c r="K20" s="300" t="s">
        <v>531</v>
      </c>
      <c r="L20" s="300" t="s">
        <v>532</v>
      </c>
      <c r="M20" s="300" t="s">
        <v>533</v>
      </c>
      <c r="N20" s="300" t="s">
        <v>534</v>
      </c>
      <c r="O20" s="300" t="s">
        <v>535</v>
      </c>
    </row>
    <row r="21" spans="6:15">
      <c r="F21" s="232">
        <v>0</v>
      </c>
      <c r="G21" s="231">
        <v>0</v>
      </c>
      <c r="H21" s="231">
        <v>0</v>
      </c>
      <c r="I21" s="302">
        <v>0</v>
      </c>
      <c r="J21" s="231">
        <v>0</v>
      </c>
      <c r="K21" s="231">
        <v>0</v>
      </c>
      <c r="L21" s="231">
        <v>0</v>
      </c>
      <c r="M21" s="303">
        <v>0</v>
      </c>
      <c r="N21" s="302">
        <v>0</v>
      </c>
      <c r="O21" s="304">
        <v>0</v>
      </c>
    </row>
    <row r="22" spans="6:15">
      <c r="F22" s="232">
        <v>0</v>
      </c>
      <c r="G22" s="231">
        <v>0</v>
      </c>
      <c r="H22" s="231">
        <v>0</v>
      </c>
      <c r="I22" s="302">
        <v>0</v>
      </c>
      <c r="J22" s="231">
        <v>0</v>
      </c>
      <c r="K22" s="231">
        <v>0</v>
      </c>
      <c r="L22" s="231">
        <v>0</v>
      </c>
      <c r="M22" s="303">
        <v>0</v>
      </c>
      <c r="N22" s="302">
        <v>0</v>
      </c>
      <c r="O22" s="304">
        <v>0</v>
      </c>
    </row>
    <row r="23" spans="6:15">
      <c r="F23" s="232">
        <v>0</v>
      </c>
      <c r="G23" s="231">
        <v>0</v>
      </c>
      <c r="H23" s="231">
        <v>0</v>
      </c>
      <c r="I23" s="302">
        <v>0</v>
      </c>
      <c r="J23" s="231">
        <v>0</v>
      </c>
      <c r="K23" s="231">
        <v>0</v>
      </c>
      <c r="L23" s="231">
        <v>0</v>
      </c>
      <c r="M23" s="303">
        <v>0</v>
      </c>
      <c r="N23" s="302">
        <v>0</v>
      </c>
      <c r="O23" s="304">
        <v>0</v>
      </c>
    </row>
    <row r="24" spans="6:15">
      <c r="F24" s="232">
        <v>0</v>
      </c>
      <c r="G24" s="231">
        <v>0</v>
      </c>
      <c r="H24" s="231">
        <v>0</v>
      </c>
      <c r="I24" s="302">
        <v>0</v>
      </c>
      <c r="J24" s="231">
        <v>0</v>
      </c>
      <c r="K24" s="231">
        <v>0</v>
      </c>
      <c r="L24" s="231">
        <v>0</v>
      </c>
      <c r="M24" s="303">
        <v>0</v>
      </c>
      <c r="N24" s="302">
        <v>0</v>
      </c>
      <c r="O24" s="304">
        <v>0</v>
      </c>
    </row>
    <row r="25" spans="6:15">
      <c r="F25" s="232">
        <v>0</v>
      </c>
      <c r="G25" s="231">
        <v>0</v>
      </c>
      <c r="H25" s="231">
        <v>0</v>
      </c>
      <c r="I25" s="302">
        <v>0</v>
      </c>
      <c r="J25" s="231">
        <v>0</v>
      </c>
      <c r="K25" s="231">
        <v>0</v>
      </c>
      <c r="L25" s="231">
        <v>0</v>
      </c>
      <c r="M25" s="303">
        <v>0</v>
      </c>
      <c r="N25" s="302">
        <v>0</v>
      </c>
      <c r="O25" s="304">
        <v>0</v>
      </c>
    </row>
    <row r="26" spans="6:15" hidden="1">
      <c r="F26" s="232">
        <v>0</v>
      </c>
      <c r="G26" s="231">
        <v>0</v>
      </c>
      <c r="H26" s="231">
        <v>0</v>
      </c>
      <c r="I26" s="302">
        <v>0</v>
      </c>
      <c r="J26" s="231">
        <v>0</v>
      </c>
      <c r="K26" s="231">
        <v>0</v>
      </c>
      <c r="L26" s="231">
        <v>0</v>
      </c>
      <c r="M26" s="303">
        <v>0</v>
      </c>
      <c r="N26" s="302">
        <v>0</v>
      </c>
      <c r="O26" s="304">
        <v>0</v>
      </c>
    </row>
    <row r="27" spans="6:15">
      <c r="F27" s="232">
        <v>0</v>
      </c>
      <c r="G27" s="231">
        <v>0</v>
      </c>
      <c r="H27" s="231">
        <v>0</v>
      </c>
      <c r="I27" s="302">
        <v>0</v>
      </c>
      <c r="J27" s="231">
        <v>0</v>
      </c>
      <c r="K27" s="231">
        <v>0</v>
      </c>
      <c r="L27" s="231">
        <v>0</v>
      </c>
      <c r="M27" s="303">
        <v>0</v>
      </c>
      <c r="N27" s="302">
        <v>0</v>
      </c>
      <c r="O27" s="304">
        <v>0</v>
      </c>
    </row>
    <row r="28" spans="6:15">
      <c r="F28" s="232">
        <v>0</v>
      </c>
      <c r="G28" s="231">
        <v>0</v>
      </c>
      <c r="H28" s="231">
        <v>0</v>
      </c>
      <c r="I28" s="302">
        <v>0</v>
      </c>
      <c r="J28" s="231">
        <v>0</v>
      </c>
      <c r="K28" s="231">
        <v>0</v>
      </c>
      <c r="L28" s="231">
        <v>0</v>
      </c>
      <c r="M28" s="303">
        <v>0</v>
      </c>
      <c r="N28" s="302">
        <v>0</v>
      </c>
      <c r="O28" s="304">
        <v>0</v>
      </c>
    </row>
    <row r="29" spans="6:15">
      <c r="F29" s="232">
        <v>0</v>
      </c>
      <c r="G29" s="231">
        <v>0</v>
      </c>
      <c r="H29" s="231">
        <v>0</v>
      </c>
      <c r="I29" s="302">
        <v>0</v>
      </c>
      <c r="J29" s="231">
        <v>0</v>
      </c>
      <c r="K29" s="231">
        <v>0</v>
      </c>
      <c r="L29" s="231">
        <v>0</v>
      </c>
      <c r="M29" s="303">
        <v>0</v>
      </c>
      <c r="N29" s="302">
        <v>0</v>
      </c>
      <c r="O29" s="304">
        <v>0</v>
      </c>
    </row>
    <row r="30" spans="6:15" hidden="1">
      <c r="F30" s="232">
        <v>0</v>
      </c>
      <c r="G30" s="231">
        <v>0</v>
      </c>
      <c r="H30" s="231">
        <v>0</v>
      </c>
      <c r="I30" s="302">
        <v>0</v>
      </c>
      <c r="J30" s="231">
        <v>0</v>
      </c>
      <c r="K30" s="231">
        <v>0</v>
      </c>
      <c r="L30" s="231">
        <v>0</v>
      </c>
      <c r="M30" s="303">
        <v>0</v>
      </c>
      <c r="N30" s="302">
        <v>0</v>
      </c>
      <c r="O30" s="304">
        <v>0</v>
      </c>
    </row>
    <row r="31" spans="6:15">
      <c r="F31" s="232">
        <v>0</v>
      </c>
      <c r="G31" s="231">
        <v>0</v>
      </c>
      <c r="H31" s="231">
        <v>0</v>
      </c>
      <c r="I31" s="302">
        <v>0</v>
      </c>
      <c r="J31" s="231">
        <v>0</v>
      </c>
      <c r="K31" s="231">
        <v>0</v>
      </c>
      <c r="L31" s="231">
        <v>0</v>
      </c>
      <c r="M31" s="303">
        <v>0</v>
      </c>
      <c r="N31" s="302">
        <v>0</v>
      </c>
      <c r="O31" s="304">
        <v>0</v>
      </c>
    </row>
    <row r="32" spans="6:15">
      <c r="F32" s="232">
        <v>0</v>
      </c>
      <c r="G32" s="231">
        <v>0</v>
      </c>
      <c r="H32" s="231">
        <v>0</v>
      </c>
      <c r="I32" s="302">
        <v>0</v>
      </c>
      <c r="J32" s="231">
        <v>0</v>
      </c>
      <c r="K32" s="231">
        <v>0</v>
      </c>
      <c r="L32" s="231">
        <v>0</v>
      </c>
      <c r="M32" s="303">
        <v>0</v>
      </c>
      <c r="N32" s="302">
        <v>0</v>
      </c>
      <c r="O32" s="304">
        <v>0</v>
      </c>
    </row>
    <row r="33" spans="6:15">
      <c r="F33" s="232">
        <v>0</v>
      </c>
      <c r="G33" s="231">
        <v>0</v>
      </c>
      <c r="H33" s="231">
        <v>0</v>
      </c>
      <c r="I33" s="302">
        <v>0</v>
      </c>
      <c r="J33" s="231">
        <v>0</v>
      </c>
      <c r="K33" s="231">
        <v>0</v>
      </c>
      <c r="L33" s="231">
        <v>0</v>
      </c>
      <c r="M33" s="303">
        <v>0</v>
      </c>
      <c r="N33" s="302">
        <v>0</v>
      </c>
      <c r="O33" s="304">
        <v>0</v>
      </c>
    </row>
    <row r="34" spans="6:15">
      <c r="F34" s="232">
        <v>0</v>
      </c>
      <c r="G34" s="231">
        <v>0</v>
      </c>
      <c r="H34" s="231">
        <v>0</v>
      </c>
      <c r="I34" s="302">
        <v>0</v>
      </c>
      <c r="J34" s="231">
        <v>0</v>
      </c>
      <c r="K34" s="231">
        <v>0</v>
      </c>
      <c r="L34" s="231">
        <v>0</v>
      </c>
      <c r="M34" s="303">
        <v>0</v>
      </c>
      <c r="N34" s="302">
        <v>0</v>
      </c>
      <c r="O34" s="304">
        <v>0</v>
      </c>
    </row>
    <row r="35" spans="6:15">
      <c r="F35" s="232">
        <v>0</v>
      </c>
      <c r="G35" s="231">
        <v>0</v>
      </c>
      <c r="H35" s="231">
        <v>0</v>
      </c>
      <c r="I35" s="302">
        <v>0</v>
      </c>
      <c r="J35" s="231">
        <v>0</v>
      </c>
      <c r="K35" s="231">
        <v>0</v>
      </c>
      <c r="L35" s="231">
        <v>0</v>
      </c>
      <c r="M35" s="303">
        <v>0</v>
      </c>
      <c r="N35" s="302">
        <v>0</v>
      </c>
      <c r="O35" s="304">
        <v>0</v>
      </c>
    </row>
    <row r="36" spans="6:15">
      <c r="F36" s="232">
        <v>0</v>
      </c>
      <c r="G36" s="231">
        <v>0</v>
      </c>
      <c r="H36" s="231">
        <v>0</v>
      </c>
      <c r="I36" s="302">
        <v>0</v>
      </c>
      <c r="J36" s="231">
        <v>0</v>
      </c>
      <c r="K36" s="231">
        <v>0</v>
      </c>
      <c r="L36" s="231">
        <v>0</v>
      </c>
      <c r="M36" s="303">
        <v>0</v>
      </c>
      <c r="N36" s="302">
        <v>0</v>
      </c>
      <c r="O36" s="304">
        <v>0</v>
      </c>
    </row>
    <row r="37" spans="6:15">
      <c r="F37" s="232">
        <v>0</v>
      </c>
      <c r="G37" s="231">
        <v>0</v>
      </c>
      <c r="H37" s="231">
        <v>0</v>
      </c>
      <c r="I37" s="302">
        <v>0</v>
      </c>
      <c r="J37" s="231">
        <v>0</v>
      </c>
      <c r="K37" s="231">
        <v>0</v>
      </c>
      <c r="L37" s="231">
        <v>0</v>
      </c>
      <c r="M37" s="303">
        <v>0</v>
      </c>
      <c r="N37" s="302">
        <v>0</v>
      </c>
      <c r="O37" s="304">
        <v>0</v>
      </c>
    </row>
    <row r="38" spans="6:15">
      <c r="F38" s="232">
        <v>0</v>
      </c>
      <c r="G38" s="231">
        <v>0</v>
      </c>
      <c r="H38" s="231">
        <v>0</v>
      </c>
      <c r="I38" s="302">
        <v>0</v>
      </c>
      <c r="J38" s="231">
        <v>0</v>
      </c>
      <c r="K38" s="231">
        <v>0</v>
      </c>
      <c r="L38" s="231">
        <v>0</v>
      </c>
      <c r="M38" s="303">
        <v>0</v>
      </c>
      <c r="N38" s="302">
        <v>0</v>
      </c>
      <c r="O38" s="304">
        <v>0</v>
      </c>
    </row>
    <row r="39" spans="6:15">
      <c r="F39" s="232">
        <v>0</v>
      </c>
      <c r="G39" s="231">
        <v>0</v>
      </c>
      <c r="H39" s="231">
        <v>0</v>
      </c>
      <c r="I39" s="302">
        <v>0</v>
      </c>
      <c r="J39" s="231">
        <v>0</v>
      </c>
      <c r="K39" s="231">
        <v>0</v>
      </c>
      <c r="L39" s="231">
        <v>0</v>
      </c>
      <c r="M39" s="303">
        <v>0</v>
      </c>
      <c r="N39" s="302">
        <v>0</v>
      </c>
      <c r="O39" s="304">
        <v>0</v>
      </c>
    </row>
    <row r="40" spans="6:15">
      <c r="F40" s="232">
        <v>0</v>
      </c>
      <c r="G40" s="231">
        <v>0</v>
      </c>
      <c r="H40" s="231">
        <v>0</v>
      </c>
      <c r="I40" s="302">
        <v>0</v>
      </c>
      <c r="J40" s="231">
        <v>0</v>
      </c>
      <c r="K40" s="231">
        <v>0</v>
      </c>
      <c r="L40" s="231">
        <v>0</v>
      </c>
      <c r="M40" s="303">
        <v>0</v>
      </c>
      <c r="N40" s="302">
        <v>0</v>
      </c>
      <c r="O40" s="304">
        <v>0</v>
      </c>
    </row>
    <row r="41" spans="6:15">
      <c r="F41" s="232">
        <v>0</v>
      </c>
      <c r="G41" s="231">
        <v>0</v>
      </c>
      <c r="H41" s="231">
        <v>0</v>
      </c>
      <c r="I41" s="302">
        <v>0</v>
      </c>
      <c r="J41" s="231">
        <v>0</v>
      </c>
      <c r="K41" s="231">
        <v>0</v>
      </c>
      <c r="L41" s="231">
        <v>0</v>
      </c>
      <c r="M41" s="303">
        <v>0</v>
      </c>
      <c r="N41" s="302">
        <v>0</v>
      </c>
      <c r="O41" s="304">
        <v>0</v>
      </c>
    </row>
    <row r="42" spans="6:15">
      <c r="F42" s="232">
        <v>0</v>
      </c>
      <c r="G42" s="231">
        <v>0</v>
      </c>
      <c r="H42" s="231">
        <v>0</v>
      </c>
      <c r="I42" s="302">
        <v>0</v>
      </c>
      <c r="J42" s="231">
        <v>0</v>
      </c>
      <c r="K42" s="231">
        <v>0</v>
      </c>
      <c r="L42" s="231">
        <v>0</v>
      </c>
      <c r="M42" s="303">
        <v>0</v>
      </c>
      <c r="N42" s="302">
        <v>0</v>
      </c>
      <c r="O42" s="304">
        <v>0</v>
      </c>
    </row>
    <row r="43" spans="6:15">
      <c r="F43" s="232">
        <v>0</v>
      </c>
      <c r="G43" s="231">
        <v>0</v>
      </c>
      <c r="H43" s="231">
        <v>0</v>
      </c>
      <c r="I43" s="302">
        <v>0</v>
      </c>
      <c r="J43" s="231">
        <v>0</v>
      </c>
      <c r="K43" s="231">
        <v>0</v>
      </c>
      <c r="L43" s="231">
        <v>0</v>
      </c>
      <c r="M43" s="303">
        <v>0</v>
      </c>
      <c r="N43" s="302">
        <v>0</v>
      </c>
      <c r="O43" s="304">
        <v>0</v>
      </c>
    </row>
    <row r="44" spans="6:15">
      <c r="F44" s="232">
        <v>0</v>
      </c>
      <c r="G44" s="231">
        <v>0</v>
      </c>
      <c r="H44" s="231">
        <v>0</v>
      </c>
      <c r="I44" s="302">
        <v>0</v>
      </c>
      <c r="J44" s="231">
        <v>0</v>
      </c>
      <c r="K44" s="231">
        <v>0</v>
      </c>
      <c r="L44" s="231">
        <v>0</v>
      </c>
      <c r="M44" s="303">
        <v>0</v>
      </c>
      <c r="N44" s="302">
        <v>0</v>
      </c>
      <c r="O44" s="304">
        <v>0</v>
      </c>
    </row>
    <row r="45" spans="6:15">
      <c r="F45" s="232">
        <v>0</v>
      </c>
      <c r="G45" s="231">
        <v>0</v>
      </c>
      <c r="H45" s="231">
        <v>0</v>
      </c>
      <c r="I45" s="302">
        <v>0</v>
      </c>
      <c r="J45" s="231">
        <v>0</v>
      </c>
      <c r="K45" s="231">
        <v>0</v>
      </c>
      <c r="L45" s="231">
        <v>0</v>
      </c>
      <c r="M45" s="303">
        <v>0</v>
      </c>
      <c r="N45" s="302">
        <v>0</v>
      </c>
      <c r="O45" s="304">
        <v>0</v>
      </c>
    </row>
  </sheetData>
  <pageMargins left="0.7" right="0.7" top="0.75" bottom="0.75" header="0.3" footer="0.3"/>
  <legacyDrawing r:id="rId1"/>
  <tableParts count="1">
    <tablePart r:id="rId2"/>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31E4-20D3-404A-9794-2B79B3EDFE9A}">
  <sheetPr filterMode="1"/>
  <dimension ref="E1:AS45"/>
  <sheetViews>
    <sheetView showGridLines="0" zoomScaleNormal="100" workbookViewId="0">
      <pane ySplit="2" topLeftCell="A3" activePane="bottomLeft" state="frozen"/>
      <selection pane="bottomLeft" activeCell="T1" sqref="T1"/>
    </sheetView>
  </sheetViews>
  <sheetFormatPr defaultColWidth="10.7109375" defaultRowHeight="15"/>
  <cols>
    <col min="1" max="4" width="0.85546875" customWidth="1"/>
    <col min="5" max="5" width="8.7109375" customWidth="1"/>
    <col min="6" max="6" width="20.7109375" customWidth="1"/>
    <col min="7" max="8" width="12.140625" customWidth="1"/>
    <col min="9" max="9" width="14.42578125" customWidth="1"/>
    <col min="12" max="12" width="14.7109375" customWidth="1"/>
    <col min="13" max="13" width="15.7109375" customWidth="1"/>
    <col min="14" max="14" width="19.7109375" customWidth="1"/>
    <col min="15" max="15" width="21" customWidth="1"/>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saving",Scoreboard!$F$26&lt;&gt;"","Security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error</v>
      </c>
      <c r="AF1" s="209"/>
      <c r="AG1" s="209"/>
      <c r="AH1" s="214"/>
      <c r="AI1" s="214"/>
      <c r="AJ1" s="210" t="str">
        <f>M1</f>
        <v>Connor Guarino</v>
      </c>
      <c r="AK1" s="210"/>
      <c r="AL1" s="214"/>
      <c r="AM1" s="214"/>
      <c r="AN1" s="214"/>
      <c r="AO1" s="214"/>
      <c r="AP1" s="210" t="s">
        <v>495</v>
      </c>
      <c r="AQ1" s="214"/>
      <c r="AR1" s="214"/>
      <c r="AS1" s="214"/>
    </row>
    <row r="2" spans="5:45" ht="22.9" customHeight="1" thickBot="1">
      <c r="E2" s="215">
        <f ca="1">FSC!$E$2</f>
        <v>10</v>
      </c>
      <c r="F2" s="216">
        <f>FSC!$F$2</f>
        <v>10</v>
      </c>
      <c r="G2" s="215" t="str" cm="1">
        <f t="array" aca="1" ref="G2" ca="1">SUBSTITUTE(IF(LEN(CELL("address"))&lt;15,CELL("address"),""),"$","")</f>
        <v/>
      </c>
      <c r="H2" s="217" t="str">
        <f ca="1">IF(ISNUMBER(SEARCH("#REF!",_xlfn.FORMULATEXT(INDIRECT("'FSC'!"&amp;G2)))),"DRAGGING CELLS IS NOT PERMITTED. PLEASE UNDO LAST ACTION!!",IF($T$1&lt;&gt;"Feedback OFF",IFERROR(HLOOKUP(INDIRECT("'FSC'!"&amp;G2),Feedback_SFX!$B$2:$N$10,IF($T$1="Feedback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10</v>
      </c>
      <c r="AC2" s="223">
        <f t="shared" si="0"/>
        <v>10</v>
      </c>
      <c r="AD2" s="223" t="str">
        <f t="shared" ca="1" si="0"/>
        <v/>
      </c>
      <c r="AE2" s="217" t="str">
        <f t="shared" ca="1" si="0"/>
        <v/>
      </c>
      <c r="AF2" s="218"/>
      <c r="AG2" s="218"/>
      <c r="AH2" s="224"/>
      <c r="AI2" s="224"/>
      <c r="AJ2" s="224"/>
      <c r="AK2" s="224"/>
      <c r="AL2" s="224"/>
      <c r="AM2" s="224"/>
      <c r="AN2" s="224"/>
      <c r="AO2" s="224"/>
      <c r="AP2" s="224"/>
      <c r="AQ2" s="224"/>
      <c r="AR2" s="224"/>
      <c r="AS2" s="224"/>
    </row>
    <row r="3" spans="5:45" ht="4.9000000000000004" customHeight="1"/>
    <row r="4" spans="5:45" ht="4.9000000000000004" customHeight="1"/>
    <row r="5" spans="5:45" ht="4.9000000000000004" customHeight="1"/>
    <row r="7" spans="5:45" ht="18.75">
      <c r="F7" s="117" t="s">
        <v>81</v>
      </c>
      <c r="G7" s="118"/>
      <c r="H7" s="118"/>
      <c r="I7" s="118"/>
      <c r="J7" s="118"/>
      <c r="K7" s="118"/>
      <c r="L7" s="118"/>
      <c r="M7" s="118"/>
      <c r="N7" s="118"/>
      <c r="O7" s="119"/>
    </row>
    <row r="8" spans="5:45">
      <c r="F8" s="120" t="s">
        <v>82</v>
      </c>
      <c r="G8" s="121"/>
      <c r="H8" s="121"/>
      <c r="I8" s="121"/>
      <c r="J8" s="121"/>
      <c r="K8" s="121"/>
      <c r="L8" s="121"/>
      <c r="M8" s="121"/>
      <c r="N8" s="121"/>
      <c r="O8" s="122"/>
    </row>
    <row r="9" spans="5:45">
      <c r="F9" s="123"/>
      <c r="G9" s="124"/>
      <c r="H9" s="124"/>
      <c r="I9" s="124"/>
      <c r="J9" s="124"/>
      <c r="K9" s="124"/>
      <c r="L9" s="124"/>
      <c r="M9" s="124"/>
      <c r="N9" s="124"/>
      <c r="O9" s="125"/>
    </row>
    <row r="14" spans="5:45" ht="18.75">
      <c r="F14" s="126" t="s">
        <v>83</v>
      </c>
    </row>
    <row r="15" spans="5:45" ht="15.75">
      <c r="F15" s="332" t="str">
        <f>_xlfn.CONCAT($N$21:$N$45)</f>
        <v>81.772.469.765.863.860.258.780.279.778.976.671.670.969.769.66866.764.663.562.161.860.357.955.955.2</v>
      </c>
      <c r="H15" t="s">
        <v>22</v>
      </c>
    </row>
    <row r="17" spans="6:15" ht="18.75">
      <c r="F17" s="126" t="s">
        <v>84</v>
      </c>
    </row>
    <row r="18" spans="6:15" ht="15.75">
      <c r="F18" s="332">
        <f>SUBTOTAL(3,$F$21:$F$45)</f>
        <v>23</v>
      </c>
      <c r="H18" t="s">
        <v>22</v>
      </c>
    </row>
    <row r="20" spans="6:15" ht="15.75">
      <c r="F20" s="320" t="s">
        <v>85</v>
      </c>
      <c r="G20" s="320" t="s">
        <v>86</v>
      </c>
      <c r="H20" s="320" t="s">
        <v>87</v>
      </c>
      <c r="I20" s="320" t="s">
        <v>88</v>
      </c>
      <c r="J20" s="320" t="s">
        <v>89</v>
      </c>
      <c r="K20" s="320" t="s">
        <v>90</v>
      </c>
      <c r="L20" s="320" t="s">
        <v>91</v>
      </c>
      <c r="M20" s="320" t="s">
        <v>92</v>
      </c>
      <c r="N20" s="320" t="s">
        <v>93</v>
      </c>
      <c r="O20" s="321" t="s">
        <v>94</v>
      </c>
    </row>
    <row r="21" spans="6:15" ht="15.75">
      <c r="F21" s="322" t="s">
        <v>95</v>
      </c>
      <c r="G21" s="323">
        <v>21</v>
      </c>
      <c r="H21" s="323">
        <v>9</v>
      </c>
      <c r="I21" s="324">
        <v>6.7</v>
      </c>
      <c r="J21" s="323" t="s">
        <v>96</v>
      </c>
      <c r="K21" s="323" t="s">
        <v>97</v>
      </c>
      <c r="L21" s="323" t="s">
        <v>98</v>
      </c>
      <c r="M21" s="325">
        <v>735767</v>
      </c>
      <c r="N21" s="324">
        <v>81.7</v>
      </c>
      <c r="O21" s="326">
        <v>7.43</v>
      </c>
    </row>
    <row r="22" spans="6:15" ht="15.75">
      <c r="F22" s="322" t="s">
        <v>99</v>
      </c>
      <c r="G22" s="323">
        <v>3</v>
      </c>
      <c r="H22" s="323">
        <v>5</v>
      </c>
      <c r="I22" s="324">
        <v>7.1</v>
      </c>
      <c r="J22" s="323" t="s">
        <v>100</v>
      </c>
      <c r="K22" s="323" t="s">
        <v>101</v>
      </c>
      <c r="L22" s="323" t="s">
        <v>98</v>
      </c>
      <c r="M22" s="325">
        <v>1925706</v>
      </c>
      <c r="N22" s="324">
        <v>72.400000000000006</v>
      </c>
      <c r="O22" s="326">
        <v>7.71</v>
      </c>
    </row>
    <row r="23" spans="6:15" ht="15.75">
      <c r="F23" s="322" t="s">
        <v>102</v>
      </c>
      <c r="G23" s="323">
        <v>22</v>
      </c>
      <c r="H23" s="323">
        <v>107</v>
      </c>
      <c r="I23" s="324">
        <v>6.8</v>
      </c>
      <c r="J23" s="323" t="s">
        <v>100</v>
      </c>
      <c r="K23" s="323" t="s">
        <v>101</v>
      </c>
      <c r="L23" s="323" t="s">
        <v>98</v>
      </c>
      <c r="M23" s="325">
        <v>3223096</v>
      </c>
      <c r="N23" s="324">
        <v>69.7</v>
      </c>
      <c r="O23" s="326">
        <v>7.38</v>
      </c>
    </row>
    <row r="24" spans="6:15" ht="15.75">
      <c r="F24" s="322" t="s">
        <v>103</v>
      </c>
      <c r="G24" s="323">
        <v>16</v>
      </c>
      <c r="H24" s="323">
        <v>10</v>
      </c>
      <c r="I24" s="324">
        <v>7</v>
      </c>
      <c r="J24" s="323" t="s">
        <v>100</v>
      </c>
      <c r="K24" s="323" t="s">
        <v>101</v>
      </c>
      <c r="L24" s="323" t="s">
        <v>98</v>
      </c>
      <c r="M24" s="325">
        <v>4528894</v>
      </c>
      <c r="N24" s="324">
        <v>65.8</v>
      </c>
      <c r="O24" s="326">
        <v>6.56</v>
      </c>
    </row>
    <row r="25" spans="6:15" ht="15.75">
      <c r="F25" s="322" t="s">
        <v>104</v>
      </c>
      <c r="G25" s="323">
        <v>10</v>
      </c>
      <c r="H25" s="323">
        <v>23</v>
      </c>
      <c r="I25" s="324">
        <v>7.1</v>
      </c>
      <c r="J25" s="323" t="s">
        <v>105</v>
      </c>
      <c r="K25" s="323" t="s">
        <v>101</v>
      </c>
      <c r="L25" s="323" t="s">
        <v>98</v>
      </c>
      <c r="M25" s="325">
        <v>2325531</v>
      </c>
      <c r="N25" s="324">
        <v>63.8</v>
      </c>
      <c r="O25" s="326">
        <v>6.95</v>
      </c>
    </row>
    <row r="26" spans="6:15" ht="15.75" hidden="1">
      <c r="F26" s="322" t="s">
        <v>106</v>
      </c>
      <c r="G26" s="323">
        <v>6</v>
      </c>
      <c r="H26" s="323">
        <v>36</v>
      </c>
      <c r="I26" s="324">
        <v>7.2</v>
      </c>
      <c r="J26" s="323" t="s">
        <v>107</v>
      </c>
      <c r="K26" s="323" t="s">
        <v>101</v>
      </c>
      <c r="L26" s="323" t="s">
        <v>98</v>
      </c>
      <c r="M26" s="325">
        <v>3614361</v>
      </c>
      <c r="N26" s="324">
        <v>60.2</v>
      </c>
      <c r="O26" s="326">
        <v>6.24</v>
      </c>
    </row>
    <row r="27" spans="6:15" ht="15.75">
      <c r="F27" s="322" t="s">
        <v>108</v>
      </c>
      <c r="G27" s="323">
        <v>8</v>
      </c>
      <c r="H27" s="323">
        <v>18</v>
      </c>
      <c r="I27" s="324">
        <v>6.9</v>
      </c>
      <c r="J27" s="323" t="s">
        <v>109</v>
      </c>
      <c r="K27" s="323" t="s">
        <v>110</v>
      </c>
      <c r="L27" s="323" t="s">
        <v>98</v>
      </c>
      <c r="M27" s="325">
        <v>4694565</v>
      </c>
      <c r="N27" s="324">
        <v>58.7</v>
      </c>
      <c r="O27" s="326">
        <v>6.79</v>
      </c>
    </row>
    <row r="28" spans="6:15" ht="15.75">
      <c r="F28" s="322" t="s">
        <v>111</v>
      </c>
      <c r="G28" s="323">
        <v>23</v>
      </c>
      <c r="H28" s="323">
        <v>83</v>
      </c>
      <c r="I28" s="324">
        <v>7.1</v>
      </c>
      <c r="J28" s="323" t="s">
        <v>112</v>
      </c>
      <c r="K28" s="323" t="s">
        <v>113</v>
      </c>
      <c r="L28" s="323" t="s">
        <v>114</v>
      </c>
      <c r="M28" s="325">
        <v>2286702</v>
      </c>
      <c r="N28" s="324">
        <v>80.2</v>
      </c>
      <c r="O28" s="326">
        <v>6.5</v>
      </c>
    </row>
    <row r="29" spans="6:15" ht="15.75">
      <c r="F29" s="322" t="s">
        <v>115</v>
      </c>
      <c r="G29" s="323">
        <v>1</v>
      </c>
      <c r="H29" s="323">
        <v>13</v>
      </c>
      <c r="I29" s="324">
        <v>7.7</v>
      </c>
      <c r="J29" s="323" t="s">
        <v>112</v>
      </c>
      <c r="K29" s="323" t="s">
        <v>113</v>
      </c>
      <c r="L29" s="323" t="s">
        <v>114</v>
      </c>
      <c r="M29" s="325">
        <v>1889094</v>
      </c>
      <c r="N29" s="324">
        <v>79.7</v>
      </c>
      <c r="O29" s="326">
        <v>7.31</v>
      </c>
    </row>
    <row r="30" spans="6:15" ht="15.75" hidden="1">
      <c r="F30" s="322" t="s">
        <v>116</v>
      </c>
      <c r="G30" s="323">
        <v>20</v>
      </c>
      <c r="H30" s="323">
        <v>58</v>
      </c>
      <c r="I30" s="324">
        <v>6.9</v>
      </c>
      <c r="J30" s="323" t="s">
        <v>112</v>
      </c>
      <c r="K30" s="323" t="s">
        <v>113</v>
      </c>
      <c r="L30" s="323" t="s">
        <v>114</v>
      </c>
      <c r="M30" s="325">
        <v>6346653</v>
      </c>
      <c r="N30" s="324">
        <v>78.900000000000006</v>
      </c>
      <c r="O30" s="326">
        <v>6.46</v>
      </c>
    </row>
    <row r="31" spans="6:15" ht="15.75">
      <c r="F31" s="322" t="s">
        <v>117</v>
      </c>
      <c r="G31" s="323">
        <v>15</v>
      </c>
      <c r="H31" s="323">
        <v>32</v>
      </c>
      <c r="I31" s="324">
        <v>7</v>
      </c>
      <c r="J31" s="323" t="s">
        <v>112</v>
      </c>
      <c r="K31" s="323" t="s">
        <v>113</v>
      </c>
      <c r="L31" s="323" t="s">
        <v>114</v>
      </c>
      <c r="M31" s="325">
        <v>6833420</v>
      </c>
      <c r="N31" s="324">
        <v>76.599999999999994</v>
      </c>
      <c r="O31" s="326">
        <v>6.59</v>
      </c>
    </row>
    <row r="32" spans="6:15" ht="15.75">
      <c r="F32" s="322" t="s">
        <v>118</v>
      </c>
      <c r="G32" s="323">
        <v>7</v>
      </c>
      <c r="H32" s="323">
        <v>6</v>
      </c>
      <c r="I32" s="324">
        <v>7.1</v>
      </c>
      <c r="J32" s="323" t="s">
        <v>119</v>
      </c>
      <c r="K32" s="323" t="s">
        <v>97</v>
      </c>
      <c r="L32" s="323" t="s">
        <v>114</v>
      </c>
      <c r="M32" s="325">
        <v>1750865</v>
      </c>
      <c r="N32" s="324">
        <v>71.599999999999994</v>
      </c>
      <c r="O32" s="326">
        <v>6.95</v>
      </c>
    </row>
    <row r="33" spans="6:15" ht="15.75">
      <c r="F33" s="322" t="s">
        <v>120</v>
      </c>
      <c r="G33" s="323">
        <v>14</v>
      </c>
      <c r="H33" s="323">
        <v>30</v>
      </c>
      <c r="I33" s="324">
        <v>6.9</v>
      </c>
      <c r="J33" s="323" t="s">
        <v>119</v>
      </c>
      <c r="K33" s="323" t="s">
        <v>97</v>
      </c>
      <c r="L33" s="323" t="s">
        <v>114</v>
      </c>
      <c r="M33" s="325">
        <v>2338792</v>
      </c>
      <c r="N33" s="324">
        <v>70.900000000000006</v>
      </c>
      <c r="O33" s="326">
        <v>6.55</v>
      </c>
    </row>
    <row r="34" spans="6:15" ht="15.75">
      <c r="F34" s="322" t="s">
        <v>121</v>
      </c>
      <c r="G34" s="323">
        <v>13</v>
      </c>
      <c r="H34" s="323">
        <v>25</v>
      </c>
      <c r="I34" s="324">
        <v>7.1</v>
      </c>
      <c r="J34" s="323" t="s">
        <v>122</v>
      </c>
      <c r="K34" s="323" t="s">
        <v>97</v>
      </c>
      <c r="L34" s="323" t="s">
        <v>114</v>
      </c>
      <c r="M34" s="325">
        <v>1761848</v>
      </c>
      <c r="N34" s="324">
        <v>69.7</v>
      </c>
      <c r="O34" s="326">
        <v>6.52</v>
      </c>
    </row>
    <row r="35" spans="6:15" ht="15.75">
      <c r="F35" s="322" t="s">
        <v>123</v>
      </c>
      <c r="G35" s="323">
        <v>24</v>
      </c>
      <c r="H35" s="323">
        <v>57</v>
      </c>
      <c r="I35" s="324">
        <v>6.8</v>
      </c>
      <c r="J35" s="323" t="s">
        <v>124</v>
      </c>
      <c r="K35" s="323" t="s">
        <v>97</v>
      </c>
      <c r="L35" s="323" t="s">
        <v>114</v>
      </c>
      <c r="M35" s="325">
        <v>1246215</v>
      </c>
      <c r="N35" s="324">
        <v>69.599999999999994</v>
      </c>
      <c r="O35" s="326">
        <v>6.72</v>
      </c>
    </row>
    <row r="36" spans="6:15" ht="15.75">
      <c r="F36" s="322" t="s">
        <v>125</v>
      </c>
      <c r="G36" s="323">
        <v>5</v>
      </c>
      <c r="H36" s="323">
        <v>7</v>
      </c>
      <c r="I36" s="324">
        <v>7.3</v>
      </c>
      <c r="J36" s="323" t="s">
        <v>126</v>
      </c>
      <c r="K36" s="323" t="s">
        <v>113</v>
      </c>
      <c r="L36" s="323" t="s">
        <v>114</v>
      </c>
      <c r="M36" s="325">
        <v>493095</v>
      </c>
      <c r="N36" s="324">
        <v>68</v>
      </c>
      <c r="O36" s="326">
        <v>7.41</v>
      </c>
    </row>
    <row r="37" spans="6:15" ht="15.75">
      <c r="F37" s="322" t="s">
        <v>127</v>
      </c>
      <c r="G37" s="323">
        <v>4</v>
      </c>
      <c r="H37" s="323">
        <v>19</v>
      </c>
      <c r="I37" s="324">
        <v>7.2</v>
      </c>
      <c r="J37" s="323" t="s">
        <v>128</v>
      </c>
      <c r="K37" s="323" t="s">
        <v>110</v>
      </c>
      <c r="L37" s="323" t="s">
        <v>114</v>
      </c>
      <c r="M37" s="325">
        <v>5949403</v>
      </c>
      <c r="N37" s="324">
        <v>66.7</v>
      </c>
      <c r="O37" s="326">
        <v>6.69</v>
      </c>
    </row>
    <row r="38" spans="6:15" ht="15.75">
      <c r="F38" s="322" t="s">
        <v>129</v>
      </c>
      <c r="G38" s="323">
        <v>2</v>
      </c>
      <c r="H38" s="323">
        <v>55</v>
      </c>
      <c r="I38" s="324">
        <v>7.5</v>
      </c>
      <c r="J38" s="323" t="s">
        <v>130</v>
      </c>
      <c r="K38" s="323" t="s">
        <v>101</v>
      </c>
      <c r="L38" s="323" t="s">
        <v>114</v>
      </c>
      <c r="M38" s="325">
        <v>2703972</v>
      </c>
      <c r="N38" s="324">
        <v>64.599999999999994</v>
      </c>
      <c r="O38" s="326">
        <v>6.87</v>
      </c>
    </row>
    <row r="39" spans="6:15" ht="15.75">
      <c r="F39" s="322" t="s">
        <v>131</v>
      </c>
      <c r="G39" s="323">
        <v>12</v>
      </c>
      <c r="H39" s="323">
        <v>15</v>
      </c>
      <c r="I39" s="324">
        <v>6.9</v>
      </c>
      <c r="J39" s="323" t="s">
        <v>132</v>
      </c>
      <c r="K39" s="323" t="s">
        <v>101</v>
      </c>
      <c r="L39" s="323" t="s">
        <v>114</v>
      </c>
      <c r="M39" s="325">
        <v>651402</v>
      </c>
      <c r="N39" s="324">
        <v>63.5</v>
      </c>
      <c r="O39" s="326">
        <v>7.32</v>
      </c>
    </row>
    <row r="40" spans="6:15" ht="15.75">
      <c r="F40" s="322" t="s">
        <v>133</v>
      </c>
      <c r="G40" s="323">
        <v>11</v>
      </c>
      <c r="H40" s="323">
        <v>2</v>
      </c>
      <c r="I40" s="324">
        <v>7.6</v>
      </c>
      <c r="J40" s="323" t="s">
        <v>130</v>
      </c>
      <c r="K40" s="323" t="s">
        <v>101</v>
      </c>
      <c r="L40" s="323" t="s">
        <v>114</v>
      </c>
      <c r="M40" s="325">
        <v>678364</v>
      </c>
      <c r="N40" s="324">
        <v>62.1</v>
      </c>
      <c r="O40" s="326">
        <v>6.63</v>
      </c>
    </row>
    <row r="41" spans="6:15" ht="15.75">
      <c r="F41" s="322" t="s">
        <v>134</v>
      </c>
      <c r="G41" s="323">
        <v>25</v>
      </c>
      <c r="H41" s="323">
        <v>29</v>
      </c>
      <c r="I41" s="324">
        <v>6.8</v>
      </c>
      <c r="J41" s="323" t="s">
        <v>135</v>
      </c>
      <c r="K41" s="323" t="s">
        <v>136</v>
      </c>
      <c r="L41" s="323" t="s">
        <v>114</v>
      </c>
      <c r="M41" s="325">
        <v>895919</v>
      </c>
      <c r="N41" s="324">
        <v>61.8</v>
      </c>
      <c r="O41" s="326">
        <v>6.69</v>
      </c>
    </row>
    <row r="42" spans="6:15" ht="15.75">
      <c r="F42" s="322" t="s">
        <v>137</v>
      </c>
      <c r="G42" s="323">
        <v>9</v>
      </c>
      <c r="H42" s="323">
        <v>14</v>
      </c>
      <c r="I42" s="324">
        <v>7.3</v>
      </c>
      <c r="J42" s="323" t="s">
        <v>138</v>
      </c>
      <c r="K42" s="323" t="s">
        <v>136</v>
      </c>
      <c r="L42" s="323" t="s">
        <v>114</v>
      </c>
      <c r="M42" s="325">
        <v>601187</v>
      </c>
      <c r="N42" s="324">
        <v>60.3</v>
      </c>
      <c r="O42" s="326">
        <v>6.8</v>
      </c>
    </row>
    <row r="43" spans="6:15" ht="15.75">
      <c r="F43" s="322" t="s">
        <v>139</v>
      </c>
      <c r="G43" s="323">
        <v>19</v>
      </c>
      <c r="H43" s="323">
        <v>16</v>
      </c>
      <c r="I43" s="324">
        <v>7.1</v>
      </c>
      <c r="J43" s="323" t="s">
        <v>140</v>
      </c>
      <c r="K43" s="323" t="s">
        <v>136</v>
      </c>
      <c r="L43" s="323" t="s">
        <v>114</v>
      </c>
      <c r="M43" s="325">
        <v>1017877</v>
      </c>
      <c r="N43" s="324">
        <v>57.9</v>
      </c>
      <c r="O43" s="326">
        <v>7.54</v>
      </c>
    </row>
    <row r="44" spans="6:15" ht="15.75">
      <c r="F44" s="322" t="s">
        <v>141</v>
      </c>
      <c r="G44" s="323">
        <v>18</v>
      </c>
      <c r="H44" s="323">
        <v>17</v>
      </c>
      <c r="I44" s="324">
        <v>7.1</v>
      </c>
      <c r="J44" s="323" t="s">
        <v>142</v>
      </c>
      <c r="K44" s="323" t="s">
        <v>136</v>
      </c>
      <c r="L44" s="323" t="s">
        <v>114</v>
      </c>
      <c r="M44" s="325">
        <v>627618</v>
      </c>
      <c r="N44" s="324">
        <v>55.9</v>
      </c>
      <c r="O44" s="326">
        <v>7.24</v>
      </c>
    </row>
    <row r="45" spans="6:15" ht="15.75">
      <c r="F45" s="327" t="s">
        <v>143</v>
      </c>
      <c r="G45" s="328">
        <v>17</v>
      </c>
      <c r="H45" s="328">
        <v>27</v>
      </c>
      <c r="I45" s="329">
        <v>7.2</v>
      </c>
      <c r="J45" s="328" t="s">
        <v>144</v>
      </c>
      <c r="K45" s="328" t="s">
        <v>136</v>
      </c>
      <c r="L45" s="328" t="s">
        <v>114</v>
      </c>
      <c r="M45" s="330">
        <v>3458790</v>
      </c>
      <c r="N45" s="329">
        <v>55.2</v>
      </c>
      <c r="O45" s="331">
        <v>6.97</v>
      </c>
    </row>
  </sheetData>
  <autoFilter ref="F20:O45" xr:uid="{32BC31E4-20D3-404A-9794-2B79B3EDFE9A}">
    <filterColumn colId="9">
      <customFilters>
        <customFilter operator="greaterThanOrEqual" val="6.5"/>
      </customFilters>
    </filterColumn>
  </autoFilter>
  <sortState xmlns:xlrd2="http://schemas.microsoft.com/office/spreadsheetml/2017/richdata2" ref="F21:O45">
    <sortCondition ref="L21:L45"/>
    <sortCondition descending="1" ref="N21:N45"/>
  </sortState>
  <conditionalFormatting sqref="A3:AA100">
    <cfRule type="expression" dxfId="86" priority="2" stopIfTrue="1">
      <formula>$H$2="DRAGGING CELLS IS NOT PERMITTED. PLEASE UNDO LAST ACTION!!"</formula>
    </cfRule>
  </conditionalFormatting>
  <conditionalFormatting sqref="E1:E2">
    <cfRule type="expression" dxfId="81" priority="12">
      <formula>$E$2/$F$2&gt;=0.076</formula>
    </cfRule>
  </conditionalFormatting>
  <conditionalFormatting sqref="E1:S2 U1:V1 AB1:AS2 T2:V2">
    <cfRule type="expression" dxfId="80" priority="5">
      <formula>$T$1="Feedback OFF"</formula>
    </cfRule>
  </conditionalFormatting>
  <conditionalFormatting sqref="F1:F2">
    <cfRule type="expression" dxfId="79" priority="13">
      <formula>$E$2/$F$2&gt;=0.153</formula>
    </cfRule>
  </conditionalFormatting>
  <conditionalFormatting sqref="G1:G2">
    <cfRule type="expression" dxfId="78" priority="14">
      <formula>$E$2/$F$2&gt;=0.23</formula>
    </cfRule>
  </conditionalFormatting>
  <conditionalFormatting sqref="H1:H2">
    <cfRule type="expression" dxfId="77" priority="15">
      <formula>$E$2/$F$2&gt;=0.307</formula>
    </cfRule>
  </conditionalFormatting>
  <conditionalFormatting sqref="I1:I2">
    <cfRule type="expression" dxfId="76" priority="16">
      <formula>$E$2/$F$2&gt;=0.384</formula>
    </cfRule>
  </conditionalFormatting>
  <conditionalFormatting sqref="J1:J2">
    <cfRule type="expression" dxfId="75" priority="17">
      <formula>$E$2/$F$2&gt;=0.461</formula>
    </cfRule>
  </conditionalFormatting>
  <conditionalFormatting sqref="K1:K2">
    <cfRule type="expression" dxfId="74" priority="18">
      <formula>$E$2/$F$2&gt;=0.538</formula>
    </cfRule>
  </conditionalFormatting>
  <conditionalFormatting sqref="L1:L2">
    <cfRule type="expression" dxfId="73" priority="19">
      <formula>$E$2/$F$2&gt;=0.615</formula>
    </cfRule>
  </conditionalFormatting>
  <conditionalFormatting sqref="M1:T2">
    <cfRule type="expression" dxfId="71" priority="20">
      <formula>$E$2/$F$2&gt;=0.692</formula>
    </cfRule>
  </conditionalFormatting>
  <conditionalFormatting sqref="P1">
    <cfRule type="expression" dxfId="70" priority="8">
      <formula>$E$2/$F$2&gt;=0.846</formula>
    </cfRule>
  </conditionalFormatting>
  <conditionalFormatting sqref="S1">
    <cfRule type="expression" dxfId="69" priority="11">
      <formula>$E$2/$F$2&gt;=0.846</formula>
    </cfRule>
  </conditionalFormatting>
  <conditionalFormatting sqref="T1">
    <cfRule type="expression" dxfId="68" priority="6">
      <formula>$T$1&lt;&gt;""</formula>
    </cfRule>
  </conditionalFormatting>
  <conditionalFormatting sqref="U1:V2">
    <cfRule type="expression" dxfId="67" priority="7">
      <formula>$E$2/$F$2&gt;=0.846</formula>
    </cfRule>
  </conditionalFormatting>
  <conditionalFormatting sqref="AB1:AJ1 AL1:AO1 AQ1:AS1 AB2:AS2">
    <cfRule type="expression" dxfId="66" priority="21">
      <formula>$E$2/$F$2&gt;=1</formula>
    </cfRule>
  </conditionalFormatting>
  <conditionalFormatting sqref="AK1">
    <cfRule type="expression" dxfId="65" priority="10">
      <formula>$E$2/$F$2&gt;=0.846</formula>
    </cfRule>
  </conditionalFormatting>
  <conditionalFormatting sqref="AP1">
    <cfRule type="expression" dxfId="64" priority="9">
      <formula>$E$2/$F$2&gt;=0.846</formula>
    </cfRule>
  </conditionalFormatting>
  <dataValidations count="1">
    <dataValidation type="list" allowBlank="1" showInputMessage="1" showErrorMessage="1" sqref="T1" xr:uid="{61814A1B-E476-4F70-A76B-2B19A256D037}">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68ABB6C7-D327-4B77-8795-0174B4F35E21}">
            <xm:f>Scoreboard!$E$4="Excel version: Invalid"</xm:f>
            <x14:dxf>
              <font>
                <color rgb="FF9C0006"/>
              </font>
              <fill>
                <patternFill>
                  <fgColor indexed="64"/>
                  <bgColor rgb="FFFFC7CE"/>
                </patternFill>
              </fill>
            </x14:dxf>
          </x14:cfRule>
          <x14:cfRule type="expression" priority="3" stopIfTrue="1" id="{6F9F89B4-BFCA-463F-802A-3E943D32874B}">
            <xm:f>Scoreboard!$F$26&lt;&gt;""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533B5B82-CFED-4F94-9951-FA6B878018BF}">
            <xm:f>AND($T$1&lt;&gt;"Feedback OFF",IF(FSC!A3=Feedback_SFX!$C$2, TRUE, FALSE))</xm:f>
            <x14:dxf>
              <fill>
                <patternFill>
                  <bgColor rgb="FFCEEED0"/>
                </patternFill>
              </fill>
            </x14:dxf>
          </x14:cfRule>
          <x14:cfRule type="expression" priority="23" stopIfTrue="1" id="{14C64B72-42EF-412D-8AF6-0570B70040F0}">
            <xm:f>AND($T$1&lt;&gt;"Feedback OFF",IF(FSC!A3=Feedback_SFX!$K$2, TRUE, FALSE))</xm:f>
            <x14:dxf>
              <fill>
                <patternFill>
                  <bgColor rgb="FFFFFF64"/>
                </patternFill>
              </fill>
            </x14:dxf>
          </x14:cfRule>
          <x14:cfRule type="expression" priority="24" stopIfTrue="1" id="{1CB5E2EF-C4C0-4A41-B901-D97CDFFFA930}">
            <xm:f>AND($T$1&lt;&gt;"Feedback OFF",AND(IF(FSC!A3&lt;&gt;Feedback_SFX!$C$2, TRUE, FALSE),FSC!A3&lt;&gt;"",_xlfn.ISFORMULA(FSC!A3)))</xm:f>
            <x14:dxf>
              <fill>
                <patternFill>
                  <bgColor rgb="FFFF99CC"/>
                </patternFill>
              </fill>
            </x14:dxf>
          </x14:cfRule>
          <xm:sqref>A3:AP45</xm:sqref>
        </x14:conditionalFormatting>
        <x14:conditionalFormatting xmlns:xm="http://schemas.microsoft.com/office/excel/2006/main">
          <x14:cfRule type="expression" priority="4" stopIfTrue="1" id="{B36ECFA9-FF1B-4055-99B4-B2F7DA19798D}">
            <xm:f>Scoreboard!$F$26&lt;&gt;""</xm:f>
            <x14:dxf>
              <font>
                <color rgb="FF9C0006"/>
              </font>
              <fill>
                <patternFill>
                  <fgColor indexed="64"/>
                  <bgColor rgb="FFFFC7CE"/>
                </patternFill>
              </fill>
            </x14:dxf>
          </x14:cfRule>
          <xm:sqref>M1:R1</xm:sqref>
        </x14:conditionalFormatting>
      </x14:conditionalFormatting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B8A3-6777-43C5-9066-6AB4CB208185}">
  <sheetPr>
    <tabColor rgb="FF4FADEA"/>
  </sheetPr>
  <dimension ref="E1:AP45"/>
  <sheetViews>
    <sheetView zoomScale="55" zoomScaleNormal="55" workbookViewId="0">
      <pane ySplit="2" topLeftCell="A3" activePane="bottomLeft" state="frozen"/>
      <selection pane="bottomLeft" activeCell="A3" sqref="A3:XFD3"/>
    </sheetView>
  </sheetViews>
  <sheetFormatPr defaultColWidth="10.7109375" defaultRowHeight="8.25"/>
  <cols>
    <col min="1" max="4" width="0.85546875" style="228" customWidth="1"/>
    <col min="5" max="5" width="3" style="228" customWidth="1"/>
    <col min="6" max="6" width="20.7109375" style="228" customWidth="1"/>
    <col min="7" max="8" width="12.140625" style="228" customWidth="1"/>
    <col min="9" max="9" width="14.42578125" style="228" customWidth="1"/>
    <col min="10" max="11" width="10.7109375" style="228"/>
    <col min="12" max="12" width="14.7109375" style="228" customWidth="1"/>
    <col min="13" max="13" width="15.7109375" style="228" customWidth="1"/>
    <col min="14" max="14" width="19.7109375" style="228" customWidth="1"/>
    <col min="15" max="15" width="21" style="228" customWidth="1"/>
    <col min="16" max="16384" width="10.7109375" style="228"/>
  </cols>
  <sheetData>
    <row r="1" spans="5:42"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FSC!$M$1</f>
        <v>Connor Guarino</v>
      </c>
      <c r="N1" s="232"/>
      <c r="O1" s="232"/>
      <c r="P1" s="232" t="s">
        <v>495</v>
      </c>
      <c r="Q1" s="232"/>
      <c r="R1" s="232"/>
      <c r="S1" s="232"/>
      <c r="T1" s="232" t="s">
        <v>496</v>
      </c>
      <c r="U1" s="232"/>
      <c r="V1" s="232"/>
      <c r="AB1" s="231" t="str">
        <f t="shared" ref="AB1:AE2" si="0">E1</f>
        <v>earned</v>
      </c>
      <c r="AC1" s="231" t="str">
        <f t="shared" si="0"/>
        <v>possible</v>
      </c>
      <c r="AD1" s="231" t="str">
        <f t="shared" si="0"/>
        <v>cell</v>
      </c>
      <c r="AE1" s="232" t="str">
        <f t="shared" ca="1" si="0"/>
        <v>error</v>
      </c>
      <c r="AF1" s="231"/>
      <c r="AG1" s="231"/>
      <c r="AJ1" s="232" t="str">
        <f>M1</f>
        <v>Connor Guarino</v>
      </c>
      <c r="AK1" s="232"/>
      <c r="AP1" s="232" t="s">
        <v>495</v>
      </c>
    </row>
    <row r="2" spans="5:42" ht="22.9" customHeight="1">
      <c r="E2" s="231">
        <f ca="1">FSC!$E$2</f>
        <v>10</v>
      </c>
      <c r="F2" s="240">
        <f>FSC!$F$2</f>
        <v>10</v>
      </c>
      <c r="G2" s="231" t="str" cm="1">
        <f t="array" aca="1" ref="G2" ca="1">SUBSTITUTE(IF(LEN(CELL("address"))&lt;15,CELL("address"),""),"$","")</f>
        <v/>
      </c>
      <c r="H2" s="232" t="str">
        <f ca="1">IF(ISNUMBER(SEARCH("#REF!",_xlfn.FORMULATEXT(INDIRECT("'FSC'!"&amp;G2)))),"DRAGGING CELLS IS NOT PERMITTED. PLEASE UNDO LAST ACTION!!",IF($T$1&lt;&gt;"Feedback OFF",IFERROR(HLOOKUP(INDIRECT("'FSC'!"&amp;G2),Feedback_SFX!$B$2:$N$10,IF($T$1="Feedback ON", 2, Feedback_SFX!B1), FALSE), ""),""))</f>
        <v/>
      </c>
      <c r="I2" s="231"/>
      <c r="J2" s="231"/>
      <c r="K2" s="231"/>
      <c r="L2" s="231"/>
      <c r="M2" s="241"/>
      <c r="N2" s="231"/>
      <c r="O2" s="231"/>
      <c r="P2" s="231"/>
      <c r="Q2" s="231"/>
      <c r="R2" s="231"/>
      <c r="S2" s="231"/>
      <c r="T2" s="231"/>
      <c r="U2" s="231"/>
      <c r="V2" s="231"/>
      <c r="AB2" s="242">
        <f t="shared" ca="1" si="0"/>
        <v>10</v>
      </c>
      <c r="AC2" s="242">
        <f t="shared" si="0"/>
        <v>10</v>
      </c>
      <c r="AD2" s="242" t="str">
        <f t="shared" ca="1" si="0"/>
        <v/>
      </c>
      <c r="AE2" s="232" t="str">
        <f t="shared" ca="1" si="0"/>
        <v/>
      </c>
      <c r="AF2" s="231"/>
      <c r="AG2" s="231"/>
    </row>
    <row r="3" spans="5:42" ht="4.9000000000000004" customHeight="1"/>
    <row r="4" spans="5:42" ht="4.9000000000000004" customHeight="1"/>
    <row r="5" spans="5:42" ht="4.9000000000000004" customHeight="1"/>
    <row r="7" spans="5:42">
      <c r="F7" s="233" t="s">
        <v>81</v>
      </c>
    </row>
    <row r="8" spans="5:42">
      <c r="F8" s="228" t="s">
        <v>537</v>
      </c>
    </row>
    <row r="14" spans="5:42">
      <c r="F14" s="232" t="s">
        <v>83</v>
      </c>
    </row>
    <row r="15" spans="5:42">
      <c r="F15" s="333" t="str">
        <f>_xlfn.CONCAT($N$21:$N$45)</f>
        <v>81.772.469.765.863.860.258.780.279.778.976.671.670.969.769.66866.764.663.562.161.860.357.955.955.2</v>
      </c>
      <c r="H15" s="228" t="s">
        <v>22</v>
      </c>
    </row>
    <row r="17" spans="6:15">
      <c r="F17" s="232" t="s">
        <v>84</v>
      </c>
    </row>
    <row r="18" spans="6:15">
      <c r="F18" s="333">
        <f>SUBTOTAL(3,$F$21:$F$45)</f>
        <v>23</v>
      </c>
      <c r="H18" s="228" t="s">
        <v>22</v>
      </c>
    </row>
    <row r="20" spans="6:15" ht="16.5">
      <c r="F20" s="300" t="s">
        <v>85</v>
      </c>
      <c r="G20" s="300" t="s">
        <v>86</v>
      </c>
      <c r="H20" s="300" t="s">
        <v>87</v>
      </c>
      <c r="I20" s="300" t="s">
        <v>88</v>
      </c>
      <c r="J20" s="300" t="s">
        <v>89</v>
      </c>
      <c r="K20" s="300" t="s">
        <v>90</v>
      </c>
      <c r="L20" s="300" t="s">
        <v>91</v>
      </c>
      <c r="M20" s="300" t="s">
        <v>92</v>
      </c>
      <c r="N20" s="300" t="s">
        <v>93</v>
      </c>
      <c r="O20" s="300" t="s">
        <v>94</v>
      </c>
    </row>
    <row r="21" spans="6:15">
      <c r="F21" s="232" t="s">
        <v>95</v>
      </c>
      <c r="G21" s="231">
        <v>21</v>
      </c>
      <c r="H21" s="231">
        <v>9</v>
      </c>
      <c r="I21" s="302">
        <v>6.7</v>
      </c>
      <c r="J21" s="231" t="s">
        <v>96</v>
      </c>
      <c r="K21" s="231" t="s">
        <v>97</v>
      </c>
      <c r="L21" s="231" t="s">
        <v>98</v>
      </c>
      <c r="M21" s="303">
        <v>735767</v>
      </c>
      <c r="N21" s="302">
        <v>81.7</v>
      </c>
      <c r="O21" s="304">
        <v>7.43</v>
      </c>
    </row>
    <row r="22" spans="6:15">
      <c r="F22" s="232" t="s">
        <v>99</v>
      </c>
      <c r="G22" s="231">
        <v>3</v>
      </c>
      <c r="H22" s="231">
        <v>5</v>
      </c>
      <c r="I22" s="302">
        <v>7.1</v>
      </c>
      <c r="J22" s="231" t="s">
        <v>100</v>
      </c>
      <c r="K22" s="231" t="s">
        <v>101</v>
      </c>
      <c r="L22" s="231" t="s">
        <v>98</v>
      </c>
      <c r="M22" s="303">
        <v>1925706</v>
      </c>
      <c r="N22" s="302">
        <v>72.400000000000006</v>
      </c>
      <c r="O22" s="304">
        <v>7.71</v>
      </c>
    </row>
    <row r="23" spans="6:15">
      <c r="F23" s="232" t="s">
        <v>102</v>
      </c>
      <c r="G23" s="231">
        <v>22</v>
      </c>
      <c r="H23" s="231">
        <v>107</v>
      </c>
      <c r="I23" s="302">
        <v>6.8</v>
      </c>
      <c r="J23" s="231" t="s">
        <v>100</v>
      </c>
      <c r="K23" s="231" t="s">
        <v>101</v>
      </c>
      <c r="L23" s="231" t="s">
        <v>98</v>
      </c>
      <c r="M23" s="303">
        <v>3223096</v>
      </c>
      <c r="N23" s="302">
        <v>69.7</v>
      </c>
      <c r="O23" s="304">
        <v>7.38</v>
      </c>
    </row>
    <row r="24" spans="6:15">
      <c r="F24" s="232" t="s">
        <v>103</v>
      </c>
      <c r="G24" s="231">
        <v>16</v>
      </c>
      <c r="H24" s="231">
        <v>10</v>
      </c>
      <c r="I24" s="302">
        <v>7</v>
      </c>
      <c r="J24" s="231" t="s">
        <v>100</v>
      </c>
      <c r="K24" s="231" t="s">
        <v>101</v>
      </c>
      <c r="L24" s="231" t="s">
        <v>98</v>
      </c>
      <c r="M24" s="303">
        <v>4528894</v>
      </c>
      <c r="N24" s="302">
        <v>65.8</v>
      </c>
      <c r="O24" s="304">
        <v>6.56</v>
      </c>
    </row>
    <row r="25" spans="6:15">
      <c r="F25" s="232" t="s">
        <v>104</v>
      </c>
      <c r="G25" s="231">
        <v>10</v>
      </c>
      <c r="H25" s="231">
        <v>23</v>
      </c>
      <c r="I25" s="302">
        <v>7.1</v>
      </c>
      <c r="J25" s="231" t="s">
        <v>105</v>
      </c>
      <c r="K25" s="231" t="s">
        <v>101</v>
      </c>
      <c r="L25" s="231" t="s">
        <v>98</v>
      </c>
      <c r="M25" s="303">
        <v>2325531</v>
      </c>
      <c r="N25" s="302">
        <v>63.8</v>
      </c>
      <c r="O25" s="304">
        <v>6.95</v>
      </c>
    </row>
    <row r="26" spans="6:15" hidden="1">
      <c r="F26" s="232" t="s">
        <v>106</v>
      </c>
      <c r="G26" s="231">
        <v>6</v>
      </c>
      <c r="H26" s="231">
        <v>36</v>
      </c>
      <c r="I26" s="302">
        <v>7.2</v>
      </c>
      <c r="J26" s="231" t="s">
        <v>107</v>
      </c>
      <c r="K26" s="231" t="s">
        <v>101</v>
      </c>
      <c r="L26" s="231" t="s">
        <v>98</v>
      </c>
      <c r="M26" s="303">
        <v>3614361</v>
      </c>
      <c r="N26" s="302">
        <v>60.2</v>
      </c>
      <c r="O26" s="304">
        <v>6.24</v>
      </c>
    </row>
    <row r="27" spans="6:15">
      <c r="F27" s="232" t="s">
        <v>108</v>
      </c>
      <c r="G27" s="231">
        <v>8</v>
      </c>
      <c r="H27" s="231">
        <v>18</v>
      </c>
      <c r="I27" s="302">
        <v>6.9</v>
      </c>
      <c r="J27" s="231" t="s">
        <v>109</v>
      </c>
      <c r="K27" s="231" t="s">
        <v>110</v>
      </c>
      <c r="L27" s="231" t="s">
        <v>98</v>
      </c>
      <c r="M27" s="303">
        <v>4694565</v>
      </c>
      <c r="N27" s="302">
        <v>58.7</v>
      </c>
      <c r="O27" s="304">
        <v>6.79</v>
      </c>
    </row>
    <row r="28" spans="6:15">
      <c r="F28" s="232" t="s">
        <v>111</v>
      </c>
      <c r="G28" s="231">
        <v>23</v>
      </c>
      <c r="H28" s="231">
        <v>83</v>
      </c>
      <c r="I28" s="302">
        <v>7.1</v>
      </c>
      <c r="J28" s="231" t="s">
        <v>112</v>
      </c>
      <c r="K28" s="231" t="s">
        <v>113</v>
      </c>
      <c r="L28" s="231" t="s">
        <v>114</v>
      </c>
      <c r="M28" s="303">
        <v>2286702</v>
      </c>
      <c r="N28" s="302">
        <v>80.2</v>
      </c>
      <c r="O28" s="304">
        <v>6.5</v>
      </c>
    </row>
    <row r="29" spans="6:15">
      <c r="F29" s="232" t="s">
        <v>115</v>
      </c>
      <c r="G29" s="231">
        <v>1</v>
      </c>
      <c r="H29" s="231">
        <v>13</v>
      </c>
      <c r="I29" s="302">
        <v>7.7</v>
      </c>
      <c r="J29" s="231" t="s">
        <v>112</v>
      </c>
      <c r="K29" s="231" t="s">
        <v>113</v>
      </c>
      <c r="L29" s="231" t="s">
        <v>114</v>
      </c>
      <c r="M29" s="303">
        <v>1889094</v>
      </c>
      <c r="N29" s="302">
        <v>79.7</v>
      </c>
      <c r="O29" s="304">
        <v>7.31</v>
      </c>
    </row>
    <row r="30" spans="6:15" hidden="1">
      <c r="F30" s="232" t="s">
        <v>116</v>
      </c>
      <c r="G30" s="231">
        <v>20</v>
      </c>
      <c r="H30" s="231">
        <v>58</v>
      </c>
      <c r="I30" s="302">
        <v>6.9</v>
      </c>
      <c r="J30" s="231" t="s">
        <v>112</v>
      </c>
      <c r="K30" s="231" t="s">
        <v>113</v>
      </c>
      <c r="L30" s="231" t="s">
        <v>114</v>
      </c>
      <c r="M30" s="303">
        <v>6346653</v>
      </c>
      <c r="N30" s="302">
        <v>78.900000000000006</v>
      </c>
      <c r="O30" s="304">
        <v>6.46</v>
      </c>
    </row>
    <row r="31" spans="6:15">
      <c r="F31" s="232" t="s">
        <v>117</v>
      </c>
      <c r="G31" s="231">
        <v>15</v>
      </c>
      <c r="H31" s="231">
        <v>32</v>
      </c>
      <c r="I31" s="302">
        <v>7</v>
      </c>
      <c r="J31" s="231" t="s">
        <v>112</v>
      </c>
      <c r="K31" s="231" t="s">
        <v>113</v>
      </c>
      <c r="L31" s="231" t="s">
        <v>114</v>
      </c>
      <c r="M31" s="303">
        <v>6833420</v>
      </c>
      <c r="N31" s="302">
        <v>76.599999999999994</v>
      </c>
      <c r="O31" s="304">
        <v>6.59</v>
      </c>
    </row>
    <row r="32" spans="6:15">
      <c r="F32" s="232" t="s">
        <v>118</v>
      </c>
      <c r="G32" s="231">
        <v>7</v>
      </c>
      <c r="H32" s="231">
        <v>6</v>
      </c>
      <c r="I32" s="302">
        <v>7.1</v>
      </c>
      <c r="J32" s="231" t="s">
        <v>119</v>
      </c>
      <c r="K32" s="231" t="s">
        <v>97</v>
      </c>
      <c r="L32" s="231" t="s">
        <v>114</v>
      </c>
      <c r="M32" s="303">
        <v>1750865</v>
      </c>
      <c r="N32" s="302">
        <v>71.599999999999994</v>
      </c>
      <c r="O32" s="304">
        <v>6.95</v>
      </c>
    </row>
    <row r="33" spans="6:15">
      <c r="F33" s="232" t="s">
        <v>120</v>
      </c>
      <c r="G33" s="231">
        <v>14</v>
      </c>
      <c r="H33" s="231">
        <v>30</v>
      </c>
      <c r="I33" s="302">
        <v>6.9</v>
      </c>
      <c r="J33" s="231" t="s">
        <v>119</v>
      </c>
      <c r="K33" s="231" t="s">
        <v>97</v>
      </c>
      <c r="L33" s="231" t="s">
        <v>114</v>
      </c>
      <c r="M33" s="303">
        <v>2338792</v>
      </c>
      <c r="N33" s="302">
        <v>70.900000000000006</v>
      </c>
      <c r="O33" s="304">
        <v>6.55</v>
      </c>
    </row>
    <row r="34" spans="6:15">
      <c r="F34" s="232" t="s">
        <v>121</v>
      </c>
      <c r="G34" s="231">
        <v>13</v>
      </c>
      <c r="H34" s="231">
        <v>25</v>
      </c>
      <c r="I34" s="302">
        <v>7.1</v>
      </c>
      <c r="J34" s="231" t="s">
        <v>122</v>
      </c>
      <c r="K34" s="231" t="s">
        <v>97</v>
      </c>
      <c r="L34" s="231" t="s">
        <v>114</v>
      </c>
      <c r="M34" s="303">
        <v>1761848</v>
      </c>
      <c r="N34" s="302">
        <v>69.7</v>
      </c>
      <c r="O34" s="304">
        <v>6.52</v>
      </c>
    </row>
    <row r="35" spans="6:15">
      <c r="F35" s="232" t="s">
        <v>123</v>
      </c>
      <c r="G35" s="231">
        <v>24</v>
      </c>
      <c r="H35" s="231">
        <v>57</v>
      </c>
      <c r="I35" s="302">
        <v>6.8</v>
      </c>
      <c r="J35" s="231" t="s">
        <v>124</v>
      </c>
      <c r="K35" s="231" t="s">
        <v>97</v>
      </c>
      <c r="L35" s="231" t="s">
        <v>114</v>
      </c>
      <c r="M35" s="303">
        <v>1246215</v>
      </c>
      <c r="N35" s="302">
        <v>69.599999999999994</v>
      </c>
      <c r="O35" s="304">
        <v>6.72</v>
      </c>
    </row>
    <row r="36" spans="6:15">
      <c r="F36" s="232" t="s">
        <v>125</v>
      </c>
      <c r="G36" s="231">
        <v>5</v>
      </c>
      <c r="H36" s="231">
        <v>7</v>
      </c>
      <c r="I36" s="302">
        <v>7.3</v>
      </c>
      <c r="J36" s="231" t="s">
        <v>126</v>
      </c>
      <c r="K36" s="231" t="s">
        <v>113</v>
      </c>
      <c r="L36" s="231" t="s">
        <v>114</v>
      </c>
      <c r="M36" s="303">
        <v>493095</v>
      </c>
      <c r="N36" s="302">
        <v>68</v>
      </c>
      <c r="O36" s="304">
        <v>7.41</v>
      </c>
    </row>
    <row r="37" spans="6:15">
      <c r="F37" s="232" t="s">
        <v>127</v>
      </c>
      <c r="G37" s="231">
        <v>4</v>
      </c>
      <c r="H37" s="231">
        <v>19</v>
      </c>
      <c r="I37" s="302">
        <v>7.2</v>
      </c>
      <c r="J37" s="231" t="s">
        <v>128</v>
      </c>
      <c r="K37" s="231" t="s">
        <v>110</v>
      </c>
      <c r="L37" s="231" t="s">
        <v>114</v>
      </c>
      <c r="M37" s="303">
        <v>5949403</v>
      </c>
      <c r="N37" s="302">
        <v>66.7</v>
      </c>
      <c r="O37" s="304">
        <v>6.69</v>
      </c>
    </row>
    <row r="38" spans="6:15">
      <c r="F38" s="232" t="s">
        <v>129</v>
      </c>
      <c r="G38" s="231">
        <v>2</v>
      </c>
      <c r="H38" s="231">
        <v>55</v>
      </c>
      <c r="I38" s="302">
        <v>7.5</v>
      </c>
      <c r="J38" s="231" t="s">
        <v>130</v>
      </c>
      <c r="K38" s="231" t="s">
        <v>101</v>
      </c>
      <c r="L38" s="231" t="s">
        <v>114</v>
      </c>
      <c r="M38" s="303">
        <v>2703972</v>
      </c>
      <c r="N38" s="302">
        <v>64.599999999999994</v>
      </c>
      <c r="O38" s="304">
        <v>6.87</v>
      </c>
    </row>
    <row r="39" spans="6:15">
      <c r="F39" s="232" t="s">
        <v>131</v>
      </c>
      <c r="G39" s="231">
        <v>12</v>
      </c>
      <c r="H39" s="231">
        <v>15</v>
      </c>
      <c r="I39" s="302">
        <v>6.9</v>
      </c>
      <c r="J39" s="231" t="s">
        <v>132</v>
      </c>
      <c r="K39" s="231" t="s">
        <v>101</v>
      </c>
      <c r="L39" s="231" t="s">
        <v>114</v>
      </c>
      <c r="M39" s="303">
        <v>651402</v>
      </c>
      <c r="N39" s="302">
        <v>63.5</v>
      </c>
      <c r="O39" s="304">
        <v>7.32</v>
      </c>
    </row>
    <row r="40" spans="6:15">
      <c r="F40" s="232" t="s">
        <v>133</v>
      </c>
      <c r="G40" s="231">
        <v>11</v>
      </c>
      <c r="H40" s="231">
        <v>2</v>
      </c>
      <c r="I40" s="302">
        <v>7.6</v>
      </c>
      <c r="J40" s="231" t="s">
        <v>130</v>
      </c>
      <c r="K40" s="231" t="s">
        <v>101</v>
      </c>
      <c r="L40" s="231" t="s">
        <v>114</v>
      </c>
      <c r="M40" s="303">
        <v>678364</v>
      </c>
      <c r="N40" s="302">
        <v>62.1</v>
      </c>
      <c r="O40" s="304">
        <v>6.63</v>
      </c>
    </row>
    <row r="41" spans="6:15">
      <c r="F41" s="232" t="s">
        <v>134</v>
      </c>
      <c r="G41" s="231">
        <v>25</v>
      </c>
      <c r="H41" s="231">
        <v>29</v>
      </c>
      <c r="I41" s="302">
        <v>6.8</v>
      </c>
      <c r="J41" s="231" t="s">
        <v>135</v>
      </c>
      <c r="K41" s="231" t="s">
        <v>136</v>
      </c>
      <c r="L41" s="231" t="s">
        <v>114</v>
      </c>
      <c r="M41" s="303">
        <v>895919</v>
      </c>
      <c r="N41" s="302">
        <v>61.8</v>
      </c>
      <c r="O41" s="304">
        <v>6.69</v>
      </c>
    </row>
    <row r="42" spans="6:15">
      <c r="F42" s="232" t="s">
        <v>137</v>
      </c>
      <c r="G42" s="231">
        <v>9</v>
      </c>
      <c r="H42" s="231">
        <v>14</v>
      </c>
      <c r="I42" s="302">
        <v>7.3</v>
      </c>
      <c r="J42" s="231" t="s">
        <v>138</v>
      </c>
      <c r="K42" s="231" t="s">
        <v>136</v>
      </c>
      <c r="L42" s="231" t="s">
        <v>114</v>
      </c>
      <c r="M42" s="303">
        <v>601187</v>
      </c>
      <c r="N42" s="302">
        <v>60.3</v>
      </c>
      <c r="O42" s="304">
        <v>6.8</v>
      </c>
    </row>
    <row r="43" spans="6:15">
      <c r="F43" s="232" t="s">
        <v>139</v>
      </c>
      <c r="G43" s="231">
        <v>19</v>
      </c>
      <c r="H43" s="231">
        <v>16</v>
      </c>
      <c r="I43" s="302">
        <v>7.1</v>
      </c>
      <c r="J43" s="231" t="s">
        <v>140</v>
      </c>
      <c r="K43" s="231" t="s">
        <v>136</v>
      </c>
      <c r="L43" s="231" t="s">
        <v>114</v>
      </c>
      <c r="M43" s="303">
        <v>1017877</v>
      </c>
      <c r="N43" s="302">
        <v>57.9</v>
      </c>
      <c r="O43" s="304">
        <v>7.54</v>
      </c>
    </row>
    <row r="44" spans="6:15">
      <c r="F44" s="232" t="s">
        <v>141</v>
      </c>
      <c r="G44" s="231">
        <v>18</v>
      </c>
      <c r="H44" s="231">
        <v>17</v>
      </c>
      <c r="I44" s="302">
        <v>7.1</v>
      </c>
      <c r="J44" s="231" t="s">
        <v>142</v>
      </c>
      <c r="K44" s="231" t="s">
        <v>136</v>
      </c>
      <c r="L44" s="231" t="s">
        <v>114</v>
      </c>
      <c r="M44" s="303">
        <v>627618</v>
      </c>
      <c r="N44" s="302">
        <v>55.9</v>
      </c>
      <c r="O44" s="304">
        <v>7.24</v>
      </c>
    </row>
    <row r="45" spans="6:15">
      <c r="F45" s="232" t="s">
        <v>143</v>
      </c>
      <c r="G45" s="231">
        <v>17</v>
      </c>
      <c r="H45" s="231">
        <v>27</v>
      </c>
      <c r="I45" s="302">
        <v>7.2</v>
      </c>
      <c r="J45" s="231" t="s">
        <v>144</v>
      </c>
      <c r="K45" s="231" t="s">
        <v>136</v>
      </c>
      <c r="L45" s="231" t="s">
        <v>114</v>
      </c>
      <c r="M45" s="303">
        <v>3458790</v>
      </c>
      <c r="N45" s="302">
        <v>55.2</v>
      </c>
      <c r="O45" s="304">
        <v>6.97</v>
      </c>
    </row>
  </sheetData>
  <conditionalFormatting sqref="E1:E2">
    <cfRule type="expression" dxfId="63" priority="8">
      <formula>$E$2/$F$2&gt;=0.076</formula>
    </cfRule>
  </conditionalFormatting>
  <conditionalFormatting sqref="F1:F2">
    <cfRule type="expression" dxfId="62" priority="9">
      <formula>$E$2/$F$2&gt;=0.153</formula>
    </cfRule>
  </conditionalFormatting>
  <conditionalFormatting sqref="G1:G2">
    <cfRule type="expression" dxfId="61" priority="10">
      <formula>$E$2/$F$2&gt;=0.23</formula>
    </cfRule>
  </conditionalFormatting>
  <conditionalFormatting sqref="H1:H2">
    <cfRule type="expression" dxfId="60" priority="11">
      <formula>$E$2/$F$2&gt;=0.307</formula>
    </cfRule>
  </conditionalFormatting>
  <conditionalFormatting sqref="I1:I2">
    <cfRule type="expression" dxfId="59" priority="12">
      <formula>$E$2/$F$2&gt;=0.384</formula>
    </cfRule>
  </conditionalFormatting>
  <conditionalFormatting sqref="J1:J2">
    <cfRule type="expression" dxfId="58" priority="13">
      <formula>$E$2/$F$2&gt;=0.461</formula>
    </cfRule>
  </conditionalFormatting>
  <conditionalFormatting sqref="K1:K2">
    <cfRule type="expression" dxfId="57" priority="14">
      <formula>$E$2/$F$2&gt;=0.538</formula>
    </cfRule>
  </conditionalFormatting>
  <conditionalFormatting sqref="L1:L2">
    <cfRule type="expression" dxfId="56" priority="15">
      <formula>$E$2/$F$2&gt;=0.615</formula>
    </cfRule>
  </conditionalFormatting>
  <conditionalFormatting sqref="M1:T2">
    <cfRule type="expression" dxfId="55" priority="16">
      <formula>$E$2/$F$2&gt;=0.692</formula>
    </cfRule>
  </conditionalFormatting>
  <conditionalFormatting sqref="P1">
    <cfRule type="expression" dxfId="54" priority="4">
      <formula>$E$2/$F$2&gt;=0.846</formula>
    </cfRule>
  </conditionalFormatting>
  <conditionalFormatting sqref="S1">
    <cfRule type="expression" dxfId="53" priority="7">
      <formula>$E$2/$F$2&gt;=0.846</formula>
    </cfRule>
  </conditionalFormatting>
  <conditionalFormatting sqref="T1">
    <cfRule type="expression" dxfId="52" priority="2">
      <formula>$T$1&lt;&gt;""</formula>
    </cfRule>
  </conditionalFormatting>
  <conditionalFormatting sqref="U1:V1 E1:S2 AB1:AS2 T2:V2">
    <cfRule type="expression" dxfId="51" priority="1">
      <formula>$T$1="Feedback OFF"</formula>
    </cfRule>
  </conditionalFormatting>
  <conditionalFormatting sqref="U1:V2">
    <cfRule type="expression" dxfId="50" priority="3">
      <formula>$E$2/$F$2&gt;=0.846</formula>
    </cfRule>
  </conditionalFormatting>
  <conditionalFormatting sqref="AB1:AJ1 AL1:AO1 AQ1:AS1 AB2:AS2">
    <cfRule type="expression" dxfId="49" priority="17">
      <formula>$E$2/$F$2&gt;=1</formula>
    </cfRule>
  </conditionalFormatting>
  <conditionalFormatting sqref="AK1">
    <cfRule type="expression" dxfId="48" priority="6">
      <formula>$E$2/$F$2&gt;=0.846</formula>
    </cfRule>
  </conditionalFormatting>
  <conditionalFormatting sqref="AP1">
    <cfRule type="expression" dxfId="47" priority="5">
      <formula>$E$2/$F$2&gt;=0.846</formula>
    </cfRule>
  </conditionalFormatting>
  <dataValidations count="1">
    <dataValidation type="list" allowBlank="1" showInputMessage="1" showErrorMessage="1" sqref="P1" xr:uid="{8886CF9A-7CE0-4417-875E-56DE2593F9CE}">
      <formula1>"Feedback ON, Taunting ON, Feedback OFF"</formula1>
    </dataValidation>
  </dataValidations>
  <pageMargins left="0.7" right="0.7" top="0.75" bottom="0.75" header="0.3" footer="0.3"/>
  <legacyDrawing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D3DF-C206-47C3-98FD-22A9628812C5}">
  <sheetPr>
    <tabColor rgb="FF4FADEA"/>
  </sheetPr>
  <dimension ref="F3:N62"/>
  <sheetViews>
    <sheetView topLeftCell="A40" zoomScale="73" zoomScaleNormal="110" workbookViewId="0">
      <selection activeCell="H68" sqref="H68"/>
    </sheetView>
  </sheetViews>
  <sheetFormatPr defaultColWidth="8.7109375" defaultRowHeight="8.25"/>
  <cols>
    <col min="1" max="4" width="0.85546875" style="228" customWidth="1"/>
    <col min="5" max="5" width="1.140625" style="228" customWidth="1"/>
    <col min="6" max="6" width="30.42578125" style="228" customWidth="1"/>
    <col min="7" max="7" width="19.5703125" style="228" bestFit="1" customWidth="1"/>
    <col min="8" max="8" width="19.28515625" style="228" customWidth="1"/>
    <col min="9" max="10" width="15.42578125" style="228" customWidth="1"/>
    <col min="11" max="11" width="15.7109375" style="228" customWidth="1"/>
    <col min="12" max="12" width="79.28515625" style="228" customWidth="1"/>
    <col min="13" max="13" width="22.28515625" style="228" bestFit="1" customWidth="1"/>
    <col min="14" max="14" width="9" style="228" bestFit="1" customWidth="1"/>
    <col min="15" max="16384" width="8.7109375" style="228"/>
  </cols>
  <sheetData>
    <row r="3" spans="6:12" ht="4.9000000000000004" customHeight="1"/>
    <row r="5" spans="6:12">
      <c r="F5" s="439">
        <v>0</v>
      </c>
      <c r="G5" s="439"/>
      <c r="H5" s="439"/>
      <c r="I5" s="439"/>
      <c r="J5" s="439"/>
      <c r="K5" s="439"/>
      <c r="L5" s="439"/>
    </row>
    <row r="6" spans="6:12">
      <c r="F6" s="440">
        <v>0</v>
      </c>
      <c r="G6" s="440"/>
      <c r="H6" s="440"/>
      <c r="I6" s="440"/>
      <c r="J6" s="440"/>
      <c r="K6" s="440"/>
      <c r="L6" s="440"/>
    </row>
    <row r="7" spans="6:12">
      <c r="F7" s="340">
        <v>0</v>
      </c>
      <c r="G7" s="340"/>
      <c r="H7" s="340"/>
      <c r="I7" s="340"/>
      <c r="J7" s="340"/>
      <c r="K7" s="340"/>
      <c r="L7" s="340"/>
    </row>
    <row r="8" spans="6:12">
      <c r="F8" s="340"/>
      <c r="G8" s="340"/>
      <c r="H8" s="340"/>
      <c r="I8" s="340"/>
      <c r="J8" s="340"/>
      <c r="K8" s="340"/>
      <c r="L8" s="340"/>
    </row>
    <row r="9" spans="6:12">
      <c r="F9" s="345">
        <v>0</v>
      </c>
      <c r="G9" s="340"/>
      <c r="H9" s="340"/>
      <c r="I9" s="340"/>
      <c r="J9" s="340"/>
      <c r="K9" s="340"/>
      <c r="L9" s="340"/>
    </row>
    <row r="10" spans="6:12">
      <c r="F10" s="441">
        <v>0</v>
      </c>
      <c r="G10" s="441"/>
      <c r="H10" s="441"/>
      <c r="I10" s="441"/>
      <c r="J10" s="441"/>
      <c r="K10" s="441"/>
      <c r="L10" s="441"/>
    </row>
    <row r="11" spans="6:12">
      <c r="F11" s="442">
        <v>0</v>
      </c>
      <c r="G11" s="442"/>
      <c r="H11" s="442"/>
      <c r="I11" s="442"/>
      <c r="J11" s="442"/>
      <c r="K11" s="442"/>
      <c r="L11" s="442"/>
    </row>
    <row r="12" spans="6:12">
      <c r="F12" s="441">
        <v>0</v>
      </c>
      <c r="G12" s="441"/>
      <c r="H12" s="441"/>
      <c r="I12" s="441"/>
      <c r="J12" s="441"/>
      <c r="K12" s="441"/>
      <c r="L12" s="441"/>
    </row>
    <row r="13" spans="6:12">
      <c r="F13" s="341">
        <v>0</v>
      </c>
      <c r="G13" s="340"/>
      <c r="H13" s="340"/>
      <c r="I13" s="340"/>
      <c r="J13" s="340"/>
      <c r="K13" s="340"/>
      <c r="L13" s="340"/>
    </row>
    <row r="14" spans="6:12">
      <c r="F14" s="341">
        <v>0</v>
      </c>
      <c r="G14" s="340"/>
      <c r="H14" s="340"/>
      <c r="I14" s="340"/>
      <c r="J14" s="340"/>
      <c r="K14" s="340"/>
      <c r="L14" s="340"/>
    </row>
    <row r="17" spans="6:12">
      <c r="F17" s="347">
        <v>0</v>
      </c>
      <c r="G17" s="344">
        <v>0</v>
      </c>
      <c r="H17" s="342"/>
      <c r="I17" s="343"/>
      <c r="J17" s="343"/>
      <c r="K17" s="343"/>
      <c r="L17" s="343"/>
    </row>
    <row r="18" spans="6:12">
      <c r="F18" s="347">
        <v>0</v>
      </c>
      <c r="G18" s="342">
        <v>0</v>
      </c>
      <c r="H18" s="344"/>
      <c r="I18" s="343"/>
      <c r="J18" s="343"/>
      <c r="K18" s="343"/>
      <c r="L18" s="343"/>
    </row>
    <row r="19" spans="6:12">
      <c r="H19" s="343"/>
      <c r="I19" s="343"/>
      <c r="J19" s="343"/>
      <c r="K19" s="343"/>
    </row>
    <row r="20" spans="6:12">
      <c r="F20" s="347">
        <v>0</v>
      </c>
      <c r="G20" s="310">
        <v>1</v>
      </c>
      <c r="H20" s="343"/>
      <c r="I20" s="343"/>
      <c r="J20" s="343"/>
      <c r="K20" s="343"/>
    </row>
    <row r="21" spans="6:12">
      <c r="H21" s="343"/>
      <c r="I21" s="343">
        <v>0</v>
      </c>
      <c r="J21" s="343"/>
      <c r="K21" s="343"/>
    </row>
    <row r="22" spans="6:12">
      <c r="H22" s="343"/>
      <c r="J22" s="343"/>
      <c r="K22" s="343"/>
    </row>
    <row r="23" spans="6:12">
      <c r="F23" s="343"/>
      <c r="G23" s="343"/>
      <c r="H23" s="343"/>
      <c r="I23" s="343"/>
      <c r="J23" s="343"/>
      <c r="K23" s="343"/>
    </row>
    <row r="24" spans="6:12">
      <c r="F24" s="347">
        <v>0</v>
      </c>
      <c r="G24" s="346">
        <v>0</v>
      </c>
      <c r="H24" s="346">
        <v>0</v>
      </c>
      <c r="I24" s="346">
        <v>0</v>
      </c>
      <c r="J24" s="346">
        <v>0</v>
      </c>
      <c r="K24" s="346">
        <v>0</v>
      </c>
    </row>
    <row r="25" spans="6:12">
      <c r="F25" s="348">
        <v>0</v>
      </c>
      <c r="G25" s="348">
        <v>0</v>
      </c>
      <c r="H25" s="349">
        <v>0</v>
      </c>
      <c r="I25" s="349">
        <v>1</v>
      </c>
      <c r="J25" s="349">
        <v>1</v>
      </c>
      <c r="K25" s="231">
        <v>1</v>
      </c>
    </row>
    <row r="26" spans="6:12">
      <c r="F26" s="348">
        <v>0</v>
      </c>
      <c r="G26" s="348">
        <v>0</v>
      </c>
      <c r="H26" s="349">
        <v>0</v>
      </c>
      <c r="I26" s="349">
        <v>1</v>
      </c>
      <c r="J26" s="349">
        <v>1</v>
      </c>
      <c r="K26" s="231">
        <v>1</v>
      </c>
    </row>
    <row r="27" spans="6:12">
      <c r="F27" s="348">
        <v>0</v>
      </c>
      <c r="G27" s="348">
        <v>0</v>
      </c>
      <c r="H27" s="349">
        <v>0</v>
      </c>
      <c r="I27" s="349">
        <v>0</v>
      </c>
      <c r="J27" s="349">
        <v>0</v>
      </c>
      <c r="K27" s="231">
        <v>0</v>
      </c>
    </row>
    <row r="28" spans="6:12">
      <c r="F28" s="348">
        <v>0</v>
      </c>
      <c r="G28" s="348">
        <v>0</v>
      </c>
      <c r="H28" s="349">
        <v>0</v>
      </c>
      <c r="I28" s="349">
        <v>0</v>
      </c>
      <c r="J28" s="349">
        <v>0</v>
      </c>
      <c r="K28" s="231">
        <v>0</v>
      </c>
    </row>
    <row r="29" spans="6:12">
      <c r="F29" s="348">
        <v>0</v>
      </c>
      <c r="G29" s="348">
        <v>0</v>
      </c>
      <c r="H29" s="349">
        <v>0</v>
      </c>
      <c r="I29" s="349">
        <v>0</v>
      </c>
      <c r="J29" s="349">
        <v>0</v>
      </c>
      <c r="K29" s="231">
        <v>0</v>
      </c>
    </row>
    <row r="30" spans="6:12">
      <c r="F30" s="348">
        <v>0</v>
      </c>
      <c r="G30" s="348">
        <v>0</v>
      </c>
      <c r="H30" s="349">
        <v>0</v>
      </c>
      <c r="I30" s="349">
        <v>0</v>
      </c>
      <c r="J30" s="349">
        <v>0</v>
      </c>
      <c r="K30" s="231">
        <v>0</v>
      </c>
    </row>
    <row r="31" spans="6:12">
      <c r="F31" s="348">
        <v>0</v>
      </c>
      <c r="G31" s="348">
        <v>0</v>
      </c>
      <c r="H31" s="349">
        <v>0</v>
      </c>
      <c r="I31" s="349">
        <v>0</v>
      </c>
      <c r="J31" s="349">
        <v>0</v>
      </c>
      <c r="K31" s="231">
        <v>0</v>
      </c>
    </row>
    <row r="32" spans="6:12">
      <c r="F32" s="348">
        <v>0</v>
      </c>
      <c r="G32" s="348">
        <v>0</v>
      </c>
      <c r="H32" s="349">
        <v>0</v>
      </c>
      <c r="I32" s="349">
        <v>0</v>
      </c>
      <c r="J32" s="349">
        <v>0</v>
      </c>
      <c r="K32" s="231">
        <v>0</v>
      </c>
    </row>
    <row r="33" spans="6:11">
      <c r="F33" s="348">
        <v>0</v>
      </c>
      <c r="G33" s="348">
        <v>0</v>
      </c>
      <c r="H33" s="349">
        <v>0</v>
      </c>
      <c r="I33" s="349">
        <v>0</v>
      </c>
      <c r="J33" s="349">
        <v>0</v>
      </c>
      <c r="K33" s="231">
        <v>0</v>
      </c>
    </row>
    <row r="34" spans="6:11">
      <c r="F34" s="348">
        <v>0</v>
      </c>
      <c r="G34" s="348">
        <v>0</v>
      </c>
      <c r="H34" s="349">
        <v>0</v>
      </c>
      <c r="I34" s="349">
        <v>0</v>
      </c>
      <c r="J34" s="349">
        <v>0</v>
      </c>
      <c r="K34" s="231">
        <v>0</v>
      </c>
    </row>
    <row r="35" spans="6:11">
      <c r="F35" s="348">
        <v>0</v>
      </c>
      <c r="G35" s="348">
        <v>0</v>
      </c>
      <c r="H35" s="349">
        <v>0</v>
      </c>
      <c r="I35" s="349">
        <v>0</v>
      </c>
      <c r="J35" s="349">
        <v>0</v>
      </c>
      <c r="K35" s="231">
        <v>0</v>
      </c>
    </row>
    <row r="36" spans="6:11">
      <c r="F36" s="348">
        <v>0</v>
      </c>
      <c r="G36" s="348">
        <v>0</v>
      </c>
      <c r="H36" s="349">
        <v>0</v>
      </c>
      <c r="I36" s="349">
        <v>0</v>
      </c>
      <c r="J36" s="349">
        <v>0</v>
      </c>
      <c r="K36" s="231">
        <v>0</v>
      </c>
    </row>
    <row r="37" spans="6:11">
      <c r="F37" s="348">
        <v>0</v>
      </c>
      <c r="G37" s="348">
        <v>0</v>
      </c>
      <c r="H37" s="349">
        <v>0</v>
      </c>
      <c r="I37" s="349">
        <v>0</v>
      </c>
      <c r="J37" s="349">
        <v>0</v>
      </c>
      <c r="K37" s="231">
        <v>0</v>
      </c>
    </row>
    <row r="38" spans="6:11">
      <c r="F38" s="348">
        <v>0</v>
      </c>
      <c r="G38" s="348">
        <v>0</v>
      </c>
      <c r="H38" s="349">
        <v>0</v>
      </c>
      <c r="I38" s="349">
        <v>0</v>
      </c>
      <c r="J38" s="349">
        <v>0</v>
      </c>
      <c r="K38" s="231">
        <v>0</v>
      </c>
    </row>
    <row r="39" spans="6:11">
      <c r="F39" s="348">
        <v>0</v>
      </c>
      <c r="G39" s="348">
        <v>0</v>
      </c>
      <c r="H39" s="349">
        <v>0</v>
      </c>
      <c r="I39" s="349">
        <v>0</v>
      </c>
      <c r="J39" s="349">
        <v>0</v>
      </c>
      <c r="K39" s="231">
        <v>0</v>
      </c>
    </row>
    <row r="40" spans="6:11">
      <c r="F40" s="350">
        <v>0</v>
      </c>
      <c r="G40" s="348">
        <v>0</v>
      </c>
      <c r="H40" s="349">
        <v>0</v>
      </c>
      <c r="I40" s="349">
        <v>0</v>
      </c>
      <c r="J40" s="349">
        <v>0</v>
      </c>
      <c r="K40" s="231">
        <v>0</v>
      </c>
    </row>
    <row r="41" spans="6:11">
      <c r="F41" s="350">
        <v>0</v>
      </c>
      <c r="G41" s="348">
        <v>0</v>
      </c>
      <c r="H41" s="349">
        <v>0</v>
      </c>
      <c r="I41" s="349">
        <v>0</v>
      </c>
      <c r="J41" s="349">
        <v>0</v>
      </c>
      <c r="K41" s="231">
        <v>0</v>
      </c>
    </row>
    <row r="42" spans="6:11">
      <c r="F42" s="350">
        <v>0</v>
      </c>
      <c r="G42" s="348">
        <v>0</v>
      </c>
      <c r="H42" s="351">
        <v>0</v>
      </c>
      <c r="I42" s="349">
        <v>0</v>
      </c>
      <c r="J42" s="349">
        <v>0</v>
      </c>
      <c r="K42" s="231">
        <v>0</v>
      </c>
    </row>
    <row r="43" spans="6:11">
      <c r="F43" s="350">
        <v>0</v>
      </c>
      <c r="G43" s="348">
        <v>0</v>
      </c>
      <c r="H43" s="351">
        <v>0</v>
      </c>
      <c r="I43" s="349">
        <v>0</v>
      </c>
      <c r="J43" s="349">
        <v>0</v>
      </c>
      <c r="K43" s="231">
        <v>0</v>
      </c>
    </row>
    <row r="44" spans="6:11">
      <c r="F44" s="350">
        <v>0</v>
      </c>
      <c r="G44" s="348">
        <v>0</v>
      </c>
      <c r="H44" s="351">
        <v>0</v>
      </c>
      <c r="I44" s="349">
        <v>0</v>
      </c>
      <c r="J44" s="349">
        <v>0</v>
      </c>
      <c r="K44" s="231">
        <v>0</v>
      </c>
    </row>
    <row r="45" spans="6:11">
      <c r="F45" s="350">
        <v>0</v>
      </c>
      <c r="G45" s="348">
        <v>0</v>
      </c>
      <c r="H45" s="351">
        <v>0</v>
      </c>
      <c r="I45" s="349">
        <v>0</v>
      </c>
      <c r="J45" s="349">
        <v>0</v>
      </c>
      <c r="K45" s="231">
        <v>0</v>
      </c>
    </row>
    <row r="46" spans="6:11">
      <c r="F46" s="350">
        <v>0</v>
      </c>
      <c r="G46" s="348">
        <v>0</v>
      </c>
      <c r="H46" s="351">
        <v>0</v>
      </c>
      <c r="I46" s="349">
        <v>0</v>
      </c>
      <c r="J46" s="349">
        <v>0</v>
      </c>
      <c r="K46" s="231">
        <v>0</v>
      </c>
    </row>
    <row r="47" spans="6:11">
      <c r="F47" s="350">
        <v>0</v>
      </c>
      <c r="G47" s="348">
        <v>0</v>
      </c>
      <c r="H47" s="351">
        <v>0</v>
      </c>
      <c r="I47" s="349">
        <v>0</v>
      </c>
      <c r="J47" s="349">
        <v>0</v>
      </c>
      <c r="K47" s="231">
        <v>0</v>
      </c>
    </row>
    <row r="48" spans="6:11">
      <c r="F48" s="350">
        <v>0</v>
      </c>
      <c r="G48" s="348">
        <v>0</v>
      </c>
      <c r="H48" s="351">
        <v>0</v>
      </c>
      <c r="I48" s="349">
        <v>0</v>
      </c>
      <c r="J48" s="349">
        <v>0</v>
      </c>
      <c r="K48" s="231">
        <v>0</v>
      </c>
    </row>
    <row r="49" spans="6:14">
      <c r="F49" s="350">
        <v>0</v>
      </c>
      <c r="G49" s="348">
        <v>0</v>
      </c>
      <c r="H49" s="351">
        <v>0</v>
      </c>
      <c r="I49" s="349">
        <v>0</v>
      </c>
      <c r="J49" s="349">
        <v>0</v>
      </c>
      <c r="K49" s="231">
        <v>0</v>
      </c>
    </row>
    <row r="50" spans="6:14">
      <c r="F50" s="350">
        <v>0</v>
      </c>
      <c r="G50" s="348">
        <v>0</v>
      </c>
      <c r="H50" s="351">
        <v>0</v>
      </c>
      <c r="I50" s="349">
        <v>0</v>
      </c>
      <c r="J50" s="349">
        <v>0</v>
      </c>
      <c r="K50" s="231">
        <v>0</v>
      </c>
    </row>
    <row r="51" spans="6:14">
      <c r="F51" s="350">
        <v>0</v>
      </c>
      <c r="G51" s="348">
        <v>0</v>
      </c>
      <c r="H51" s="351">
        <v>0</v>
      </c>
      <c r="I51" s="349">
        <v>0</v>
      </c>
      <c r="J51" s="349">
        <v>0</v>
      </c>
      <c r="K51" s="231">
        <v>0</v>
      </c>
    </row>
    <row r="52" spans="6:14">
      <c r="F52" s="350">
        <v>0</v>
      </c>
      <c r="G52" s="348">
        <v>0</v>
      </c>
      <c r="H52" s="351">
        <v>0</v>
      </c>
      <c r="I52" s="349">
        <v>0</v>
      </c>
      <c r="J52" s="349">
        <v>0</v>
      </c>
      <c r="K52" s="231">
        <v>0</v>
      </c>
    </row>
    <row r="53" spans="6:14">
      <c r="F53" s="350">
        <v>0</v>
      </c>
      <c r="G53" s="348">
        <v>0</v>
      </c>
      <c r="H53" s="351">
        <v>0</v>
      </c>
      <c r="I53" s="349">
        <v>0</v>
      </c>
      <c r="J53" s="349">
        <v>0</v>
      </c>
      <c r="K53" s="231">
        <v>0</v>
      </c>
    </row>
    <row r="54" spans="6:14">
      <c r="F54" s="350">
        <v>0</v>
      </c>
      <c r="G54" s="348">
        <v>0</v>
      </c>
      <c r="H54" s="351">
        <v>0</v>
      </c>
      <c r="I54" s="349">
        <v>0</v>
      </c>
      <c r="J54" s="349">
        <v>0</v>
      </c>
      <c r="K54" s="231">
        <v>0</v>
      </c>
    </row>
    <row r="55" spans="6:14">
      <c r="F55" s="350">
        <v>0</v>
      </c>
      <c r="G55" s="348">
        <v>0</v>
      </c>
      <c r="H55" s="351">
        <v>0</v>
      </c>
      <c r="I55" s="349">
        <v>1</v>
      </c>
      <c r="J55" s="349">
        <v>1</v>
      </c>
      <c r="K55" s="231">
        <v>1</v>
      </c>
    </row>
    <row r="57" spans="6:14">
      <c r="L57" s="294">
        <v>0</v>
      </c>
      <c r="M57" s="295">
        <v>0</v>
      </c>
    </row>
    <row r="58" spans="6:14">
      <c r="L58" s="250">
        <v>0</v>
      </c>
      <c r="M58" s="243">
        <v>0</v>
      </c>
    </row>
    <row r="59" spans="6:14">
      <c r="L59" s="250">
        <v>0</v>
      </c>
      <c r="M59" s="243">
        <v>0</v>
      </c>
    </row>
    <row r="60" spans="6:14">
      <c r="L60" s="250">
        <v>0</v>
      </c>
      <c r="M60" s="243">
        <v>0</v>
      </c>
    </row>
    <row r="61" spans="6:14">
      <c r="L61" s="250">
        <v>0</v>
      </c>
      <c r="M61" s="243">
        <v>0</v>
      </c>
    </row>
    <row r="62" spans="6:14">
      <c r="M62" s="251">
        <v>5</v>
      </c>
      <c r="N62" s="228">
        <v>0</v>
      </c>
    </row>
  </sheetData>
  <mergeCells count="5">
    <mergeCell ref="F5:L5"/>
    <mergeCell ref="F6:L6"/>
    <mergeCell ref="F10:L10"/>
    <mergeCell ref="F11:L11"/>
    <mergeCell ref="F12:L1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6EB54-4100-4E04-A882-68BEF7D0C2DE}">
  <sheetPr>
    <tabColor rgb="FF4FADEA"/>
  </sheetPr>
  <dimension ref="E1:N62"/>
  <sheetViews>
    <sheetView topLeftCell="A40" zoomScale="73" zoomScaleNormal="110" workbookViewId="0">
      <selection activeCell="G20" sqref="G20"/>
    </sheetView>
  </sheetViews>
  <sheetFormatPr defaultColWidth="8.7109375" defaultRowHeight="8.25"/>
  <cols>
    <col min="1" max="4" width="0.85546875" style="228" customWidth="1"/>
    <col min="5" max="5" width="1.140625" style="228" customWidth="1"/>
    <col min="6" max="6" width="30.42578125" style="228" customWidth="1"/>
    <col min="7" max="7" width="19.42578125" style="228" bestFit="1" customWidth="1"/>
    <col min="8" max="8" width="19.28515625" style="228" customWidth="1"/>
    <col min="9" max="10" width="15.42578125" style="228" customWidth="1"/>
    <col min="11" max="11" width="15.7109375" style="228" customWidth="1"/>
    <col min="12" max="12" width="79.28515625" style="228" customWidth="1"/>
    <col min="13" max="13" width="18.140625" style="228" bestFit="1" customWidth="1"/>
    <col min="14" max="14" width="8.85546875" style="228" bestFit="1" customWidth="1"/>
    <col min="15" max="16384" width="8.7109375" style="228"/>
  </cols>
  <sheetData>
    <row r="1" spans="5:13">
      <c r="M1" s="228" t="s">
        <v>497</v>
      </c>
    </row>
    <row r="2" spans="5:13">
      <c r="E2" s="228">
        <f ca="1">IF(G!$H$2="DRAGGING CELLS IS NOT PERMITTED. PLEASE UNDO LAST ACTION!!",0,IF(G!$T$1&lt;&gt;"Feedback OFF",IF(Scoreboard!$F$27="",SUMIFS(GPT!A3:$AP$62, GPT!A3:$AP$62, "&gt;0", GSC!A3:$AP$62, "PerfectMsg")+ABS(SUMIFS(GPT!A3:$AP$62, GPT!A3:$AP$62, "&lt;0", GSC!A3:$AP$62, "PerfectMsg")),0),0))</f>
        <v>15</v>
      </c>
      <c r="F2" s="228">
        <f>SUMIF(GPT!A3:$AP$62,"&gt;0")</f>
        <v>15</v>
      </c>
    </row>
    <row r="3" spans="5:13" ht="4.9000000000000004" customHeight="1"/>
    <row r="5" spans="5:13">
      <c r="F5" s="439">
        <v>0</v>
      </c>
      <c r="G5" s="439"/>
      <c r="H5" s="439"/>
      <c r="I5" s="439"/>
      <c r="J5" s="439"/>
      <c r="K5" s="439"/>
      <c r="L5" s="439"/>
    </row>
    <row r="6" spans="5:13">
      <c r="F6" s="440">
        <v>0</v>
      </c>
      <c r="G6" s="440"/>
      <c r="H6" s="440"/>
      <c r="I6" s="440"/>
      <c r="J6" s="440"/>
      <c r="K6" s="440"/>
      <c r="L6" s="440"/>
    </row>
    <row r="7" spans="5:13">
      <c r="F7" s="340">
        <v>0</v>
      </c>
      <c r="G7" s="340"/>
      <c r="H7" s="340"/>
      <c r="I7" s="340"/>
      <c r="J7" s="340"/>
      <c r="K7" s="340"/>
      <c r="L7" s="340"/>
    </row>
    <row r="8" spans="5:13">
      <c r="F8" s="340"/>
      <c r="G8" s="340"/>
      <c r="H8" s="340"/>
      <c r="I8" s="340"/>
      <c r="J8" s="340"/>
      <c r="K8" s="340"/>
      <c r="L8" s="340"/>
    </row>
    <row r="9" spans="5:13">
      <c r="F9" s="345">
        <v>0</v>
      </c>
      <c r="G9" s="340"/>
      <c r="H9" s="340"/>
      <c r="I9" s="340"/>
      <c r="J9" s="340"/>
      <c r="K9" s="340"/>
      <c r="L9" s="340"/>
    </row>
    <row r="10" spans="5:13">
      <c r="F10" s="441">
        <v>0</v>
      </c>
      <c r="G10" s="441"/>
      <c r="H10" s="441"/>
      <c r="I10" s="441"/>
      <c r="J10" s="441"/>
      <c r="K10" s="441"/>
      <c r="L10" s="441"/>
    </row>
    <row r="11" spans="5:13">
      <c r="F11" s="442">
        <v>0</v>
      </c>
      <c r="G11" s="442"/>
      <c r="H11" s="442"/>
      <c r="I11" s="442"/>
      <c r="J11" s="442"/>
      <c r="K11" s="442"/>
      <c r="L11" s="442"/>
    </row>
    <row r="12" spans="5:13">
      <c r="F12" s="441">
        <v>0</v>
      </c>
      <c r="G12" s="441"/>
      <c r="H12" s="441"/>
      <c r="I12" s="441"/>
      <c r="J12" s="441"/>
      <c r="K12" s="441"/>
      <c r="L12" s="441"/>
    </row>
    <row r="13" spans="5:13">
      <c r="F13" s="341">
        <v>0</v>
      </c>
      <c r="G13" s="340"/>
      <c r="H13" s="340"/>
      <c r="I13" s="340"/>
      <c r="J13" s="340"/>
      <c r="K13" s="340"/>
      <c r="L13" s="340"/>
    </row>
    <row r="14" spans="5:13">
      <c r="F14" s="341">
        <v>0</v>
      </c>
      <c r="G14" s="340"/>
      <c r="H14" s="340"/>
      <c r="I14" s="340"/>
      <c r="J14" s="340"/>
      <c r="K14" s="340"/>
      <c r="L14" s="340"/>
    </row>
    <row r="17" spans="6:12">
      <c r="F17" s="347">
        <v>0</v>
      </c>
      <c r="G17" s="344">
        <v>0</v>
      </c>
      <c r="H17" s="342"/>
      <c r="I17" s="343"/>
      <c r="J17" s="343"/>
      <c r="K17" s="343"/>
      <c r="L17" s="343"/>
    </row>
    <row r="18" spans="6:12">
      <c r="F18" s="347">
        <v>0</v>
      </c>
      <c r="G18" s="342">
        <v>0</v>
      </c>
      <c r="H18" s="344"/>
      <c r="I18" s="343"/>
      <c r="J18" s="343"/>
      <c r="K18" s="343"/>
      <c r="L18" s="343"/>
    </row>
    <row r="19" spans="6:12">
      <c r="H19" s="343"/>
      <c r="I19" s="343"/>
      <c r="J19" s="343"/>
      <c r="K19" s="343"/>
    </row>
    <row r="20" spans="6:12">
      <c r="F20" s="347">
        <v>0</v>
      </c>
      <c r="G20" s="310" t="str">
        <f ca="1">_xlfn.IFS(ISBLANK(G!G20),"",IF(NOT(ISNA('#_G'!G20)),IF(ISNA(G!G20),TRUE,FALSE),FALSE),"StuNAMsg",IF(AND(ISNA('#_G'!G20),ISNA(G!G20)),TRUE,FALSE),"PerfectMsg",IF(NOT(ISERROR('#_G'!G20)),IF(ISERROR(G!G20),TRUE,FALSE),FALSE),"StuErrorMsg",IF(TYPE('#_G'!G20)&lt;&gt;TYPE(G!G20),TRUE,FALSE),"WrongTypeMsg",IF(_xlfn.ISFORMULA('#_G'!G20),IF(NOT(_xlfn.ISFORMULA(G!G20)),TRUE),FALSE),"MissingFormulaMsg",IF(NOT(AND(ISNUMBER(FIND("[",_xlfn.FORMULATEXT('#_G'!G20))),ISNUMBER(FIND("!",_xlfn.FORMULATEXT('#_G'!G20))))),AND(ISNUMBER(FIND("[",_xlfn.FORMULATEXT(G!G20))),ISNUMBER(FIND("!",_xlfn.FORMULATEXT(G!G20)))),FALSE),"ExternalRefsMsg",IF(ISNUMBER('#_G'!G20),IF(ABS('#_G'!G20-G!G20)&gt;0.00001,TRUE,FALSE),IF('#_G'!G20&lt;&gt;G!G20,TRUE,FALSE)),IF(ISNUMBER('#_G'!G20),IF('#_G'!G20&gt;G!G20,"TooLow","TooHigh"),"WrongAnswer"),NOT(_xlfn.ISFORMULA('#_G'!G20)),IF(_xlfn.IFS(ISTEXT('#_G'!G20),FALSE,ISLOGICAL('#_G'!G20),FALSE,SUBSTITUTE(CELL("format",'#_G'!G20),"-","")=SUBSTITUTE(CELL("format",G!G20),"-",""),FALSE,CELL("format",'#_G'!G20)="G",FALSE,AND(CELL("format",'#_G'!G20)="F0",CELL("format",G!G20)="G"),FALSE,TRUE,IFERROR(IF(MATCH(CELL("format",'#_G'!G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20),_xlfn.FORMULATEXT(G!G20),G!G20),"9","#"),"8","#"),"7","#"),"6","#"),"5","#"),"4","#"),"3","#"),"2","#"),"1","#"),"0","#"),"$","")," ",""),",","@"),"&gt;","@"),"&lt;","@"),"=","@"),")","@"),"(","@"),"^","@"),"/","@"),"+","@"),"*","@"),"-","@"))-LEN(SUBSTITUTE(SUBSTITUTE(SUBSTITUTE(SUBSTITUTE(SUBSTITUTE(SUBSTITUTE(SUBSTITUTE(SUBSTITUTE(SUBSTITUTE(SUBSTITUTE(SUBSTITUTE(SUBSTITUTE(SUBSTITUTE(SUBSTITUTE(SUBSTITUTE(SUBSTITUTE(SUBSTITUTE(SUBSTITUTE(SUBSTITUTE(SUBSTITUTE(SUBSTITUTE(SUBSTITUTE(SUBSTITUTE(SUBSTITUTE(IF(_xlfn.ISFORMULA(G!G20),_xlfn.FORMULATEXT(G!G20),G!G20),"9","#"),"8","#"),"7","#"),"6","#"),"5","#"),"4","#"),"3","#"),"2","#"),"1","#"),"0","#"),"$","")," ",""),",","@"),"&gt;","@"),"&lt;","@"),"=","@"),")","@"),"(","@"),"^","@"),"/","@"),"+","@"),"*","@"),"-","@"),"@#","")))/2&gt;(LEN(SUBSTITUTE(SUBSTITUTE(SUBSTITUTE(SUBSTITUTE(SUBSTITUTE(SUBSTITUTE(SUBSTITUTE(SUBSTITUTE(SUBSTITUTE(SUBSTITUTE(SUBSTITUTE(SUBSTITUTE(SUBSTITUTE(SUBSTITUTE(SUBSTITUTE(SUBSTITUTE(SUBSTITUTE(SUBSTITUTE(SUBSTITUTE(SUBSTITUTE(SUBSTITUTE(SUBSTITUTE(SUBSTITUTE(IF(_xlfn.ISFORMULA('#_G'!G20),_xlfn.FORMULATEXT('#_G'!G20),'#_G'!G20),"9","#"),"8","#"),"7","#"),"6","#"),"5","#"),"4","#"),"3","#"),"2","#"),"1","#"),"0","#"),"$","")," ",""),",","@"),"&gt;","@"),"&lt;","@"),"=","@"),")","@"),"(","@"),"^","@"),"/","@"),"+","@"),"*","@"),"-","@"))-LEN(SUBSTITUTE(SUBSTITUTE(SUBSTITUTE(SUBSTITUTE(SUBSTITUTE(SUBSTITUTE(SUBSTITUTE(SUBSTITUTE(SUBSTITUTE(SUBSTITUTE(SUBSTITUTE(SUBSTITUTE(SUBSTITUTE(SUBSTITUTE(SUBSTITUTE(SUBSTITUTE(SUBSTITUTE(SUBSTITUTE(SUBSTITUTE(SUBSTITUTE(SUBSTITUTE(SUBSTITUTE(SUBSTITUTE(SUBSTITUTE(IF(_xlfn.ISFORMULA('#_G'!G20),_xlfn.FORMULATEXT('#_G'!G20),'#_G'!G20),"9","#"),"8","#"),"7","#"),"6","#"),"5","#"),"4","#"),"3","#"),"2","#"),"1","#"),"0","#"),"$","")," ",""),",","@"),"&gt;","@"),"&lt;","@"),"=","@"),")","@"),"(","@"),"^","@"),"/","@"),"+","@"),"*","@"),"-","@"),"@#","")))/2,TRUE,FALSE),"HardCodeMsg",IF(LEN(IF(_xlfn.ISFORMULA(G!G20),_xlfn.FORMULATEXT(G!G20),G!G20))-LEN(SUBSTITUTE(IF(_xlfn.ISFORMULA(G!G20),_xlfn.FORMULATEXT(G!G20),G!G20),"""",""))&gt;LEN(IF(_xlfn.ISFORMULA('#_G'!G20),_xlfn.FORMULATEXT('#_G'!G20),'#_G'!G20))-LEN(SUBSTITUTE(IF(_xlfn.ISFORMULA('#_G'!G20),_xlfn.FORMULATEXT('#_G'!G20),'#_G'!G20),"""","")),TRUE,FALSE),"HardQuoteMsg",IF(LEN(IF(_xlfn.ISFORMULA(G!G20),_xlfn.FORMULATEXT(G!G20),G!G20))-LEN(SUBSTITUTE(IF(_xlfn.ISFORMULA(G!G20),_xlfn.FORMULATEXT(G!G20),G!G20),"$",""))&lt;LEN(IF(_xlfn.ISFORMULA('#_G'!G20),_xlfn.FORMULATEXT('#_G'!G20),'#_G'!G20))-LEN(SUBSTITUTE(IF(_xlfn.ISFORMULA('#_G'!G20),_xlfn.FORMULATEXT('#_G'!G20),'#_G'!G20),"$","")),TRUE,FALSE),"MissingAbsMsg",_xlfn.IFS(ISTEXT('#_G'!G20),FALSE,ISLOGICAL('#_G'!G20),FALSE,SUBSTITUTE(CELL("format",'#_G'!G20),"-","")=SUBSTITUTE(CELL("format",G!G20),"-",""),FALSE,CELL("format",'#_G'!G20)="G",FALSE,AND(CELL("format",'#_G'!G20)="F0",CELL("format",G!G20)="G"),FALSE,TRUE,IFERROR(IF(MATCH(CELL("format",'#_G'!G20),FormatCodes_SFX!$A$4:$A$53,0)&gt;0,TRUE),FALSE),TRUE,TRUE),"FormatMsg",TRUE,"PerfectMsg")</f>
        <v>PerfectMsg</v>
      </c>
      <c r="H20" s="343"/>
      <c r="I20" s="343"/>
      <c r="J20" s="343"/>
      <c r="K20" s="343"/>
    </row>
    <row r="21" spans="6:12">
      <c r="H21" s="343"/>
      <c r="I21" s="343">
        <v>0</v>
      </c>
      <c r="J21" s="343"/>
      <c r="K21" s="343"/>
    </row>
    <row r="22" spans="6:12">
      <c r="H22" s="343"/>
      <c r="J22" s="343"/>
      <c r="K22" s="343"/>
    </row>
    <row r="23" spans="6:12">
      <c r="F23" s="343"/>
      <c r="G23" s="343"/>
      <c r="H23" s="343"/>
      <c r="I23" s="343"/>
      <c r="J23" s="343"/>
      <c r="K23" s="343"/>
    </row>
    <row r="24" spans="6:12">
      <c r="F24" s="347">
        <v>0</v>
      </c>
      <c r="G24" s="346">
        <v>0</v>
      </c>
      <c r="H24" s="346">
        <v>0</v>
      </c>
      <c r="I24" s="346">
        <v>0</v>
      </c>
      <c r="J24" s="346">
        <v>0</v>
      </c>
      <c r="K24" s="346">
        <v>0</v>
      </c>
    </row>
    <row r="25" spans="6:12">
      <c r="F25" s="348">
        <v>0</v>
      </c>
      <c r="G25" s="348">
        <v>0</v>
      </c>
      <c r="H25" s="349">
        <v>151525</v>
      </c>
      <c r="I25" s="349" t="str">
        <f ca="1">_xlfn.IFS(ISBLANK(G!I25),"",IF(NOT(ISNA('#_G'!I25)),IF(ISNA(G!I25),TRUE,FALSE),FALSE),"StuNAMsg",IF(AND(ISNA('#_G'!I25),ISNA(G!I25)),TRUE,FALSE),"PerfectMsg",IF(NOT(ISERROR('#_G'!I25)),IF(ISERROR(G!I25),TRUE,FALSE),FALSE),"StuErrorMsg",IF(TYPE('#_G'!I25)&lt;&gt;TYPE(G!I25),TRUE,FALSE),"WrongTypeMsg",IF(_xlfn.ISFORMULA('#_G'!I25),IF(NOT(_xlfn.ISFORMULA(G!I25)),TRUE),FALSE),"MissingFormulaMsg",IF(NOT(AND(ISNUMBER(FIND("[",_xlfn.FORMULATEXT('#_G'!I25))),ISNUMBER(FIND("!",_xlfn.FORMULATEXT('#_G'!I25))))),AND(ISNUMBER(FIND("[",_xlfn.FORMULATEXT(G!I25))),ISNUMBER(FIND("!",_xlfn.FORMULATEXT(G!I25)))),FALSE),"ExternalRefsMsg",IF(ISNUMBER('#_G'!I25),IF(ABS('#_G'!I25-G!I25)&gt;0.00001,TRUE,FALSE),IF('#_G'!I25&lt;&gt;G!I25,TRUE,FALSE)),IF(ISNUMBER('#_G'!I25),IF('#_G'!I25&gt;G!I25,"TooLow","TooHigh"),"WrongAnswer"),NOT(_xlfn.ISFORMULA('#_G'!I25)),IF(_xlfn.IFS(ISTEXT('#_G'!I25),FALSE,ISLOGICAL('#_G'!I25),FALSE,SUBSTITUTE(CELL("format",'#_G'!I25),"-","")=SUBSTITUTE(CELL("format",G!I25),"-",""),FALSE,CELL("format",'#_G'!I25)="G",FALSE,AND(CELL("format",'#_G'!I25)="F0",CELL("format",G!I25)="G"),FALSE,TRUE,IFERROR(IF(MATCH(CELL("format",'#_G'!I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25),_xlfn.FORMULATEXT(G!I25),G!I25),"9","#"),"8","#"),"7","#"),"6","#"),"5","#"),"4","#"),"3","#"),"2","#"),"1","#"),"0","#"),"$","")," ",""),",","@"),"&gt;","@"),"&lt;","@"),"=","@"),")","@"),"(","@"),"^","@"),"/","@"),"+","@"),"*","@"),"-","@"))-LEN(SUBSTITUTE(SUBSTITUTE(SUBSTITUTE(SUBSTITUTE(SUBSTITUTE(SUBSTITUTE(SUBSTITUTE(SUBSTITUTE(SUBSTITUTE(SUBSTITUTE(SUBSTITUTE(SUBSTITUTE(SUBSTITUTE(SUBSTITUTE(SUBSTITUTE(SUBSTITUTE(SUBSTITUTE(SUBSTITUTE(SUBSTITUTE(SUBSTITUTE(SUBSTITUTE(SUBSTITUTE(SUBSTITUTE(SUBSTITUTE(IF(_xlfn.ISFORMULA(G!I25),_xlfn.FORMULATEXT(G!I25),G!I25),"9","#"),"8","#"),"7","#"),"6","#"),"5","#"),"4","#"),"3","#"),"2","#"),"1","#"),"0","#"),"$","")," ",""),",","@"),"&gt;","@"),"&lt;","@"),"=","@"),")","@"),"(","@"),"^","@"),"/","@"),"+","@"),"*","@"),"-","@"),"@#","")))/2&gt;(LEN(SUBSTITUTE(SUBSTITUTE(SUBSTITUTE(SUBSTITUTE(SUBSTITUTE(SUBSTITUTE(SUBSTITUTE(SUBSTITUTE(SUBSTITUTE(SUBSTITUTE(SUBSTITUTE(SUBSTITUTE(SUBSTITUTE(SUBSTITUTE(SUBSTITUTE(SUBSTITUTE(SUBSTITUTE(SUBSTITUTE(SUBSTITUTE(SUBSTITUTE(SUBSTITUTE(SUBSTITUTE(SUBSTITUTE(IF(_xlfn.ISFORMULA('#_G'!I25),_xlfn.FORMULATEXT('#_G'!I25),'#_G'!I25),"9","#"),"8","#"),"7","#"),"6","#"),"5","#"),"4","#"),"3","#"),"2","#"),"1","#"),"0","#"),"$","")," ",""),",","@"),"&gt;","@"),"&lt;","@"),"=","@"),")","@"),"(","@"),"^","@"),"/","@"),"+","@"),"*","@"),"-","@"))-LEN(SUBSTITUTE(SUBSTITUTE(SUBSTITUTE(SUBSTITUTE(SUBSTITUTE(SUBSTITUTE(SUBSTITUTE(SUBSTITUTE(SUBSTITUTE(SUBSTITUTE(SUBSTITUTE(SUBSTITUTE(SUBSTITUTE(SUBSTITUTE(SUBSTITUTE(SUBSTITUTE(SUBSTITUTE(SUBSTITUTE(SUBSTITUTE(SUBSTITUTE(SUBSTITUTE(SUBSTITUTE(SUBSTITUTE(SUBSTITUTE(IF(_xlfn.ISFORMULA('#_G'!I25),_xlfn.FORMULATEXT('#_G'!I25),'#_G'!I25),"9","#"),"8","#"),"7","#"),"6","#"),"5","#"),"4","#"),"3","#"),"2","#"),"1","#"),"0","#"),"$","")," ",""),",","@"),"&gt;","@"),"&lt;","@"),"=","@"),")","@"),"(","@"),"^","@"),"/","@"),"+","@"),"*","@"),"-","@"),"@#","")))/2,TRUE,FALSE),"HardCodeMsg",IF(LEN(IF(_xlfn.ISFORMULA(G!I25),_xlfn.FORMULATEXT(G!I25),G!I25))-LEN(SUBSTITUTE(IF(_xlfn.ISFORMULA(G!I25),_xlfn.FORMULATEXT(G!I25),G!I25),"""",""))&gt;LEN(IF(_xlfn.ISFORMULA('#_G'!I25),_xlfn.FORMULATEXT('#_G'!I25),'#_G'!I25))-LEN(SUBSTITUTE(IF(_xlfn.ISFORMULA('#_G'!I25),_xlfn.FORMULATEXT('#_G'!I25),'#_G'!I25),"""","")),TRUE,FALSE),"HardQuoteMsg",IF(LEN(IF(_xlfn.ISFORMULA(G!I25),_xlfn.FORMULATEXT(G!I25),G!I25))-LEN(SUBSTITUTE(IF(_xlfn.ISFORMULA(G!I25),_xlfn.FORMULATEXT(G!I25),G!I25),"$",""))&lt;LEN(IF(_xlfn.ISFORMULA('#_G'!I25),_xlfn.FORMULATEXT('#_G'!I25),'#_G'!I25))-LEN(SUBSTITUTE(IF(_xlfn.ISFORMULA('#_G'!I25),_xlfn.FORMULATEXT('#_G'!I25),'#_G'!I25),"$","")),TRUE,FALSE),"MissingAbsMsg",_xlfn.IFS(ISTEXT('#_G'!I25),FALSE,ISLOGICAL('#_G'!I25),FALSE,SUBSTITUTE(CELL("format",'#_G'!I25),"-","")=SUBSTITUTE(CELL("format",G!I25),"-",""),FALSE,CELL("format",'#_G'!I25)="G",FALSE,AND(CELL("format",'#_G'!I25)="F0",CELL("format",G!I25)="G"),FALSE,TRUE,IFERROR(IF(MATCH(CELL("format",'#_G'!I25),FormatCodes_SFX!$A$4:$A$53,0)&gt;0,TRUE),FALSE),TRUE,TRUE),"FormatMsg",TRUE,"PerfectMsg")</f>
        <v>PerfectMsg</v>
      </c>
      <c r="J25" s="349" t="str">
        <f ca="1">_xlfn.IFS(ISBLANK(G!J25),"",IF(NOT(ISNA('#_G'!J25)),IF(ISNA(G!J25),TRUE,FALSE),FALSE),"StuNAMsg",IF(AND(ISNA('#_G'!J25),ISNA(G!J25)),TRUE,FALSE),"PerfectMsg",IF(NOT(ISERROR('#_G'!J25)),IF(ISERROR(G!J25),TRUE,FALSE),FALSE),"StuErrorMsg",IF(TYPE('#_G'!J25)&lt;&gt;TYPE(G!J25),TRUE,FALSE),"WrongTypeMsg",IF(_xlfn.ISFORMULA('#_G'!J25),IF(NOT(_xlfn.ISFORMULA(G!J25)),TRUE),FALSE),"MissingFormulaMsg",IF(NOT(AND(ISNUMBER(FIND("[",_xlfn.FORMULATEXT('#_G'!J25))),ISNUMBER(FIND("!",_xlfn.FORMULATEXT('#_G'!J25))))),AND(ISNUMBER(FIND("[",_xlfn.FORMULATEXT(G!J25))),ISNUMBER(FIND("!",_xlfn.FORMULATEXT(G!J25)))),FALSE),"ExternalRefsMsg",IF(ISNUMBER('#_G'!J25),IF(ABS('#_G'!J25-G!J25)&gt;0.00001,TRUE,FALSE),IF('#_G'!J25&lt;&gt;G!J25,TRUE,FALSE)),IF(ISNUMBER('#_G'!J25),IF('#_G'!J25&gt;G!J25,"TooLow","TooHigh"),"WrongAnswer"),NOT(_xlfn.ISFORMULA('#_G'!J25)),IF(_xlfn.IFS(ISTEXT('#_G'!J25),FALSE,ISLOGICAL('#_G'!J25),FALSE,SUBSTITUTE(CELL("format",'#_G'!J25),"-","")=SUBSTITUTE(CELL("format",G!J25),"-",""),FALSE,CELL("format",'#_G'!J25)="G",FALSE,AND(CELL("format",'#_G'!J25)="F0",CELL("format",G!J25)="G"),FALSE,TRUE,IFERROR(IF(MATCH(CELL("format",'#_G'!J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25),_xlfn.FORMULATEXT(G!J25),G!J25),"9","#"),"8","#"),"7","#"),"6","#"),"5","#"),"4","#"),"3","#"),"2","#"),"1","#"),"0","#"),"$","")," ",""),",","@"),"&gt;","@"),"&lt;","@"),"=","@"),")","@"),"(","@"),"^","@"),"/","@"),"+","@"),"*","@"),"-","@"))-LEN(SUBSTITUTE(SUBSTITUTE(SUBSTITUTE(SUBSTITUTE(SUBSTITUTE(SUBSTITUTE(SUBSTITUTE(SUBSTITUTE(SUBSTITUTE(SUBSTITUTE(SUBSTITUTE(SUBSTITUTE(SUBSTITUTE(SUBSTITUTE(SUBSTITUTE(SUBSTITUTE(SUBSTITUTE(SUBSTITUTE(SUBSTITUTE(SUBSTITUTE(SUBSTITUTE(SUBSTITUTE(SUBSTITUTE(SUBSTITUTE(IF(_xlfn.ISFORMULA(G!J25),_xlfn.FORMULATEXT(G!J25),G!J25),"9","#"),"8","#"),"7","#"),"6","#"),"5","#"),"4","#"),"3","#"),"2","#"),"1","#"),"0","#"),"$","")," ",""),",","@"),"&gt;","@"),"&lt;","@"),"=","@"),")","@"),"(","@"),"^","@"),"/","@"),"+","@"),"*","@"),"-","@"),"@#","")))/2&gt;(LEN(SUBSTITUTE(SUBSTITUTE(SUBSTITUTE(SUBSTITUTE(SUBSTITUTE(SUBSTITUTE(SUBSTITUTE(SUBSTITUTE(SUBSTITUTE(SUBSTITUTE(SUBSTITUTE(SUBSTITUTE(SUBSTITUTE(SUBSTITUTE(SUBSTITUTE(SUBSTITUTE(SUBSTITUTE(SUBSTITUTE(SUBSTITUTE(SUBSTITUTE(SUBSTITUTE(SUBSTITUTE(SUBSTITUTE(IF(_xlfn.ISFORMULA('#_G'!J25),_xlfn.FORMULATEXT('#_G'!J25),'#_G'!J25),"9","#"),"8","#"),"7","#"),"6","#"),"5","#"),"4","#"),"3","#"),"2","#"),"1","#"),"0","#"),"$","")," ",""),",","@"),"&gt;","@"),"&lt;","@"),"=","@"),")","@"),"(","@"),"^","@"),"/","@"),"+","@"),"*","@"),"-","@"))-LEN(SUBSTITUTE(SUBSTITUTE(SUBSTITUTE(SUBSTITUTE(SUBSTITUTE(SUBSTITUTE(SUBSTITUTE(SUBSTITUTE(SUBSTITUTE(SUBSTITUTE(SUBSTITUTE(SUBSTITUTE(SUBSTITUTE(SUBSTITUTE(SUBSTITUTE(SUBSTITUTE(SUBSTITUTE(SUBSTITUTE(SUBSTITUTE(SUBSTITUTE(SUBSTITUTE(SUBSTITUTE(SUBSTITUTE(SUBSTITUTE(IF(_xlfn.ISFORMULA('#_G'!J25),_xlfn.FORMULATEXT('#_G'!J25),'#_G'!J25),"9","#"),"8","#"),"7","#"),"6","#"),"5","#"),"4","#"),"3","#"),"2","#"),"1","#"),"0","#"),"$","")," ",""),",","@"),"&gt;","@"),"&lt;","@"),"=","@"),")","@"),"(","@"),"^","@"),"/","@"),"+","@"),"*","@"),"-","@"),"@#","")))/2,TRUE,FALSE),"HardCodeMsg",IF(LEN(IF(_xlfn.ISFORMULA(G!J25),_xlfn.FORMULATEXT(G!J25),G!J25))-LEN(SUBSTITUTE(IF(_xlfn.ISFORMULA(G!J25),_xlfn.FORMULATEXT(G!J25),G!J25),"""",""))&gt;LEN(IF(_xlfn.ISFORMULA('#_G'!J25),_xlfn.FORMULATEXT('#_G'!J25),'#_G'!J25))-LEN(SUBSTITUTE(IF(_xlfn.ISFORMULA('#_G'!J25),_xlfn.FORMULATEXT('#_G'!J25),'#_G'!J25),"""","")),TRUE,FALSE),"HardQuoteMsg",IF(LEN(IF(_xlfn.ISFORMULA(G!J25),_xlfn.FORMULATEXT(G!J25),G!J25))-LEN(SUBSTITUTE(IF(_xlfn.ISFORMULA(G!J25),_xlfn.FORMULATEXT(G!J25),G!J25),"$",""))&lt;LEN(IF(_xlfn.ISFORMULA('#_G'!J25),_xlfn.FORMULATEXT('#_G'!J25),'#_G'!J25))-LEN(SUBSTITUTE(IF(_xlfn.ISFORMULA('#_G'!J25),_xlfn.FORMULATEXT('#_G'!J25),'#_G'!J25),"$","")),TRUE,FALSE),"MissingAbsMsg",_xlfn.IFS(ISTEXT('#_G'!J25),FALSE,ISLOGICAL('#_G'!J25),FALSE,SUBSTITUTE(CELL("format",'#_G'!J25),"-","")=SUBSTITUTE(CELL("format",G!J25),"-",""),FALSE,CELL("format",'#_G'!J25)="G",FALSE,AND(CELL("format",'#_G'!J25)="F0",CELL("format",G!J25)="G"),FALSE,TRUE,IFERROR(IF(MATCH(CELL("format",'#_G'!J25),FormatCodes_SFX!$A$4:$A$53,0)&gt;0,TRUE),FALSE),TRUE,TRUE),"FormatMsg",TRUE,"PerfectMsg")</f>
        <v>PerfectMsg</v>
      </c>
      <c r="K25" s="231" t="str">
        <f ca="1">_xlfn.IFS(ISBLANK(G!K25),"",IF(NOT(ISNA('#_G'!K25)),IF(ISNA(G!K25),TRUE,FALSE),FALSE),"StuNAMsg",IF(AND(ISNA('#_G'!K25),ISNA(G!K25)),TRUE,FALSE),"PerfectMsg",IF(NOT(ISERROR('#_G'!K25)),IF(ISERROR(G!K25),TRUE,FALSE),FALSE),"StuErrorMsg",IF(TYPE('#_G'!K25)&lt;&gt;TYPE(G!K25),TRUE,FALSE),"WrongTypeMsg",IF(_xlfn.ISFORMULA('#_G'!K25),IF(NOT(_xlfn.ISFORMULA(G!K25)),TRUE),FALSE),"MissingFormulaMsg",IF(NOT(AND(ISNUMBER(FIND("[",_xlfn.FORMULATEXT('#_G'!K25))),ISNUMBER(FIND("!",_xlfn.FORMULATEXT('#_G'!K25))))),AND(ISNUMBER(FIND("[",_xlfn.FORMULATEXT(G!K25))),ISNUMBER(FIND("!",_xlfn.FORMULATEXT(G!K25)))),FALSE),"ExternalRefsMsg",IF(ISNUMBER('#_G'!K25),IF(ABS('#_G'!K25-G!K25)&gt;0.00001,TRUE,FALSE),IF('#_G'!K25&lt;&gt;G!K25,TRUE,FALSE)),IF(ISNUMBER('#_G'!K25),IF('#_G'!K25&gt;G!K25,"TooLow","TooHigh"),"WrongAnswer"),NOT(_xlfn.ISFORMULA('#_G'!K25)),IF(_xlfn.IFS(ISTEXT('#_G'!K25),FALSE,ISLOGICAL('#_G'!K25),FALSE,SUBSTITUTE(CELL("format",'#_G'!K25),"-","")=SUBSTITUTE(CELL("format",G!K25),"-",""),FALSE,CELL("format",'#_G'!K25)="G",FALSE,AND(CELL("format",'#_G'!K25)="F0",CELL("format",G!K25)="G"),FALSE,TRUE,IFERROR(IF(MATCH(CELL("format",'#_G'!K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25),_xlfn.FORMULATEXT(G!K25),G!K25),"9","#"),"8","#"),"7","#"),"6","#"),"5","#"),"4","#"),"3","#"),"2","#"),"1","#"),"0","#"),"$","")," ",""),",","@"),"&gt;","@"),"&lt;","@"),"=","@"),")","@"),"(","@"),"^","@"),"/","@"),"+","@"),"*","@"),"-","@"))-LEN(SUBSTITUTE(SUBSTITUTE(SUBSTITUTE(SUBSTITUTE(SUBSTITUTE(SUBSTITUTE(SUBSTITUTE(SUBSTITUTE(SUBSTITUTE(SUBSTITUTE(SUBSTITUTE(SUBSTITUTE(SUBSTITUTE(SUBSTITUTE(SUBSTITUTE(SUBSTITUTE(SUBSTITUTE(SUBSTITUTE(SUBSTITUTE(SUBSTITUTE(SUBSTITUTE(SUBSTITUTE(SUBSTITUTE(SUBSTITUTE(IF(_xlfn.ISFORMULA(G!K25),_xlfn.FORMULATEXT(G!K25),G!K25),"9","#"),"8","#"),"7","#"),"6","#"),"5","#"),"4","#"),"3","#"),"2","#"),"1","#"),"0","#"),"$","")," ",""),",","@"),"&gt;","@"),"&lt;","@"),"=","@"),")","@"),"(","@"),"^","@"),"/","@"),"+","@"),"*","@"),"-","@"),"@#","")))/2&gt;(LEN(SUBSTITUTE(SUBSTITUTE(SUBSTITUTE(SUBSTITUTE(SUBSTITUTE(SUBSTITUTE(SUBSTITUTE(SUBSTITUTE(SUBSTITUTE(SUBSTITUTE(SUBSTITUTE(SUBSTITUTE(SUBSTITUTE(SUBSTITUTE(SUBSTITUTE(SUBSTITUTE(SUBSTITUTE(SUBSTITUTE(SUBSTITUTE(SUBSTITUTE(SUBSTITUTE(SUBSTITUTE(SUBSTITUTE(IF(_xlfn.ISFORMULA('#_G'!K25),_xlfn.FORMULATEXT('#_G'!K25),'#_G'!K25),"9","#"),"8","#"),"7","#"),"6","#"),"5","#"),"4","#"),"3","#"),"2","#"),"1","#"),"0","#"),"$","")," ",""),",","@"),"&gt;","@"),"&lt;","@"),"=","@"),")","@"),"(","@"),"^","@"),"/","@"),"+","@"),"*","@"),"-","@"))-LEN(SUBSTITUTE(SUBSTITUTE(SUBSTITUTE(SUBSTITUTE(SUBSTITUTE(SUBSTITUTE(SUBSTITUTE(SUBSTITUTE(SUBSTITUTE(SUBSTITUTE(SUBSTITUTE(SUBSTITUTE(SUBSTITUTE(SUBSTITUTE(SUBSTITUTE(SUBSTITUTE(SUBSTITUTE(SUBSTITUTE(SUBSTITUTE(SUBSTITUTE(SUBSTITUTE(SUBSTITUTE(SUBSTITUTE(SUBSTITUTE(IF(_xlfn.ISFORMULA('#_G'!K25),_xlfn.FORMULATEXT('#_G'!K25),'#_G'!K25),"9","#"),"8","#"),"7","#"),"6","#"),"5","#"),"4","#"),"3","#"),"2","#"),"1","#"),"0","#"),"$","")," ",""),",","@"),"&gt;","@"),"&lt;","@"),"=","@"),")","@"),"(","@"),"^","@"),"/","@"),"+","@"),"*","@"),"-","@"),"@#","")))/2,TRUE,FALSE),"HardCodeMsg",IF(LEN(IF(_xlfn.ISFORMULA(G!K25),_xlfn.FORMULATEXT(G!K25),G!K25))-LEN(SUBSTITUTE(IF(_xlfn.ISFORMULA(G!K25),_xlfn.FORMULATEXT(G!K25),G!K25),"""",""))&gt;LEN(IF(_xlfn.ISFORMULA('#_G'!K25),_xlfn.FORMULATEXT('#_G'!K25),'#_G'!K25))-LEN(SUBSTITUTE(IF(_xlfn.ISFORMULA('#_G'!K25),_xlfn.FORMULATEXT('#_G'!K25),'#_G'!K25),"""","")),TRUE,FALSE),"HardQuoteMsg",IF(LEN(IF(_xlfn.ISFORMULA(G!K25),_xlfn.FORMULATEXT(G!K25),G!K25))-LEN(SUBSTITUTE(IF(_xlfn.ISFORMULA(G!K25),_xlfn.FORMULATEXT(G!K25),G!K25),"$",""))&lt;LEN(IF(_xlfn.ISFORMULA('#_G'!K25),_xlfn.FORMULATEXT('#_G'!K25),'#_G'!K25))-LEN(SUBSTITUTE(IF(_xlfn.ISFORMULA('#_G'!K25),_xlfn.FORMULATEXT('#_G'!K25),'#_G'!K25),"$","")),TRUE,FALSE),"MissingAbsMsg",_xlfn.IFS(ISTEXT('#_G'!K25),FALSE,ISLOGICAL('#_G'!K25),FALSE,SUBSTITUTE(CELL("format",'#_G'!K25),"-","")=SUBSTITUTE(CELL("format",G!K25),"-",""),FALSE,CELL("format",'#_G'!K25)="G",FALSE,AND(CELL("format",'#_G'!K25)="F0",CELL("format",G!K25)="G"),FALSE,TRUE,IFERROR(IF(MATCH(CELL("format",'#_G'!K25),FormatCodes_SFX!$A$4:$A$53,0)&gt;0,TRUE),FALSE),TRUE,TRUE),"FormatMsg",TRUE,"PerfectMsg")</f>
        <v>PerfectMsg</v>
      </c>
    </row>
    <row r="26" spans="6:12">
      <c r="F26" s="348">
        <v>0</v>
      </c>
      <c r="G26" s="348">
        <v>0</v>
      </c>
      <c r="H26" s="349">
        <v>0</v>
      </c>
      <c r="I26" s="349" t="str">
        <f ca="1">_xlfn.IFS(ISBLANK(G!I26),"",IF(NOT(ISNA('#_G'!I26)),IF(ISNA(G!I26),TRUE,FALSE),FALSE),"StuNAMsg",IF(AND(ISNA('#_G'!I26),ISNA(G!I26)),TRUE,FALSE),"PerfectMsg",IF(NOT(ISERROR('#_G'!I26)),IF(ISERROR(G!I26),TRUE,FALSE),FALSE),"StuErrorMsg",IF(TYPE('#_G'!I26)&lt;&gt;TYPE(G!I26),TRUE,FALSE),"WrongTypeMsg",IF(_xlfn.ISFORMULA('#_G'!I26),IF(NOT(_xlfn.ISFORMULA(G!I26)),TRUE),FALSE),"MissingFormulaMsg",IF(NOT(AND(ISNUMBER(FIND("[",_xlfn.FORMULATEXT('#_G'!I26))),ISNUMBER(FIND("!",_xlfn.FORMULATEXT('#_G'!I26))))),AND(ISNUMBER(FIND("[",_xlfn.FORMULATEXT(G!I26))),ISNUMBER(FIND("!",_xlfn.FORMULATEXT(G!I26)))),FALSE),"ExternalRefsMsg",IF(ISNUMBER('#_G'!I26),IF(ABS('#_G'!I26-G!I26)&gt;0.00001,TRUE,FALSE),IF('#_G'!I26&lt;&gt;G!I26,TRUE,FALSE)),IF(ISNUMBER('#_G'!I26),IF('#_G'!I26&gt;G!I26,"TooLow","TooHigh"),"WrongAnswer"),NOT(_xlfn.ISFORMULA('#_G'!I26)),IF(_xlfn.IFS(ISTEXT('#_G'!I26),FALSE,ISLOGICAL('#_G'!I26),FALSE,SUBSTITUTE(CELL("format",'#_G'!I26),"-","")=SUBSTITUTE(CELL("format",G!I26),"-",""),FALSE,CELL("format",'#_G'!I26)="G",FALSE,AND(CELL("format",'#_G'!I26)="F0",CELL("format",G!I26)="G"),FALSE,TRUE,IFERROR(IF(MATCH(CELL("format",'#_G'!I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26),_xlfn.FORMULATEXT(G!I26),G!I26),"9","#"),"8","#"),"7","#"),"6","#"),"5","#"),"4","#"),"3","#"),"2","#"),"1","#"),"0","#"),"$","")," ",""),",","@"),"&gt;","@"),"&lt;","@"),"=","@"),")","@"),"(","@"),"^","@"),"/","@"),"+","@"),"*","@"),"-","@"))-LEN(SUBSTITUTE(SUBSTITUTE(SUBSTITUTE(SUBSTITUTE(SUBSTITUTE(SUBSTITUTE(SUBSTITUTE(SUBSTITUTE(SUBSTITUTE(SUBSTITUTE(SUBSTITUTE(SUBSTITUTE(SUBSTITUTE(SUBSTITUTE(SUBSTITUTE(SUBSTITUTE(SUBSTITUTE(SUBSTITUTE(SUBSTITUTE(SUBSTITUTE(SUBSTITUTE(SUBSTITUTE(SUBSTITUTE(SUBSTITUTE(IF(_xlfn.ISFORMULA(G!I26),_xlfn.FORMULATEXT(G!I26),G!I26),"9","#"),"8","#"),"7","#"),"6","#"),"5","#"),"4","#"),"3","#"),"2","#"),"1","#"),"0","#"),"$","")," ",""),",","@"),"&gt;","@"),"&lt;","@"),"=","@"),")","@"),"(","@"),"^","@"),"/","@"),"+","@"),"*","@"),"-","@"),"@#","")))/2&gt;(LEN(SUBSTITUTE(SUBSTITUTE(SUBSTITUTE(SUBSTITUTE(SUBSTITUTE(SUBSTITUTE(SUBSTITUTE(SUBSTITUTE(SUBSTITUTE(SUBSTITUTE(SUBSTITUTE(SUBSTITUTE(SUBSTITUTE(SUBSTITUTE(SUBSTITUTE(SUBSTITUTE(SUBSTITUTE(SUBSTITUTE(SUBSTITUTE(SUBSTITUTE(SUBSTITUTE(SUBSTITUTE(SUBSTITUTE(IF(_xlfn.ISFORMULA('#_G'!I26),_xlfn.FORMULATEXT('#_G'!I26),'#_G'!I26),"9","#"),"8","#"),"7","#"),"6","#"),"5","#"),"4","#"),"3","#"),"2","#"),"1","#"),"0","#"),"$","")," ",""),",","@"),"&gt;","@"),"&lt;","@"),"=","@"),")","@"),"(","@"),"^","@"),"/","@"),"+","@"),"*","@"),"-","@"))-LEN(SUBSTITUTE(SUBSTITUTE(SUBSTITUTE(SUBSTITUTE(SUBSTITUTE(SUBSTITUTE(SUBSTITUTE(SUBSTITUTE(SUBSTITUTE(SUBSTITUTE(SUBSTITUTE(SUBSTITUTE(SUBSTITUTE(SUBSTITUTE(SUBSTITUTE(SUBSTITUTE(SUBSTITUTE(SUBSTITUTE(SUBSTITUTE(SUBSTITUTE(SUBSTITUTE(SUBSTITUTE(SUBSTITUTE(SUBSTITUTE(IF(_xlfn.ISFORMULA('#_G'!I26),_xlfn.FORMULATEXT('#_G'!I26),'#_G'!I26),"9","#"),"8","#"),"7","#"),"6","#"),"5","#"),"4","#"),"3","#"),"2","#"),"1","#"),"0","#"),"$","")," ",""),",","@"),"&gt;","@"),"&lt;","@"),"=","@"),")","@"),"(","@"),"^","@"),"/","@"),"+","@"),"*","@"),"-","@"),"@#","")))/2,TRUE,FALSE),"HardCodeMsg",IF(LEN(IF(_xlfn.ISFORMULA(G!I26),_xlfn.FORMULATEXT(G!I26),G!I26))-LEN(SUBSTITUTE(IF(_xlfn.ISFORMULA(G!I26),_xlfn.FORMULATEXT(G!I26),G!I26),"""",""))&gt;LEN(IF(_xlfn.ISFORMULA('#_G'!I26),_xlfn.FORMULATEXT('#_G'!I26),'#_G'!I26))-LEN(SUBSTITUTE(IF(_xlfn.ISFORMULA('#_G'!I26),_xlfn.FORMULATEXT('#_G'!I26),'#_G'!I26),"""","")),TRUE,FALSE),"HardQuoteMsg",IF(LEN(IF(_xlfn.ISFORMULA(G!I26),_xlfn.FORMULATEXT(G!I26),G!I26))-LEN(SUBSTITUTE(IF(_xlfn.ISFORMULA(G!I26),_xlfn.FORMULATEXT(G!I26),G!I26),"$",""))&lt;LEN(IF(_xlfn.ISFORMULA('#_G'!I26),_xlfn.FORMULATEXT('#_G'!I26),'#_G'!I26))-LEN(SUBSTITUTE(IF(_xlfn.ISFORMULA('#_G'!I26),_xlfn.FORMULATEXT('#_G'!I26),'#_G'!I26),"$","")),TRUE,FALSE),"MissingAbsMsg",_xlfn.IFS(ISTEXT('#_G'!I26),FALSE,ISLOGICAL('#_G'!I26),FALSE,SUBSTITUTE(CELL("format",'#_G'!I26),"-","")=SUBSTITUTE(CELL("format",G!I26),"-",""),FALSE,CELL("format",'#_G'!I26)="G",FALSE,AND(CELL("format",'#_G'!I26)="F0",CELL("format",G!I26)="G"),FALSE,TRUE,IFERROR(IF(MATCH(CELL("format",'#_G'!I26),FormatCodes_SFX!$A$4:$A$53,0)&gt;0,TRUE),FALSE),TRUE,TRUE),"FormatMsg",TRUE,"PerfectMsg")</f>
        <v>PerfectMsg</v>
      </c>
      <c r="J26" s="349" t="str">
        <f ca="1">_xlfn.IFS(ISBLANK(G!J26),"",IF(NOT(ISNA('#_G'!J26)),IF(ISNA(G!J26),TRUE,FALSE),FALSE),"StuNAMsg",IF(AND(ISNA('#_G'!J26),ISNA(G!J26)),TRUE,FALSE),"PerfectMsg",IF(NOT(ISERROR('#_G'!J26)),IF(ISERROR(G!J26),TRUE,FALSE),FALSE),"StuErrorMsg",IF(TYPE('#_G'!J26)&lt;&gt;TYPE(G!J26),TRUE,FALSE),"WrongTypeMsg",IF(_xlfn.ISFORMULA('#_G'!J26),IF(NOT(_xlfn.ISFORMULA(G!J26)),TRUE),FALSE),"MissingFormulaMsg",IF(NOT(AND(ISNUMBER(FIND("[",_xlfn.FORMULATEXT('#_G'!J26))),ISNUMBER(FIND("!",_xlfn.FORMULATEXT('#_G'!J26))))),AND(ISNUMBER(FIND("[",_xlfn.FORMULATEXT(G!J26))),ISNUMBER(FIND("!",_xlfn.FORMULATEXT(G!J26)))),FALSE),"ExternalRefsMsg",IF(ISNUMBER('#_G'!J26),IF(ABS('#_G'!J26-G!J26)&gt;0.00001,TRUE,FALSE),IF('#_G'!J26&lt;&gt;G!J26,TRUE,FALSE)),IF(ISNUMBER('#_G'!J26),IF('#_G'!J26&gt;G!J26,"TooLow","TooHigh"),"WrongAnswer"),NOT(_xlfn.ISFORMULA('#_G'!J26)),IF(_xlfn.IFS(ISTEXT('#_G'!J26),FALSE,ISLOGICAL('#_G'!J26),FALSE,SUBSTITUTE(CELL("format",'#_G'!J26),"-","")=SUBSTITUTE(CELL("format",G!J26),"-",""),FALSE,CELL("format",'#_G'!J26)="G",FALSE,AND(CELL("format",'#_G'!J26)="F0",CELL("format",G!J26)="G"),FALSE,TRUE,IFERROR(IF(MATCH(CELL("format",'#_G'!J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26),_xlfn.FORMULATEXT(G!J26),G!J26),"9","#"),"8","#"),"7","#"),"6","#"),"5","#"),"4","#"),"3","#"),"2","#"),"1","#"),"0","#"),"$","")," ",""),",","@"),"&gt;","@"),"&lt;","@"),"=","@"),")","@"),"(","@"),"^","@"),"/","@"),"+","@"),"*","@"),"-","@"))-LEN(SUBSTITUTE(SUBSTITUTE(SUBSTITUTE(SUBSTITUTE(SUBSTITUTE(SUBSTITUTE(SUBSTITUTE(SUBSTITUTE(SUBSTITUTE(SUBSTITUTE(SUBSTITUTE(SUBSTITUTE(SUBSTITUTE(SUBSTITUTE(SUBSTITUTE(SUBSTITUTE(SUBSTITUTE(SUBSTITUTE(SUBSTITUTE(SUBSTITUTE(SUBSTITUTE(SUBSTITUTE(SUBSTITUTE(SUBSTITUTE(IF(_xlfn.ISFORMULA(G!J26),_xlfn.FORMULATEXT(G!J26),G!J26),"9","#"),"8","#"),"7","#"),"6","#"),"5","#"),"4","#"),"3","#"),"2","#"),"1","#"),"0","#"),"$","")," ",""),",","@"),"&gt;","@"),"&lt;","@"),"=","@"),")","@"),"(","@"),"^","@"),"/","@"),"+","@"),"*","@"),"-","@"),"@#","")))/2&gt;(LEN(SUBSTITUTE(SUBSTITUTE(SUBSTITUTE(SUBSTITUTE(SUBSTITUTE(SUBSTITUTE(SUBSTITUTE(SUBSTITUTE(SUBSTITUTE(SUBSTITUTE(SUBSTITUTE(SUBSTITUTE(SUBSTITUTE(SUBSTITUTE(SUBSTITUTE(SUBSTITUTE(SUBSTITUTE(SUBSTITUTE(SUBSTITUTE(SUBSTITUTE(SUBSTITUTE(SUBSTITUTE(SUBSTITUTE(IF(_xlfn.ISFORMULA('#_G'!J26),_xlfn.FORMULATEXT('#_G'!J26),'#_G'!J26),"9","#"),"8","#"),"7","#"),"6","#"),"5","#"),"4","#"),"3","#"),"2","#"),"1","#"),"0","#"),"$","")," ",""),",","@"),"&gt;","@"),"&lt;","@"),"=","@"),")","@"),"(","@"),"^","@"),"/","@"),"+","@"),"*","@"),"-","@"))-LEN(SUBSTITUTE(SUBSTITUTE(SUBSTITUTE(SUBSTITUTE(SUBSTITUTE(SUBSTITUTE(SUBSTITUTE(SUBSTITUTE(SUBSTITUTE(SUBSTITUTE(SUBSTITUTE(SUBSTITUTE(SUBSTITUTE(SUBSTITUTE(SUBSTITUTE(SUBSTITUTE(SUBSTITUTE(SUBSTITUTE(SUBSTITUTE(SUBSTITUTE(SUBSTITUTE(SUBSTITUTE(SUBSTITUTE(SUBSTITUTE(IF(_xlfn.ISFORMULA('#_G'!J26),_xlfn.FORMULATEXT('#_G'!J26),'#_G'!J26),"9","#"),"8","#"),"7","#"),"6","#"),"5","#"),"4","#"),"3","#"),"2","#"),"1","#"),"0","#"),"$","")," ",""),",","@"),"&gt;","@"),"&lt;","@"),"=","@"),")","@"),"(","@"),"^","@"),"/","@"),"+","@"),"*","@"),"-","@"),"@#","")))/2,TRUE,FALSE),"HardCodeMsg",IF(LEN(IF(_xlfn.ISFORMULA(G!J26),_xlfn.FORMULATEXT(G!J26),G!J26))-LEN(SUBSTITUTE(IF(_xlfn.ISFORMULA(G!J26),_xlfn.FORMULATEXT(G!J26),G!J26),"""",""))&gt;LEN(IF(_xlfn.ISFORMULA('#_G'!J26),_xlfn.FORMULATEXT('#_G'!J26),'#_G'!J26))-LEN(SUBSTITUTE(IF(_xlfn.ISFORMULA('#_G'!J26),_xlfn.FORMULATEXT('#_G'!J26),'#_G'!J26),"""","")),TRUE,FALSE),"HardQuoteMsg",IF(LEN(IF(_xlfn.ISFORMULA(G!J26),_xlfn.FORMULATEXT(G!J26),G!J26))-LEN(SUBSTITUTE(IF(_xlfn.ISFORMULA(G!J26),_xlfn.FORMULATEXT(G!J26),G!J26),"$",""))&lt;LEN(IF(_xlfn.ISFORMULA('#_G'!J26),_xlfn.FORMULATEXT('#_G'!J26),'#_G'!J26))-LEN(SUBSTITUTE(IF(_xlfn.ISFORMULA('#_G'!J26),_xlfn.FORMULATEXT('#_G'!J26),'#_G'!J26),"$","")),TRUE,FALSE),"MissingAbsMsg",_xlfn.IFS(ISTEXT('#_G'!J26),FALSE,ISLOGICAL('#_G'!J26),FALSE,SUBSTITUTE(CELL("format",'#_G'!J26),"-","")=SUBSTITUTE(CELL("format",G!J26),"-",""),FALSE,CELL("format",'#_G'!J26)="G",FALSE,AND(CELL("format",'#_G'!J26)="F0",CELL("format",G!J26)="G"),FALSE,TRUE,IFERROR(IF(MATCH(CELL("format",'#_G'!J26),FormatCodes_SFX!$A$4:$A$53,0)&gt;0,TRUE),FALSE),TRUE,TRUE),"FormatMsg",TRUE,"PerfectMsg")</f>
        <v>PerfectMsg</v>
      </c>
      <c r="K26" s="231" t="str">
        <f ca="1">_xlfn.IFS(ISBLANK(G!K26),"",IF(NOT(ISNA('#_G'!K26)),IF(ISNA(G!K26),TRUE,FALSE),FALSE),"StuNAMsg",IF(AND(ISNA('#_G'!K26),ISNA(G!K26)),TRUE,FALSE),"PerfectMsg",IF(NOT(ISERROR('#_G'!K26)),IF(ISERROR(G!K26),TRUE,FALSE),FALSE),"StuErrorMsg",IF(TYPE('#_G'!K26)&lt;&gt;TYPE(G!K26),TRUE,FALSE),"WrongTypeMsg",IF(_xlfn.ISFORMULA('#_G'!K26),IF(NOT(_xlfn.ISFORMULA(G!K26)),TRUE),FALSE),"MissingFormulaMsg",IF(NOT(AND(ISNUMBER(FIND("[",_xlfn.FORMULATEXT('#_G'!K26))),ISNUMBER(FIND("!",_xlfn.FORMULATEXT('#_G'!K26))))),AND(ISNUMBER(FIND("[",_xlfn.FORMULATEXT(G!K26))),ISNUMBER(FIND("!",_xlfn.FORMULATEXT(G!K26)))),FALSE),"ExternalRefsMsg",IF(ISNUMBER('#_G'!K26),IF(ABS('#_G'!K26-G!K26)&gt;0.00001,TRUE,FALSE),IF('#_G'!K26&lt;&gt;G!K26,TRUE,FALSE)),IF(ISNUMBER('#_G'!K26),IF('#_G'!K26&gt;G!K26,"TooLow","TooHigh"),"WrongAnswer"),NOT(_xlfn.ISFORMULA('#_G'!K26)),IF(_xlfn.IFS(ISTEXT('#_G'!K26),FALSE,ISLOGICAL('#_G'!K26),FALSE,SUBSTITUTE(CELL("format",'#_G'!K26),"-","")=SUBSTITUTE(CELL("format",G!K26),"-",""),FALSE,CELL("format",'#_G'!K26)="G",FALSE,AND(CELL("format",'#_G'!K26)="F0",CELL("format",G!K26)="G"),FALSE,TRUE,IFERROR(IF(MATCH(CELL("format",'#_G'!K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26),_xlfn.FORMULATEXT(G!K26),G!K26),"9","#"),"8","#"),"7","#"),"6","#"),"5","#"),"4","#"),"3","#"),"2","#"),"1","#"),"0","#"),"$","")," ",""),",","@"),"&gt;","@"),"&lt;","@"),"=","@"),")","@"),"(","@"),"^","@"),"/","@"),"+","@"),"*","@"),"-","@"))-LEN(SUBSTITUTE(SUBSTITUTE(SUBSTITUTE(SUBSTITUTE(SUBSTITUTE(SUBSTITUTE(SUBSTITUTE(SUBSTITUTE(SUBSTITUTE(SUBSTITUTE(SUBSTITUTE(SUBSTITUTE(SUBSTITUTE(SUBSTITUTE(SUBSTITUTE(SUBSTITUTE(SUBSTITUTE(SUBSTITUTE(SUBSTITUTE(SUBSTITUTE(SUBSTITUTE(SUBSTITUTE(SUBSTITUTE(SUBSTITUTE(IF(_xlfn.ISFORMULA(G!K26),_xlfn.FORMULATEXT(G!K26),G!K26),"9","#"),"8","#"),"7","#"),"6","#"),"5","#"),"4","#"),"3","#"),"2","#"),"1","#"),"0","#"),"$","")," ",""),",","@"),"&gt;","@"),"&lt;","@"),"=","@"),")","@"),"(","@"),"^","@"),"/","@"),"+","@"),"*","@"),"-","@"),"@#","")))/2&gt;(LEN(SUBSTITUTE(SUBSTITUTE(SUBSTITUTE(SUBSTITUTE(SUBSTITUTE(SUBSTITUTE(SUBSTITUTE(SUBSTITUTE(SUBSTITUTE(SUBSTITUTE(SUBSTITUTE(SUBSTITUTE(SUBSTITUTE(SUBSTITUTE(SUBSTITUTE(SUBSTITUTE(SUBSTITUTE(SUBSTITUTE(SUBSTITUTE(SUBSTITUTE(SUBSTITUTE(SUBSTITUTE(SUBSTITUTE(IF(_xlfn.ISFORMULA('#_G'!K26),_xlfn.FORMULATEXT('#_G'!K26),'#_G'!K26),"9","#"),"8","#"),"7","#"),"6","#"),"5","#"),"4","#"),"3","#"),"2","#"),"1","#"),"0","#"),"$","")," ",""),",","@"),"&gt;","@"),"&lt;","@"),"=","@"),")","@"),"(","@"),"^","@"),"/","@"),"+","@"),"*","@"),"-","@"))-LEN(SUBSTITUTE(SUBSTITUTE(SUBSTITUTE(SUBSTITUTE(SUBSTITUTE(SUBSTITUTE(SUBSTITUTE(SUBSTITUTE(SUBSTITUTE(SUBSTITUTE(SUBSTITUTE(SUBSTITUTE(SUBSTITUTE(SUBSTITUTE(SUBSTITUTE(SUBSTITUTE(SUBSTITUTE(SUBSTITUTE(SUBSTITUTE(SUBSTITUTE(SUBSTITUTE(SUBSTITUTE(SUBSTITUTE(SUBSTITUTE(IF(_xlfn.ISFORMULA('#_G'!K26),_xlfn.FORMULATEXT('#_G'!K26),'#_G'!K26),"9","#"),"8","#"),"7","#"),"6","#"),"5","#"),"4","#"),"3","#"),"2","#"),"1","#"),"0","#"),"$","")," ",""),",","@"),"&gt;","@"),"&lt;","@"),"=","@"),")","@"),"(","@"),"^","@"),"/","@"),"+","@"),"*","@"),"-","@"),"@#","")))/2,TRUE,FALSE),"HardCodeMsg",IF(LEN(IF(_xlfn.ISFORMULA(G!K26),_xlfn.FORMULATEXT(G!K26),G!K26))-LEN(SUBSTITUTE(IF(_xlfn.ISFORMULA(G!K26),_xlfn.FORMULATEXT(G!K26),G!K26),"""",""))&gt;LEN(IF(_xlfn.ISFORMULA('#_G'!K26),_xlfn.FORMULATEXT('#_G'!K26),'#_G'!K26))-LEN(SUBSTITUTE(IF(_xlfn.ISFORMULA('#_G'!K26),_xlfn.FORMULATEXT('#_G'!K26),'#_G'!K26),"""","")),TRUE,FALSE),"HardQuoteMsg",IF(LEN(IF(_xlfn.ISFORMULA(G!K26),_xlfn.FORMULATEXT(G!K26),G!K26))-LEN(SUBSTITUTE(IF(_xlfn.ISFORMULA(G!K26),_xlfn.FORMULATEXT(G!K26),G!K26),"$",""))&lt;LEN(IF(_xlfn.ISFORMULA('#_G'!K26),_xlfn.FORMULATEXT('#_G'!K26),'#_G'!K26))-LEN(SUBSTITUTE(IF(_xlfn.ISFORMULA('#_G'!K26),_xlfn.FORMULATEXT('#_G'!K26),'#_G'!K26),"$","")),TRUE,FALSE),"MissingAbsMsg",_xlfn.IFS(ISTEXT('#_G'!K26),FALSE,ISLOGICAL('#_G'!K26),FALSE,SUBSTITUTE(CELL("format",'#_G'!K26),"-","")=SUBSTITUTE(CELL("format",G!K26),"-",""),FALSE,CELL("format",'#_G'!K26)="G",FALSE,AND(CELL("format",'#_G'!K26)="F0",CELL("format",G!K26)="G"),FALSE,TRUE,IFERROR(IF(MATCH(CELL("format",'#_G'!K26),FormatCodes_SFX!$A$4:$A$53,0)&gt;0,TRUE),FALSE),TRUE,TRUE),"FormatMsg",TRUE,"PerfectMsg")</f>
        <v>PerfectMsg</v>
      </c>
    </row>
    <row r="27" spans="6:12">
      <c r="F27" s="348">
        <v>0</v>
      </c>
      <c r="G27" s="348">
        <v>0</v>
      </c>
      <c r="H27" s="349">
        <v>0</v>
      </c>
      <c r="I27" s="349" t="str">
        <f ca="1">_xlfn.IFS(ISBLANK(G!I27),"",IF(NOT(ISNA('#_G'!I27)),IF(ISNA(G!I27),TRUE,FALSE),FALSE),"StuNAMsg",IF(AND(ISNA('#_G'!I27),ISNA(G!I27)),TRUE,FALSE),"PerfectMsg",IF(NOT(ISERROR('#_G'!I27)),IF(ISERROR(G!I27),TRUE,FALSE),FALSE),"StuErrorMsg",IF(TYPE('#_G'!I27)&lt;&gt;TYPE(G!I27),TRUE,FALSE),"WrongTypeMsg",IF(_xlfn.ISFORMULA('#_G'!I27),IF(NOT(_xlfn.ISFORMULA(G!I27)),TRUE),FALSE),"MissingFormulaMsg",IF(NOT(AND(ISNUMBER(FIND("[",_xlfn.FORMULATEXT('#_G'!I27))),ISNUMBER(FIND("!",_xlfn.FORMULATEXT('#_G'!I27))))),AND(ISNUMBER(FIND("[",_xlfn.FORMULATEXT(G!I27))),ISNUMBER(FIND("!",_xlfn.FORMULATEXT(G!I27)))),FALSE),"ExternalRefsMsg",IF(ISNUMBER('#_G'!I27),IF(ABS('#_G'!I27-G!I27)&gt;0.00001,TRUE,FALSE),IF('#_G'!I27&lt;&gt;G!I27,TRUE,FALSE)),IF(ISNUMBER('#_G'!I27),IF('#_G'!I27&gt;G!I27,"TooLow","TooHigh"),"WrongAnswer"),NOT(_xlfn.ISFORMULA('#_G'!I27)),IF(_xlfn.IFS(ISTEXT('#_G'!I27),FALSE,ISLOGICAL('#_G'!I27),FALSE,SUBSTITUTE(CELL("format",'#_G'!I27),"-","")=SUBSTITUTE(CELL("format",G!I27),"-",""),FALSE,CELL("format",'#_G'!I27)="G",FALSE,AND(CELL("format",'#_G'!I27)="F0",CELL("format",G!I27)="G"),FALSE,TRUE,IFERROR(IF(MATCH(CELL("format",'#_G'!I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27),_xlfn.FORMULATEXT(G!I27),G!I27),"9","#"),"8","#"),"7","#"),"6","#"),"5","#"),"4","#"),"3","#"),"2","#"),"1","#"),"0","#"),"$","")," ",""),",","@"),"&gt;","@"),"&lt;","@"),"=","@"),")","@"),"(","@"),"^","@"),"/","@"),"+","@"),"*","@"),"-","@"))-LEN(SUBSTITUTE(SUBSTITUTE(SUBSTITUTE(SUBSTITUTE(SUBSTITUTE(SUBSTITUTE(SUBSTITUTE(SUBSTITUTE(SUBSTITUTE(SUBSTITUTE(SUBSTITUTE(SUBSTITUTE(SUBSTITUTE(SUBSTITUTE(SUBSTITUTE(SUBSTITUTE(SUBSTITUTE(SUBSTITUTE(SUBSTITUTE(SUBSTITUTE(SUBSTITUTE(SUBSTITUTE(SUBSTITUTE(SUBSTITUTE(IF(_xlfn.ISFORMULA(G!I27),_xlfn.FORMULATEXT(G!I27),G!I27),"9","#"),"8","#"),"7","#"),"6","#"),"5","#"),"4","#"),"3","#"),"2","#"),"1","#"),"0","#"),"$","")," ",""),",","@"),"&gt;","@"),"&lt;","@"),"=","@"),")","@"),"(","@"),"^","@"),"/","@"),"+","@"),"*","@"),"-","@"),"@#","")))/2&gt;(LEN(SUBSTITUTE(SUBSTITUTE(SUBSTITUTE(SUBSTITUTE(SUBSTITUTE(SUBSTITUTE(SUBSTITUTE(SUBSTITUTE(SUBSTITUTE(SUBSTITUTE(SUBSTITUTE(SUBSTITUTE(SUBSTITUTE(SUBSTITUTE(SUBSTITUTE(SUBSTITUTE(SUBSTITUTE(SUBSTITUTE(SUBSTITUTE(SUBSTITUTE(SUBSTITUTE(SUBSTITUTE(SUBSTITUTE(IF(_xlfn.ISFORMULA('#_G'!I27),_xlfn.FORMULATEXT('#_G'!I27),'#_G'!I27),"9","#"),"8","#"),"7","#"),"6","#"),"5","#"),"4","#"),"3","#"),"2","#"),"1","#"),"0","#"),"$","")," ",""),",","@"),"&gt;","@"),"&lt;","@"),"=","@"),")","@"),"(","@"),"^","@"),"/","@"),"+","@"),"*","@"),"-","@"))-LEN(SUBSTITUTE(SUBSTITUTE(SUBSTITUTE(SUBSTITUTE(SUBSTITUTE(SUBSTITUTE(SUBSTITUTE(SUBSTITUTE(SUBSTITUTE(SUBSTITUTE(SUBSTITUTE(SUBSTITUTE(SUBSTITUTE(SUBSTITUTE(SUBSTITUTE(SUBSTITUTE(SUBSTITUTE(SUBSTITUTE(SUBSTITUTE(SUBSTITUTE(SUBSTITUTE(SUBSTITUTE(SUBSTITUTE(SUBSTITUTE(IF(_xlfn.ISFORMULA('#_G'!I27),_xlfn.FORMULATEXT('#_G'!I27),'#_G'!I27),"9","#"),"8","#"),"7","#"),"6","#"),"5","#"),"4","#"),"3","#"),"2","#"),"1","#"),"0","#"),"$","")," ",""),",","@"),"&gt;","@"),"&lt;","@"),"=","@"),")","@"),"(","@"),"^","@"),"/","@"),"+","@"),"*","@"),"-","@"),"@#","")))/2,TRUE,FALSE),"HardCodeMsg",IF(LEN(IF(_xlfn.ISFORMULA(G!I27),_xlfn.FORMULATEXT(G!I27),G!I27))-LEN(SUBSTITUTE(IF(_xlfn.ISFORMULA(G!I27),_xlfn.FORMULATEXT(G!I27),G!I27),"""",""))&gt;LEN(IF(_xlfn.ISFORMULA('#_G'!I27),_xlfn.FORMULATEXT('#_G'!I27),'#_G'!I27))-LEN(SUBSTITUTE(IF(_xlfn.ISFORMULA('#_G'!I27),_xlfn.FORMULATEXT('#_G'!I27),'#_G'!I27),"""","")),TRUE,FALSE),"HardQuoteMsg",IF(LEN(IF(_xlfn.ISFORMULA(G!I27),_xlfn.FORMULATEXT(G!I27),G!I27))-LEN(SUBSTITUTE(IF(_xlfn.ISFORMULA(G!I27),_xlfn.FORMULATEXT(G!I27),G!I27),"$",""))&lt;LEN(IF(_xlfn.ISFORMULA('#_G'!I27),_xlfn.FORMULATEXT('#_G'!I27),'#_G'!I27))-LEN(SUBSTITUTE(IF(_xlfn.ISFORMULA('#_G'!I27),_xlfn.FORMULATEXT('#_G'!I27),'#_G'!I27),"$","")),TRUE,FALSE),"MissingAbsMsg",_xlfn.IFS(ISTEXT('#_G'!I27),FALSE,ISLOGICAL('#_G'!I27),FALSE,SUBSTITUTE(CELL("format",'#_G'!I27),"-","")=SUBSTITUTE(CELL("format",G!I27),"-",""),FALSE,CELL("format",'#_G'!I27)="G",FALSE,AND(CELL("format",'#_G'!I27)="F0",CELL("format",G!I27)="G"),FALSE,TRUE,IFERROR(IF(MATCH(CELL("format",'#_G'!I27),FormatCodes_SFX!$A$4:$A$53,0)&gt;0,TRUE),FALSE),TRUE,TRUE),"FormatMsg",TRUE,"PerfectMsg")</f>
        <v>PerfectMsg</v>
      </c>
      <c r="J27" s="349" t="str">
        <f ca="1">_xlfn.IFS(ISBLANK(G!J27),"",IF(NOT(ISNA('#_G'!J27)),IF(ISNA(G!J27),TRUE,FALSE),FALSE),"StuNAMsg",IF(AND(ISNA('#_G'!J27),ISNA(G!J27)),TRUE,FALSE),"PerfectMsg",IF(NOT(ISERROR('#_G'!J27)),IF(ISERROR(G!J27),TRUE,FALSE),FALSE),"StuErrorMsg",IF(TYPE('#_G'!J27)&lt;&gt;TYPE(G!J27),TRUE,FALSE),"WrongTypeMsg",IF(_xlfn.ISFORMULA('#_G'!J27),IF(NOT(_xlfn.ISFORMULA(G!J27)),TRUE),FALSE),"MissingFormulaMsg",IF(NOT(AND(ISNUMBER(FIND("[",_xlfn.FORMULATEXT('#_G'!J27))),ISNUMBER(FIND("!",_xlfn.FORMULATEXT('#_G'!J27))))),AND(ISNUMBER(FIND("[",_xlfn.FORMULATEXT(G!J27))),ISNUMBER(FIND("!",_xlfn.FORMULATEXT(G!J27)))),FALSE),"ExternalRefsMsg",IF(ISNUMBER('#_G'!J27),IF(ABS('#_G'!J27-G!J27)&gt;0.00001,TRUE,FALSE),IF('#_G'!J27&lt;&gt;G!J27,TRUE,FALSE)),IF(ISNUMBER('#_G'!J27),IF('#_G'!J27&gt;G!J27,"TooLow","TooHigh"),"WrongAnswer"),NOT(_xlfn.ISFORMULA('#_G'!J27)),IF(_xlfn.IFS(ISTEXT('#_G'!J27),FALSE,ISLOGICAL('#_G'!J27),FALSE,SUBSTITUTE(CELL("format",'#_G'!J27),"-","")=SUBSTITUTE(CELL("format",G!J27),"-",""),FALSE,CELL("format",'#_G'!J27)="G",FALSE,AND(CELL("format",'#_G'!J27)="F0",CELL("format",G!J27)="G"),FALSE,TRUE,IFERROR(IF(MATCH(CELL("format",'#_G'!J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27),_xlfn.FORMULATEXT(G!J27),G!J27),"9","#"),"8","#"),"7","#"),"6","#"),"5","#"),"4","#"),"3","#"),"2","#"),"1","#"),"0","#"),"$","")," ",""),",","@"),"&gt;","@"),"&lt;","@"),"=","@"),")","@"),"(","@"),"^","@"),"/","@"),"+","@"),"*","@"),"-","@"))-LEN(SUBSTITUTE(SUBSTITUTE(SUBSTITUTE(SUBSTITUTE(SUBSTITUTE(SUBSTITUTE(SUBSTITUTE(SUBSTITUTE(SUBSTITUTE(SUBSTITUTE(SUBSTITUTE(SUBSTITUTE(SUBSTITUTE(SUBSTITUTE(SUBSTITUTE(SUBSTITUTE(SUBSTITUTE(SUBSTITUTE(SUBSTITUTE(SUBSTITUTE(SUBSTITUTE(SUBSTITUTE(SUBSTITUTE(SUBSTITUTE(IF(_xlfn.ISFORMULA(G!J27),_xlfn.FORMULATEXT(G!J27),G!J27),"9","#"),"8","#"),"7","#"),"6","#"),"5","#"),"4","#"),"3","#"),"2","#"),"1","#"),"0","#"),"$","")," ",""),",","@"),"&gt;","@"),"&lt;","@"),"=","@"),")","@"),"(","@"),"^","@"),"/","@"),"+","@"),"*","@"),"-","@"),"@#","")))/2&gt;(LEN(SUBSTITUTE(SUBSTITUTE(SUBSTITUTE(SUBSTITUTE(SUBSTITUTE(SUBSTITUTE(SUBSTITUTE(SUBSTITUTE(SUBSTITUTE(SUBSTITUTE(SUBSTITUTE(SUBSTITUTE(SUBSTITUTE(SUBSTITUTE(SUBSTITUTE(SUBSTITUTE(SUBSTITUTE(SUBSTITUTE(SUBSTITUTE(SUBSTITUTE(SUBSTITUTE(SUBSTITUTE(SUBSTITUTE(IF(_xlfn.ISFORMULA('#_G'!J27),_xlfn.FORMULATEXT('#_G'!J27),'#_G'!J27),"9","#"),"8","#"),"7","#"),"6","#"),"5","#"),"4","#"),"3","#"),"2","#"),"1","#"),"0","#"),"$","")," ",""),",","@"),"&gt;","@"),"&lt;","@"),"=","@"),")","@"),"(","@"),"^","@"),"/","@"),"+","@"),"*","@"),"-","@"))-LEN(SUBSTITUTE(SUBSTITUTE(SUBSTITUTE(SUBSTITUTE(SUBSTITUTE(SUBSTITUTE(SUBSTITUTE(SUBSTITUTE(SUBSTITUTE(SUBSTITUTE(SUBSTITUTE(SUBSTITUTE(SUBSTITUTE(SUBSTITUTE(SUBSTITUTE(SUBSTITUTE(SUBSTITUTE(SUBSTITUTE(SUBSTITUTE(SUBSTITUTE(SUBSTITUTE(SUBSTITUTE(SUBSTITUTE(SUBSTITUTE(IF(_xlfn.ISFORMULA('#_G'!J27),_xlfn.FORMULATEXT('#_G'!J27),'#_G'!J27),"9","#"),"8","#"),"7","#"),"6","#"),"5","#"),"4","#"),"3","#"),"2","#"),"1","#"),"0","#"),"$","")," ",""),",","@"),"&gt;","@"),"&lt;","@"),"=","@"),")","@"),"(","@"),"^","@"),"/","@"),"+","@"),"*","@"),"-","@"),"@#","")))/2,TRUE,FALSE),"HardCodeMsg",IF(LEN(IF(_xlfn.ISFORMULA(G!J27),_xlfn.FORMULATEXT(G!J27),G!J27))-LEN(SUBSTITUTE(IF(_xlfn.ISFORMULA(G!J27),_xlfn.FORMULATEXT(G!J27),G!J27),"""",""))&gt;LEN(IF(_xlfn.ISFORMULA('#_G'!J27),_xlfn.FORMULATEXT('#_G'!J27),'#_G'!J27))-LEN(SUBSTITUTE(IF(_xlfn.ISFORMULA('#_G'!J27),_xlfn.FORMULATEXT('#_G'!J27),'#_G'!J27),"""","")),TRUE,FALSE),"HardQuoteMsg",IF(LEN(IF(_xlfn.ISFORMULA(G!J27),_xlfn.FORMULATEXT(G!J27),G!J27))-LEN(SUBSTITUTE(IF(_xlfn.ISFORMULA(G!J27),_xlfn.FORMULATEXT(G!J27),G!J27),"$",""))&lt;LEN(IF(_xlfn.ISFORMULA('#_G'!J27),_xlfn.FORMULATEXT('#_G'!J27),'#_G'!J27))-LEN(SUBSTITUTE(IF(_xlfn.ISFORMULA('#_G'!J27),_xlfn.FORMULATEXT('#_G'!J27),'#_G'!J27),"$","")),TRUE,FALSE),"MissingAbsMsg",_xlfn.IFS(ISTEXT('#_G'!J27),FALSE,ISLOGICAL('#_G'!J27),FALSE,SUBSTITUTE(CELL("format",'#_G'!J27),"-","")=SUBSTITUTE(CELL("format",G!J27),"-",""),FALSE,CELL("format",'#_G'!J27)="G",FALSE,AND(CELL("format",'#_G'!J27)="F0",CELL("format",G!J27)="G"),FALSE,TRUE,IFERROR(IF(MATCH(CELL("format",'#_G'!J27),FormatCodes_SFX!$A$4:$A$53,0)&gt;0,TRUE),FALSE),TRUE,TRUE),"FormatMsg",TRUE,"PerfectMsg")</f>
        <v>PerfectMsg</v>
      </c>
      <c r="K27" s="231" t="str">
        <f ca="1">_xlfn.IFS(ISBLANK(G!K27),"",IF(NOT(ISNA('#_G'!K27)),IF(ISNA(G!K27),TRUE,FALSE),FALSE),"StuNAMsg",IF(AND(ISNA('#_G'!K27),ISNA(G!K27)),TRUE,FALSE),"PerfectMsg",IF(NOT(ISERROR('#_G'!K27)),IF(ISERROR(G!K27),TRUE,FALSE),FALSE),"StuErrorMsg",IF(TYPE('#_G'!K27)&lt;&gt;TYPE(G!K27),TRUE,FALSE),"WrongTypeMsg",IF(_xlfn.ISFORMULA('#_G'!K27),IF(NOT(_xlfn.ISFORMULA(G!K27)),TRUE),FALSE),"MissingFormulaMsg",IF(NOT(AND(ISNUMBER(FIND("[",_xlfn.FORMULATEXT('#_G'!K27))),ISNUMBER(FIND("!",_xlfn.FORMULATEXT('#_G'!K27))))),AND(ISNUMBER(FIND("[",_xlfn.FORMULATEXT(G!K27))),ISNUMBER(FIND("!",_xlfn.FORMULATEXT(G!K27)))),FALSE),"ExternalRefsMsg",IF(ISNUMBER('#_G'!K27),IF(ABS('#_G'!K27-G!K27)&gt;0.00001,TRUE,FALSE),IF('#_G'!K27&lt;&gt;G!K27,TRUE,FALSE)),IF(ISNUMBER('#_G'!K27),IF('#_G'!K27&gt;G!K27,"TooLow","TooHigh"),"WrongAnswer"),NOT(_xlfn.ISFORMULA('#_G'!K27)),IF(_xlfn.IFS(ISTEXT('#_G'!K27),FALSE,ISLOGICAL('#_G'!K27),FALSE,SUBSTITUTE(CELL("format",'#_G'!K27),"-","")=SUBSTITUTE(CELL("format",G!K27),"-",""),FALSE,CELL("format",'#_G'!K27)="G",FALSE,AND(CELL("format",'#_G'!K27)="F0",CELL("format",G!K27)="G"),FALSE,TRUE,IFERROR(IF(MATCH(CELL("format",'#_G'!K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27),_xlfn.FORMULATEXT(G!K27),G!K27),"9","#"),"8","#"),"7","#"),"6","#"),"5","#"),"4","#"),"3","#"),"2","#"),"1","#"),"0","#"),"$","")," ",""),",","@"),"&gt;","@"),"&lt;","@"),"=","@"),")","@"),"(","@"),"^","@"),"/","@"),"+","@"),"*","@"),"-","@"))-LEN(SUBSTITUTE(SUBSTITUTE(SUBSTITUTE(SUBSTITUTE(SUBSTITUTE(SUBSTITUTE(SUBSTITUTE(SUBSTITUTE(SUBSTITUTE(SUBSTITUTE(SUBSTITUTE(SUBSTITUTE(SUBSTITUTE(SUBSTITUTE(SUBSTITUTE(SUBSTITUTE(SUBSTITUTE(SUBSTITUTE(SUBSTITUTE(SUBSTITUTE(SUBSTITUTE(SUBSTITUTE(SUBSTITUTE(SUBSTITUTE(IF(_xlfn.ISFORMULA(G!K27),_xlfn.FORMULATEXT(G!K27),G!K27),"9","#"),"8","#"),"7","#"),"6","#"),"5","#"),"4","#"),"3","#"),"2","#"),"1","#"),"0","#"),"$","")," ",""),",","@"),"&gt;","@"),"&lt;","@"),"=","@"),")","@"),"(","@"),"^","@"),"/","@"),"+","@"),"*","@"),"-","@"),"@#","")))/2&gt;(LEN(SUBSTITUTE(SUBSTITUTE(SUBSTITUTE(SUBSTITUTE(SUBSTITUTE(SUBSTITUTE(SUBSTITUTE(SUBSTITUTE(SUBSTITUTE(SUBSTITUTE(SUBSTITUTE(SUBSTITUTE(SUBSTITUTE(SUBSTITUTE(SUBSTITUTE(SUBSTITUTE(SUBSTITUTE(SUBSTITUTE(SUBSTITUTE(SUBSTITUTE(SUBSTITUTE(SUBSTITUTE(SUBSTITUTE(IF(_xlfn.ISFORMULA('#_G'!K27),_xlfn.FORMULATEXT('#_G'!K27),'#_G'!K27),"9","#"),"8","#"),"7","#"),"6","#"),"5","#"),"4","#"),"3","#"),"2","#"),"1","#"),"0","#"),"$","")," ",""),",","@"),"&gt;","@"),"&lt;","@"),"=","@"),")","@"),"(","@"),"^","@"),"/","@"),"+","@"),"*","@"),"-","@"))-LEN(SUBSTITUTE(SUBSTITUTE(SUBSTITUTE(SUBSTITUTE(SUBSTITUTE(SUBSTITUTE(SUBSTITUTE(SUBSTITUTE(SUBSTITUTE(SUBSTITUTE(SUBSTITUTE(SUBSTITUTE(SUBSTITUTE(SUBSTITUTE(SUBSTITUTE(SUBSTITUTE(SUBSTITUTE(SUBSTITUTE(SUBSTITUTE(SUBSTITUTE(SUBSTITUTE(SUBSTITUTE(SUBSTITUTE(SUBSTITUTE(IF(_xlfn.ISFORMULA('#_G'!K27),_xlfn.FORMULATEXT('#_G'!K27),'#_G'!K27),"9","#"),"8","#"),"7","#"),"6","#"),"5","#"),"4","#"),"3","#"),"2","#"),"1","#"),"0","#"),"$","")," ",""),",","@"),"&gt;","@"),"&lt;","@"),"=","@"),")","@"),"(","@"),"^","@"),"/","@"),"+","@"),"*","@"),"-","@"),"@#","")))/2,TRUE,FALSE),"HardCodeMsg",IF(LEN(IF(_xlfn.ISFORMULA(G!K27),_xlfn.FORMULATEXT(G!K27),G!K27))-LEN(SUBSTITUTE(IF(_xlfn.ISFORMULA(G!K27),_xlfn.FORMULATEXT(G!K27),G!K27),"""",""))&gt;LEN(IF(_xlfn.ISFORMULA('#_G'!K27),_xlfn.FORMULATEXT('#_G'!K27),'#_G'!K27))-LEN(SUBSTITUTE(IF(_xlfn.ISFORMULA('#_G'!K27),_xlfn.FORMULATEXT('#_G'!K27),'#_G'!K27),"""","")),TRUE,FALSE),"HardQuoteMsg",IF(LEN(IF(_xlfn.ISFORMULA(G!K27),_xlfn.FORMULATEXT(G!K27),G!K27))-LEN(SUBSTITUTE(IF(_xlfn.ISFORMULA(G!K27),_xlfn.FORMULATEXT(G!K27),G!K27),"$",""))&lt;LEN(IF(_xlfn.ISFORMULA('#_G'!K27),_xlfn.FORMULATEXT('#_G'!K27),'#_G'!K27))-LEN(SUBSTITUTE(IF(_xlfn.ISFORMULA('#_G'!K27),_xlfn.FORMULATEXT('#_G'!K27),'#_G'!K27),"$","")),TRUE,FALSE),"MissingAbsMsg",_xlfn.IFS(ISTEXT('#_G'!K27),FALSE,ISLOGICAL('#_G'!K27),FALSE,SUBSTITUTE(CELL("format",'#_G'!K27),"-","")=SUBSTITUTE(CELL("format",G!K27),"-",""),FALSE,CELL("format",'#_G'!K27)="G",FALSE,AND(CELL("format",'#_G'!K27)="F0",CELL("format",G!K27)="G"),FALSE,TRUE,IFERROR(IF(MATCH(CELL("format",'#_G'!K27),FormatCodes_SFX!$A$4:$A$53,0)&gt;0,TRUE),FALSE),TRUE,TRUE),"FormatMsg",TRUE,"PerfectMsg")</f>
        <v>PerfectMsg</v>
      </c>
    </row>
    <row r="28" spans="6:12">
      <c r="F28" s="348">
        <v>0</v>
      </c>
      <c r="G28" s="348">
        <v>0</v>
      </c>
      <c r="H28" s="349">
        <v>0</v>
      </c>
      <c r="I28" s="349" t="str">
        <f ca="1">_xlfn.IFS(ISBLANK(G!I28),"",IF(NOT(ISNA('#_G'!I28)),IF(ISNA(G!I28),TRUE,FALSE),FALSE),"StuNAMsg",IF(AND(ISNA('#_G'!I28),ISNA(G!I28)),TRUE,FALSE),"PerfectMsg",IF(NOT(ISERROR('#_G'!I28)),IF(ISERROR(G!I28),TRUE,FALSE),FALSE),"StuErrorMsg",IF(TYPE('#_G'!I28)&lt;&gt;TYPE(G!I28),TRUE,FALSE),"WrongTypeMsg",IF(_xlfn.ISFORMULA('#_G'!I28),IF(NOT(_xlfn.ISFORMULA(G!I28)),TRUE),FALSE),"MissingFormulaMsg",IF(NOT(AND(ISNUMBER(FIND("[",_xlfn.FORMULATEXT('#_G'!I28))),ISNUMBER(FIND("!",_xlfn.FORMULATEXT('#_G'!I28))))),AND(ISNUMBER(FIND("[",_xlfn.FORMULATEXT(G!I28))),ISNUMBER(FIND("!",_xlfn.FORMULATEXT(G!I28)))),FALSE),"ExternalRefsMsg",IF(ISNUMBER('#_G'!I28),IF(ABS('#_G'!I28-G!I28)&gt;0.00001,TRUE,FALSE),IF('#_G'!I28&lt;&gt;G!I28,TRUE,FALSE)),IF(ISNUMBER('#_G'!I28),IF('#_G'!I28&gt;G!I28,"TooLow","TooHigh"),"WrongAnswer"),NOT(_xlfn.ISFORMULA('#_G'!I28)),IF(_xlfn.IFS(ISTEXT('#_G'!I28),FALSE,ISLOGICAL('#_G'!I28),FALSE,SUBSTITUTE(CELL("format",'#_G'!I28),"-","")=SUBSTITUTE(CELL("format",G!I28),"-",""),FALSE,CELL("format",'#_G'!I28)="G",FALSE,AND(CELL("format",'#_G'!I28)="F0",CELL("format",G!I28)="G"),FALSE,TRUE,IFERROR(IF(MATCH(CELL("format",'#_G'!I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28),_xlfn.FORMULATEXT(G!I28),G!I28),"9","#"),"8","#"),"7","#"),"6","#"),"5","#"),"4","#"),"3","#"),"2","#"),"1","#"),"0","#"),"$","")," ",""),",","@"),"&gt;","@"),"&lt;","@"),"=","@"),")","@"),"(","@"),"^","@"),"/","@"),"+","@"),"*","@"),"-","@"))-LEN(SUBSTITUTE(SUBSTITUTE(SUBSTITUTE(SUBSTITUTE(SUBSTITUTE(SUBSTITUTE(SUBSTITUTE(SUBSTITUTE(SUBSTITUTE(SUBSTITUTE(SUBSTITUTE(SUBSTITUTE(SUBSTITUTE(SUBSTITUTE(SUBSTITUTE(SUBSTITUTE(SUBSTITUTE(SUBSTITUTE(SUBSTITUTE(SUBSTITUTE(SUBSTITUTE(SUBSTITUTE(SUBSTITUTE(SUBSTITUTE(IF(_xlfn.ISFORMULA(G!I28),_xlfn.FORMULATEXT(G!I28),G!I28),"9","#"),"8","#"),"7","#"),"6","#"),"5","#"),"4","#"),"3","#"),"2","#"),"1","#"),"0","#"),"$","")," ",""),",","@"),"&gt;","@"),"&lt;","@"),"=","@"),")","@"),"(","@"),"^","@"),"/","@"),"+","@"),"*","@"),"-","@"),"@#","")))/2&gt;(LEN(SUBSTITUTE(SUBSTITUTE(SUBSTITUTE(SUBSTITUTE(SUBSTITUTE(SUBSTITUTE(SUBSTITUTE(SUBSTITUTE(SUBSTITUTE(SUBSTITUTE(SUBSTITUTE(SUBSTITUTE(SUBSTITUTE(SUBSTITUTE(SUBSTITUTE(SUBSTITUTE(SUBSTITUTE(SUBSTITUTE(SUBSTITUTE(SUBSTITUTE(SUBSTITUTE(SUBSTITUTE(SUBSTITUTE(IF(_xlfn.ISFORMULA('#_G'!I28),_xlfn.FORMULATEXT('#_G'!I28),'#_G'!I28),"9","#"),"8","#"),"7","#"),"6","#"),"5","#"),"4","#"),"3","#"),"2","#"),"1","#"),"0","#"),"$","")," ",""),",","@"),"&gt;","@"),"&lt;","@"),"=","@"),")","@"),"(","@"),"^","@"),"/","@"),"+","@"),"*","@"),"-","@"))-LEN(SUBSTITUTE(SUBSTITUTE(SUBSTITUTE(SUBSTITUTE(SUBSTITUTE(SUBSTITUTE(SUBSTITUTE(SUBSTITUTE(SUBSTITUTE(SUBSTITUTE(SUBSTITUTE(SUBSTITUTE(SUBSTITUTE(SUBSTITUTE(SUBSTITUTE(SUBSTITUTE(SUBSTITUTE(SUBSTITUTE(SUBSTITUTE(SUBSTITUTE(SUBSTITUTE(SUBSTITUTE(SUBSTITUTE(SUBSTITUTE(IF(_xlfn.ISFORMULA('#_G'!I28),_xlfn.FORMULATEXT('#_G'!I28),'#_G'!I28),"9","#"),"8","#"),"7","#"),"6","#"),"5","#"),"4","#"),"3","#"),"2","#"),"1","#"),"0","#"),"$","")," ",""),",","@"),"&gt;","@"),"&lt;","@"),"=","@"),")","@"),"(","@"),"^","@"),"/","@"),"+","@"),"*","@"),"-","@"),"@#","")))/2,TRUE,FALSE),"HardCodeMsg",IF(LEN(IF(_xlfn.ISFORMULA(G!I28),_xlfn.FORMULATEXT(G!I28),G!I28))-LEN(SUBSTITUTE(IF(_xlfn.ISFORMULA(G!I28),_xlfn.FORMULATEXT(G!I28),G!I28),"""",""))&gt;LEN(IF(_xlfn.ISFORMULA('#_G'!I28),_xlfn.FORMULATEXT('#_G'!I28),'#_G'!I28))-LEN(SUBSTITUTE(IF(_xlfn.ISFORMULA('#_G'!I28),_xlfn.FORMULATEXT('#_G'!I28),'#_G'!I28),"""","")),TRUE,FALSE),"HardQuoteMsg",IF(LEN(IF(_xlfn.ISFORMULA(G!I28),_xlfn.FORMULATEXT(G!I28),G!I28))-LEN(SUBSTITUTE(IF(_xlfn.ISFORMULA(G!I28),_xlfn.FORMULATEXT(G!I28),G!I28),"$",""))&lt;LEN(IF(_xlfn.ISFORMULA('#_G'!I28),_xlfn.FORMULATEXT('#_G'!I28),'#_G'!I28))-LEN(SUBSTITUTE(IF(_xlfn.ISFORMULA('#_G'!I28),_xlfn.FORMULATEXT('#_G'!I28),'#_G'!I28),"$","")),TRUE,FALSE),"MissingAbsMsg",_xlfn.IFS(ISTEXT('#_G'!I28),FALSE,ISLOGICAL('#_G'!I28),FALSE,SUBSTITUTE(CELL("format",'#_G'!I28),"-","")=SUBSTITUTE(CELL("format",G!I28),"-",""),FALSE,CELL("format",'#_G'!I28)="G",FALSE,AND(CELL("format",'#_G'!I28)="F0",CELL("format",G!I28)="G"),FALSE,TRUE,IFERROR(IF(MATCH(CELL("format",'#_G'!I28),FormatCodes_SFX!$A$4:$A$53,0)&gt;0,TRUE),FALSE),TRUE,TRUE),"FormatMsg",TRUE,"PerfectMsg")</f>
        <v>PerfectMsg</v>
      </c>
      <c r="J28" s="349" t="str">
        <f ca="1">_xlfn.IFS(ISBLANK(G!J28),"",IF(NOT(ISNA('#_G'!J28)),IF(ISNA(G!J28),TRUE,FALSE),FALSE),"StuNAMsg",IF(AND(ISNA('#_G'!J28),ISNA(G!J28)),TRUE,FALSE),"PerfectMsg",IF(NOT(ISERROR('#_G'!J28)),IF(ISERROR(G!J28),TRUE,FALSE),FALSE),"StuErrorMsg",IF(TYPE('#_G'!J28)&lt;&gt;TYPE(G!J28),TRUE,FALSE),"WrongTypeMsg",IF(_xlfn.ISFORMULA('#_G'!J28),IF(NOT(_xlfn.ISFORMULA(G!J28)),TRUE),FALSE),"MissingFormulaMsg",IF(NOT(AND(ISNUMBER(FIND("[",_xlfn.FORMULATEXT('#_G'!J28))),ISNUMBER(FIND("!",_xlfn.FORMULATEXT('#_G'!J28))))),AND(ISNUMBER(FIND("[",_xlfn.FORMULATEXT(G!J28))),ISNUMBER(FIND("!",_xlfn.FORMULATEXT(G!J28)))),FALSE),"ExternalRefsMsg",IF(ISNUMBER('#_G'!J28),IF(ABS('#_G'!J28-G!J28)&gt;0.00001,TRUE,FALSE),IF('#_G'!J28&lt;&gt;G!J28,TRUE,FALSE)),IF(ISNUMBER('#_G'!J28),IF('#_G'!J28&gt;G!J28,"TooLow","TooHigh"),"WrongAnswer"),NOT(_xlfn.ISFORMULA('#_G'!J28)),IF(_xlfn.IFS(ISTEXT('#_G'!J28),FALSE,ISLOGICAL('#_G'!J28),FALSE,SUBSTITUTE(CELL("format",'#_G'!J28),"-","")=SUBSTITUTE(CELL("format",G!J28),"-",""),FALSE,CELL("format",'#_G'!J28)="G",FALSE,AND(CELL("format",'#_G'!J28)="F0",CELL("format",G!J28)="G"),FALSE,TRUE,IFERROR(IF(MATCH(CELL("format",'#_G'!J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28),_xlfn.FORMULATEXT(G!J28),G!J28),"9","#"),"8","#"),"7","#"),"6","#"),"5","#"),"4","#"),"3","#"),"2","#"),"1","#"),"0","#"),"$","")," ",""),",","@"),"&gt;","@"),"&lt;","@"),"=","@"),")","@"),"(","@"),"^","@"),"/","@"),"+","@"),"*","@"),"-","@"))-LEN(SUBSTITUTE(SUBSTITUTE(SUBSTITUTE(SUBSTITUTE(SUBSTITUTE(SUBSTITUTE(SUBSTITUTE(SUBSTITUTE(SUBSTITUTE(SUBSTITUTE(SUBSTITUTE(SUBSTITUTE(SUBSTITUTE(SUBSTITUTE(SUBSTITUTE(SUBSTITUTE(SUBSTITUTE(SUBSTITUTE(SUBSTITUTE(SUBSTITUTE(SUBSTITUTE(SUBSTITUTE(SUBSTITUTE(SUBSTITUTE(IF(_xlfn.ISFORMULA(G!J28),_xlfn.FORMULATEXT(G!J28),G!J28),"9","#"),"8","#"),"7","#"),"6","#"),"5","#"),"4","#"),"3","#"),"2","#"),"1","#"),"0","#"),"$","")," ",""),",","@"),"&gt;","@"),"&lt;","@"),"=","@"),")","@"),"(","@"),"^","@"),"/","@"),"+","@"),"*","@"),"-","@"),"@#","")))/2&gt;(LEN(SUBSTITUTE(SUBSTITUTE(SUBSTITUTE(SUBSTITUTE(SUBSTITUTE(SUBSTITUTE(SUBSTITUTE(SUBSTITUTE(SUBSTITUTE(SUBSTITUTE(SUBSTITUTE(SUBSTITUTE(SUBSTITUTE(SUBSTITUTE(SUBSTITUTE(SUBSTITUTE(SUBSTITUTE(SUBSTITUTE(SUBSTITUTE(SUBSTITUTE(SUBSTITUTE(SUBSTITUTE(SUBSTITUTE(IF(_xlfn.ISFORMULA('#_G'!J28),_xlfn.FORMULATEXT('#_G'!J28),'#_G'!J28),"9","#"),"8","#"),"7","#"),"6","#"),"5","#"),"4","#"),"3","#"),"2","#"),"1","#"),"0","#"),"$","")," ",""),",","@"),"&gt;","@"),"&lt;","@"),"=","@"),")","@"),"(","@"),"^","@"),"/","@"),"+","@"),"*","@"),"-","@"))-LEN(SUBSTITUTE(SUBSTITUTE(SUBSTITUTE(SUBSTITUTE(SUBSTITUTE(SUBSTITUTE(SUBSTITUTE(SUBSTITUTE(SUBSTITUTE(SUBSTITUTE(SUBSTITUTE(SUBSTITUTE(SUBSTITUTE(SUBSTITUTE(SUBSTITUTE(SUBSTITUTE(SUBSTITUTE(SUBSTITUTE(SUBSTITUTE(SUBSTITUTE(SUBSTITUTE(SUBSTITUTE(SUBSTITUTE(SUBSTITUTE(IF(_xlfn.ISFORMULA('#_G'!J28),_xlfn.FORMULATEXT('#_G'!J28),'#_G'!J28),"9","#"),"8","#"),"7","#"),"6","#"),"5","#"),"4","#"),"3","#"),"2","#"),"1","#"),"0","#"),"$","")," ",""),",","@"),"&gt;","@"),"&lt;","@"),"=","@"),")","@"),"(","@"),"^","@"),"/","@"),"+","@"),"*","@"),"-","@"),"@#","")))/2,TRUE,FALSE),"HardCodeMsg",IF(LEN(IF(_xlfn.ISFORMULA(G!J28),_xlfn.FORMULATEXT(G!J28),G!J28))-LEN(SUBSTITUTE(IF(_xlfn.ISFORMULA(G!J28),_xlfn.FORMULATEXT(G!J28),G!J28),"""",""))&gt;LEN(IF(_xlfn.ISFORMULA('#_G'!J28),_xlfn.FORMULATEXT('#_G'!J28),'#_G'!J28))-LEN(SUBSTITUTE(IF(_xlfn.ISFORMULA('#_G'!J28),_xlfn.FORMULATEXT('#_G'!J28),'#_G'!J28),"""","")),TRUE,FALSE),"HardQuoteMsg",IF(LEN(IF(_xlfn.ISFORMULA(G!J28),_xlfn.FORMULATEXT(G!J28),G!J28))-LEN(SUBSTITUTE(IF(_xlfn.ISFORMULA(G!J28),_xlfn.FORMULATEXT(G!J28),G!J28),"$",""))&lt;LEN(IF(_xlfn.ISFORMULA('#_G'!J28),_xlfn.FORMULATEXT('#_G'!J28),'#_G'!J28))-LEN(SUBSTITUTE(IF(_xlfn.ISFORMULA('#_G'!J28),_xlfn.FORMULATEXT('#_G'!J28),'#_G'!J28),"$","")),TRUE,FALSE),"MissingAbsMsg",_xlfn.IFS(ISTEXT('#_G'!J28),FALSE,ISLOGICAL('#_G'!J28),FALSE,SUBSTITUTE(CELL("format",'#_G'!J28),"-","")=SUBSTITUTE(CELL("format",G!J28),"-",""),FALSE,CELL("format",'#_G'!J28)="G",FALSE,AND(CELL("format",'#_G'!J28)="F0",CELL("format",G!J28)="G"),FALSE,TRUE,IFERROR(IF(MATCH(CELL("format",'#_G'!J28),FormatCodes_SFX!$A$4:$A$53,0)&gt;0,TRUE),FALSE),TRUE,TRUE),"FormatMsg",TRUE,"PerfectMsg")</f>
        <v>PerfectMsg</v>
      </c>
      <c r="K28" s="231" t="str">
        <f ca="1">_xlfn.IFS(ISBLANK(G!K28),"",IF(NOT(ISNA('#_G'!K28)),IF(ISNA(G!K28),TRUE,FALSE),FALSE),"StuNAMsg",IF(AND(ISNA('#_G'!K28),ISNA(G!K28)),TRUE,FALSE),"PerfectMsg",IF(NOT(ISERROR('#_G'!K28)),IF(ISERROR(G!K28),TRUE,FALSE),FALSE),"StuErrorMsg",IF(TYPE('#_G'!K28)&lt;&gt;TYPE(G!K28),TRUE,FALSE),"WrongTypeMsg",IF(_xlfn.ISFORMULA('#_G'!K28),IF(NOT(_xlfn.ISFORMULA(G!K28)),TRUE),FALSE),"MissingFormulaMsg",IF(NOT(AND(ISNUMBER(FIND("[",_xlfn.FORMULATEXT('#_G'!K28))),ISNUMBER(FIND("!",_xlfn.FORMULATEXT('#_G'!K28))))),AND(ISNUMBER(FIND("[",_xlfn.FORMULATEXT(G!K28))),ISNUMBER(FIND("!",_xlfn.FORMULATEXT(G!K28)))),FALSE),"ExternalRefsMsg",IF(ISNUMBER('#_G'!K28),IF(ABS('#_G'!K28-G!K28)&gt;0.00001,TRUE,FALSE),IF('#_G'!K28&lt;&gt;G!K28,TRUE,FALSE)),IF(ISNUMBER('#_G'!K28),IF('#_G'!K28&gt;G!K28,"TooLow","TooHigh"),"WrongAnswer"),NOT(_xlfn.ISFORMULA('#_G'!K28)),IF(_xlfn.IFS(ISTEXT('#_G'!K28),FALSE,ISLOGICAL('#_G'!K28),FALSE,SUBSTITUTE(CELL("format",'#_G'!K28),"-","")=SUBSTITUTE(CELL("format",G!K28),"-",""),FALSE,CELL("format",'#_G'!K28)="G",FALSE,AND(CELL("format",'#_G'!K28)="F0",CELL("format",G!K28)="G"),FALSE,TRUE,IFERROR(IF(MATCH(CELL("format",'#_G'!K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28),_xlfn.FORMULATEXT(G!K28),G!K28),"9","#"),"8","#"),"7","#"),"6","#"),"5","#"),"4","#"),"3","#"),"2","#"),"1","#"),"0","#"),"$","")," ",""),",","@"),"&gt;","@"),"&lt;","@"),"=","@"),")","@"),"(","@"),"^","@"),"/","@"),"+","@"),"*","@"),"-","@"))-LEN(SUBSTITUTE(SUBSTITUTE(SUBSTITUTE(SUBSTITUTE(SUBSTITUTE(SUBSTITUTE(SUBSTITUTE(SUBSTITUTE(SUBSTITUTE(SUBSTITUTE(SUBSTITUTE(SUBSTITUTE(SUBSTITUTE(SUBSTITUTE(SUBSTITUTE(SUBSTITUTE(SUBSTITUTE(SUBSTITUTE(SUBSTITUTE(SUBSTITUTE(SUBSTITUTE(SUBSTITUTE(SUBSTITUTE(SUBSTITUTE(IF(_xlfn.ISFORMULA(G!K28),_xlfn.FORMULATEXT(G!K28),G!K28),"9","#"),"8","#"),"7","#"),"6","#"),"5","#"),"4","#"),"3","#"),"2","#"),"1","#"),"0","#"),"$","")," ",""),",","@"),"&gt;","@"),"&lt;","@"),"=","@"),")","@"),"(","@"),"^","@"),"/","@"),"+","@"),"*","@"),"-","@"),"@#","")))/2&gt;(LEN(SUBSTITUTE(SUBSTITUTE(SUBSTITUTE(SUBSTITUTE(SUBSTITUTE(SUBSTITUTE(SUBSTITUTE(SUBSTITUTE(SUBSTITUTE(SUBSTITUTE(SUBSTITUTE(SUBSTITUTE(SUBSTITUTE(SUBSTITUTE(SUBSTITUTE(SUBSTITUTE(SUBSTITUTE(SUBSTITUTE(SUBSTITUTE(SUBSTITUTE(SUBSTITUTE(SUBSTITUTE(SUBSTITUTE(IF(_xlfn.ISFORMULA('#_G'!K28),_xlfn.FORMULATEXT('#_G'!K28),'#_G'!K28),"9","#"),"8","#"),"7","#"),"6","#"),"5","#"),"4","#"),"3","#"),"2","#"),"1","#"),"0","#"),"$","")," ",""),",","@"),"&gt;","@"),"&lt;","@"),"=","@"),")","@"),"(","@"),"^","@"),"/","@"),"+","@"),"*","@"),"-","@"))-LEN(SUBSTITUTE(SUBSTITUTE(SUBSTITUTE(SUBSTITUTE(SUBSTITUTE(SUBSTITUTE(SUBSTITUTE(SUBSTITUTE(SUBSTITUTE(SUBSTITUTE(SUBSTITUTE(SUBSTITUTE(SUBSTITUTE(SUBSTITUTE(SUBSTITUTE(SUBSTITUTE(SUBSTITUTE(SUBSTITUTE(SUBSTITUTE(SUBSTITUTE(SUBSTITUTE(SUBSTITUTE(SUBSTITUTE(SUBSTITUTE(IF(_xlfn.ISFORMULA('#_G'!K28),_xlfn.FORMULATEXT('#_G'!K28),'#_G'!K28),"9","#"),"8","#"),"7","#"),"6","#"),"5","#"),"4","#"),"3","#"),"2","#"),"1","#"),"0","#"),"$","")," ",""),",","@"),"&gt;","@"),"&lt;","@"),"=","@"),")","@"),"(","@"),"^","@"),"/","@"),"+","@"),"*","@"),"-","@"),"@#","")))/2,TRUE,FALSE),"HardCodeMsg",IF(LEN(IF(_xlfn.ISFORMULA(G!K28),_xlfn.FORMULATEXT(G!K28),G!K28))-LEN(SUBSTITUTE(IF(_xlfn.ISFORMULA(G!K28),_xlfn.FORMULATEXT(G!K28),G!K28),"""",""))&gt;LEN(IF(_xlfn.ISFORMULA('#_G'!K28),_xlfn.FORMULATEXT('#_G'!K28),'#_G'!K28))-LEN(SUBSTITUTE(IF(_xlfn.ISFORMULA('#_G'!K28),_xlfn.FORMULATEXT('#_G'!K28),'#_G'!K28),"""","")),TRUE,FALSE),"HardQuoteMsg",IF(LEN(IF(_xlfn.ISFORMULA(G!K28),_xlfn.FORMULATEXT(G!K28),G!K28))-LEN(SUBSTITUTE(IF(_xlfn.ISFORMULA(G!K28),_xlfn.FORMULATEXT(G!K28),G!K28),"$",""))&lt;LEN(IF(_xlfn.ISFORMULA('#_G'!K28),_xlfn.FORMULATEXT('#_G'!K28),'#_G'!K28))-LEN(SUBSTITUTE(IF(_xlfn.ISFORMULA('#_G'!K28),_xlfn.FORMULATEXT('#_G'!K28),'#_G'!K28),"$","")),TRUE,FALSE),"MissingAbsMsg",_xlfn.IFS(ISTEXT('#_G'!K28),FALSE,ISLOGICAL('#_G'!K28),FALSE,SUBSTITUTE(CELL("format",'#_G'!K28),"-","")=SUBSTITUTE(CELL("format",G!K28),"-",""),FALSE,CELL("format",'#_G'!K28)="G",FALSE,AND(CELL("format",'#_G'!K28)="F0",CELL("format",G!K28)="G"),FALSE,TRUE,IFERROR(IF(MATCH(CELL("format",'#_G'!K28),FormatCodes_SFX!$A$4:$A$53,0)&gt;0,TRUE),FALSE),TRUE,TRUE),"FormatMsg",TRUE,"PerfectMsg")</f>
        <v>PerfectMsg</v>
      </c>
    </row>
    <row r="29" spans="6:12">
      <c r="F29" s="348">
        <v>0</v>
      </c>
      <c r="G29" s="348">
        <v>0</v>
      </c>
      <c r="H29" s="349">
        <v>160197</v>
      </c>
      <c r="I29" s="349" t="str">
        <f ca="1">_xlfn.IFS(ISBLANK(G!I29),"",IF(NOT(ISNA('#_G'!I29)),IF(ISNA(G!I29),TRUE,FALSE),FALSE),"StuNAMsg",IF(AND(ISNA('#_G'!I29),ISNA(G!I29)),TRUE,FALSE),"PerfectMsg",IF(NOT(ISERROR('#_G'!I29)),IF(ISERROR(G!I29),TRUE,FALSE),FALSE),"StuErrorMsg",IF(TYPE('#_G'!I29)&lt;&gt;TYPE(G!I29),TRUE,FALSE),"WrongTypeMsg",IF(_xlfn.ISFORMULA('#_G'!I29),IF(NOT(_xlfn.ISFORMULA(G!I29)),TRUE),FALSE),"MissingFormulaMsg",IF(NOT(AND(ISNUMBER(FIND("[",_xlfn.FORMULATEXT('#_G'!I29))),ISNUMBER(FIND("!",_xlfn.FORMULATEXT('#_G'!I29))))),AND(ISNUMBER(FIND("[",_xlfn.FORMULATEXT(G!I29))),ISNUMBER(FIND("!",_xlfn.FORMULATEXT(G!I29)))),FALSE),"ExternalRefsMsg",IF(ISNUMBER('#_G'!I29),IF(ABS('#_G'!I29-G!I29)&gt;0.00001,TRUE,FALSE),IF('#_G'!I29&lt;&gt;G!I29,TRUE,FALSE)),IF(ISNUMBER('#_G'!I29),IF('#_G'!I29&gt;G!I29,"TooLow","TooHigh"),"WrongAnswer"),NOT(_xlfn.ISFORMULA('#_G'!I29)),IF(_xlfn.IFS(ISTEXT('#_G'!I29),FALSE,ISLOGICAL('#_G'!I29),FALSE,SUBSTITUTE(CELL("format",'#_G'!I29),"-","")=SUBSTITUTE(CELL("format",G!I29),"-",""),FALSE,CELL("format",'#_G'!I29)="G",FALSE,AND(CELL("format",'#_G'!I29)="F0",CELL("format",G!I29)="G"),FALSE,TRUE,IFERROR(IF(MATCH(CELL("format",'#_G'!I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29),_xlfn.FORMULATEXT(G!I29),G!I29),"9","#"),"8","#"),"7","#"),"6","#"),"5","#"),"4","#"),"3","#"),"2","#"),"1","#"),"0","#"),"$","")," ",""),",","@"),"&gt;","@"),"&lt;","@"),"=","@"),")","@"),"(","@"),"^","@"),"/","@"),"+","@"),"*","@"),"-","@"))-LEN(SUBSTITUTE(SUBSTITUTE(SUBSTITUTE(SUBSTITUTE(SUBSTITUTE(SUBSTITUTE(SUBSTITUTE(SUBSTITUTE(SUBSTITUTE(SUBSTITUTE(SUBSTITUTE(SUBSTITUTE(SUBSTITUTE(SUBSTITUTE(SUBSTITUTE(SUBSTITUTE(SUBSTITUTE(SUBSTITUTE(SUBSTITUTE(SUBSTITUTE(SUBSTITUTE(SUBSTITUTE(SUBSTITUTE(SUBSTITUTE(IF(_xlfn.ISFORMULA(G!I29),_xlfn.FORMULATEXT(G!I29),G!I29),"9","#"),"8","#"),"7","#"),"6","#"),"5","#"),"4","#"),"3","#"),"2","#"),"1","#"),"0","#"),"$","")," ",""),",","@"),"&gt;","@"),"&lt;","@"),"=","@"),")","@"),"(","@"),"^","@"),"/","@"),"+","@"),"*","@"),"-","@"),"@#","")))/2&gt;(LEN(SUBSTITUTE(SUBSTITUTE(SUBSTITUTE(SUBSTITUTE(SUBSTITUTE(SUBSTITUTE(SUBSTITUTE(SUBSTITUTE(SUBSTITUTE(SUBSTITUTE(SUBSTITUTE(SUBSTITUTE(SUBSTITUTE(SUBSTITUTE(SUBSTITUTE(SUBSTITUTE(SUBSTITUTE(SUBSTITUTE(SUBSTITUTE(SUBSTITUTE(SUBSTITUTE(SUBSTITUTE(SUBSTITUTE(IF(_xlfn.ISFORMULA('#_G'!I29),_xlfn.FORMULATEXT('#_G'!I29),'#_G'!I29),"9","#"),"8","#"),"7","#"),"6","#"),"5","#"),"4","#"),"3","#"),"2","#"),"1","#"),"0","#"),"$","")," ",""),",","@"),"&gt;","@"),"&lt;","@"),"=","@"),")","@"),"(","@"),"^","@"),"/","@"),"+","@"),"*","@"),"-","@"))-LEN(SUBSTITUTE(SUBSTITUTE(SUBSTITUTE(SUBSTITUTE(SUBSTITUTE(SUBSTITUTE(SUBSTITUTE(SUBSTITUTE(SUBSTITUTE(SUBSTITUTE(SUBSTITUTE(SUBSTITUTE(SUBSTITUTE(SUBSTITUTE(SUBSTITUTE(SUBSTITUTE(SUBSTITUTE(SUBSTITUTE(SUBSTITUTE(SUBSTITUTE(SUBSTITUTE(SUBSTITUTE(SUBSTITUTE(SUBSTITUTE(IF(_xlfn.ISFORMULA('#_G'!I29),_xlfn.FORMULATEXT('#_G'!I29),'#_G'!I29),"9","#"),"8","#"),"7","#"),"6","#"),"5","#"),"4","#"),"3","#"),"2","#"),"1","#"),"0","#"),"$","")," ",""),",","@"),"&gt;","@"),"&lt;","@"),"=","@"),")","@"),"(","@"),"^","@"),"/","@"),"+","@"),"*","@"),"-","@"),"@#","")))/2,TRUE,FALSE),"HardCodeMsg",IF(LEN(IF(_xlfn.ISFORMULA(G!I29),_xlfn.FORMULATEXT(G!I29),G!I29))-LEN(SUBSTITUTE(IF(_xlfn.ISFORMULA(G!I29),_xlfn.FORMULATEXT(G!I29),G!I29),"""",""))&gt;LEN(IF(_xlfn.ISFORMULA('#_G'!I29),_xlfn.FORMULATEXT('#_G'!I29),'#_G'!I29))-LEN(SUBSTITUTE(IF(_xlfn.ISFORMULA('#_G'!I29),_xlfn.FORMULATEXT('#_G'!I29),'#_G'!I29),"""","")),TRUE,FALSE),"HardQuoteMsg",IF(LEN(IF(_xlfn.ISFORMULA(G!I29),_xlfn.FORMULATEXT(G!I29),G!I29))-LEN(SUBSTITUTE(IF(_xlfn.ISFORMULA(G!I29),_xlfn.FORMULATEXT(G!I29),G!I29),"$",""))&lt;LEN(IF(_xlfn.ISFORMULA('#_G'!I29),_xlfn.FORMULATEXT('#_G'!I29),'#_G'!I29))-LEN(SUBSTITUTE(IF(_xlfn.ISFORMULA('#_G'!I29),_xlfn.FORMULATEXT('#_G'!I29),'#_G'!I29),"$","")),TRUE,FALSE),"MissingAbsMsg",_xlfn.IFS(ISTEXT('#_G'!I29),FALSE,ISLOGICAL('#_G'!I29),FALSE,SUBSTITUTE(CELL("format",'#_G'!I29),"-","")=SUBSTITUTE(CELL("format",G!I29),"-",""),FALSE,CELL("format",'#_G'!I29)="G",FALSE,AND(CELL("format",'#_G'!I29)="F0",CELL("format",G!I29)="G"),FALSE,TRUE,IFERROR(IF(MATCH(CELL("format",'#_G'!I29),FormatCodes_SFX!$A$4:$A$53,0)&gt;0,TRUE),FALSE),TRUE,TRUE),"FormatMsg",TRUE,"PerfectMsg")</f>
        <v>PerfectMsg</v>
      </c>
      <c r="J29" s="349" t="str">
        <f ca="1">_xlfn.IFS(ISBLANK(G!J29),"",IF(NOT(ISNA('#_G'!J29)),IF(ISNA(G!J29),TRUE,FALSE),FALSE),"StuNAMsg",IF(AND(ISNA('#_G'!J29),ISNA(G!J29)),TRUE,FALSE),"PerfectMsg",IF(NOT(ISERROR('#_G'!J29)),IF(ISERROR(G!J29),TRUE,FALSE),FALSE),"StuErrorMsg",IF(TYPE('#_G'!J29)&lt;&gt;TYPE(G!J29),TRUE,FALSE),"WrongTypeMsg",IF(_xlfn.ISFORMULA('#_G'!J29),IF(NOT(_xlfn.ISFORMULA(G!J29)),TRUE),FALSE),"MissingFormulaMsg",IF(NOT(AND(ISNUMBER(FIND("[",_xlfn.FORMULATEXT('#_G'!J29))),ISNUMBER(FIND("!",_xlfn.FORMULATEXT('#_G'!J29))))),AND(ISNUMBER(FIND("[",_xlfn.FORMULATEXT(G!J29))),ISNUMBER(FIND("!",_xlfn.FORMULATEXT(G!J29)))),FALSE),"ExternalRefsMsg",IF(ISNUMBER('#_G'!J29),IF(ABS('#_G'!J29-G!J29)&gt;0.00001,TRUE,FALSE),IF('#_G'!J29&lt;&gt;G!J29,TRUE,FALSE)),IF(ISNUMBER('#_G'!J29),IF('#_G'!J29&gt;G!J29,"TooLow","TooHigh"),"WrongAnswer"),NOT(_xlfn.ISFORMULA('#_G'!J29)),IF(_xlfn.IFS(ISTEXT('#_G'!J29),FALSE,ISLOGICAL('#_G'!J29),FALSE,SUBSTITUTE(CELL("format",'#_G'!J29),"-","")=SUBSTITUTE(CELL("format",G!J29),"-",""),FALSE,CELL("format",'#_G'!J29)="G",FALSE,AND(CELL("format",'#_G'!J29)="F0",CELL("format",G!J29)="G"),FALSE,TRUE,IFERROR(IF(MATCH(CELL("format",'#_G'!J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29),_xlfn.FORMULATEXT(G!J29),G!J29),"9","#"),"8","#"),"7","#"),"6","#"),"5","#"),"4","#"),"3","#"),"2","#"),"1","#"),"0","#"),"$","")," ",""),",","@"),"&gt;","@"),"&lt;","@"),"=","@"),")","@"),"(","@"),"^","@"),"/","@"),"+","@"),"*","@"),"-","@"))-LEN(SUBSTITUTE(SUBSTITUTE(SUBSTITUTE(SUBSTITUTE(SUBSTITUTE(SUBSTITUTE(SUBSTITUTE(SUBSTITUTE(SUBSTITUTE(SUBSTITUTE(SUBSTITUTE(SUBSTITUTE(SUBSTITUTE(SUBSTITUTE(SUBSTITUTE(SUBSTITUTE(SUBSTITUTE(SUBSTITUTE(SUBSTITUTE(SUBSTITUTE(SUBSTITUTE(SUBSTITUTE(SUBSTITUTE(SUBSTITUTE(IF(_xlfn.ISFORMULA(G!J29),_xlfn.FORMULATEXT(G!J29),G!J29),"9","#"),"8","#"),"7","#"),"6","#"),"5","#"),"4","#"),"3","#"),"2","#"),"1","#"),"0","#"),"$","")," ",""),",","@"),"&gt;","@"),"&lt;","@"),"=","@"),")","@"),"(","@"),"^","@"),"/","@"),"+","@"),"*","@"),"-","@"),"@#","")))/2&gt;(LEN(SUBSTITUTE(SUBSTITUTE(SUBSTITUTE(SUBSTITUTE(SUBSTITUTE(SUBSTITUTE(SUBSTITUTE(SUBSTITUTE(SUBSTITUTE(SUBSTITUTE(SUBSTITUTE(SUBSTITUTE(SUBSTITUTE(SUBSTITUTE(SUBSTITUTE(SUBSTITUTE(SUBSTITUTE(SUBSTITUTE(SUBSTITUTE(SUBSTITUTE(SUBSTITUTE(SUBSTITUTE(SUBSTITUTE(IF(_xlfn.ISFORMULA('#_G'!J29),_xlfn.FORMULATEXT('#_G'!J29),'#_G'!J29),"9","#"),"8","#"),"7","#"),"6","#"),"5","#"),"4","#"),"3","#"),"2","#"),"1","#"),"0","#"),"$","")," ",""),",","@"),"&gt;","@"),"&lt;","@"),"=","@"),")","@"),"(","@"),"^","@"),"/","@"),"+","@"),"*","@"),"-","@"))-LEN(SUBSTITUTE(SUBSTITUTE(SUBSTITUTE(SUBSTITUTE(SUBSTITUTE(SUBSTITUTE(SUBSTITUTE(SUBSTITUTE(SUBSTITUTE(SUBSTITUTE(SUBSTITUTE(SUBSTITUTE(SUBSTITUTE(SUBSTITUTE(SUBSTITUTE(SUBSTITUTE(SUBSTITUTE(SUBSTITUTE(SUBSTITUTE(SUBSTITUTE(SUBSTITUTE(SUBSTITUTE(SUBSTITUTE(SUBSTITUTE(IF(_xlfn.ISFORMULA('#_G'!J29),_xlfn.FORMULATEXT('#_G'!J29),'#_G'!J29),"9","#"),"8","#"),"7","#"),"6","#"),"5","#"),"4","#"),"3","#"),"2","#"),"1","#"),"0","#"),"$","")," ",""),",","@"),"&gt;","@"),"&lt;","@"),"=","@"),")","@"),"(","@"),"^","@"),"/","@"),"+","@"),"*","@"),"-","@"),"@#","")))/2,TRUE,FALSE),"HardCodeMsg",IF(LEN(IF(_xlfn.ISFORMULA(G!J29),_xlfn.FORMULATEXT(G!J29),G!J29))-LEN(SUBSTITUTE(IF(_xlfn.ISFORMULA(G!J29),_xlfn.FORMULATEXT(G!J29),G!J29),"""",""))&gt;LEN(IF(_xlfn.ISFORMULA('#_G'!J29),_xlfn.FORMULATEXT('#_G'!J29),'#_G'!J29))-LEN(SUBSTITUTE(IF(_xlfn.ISFORMULA('#_G'!J29),_xlfn.FORMULATEXT('#_G'!J29),'#_G'!J29),"""","")),TRUE,FALSE),"HardQuoteMsg",IF(LEN(IF(_xlfn.ISFORMULA(G!J29),_xlfn.FORMULATEXT(G!J29),G!J29))-LEN(SUBSTITUTE(IF(_xlfn.ISFORMULA(G!J29),_xlfn.FORMULATEXT(G!J29),G!J29),"$",""))&lt;LEN(IF(_xlfn.ISFORMULA('#_G'!J29),_xlfn.FORMULATEXT('#_G'!J29),'#_G'!J29))-LEN(SUBSTITUTE(IF(_xlfn.ISFORMULA('#_G'!J29),_xlfn.FORMULATEXT('#_G'!J29),'#_G'!J29),"$","")),TRUE,FALSE),"MissingAbsMsg",_xlfn.IFS(ISTEXT('#_G'!J29),FALSE,ISLOGICAL('#_G'!J29),FALSE,SUBSTITUTE(CELL("format",'#_G'!J29),"-","")=SUBSTITUTE(CELL("format",G!J29),"-",""),FALSE,CELL("format",'#_G'!J29)="G",FALSE,AND(CELL("format",'#_G'!J29)="F0",CELL("format",G!J29)="G"),FALSE,TRUE,IFERROR(IF(MATCH(CELL("format",'#_G'!J29),FormatCodes_SFX!$A$4:$A$53,0)&gt;0,TRUE),FALSE),TRUE,TRUE),"FormatMsg",TRUE,"PerfectMsg")</f>
        <v>PerfectMsg</v>
      </c>
      <c r="K29" s="231" t="str">
        <f ca="1">_xlfn.IFS(ISBLANK(G!K29),"",IF(NOT(ISNA('#_G'!K29)),IF(ISNA(G!K29),TRUE,FALSE),FALSE),"StuNAMsg",IF(AND(ISNA('#_G'!K29),ISNA(G!K29)),TRUE,FALSE),"PerfectMsg",IF(NOT(ISERROR('#_G'!K29)),IF(ISERROR(G!K29),TRUE,FALSE),FALSE),"StuErrorMsg",IF(TYPE('#_G'!K29)&lt;&gt;TYPE(G!K29),TRUE,FALSE),"WrongTypeMsg",IF(_xlfn.ISFORMULA('#_G'!K29),IF(NOT(_xlfn.ISFORMULA(G!K29)),TRUE),FALSE),"MissingFormulaMsg",IF(NOT(AND(ISNUMBER(FIND("[",_xlfn.FORMULATEXT('#_G'!K29))),ISNUMBER(FIND("!",_xlfn.FORMULATEXT('#_G'!K29))))),AND(ISNUMBER(FIND("[",_xlfn.FORMULATEXT(G!K29))),ISNUMBER(FIND("!",_xlfn.FORMULATEXT(G!K29)))),FALSE),"ExternalRefsMsg",IF(ISNUMBER('#_G'!K29),IF(ABS('#_G'!K29-G!K29)&gt;0.00001,TRUE,FALSE),IF('#_G'!K29&lt;&gt;G!K29,TRUE,FALSE)),IF(ISNUMBER('#_G'!K29),IF('#_G'!K29&gt;G!K29,"TooLow","TooHigh"),"WrongAnswer"),NOT(_xlfn.ISFORMULA('#_G'!K29)),IF(_xlfn.IFS(ISTEXT('#_G'!K29),FALSE,ISLOGICAL('#_G'!K29),FALSE,SUBSTITUTE(CELL("format",'#_G'!K29),"-","")=SUBSTITUTE(CELL("format",G!K29),"-",""),FALSE,CELL("format",'#_G'!K29)="G",FALSE,AND(CELL("format",'#_G'!K29)="F0",CELL("format",G!K29)="G"),FALSE,TRUE,IFERROR(IF(MATCH(CELL("format",'#_G'!K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29),_xlfn.FORMULATEXT(G!K29),G!K29),"9","#"),"8","#"),"7","#"),"6","#"),"5","#"),"4","#"),"3","#"),"2","#"),"1","#"),"0","#"),"$","")," ",""),",","@"),"&gt;","@"),"&lt;","@"),"=","@"),")","@"),"(","@"),"^","@"),"/","@"),"+","@"),"*","@"),"-","@"))-LEN(SUBSTITUTE(SUBSTITUTE(SUBSTITUTE(SUBSTITUTE(SUBSTITUTE(SUBSTITUTE(SUBSTITUTE(SUBSTITUTE(SUBSTITUTE(SUBSTITUTE(SUBSTITUTE(SUBSTITUTE(SUBSTITUTE(SUBSTITUTE(SUBSTITUTE(SUBSTITUTE(SUBSTITUTE(SUBSTITUTE(SUBSTITUTE(SUBSTITUTE(SUBSTITUTE(SUBSTITUTE(SUBSTITUTE(SUBSTITUTE(IF(_xlfn.ISFORMULA(G!K29),_xlfn.FORMULATEXT(G!K29),G!K29),"9","#"),"8","#"),"7","#"),"6","#"),"5","#"),"4","#"),"3","#"),"2","#"),"1","#"),"0","#"),"$","")," ",""),",","@"),"&gt;","@"),"&lt;","@"),"=","@"),")","@"),"(","@"),"^","@"),"/","@"),"+","@"),"*","@"),"-","@"),"@#","")))/2&gt;(LEN(SUBSTITUTE(SUBSTITUTE(SUBSTITUTE(SUBSTITUTE(SUBSTITUTE(SUBSTITUTE(SUBSTITUTE(SUBSTITUTE(SUBSTITUTE(SUBSTITUTE(SUBSTITUTE(SUBSTITUTE(SUBSTITUTE(SUBSTITUTE(SUBSTITUTE(SUBSTITUTE(SUBSTITUTE(SUBSTITUTE(SUBSTITUTE(SUBSTITUTE(SUBSTITUTE(SUBSTITUTE(SUBSTITUTE(IF(_xlfn.ISFORMULA('#_G'!K29),_xlfn.FORMULATEXT('#_G'!K29),'#_G'!K29),"9","#"),"8","#"),"7","#"),"6","#"),"5","#"),"4","#"),"3","#"),"2","#"),"1","#"),"0","#"),"$","")," ",""),",","@"),"&gt;","@"),"&lt;","@"),"=","@"),")","@"),"(","@"),"^","@"),"/","@"),"+","@"),"*","@"),"-","@"))-LEN(SUBSTITUTE(SUBSTITUTE(SUBSTITUTE(SUBSTITUTE(SUBSTITUTE(SUBSTITUTE(SUBSTITUTE(SUBSTITUTE(SUBSTITUTE(SUBSTITUTE(SUBSTITUTE(SUBSTITUTE(SUBSTITUTE(SUBSTITUTE(SUBSTITUTE(SUBSTITUTE(SUBSTITUTE(SUBSTITUTE(SUBSTITUTE(SUBSTITUTE(SUBSTITUTE(SUBSTITUTE(SUBSTITUTE(SUBSTITUTE(IF(_xlfn.ISFORMULA('#_G'!K29),_xlfn.FORMULATEXT('#_G'!K29),'#_G'!K29),"9","#"),"8","#"),"7","#"),"6","#"),"5","#"),"4","#"),"3","#"),"2","#"),"1","#"),"0","#"),"$","")," ",""),",","@"),"&gt;","@"),"&lt;","@"),"=","@"),")","@"),"(","@"),"^","@"),"/","@"),"+","@"),"*","@"),"-","@"),"@#","")))/2,TRUE,FALSE),"HardCodeMsg",IF(LEN(IF(_xlfn.ISFORMULA(G!K29),_xlfn.FORMULATEXT(G!K29),G!K29))-LEN(SUBSTITUTE(IF(_xlfn.ISFORMULA(G!K29),_xlfn.FORMULATEXT(G!K29),G!K29),"""",""))&gt;LEN(IF(_xlfn.ISFORMULA('#_G'!K29),_xlfn.FORMULATEXT('#_G'!K29),'#_G'!K29))-LEN(SUBSTITUTE(IF(_xlfn.ISFORMULA('#_G'!K29),_xlfn.FORMULATEXT('#_G'!K29),'#_G'!K29),"""","")),TRUE,FALSE),"HardQuoteMsg",IF(LEN(IF(_xlfn.ISFORMULA(G!K29),_xlfn.FORMULATEXT(G!K29),G!K29))-LEN(SUBSTITUTE(IF(_xlfn.ISFORMULA(G!K29),_xlfn.FORMULATEXT(G!K29),G!K29),"$",""))&lt;LEN(IF(_xlfn.ISFORMULA('#_G'!K29),_xlfn.FORMULATEXT('#_G'!K29),'#_G'!K29))-LEN(SUBSTITUTE(IF(_xlfn.ISFORMULA('#_G'!K29),_xlfn.FORMULATEXT('#_G'!K29),'#_G'!K29),"$","")),TRUE,FALSE),"MissingAbsMsg",_xlfn.IFS(ISTEXT('#_G'!K29),FALSE,ISLOGICAL('#_G'!K29),FALSE,SUBSTITUTE(CELL("format",'#_G'!K29),"-","")=SUBSTITUTE(CELL("format",G!K29),"-",""),FALSE,CELL("format",'#_G'!K29)="G",FALSE,AND(CELL("format",'#_G'!K29)="F0",CELL("format",G!K29)="G"),FALSE,TRUE,IFERROR(IF(MATCH(CELL("format",'#_G'!K29),FormatCodes_SFX!$A$4:$A$53,0)&gt;0,TRUE),FALSE),TRUE,TRUE),"FormatMsg",TRUE,"PerfectMsg")</f>
        <v>PerfectMsg</v>
      </c>
    </row>
    <row r="30" spans="6:12">
      <c r="F30" s="348">
        <v>0</v>
      </c>
      <c r="G30" s="348">
        <v>0</v>
      </c>
      <c r="H30" s="349">
        <v>81692</v>
      </c>
      <c r="I30" s="349" t="str">
        <f ca="1">_xlfn.IFS(ISBLANK(G!I30),"",IF(NOT(ISNA('#_G'!I30)),IF(ISNA(G!I30),TRUE,FALSE),FALSE),"StuNAMsg",IF(AND(ISNA('#_G'!I30),ISNA(G!I30)),TRUE,FALSE),"PerfectMsg",IF(NOT(ISERROR('#_G'!I30)),IF(ISERROR(G!I30),TRUE,FALSE),FALSE),"StuErrorMsg",IF(TYPE('#_G'!I30)&lt;&gt;TYPE(G!I30),TRUE,FALSE),"WrongTypeMsg",IF(_xlfn.ISFORMULA('#_G'!I30),IF(NOT(_xlfn.ISFORMULA(G!I30)),TRUE),FALSE),"MissingFormulaMsg",IF(NOT(AND(ISNUMBER(FIND("[",_xlfn.FORMULATEXT('#_G'!I30))),ISNUMBER(FIND("!",_xlfn.FORMULATEXT('#_G'!I30))))),AND(ISNUMBER(FIND("[",_xlfn.FORMULATEXT(G!I30))),ISNUMBER(FIND("!",_xlfn.FORMULATEXT(G!I30)))),FALSE),"ExternalRefsMsg",IF(ISNUMBER('#_G'!I30),IF(ABS('#_G'!I30-G!I30)&gt;0.00001,TRUE,FALSE),IF('#_G'!I30&lt;&gt;G!I30,TRUE,FALSE)),IF(ISNUMBER('#_G'!I30),IF('#_G'!I30&gt;G!I30,"TooLow","TooHigh"),"WrongAnswer"),NOT(_xlfn.ISFORMULA('#_G'!I30)),IF(_xlfn.IFS(ISTEXT('#_G'!I30),FALSE,ISLOGICAL('#_G'!I30),FALSE,SUBSTITUTE(CELL("format",'#_G'!I30),"-","")=SUBSTITUTE(CELL("format",G!I30),"-",""),FALSE,CELL("format",'#_G'!I30)="G",FALSE,AND(CELL("format",'#_G'!I30)="F0",CELL("format",G!I30)="G"),FALSE,TRUE,IFERROR(IF(MATCH(CELL("format",'#_G'!I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30),_xlfn.FORMULATEXT(G!I30),G!I30),"9","#"),"8","#"),"7","#"),"6","#"),"5","#"),"4","#"),"3","#"),"2","#"),"1","#"),"0","#"),"$","")," ",""),",","@"),"&gt;","@"),"&lt;","@"),"=","@"),")","@"),"(","@"),"^","@"),"/","@"),"+","@"),"*","@"),"-","@"))-LEN(SUBSTITUTE(SUBSTITUTE(SUBSTITUTE(SUBSTITUTE(SUBSTITUTE(SUBSTITUTE(SUBSTITUTE(SUBSTITUTE(SUBSTITUTE(SUBSTITUTE(SUBSTITUTE(SUBSTITUTE(SUBSTITUTE(SUBSTITUTE(SUBSTITUTE(SUBSTITUTE(SUBSTITUTE(SUBSTITUTE(SUBSTITUTE(SUBSTITUTE(SUBSTITUTE(SUBSTITUTE(SUBSTITUTE(SUBSTITUTE(IF(_xlfn.ISFORMULA(G!I30),_xlfn.FORMULATEXT(G!I30),G!I30),"9","#"),"8","#"),"7","#"),"6","#"),"5","#"),"4","#"),"3","#"),"2","#"),"1","#"),"0","#"),"$","")," ",""),",","@"),"&gt;","@"),"&lt;","@"),"=","@"),")","@"),"(","@"),"^","@"),"/","@"),"+","@"),"*","@"),"-","@"),"@#","")))/2&gt;(LEN(SUBSTITUTE(SUBSTITUTE(SUBSTITUTE(SUBSTITUTE(SUBSTITUTE(SUBSTITUTE(SUBSTITUTE(SUBSTITUTE(SUBSTITUTE(SUBSTITUTE(SUBSTITUTE(SUBSTITUTE(SUBSTITUTE(SUBSTITUTE(SUBSTITUTE(SUBSTITUTE(SUBSTITUTE(SUBSTITUTE(SUBSTITUTE(SUBSTITUTE(SUBSTITUTE(SUBSTITUTE(SUBSTITUTE(IF(_xlfn.ISFORMULA('#_G'!I30),_xlfn.FORMULATEXT('#_G'!I30),'#_G'!I30),"9","#"),"8","#"),"7","#"),"6","#"),"5","#"),"4","#"),"3","#"),"2","#"),"1","#"),"0","#"),"$","")," ",""),",","@"),"&gt;","@"),"&lt;","@"),"=","@"),")","@"),"(","@"),"^","@"),"/","@"),"+","@"),"*","@"),"-","@"))-LEN(SUBSTITUTE(SUBSTITUTE(SUBSTITUTE(SUBSTITUTE(SUBSTITUTE(SUBSTITUTE(SUBSTITUTE(SUBSTITUTE(SUBSTITUTE(SUBSTITUTE(SUBSTITUTE(SUBSTITUTE(SUBSTITUTE(SUBSTITUTE(SUBSTITUTE(SUBSTITUTE(SUBSTITUTE(SUBSTITUTE(SUBSTITUTE(SUBSTITUTE(SUBSTITUTE(SUBSTITUTE(SUBSTITUTE(SUBSTITUTE(IF(_xlfn.ISFORMULA('#_G'!I30),_xlfn.FORMULATEXT('#_G'!I30),'#_G'!I30),"9","#"),"8","#"),"7","#"),"6","#"),"5","#"),"4","#"),"3","#"),"2","#"),"1","#"),"0","#"),"$","")," ",""),",","@"),"&gt;","@"),"&lt;","@"),"=","@"),")","@"),"(","@"),"^","@"),"/","@"),"+","@"),"*","@"),"-","@"),"@#","")))/2,TRUE,FALSE),"HardCodeMsg",IF(LEN(IF(_xlfn.ISFORMULA(G!I30),_xlfn.FORMULATEXT(G!I30),G!I30))-LEN(SUBSTITUTE(IF(_xlfn.ISFORMULA(G!I30),_xlfn.FORMULATEXT(G!I30),G!I30),"""",""))&gt;LEN(IF(_xlfn.ISFORMULA('#_G'!I30),_xlfn.FORMULATEXT('#_G'!I30),'#_G'!I30))-LEN(SUBSTITUTE(IF(_xlfn.ISFORMULA('#_G'!I30),_xlfn.FORMULATEXT('#_G'!I30),'#_G'!I30),"""","")),TRUE,FALSE),"HardQuoteMsg",IF(LEN(IF(_xlfn.ISFORMULA(G!I30),_xlfn.FORMULATEXT(G!I30),G!I30))-LEN(SUBSTITUTE(IF(_xlfn.ISFORMULA(G!I30),_xlfn.FORMULATEXT(G!I30),G!I30),"$",""))&lt;LEN(IF(_xlfn.ISFORMULA('#_G'!I30),_xlfn.FORMULATEXT('#_G'!I30),'#_G'!I30))-LEN(SUBSTITUTE(IF(_xlfn.ISFORMULA('#_G'!I30),_xlfn.FORMULATEXT('#_G'!I30),'#_G'!I30),"$","")),TRUE,FALSE),"MissingAbsMsg",_xlfn.IFS(ISTEXT('#_G'!I30),FALSE,ISLOGICAL('#_G'!I30),FALSE,SUBSTITUTE(CELL("format",'#_G'!I30),"-","")=SUBSTITUTE(CELL("format",G!I30),"-",""),FALSE,CELL("format",'#_G'!I30)="G",FALSE,AND(CELL("format",'#_G'!I30)="F0",CELL("format",G!I30)="G"),FALSE,TRUE,IFERROR(IF(MATCH(CELL("format",'#_G'!I30),FormatCodes_SFX!$A$4:$A$53,0)&gt;0,TRUE),FALSE),TRUE,TRUE),"FormatMsg",TRUE,"PerfectMsg")</f>
        <v>PerfectMsg</v>
      </c>
      <c r="J30" s="349" t="str">
        <f ca="1">_xlfn.IFS(ISBLANK(G!J30),"",IF(NOT(ISNA('#_G'!J30)),IF(ISNA(G!J30),TRUE,FALSE),FALSE),"StuNAMsg",IF(AND(ISNA('#_G'!J30),ISNA(G!J30)),TRUE,FALSE),"PerfectMsg",IF(NOT(ISERROR('#_G'!J30)),IF(ISERROR(G!J30),TRUE,FALSE),FALSE),"StuErrorMsg",IF(TYPE('#_G'!J30)&lt;&gt;TYPE(G!J30),TRUE,FALSE),"WrongTypeMsg",IF(_xlfn.ISFORMULA('#_G'!J30),IF(NOT(_xlfn.ISFORMULA(G!J30)),TRUE),FALSE),"MissingFormulaMsg",IF(NOT(AND(ISNUMBER(FIND("[",_xlfn.FORMULATEXT('#_G'!J30))),ISNUMBER(FIND("!",_xlfn.FORMULATEXT('#_G'!J30))))),AND(ISNUMBER(FIND("[",_xlfn.FORMULATEXT(G!J30))),ISNUMBER(FIND("!",_xlfn.FORMULATEXT(G!J30)))),FALSE),"ExternalRefsMsg",IF(ISNUMBER('#_G'!J30),IF(ABS('#_G'!J30-G!J30)&gt;0.00001,TRUE,FALSE),IF('#_G'!J30&lt;&gt;G!J30,TRUE,FALSE)),IF(ISNUMBER('#_G'!J30),IF('#_G'!J30&gt;G!J30,"TooLow","TooHigh"),"WrongAnswer"),NOT(_xlfn.ISFORMULA('#_G'!J30)),IF(_xlfn.IFS(ISTEXT('#_G'!J30),FALSE,ISLOGICAL('#_G'!J30),FALSE,SUBSTITUTE(CELL("format",'#_G'!J30),"-","")=SUBSTITUTE(CELL("format",G!J30),"-",""),FALSE,CELL("format",'#_G'!J30)="G",FALSE,AND(CELL("format",'#_G'!J30)="F0",CELL("format",G!J30)="G"),FALSE,TRUE,IFERROR(IF(MATCH(CELL("format",'#_G'!J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30),_xlfn.FORMULATEXT(G!J30),G!J30),"9","#"),"8","#"),"7","#"),"6","#"),"5","#"),"4","#"),"3","#"),"2","#"),"1","#"),"0","#"),"$","")," ",""),",","@"),"&gt;","@"),"&lt;","@"),"=","@"),")","@"),"(","@"),"^","@"),"/","@"),"+","@"),"*","@"),"-","@"))-LEN(SUBSTITUTE(SUBSTITUTE(SUBSTITUTE(SUBSTITUTE(SUBSTITUTE(SUBSTITUTE(SUBSTITUTE(SUBSTITUTE(SUBSTITUTE(SUBSTITUTE(SUBSTITUTE(SUBSTITUTE(SUBSTITUTE(SUBSTITUTE(SUBSTITUTE(SUBSTITUTE(SUBSTITUTE(SUBSTITUTE(SUBSTITUTE(SUBSTITUTE(SUBSTITUTE(SUBSTITUTE(SUBSTITUTE(SUBSTITUTE(IF(_xlfn.ISFORMULA(G!J30),_xlfn.FORMULATEXT(G!J30),G!J30),"9","#"),"8","#"),"7","#"),"6","#"),"5","#"),"4","#"),"3","#"),"2","#"),"1","#"),"0","#"),"$","")," ",""),",","@"),"&gt;","@"),"&lt;","@"),"=","@"),")","@"),"(","@"),"^","@"),"/","@"),"+","@"),"*","@"),"-","@"),"@#","")))/2&gt;(LEN(SUBSTITUTE(SUBSTITUTE(SUBSTITUTE(SUBSTITUTE(SUBSTITUTE(SUBSTITUTE(SUBSTITUTE(SUBSTITUTE(SUBSTITUTE(SUBSTITUTE(SUBSTITUTE(SUBSTITUTE(SUBSTITUTE(SUBSTITUTE(SUBSTITUTE(SUBSTITUTE(SUBSTITUTE(SUBSTITUTE(SUBSTITUTE(SUBSTITUTE(SUBSTITUTE(SUBSTITUTE(SUBSTITUTE(IF(_xlfn.ISFORMULA('#_G'!J30),_xlfn.FORMULATEXT('#_G'!J30),'#_G'!J30),"9","#"),"8","#"),"7","#"),"6","#"),"5","#"),"4","#"),"3","#"),"2","#"),"1","#"),"0","#"),"$","")," ",""),",","@"),"&gt;","@"),"&lt;","@"),"=","@"),")","@"),"(","@"),"^","@"),"/","@"),"+","@"),"*","@"),"-","@"))-LEN(SUBSTITUTE(SUBSTITUTE(SUBSTITUTE(SUBSTITUTE(SUBSTITUTE(SUBSTITUTE(SUBSTITUTE(SUBSTITUTE(SUBSTITUTE(SUBSTITUTE(SUBSTITUTE(SUBSTITUTE(SUBSTITUTE(SUBSTITUTE(SUBSTITUTE(SUBSTITUTE(SUBSTITUTE(SUBSTITUTE(SUBSTITUTE(SUBSTITUTE(SUBSTITUTE(SUBSTITUTE(SUBSTITUTE(SUBSTITUTE(IF(_xlfn.ISFORMULA('#_G'!J30),_xlfn.FORMULATEXT('#_G'!J30),'#_G'!J30),"9","#"),"8","#"),"7","#"),"6","#"),"5","#"),"4","#"),"3","#"),"2","#"),"1","#"),"0","#"),"$","")," ",""),",","@"),"&gt;","@"),"&lt;","@"),"=","@"),")","@"),"(","@"),"^","@"),"/","@"),"+","@"),"*","@"),"-","@"),"@#","")))/2,TRUE,FALSE),"HardCodeMsg",IF(LEN(IF(_xlfn.ISFORMULA(G!J30),_xlfn.FORMULATEXT(G!J30),G!J30))-LEN(SUBSTITUTE(IF(_xlfn.ISFORMULA(G!J30),_xlfn.FORMULATEXT(G!J30),G!J30),"""",""))&gt;LEN(IF(_xlfn.ISFORMULA('#_G'!J30),_xlfn.FORMULATEXT('#_G'!J30),'#_G'!J30))-LEN(SUBSTITUTE(IF(_xlfn.ISFORMULA('#_G'!J30),_xlfn.FORMULATEXT('#_G'!J30),'#_G'!J30),"""","")),TRUE,FALSE),"HardQuoteMsg",IF(LEN(IF(_xlfn.ISFORMULA(G!J30),_xlfn.FORMULATEXT(G!J30),G!J30))-LEN(SUBSTITUTE(IF(_xlfn.ISFORMULA(G!J30),_xlfn.FORMULATEXT(G!J30),G!J30),"$",""))&lt;LEN(IF(_xlfn.ISFORMULA('#_G'!J30),_xlfn.FORMULATEXT('#_G'!J30),'#_G'!J30))-LEN(SUBSTITUTE(IF(_xlfn.ISFORMULA('#_G'!J30),_xlfn.FORMULATEXT('#_G'!J30),'#_G'!J30),"$","")),TRUE,FALSE),"MissingAbsMsg",_xlfn.IFS(ISTEXT('#_G'!J30),FALSE,ISLOGICAL('#_G'!J30),FALSE,SUBSTITUTE(CELL("format",'#_G'!J30),"-","")=SUBSTITUTE(CELL("format",G!J30),"-",""),FALSE,CELL("format",'#_G'!J30)="G",FALSE,AND(CELL("format",'#_G'!J30)="F0",CELL("format",G!J30)="G"),FALSE,TRUE,IFERROR(IF(MATCH(CELL("format",'#_G'!J30),FormatCodes_SFX!$A$4:$A$53,0)&gt;0,TRUE),FALSE),TRUE,TRUE),"FormatMsg",TRUE,"PerfectMsg")</f>
        <v>PerfectMsg</v>
      </c>
      <c r="K30" s="231" t="str">
        <f ca="1">_xlfn.IFS(ISBLANK(G!K30),"",IF(NOT(ISNA('#_G'!K30)),IF(ISNA(G!K30),TRUE,FALSE),FALSE),"StuNAMsg",IF(AND(ISNA('#_G'!K30),ISNA(G!K30)),TRUE,FALSE),"PerfectMsg",IF(NOT(ISERROR('#_G'!K30)),IF(ISERROR(G!K30),TRUE,FALSE),FALSE),"StuErrorMsg",IF(TYPE('#_G'!K30)&lt;&gt;TYPE(G!K30),TRUE,FALSE),"WrongTypeMsg",IF(_xlfn.ISFORMULA('#_G'!K30),IF(NOT(_xlfn.ISFORMULA(G!K30)),TRUE),FALSE),"MissingFormulaMsg",IF(NOT(AND(ISNUMBER(FIND("[",_xlfn.FORMULATEXT('#_G'!K30))),ISNUMBER(FIND("!",_xlfn.FORMULATEXT('#_G'!K30))))),AND(ISNUMBER(FIND("[",_xlfn.FORMULATEXT(G!K30))),ISNUMBER(FIND("!",_xlfn.FORMULATEXT(G!K30)))),FALSE),"ExternalRefsMsg",IF(ISNUMBER('#_G'!K30),IF(ABS('#_G'!K30-G!K30)&gt;0.00001,TRUE,FALSE),IF('#_G'!K30&lt;&gt;G!K30,TRUE,FALSE)),IF(ISNUMBER('#_G'!K30),IF('#_G'!K30&gt;G!K30,"TooLow","TooHigh"),"WrongAnswer"),NOT(_xlfn.ISFORMULA('#_G'!K30)),IF(_xlfn.IFS(ISTEXT('#_G'!K30),FALSE,ISLOGICAL('#_G'!K30),FALSE,SUBSTITUTE(CELL("format",'#_G'!K30),"-","")=SUBSTITUTE(CELL("format",G!K30),"-",""),FALSE,CELL("format",'#_G'!K30)="G",FALSE,AND(CELL("format",'#_G'!K30)="F0",CELL("format",G!K30)="G"),FALSE,TRUE,IFERROR(IF(MATCH(CELL("format",'#_G'!K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30),_xlfn.FORMULATEXT(G!K30),G!K30),"9","#"),"8","#"),"7","#"),"6","#"),"5","#"),"4","#"),"3","#"),"2","#"),"1","#"),"0","#"),"$","")," ",""),",","@"),"&gt;","@"),"&lt;","@"),"=","@"),")","@"),"(","@"),"^","@"),"/","@"),"+","@"),"*","@"),"-","@"))-LEN(SUBSTITUTE(SUBSTITUTE(SUBSTITUTE(SUBSTITUTE(SUBSTITUTE(SUBSTITUTE(SUBSTITUTE(SUBSTITUTE(SUBSTITUTE(SUBSTITUTE(SUBSTITUTE(SUBSTITUTE(SUBSTITUTE(SUBSTITUTE(SUBSTITUTE(SUBSTITUTE(SUBSTITUTE(SUBSTITUTE(SUBSTITUTE(SUBSTITUTE(SUBSTITUTE(SUBSTITUTE(SUBSTITUTE(SUBSTITUTE(IF(_xlfn.ISFORMULA(G!K30),_xlfn.FORMULATEXT(G!K30),G!K30),"9","#"),"8","#"),"7","#"),"6","#"),"5","#"),"4","#"),"3","#"),"2","#"),"1","#"),"0","#"),"$","")," ",""),",","@"),"&gt;","@"),"&lt;","@"),"=","@"),")","@"),"(","@"),"^","@"),"/","@"),"+","@"),"*","@"),"-","@"),"@#","")))/2&gt;(LEN(SUBSTITUTE(SUBSTITUTE(SUBSTITUTE(SUBSTITUTE(SUBSTITUTE(SUBSTITUTE(SUBSTITUTE(SUBSTITUTE(SUBSTITUTE(SUBSTITUTE(SUBSTITUTE(SUBSTITUTE(SUBSTITUTE(SUBSTITUTE(SUBSTITUTE(SUBSTITUTE(SUBSTITUTE(SUBSTITUTE(SUBSTITUTE(SUBSTITUTE(SUBSTITUTE(SUBSTITUTE(SUBSTITUTE(IF(_xlfn.ISFORMULA('#_G'!K30),_xlfn.FORMULATEXT('#_G'!K30),'#_G'!K30),"9","#"),"8","#"),"7","#"),"6","#"),"5","#"),"4","#"),"3","#"),"2","#"),"1","#"),"0","#"),"$","")," ",""),",","@"),"&gt;","@"),"&lt;","@"),"=","@"),")","@"),"(","@"),"^","@"),"/","@"),"+","@"),"*","@"),"-","@"))-LEN(SUBSTITUTE(SUBSTITUTE(SUBSTITUTE(SUBSTITUTE(SUBSTITUTE(SUBSTITUTE(SUBSTITUTE(SUBSTITUTE(SUBSTITUTE(SUBSTITUTE(SUBSTITUTE(SUBSTITUTE(SUBSTITUTE(SUBSTITUTE(SUBSTITUTE(SUBSTITUTE(SUBSTITUTE(SUBSTITUTE(SUBSTITUTE(SUBSTITUTE(SUBSTITUTE(SUBSTITUTE(SUBSTITUTE(SUBSTITUTE(IF(_xlfn.ISFORMULA('#_G'!K30),_xlfn.FORMULATEXT('#_G'!K30),'#_G'!K30),"9","#"),"8","#"),"7","#"),"6","#"),"5","#"),"4","#"),"3","#"),"2","#"),"1","#"),"0","#"),"$","")," ",""),",","@"),"&gt;","@"),"&lt;","@"),"=","@"),")","@"),"(","@"),"^","@"),"/","@"),"+","@"),"*","@"),"-","@"),"@#","")))/2,TRUE,FALSE),"HardCodeMsg",IF(LEN(IF(_xlfn.ISFORMULA(G!K30),_xlfn.FORMULATEXT(G!K30),G!K30))-LEN(SUBSTITUTE(IF(_xlfn.ISFORMULA(G!K30),_xlfn.FORMULATEXT(G!K30),G!K30),"""",""))&gt;LEN(IF(_xlfn.ISFORMULA('#_G'!K30),_xlfn.FORMULATEXT('#_G'!K30),'#_G'!K30))-LEN(SUBSTITUTE(IF(_xlfn.ISFORMULA('#_G'!K30),_xlfn.FORMULATEXT('#_G'!K30),'#_G'!K30),"""","")),TRUE,FALSE),"HardQuoteMsg",IF(LEN(IF(_xlfn.ISFORMULA(G!K30),_xlfn.FORMULATEXT(G!K30),G!K30))-LEN(SUBSTITUTE(IF(_xlfn.ISFORMULA(G!K30),_xlfn.FORMULATEXT(G!K30),G!K30),"$",""))&lt;LEN(IF(_xlfn.ISFORMULA('#_G'!K30),_xlfn.FORMULATEXT('#_G'!K30),'#_G'!K30))-LEN(SUBSTITUTE(IF(_xlfn.ISFORMULA('#_G'!K30),_xlfn.FORMULATEXT('#_G'!K30),'#_G'!K30),"$","")),TRUE,FALSE),"MissingAbsMsg",_xlfn.IFS(ISTEXT('#_G'!K30),FALSE,ISLOGICAL('#_G'!K30),FALSE,SUBSTITUTE(CELL("format",'#_G'!K30),"-","")=SUBSTITUTE(CELL("format",G!K30),"-",""),FALSE,CELL("format",'#_G'!K30)="G",FALSE,AND(CELL("format",'#_G'!K30)="F0",CELL("format",G!K30)="G"),FALSE,TRUE,IFERROR(IF(MATCH(CELL("format",'#_G'!K30),FormatCodes_SFX!$A$4:$A$53,0)&gt;0,TRUE),FALSE),TRUE,TRUE),"FormatMsg",TRUE,"PerfectMsg")</f>
        <v>PerfectMsg</v>
      </c>
    </row>
    <row r="31" spans="6:12">
      <c r="F31" s="348">
        <v>0</v>
      </c>
      <c r="G31" s="348">
        <v>0</v>
      </c>
      <c r="H31" s="349">
        <v>204787</v>
      </c>
      <c r="I31" s="349" t="str">
        <f ca="1">_xlfn.IFS(ISBLANK(G!I31),"",IF(NOT(ISNA('#_G'!I31)),IF(ISNA(G!I31),TRUE,FALSE),FALSE),"StuNAMsg",IF(AND(ISNA('#_G'!I31),ISNA(G!I31)),TRUE,FALSE),"PerfectMsg",IF(NOT(ISERROR('#_G'!I31)),IF(ISERROR(G!I31),TRUE,FALSE),FALSE),"StuErrorMsg",IF(TYPE('#_G'!I31)&lt;&gt;TYPE(G!I31),TRUE,FALSE),"WrongTypeMsg",IF(_xlfn.ISFORMULA('#_G'!I31),IF(NOT(_xlfn.ISFORMULA(G!I31)),TRUE),FALSE),"MissingFormulaMsg",IF(NOT(AND(ISNUMBER(FIND("[",_xlfn.FORMULATEXT('#_G'!I31))),ISNUMBER(FIND("!",_xlfn.FORMULATEXT('#_G'!I31))))),AND(ISNUMBER(FIND("[",_xlfn.FORMULATEXT(G!I31))),ISNUMBER(FIND("!",_xlfn.FORMULATEXT(G!I31)))),FALSE),"ExternalRefsMsg",IF(ISNUMBER('#_G'!I31),IF(ABS('#_G'!I31-G!I31)&gt;0.00001,TRUE,FALSE),IF('#_G'!I31&lt;&gt;G!I31,TRUE,FALSE)),IF(ISNUMBER('#_G'!I31),IF('#_G'!I31&gt;G!I31,"TooLow","TooHigh"),"WrongAnswer"),NOT(_xlfn.ISFORMULA('#_G'!I31)),IF(_xlfn.IFS(ISTEXT('#_G'!I31),FALSE,ISLOGICAL('#_G'!I31),FALSE,SUBSTITUTE(CELL("format",'#_G'!I31),"-","")=SUBSTITUTE(CELL("format",G!I31),"-",""),FALSE,CELL("format",'#_G'!I31)="G",FALSE,AND(CELL("format",'#_G'!I31)="F0",CELL("format",G!I31)="G"),FALSE,TRUE,IFERROR(IF(MATCH(CELL("format",'#_G'!I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31),_xlfn.FORMULATEXT(G!I31),G!I31),"9","#"),"8","#"),"7","#"),"6","#"),"5","#"),"4","#"),"3","#"),"2","#"),"1","#"),"0","#"),"$","")," ",""),",","@"),"&gt;","@"),"&lt;","@"),"=","@"),")","@"),"(","@"),"^","@"),"/","@"),"+","@"),"*","@"),"-","@"))-LEN(SUBSTITUTE(SUBSTITUTE(SUBSTITUTE(SUBSTITUTE(SUBSTITUTE(SUBSTITUTE(SUBSTITUTE(SUBSTITUTE(SUBSTITUTE(SUBSTITUTE(SUBSTITUTE(SUBSTITUTE(SUBSTITUTE(SUBSTITUTE(SUBSTITUTE(SUBSTITUTE(SUBSTITUTE(SUBSTITUTE(SUBSTITUTE(SUBSTITUTE(SUBSTITUTE(SUBSTITUTE(SUBSTITUTE(SUBSTITUTE(IF(_xlfn.ISFORMULA(G!I31),_xlfn.FORMULATEXT(G!I31),G!I31),"9","#"),"8","#"),"7","#"),"6","#"),"5","#"),"4","#"),"3","#"),"2","#"),"1","#"),"0","#"),"$","")," ",""),",","@"),"&gt;","@"),"&lt;","@"),"=","@"),")","@"),"(","@"),"^","@"),"/","@"),"+","@"),"*","@"),"-","@"),"@#","")))/2&gt;(LEN(SUBSTITUTE(SUBSTITUTE(SUBSTITUTE(SUBSTITUTE(SUBSTITUTE(SUBSTITUTE(SUBSTITUTE(SUBSTITUTE(SUBSTITUTE(SUBSTITUTE(SUBSTITUTE(SUBSTITUTE(SUBSTITUTE(SUBSTITUTE(SUBSTITUTE(SUBSTITUTE(SUBSTITUTE(SUBSTITUTE(SUBSTITUTE(SUBSTITUTE(SUBSTITUTE(SUBSTITUTE(SUBSTITUTE(IF(_xlfn.ISFORMULA('#_G'!I31),_xlfn.FORMULATEXT('#_G'!I31),'#_G'!I31),"9","#"),"8","#"),"7","#"),"6","#"),"5","#"),"4","#"),"3","#"),"2","#"),"1","#"),"0","#"),"$","")," ",""),",","@"),"&gt;","@"),"&lt;","@"),"=","@"),")","@"),"(","@"),"^","@"),"/","@"),"+","@"),"*","@"),"-","@"))-LEN(SUBSTITUTE(SUBSTITUTE(SUBSTITUTE(SUBSTITUTE(SUBSTITUTE(SUBSTITUTE(SUBSTITUTE(SUBSTITUTE(SUBSTITUTE(SUBSTITUTE(SUBSTITUTE(SUBSTITUTE(SUBSTITUTE(SUBSTITUTE(SUBSTITUTE(SUBSTITUTE(SUBSTITUTE(SUBSTITUTE(SUBSTITUTE(SUBSTITUTE(SUBSTITUTE(SUBSTITUTE(SUBSTITUTE(SUBSTITUTE(IF(_xlfn.ISFORMULA('#_G'!I31),_xlfn.FORMULATEXT('#_G'!I31),'#_G'!I31),"9","#"),"8","#"),"7","#"),"6","#"),"5","#"),"4","#"),"3","#"),"2","#"),"1","#"),"0","#"),"$","")," ",""),",","@"),"&gt;","@"),"&lt;","@"),"=","@"),")","@"),"(","@"),"^","@"),"/","@"),"+","@"),"*","@"),"-","@"),"@#","")))/2,TRUE,FALSE),"HardCodeMsg",IF(LEN(IF(_xlfn.ISFORMULA(G!I31),_xlfn.FORMULATEXT(G!I31),G!I31))-LEN(SUBSTITUTE(IF(_xlfn.ISFORMULA(G!I31),_xlfn.FORMULATEXT(G!I31),G!I31),"""",""))&gt;LEN(IF(_xlfn.ISFORMULA('#_G'!I31),_xlfn.FORMULATEXT('#_G'!I31),'#_G'!I31))-LEN(SUBSTITUTE(IF(_xlfn.ISFORMULA('#_G'!I31),_xlfn.FORMULATEXT('#_G'!I31),'#_G'!I31),"""","")),TRUE,FALSE),"HardQuoteMsg",IF(LEN(IF(_xlfn.ISFORMULA(G!I31),_xlfn.FORMULATEXT(G!I31),G!I31))-LEN(SUBSTITUTE(IF(_xlfn.ISFORMULA(G!I31),_xlfn.FORMULATEXT(G!I31),G!I31),"$",""))&lt;LEN(IF(_xlfn.ISFORMULA('#_G'!I31),_xlfn.FORMULATEXT('#_G'!I31),'#_G'!I31))-LEN(SUBSTITUTE(IF(_xlfn.ISFORMULA('#_G'!I31),_xlfn.FORMULATEXT('#_G'!I31),'#_G'!I31),"$","")),TRUE,FALSE),"MissingAbsMsg",_xlfn.IFS(ISTEXT('#_G'!I31),FALSE,ISLOGICAL('#_G'!I31),FALSE,SUBSTITUTE(CELL("format",'#_G'!I31),"-","")=SUBSTITUTE(CELL("format",G!I31),"-",""),FALSE,CELL("format",'#_G'!I31)="G",FALSE,AND(CELL("format",'#_G'!I31)="F0",CELL("format",G!I31)="G"),FALSE,TRUE,IFERROR(IF(MATCH(CELL("format",'#_G'!I31),FormatCodes_SFX!$A$4:$A$53,0)&gt;0,TRUE),FALSE),TRUE,TRUE),"FormatMsg",TRUE,"PerfectMsg")</f>
        <v>PerfectMsg</v>
      </c>
      <c r="J31" s="349" t="str">
        <f ca="1">_xlfn.IFS(ISBLANK(G!J31),"",IF(NOT(ISNA('#_G'!J31)),IF(ISNA(G!J31),TRUE,FALSE),FALSE),"StuNAMsg",IF(AND(ISNA('#_G'!J31),ISNA(G!J31)),TRUE,FALSE),"PerfectMsg",IF(NOT(ISERROR('#_G'!J31)),IF(ISERROR(G!J31),TRUE,FALSE),FALSE),"StuErrorMsg",IF(TYPE('#_G'!J31)&lt;&gt;TYPE(G!J31),TRUE,FALSE),"WrongTypeMsg",IF(_xlfn.ISFORMULA('#_G'!J31),IF(NOT(_xlfn.ISFORMULA(G!J31)),TRUE),FALSE),"MissingFormulaMsg",IF(NOT(AND(ISNUMBER(FIND("[",_xlfn.FORMULATEXT('#_G'!J31))),ISNUMBER(FIND("!",_xlfn.FORMULATEXT('#_G'!J31))))),AND(ISNUMBER(FIND("[",_xlfn.FORMULATEXT(G!J31))),ISNUMBER(FIND("!",_xlfn.FORMULATEXT(G!J31)))),FALSE),"ExternalRefsMsg",IF(ISNUMBER('#_G'!J31),IF(ABS('#_G'!J31-G!J31)&gt;0.00001,TRUE,FALSE),IF('#_G'!J31&lt;&gt;G!J31,TRUE,FALSE)),IF(ISNUMBER('#_G'!J31),IF('#_G'!J31&gt;G!J31,"TooLow","TooHigh"),"WrongAnswer"),NOT(_xlfn.ISFORMULA('#_G'!J31)),IF(_xlfn.IFS(ISTEXT('#_G'!J31),FALSE,ISLOGICAL('#_G'!J31),FALSE,SUBSTITUTE(CELL("format",'#_G'!J31),"-","")=SUBSTITUTE(CELL("format",G!J31),"-",""),FALSE,CELL("format",'#_G'!J31)="G",FALSE,AND(CELL("format",'#_G'!J31)="F0",CELL("format",G!J31)="G"),FALSE,TRUE,IFERROR(IF(MATCH(CELL("format",'#_G'!J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31),_xlfn.FORMULATEXT(G!J31),G!J31),"9","#"),"8","#"),"7","#"),"6","#"),"5","#"),"4","#"),"3","#"),"2","#"),"1","#"),"0","#"),"$","")," ",""),",","@"),"&gt;","@"),"&lt;","@"),"=","@"),")","@"),"(","@"),"^","@"),"/","@"),"+","@"),"*","@"),"-","@"))-LEN(SUBSTITUTE(SUBSTITUTE(SUBSTITUTE(SUBSTITUTE(SUBSTITUTE(SUBSTITUTE(SUBSTITUTE(SUBSTITUTE(SUBSTITUTE(SUBSTITUTE(SUBSTITUTE(SUBSTITUTE(SUBSTITUTE(SUBSTITUTE(SUBSTITUTE(SUBSTITUTE(SUBSTITUTE(SUBSTITUTE(SUBSTITUTE(SUBSTITUTE(SUBSTITUTE(SUBSTITUTE(SUBSTITUTE(SUBSTITUTE(IF(_xlfn.ISFORMULA(G!J31),_xlfn.FORMULATEXT(G!J31),G!J31),"9","#"),"8","#"),"7","#"),"6","#"),"5","#"),"4","#"),"3","#"),"2","#"),"1","#"),"0","#"),"$","")," ",""),",","@"),"&gt;","@"),"&lt;","@"),"=","@"),")","@"),"(","@"),"^","@"),"/","@"),"+","@"),"*","@"),"-","@"),"@#","")))/2&gt;(LEN(SUBSTITUTE(SUBSTITUTE(SUBSTITUTE(SUBSTITUTE(SUBSTITUTE(SUBSTITUTE(SUBSTITUTE(SUBSTITUTE(SUBSTITUTE(SUBSTITUTE(SUBSTITUTE(SUBSTITUTE(SUBSTITUTE(SUBSTITUTE(SUBSTITUTE(SUBSTITUTE(SUBSTITUTE(SUBSTITUTE(SUBSTITUTE(SUBSTITUTE(SUBSTITUTE(SUBSTITUTE(SUBSTITUTE(IF(_xlfn.ISFORMULA('#_G'!J31),_xlfn.FORMULATEXT('#_G'!J31),'#_G'!J31),"9","#"),"8","#"),"7","#"),"6","#"),"5","#"),"4","#"),"3","#"),"2","#"),"1","#"),"0","#"),"$","")," ",""),",","@"),"&gt;","@"),"&lt;","@"),"=","@"),")","@"),"(","@"),"^","@"),"/","@"),"+","@"),"*","@"),"-","@"))-LEN(SUBSTITUTE(SUBSTITUTE(SUBSTITUTE(SUBSTITUTE(SUBSTITUTE(SUBSTITUTE(SUBSTITUTE(SUBSTITUTE(SUBSTITUTE(SUBSTITUTE(SUBSTITUTE(SUBSTITUTE(SUBSTITUTE(SUBSTITUTE(SUBSTITUTE(SUBSTITUTE(SUBSTITUTE(SUBSTITUTE(SUBSTITUTE(SUBSTITUTE(SUBSTITUTE(SUBSTITUTE(SUBSTITUTE(SUBSTITUTE(IF(_xlfn.ISFORMULA('#_G'!J31),_xlfn.FORMULATEXT('#_G'!J31),'#_G'!J31),"9","#"),"8","#"),"7","#"),"6","#"),"5","#"),"4","#"),"3","#"),"2","#"),"1","#"),"0","#"),"$","")," ",""),",","@"),"&gt;","@"),"&lt;","@"),"=","@"),")","@"),"(","@"),"^","@"),"/","@"),"+","@"),"*","@"),"-","@"),"@#","")))/2,TRUE,FALSE),"HardCodeMsg",IF(LEN(IF(_xlfn.ISFORMULA(G!J31),_xlfn.FORMULATEXT(G!J31),G!J31))-LEN(SUBSTITUTE(IF(_xlfn.ISFORMULA(G!J31),_xlfn.FORMULATEXT(G!J31),G!J31),"""",""))&gt;LEN(IF(_xlfn.ISFORMULA('#_G'!J31),_xlfn.FORMULATEXT('#_G'!J31),'#_G'!J31))-LEN(SUBSTITUTE(IF(_xlfn.ISFORMULA('#_G'!J31),_xlfn.FORMULATEXT('#_G'!J31),'#_G'!J31),"""","")),TRUE,FALSE),"HardQuoteMsg",IF(LEN(IF(_xlfn.ISFORMULA(G!J31),_xlfn.FORMULATEXT(G!J31),G!J31))-LEN(SUBSTITUTE(IF(_xlfn.ISFORMULA(G!J31),_xlfn.FORMULATEXT(G!J31),G!J31),"$",""))&lt;LEN(IF(_xlfn.ISFORMULA('#_G'!J31),_xlfn.FORMULATEXT('#_G'!J31),'#_G'!J31))-LEN(SUBSTITUTE(IF(_xlfn.ISFORMULA('#_G'!J31),_xlfn.FORMULATEXT('#_G'!J31),'#_G'!J31),"$","")),TRUE,FALSE),"MissingAbsMsg",_xlfn.IFS(ISTEXT('#_G'!J31),FALSE,ISLOGICAL('#_G'!J31),FALSE,SUBSTITUTE(CELL("format",'#_G'!J31),"-","")=SUBSTITUTE(CELL("format",G!J31),"-",""),FALSE,CELL("format",'#_G'!J31)="G",FALSE,AND(CELL("format",'#_G'!J31)="F0",CELL("format",G!J31)="G"),FALSE,TRUE,IFERROR(IF(MATCH(CELL("format",'#_G'!J31),FormatCodes_SFX!$A$4:$A$53,0)&gt;0,TRUE),FALSE),TRUE,TRUE),"FormatMsg",TRUE,"PerfectMsg")</f>
        <v>PerfectMsg</v>
      </c>
      <c r="K31" s="231" t="str">
        <f ca="1">_xlfn.IFS(ISBLANK(G!K31),"",IF(NOT(ISNA('#_G'!K31)),IF(ISNA(G!K31),TRUE,FALSE),FALSE),"StuNAMsg",IF(AND(ISNA('#_G'!K31),ISNA(G!K31)),TRUE,FALSE),"PerfectMsg",IF(NOT(ISERROR('#_G'!K31)),IF(ISERROR(G!K31),TRUE,FALSE),FALSE),"StuErrorMsg",IF(TYPE('#_G'!K31)&lt;&gt;TYPE(G!K31),TRUE,FALSE),"WrongTypeMsg",IF(_xlfn.ISFORMULA('#_G'!K31),IF(NOT(_xlfn.ISFORMULA(G!K31)),TRUE),FALSE),"MissingFormulaMsg",IF(NOT(AND(ISNUMBER(FIND("[",_xlfn.FORMULATEXT('#_G'!K31))),ISNUMBER(FIND("!",_xlfn.FORMULATEXT('#_G'!K31))))),AND(ISNUMBER(FIND("[",_xlfn.FORMULATEXT(G!K31))),ISNUMBER(FIND("!",_xlfn.FORMULATEXT(G!K31)))),FALSE),"ExternalRefsMsg",IF(ISNUMBER('#_G'!K31),IF(ABS('#_G'!K31-G!K31)&gt;0.00001,TRUE,FALSE),IF('#_G'!K31&lt;&gt;G!K31,TRUE,FALSE)),IF(ISNUMBER('#_G'!K31),IF('#_G'!K31&gt;G!K31,"TooLow","TooHigh"),"WrongAnswer"),NOT(_xlfn.ISFORMULA('#_G'!K31)),IF(_xlfn.IFS(ISTEXT('#_G'!K31),FALSE,ISLOGICAL('#_G'!K31),FALSE,SUBSTITUTE(CELL("format",'#_G'!K31),"-","")=SUBSTITUTE(CELL("format",G!K31),"-",""),FALSE,CELL("format",'#_G'!K31)="G",FALSE,AND(CELL("format",'#_G'!K31)="F0",CELL("format",G!K31)="G"),FALSE,TRUE,IFERROR(IF(MATCH(CELL("format",'#_G'!K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31),_xlfn.FORMULATEXT(G!K31),G!K31),"9","#"),"8","#"),"7","#"),"6","#"),"5","#"),"4","#"),"3","#"),"2","#"),"1","#"),"0","#"),"$","")," ",""),",","@"),"&gt;","@"),"&lt;","@"),"=","@"),")","@"),"(","@"),"^","@"),"/","@"),"+","@"),"*","@"),"-","@"))-LEN(SUBSTITUTE(SUBSTITUTE(SUBSTITUTE(SUBSTITUTE(SUBSTITUTE(SUBSTITUTE(SUBSTITUTE(SUBSTITUTE(SUBSTITUTE(SUBSTITUTE(SUBSTITUTE(SUBSTITUTE(SUBSTITUTE(SUBSTITUTE(SUBSTITUTE(SUBSTITUTE(SUBSTITUTE(SUBSTITUTE(SUBSTITUTE(SUBSTITUTE(SUBSTITUTE(SUBSTITUTE(SUBSTITUTE(SUBSTITUTE(IF(_xlfn.ISFORMULA(G!K31),_xlfn.FORMULATEXT(G!K31),G!K31),"9","#"),"8","#"),"7","#"),"6","#"),"5","#"),"4","#"),"3","#"),"2","#"),"1","#"),"0","#"),"$","")," ",""),",","@"),"&gt;","@"),"&lt;","@"),"=","@"),")","@"),"(","@"),"^","@"),"/","@"),"+","@"),"*","@"),"-","@"),"@#","")))/2&gt;(LEN(SUBSTITUTE(SUBSTITUTE(SUBSTITUTE(SUBSTITUTE(SUBSTITUTE(SUBSTITUTE(SUBSTITUTE(SUBSTITUTE(SUBSTITUTE(SUBSTITUTE(SUBSTITUTE(SUBSTITUTE(SUBSTITUTE(SUBSTITUTE(SUBSTITUTE(SUBSTITUTE(SUBSTITUTE(SUBSTITUTE(SUBSTITUTE(SUBSTITUTE(SUBSTITUTE(SUBSTITUTE(SUBSTITUTE(IF(_xlfn.ISFORMULA('#_G'!K31),_xlfn.FORMULATEXT('#_G'!K31),'#_G'!K31),"9","#"),"8","#"),"7","#"),"6","#"),"5","#"),"4","#"),"3","#"),"2","#"),"1","#"),"0","#"),"$","")," ",""),",","@"),"&gt;","@"),"&lt;","@"),"=","@"),")","@"),"(","@"),"^","@"),"/","@"),"+","@"),"*","@"),"-","@"))-LEN(SUBSTITUTE(SUBSTITUTE(SUBSTITUTE(SUBSTITUTE(SUBSTITUTE(SUBSTITUTE(SUBSTITUTE(SUBSTITUTE(SUBSTITUTE(SUBSTITUTE(SUBSTITUTE(SUBSTITUTE(SUBSTITUTE(SUBSTITUTE(SUBSTITUTE(SUBSTITUTE(SUBSTITUTE(SUBSTITUTE(SUBSTITUTE(SUBSTITUTE(SUBSTITUTE(SUBSTITUTE(SUBSTITUTE(SUBSTITUTE(IF(_xlfn.ISFORMULA('#_G'!K31),_xlfn.FORMULATEXT('#_G'!K31),'#_G'!K31),"9","#"),"8","#"),"7","#"),"6","#"),"5","#"),"4","#"),"3","#"),"2","#"),"1","#"),"0","#"),"$","")," ",""),",","@"),"&gt;","@"),"&lt;","@"),"=","@"),")","@"),"(","@"),"^","@"),"/","@"),"+","@"),"*","@"),"-","@"),"@#","")))/2,TRUE,FALSE),"HardCodeMsg",IF(LEN(IF(_xlfn.ISFORMULA(G!K31),_xlfn.FORMULATEXT(G!K31),G!K31))-LEN(SUBSTITUTE(IF(_xlfn.ISFORMULA(G!K31),_xlfn.FORMULATEXT(G!K31),G!K31),"""",""))&gt;LEN(IF(_xlfn.ISFORMULA('#_G'!K31),_xlfn.FORMULATEXT('#_G'!K31),'#_G'!K31))-LEN(SUBSTITUTE(IF(_xlfn.ISFORMULA('#_G'!K31),_xlfn.FORMULATEXT('#_G'!K31),'#_G'!K31),"""","")),TRUE,FALSE),"HardQuoteMsg",IF(LEN(IF(_xlfn.ISFORMULA(G!K31),_xlfn.FORMULATEXT(G!K31),G!K31))-LEN(SUBSTITUTE(IF(_xlfn.ISFORMULA(G!K31),_xlfn.FORMULATEXT(G!K31),G!K31),"$",""))&lt;LEN(IF(_xlfn.ISFORMULA('#_G'!K31),_xlfn.FORMULATEXT('#_G'!K31),'#_G'!K31))-LEN(SUBSTITUTE(IF(_xlfn.ISFORMULA('#_G'!K31),_xlfn.FORMULATEXT('#_G'!K31),'#_G'!K31),"$","")),TRUE,FALSE),"MissingAbsMsg",_xlfn.IFS(ISTEXT('#_G'!K31),FALSE,ISLOGICAL('#_G'!K31),FALSE,SUBSTITUTE(CELL("format",'#_G'!K31),"-","")=SUBSTITUTE(CELL("format",G!K31),"-",""),FALSE,CELL("format",'#_G'!K31)="G",FALSE,AND(CELL("format",'#_G'!K31)="F0",CELL("format",G!K31)="G"),FALSE,TRUE,IFERROR(IF(MATCH(CELL("format",'#_G'!K31),FormatCodes_SFX!$A$4:$A$53,0)&gt;0,TRUE),FALSE),TRUE,TRUE),"FormatMsg",TRUE,"PerfectMsg")</f>
        <v>PerfectMsg</v>
      </c>
    </row>
    <row r="32" spans="6:12">
      <c r="F32" s="348">
        <v>0</v>
      </c>
      <c r="G32" s="348">
        <v>0</v>
      </c>
      <c r="H32" s="349">
        <v>264267</v>
      </c>
      <c r="I32" s="349" t="str">
        <f ca="1">_xlfn.IFS(ISBLANK(G!I32),"",IF(NOT(ISNA('#_G'!I32)),IF(ISNA(G!I32),TRUE,FALSE),FALSE),"StuNAMsg",IF(AND(ISNA('#_G'!I32),ISNA(G!I32)),TRUE,FALSE),"PerfectMsg",IF(NOT(ISERROR('#_G'!I32)),IF(ISERROR(G!I32),TRUE,FALSE),FALSE),"StuErrorMsg",IF(TYPE('#_G'!I32)&lt;&gt;TYPE(G!I32),TRUE,FALSE),"WrongTypeMsg",IF(_xlfn.ISFORMULA('#_G'!I32),IF(NOT(_xlfn.ISFORMULA(G!I32)),TRUE),FALSE),"MissingFormulaMsg",IF(NOT(AND(ISNUMBER(FIND("[",_xlfn.FORMULATEXT('#_G'!I32))),ISNUMBER(FIND("!",_xlfn.FORMULATEXT('#_G'!I32))))),AND(ISNUMBER(FIND("[",_xlfn.FORMULATEXT(G!I32))),ISNUMBER(FIND("!",_xlfn.FORMULATEXT(G!I32)))),FALSE),"ExternalRefsMsg",IF(ISNUMBER('#_G'!I32),IF(ABS('#_G'!I32-G!I32)&gt;0.00001,TRUE,FALSE),IF('#_G'!I32&lt;&gt;G!I32,TRUE,FALSE)),IF(ISNUMBER('#_G'!I32),IF('#_G'!I32&gt;G!I32,"TooLow","TooHigh"),"WrongAnswer"),NOT(_xlfn.ISFORMULA('#_G'!I32)),IF(_xlfn.IFS(ISTEXT('#_G'!I32),FALSE,ISLOGICAL('#_G'!I32),FALSE,SUBSTITUTE(CELL("format",'#_G'!I32),"-","")=SUBSTITUTE(CELL("format",G!I32),"-",""),FALSE,CELL("format",'#_G'!I32)="G",FALSE,AND(CELL("format",'#_G'!I32)="F0",CELL("format",G!I32)="G"),FALSE,TRUE,IFERROR(IF(MATCH(CELL("format",'#_G'!I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32),_xlfn.FORMULATEXT(G!I32),G!I32),"9","#"),"8","#"),"7","#"),"6","#"),"5","#"),"4","#"),"3","#"),"2","#"),"1","#"),"0","#"),"$","")," ",""),",","@"),"&gt;","@"),"&lt;","@"),"=","@"),")","@"),"(","@"),"^","@"),"/","@"),"+","@"),"*","@"),"-","@"))-LEN(SUBSTITUTE(SUBSTITUTE(SUBSTITUTE(SUBSTITUTE(SUBSTITUTE(SUBSTITUTE(SUBSTITUTE(SUBSTITUTE(SUBSTITUTE(SUBSTITUTE(SUBSTITUTE(SUBSTITUTE(SUBSTITUTE(SUBSTITUTE(SUBSTITUTE(SUBSTITUTE(SUBSTITUTE(SUBSTITUTE(SUBSTITUTE(SUBSTITUTE(SUBSTITUTE(SUBSTITUTE(SUBSTITUTE(SUBSTITUTE(IF(_xlfn.ISFORMULA(G!I32),_xlfn.FORMULATEXT(G!I32),G!I32),"9","#"),"8","#"),"7","#"),"6","#"),"5","#"),"4","#"),"3","#"),"2","#"),"1","#"),"0","#"),"$","")," ",""),",","@"),"&gt;","@"),"&lt;","@"),"=","@"),")","@"),"(","@"),"^","@"),"/","@"),"+","@"),"*","@"),"-","@"),"@#","")))/2&gt;(LEN(SUBSTITUTE(SUBSTITUTE(SUBSTITUTE(SUBSTITUTE(SUBSTITUTE(SUBSTITUTE(SUBSTITUTE(SUBSTITUTE(SUBSTITUTE(SUBSTITUTE(SUBSTITUTE(SUBSTITUTE(SUBSTITUTE(SUBSTITUTE(SUBSTITUTE(SUBSTITUTE(SUBSTITUTE(SUBSTITUTE(SUBSTITUTE(SUBSTITUTE(SUBSTITUTE(SUBSTITUTE(SUBSTITUTE(IF(_xlfn.ISFORMULA('#_G'!I32),_xlfn.FORMULATEXT('#_G'!I32),'#_G'!I32),"9","#"),"8","#"),"7","#"),"6","#"),"5","#"),"4","#"),"3","#"),"2","#"),"1","#"),"0","#"),"$","")," ",""),",","@"),"&gt;","@"),"&lt;","@"),"=","@"),")","@"),"(","@"),"^","@"),"/","@"),"+","@"),"*","@"),"-","@"))-LEN(SUBSTITUTE(SUBSTITUTE(SUBSTITUTE(SUBSTITUTE(SUBSTITUTE(SUBSTITUTE(SUBSTITUTE(SUBSTITUTE(SUBSTITUTE(SUBSTITUTE(SUBSTITUTE(SUBSTITUTE(SUBSTITUTE(SUBSTITUTE(SUBSTITUTE(SUBSTITUTE(SUBSTITUTE(SUBSTITUTE(SUBSTITUTE(SUBSTITUTE(SUBSTITUTE(SUBSTITUTE(SUBSTITUTE(SUBSTITUTE(IF(_xlfn.ISFORMULA('#_G'!I32),_xlfn.FORMULATEXT('#_G'!I32),'#_G'!I32),"9","#"),"8","#"),"7","#"),"6","#"),"5","#"),"4","#"),"3","#"),"2","#"),"1","#"),"0","#"),"$","")," ",""),",","@"),"&gt;","@"),"&lt;","@"),"=","@"),")","@"),"(","@"),"^","@"),"/","@"),"+","@"),"*","@"),"-","@"),"@#","")))/2,TRUE,FALSE),"HardCodeMsg",IF(LEN(IF(_xlfn.ISFORMULA(G!I32),_xlfn.FORMULATEXT(G!I32),G!I32))-LEN(SUBSTITUTE(IF(_xlfn.ISFORMULA(G!I32),_xlfn.FORMULATEXT(G!I32),G!I32),"""",""))&gt;LEN(IF(_xlfn.ISFORMULA('#_G'!I32),_xlfn.FORMULATEXT('#_G'!I32),'#_G'!I32))-LEN(SUBSTITUTE(IF(_xlfn.ISFORMULA('#_G'!I32),_xlfn.FORMULATEXT('#_G'!I32),'#_G'!I32),"""","")),TRUE,FALSE),"HardQuoteMsg",IF(LEN(IF(_xlfn.ISFORMULA(G!I32),_xlfn.FORMULATEXT(G!I32),G!I32))-LEN(SUBSTITUTE(IF(_xlfn.ISFORMULA(G!I32),_xlfn.FORMULATEXT(G!I32),G!I32),"$",""))&lt;LEN(IF(_xlfn.ISFORMULA('#_G'!I32),_xlfn.FORMULATEXT('#_G'!I32),'#_G'!I32))-LEN(SUBSTITUTE(IF(_xlfn.ISFORMULA('#_G'!I32),_xlfn.FORMULATEXT('#_G'!I32),'#_G'!I32),"$","")),TRUE,FALSE),"MissingAbsMsg",_xlfn.IFS(ISTEXT('#_G'!I32),FALSE,ISLOGICAL('#_G'!I32),FALSE,SUBSTITUTE(CELL("format",'#_G'!I32),"-","")=SUBSTITUTE(CELL("format",G!I32),"-",""),FALSE,CELL("format",'#_G'!I32)="G",FALSE,AND(CELL("format",'#_G'!I32)="F0",CELL("format",G!I32)="G"),FALSE,TRUE,IFERROR(IF(MATCH(CELL("format",'#_G'!I32),FormatCodes_SFX!$A$4:$A$53,0)&gt;0,TRUE),FALSE),TRUE,TRUE),"FormatMsg",TRUE,"PerfectMsg")</f>
        <v>PerfectMsg</v>
      </c>
      <c r="J32" s="349" t="str">
        <f ca="1">_xlfn.IFS(ISBLANK(G!J32),"",IF(NOT(ISNA('#_G'!J32)),IF(ISNA(G!J32),TRUE,FALSE),FALSE),"StuNAMsg",IF(AND(ISNA('#_G'!J32),ISNA(G!J32)),TRUE,FALSE),"PerfectMsg",IF(NOT(ISERROR('#_G'!J32)),IF(ISERROR(G!J32),TRUE,FALSE),FALSE),"StuErrorMsg",IF(TYPE('#_G'!J32)&lt;&gt;TYPE(G!J32),TRUE,FALSE),"WrongTypeMsg",IF(_xlfn.ISFORMULA('#_G'!J32),IF(NOT(_xlfn.ISFORMULA(G!J32)),TRUE),FALSE),"MissingFormulaMsg",IF(NOT(AND(ISNUMBER(FIND("[",_xlfn.FORMULATEXT('#_G'!J32))),ISNUMBER(FIND("!",_xlfn.FORMULATEXT('#_G'!J32))))),AND(ISNUMBER(FIND("[",_xlfn.FORMULATEXT(G!J32))),ISNUMBER(FIND("!",_xlfn.FORMULATEXT(G!J32)))),FALSE),"ExternalRefsMsg",IF(ISNUMBER('#_G'!J32),IF(ABS('#_G'!J32-G!J32)&gt;0.00001,TRUE,FALSE),IF('#_G'!J32&lt;&gt;G!J32,TRUE,FALSE)),IF(ISNUMBER('#_G'!J32),IF('#_G'!J32&gt;G!J32,"TooLow","TooHigh"),"WrongAnswer"),NOT(_xlfn.ISFORMULA('#_G'!J32)),IF(_xlfn.IFS(ISTEXT('#_G'!J32),FALSE,ISLOGICAL('#_G'!J32),FALSE,SUBSTITUTE(CELL("format",'#_G'!J32),"-","")=SUBSTITUTE(CELL("format",G!J32),"-",""),FALSE,CELL("format",'#_G'!J32)="G",FALSE,AND(CELL("format",'#_G'!J32)="F0",CELL("format",G!J32)="G"),FALSE,TRUE,IFERROR(IF(MATCH(CELL("format",'#_G'!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32),_xlfn.FORMULATEXT(G!J32),G!J32),"9","#"),"8","#"),"7","#"),"6","#"),"5","#"),"4","#"),"3","#"),"2","#"),"1","#"),"0","#"),"$","")," ",""),",","@"),"&gt;","@"),"&lt;","@"),"=","@"),")","@"),"(","@"),"^","@"),"/","@"),"+","@"),"*","@"),"-","@"))-LEN(SUBSTITUTE(SUBSTITUTE(SUBSTITUTE(SUBSTITUTE(SUBSTITUTE(SUBSTITUTE(SUBSTITUTE(SUBSTITUTE(SUBSTITUTE(SUBSTITUTE(SUBSTITUTE(SUBSTITUTE(SUBSTITUTE(SUBSTITUTE(SUBSTITUTE(SUBSTITUTE(SUBSTITUTE(SUBSTITUTE(SUBSTITUTE(SUBSTITUTE(SUBSTITUTE(SUBSTITUTE(SUBSTITUTE(SUBSTITUTE(IF(_xlfn.ISFORMULA(G!J32),_xlfn.FORMULATEXT(G!J32),G!J32),"9","#"),"8","#"),"7","#"),"6","#"),"5","#"),"4","#"),"3","#"),"2","#"),"1","#"),"0","#"),"$","")," ",""),",","@"),"&gt;","@"),"&lt;","@"),"=","@"),")","@"),"(","@"),"^","@"),"/","@"),"+","@"),"*","@"),"-","@"),"@#","")))/2&gt;(LEN(SUBSTITUTE(SUBSTITUTE(SUBSTITUTE(SUBSTITUTE(SUBSTITUTE(SUBSTITUTE(SUBSTITUTE(SUBSTITUTE(SUBSTITUTE(SUBSTITUTE(SUBSTITUTE(SUBSTITUTE(SUBSTITUTE(SUBSTITUTE(SUBSTITUTE(SUBSTITUTE(SUBSTITUTE(SUBSTITUTE(SUBSTITUTE(SUBSTITUTE(SUBSTITUTE(SUBSTITUTE(SUBSTITUTE(IF(_xlfn.ISFORMULA('#_G'!J32),_xlfn.FORMULATEXT('#_G'!J32),'#_G'!J32),"9","#"),"8","#"),"7","#"),"6","#"),"5","#"),"4","#"),"3","#"),"2","#"),"1","#"),"0","#"),"$","")," ",""),",","@"),"&gt;","@"),"&lt;","@"),"=","@"),")","@"),"(","@"),"^","@"),"/","@"),"+","@"),"*","@"),"-","@"))-LEN(SUBSTITUTE(SUBSTITUTE(SUBSTITUTE(SUBSTITUTE(SUBSTITUTE(SUBSTITUTE(SUBSTITUTE(SUBSTITUTE(SUBSTITUTE(SUBSTITUTE(SUBSTITUTE(SUBSTITUTE(SUBSTITUTE(SUBSTITUTE(SUBSTITUTE(SUBSTITUTE(SUBSTITUTE(SUBSTITUTE(SUBSTITUTE(SUBSTITUTE(SUBSTITUTE(SUBSTITUTE(SUBSTITUTE(SUBSTITUTE(IF(_xlfn.ISFORMULA('#_G'!J32),_xlfn.FORMULATEXT('#_G'!J32),'#_G'!J32),"9","#"),"8","#"),"7","#"),"6","#"),"5","#"),"4","#"),"3","#"),"2","#"),"1","#"),"0","#"),"$","")," ",""),",","@"),"&gt;","@"),"&lt;","@"),"=","@"),")","@"),"(","@"),"^","@"),"/","@"),"+","@"),"*","@"),"-","@"),"@#","")))/2,TRUE,FALSE),"HardCodeMsg",IF(LEN(IF(_xlfn.ISFORMULA(G!J32),_xlfn.FORMULATEXT(G!J32),G!J32))-LEN(SUBSTITUTE(IF(_xlfn.ISFORMULA(G!J32),_xlfn.FORMULATEXT(G!J32),G!J32),"""",""))&gt;LEN(IF(_xlfn.ISFORMULA('#_G'!J32),_xlfn.FORMULATEXT('#_G'!J32),'#_G'!J32))-LEN(SUBSTITUTE(IF(_xlfn.ISFORMULA('#_G'!J32),_xlfn.FORMULATEXT('#_G'!J32),'#_G'!J32),"""","")),TRUE,FALSE),"HardQuoteMsg",IF(LEN(IF(_xlfn.ISFORMULA(G!J32),_xlfn.FORMULATEXT(G!J32),G!J32))-LEN(SUBSTITUTE(IF(_xlfn.ISFORMULA(G!J32),_xlfn.FORMULATEXT(G!J32),G!J32),"$",""))&lt;LEN(IF(_xlfn.ISFORMULA('#_G'!J32),_xlfn.FORMULATEXT('#_G'!J32),'#_G'!J32))-LEN(SUBSTITUTE(IF(_xlfn.ISFORMULA('#_G'!J32),_xlfn.FORMULATEXT('#_G'!J32),'#_G'!J32),"$","")),TRUE,FALSE),"MissingAbsMsg",_xlfn.IFS(ISTEXT('#_G'!J32),FALSE,ISLOGICAL('#_G'!J32),FALSE,SUBSTITUTE(CELL("format",'#_G'!J32),"-","")=SUBSTITUTE(CELL("format",G!J32),"-",""),FALSE,CELL("format",'#_G'!J32)="G",FALSE,AND(CELL("format",'#_G'!J32)="F0",CELL("format",G!J32)="G"),FALSE,TRUE,IFERROR(IF(MATCH(CELL("format",'#_G'!J32),FormatCodes_SFX!$A$4:$A$53,0)&gt;0,TRUE),FALSE),TRUE,TRUE),"FormatMsg",TRUE,"PerfectMsg")</f>
        <v>PerfectMsg</v>
      </c>
      <c r="K32" s="231" t="str">
        <f ca="1">_xlfn.IFS(ISBLANK(G!K32),"",IF(NOT(ISNA('#_G'!K32)),IF(ISNA(G!K32),TRUE,FALSE),FALSE),"StuNAMsg",IF(AND(ISNA('#_G'!K32),ISNA(G!K32)),TRUE,FALSE),"PerfectMsg",IF(NOT(ISERROR('#_G'!K32)),IF(ISERROR(G!K32),TRUE,FALSE),FALSE),"StuErrorMsg",IF(TYPE('#_G'!K32)&lt;&gt;TYPE(G!K32),TRUE,FALSE),"WrongTypeMsg",IF(_xlfn.ISFORMULA('#_G'!K32),IF(NOT(_xlfn.ISFORMULA(G!K32)),TRUE),FALSE),"MissingFormulaMsg",IF(NOT(AND(ISNUMBER(FIND("[",_xlfn.FORMULATEXT('#_G'!K32))),ISNUMBER(FIND("!",_xlfn.FORMULATEXT('#_G'!K32))))),AND(ISNUMBER(FIND("[",_xlfn.FORMULATEXT(G!K32))),ISNUMBER(FIND("!",_xlfn.FORMULATEXT(G!K32)))),FALSE),"ExternalRefsMsg",IF(ISNUMBER('#_G'!K32),IF(ABS('#_G'!K32-G!K32)&gt;0.00001,TRUE,FALSE),IF('#_G'!K32&lt;&gt;G!K32,TRUE,FALSE)),IF(ISNUMBER('#_G'!K32),IF('#_G'!K32&gt;G!K32,"TooLow","TooHigh"),"WrongAnswer"),NOT(_xlfn.ISFORMULA('#_G'!K32)),IF(_xlfn.IFS(ISTEXT('#_G'!K32),FALSE,ISLOGICAL('#_G'!K32),FALSE,SUBSTITUTE(CELL("format",'#_G'!K32),"-","")=SUBSTITUTE(CELL("format",G!K32),"-",""),FALSE,CELL("format",'#_G'!K32)="G",FALSE,AND(CELL("format",'#_G'!K32)="F0",CELL("format",G!K32)="G"),FALSE,TRUE,IFERROR(IF(MATCH(CELL("format",'#_G'!K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32),_xlfn.FORMULATEXT(G!K32),G!K32),"9","#"),"8","#"),"7","#"),"6","#"),"5","#"),"4","#"),"3","#"),"2","#"),"1","#"),"0","#"),"$","")," ",""),",","@"),"&gt;","@"),"&lt;","@"),"=","@"),")","@"),"(","@"),"^","@"),"/","@"),"+","@"),"*","@"),"-","@"))-LEN(SUBSTITUTE(SUBSTITUTE(SUBSTITUTE(SUBSTITUTE(SUBSTITUTE(SUBSTITUTE(SUBSTITUTE(SUBSTITUTE(SUBSTITUTE(SUBSTITUTE(SUBSTITUTE(SUBSTITUTE(SUBSTITUTE(SUBSTITUTE(SUBSTITUTE(SUBSTITUTE(SUBSTITUTE(SUBSTITUTE(SUBSTITUTE(SUBSTITUTE(SUBSTITUTE(SUBSTITUTE(SUBSTITUTE(SUBSTITUTE(IF(_xlfn.ISFORMULA(G!K32),_xlfn.FORMULATEXT(G!K32),G!K32),"9","#"),"8","#"),"7","#"),"6","#"),"5","#"),"4","#"),"3","#"),"2","#"),"1","#"),"0","#"),"$","")," ",""),",","@"),"&gt;","@"),"&lt;","@"),"=","@"),")","@"),"(","@"),"^","@"),"/","@"),"+","@"),"*","@"),"-","@"),"@#","")))/2&gt;(LEN(SUBSTITUTE(SUBSTITUTE(SUBSTITUTE(SUBSTITUTE(SUBSTITUTE(SUBSTITUTE(SUBSTITUTE(SUBSTITUTE(SUBSTITUTE(SUBSTITUTE(SUBSTITUTE(SUBSTITUTE(SUBSTITUTE(SUBSTITUTE(SUBSTITUTE(SUBSTITUTE(SUBSTITUTE(SUBSTITUTE(SUBSTITUTE(SUBSTITUTE(SUBSTITUTE(SUBSTITUTE(SUBSTITUTE(IF(_xlfn.ISFORMULA('#_G'!K32),_xlfn.FORMULATEXT('#_G'!K32),'#_G'!K32),"9","#"),"8","#"),"7","#"),"6","#"),"5","#"),"4","#"),"3","#"),"2","#"),"1","#"),"0","#"),"$","")," ",""),",","@"),"&gt;","@"),"&lt;","@"),"=","@"),")","@"),"(","@"),"^","@"),"/","@"),"+","@"),"*","@"),"-","@"))-LEN(SUBSTITUTE(SUBSTITUTE(SUBSTITUTE(SUBSTITUTE(SUBSTITUTE(SUBSTITUTE(SUBSTITUTE(SUBSTITUTE(SUBSTITUTE(SUBSTITUTE(SUBSTITUTE(SUBSTITUTE(SUBSTITUTE(SUBSTITUTE(SUBSTITUTE(SUBSTITUTE(SUBSTITUTE(SUBSTITUTE(SUBSTITUTE(SUBSTITUTE(SUBSTITUTE(SUBSTITUTE(SUBSTITUTE(SUBSTITUTE(IF(_xlfn.ISFORMULA('#_G'!K32),_xlfn.FORMULATEXT('#_G'!K32),'#_G'!K32),"9","#"),"8","#"),"7","#"),"6","#"),"5","#"),"4","#"),"3","#"),"2","#"),"1","#"),"0","#"),"$","")," ",""),",","@"),"&gt;","@"),"&lt;","@"),"=","@"),")","@"),"(","@"),"^","@"),"/","@"),"+","@"),"*","@"),"-","@"),"@#","")))/2,TRUE,FALSE),"HardCodeMsg",IF(LEN(IF(_xlfn.ISFORMULA(G!K32),_xlfn.FORMULATEXT(G!K32),G!K32))-LEN(SUBSTITUTE(IF(_xlfn.ISFORMULA(G!K32),_xlfn.FORMULATEXT(G!K32),G!K32),"""",""))&gt;LEN(IF(_xlfn.ISFORMULA('#_G'!K32),_xlfn.FORMULATEXT('#_G'!K32),'#_G'!K32))-LEN(SUBSTITUTE(IF(_xlfn.ISFORMULA('#_G'!K32),_xlfn.FORMULATEXT('#_G'!K32),'#_G'!K32),"""","")),TRUE,FALSE),"HardQuoteMsg",IF(LEN(IF(_xlfn.ISFORMULA(G!K32),_xlfn.FORMULATEXT(G!K32),G!K32))-LEN(SUBSTITUTE(IF(_xlfn.ISFORMULA(G!K32),_xlfn.FORMULATEXT(G!K32),G!K32),"$",""))&lt;LEN(IF(_xlfn.ISFORMULA('#_G'!K32),_xlfn.FORMULATEXT('#_G'!K32),'#_G'!K32))-LEN(SUBSTITUTE(IF(_xlfn.ISFORMULA('#_G'!K32),_xlfn.FORMULATEXT('#_G'!K32),'#_G'!K32),"$","")),TRUE,FALSE),"MissingAbsMsg",_xlfn.IFS(ISTEXT('#_G'!K32),FALSE,ISLOGICAL('#_G'!K32),FALSE,SUBSTITUTE(CELL("format",'#_G'!K32),"-","")=SUBSTITUTE(CELL("format",G!K32),"-",""),FALSE,CELL("format",'#_G'!K32)="G",FALSE,AND(CELL("format",'#_G'!K32)="F0",CELL("format",G!K32)="G"),FALSE,TRUE,IFERROR(IF(MATCH(CELL("format",'#_G'!K32),FormatCodes_SFX!$A$4:$A$53,0)&gt;0,TRUE),FALSE),TRUE,TRUE),"FormatMsg",TRUE,"PerfectMsg")</f>
        <v>PerfectMsg</v>
      </c>
    </row>
    <row r="33" spans="6:11">
      <c r="F33" s="348">
        <v>0</v>
      </c>
      <c r="G33" s="348">
        <v>0</v>
      </c>
      <c r="H33" s="349">
        <v>141225</v>
      </c>
      <c r="I33" s="349" t="str">
        <f ca="1">_xlfn.IFS(ISBLANK(G!I33),"",IF(NOT(ISNA('#_G'!I33)),IF(ISNA(G!I33),TRUE,FALSE),FALSE),"StuNAMsg",IF(AND(ISNA('#_G'!I33),ISNA(G!I33)),TRUE,FALSE),"PerfectMsg",IF(NOT(ISERROR('#_G'!I33)),IF(ISERROR(G!I33),TRUE,FALSE),FALSE),"StuErrorMsg",IF(TYPE('#_G'!I33)&lt;&gt;TYPE(G!I33),TRUE,FALSE),"WrongTypeMsg",IF(_xlfn.ISFORMULA('#_G'!I33),IF(NOT(_xlfn.ISFORMULA(G!I33)),TRUE),FALSE),"MissingFormulaMsg",IF(NOT(AND(ISNUMBER(FIND("[",_xlfn.FORMULATEXT('#_G'!I33))),ISNUMBER(FIND("!",_xlfn.FORMULATEXT('#_G'!I33))))),AND(ISNUMBER(FIND("[",_xlfn.FORMULATEXT(G!I33))),ISNUMBER(FIND("!",_xlfn.FORMULATEXT(G!I33)))),FALSE),"ExternalRefsMsg",IF(ISNUMBER('#_G'!I33),IF(ABS('#_G'!I33-G!I33)&gt;0.00001,TRUE,FALSE),IF('#_G'!I33&lt;&gt;G!I33,TRUE,FALSE)),IF(ISNUMBER('#_G'!I33),IF('#_G'!I33&gt;G!I33,"TooLow","TooHigh"),"WrongAnswer"),NOT(_xlfn.ISFORMULA('#_G'!I33)),IF(_xlfn.IFS(ISTEXT('#_G'!I33),FALSE,ISLOGICAL('#_G'!I33),FALSE,SUBSTITUTE(CELL("format",'#_G'!I33),"-","")=SUBSTITUTE(CELL("format",G!I33),"-",""),FALSE,CELL("format",'#_G'!I33)="G",FALSE,AND(CELL("format",'#_G'!I33)="F0",CELL("format",G!I33)="G"),FALSE,TRUE,IFERROR(IF(MATCH(CELL("format",'#_G'!I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33),_xlfn.FORMULATEXT(G!I33),G!I33),"9","#"),"8","#"),"7","#"),"6","#"),"5","#"),"4","#"),"3","#"),"2","#"),"1","#"),"0","#"),"$","")," ",""),",","@"),"&gt;","@"),"&lt;","@"),"=","@"),")","@"),"(","@"),"^","@"),"/","@"),"+","@"),"*","@"),"-","@"))-LEN(SUBSTITUTE(SUBSTITUTE(SUBSTITUTE(SUBSTITUTE(SUBSTITUTE(SUBSTITUTE(SUBSTITUTE(SUBSTITUTE(SUBSTITUTE(SUBSTITUTE(SUBSTITUTE(SUBSTITUTE(SUBSTITUTE(SUBSTITUTE(SUBSTITUTE(SUBSTITUTE(SUBSTITUTE(SUBSTITUTE(SUBSTITUTE(SUBSTITUTE(SUBSTITUTE(SUBSTITUTE(SUBSTITUTE(SUBSTITUTE(IF(_xlfn.ISFORMULA(G!I33),_xlfn.FORMULATEXT(G!I33),G!I33),"9","#"),"8","#"),"7","#"),"6","#"),"5","#"),"4","#"),"3","#"),"2","#"),"1","#"),"0","#"),"$","")," ",""),",","@"),"&gt;","@"),"&lt;","@"),"=","@"),")","@"),"(","@"),"^","@"),"/","@"),"+","@"),"*","@"),"-","@"),"@#","")))/2&gt;(LEN(SUBSTITUTE(SUBSTITUTE(SUBSTITUTE(SUBSTITUTE(SUBSTITUTE(SUBSTITUTE(SUBSTITUTE(SUBSTITUTE(SUBSTITUTE(SUBSTITUTE(SUBSTITUTE(SUBSTITUTE(SUBSTITUTE(SUBSTITUTE(SUBSTITUTE(SUBSTITUTE(SUBSTITUTE(SUBSTITUTE(SUBSTITUTE(SUBSTITUTE(SUBSTITUTE(SUBSTITUTE(SUBSTITUTE(IF(_xlfn.ISFORMULA('#_G'!I33),_xlfn.FORMULATEXT('#_G'!I33),'#_G'!I33),"9","#"),"8","#"),"7","#"),"6","#"),"5","#"),"4","#"),"3","#"),"2","#"),"1","#"),"0","#"),"$","")," ",""),",","@"),"&gt;","@"),"&lt;","@"),"=","@"),")","@"),"(","@"),"^","@"),"/","@"),"+","@"),"*","@"),"-","@"))-LEN(SUBSTITUTE(SUBSTITUTE(SUBSTITUTE(SUBSTITUTE(SUBSTITUTE(SUBSTITUTE(SUBSTITUTE(SUBSTITUTE(SUBSTITUTE(SUBSTITUTE(SUBSTITUTE(SUBSTITUTE(SUBSTITUTE(SUBSTITUTE(SUBSTITUTE(SUBSTITUTE(SUBSTITUTE(SUBSTITUTE(SUBSTITUTE(SUBSTITUTE(SUBSTITUTE(SUBSTITUTE(SUBSTITUTE(SUBSTITUTE(IF(_xlfn.ISFORMULA('#_G'!I33),_xlfn.FORMULATEXT('#_G'!I33),'#_G'!I33),"9","#"),"8","#"),"7","#"),"6","#"),"5","#"),"4","#"),"3","#"),"2","#"),"1","#"),"0","#"),"$","")," ",""),",","@"),"&gt;","@"),"&lt;","@"),"=","@"),")","@"),"(","@"),"^","@"),"/","@"),"+","@"),"*","@"),"-","@"),"@#","")))/2,TRUE,FALSE),"HardCodeMsg",IF(LEN(IF(_xlfn.ISFORMULA(G!I33),_xlfn.FORMULATEXT(G!I33),G!I33))-LEN(SUBSTITUTE(IF(_xlfn.ISFORMULA(G!I33),_xlfn.FORMULATEXT(G!I33),G!I33),"""",""))&gt;LEN(IF(_xlfn.ISFORMULA('#_G'!I33),_xlfn.FORMULATEXT('#_G'!I33),'#_G'!I33))-LEN(SUBSTITUTE(IF(_xlfn.ISFORMULA('#_G'!I33),_xlfn.FORMULATEXT('#_G'!I33),'#_G'!I33),"""","")),TRUE,FALSE),"HardQuoteMsg",IF(LEN(IF(_xlfn.ISFORMULA(G!I33),_xlfn.FORMULATEXT(G!I33),G!I33))-LEN(SUBSTITUTE(IF(_xlfn.ISFORMULA(G!I33),_xlfn.FORMULATEXT(G!I33),G!I33),"$",""))&lt;LEN(IF(_xlfn.ISFORMULA('#_G'!I33),_xlfn.FORMULATEXT('#_G'!I33),'#_G'!I33))-LEN(SUBSTITUTE(IF(_xlfn.ISFORMULA('#_G'!I33),_xlfn.FORMULATEXT('#_G'!I33),'#_G'!I33),"$","")),TRUE,FALSE),"MissingAbsMsg",_xlfn.IFS(ISTEXT('#_G'!I33),FALSE,ISLOGICAL('#_G'!I33),FALSE,SUBSTITUTE(CELL("format",'#_G'!I33),"-","")=SUBSTITUTE(CELL("format",G!I33),"-",""),FALSE,CELL("format",'#_G'!I33)="G",FALSE,AND(CELL("format",'#_G'!I33)="F0",CELL("format",G!I33)="G"),FALSE,TRUE,IFERROR(IF(MATCH(CELL("format",'#_G'!I33),FormatCodes_SFX!$A$4:$A$53,0)&gt;0,TRUE),FALSE),TRUE,TRUE),"FormatMsg",TRUE,"PerfectMsg")</f>
        <v>PerfectMsg</v>
      </c>
      <c r="J33" s="349" t="str">
        <f ca="1">_xlfn.IFS(ISBLANK(G!J33),"",IF(NOT(ISNA('#_G'!J33)),IF(ISNA(G!J33),TRUE,FALSE),FALSE),"StuNAMsg",IF(AND(ISNA('#_G'!J33),ISNA(G!J33)),TRUE,FALSE),"PerfectMsg",IF(NOT(ISERROR('#_G'!J33)),IF(ISERROR(G!J33),TRUE,FALSE),FALSE),"StuErrorMsg",IF(TYPE('#_G'!J33)&lt;&gt;TYPE(G!J33),TRUE,FALSE),"WrongTypeMsg",IF(_xlfn.ISFORMULA('#_G'!J33),IF(NOT(_xlfn.ISFORMULA(G!J33)),TRUE),FALSE),"MissingFormulaMsg",IF(NOT(AND(ISNUMBER(FIND("[",_xlfn.FORMULATEXT('#_G'!J33))),ISNUMBER(FIND("!",_xlfn.FORMULATEXT('#_G'!J33))))),AND(ISNUMBER(FIND("[",_xlfn.FORMULATEXT(G!J33))),ISNUMBER(FIND("!",_xlfn.FORMULATEXT(G!J33)))),FALSE),"ExternalRefsMsg",IF(ISNUMBER('#_G'!J33),IF(ABS('#_G'!J33-G!J33)&gt;0.00001,TRUE,FALSE),IF('#_G'!J33&lt;&gt;G!J33,TRUE,FALSE)),IF(ISNUMBER('#_G'!J33),IF('#_G'!J33&gt;G!J33,"TooLow","TooHigh"),"WrongAnswer"),NOT(_xlfn.ISFORMULA('#_G'!J33)),IF(_xlfn.IFS(ISTEXT('#_G'!J33),FALSE,ISLOGICAL('#_G'!J33),FALSE,SUBSTITUTE(CELL("format",'#_G'!J33),"-","")=SUBSTITUTE(CELL("format",G!J33),"-",""),FALSE,CELL("format",'#_G'!J33)="G",FALSE,AND(CELL("format",'#_G'!J33)="F0",CELL("format",G!J33)="G"),FALSE,TRUE,IFERROR(IF(MATCH(CELL("format",'#_G'!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33),_xlfn.FORMULATEXT(G!J33),G!J33),"9","#"),"8","#"),"7","#"),"6","#"),"5","#"),"4","#"),"3","#"),"2","#"),"1","#"),"0","#"),"$","")," ",""),",","@"),"&gt;","@"),"&lt;","@"),"=","@"),")","@"),"(","@"),"^","@"),"/","@"),"+","@"),"*","@"),"-","@"))-LEN(SUBSTITUTE(SUBSTITUTE(SUBSTITUTE(SUBSTITUTE(SUBSTITUTE(SUBSTITUTE(SUBSTITUTE(SUBSTITUTE(SUBSTITUTE(SUBSTITUTE(SUBSTITUTE(SUBSTITUTE(SUBSTITUTE(SUBSTITUTE(SUBSTITUTE(SUBSTITUTE(SUBSTITUTE(SUBSTITUTE(SUBSTITUTE(SUBSTITUTE(SUBSTITUTE(SUBSTITUTE(SUBSTITUTE(SUBSTITUTE(IF(_xlfn.ISFORMULA(G!J33),_xlfn.FORMULATEXT(G!J33),G!J33),"9","#"),"8","#"),"7","#"),"6","#"),"5","#"),"4","#"),"3","#"),"2","#"),"1","#"),"0","#"),"$","")," ",""),",","@"),"&gt;","@"),"&lt;","@"),"=","@"),")","@"),"(","@"),"^","@"),"/","@"),"+","@"),"*","@"),"-","@"),"@#","")))/2&gt;(LEN(SUBSTITUTE(SUBSTITUTE(SUBSTITUTE(SUBSTITUTE(SUBSTITUTE(SUBSTITUTE(SUBSTITUTE(SUBSTITUTE(SUBSTITUTE(SUBSTITUTE(SUBSTITUTE(SUBSTITUTE(SUBSTITUTE(SUBSTITUTE(SUBSTITUTE(SUBSTITUTE(SUBSTITUTE(SUBSTITUTE(SUBSTITUTE(SUBSTITUTE(SUBSTITUTE(SUBSTITUTE(SUBSTITUTE(IF(_xlfn.ISFORMULA('#_G'!J33),_xlfn.FORMULATEXT('#_G'!J33),'#_G'!J33),"9","#"),"8","#"),"7","#"),"6","#"),"5","#"),"4","#"),"3","#"),"2","#"),"1","#"),"0","#"),"$","")," ",""),",","@"),"&gt;","@"),"&lt;","@"),"=","@"),")","@"),"(","@"),"^","@"),"/","@"),"+","@"),"*","@"),"-","@"))-LEN(SUBSTITUTE(SUBSTITUTE(SUBSTITUTE(SUBSTITUTE(SUBSTITUTE(SUBSTITUTE(SUBSTITUTE(SUBSTITUTE(SUBSTITUTE(SUBSTITUTE(SUBSTITUTE(SUBSTITUTE(SUBSTITUTE(SUBSTITUTE(SUBSTITUTE(SUBSTITUTE(SUBSTITUTE(SUBSTITUTE(SUBSTITUTE(SUBSTITUTE(SUBSTITUTE(SUBSTITUTE(SUBSTITUTE(SUBSTITUTE(IF(_xlfn.ISFORMULA('#_G'!J33),_xlfn.FORMULATEXT('#_G'!J33),'#_G'!J33),"9","#"),"8","#"),"7","#"),"6","#"),"5","#"),"4","#"),"3","#"),"2","#"),"1","#"),"0","#"),"$","")," ",""),",","@"),"&gt;","@"),"&lt;","@"),"=","@"),")","@"),"(","@"),"^","@"),"/","@"),"+","@"),"*","@"),"-","@"),"@#","")))/2,TRUE,FALSE),"HardCodeMsg",IF(LEN(IF(_xlfn.ISFORMULA(G!J33),_xlfn.FORMULATEXT(G!J33),G!J33))-LEN(SUBSTITUTE(IF(_xlfn.ISFORMULA(G!J33),_xlfn.FORMULATEXT(G!J33),G!J33),"""",""))&gt;LEN(IF(_xlfn.ISFORMULA('#_G'!J33),_xlfn.FORMULATEXT('#_G'!J33),'#_G'!J33))-LEN(SUBSTITUTE(IF(_xlfn.ISFORMULA('#_G'!J33),_xlfn.FORMULATEXT('#_G'!J33),'#_G'!J33),"""","")),TRUE,FALSE),"HardQuoteMsg",IF(LEN(IF(_xlfn.ISFORMULA(G!J33),_xlfn.FORMULATEXT(G!J33),G!J33))-LEN(SUBSTITUTE(IF(_xlfn.ISFORMULA(G!J33),_xlfn.FORMULATEXT(G!J33),G!J33),"$",""))&lt;LEN(IF(_xlfn.ISFORMULA('#_G'!J33),_xlfn.FORMULATEXT('#_G'!J33),'#_G'!J33))-LEN(SUBSTITUTE(IF(_xlfn.ISFORMULA('#_G'!J33),_xlfn.FORMULATEXT('#_G'!J33),'#_G'!J33),"$","")),TRUE,FALSE),"MissingAbsMsg",_xlfn.IFS(ISTEXT('#_G'!J33),FALSE,ISLOGICAL('#_G'!J33),FALSE,SUBSTITUTE(CELL("format",'#_G'!J33),"-","")=SUBSTITUTE(CELL("format",G!J33),"-",""),FALSE,CELL("format",'#_G'!J33)="G",FALSE,AND(CELL("format",'#_G'!J33)="F0",CELL("format",G!J33)="G"),FALSE,TRUE,IFERROR(IF(MATCH(CELL("format",'#_G'!J33),FormatCodes_SFX!$A$4:$A$53,0)&gt;0,TRUE),FALSE),TRUE,TRUE),"FormatMsg",TRUE,"PerfectMsg")</f>
        <v>PerfectMsg</v>
      </c>
      <c r="K33" s="231" t="str">
        <f ca="1">_xlfn.IFS(ISBLANK(G!K33),"",IF(NOT(ISNA('#_G'!K33)),IF(ISNA(G!K33),TRUE,FALSE),FALSE),"StuNAMsg",IF(AND(ISNA('#_G'!K33),ISNA(G!K33)),TRUE,FALSE),"PerfectMsg",IF(NOT(ISERROR('#_G'!K33)),IF(ISERROR(G!K33),TRUE,FALSE),FALSE),"StuErrorMsg",IF(TYPE('#_G'!K33)&lt;&gt;TYPE(G!K33),TRUE,FALSE),"WrongTypeMsg",IF(_xlfn.ISFORMULA('#_G'!K33),IF(NOT(_xlfn.ISFORMULA(G!K33)),TRUE),FALSE),"MissingFormulaMsg",IF(NOT(AND(ISNUMBER(FIND("[",_xlfn.FORMULATEXT('#_G'!K33))),ISNUMBER(FIND("!",_xlfn.FORMULATEXT('#_G'!K33))))),AND(ISNUMBER(FIND("[",_xlfn.FORMULATEXT(G!K33))),ISNUMBER(FIND("!",_xlfn.FORMULATEXT(G!K33)))),FALSE),"ExternalRefsMsg",IF(ISNUMBER('#_G'!K33),IF(ABS('#_G'!K33-G!K33)&gt;0.00001,TRUE,FALSE),IF('#_G'!K33&lt;&gt;G!K33,TRUE,FALSE)),IF(ISNUMBER('#_G'!K33),IF('#_G'!K33&gt;G!K33,"TooLow","TooHigh"),"WrongAnswer"),NOT(_xlfn.ISFORMULA('#_G'!K33)),IF(_xlfn.IFS(ISTEXT('#_G'!K33),FALSE,ISLOGICAL('#_G'!K33),FALSE,SUBSTITUTE(CELL("format",'#_G'!K33),"-","")=SUBSTITUTE(CELL("format",G!K33),"-",""),FALSE,CELL("format",'#_G'!K33)="G",FALSE,AND(CELL("format",'#_G'!K33)="F0",CELL("format",G!K33)="G"),FALSE,TRUE,IFERROR(IF(MATCH(CELL("format",'#_G'!K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33),_xlfn.FORMULATEXT(G!K33),G!K33),"9","#"),"8","#"),"7","#"),"6","#"),"5","#"),"4","#"),"3","#"),"2","#"),"1","#"),"0","#"),"$","")," ",""),",","@"),"&gt;","@"),"&lt;","@"),"=","@"),")","@"),"(","@"),"^","@"),"/","@"),"+","@"),"*","@"),"-","@"))-LEN(SUBSTITUTE(SUBSTITUTE(SUBSTITUTE(SUBSTITUTE(SUBSTITUTE(SUBSTITUTE(SUBSTITUTE(SUBSTITUTE(SUBSTITUTE(SUBSTITUTE(SUBSTITUTE(SUBSTITUTE(SUBSTITUTE(SUBSTITUTE(SUBSTITUTE(SUBSTITUTE(SUBSTITUTE(SUBSTITUTE(SUBSTITUTE(SUBSTITUTE(SUBSTITUTE(SUBSTITUTE(SUBSTITUTE(SUBSTITUTE(IF(_xlfn.ISFORMULA(G!K33),_xlfn.FORMULATEXT(G!K33),G!K33),"9","#"),"8","#"),"7","#"),"6","#"),"5","#"),"4","#"),"3","#"),"2","#"),"1","#"),"0","#"),"$","")," ",""),",","@"),"&gt;","@"),"&lt;","@"),"=","@"),")","@"),"(","@"),"^","@"),"/","@"),"+","@"),"*","@"),"-","@"),"@#","")))/2&gt;(LEN(SUBSTITUTE(SUBSTITUTE(SUBSTITUTE(SUBSTITUTE(SUBSTITUTE(SUBSTITUTE(SUBSTITUTE(SUBSTITUTE(SUBSTITUTE(SUBSTITUTE(SUBSTITUTE(SUBSTITUTE(SUBSTITUTE(SUBSTITUTE(SUBSTITUTE(SUBSTITUTE(SUBSTITUTE(SUBSTITUTE(SUBSTITUTE(SUBSTITUTE(SUBSTITUTE(SUBSTITUTE(SUBSTITUTE(IF(_xlfn.ISFORMULA('#_G'!K33),_xlfn.FORMULATEXT('#_G'!K33),'#_G'!K33),"9","#"),"8","#"),"7","#"),"6","#"),"5","#"),"4","#"),"3","#"),"2","#"),"1","#"),"0","#"),"$","")," ",""),",","@"),"&gt;","@"),"&lt;","@"),"=","@"),")","@"),"(","@"),"^","@"),"/","@"),"+","@"),"*","@"),"-","@"))-LEN(SUBSTITUTE(SUBSTITUTE(SUBSTITUTE(SUBSTITUTE(SUBSTITUTE(SUBSTITUTE(SUBSTITUTE(SUBSTITUTE(SUBSTITUTE(SUBSTITUTE(SUBSTITUTE(SUBSTITUTE(SUBSTITUTE(SUBSTITUTE(SUBSTITUTE(SUBSTITUTE(SUBSTITUTE(SUBSTITUTE(SUBSTITUTE(SUBSTITUTE(SUBSTITUTE(SUBSTITUTE(SUBSTITUTE(SUBSTITUTE(IF(_xlfn.ISFORMULA('#_G'!K33),_xlfn.FORMULATEXT('#_G'!K33),'#_G'!K33),"9","#"),"8","#"),"7","#"),"6","#"),"5","#"),"4","#"),"3","#"),"2","#"),"1","#"),"0","#"),"$","")," ",""),",","@"),"&gt;","@"),"&lt;","@"),"=","@"),")","@"),"(","@"),"^","@"),"/","@"),"+","@"),"*","@"),"-","@"),"@#","")))/2,TRUE,FALSE),"HardCodeMsg",IF(LEN(IF(_xlfn.ISFORMULA(G!K33),_xlfn.FORMULATEXT(G!K33),G!K33))-LEN(SUBSTITUTE(IF(_xlfn.ISFORMULA(G!K33),_xlfn.FORMULATEXT(G!K33),G!K33),"""",""))&gt;LEN(IF(_xlfn.ISFORMULA('#_G'!K33),_xlfn.FORMULATEXT('#_G'!K33),'#_G'!K33))-LEN(SUBSTITUTE(IF(_xlfn.ISFORMULA('#_G'!K33),_xlfn.FORMULATEXT('#_G'!K33),'#_G'!K33),"""","")),TRUE,FALSE),"HardQuoteMsg",IF(LEN(IF(_xlfn.ISFORMULA(G!K33),_xlfn.FORMULATEXT(G!K33),G!K33))-LEN(SUBSTITUTE(IF(_xlfn.ISFORMULA(G!K33),_xlfn.FORMULATEXT(G!K33),G!K33),"$",""))&lt;LEN(IF(_xlfn.ISFORMULA('#_G'!K33),_xlfn.FORMULATEXT('#_G'!K33),'#_G'!K33))-LEN(SUBSTITUTE(IF(_xlfn.ISFORMULA('#_G'!K33),_xlfn.FORMULATEXT('#_G'!K33),'#_G'!K33),"$","")),TRUE,FALSE),"MissingAbsMsg",_xlfn.IFS(ISTEXT('#_G'!K33),FALSE,ISLOGICAL('#_G'!K33),FALSE,SUBSTITUTE(CELL("format",'#_G'!K33),"-","")=SUBSTITUTE(CELL("format",G!K33),"-",""),FALSE,CELL("format",'#_G'!K33)="G",FALSE,AND(CELL("format",'#_G'!K33)="F0",CELL("format",G!K33)="G"),FALSE,TRUE,IFERROR(IF(MATCH(CELL("format",'#_G'!K33),FormatCodes_SFX!$A$4:$A$53,0)&gt;0,TRUE),FALSE),TRUE,TRUE),"FormatMsg",TRUE,"PerfectMsg")</f>
        <v>PerfectMsg</v>
      </c>
    </row>
    <row r="34" spans="6:11">
      <c r="F34" s="348">
        <v>0</v>
      </c>
      <c r="G34" s="348">
        <v>0</v>
      </c>
      <c r="H34" s="349">
        <v>91474</v>
      </c>
      <c r="I34" s="349" t="str">
        <f ca="1">_xlfn.IFS(ISBLANK(G!I34),"",IF(NOT(ISNA('#_G'!I34)),IF(ISNA(G!I34),TRUE,FALSE),FALSE),"StuNAMsg",IF(AND(ISNA('#_G'!I34),ISNA(G!I34)),TRUE,FALSE),"PerfectMsg",IF(NOT(ISERROR('#_G'!I34)),IF(ISERROR(G!I34),TRUE,FALSE),FALSE),"StuErrorMsg",IF(TYPE('#_G'!I34)&lt;&gt;TYPE(G!I34),TRUE,FALSE),"WrongTypeMsg",IF(_xlfn.ISFORMULA('#_G'!I34),IF(NOT(_xlfn.ISFORMULA(G!I34)),TRUE),FALSE),"MissingFormulaMsg",IF(NOT(AND(ISNUMBER(FIND("[",_xlfn.FORMULATEXT('#_G'!I34))),ISNUMBER(FIND("!",_xlfn.FORMULATEXT('#_G'!I34))))),AND(ISNUMBER(FIND("[",_xlfn.FORMULATEXT(G!I34))),ISNUMBER(FIND("!",_xlfn.FORMULATEXT(G!I34)))),FALSE),"ExternalRefsMsg",IF(ISNUMBER('#_G'!I34),IF(ABS('#_G'!I34-G!I34)&gt;0.00001,TRUE,FALSE),IF('#_G'!I34&lt;&gt;G!I34,TRUE,FALSE)),IF(ISNUMBER('#_G'!I34),IF('#_G'!I34&gt;G!I34,"TooLow","TooHigh"),"WrongAnswer"),NOT(_xlfn.ISFORMULA('#_G'!I34)),IF(_xlfn.IFS(ISTEXT('#_G'!I34),FALSE,ISLOGICAL('#_G'!I34),FALSE,SUBSTITUTE(CELL("format",'#_G'!I34),"-","")=SUBSTITUTE(CELL("format",G!I34),"-",""),FALSE,CELL("format",'#_G'!I34)="G",FALSE,AND(CELL("format",'#_G'!I34)="F0",CELL("format",G!I34)="G"),FALSE,TRUE,IFERROR(IF(MATCH(CELL("format",'#_G'!I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34),_xlfn.FORMULATEXT(G!I34),G!I34),"9","#"),"8","#"),"7","#"),"6","#"),"5","#"),"4","#"),"3","#"),"2","#"),"1","#"),"0","#"),"$","")," ",""),",","@"),"&gt;","@"),"&lt;","@"),"=","@"),")","@"),"(","@"),"^","@"),"/","@"),"+","@"),"*","@"),"-","@"))-LEN(SUBSTITUTE(SUBSTITUTE(SUBSTITUTE(SUBSTITUTE(SUBSTITUTE(SUBSTITUTE(SUBSTITUTE(SUBSTITUTE(SUBSTITUTE(SUBSTITUTE(SUBSTITUTE(SUBSTITUTE(SUBSTITUTE(SUBSTITUTE(SUBSTITUTE(SUBSTITUTE(SUBSTITUTE(SUBSTITUTE(SUBSTITUTE(SUBSTITUTE(SUBSTITUTE(SUBSTITUTE(SUBSTITUTE(SUBSTITUTE(IF(_xlfn.ISFORMULA(G!I34),_xlfn.FORMULATEXT(G!I34),G!I34),"9","#"),"8","#"),"7","#"),"6","#"),"5","#"),"4","#"),"3","#"),"2","#"),"1","#"),"0","#"),"$","")," ",""),",","@"),"&gt;","@"),"&lt;","@"),"=","@"),")","@"),"(","@"),"^","@"),"/","@"),"+","@"),"*","@"),"-","@"),"@#","")))/2&gt;(LEN(SUBSTITUTE(SUBSTITUTE(SUBSTITUTE(SUBSTITUTE(SUBSTITUTE(SUBSTITUTE(SUBSTITUTE(SUBSTITUTE(SUBSTITUTE(SUBSTITUTE(SUBSTITUTE(SUBSTITUTE(SUBSTITUTE(SUBSTITUTE(SUBSTITUTE(SUBSTITUTE(SUBSTITUTE(SUBSTITUTE(SUBSTITUTE(SUBSTITUTE(SUBSTITUTE(SUBSTITUTE(SUBSTITUTE(IF(_xlfn.ISFORMULA('#_G'!I34),_xlfn.FORMULATEXT('#_G'!I34),'#_G'!I34),"9","#"),"8","#"),"7","#"),"6","#"),"5","#"),"4","#"),"3","#"),"2","#"),"1","#"),"0","#"),"$","")," ",""),",","@"),"&gt;","@"),"&lt;","@"),"=","@"),")","@"),"(","@"),"^","@"),"/","@"),"+","@"),"*","@"),"-","@"))-LEN(SUBSTITUTE(SUBSTITUTE(SUBSTITUTE(SUBSTITUTE(SUBSTITUTE(SUBSTITUTE(SUBSTITUTE(SUBSTITUTE(SUBSTITUTE(SUBSTITUTE(SUBSTITUTE(SUBSTITUTE(SUBSTITUTE(SUBSTITUTE(SUBSTITUTE(SUBSTITUTE(SUBSTITUTE(SUBSTITUTE(SUBSTITUTE(SUBSTITUTE(SUBSTITUTE(SUBSTITUTE(SUBSTITUTE(SUBSTITUTE(IF(_xlfn.ISFORMULA('#_G'!I34),_xlfn.FORMULATEXT('#_G'!I34),'#_G'!I34),"9","#"),"8","#"),"7","#"),"6","#"),"5","#"),"4","#"),"3","#"),"2","#"),"1","#"),"0","#"),"$","")," ",""),",","@"),"&gt;","@"),"&lt;","@"),"=","@"),")","@"),"(","@"),"^","@"),"/","@"),"+","@"),"*","@"),"-","@"),"@#","")))/2,TRUE,FALSE),"HardCodeMsg",IF(LEN(IF(_xlfn.ISFORMULA(G!I34),_xlfn.FORMULATEXT(G!I34),G!I34))-LEN(SUBSTITUTE(IF(_xlfn.ISFORMULA(G!I34),_xlfn.FORMULATEXT(G!I34),G!I34),"""",""))&gt;LEN(IF(_xlfn.ISFORMULA('#_G'!I34),_xlfn.FORMULATEXT('#_G'!I34),'#_G'!I34))-LEN(SUBSTITUTE(IF(_xlfn.ISFORMULA('#_G'!I34),_xlfn.FORMULATEXT('#_G'!I34),'#_G'!I34),"""","")),TRUE,FALSE),"HardQuoteMsg",IF(LEN(IF(_xlfn.ISFORMULA(G!I34),_xlfn.FORMULATEXT(G!I34),G!I34))-LEN(SUBSTITUTE(IF(_xlfn.ISFORMULA(G!I34),_xlfn.FORMULATEXT(G!I34),G!I34),"$",""))&lt;LEN(IF(_xlfn.ISFORMULA('#_G'!I34),_xlfn.FORMULATEXT('#_G'!I34),'#_G'!I34))-LEN(SUBSTITUTE(IF(_xlfn.ISFORMULA('#_G'!I34),_xlfn.FORMULATEXT('#_G'!I34),'#_G'!I34),"$","")),TRUE,FALSE),"MissingAbsMsg",_xlfn.IFS(ISTEXT('#_G'!I34),FALSE,ISLOGICAL('#_G'!I34),FALSE,SUBSTITUTE(CELL("format",'#_G'!I34),"-","")=SUBSTITUTE(CELL("format",G!I34),"-",""),FALSE,CELL("format",'#_G'!I34)="G",FALSE,AND(CELL("format",'#_G'!I34)="F0",CELL("format",G!I34)="G"),FALSE,TRUE,IFERROR(IF(MATCH(CELL("format",'#_G'!I34),FormatCodes_SFX!$A$4:$A$53,0)&gt;0,TRUE),FALSE),TRUE,TRUE),"FormatMsg",TRUE,"PerfectMsg")</f>
        <v>PerfectMsg</v>
      </c>
      <c r="J34" s="349" t="str">
        <f ca="1">_xlfn.IFS(ISBLANK(G!J34),"",IF(NOT(ISNA('#_G'!J34)),IF(ISNA(G!J34),TRUE,FALSE),FALSE),"StuNAMsg",IF(AND(ISNA('#_G'!J34),ISNA(G!J34)),TRUE,FALSE),"PerfectMsg",IF(NOT(ISERROR('#_G'!J34)),IF(ISERROR(G!J34),TRUE,FALSE),FALSE),"StuErrorMsg",IF(TYPE('#_G'!J34)&lt;&gt;TYPE(G!J34),TRUE,FALSE),"WrongTypeMsg",IF(_xlfn.ISFORMULA('#_G'!J34),IF(NOT(_xlfn.ISFORMULA(G!J34)),TRUE),FALSE),"MissingFormulaMsg",IF(NOT(AND(ISNUMBER(FIND("[",_xlfn.FORMULATEXT('#_G'!J34))),ISNUMBER(FIND("!",_xlfn.FORMULATEXT('#_G'!J34))))),AND(ISNUMBER(FIND("[",_xlfn.FORMULATEXT(G!J34))),ISNUMBER(FIND("!",_xlfn.FORMULATEXT(G!J34)))),FALSE),"ExternalRefsMsg",IF(ISNUMBER('#_G'!J34),IF(ABS('#_G'!J34-G!J34)&gt;0.00001,TRUE,FALSE),IF('#_G'!J34&lt;&gt;G!J34,TRUE,FALSE)),IF(ISNUMBER('#_G'!J34),IF('#_G'!J34&gt;G!J34,"TooLow","TooHigh"),"WrongAnswer"),NOT(_xlfn.ISFORMULA('#_G'!J34)),IF(_xlfn.IFS(ISTEXT('#_G'!J34),FALSE,ISLOGICAL('#_G'!J34),FALSE,SUBSTITUTE(CELL("format",'#_G'!J34),"-","")=SUBSTITUTE(CELL("format",G!J34),"-",""),FALSE,CELL("format",'#_G'!J34)="G",FALSE,AND(CELL("format",'#_G'!J34)="F0",CELL("format",G!J34)="G"),FALSE,TRUE,IFERROR(IF(MATCH(CELL("format",'#_G'!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34),_xlfn.FORMULATEXT(G!J34),G!J34),"9","#"),"8","#"),"7","#"),"6","#"),"5","#"),"4","#"),"3","#"),"2","#"),"1","#"),"0","#"),"$","")," ",""),",","@"),"&gt;","@"),"&lt;","@"),"=","@"),")","@"),"(","@"),"^","@"),"/","@"),"+","@"),"*","@"),"-","@"))-LEN(SUBSTITUTE(SUBSTITUTE(SUBSTITUTE(SUBSTITUTE(SUBSTITUTE(SUBSTITUTE(SUBSTITUTE(SUBSTITUTE(SUBSTITUTE(SUBSTITUTE(SUBSTITUTE(SUBSTITUTE(SUBSTITUTE(SUBSTITUTE(SUBSTITUTE(SUBSTITUTE(SUBSTITUTE(SUBSTITUTE(SUBSTITUTE(SUBSTITUTE(SUBSTITUTE(SUBSTITUTE(SUBSTITUTE(SUBSTITUTE(IF(_xlfn.ISFORMULA(G!J34),_xlfn.FORMULATEXT(G!J34),G!J34),"9","#"),"8","#"),"7","#"),"6","#"),"5","#"),"4","#"),"3","#"),"2","#"),"1","#"),"0","#"),"$","")," ",""),",","@"),"&gt;","@"),"&lt;","@"),"=","@"),")","@"),"(","@"),"^","@"),"/","@"),"+","@"),"*","@"),"-","@"),"@#","")))/2&gt;(LEN(SUBSTITUTE(SUBSTITUTE(SUBSTITUTE(SUBSTITUTE(SUBSTITUTE(SUBSTITUTE(SUBSTITUTE(SUBSTITUTE(SUBSTITUTE(SUBSTITUTE(SUBSTITUTE(SUBSTITUTE(SUBSTITUTE(SUBSTITUTE(SUBSTITUTE(SUBSTITUTE(SUBSTITUTE(SUBSTITUTE(SUBSTITUTE(SUBSTITUTE(SUBSTITUTE(SUBSTITUTE(SUBSTITUTE(IF(_xlfn.ISFORMULA('#_G'!J34),_xlfn.FORMULATEXT('#_G'!J34),'#_G'!J34),"9","#"),"8","#"),"7","#"),"6","#"),"5","#"),"4","#"),"3","#"),"2","#"),"1","#"),"0","#"),"$","")," ",""),",","@"),"&gt;","@"),"&lt;","@"),"=","@"),")","@"),"(","@"),"^","@"),"/","@"),"+","@"),"*","@"),"-","@"))-LEN(SUBSTITUTE(SUBSTITUTE(SUBSTITUTE(SUBSTITUTE(SUBSTITUTE(SUBSTITUTE(SUBSTITUTE(SUBSTITUTE(SUBSTITUTE(SUBSTITUTE(SUBSTITUTE(SUBSTITUTE(SUBSTITUTE(SUBSTITUTE(SUBSTITUTE(SUBSTITUTE(SUBSTITUTE(SUBSTITUTE(SUBSTITUTE(SUBSTITUTE(SUBSTITUTE(SUBSTITUTE(SUBSTITUTE(SUBSTITUTE(IF(_xlfn.ISFORMULA('#_G'!J34),_xlfn.FORMULATEXT('#_G'!J34),'#_G'!J34),"9","#"),"8","#"),"7","#"),"6","#"),"5","#"),"4","#"),"3","#"),"2","#"),"1","#"),"0","#"),"$","")," ",""),",","@"),"&gt;","@"),"&lt;","@"),"=","@"),")","@"),"(","@"),"^","@"),"/","@"),"+","@"),"*","@"),"-","@"),"@#","")))/2,TRUE,FALSE),"HardCodeMsg",IF(LEN(IF(_xlfn.ISFORMULA(G!J34),_xlfn.FORMULATEXT(G!J34),G!J34))-LEN(SUBSTITUTE(IF(_xlfn.ISFORMULA(G!J34),_xlfn.FORMULATEXT(G!J34),G!J34),"""",""))&gt;LEN(IF(_xlfn.ISFORMULA('#_G'!J34),_xlfn.FORMULATEXT('#_G'!J34),'#_G'!J34))-LEN(SUBSTITUTE(IF(_xlfn.ISFORMULA('#_G'!J34),_xlfn.FORMULATEXT('#_G'!J34),'#_G'!J34),"""","")),TRUE,FALSE),"HardQuoteMsg",IF(LEN(IF(_xlfn.ISFORMULA(G!J34),_xlfn.FORMULATEXT(G!J34),G!J34))-LEN(SUBSTITUTE(IF(_xlfn.ISFORMULA(G!J34),_xlfn.FORMULATEXT(G!J34),G!J34),"$",""))&lt;LEN(IF(_xlfn.ISFORMULA('#_G'!J34),_xlfn.FORMULATEXT('#_G'!J34),'#_G'!J34))-LEN(SUBSTITUTE(IF(_xlfn.ISFORMULA('#_G'!J34),_xlfn.FORMULATEXT('#_G'!J34),'#_G'!J34),"$","")),TRUE,FALSE),"MissingAbsMsg",_xlfn.IFS(ISTEXT('#_G'!J34),FALSE,ISLOGICAL('#_G'!J34),FALSE,SUBSTITUTE(CELL("format",'#_G'!J34),"-","")=SUBSTITUTE(CELL("format",G!J34),"-",""),FALSE,CELL("format",'#_G'!J34)="G",FALSE,AND(CELL("format",'#_G'!J34)="F0",CELL("format",G!J34)="G"),FALSE,TRUE,IFERROR(IF(MATCH(CELL("format",'#_G'!J34),FormatCodes_SFX!$A$4:$A$53,0)&gt;0,TRUE),FALSE),TRUE,TRUE),"FormatMsg",TRUE,"PerfectMsg")</f>
        <v>PerfectMsg</v>
      </c>
      <c r="K34" s="231" t="str">
        <f ca="1">_xlfn.IFS(ISBLANK(G!K34),"",IF(NOT(ISNA('#_G'!K34)),IF(ISNA(G!K34),TRUE,FALSE),FALSE),"StuNAMsg",IF(AND(ISNA('#_G'!K34),ISNA(G!K34)),TRUE,FALSE),"PerfectMsg",IF(NOT(ISERROR('#_G'!K34)),IF(ISERROR(G!K34),TRUE,FALSE),FALSE),"StuErrorMsg",IF(TYPE('#_G'!K34)&lt;&gt;TYPE(G!K34),TRUE,FALSE),"WrongTypeMsg",IF(_xlfn.ISFORMULA('#_G'!K34),IF(NOT(_xlfn.ISFORMULA(G!K34)),TRUE),FALSE),"MissingFormulaMsg",IF(NOT(AND(ISNUMBER(FIND("[",_xlfn.FORMULATEXT('#_G'!K34))),ISNUMBER(FIND("!",_xlfn.FORMULATEXT('#_G'!K34))))),AND(ISNUMBER(FIND("[",_xlfn.FORMULATEXT(G!K34))),ISNUMBER(FIND("!",_xlfn.FORMULATEXT(G!K34)))),FALSE),"ExternalRefsMsg",IF(ISNUMBER('#_G'!K34),IF(ABS('#_G'!K34-G!K34)&gt;0.00001,TRUE,FALSE),IF('#_G'!K34&lt;&gt;G!K34,TRUE,FALSE)),IF(ISNUMBER('#_G'!K34),IF('#_G'!K34&gt;G!K34,"TooLow","TooHigh"),"WrongAnswer"),NOT(_xlfn.ISFORMULA('#_G'!K34)),IF(_xlfn.IFS(ISTEXT('#_G'!K34),FALSE,ISLOGICAL('#_G'!K34),FALSE,SUBSTITUTE(CELL("format",'#_G'!K34),"-","")=SUBSTITUTE(CELL("format",G!K34),"-",""),FALSE,CELL("format",'#_G'!K34)="G",FALSE,AND(CELL("format",'#_G'!K34)="F0",CELL("format",G!K34)="G"),FALSE,TRUE,IFERROR(IF(MATCH(CELL("format",'#_G'!K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34),_xlfn.FORMULATEXT(G!K34),G!K34),"9","#"),"8","#"),"7","#"),"6","#"),"5","#"),"4","#"),"3","#"),"2","#"),"1","#"),"0","#"),"$","")," ",""),",","@"),"&gt;","@"),"&lt;","@"),"=","@"),")","@"),"(","@"),"^","@"),"/","@"),"+","@"),"*","@"),"-","@"))-LEN(SUBSTITUTE(SUBSTITUTE(SUBSTITUTE(SUBSTITUTE(SUBSTITUTE(SUBSTITUTE(SUBSTITUTE(SUBSTITUTE(SUBSTITUTE(SUBSTITUTE(SUBSTITUTE(SUBSTITUTE(SUBSTITUTE(SUBSTITUTE(SUBSTITUTE(SUBSTITUTE(SUBSTITUTE(SUBSTITUTE(SUBSTITUTE(SUBSTITUTE(SUBSTITUTE(SUBSTITUTE(SUBSTITUTE(SUBSTITUTE(IF(_xlfn.ISFORMULA(G!K34),_xlfn.FORMULATEXT(G!K34),G!K34),"9","#"),"8","#"),"7","#"),"6","#"),"5","#"),"4","#"),"3","#"),"2","#"),"1","#"),"0","#"),"$","")," ",""),",","@"),"&gt;","@"),"&lt;","@"),"=","@"),")","@"),"(","@"),"^","@"),"/","@"),"+","@"),"*","@"),"-","@"),"@#","")))/2&gt;(LEN(SUBSTITUTE(SUBSTITUTE(SUBSTITUTE(SUBSTITUTE(SUBSTITUTE(SUBSTITUTE(SUBSTITUTE(SUBSTITUTE(SUBSTITUTE(SUBSTITUTE(SUBSTITUTE(SUBSTITUTE(SUBSTITUTE(SUBSTITUTE(SUBSTITUTE(SUBSTITUTE(SUBSTITUTE(SUBSTITUTE(SUBSTITUTE(SUBSTITUTE(SUBSTITUTE(SUBSTITUTE(SUBSTITUTE(IF(_xlfn.ISFORMULA('#_G'!K34),_xlfn.FORMULATEXT('#_G'!K34),'#_G'!K34),"9","#"),"8","#"),"7","#"),"6","#"),"5","#"),"4","#"),"3","#"),"2","#"),"1","#"),"0","#"),"$","")," ",""),",","@"),"&gt;","@"),"&lt;","@"),"=","@"),")","@"),"(","@"),"^","@"),"/","@"),"+","@"),"*","@"),"-","@"))-LEN(SUBSTITUTE(SUBSTITUTE(SUBSTITUTE(SUBSTITUTE(SUBSTITUTE(SUBSTITUTE(SUBSTITUTE(SUBSTITUTE(SUBSTITUTE(SUBSTITUTE(SUBSTITUTE(SUBSTITUTE(SUBSTITUTE(SUBSTITUTE(SUBSTITUTE(SUBSTITUTE(SUBSTITUTE(SUBSTITUTE(SUBSTITUTE(SUBSTITUTE(SUBSTITUTE(SUBSTITUTE(SUBSTITUTE(SUBSTITUTE(IF(_xlfn.ISFORMULA('#_G'!K34),_xlfn.FORMULATEXT('#_G'!K34),'#_G'!K34),"9","#"),"8","#"),"7","#"),"6","#"),"5","#"),"4","#"),"3","#"),"2","#"),"1","#"),"0","#"),"$","")," ",""),",","@"),"&gt;","@"),"&lt;","@"),"=","@"),")","@"),"(","@"),"^","@"),"/","@"),"+","@"),"*","@"),"-","@"),"@#","")))/2,TRUE,FALSE),"HardCodeMsg",IF(LEN(IF(_xlfn.ISFORMULA(G!K34),_xlfn.FORMULATEXT(G!K34),G!K34))-LEN(SUBSTITUTE(IF(_xlfn.ISFORMULA(G!K34),_xlfn.FORMULATEXT(G!K34),G!K34),"""",""))&gt;LEN(IF(_xlfn.ISFORMULA('#_G'!K34),_xlfn.FORMULATEXT('#_G'!K34),'#_G'!K34))-LEN(SUBSTITUTE(IF(_xlfn.ISFORMULA('#_G'!K34),_xlfn.FORMULATEXT('#_G'!K34),'#_G'!K34),"""","")),TRUE,FALSE),"HardQuoteMsg",IF(LEN(IF(_xlfn.ISFORMULA(G!K34),_xlfn.FORMULATEXT(G!K34),G!K34))-LEN(SUBSTITUTE(IF(_xlfn.ISFORMULA(G!K34),_xlfn.FORMULATEXT(G!K34),G!K34),"$",""))&lt;LEN(IF(_xlfn.ISFORMULA('#_G'!K34),_xlfn.FORMULATEXT('#_G'!K34),'#_G'!K34))-LEN(SUBSTITUTE(IF(_xlfn.ISFORMULA('#_G'!K34),_xlfn.FORMULATEXT('#_G'!K34),'#_G'!K34),"$","")),TRUE,FALSE),"MissingAbsMsg",_xlfn.IFS(ISTEXT('#_G'!K34),FALSE,ISLOGICAL('#_G'!K34),FALSE,SUBSTITUTE(CELL("format",'#_G'!K34),"-","")=SUBSTITUTE(CELL("format",G!K34),"-",""),FALSE,CELL("format",'#_G'!K34)="G",FALSE,AND(CELL("format",'#_G'!K34)="F0",CELL("format",G!K34)="G"),FALSE,TRUE,IFERROR(IF(MATCH(CELL("format",'#_G'!K34),FormatCodes_SFX!$A$4:$A$53,0)&gt;0,TRUE),FALSE),TRUE,TRUE),"FormatMsg",TRUE,"PerfectMsg")</f>
        <v>PerfectMsg</v>
      </c>
    </row>
    <row r="35" spans="6:11">
      <c r="F35" s="348">
        <v>0</v>
      </c>
      <c r="G35" s="348">
        <v>0</v>
      </c>
      <c r="H35" s="349">
        <v>169902</v>
      </c>
      <c r="I35" s="349" t="str">
        <f ca="1">_xlfn.IFS(ISBLANK(G!I35),"",IF(NOT(ISNA('#_G'!I35)),IF(ISNA(G!I35),TRUE,FALSE),FALSE),"StuNAMsg",IF(AND(ISNA('#_G'!I35),ISNA(G!I35)),TRUE,FALSE),"PerfectMsg",IF(NOT(ISERROR('#_G'!I35)),IF(ISERROR(G!I35),TRUE,FALSE),FALSE),"StuErrorMsg",IF(TYPE('#_G'!I35)&lt;&gt;TYPE(G!I35),TRUE,FALSE),"WrongTypeMsg",IF(_xlfn.ISFORMULA('#_G'!I35),IF(NOT(_xlfn.ISFORMULA(G!I35)),TRUE),FALSE),"MissingFormulaMsg",IF(NOT(AND(ISNUMBER(FIND("[",_xlfn.FORMULATEXT('#_G'!I35))),ISNUMBER(FIND("!",_xlfn.FORMULATEXT('#_G'!I35))))),AND(ISNUMBER(FIND("[",_xlfn.FORMULATEXT(G!I35))),ISNUMBER(FIND("!",_xlfn.FORMULATEXT(G!I35)))),FALSE),"ExternalRefsMsg",IF(ISNUMBER('#_G'!I35),IF(ABS('#_G'!I35-G!I35)&gt;0.00001,TRUE,FALSE),IF('#_G'!I35&lt;&gt;G!I35,TRUE,FALSE)),IF(ISNUMBER('#_G'!I35),IF('#_G'!I35&gt;G!I35,"TooLow","TooHigh"),"WrongAnswer"),NOT(_xlfn.ISFORMULA('#_G'!I35)),IF(_xlfn.IFS(ISTEXT('#_G'!I35),FALSE,ISLOGICAL('#_G'!I35),FALSE,SUBSTITUTE(CELL("format",'#_G'!I35),"-","")=SUBSTITUTE(CELL("format",G!I35),"-",""),FALSE,CELL("format",'#_G'!I35)="G",FALSE,AND(CELL("format",'#_G'!I35)="F0",CELL("format",G!I35)="G"),FALSE,TRUE,IFERROR(IF(MATCH(CELL("format",'#_G'!I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35),_xlfn.FORMULATEXT(G!I35),G!I35),"9","#"),"8","#"),"7","#"),"6","#"),"5","#"),"4","#"),"3","#"),"2","#"),"1","#"),"0","#"),"$","")," ",""),",","@"),"&gt;","@"),"&lt;","@"),"=","@"),")","@"),"(","@"),"^","@"),"/","@"),"+","@"),"*","@"),"-","@"))-LEN(SUBSTITUTE(SUBSTITUTE(SUBSTITUTE(SUBSTITUTE(SUBSTITUTE(SUBSTITUTE(SUBSTITUTE(SUBSTITUTE(SUBSTITUTE(SUBSTITUTE(SUBSTITUTE(SUBSTITUTE(SUBSTITUTE(SUBSTITUTE(SUBSTITUTE(SUBSTITUTE(SUBSTITUTE(SUBSTITUTE(SUBSTITUTE(SUBSTITUTE(SUBSTITUTE(SUBSTITUTE(SUBSTITUTE(SUBSTITUTE(IF(_xlfn.ISFORMULA(G!I35),_xlfn.FORMULATEXT(G!I35),G!I35),"9","#"),"8","#"),"7","#"),"6","#"),"5","#"),"4","#"),"3","#"),"2","#"),"1","#"),"0","#"),"$","")," ",""),",","@"),"&gt;","@"),"&lt;","@"),"=","@"),")","@"),"(","@"),"^","@"),"/","@"),"+","@"),"*","@"),"-","@"),"@#","")))/2&gt;(LEN(SUBSTITUTE(SUBSTITUTE(SUBSTITUTE(SUBSTITUTE(SUBSTITUTE(SUBSTITUTE(SUBSTITUTE(SUBSTITUTE(SUBSTITUTE(SUBSTITUTE(SUBSTITUTE(SUBSTITUTE(SUBSTITUTE(SUBSTITUTE(SUBSTITUTE(SUBSTITUTE(SUBSTITUTE(SUBSTITUTE(SUBSTITUTE(SUBSTITUTE(SUBSTITUTE(SUBSTITUTE(SUBSTITUTE(IF(_xlfn.ISFORMULA('#_G'!I35),_xlfn.FORMULATEXT('#_G'!I35),'#_G'!I35),"9","#"),"8","#"),"7","#"),"6","#"),"5","#"),"4","#"),"3","#"),"2","#"),"1","#"),"0","#"),"$","")," ",""),",","@"),"&gt;","@"),"&lt;","@"),"=","@"),")","@"),"(","@"),"^","@"),"/","@"),"+","@"),"*","@"),"-","@"))-LEN(SUBSTITUTE(SUBSTITUTE(SUBSTITUTE(SUBSTITUTE(SUBSTITUTE(SUBSTITUTE(SUBSTITUTE(SUBSTITUTE(SUBSTITUTE(SUBSTITUTE(SUBSTITUTE(SUBSTITUTE(SUBSTITUTE(SUBSTITUTE(SUBSTITUTE(SUBSTITUTE(SUBSTITUTE(SUBSTITUTE(SUBSTITUTE(SUBSTITUTE(SUBSTITUTE(SUBSTITUTE(SUBSTITUTE(SUBSTITUTE(IF(_xlfn.ISFORMULA('#_G'!I35),_xlfn.FORMULATEXT('#_G'!I35),'#_G'!I35),"9","#"),"8","#"),"7","#"),"6","#"),"5","#"),"4","#"),"3","#"),"2","#"),"1","#"),"0","#"),"$","")," ",""),",","@"),"&gt;","@"),"&lt;","@"),"=","@"),")","@"),"(","@"),"^","@"),"/","@"),"+","@"),"*","@"),"-","@"),"@#","")))/2,TRUE,FALSE),"HardCodeMsg",IF(LEN(IF(_xlfn.ISFORMULA(G!I35),_xlfn.FORMULATEXT(G!I35),G!I35))-LEN(SUBSTITUTE(IF(_xlfn.ISFORMULA(G!I35),_xlfn.FORMULATEXT(G!I35),G!I35),"""",""))&gt;LEN(IF(_xlfn.ISFORMULA('#_G'!I35),_xlfn.FORMULATEXT('#_G'!I35),'#_G'!I35))-LEN(SUBSTITUTE(IF(_xlfn.ISFORMULA('#_G'!I35),_xlfn.FORMULATEXT('#_G'!I35),'#_G'!I35),"""","")),TRUE,FALSE),"HardQuoteMsg",IF(LEN(IF(_xlfn.ISFORMULA(G!I35),_xlfn.FORMULATEXT(G!I35),G!I35))-LEN(SUBSTITUTE(IF(_xlfn.ISFORMULA(G!I35),_xlfn.FORMULATEXT(G!I35),G!I35),"$",""))&lt;LEN(IF(_xlfn.ISFORMULA('#_G'!I35),_xlfn.FORMULATEXT('#_G'!I35),'#_G'!I35))-LEN(SUBSTITUTE(IF(_xlfn.ISFORMULA('#_G'!I35),_xlfn.FORMULATEXT('#_G'!I35),'#_G'!I35),"$","")),TRUE,FALSE),"MissingAbsMsg",_xlfn.IFS(ISTEXT('#_G'!I35),FALSE,ISLOGICAL('#_G'!I35),FALSE,SUBSTITUTE(CELL("format",'#_G'!I35),"-","")=SUBSTITUTE(CELL("format",G!I35),"-",""),FALSE,CELL("format",'#_G'!I35)="G",FALSE,AND(CELL("format",'#_G'!I35)="F0",CELL("format",G!I35)="G"),FALSE,TRUE,IFERROR(IF(MATCH(CELL("format",'#_G'!I35),FormatCodes_SFX!$A$4:$A$53,0)&gt;0,TRUE),FALSE),TRUE,TRUE),"FormatMsg",TRUE,"PerfectMsg")</f>
        <v>PerfectMsg</v>
      </c>
      <c r="J35" s="349" t="str">
        <f ca="1">_xlfn.IFS(ISBLANK(G!J35),"",IF(NOT(ISNA('#_G'!J35)),IF(ISNA(G!J35),TRUE,FALSE),FALSE),"StuNAMsg",IF(AND(ISNA('#_G'!J35),ISNA(G!J35)),TRUE,FALSE),"PerfectMsg",IF(NOT(ISERROR('#_G'!J35)),IF(ISERROR(G!J35),TRUE,FALSE),FALSE),"StuErrorMsg",IF(TYPE('#_G'!J35)&lt;&gt;TYPE(G!J35),TRUE,FALSE),"WrongTypeMsg",IF(_xlfn.ISFORMULA('#_G'!J35),IF(NOT(_xlfn.ISFORMULA(G!J35)),TRUE),FALSE),"MissingFormulaMsg",IF(NOT(AND(ISNUMBER(FIND("[",_xlfn.FORMULATEXT('#_G'!J35))),ISNUMBER(FIND("!",_xlfn.FORMULATEXT('#_G'!J35))))),AND(ISNUMBER(FIND("[",_xlfn.FORMULATEXT(G!J35))),ISNUMBER(FIND("!",_xlfn.FORMULATEXT(G!J35)))),FALSE),"ExternalRefsMsg",IF(ISNUMBER('#_G'!J35),IF(ABS('#_G'!J35-G!J35)&gt;0.00001,TRUE,FALSE),IF('#_G'!J35&lt;&gt;G!J35,TRUE,FALSE)),IF(ISNUMBER('#_G'!J35),IF('#_G'!J35&gt;G!J35,"TooLow","TooHigh"),"WrongAnswer"),NOT(_xlfn.ISFORMULA('#_G'!J35)),IF(_xlfn.IFS(ISTEXT('#_G'!J35),FALSE,ISLOGICAL('#_G'!J35),FALSE,SUBSTITUTE(CELL("format",'#_G'!J35),"-","")=SUBSTITUTE(CELL("format",G!J35),"-",""),FALSE,CELL("format",'#_G'!J35)="G",FALSE,AND(CELL("format",'#_G'!J35)="F0",CELL("format",G!J35)="G"),FALSE,TRUE,IFERROR(IF(MATCH(CELL("format",'#_G'!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35),_xlfn.FORMULATEXT(G!J35),G!J35),"9","#"),"8","#"),"7","#"),"6","#"),"5","#"),"4","#"),"3","#"),"2","#"),"1","#"),"0","#"),"$","")," ",""),",","@"),"&gt;","@"),"&lt;","@"),"=","@"),")","@"),"(","@"),"^","@"),"/","@"),"+","@"),"*","@"),"-","@"))-LEN(SUBSTITUTE(SUBSTITUTE(SUBSTITUTE(SUBSTITUTE(SUBSTITUTE(SUBSTITUTE(SUBSTITUTE(SUBSTITUTE(SUBSTITUTE(SUBSTITUTE(SUBSTITUTE(SUBSTITUTE(SUBSTITUTE(SUBSTITUTE(SUBSTITUTE(SUBSTITUTE(SUBSTITUTE(SUBSTITUTE(SUBSTITUTE(SUBSTITUTE(SUBSTITUTE(SUBSTITUTE(SUBSTITUTE(SUBSTITUTE(IF(_xlfn.ISFORMULA(G!J35),_xlfn.FORMULATEXT(G!J35),G!J35),"9","#"),"8","#"),"7","#"),"6","#"),"5","#"),"4","#"),"3","#"),"2","#"),"1","#"),"0","#"),"$","")," ",""),",","@"),"&gt;","@"),"&lt;","@"),"=","@"),")","@"),"(","@"),"^","@"),"/","@"),"+","@"),"*","@"),"-","@"),"@#","")))/2&gt;(LEN(SUBSTITUTE(SUBSTITUTE(SUBSTITUTE(SUBSTITUTE(SUBSTITUTE(SUBSTITUTE(SUBSTITUTE(SUBSTITUTE(SUBSTITUTE(SUBSTITUTE(SUBSTITUTE(SUBSTITUTE(SUBSTITUTE(SUBSTITUTE(SUBSTITUTE(SUBSTITUTE(SUBSTITUTE(SUBSTITUTE(SUBSTITUTE(SUBSTITUTE(SUBSTITUTE(SUBSTITUTE(SUBSTITUTE(IF(_xlfn.ISFORMULA('#_G'!J35),_xlfn.FORMULATEXT('#_G'!J35),'#_G'!J35),"9","#"),"8","#"),"7","#"),"6","#"),"5","#"),"4","#"),"3","#"),"2","#"),"1","#"),"0","#"),"$","")," ",""),",","@"),"&gt;","@"),"&lt;","@"),"=","@"),")","@"),"(","@"),"^","@"),"/","@"),"+","@"),"*","@"),"-","@"))-LEN(SUBSTITUTE(SUBSTITUTE(SUBSTITUTE(SUBSTITUTE(SUBSTITUTE(SUBSTITUTE(SUBSTITUTE(SUBSTITUTE(SUBSTITUTE(SUBSTITUTE(SUBSTITUTE(SUBSTITUTE(SUBSTITUTE(SUBSTITUTE(SUBSTITUTE(SUBSTITUTE(SUBSTITUTE(SUBSTITUTE(SUBSTITUTE(SUBSTITUTE(SUBSTITUTE(SUBSTITUTE(SUBSTITUTE(SUBSTITUTE(IF(_xlfn.ISFORMULA('#_G'!J35),_xlfn.FORMULATEXT('#_G'!J35),'#_G'!J35),"9","#"),"8","#"),"7","#"),"6","#"),"5","#"),"4","#"),"3","#"),"2","#"),"1","#"),"0","#"),"$","")," ",""),",","@"),"&gt;","@"),"&lt;","@"),"=","@"),")","@"),"(","@"),"^","@"),"/","@"),"+","@"),"*","@"),"-","@"),"@#","")))/2,TRUE,FALSE),"HardCodeMsg",IF(LEN(IF(_xlfn.ISFORMULA(G!J35),_xlfn.FORMULATEXT(G!J35),G!J35))-LEN(SUBSTITUTE(IF(_xlfn.ISFORMULA(G!J35),_xlfn.FORMULATEXT(G!J35),G!J35),"""",""))&gt;LEN(IF(_xlfn.ISFORMULA('#_G'!J35),_xlfn.FORMULATEXT('#_G'!J35),'#_G'!J35))-LEN(SUBSTITUTE(IF(_xlfn.ISFORMULA('#_G'!J35),_xlfn.FORMULATEXT('#_G'!J35),'#_G'!J35),"""","")),TRUE,FALSE),"HardQuoteMsg",IF(LEN(IF(_xlfn.ISFORMULA(G!J35),_xlfn.FORMULATEXT(G!J35),G!J35))-LEN(SUBSTITUTE(IF(_xlfn.ISFORMULA(G!J35),_xlfn.FORMULATEXT(G!J35),G!J35),"$",""))&lt;LEN(IF(_xlfn.ISFORMULA('#_G'!J35),_xlfn.FORMULATEXT('#_G'!J35),'#_G'!J35))-LEN(SUBSTITUTE(IF(_xlfn.ISFORMULA('#_G'!J35),_xlfn.FORMULATEXT('#_G'!J35),'#_G'!J35),"$","")),TRUE,FALSE),"MissingAbsMsg",_xlfn.IFS(ISTEXT('#_G'!J35),FALSE,ISLOGICAL('#_G'!J35),FALSE,SUBSTITUTE(CELL("format",'#_G'!J35),"-","")=SUBSTITUTE(CELL("format",G!J35),"-",""),FALSE,CELL("format",'#_G'!J35)="G",FALSE,AND(CELL("format",'#_G'!J35)="F0",CELL("format",G!J35)="G"),FALSE,TRUE,IFERROR(IF(MATCH(CELL("format",'#_G'!J35),FormatCodes_SFX!$A$4:$A$53,0)&gt;0,TRUE),FALSE),TRUE,TRUE),"FormatMsg",TRUE,"PerfectMsg")</f>
        <v>PerfectMsg</v>
      </c>
      <c r="K35" s="231" t="str">
        <f ca="1">_xlfn.IFS(ISBLANK(G!K35),"",IF(NOT(ISNA('#_G'!K35)),IF(ISNA(G!K35),TRUE,FALSE),FALSE),"StuNAMsg",IF(AND(ISNA('#_G'!K35),ISNA(G!K35)),TRUE,FALSE),"PerfectMsg",IF(NOT(ISERROR('#_G'!K35)),IF(ISERROR(G!K35),TRUE,FALSE),FALSE),"StuErrorMsg",IF(TYPE('#_G'!K35)&lt;&gt;TYPE(G!K35),TRUE,FALSE),"WrongTypeMsg",IF(_xlfn.ISFORMULA('#_G'!K35),IF(NOT(_xlfn.ISFORMULA(G!K35)),TRUE),FALSE),"MissingFormulaMsg",IF(NOT(AND(ISNUMBER(FIND("[",_xlfn.FORMULATEXT('#_G'!K35))),ISNUMBER(FIND("!",_xlfn.FORMULATEXT('#_G'!K35))))),AND(ISNUMBER(FIND("[",_xlfn.FORMULATEXT(G!K35))),ISNUMBER(FIND("!",_xlfn.FORMULATEXT(G!K35)))),FALSE),"ExternalRefsMsg",IF(ISNUMBER('#_G'!K35),IF(ABS('#_G'!K35-G!K35)&gt;0.00001,TRUE,FALSE),IF('#_G'!K35&lt;&gt;G!K35,TRUE,FALSE)),IF(ISNUMBER('#_G'!K35),IF('#_G'!K35&gt;G!K35,"TooLow","TooHigh"),"WrongAnswer"),NOT(_xlfn.ISFORMULA('#_G'!K35)),IF(_xlfn.IFS(ISTEXT('#_G'!K35),FALSE,ISLOGICAL('#_G'!K35),FALSE,SUBSTITUTE(CELL("format",'#_G'!K35),"-","")=SUBSTITUTE(CELL("format",G!K35),"-",""),FALSE,CELL("format",'#_G'!K35)="G",FALSE,AND(CELL("format",'#_G'!K35)="F0",CELL("format",G!K35)="G"),FALSE,TRUE,IFERROR(IF(MATCH(CELL("format",'#_G'!K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35),_xlfn.FORMULATEXT(G!K35),G!K35),"9","#"),"8","#"),"7","#"),"6","#"),"5","#"),"4","#"),"3","#"),"2","#"),"1","#"),"0","#"),"$","")," ",""),",","@"),"&gt;","@"),"&lt;","@"),"=","@"),")","@"),"(","@"),"^","@"),"/","@"),"+","@"),"*","@"),"-","@"))-LEN(SUBSTITUTE(SUBSTITUTE(SUBSTITUTE(SUBSTITUTE(SUBSTITUTE(SUBSTITUTE(SUBSTITUTE(SUBSTITUTE(SUBSTITUTE(SUBSTITUTE(SUBSTITUTE(SUBSTITUTE(SUBSTITUTE(SUBSTITUTE(SUBSTITUTE(SUBSTITUTE(SUBSTITUTE(SUBSTITUTE(SUBSTITUTE(SUBSTITUTE(SUBSTITUTE(SUBSTITUTE(SUBSTITUTE(SUBSTITUTE(IF(_xlfn.ISFORMULA(G!K35),_xlfn.FORMULATEXT(G!K35),G!K35),"9","#"),"8","#"),"7","#"),"6","#"),"5","#"),"4","#"),"3","#"),"2","#"),"1","#"),"0","#"),"$","")," ",""),",","@"),"&gt;","@"),"&lt;","@"),"=","@"),")","@"),"(","@"),"^","@"),"/","@"),"+","@"),"*","@"),"-","@"),"@#","")))/2&gt;(LEN(SUBSTITUTE(SUBSTITUTE(SUBSTITUTE(SUBSTITUTE(SUBSTITUTE(SUBSTITUTE(SUBSTITUTE(SUBSTITUTE(SUBSTITUTE(SUBSTITUTE(SUBSTITUTE(SUBSTITUTE(SUBSTITUTE(SUBSTITUTE(SUBSTITUTE(SUBSTITUTE(SUBSTITUTE(SUBSTITUTE(SUBSTITUTE(SUBSTITUTE(SUBSTITUTE(SUBSTITUTE(SUBSTITUTE(IF(_xlfn.ISFORMULA('#_G'!K35),_xlfn.FORMULATEXT('#_G'!K35),'#_G'!K35),"9","#"),"8","#"),"7","#"),"6","#"),"5","#"),"4","#"),"3","#"),"2","#"),"1","#"),"0","#"),"$","")," ",""),",","@"),"&gt;","@"),"&lt;","@"),"=","@"),")","@"),"(","@"),"^","@"),"/","@"),"+","@"),"*","@"),"-","@"))-LEN(SUBSTITUTE(SUBSTITUTE(SUBSTITUTE(SUBSTITUTE(SUBSTITUTE(SUBSTITUTE(SUBSTITUTE(SUBSTITUTE(SUBSTITUTE(SUBSTITUTE(SUBSTITUTE(SUBSTITUTE(SUBSTITUTE(SUBSTITUTE(SUBSTITUTE(SUBSTITUTE(SUBSTITUTE(SUBSTITUTE(SUBSTITUTE(SUBSTITUTE(SUBSTITUTE(SUBSTITUTE(SUBSTITUTE(SUBSTITUTE(IF(_xlfn.ISFORMULA('#_G'!K35),_xlfn.FORMULATEXT('#_G'!K35),'#_G'!K35),"9","#"),"8","#"),"7","#"),"6","#"),"5","#"),"4","#"),"3","#"),"2","#"),"1","#"),"0","#"),"$","")," ",""),",","@"),"&gt;","@"),"&lt;","@"),"=","@"),")","@"),"(","@"),"^","@"),"/","@"),"+","@"),"*","@"),"-","@"),"@#","")))/2,TRUE,FALSE),"HardCodeMsg",IF(LEN(IF(_xlfn.ISFORMULA(G!K35),_xlfn.FORMULATEXT(G!K35),G!K35))-LEN(SUBSTITUTE(IF(_xlfn.ISFORMULA(G!K35),_xlfn.FORMULATEXT(G!K35),G!K35),"""",""))&gt;LEN(IF(_xlfn.ISFORMULA('#_G'!K35),_xlfn.FORMULATEXT('#_G'!K35),'#_G'!K35))-LEN(SUBSTITUTE(IF(_xlfn.ISFORMULA('#_G'!K35),_xlfn.FORMULATEXT('#_G'!K35),'#_G'!K35),"""","")),TRUE,FALSE),"HardQuoteMsg",IF(LEN(IF(_xlfn.ISFORMULA(G!K35),_xlfn.FORMULATEXT(G!K35),G!K35))-LEN(SUBSTITUTE(IF(_xlfn.ISFORMULA(G!K35),_xlfn.FORMULATEXT(G!K35),G!K35),"$",""))&lt;LEN(IF(_xlfn.ISFORMULA('#_G'!K35),_xlfn.FORMULATEXT('#_G'!K35),'#_G'!K35))-LEN(SUBSTITUTE(IF(_xlfn.ISFORMULA('#_G'!K35),_xlfn.FORMULATEXT('#_G'!K35),'#_G'!K35),"$","")),TRUE,FALSE),"MissingAbsMsg",_xlfn.IFS(ISTEXT('#_G'!K35),FALSE,ISLOGICAL('#_G'!K35),FALSE,SUBSTITUTE(CELL("format",'#_G'!K35),"-","")=SUBSTITUTE(CELL("format",G!K35),"-",""),FALSE,CELL("format",'#_G'!K35)="G",FALSE,AND(CELL("format",'#_G'!K35)="F0",CELL("format",G!K35)="G"),FALSE,TRUE,IFERROR(IF(MATCH(CELL("format",'#_G'!K35),FormatCodes_SFX!$A$4:$A$53,0)&gt;0,TRUE),FALSE),TRUE,TRUE),"FormatMsg",TRUE,"PerfectMsg")</f>
        <v>PerfectMsg</v>
      </c>
    </row>
    <row r="36" spans="6:11">
      <c r="F36" s="348">
        <v>0</v>
      </c>
      <c r="G36" s="348">
        <v>0</v>
      </c>
      <c r="H36" s="349">
        <v>301700</v>
      </c>
      <c r="I36" s="349" t="str">
        <f ca="1">_xlfn.IFS(ISBLANK(G!I36),"",IF(NOT(ISNA('#_G'!I36)),IF(ISNA(G!I36),TRUE,FALSE),FALSE),"StuNAMsg",IF(AND(ISNA('#_G'!I36),ISNA(G!I36)),TRUE,FALSE),"PerfectMsg",IF(NOT(ISERROR('#_G'!I36)),IF(ISERROR(G!I36),TRUE,FALSE),FALSE),"StuErrorMsg",IF(TYPE('#_G'!I36)&lt;&gt;TYPE(G!I36),TRUE,FALSE),"WrongTypeMsg",IF(_xlfn.ISFORMULA('#_G'!I36),IF(NOT(_xlfn.ISFORMULA(G!I36)),TRUE),FALSE),"MissingFormulaMsg",IF(NOT(AND(ISNUMBER(FIND("[",_xlfn.FORMULATEXT('#_G'!I36))),ISNUMBER(FIND("!",_xlfn.FORMULATEXT('#_G'!I36))))),AND(ISNUMBER(FIND("[",_xlfn.FORMULATEXT(G!I36))),ISNUMBER(FIND("!",_xlfn.FORMULATEXT(G!I36)))),FALSE),"ExternalRefsMsg",IF(ISNUMBER('#_G'!I36),IF(ABS('#_G'!I36-G!I36)&gt;0.00001,TRUE,FALSE),IF('#_G'!I36&lt;&gt;G!I36,TRUE,FALSE)),IF(ISNUMBER('#_G'!I36),IF('#_G'!I36&gt;G!I36,"TooLow","TooHigh"),"WrongAnswer"),NOT(_xlfn.ISFORMULA('#_G'!I36)),IF(_xlfn.IFS(ISTEXT('#_G'!I36),FALSE,ISLOGICAL('#_G'!I36),FALSE,SUBSTITUTE(CELL("format",'#_G'!I36),"-","")=SUBSTITUTE(CELL("format",G!I36),"-",""),FALSE,CELL("format",'#_G'!I36)="G",FALSE,AND(CELL("format",'#_G'!I36)="F0",CELL("format",G!I36)="G"),FALSE,TRUE,IFERROR(IF(MATCH(CELL("format",'#_G'!I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36),_xlfn.FORMULATEXT(G!I36),G!I36),"9","#"),"8","#"),"7","#"),"6","#"),"5","#"),"4","#"),"3","#"),"2","#"),"1","#"),"0","#"),"$","")," ",""),",","@"),"&gt;","@"),"&lt;","@"),"=","@"),")","@"),"(","@"),"^","@"),"/","@"),"+","@"),"*","@"),"-","@"))-LEN(SUBSTITUTE(SUBSTITUTE(SUBSTITUTE(SUBSTITUTE(SUBSTITUTE(SUBSTITUTE(SUBSTITUTE(SUBSTITUTE(SUBSTITUTE(SUBSTITUTE(SUBSTITUTE(SUBSTITUTE(SUBSTITUTE(SUBSTITUTE(SUBSTITUTE(SUBSTITUTE(SUBSTITUTE(SUBSTITUTE(SUBSTITUTE(SUBSTITUTE(SUBSTITUTE(SUBSTITUTE(SUBSTITUTE(SUBSTITUTE(IF(_xlfn.ISFORMULA(G!I36),_xlfn.FORMULATEXT(G!I36),G!I36),"9","#"),"8","#"),"7","#"),"6","#"),"5","#"),"4","#"),"3","#"),"2","#"),"1","#"),"0","#"),"$","")," ",""),",","@"),"&gt;","@"),"&lt;","@"),"=","@"),")","@"),"(","@"),"^","@"),"/","@"),"+","@"),"*","@"),"-","@"),"@#","")))/2&gt;(LEN(SUBSTITUTE(SUBSTITUTE(SUBSTITUTE(SUBSTITUTE(SUBSTITUTE(SUBSTITUTE(SUBSTITUTE(SUBSTITUTE(SUBSTITUTE(SUBSTITUTE(SUBSTITUTE(SUBSTITUTE(SUBSTITUTE(SUBSTITUTE(SUBSTITUTE(SUBSTITUTE(SUBSTITUTE(SUBSTITUTE(SUBSTITUTE(SUBSTITUTE(SUBSTITUTE(SUBSTITUTE(SUBSTITUTE(IF(_xlfn.ISFORMULA('#_G'!I36),_xlfn.FORMULATEXT('#_G'!I36),'#_G'!I36),"9","#"),"8","#"),"7","#"),"6","#"),"5","#"),"4","#"),"3","#"),"2","#"),"1","#"),"0","#"),"$","")," ",""),",","@"),"&gt;","@"),"&lt;","@"),"=","@"),")","@"),"(","@"),"^","@"),"/","@"),"+","@"),"*","@"),"-","@"))-LEN(SUBSTITUTE(SUBSTITUTE(SUBSTITUTE(SUBSTITUTE(SUBSTITUTE(SUBSTITUTE(SUBSTITUTE(SUBSTITUTE(SUBSTITUTE(SUBSTITUTE(SUBSTITUTE(SUBSTITUTE(SUBSTITUTE(SUBSTITUTE(SUBSTITUTE(SUBSTITUTE(SUBSTITUTE(SUBSTITUTE(SUBSTITUTE(SUBSTITUTE(SUBSTITUTE(SUBSTITUTE(SUBSTITUTE(SUBSTITUTE(IF(_xlfn.ISFORMULA('#_G'!I36),_xlfn.FORMULATEXT('#_G'!I36),'#_G'!I36),"9","#"),"8","#"),"7","#"),"6","#"),"5","#"),"4","#"),"3","#"),"2","#"),"1","#"),"0","#"),"$","")," ",""),",","@"),"&gt;","@"),"&lt;","@"),"=","@"),")","@"),"(","@"),"^","@"),"/","@"),"+","@"),"*","@"),"-","@"),"@#","")))/2,TRUE,FALSE),"HardCodeMsg",IF(LEN(IF(_xlfn.ISFORMULA(G!I36),_xlfn.FORMULATEXT(G!I36),G!I36))-LEN(SUBSTITUTE(IF(_xlfn.ISFORMULA(G!I36),_xlfn.FORMULATEXT(G!I36),G!I36),"""",""))&gt;LEN(IF(_xlfn.ISFORMULA('#_G'!I36),_xlfn.FORMULATEXT('#_G'!I36),'#_G'!I36))-LEN(SUBSTITUTE(IF(_xlfn.ISFORMULA('#_G'!I36),_xlfn.FORMULATEXT('#_G'!I36),'#_G'!I36),"""","")),TRUE,FALSE),"HardQuoteMsg",IF(LEN(IF(_xlfn.ISFORMULA(G!I36),_xlfn.FORMULATEXT(G!I36),G!I36))-LEN(SUBSTITUTE(IF(_xlfn.ISFORMULA(G!I36),_xlfn.FORMULATEXT(G!I36),G!I36),"$",""))&lt;LEN(IF(_xlfn.ISFORMULA('#_G'!I36),_xlfn.FORMULATEXT('#_G'!I36),'#_G'!I36))-LEN(SUBSTITUTE(IF(_xlfn.ISFORMULA('#_G'!I36),_xlfn.FORMULATEXT('#_G'!I36),'#_G'!I36),"$","")),TRUE,FALSE),"MissingAbsMsg",_xlfn.IFS(ISTEXT('#_G'!I36),FALSE,ISLOGICAL('#_G'!I36),FALSE,SUBSTITUTE(CELL("format",'#_G'!I36),"-","")=SUBSTITUTE(CELL("format",G!I36),"-",""),FALSE,CELL("format",'#_G'!I36)="G",FALSE,AND(CELL("format",'#_G'!I36)="F0",CELL("format",G!I36)="G"),FALSE,TRUE,IFERROR(IF(MATCH(CELL("format",'#_G'!I36),FormatCodes_SFX!$A$4:$A$53,0)&gt;0,TRUE),FALSE),TRUE,TRUE),"FormatMsg",TRUE,"PerfectMsg")</f>
        <v>PerfectMsg</v>
      </c>
      <c r="J36" s="349" t="str">
        <f ca="1">_xlfn.IFS(ISBLANK(G!J36),"",IF(NOT(ISNA('#_G'!J36)),IF(ISNA(G!J36),TRUE,FALSE),FALSE),"StuNAMsg",IF(AND(ISNA('#_G'!J36),ISNA(G!J36)),TRUE,FALSE),"PerfectMsg",IF(NOT(ISERROR('#_G'!J36)),IF(ISERROR(G!J36),TRUE,FALSE),FALSE),"StuErrorMsg",IF(TYPE('#_G'!J36)&lt;&gt;TYPE(G!J36),TRUE,FALSE),"WrongTypeMsg",IF(_xlfn.ISFORMULA('#_G'!J36),IF(NOT(_xlfn.ISFORMULA(G!J36)),TRUE),FALSE),"MissingFormulaMsg",IF(NOT(AND(ISNUMBER(FIND("[",_xlfn.FORMULATEXT('#_G'!J36))),ISNUMBER(FIND("!",_xlfn.FORMULATEXT('#_G'!J36))))),AND(ISNUMBER(FIND("[",_xlfn.FORMULATEXT(G!J36))),ISNUMBER(FIND("!",_xlfn.FORMULATEXT(G!J36)))),FALSE),"ExternalRefsMsg",IF(ISNUMBER('#_G'!J36),IF(ABS('#_G'!J36-G!J36)&gt;0.00001,TRUE,FALSE),IF('#_G'!J36&lt;&gt;G!J36,TRUE,FALSE)),IF(ISNUMBER('#_G'!J36),IF('#_G'!J36&gt;G!J36,"TooLow","TooHigh"),"WrongAnswer"),NOT(_xlfn.ISFORMULA('#_G'!J36)),IF(_xlfn.IFS(ISTEXT('#_G'!J36),FALSE,ISLOGICAL('#_G'!J36),FALSE,SUBSTITUTE(CELL("format",'#_G'!J36),"-","")=SUBSTITUTE(CELL("format",G!J36),"-",""),FALSE,CELL("format",'#_G'!J36)="G",FALSE,AND(CELL("format",'#_G'!J36)="F0",CELL("format",G!J36)="G"),FALSE,TRUE,IFERROR(IF(MATCH(CELL("format",'#_G'!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36),_xlfn.FORMULATEXT(G!J36),G!J36),"9","#"),"8","#"),"7","#"),"6","#"),"5","#"),"4","#"),"3","#"),"2","#"),"1","#"),"0","#"),"$","")," ",""),",","@"),"&gt;","@"),"&lt;","@"),"=","@"),")","@"),"(","@"),"^","@"),"/","@"),"+","@"),"*","@"),"-","@"))-LEN(SUBSTITUTE(SUBSTITUTE(SUBSTITUTE(SUBSTITUTE(SUBSTITUTE(SUBSTITUTE(SUBSTITUTE(SUBSTITUTE(SUBSTITUTE(SUBSTITUTE(SUBSTITUTE(SUBSTITUTE(SUBSTITUTE(SUBSTITUTE(SUBSTITUTE(SUBSTITUTE(SUBSTITUTE(SUBSTITUTE(SUBSTITUTE(SUBSTITUTE(SUBSTITUTE(SUBSTITUTE(SUBSTITUTE(SUBSTITUTE(IF(_xlfn.ISFORMULA(G!J36),_xlfn.FORMULATEXT(G!J36),G!J36),"9","#"),"8","#"),"7","#"),"6","#"),"5","#"),"4","#"),"3","#"),"2","#"),"1","#"),"0","#"),"$","")," ",""),",","@"),"&gt;","@"),"&lt;","@"),"=","@"),")","@"),"(","@"),"^","@"),"/","@"),"+","@"),"*","@"),"-","@"),"@#","")))/2&gt;(LEN(SUBSTITUTE(SUBSTITUTE(SUBSTITUTE(SUBSTITUTE(SUBSTITUTE(SUBSTITUTE(SUBSTITUTE(SUBSTITUTE(SUBSTITUTE(SUBSTITUTE(SUBSTITUTE(SUBSTITUTE(SUBSTITUTE(SUBSTITUTE(SUBSTITUTE(SUBSTITUTE(SUBSTITUTE(SUBSTITUTE(SUBSTITUTE(SUBSTITUTE(SUBSTITUTE(SUBSTITUTE(SUBSTITUTE(IF(_xlfn.ISFORMULA('#_G'!J36),_xlfn.FORMULATEXT('#_G'!J36),'#_G'!J36),"9","#"),"8","#"),"7","#"),"6","#"),"5","#"),"4","#"),"3","#"),"2","#"),"1","#"),"0","#"),"$","")," ",""),",","@"),"&gt;","@"),"&lt;","@"),"=","@"),")","@"),"(","@"),"^","@"),"/","@"),"+","@"),"*","@"),"-","@"))-LEN(SUBSTITUTE(SUBSTITUTE(SUBSTITUTE(SUBSTITUTE(SUBSTITUTE(SUBSTITUTE(SUBSTITUTE(SUBSTITUTE(SUBSTITUTE(SUBSTITUTE(SUBSTITUTE(SUBSTITUTE(SUBSTITUTE(SUBSTITUTE(SUBSTITUTE(SUBSTITUTE(SUBSTITUTE(SUBSTITUTE(SUBSTITUTE(SUBSTITUTE(SUBSTITUTE(SUBSTITUTE(SUBSTITUTE(SUBSTITUTE(IF(_xlfn.ISFORMULA('#_G'!J36),_xlfn.FORMULATEXT('#_G'!J36),'#_G'!J36),"9","#"),"8","#"),"7","#"),"6","#"),"5","#"),"4","#"),"3","#"),"2","#"),"1","#"),"0","#"),"$","")," ",""),",","@"),"&gt;","@"),"&lt;","@"),"=","@"),")","@"),"(","@"),"^","@"),"/","@"),"+","@"),"*","@"),"-","@"),"@#","")))/2,TRUE,FALSE),"HardCodeMsg",IF(LEN(IF(_xlfn.ISFORMULA(G!J36),_xlfn.FORMULATEXT(G!J36),G!J36))-LEN(SUBSTITUTE(IF(_xlfn.ISFORMULA(G!J36),_xlfn.FORMULATEXT(G!J36),G!J36),"""",""))&gt;LEN(IF(_xlfn.ISFORMULA('#_G'!J36),_xlfn.FORMULATEXT('#_G'!J36),'#_G'!J36))-LEN(SUBSTITUTE(IF(_xlfn.ISFORMULA('#_G'!J36),_xlfn.FORMULATEXT('#_G'!J36),'#_G'!J36),"""","")),TRUE,FALSE),"HardQuoteMsg",IF(LEN(IF(_xlfn.ISFORMULA(G!J36),_xlfn.FORMULATEXT(G!J36),G!J36))-LEN(SUBSTITUTE(IF(_xlfn.ISFORMULA(G!J36),_xlfn.FORMULATEXT(G!J36),G!J36),"$",""))&lt;LEN(IF(_xlfn.ISFORMULA('#_G'!J36),_xlfn.FORMULATEXT('#_G'!J36),'#_G'!J36))-LEN(SUBSTITUTE(IF(_xlfn.ISFORMULA('#_G'!J36),_xlfn.FORMULATEXT('#_G'!J36),'#_G'!J36),"$","")),TRUE,FALSE),"MissingAbsMsg",_xlfn.IFS(ISTEXT('#_G'!J36),FALSE,ISLOGICAL('#_G'!J36),FALSE,SUBSTITUTE(CELL("format",'#_G'!J36),"-","")=SUBSTITUTE(CELL("format",G!J36),"-",""),FALSE,CELL("format",'#_G'!J36)="G",FALSE,AND(CELL("format",'#_G'!J36)="F0",CELL("format",G!J36)="G"),FALSE,TRUE,IFERROR(IF(MATCH(CELL("format",'#_G'!J36),FormatCodes_SFX!$A$4:$A$53,0)&gt;0,TRUE),FALSE),TRUE,TRUE),"FormatMsg",TRUE,"PerfectMsg")</f>
        <v>PerfectMsg</v>
      </c>
      <c r="K36" s="231" t="str">
        <f ca="1">_xlfn.IFS(ISBLANK(G!K36),"",IF(NOT(ISNA('#_G'!K36)),IF(ISNA(G!K36),TRUE,FALSE),FALSE),"StuNAMsg",IF(AND(ISNA('#_G'!K36),ISNA(G!K36)),TRUE,FALSE),"PerfectMsg",IF(NOT(ISERROR('#_G'!K36)),IF(ISERROR(G!K36),TRUE,FALSE),FALSE),"StuErrorMsg",IF(TYPE('#_G'!K36)&lt;&gt;TYPE(G!K36),TRUE,FALSE),"WrongTypeMsg",IF(_xlfn.ISFORMULA('#_G'!K36),IF(NOT(_xlfn.ISFORMULA(G!K36)),TRUE),FALSE),"MissingFormulaMsg",IF(NOT(AND(ISNUMBER(FIND("[",_xlfn.FORMULATEXT('#_G'!K36))),ISNUMBER(FIND("!",_xlfn.FORMULATEXT('#_G'!K36))))),AND(ISNUMBER(FIND("[",_xlfn.FORMULATEXT(G!K36))),ISNUMBER(FIND("!",_xlfn.FORMULATEXT(G!K36)))),FALSE),"ExternalRefsMsg",IF(ISNUMBER('#_G'!K36),IF(ABS('#_G'!K36-G!K36)&gt;0.00001,TRUE,FALSE),IF('#_G'!K36&lt;&gt;G!K36,TRUE,FALSE)),IF(ISNUMBER('#_G'!K36),IF('#_G'!K36&gt;G!K36,"TooLow","TooHigh"),"WrongAnswer"),NOT(_xlfn.ISFORMULA('#_G'!K36)),IF(_xlfn.IFS(ISTEXT('#_G'!K36),FALSE,ISLOGICAL('#_G'!K36),FALSE,SUBSTITUTE(CELL("format",'#_G'!K36),"-","")=SUBSTITUTE(CELL("format",G!K36),"-",""),FALSE,CELL("format",'#_G'!K36)="G",FALSE,AND(CELL("format",'#_G'!K36)="F0",CELL("format",G!K36)="G"),FALSE,TRUE,IFERROR(IF(MATCH(CELL("format",'#_G'!K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36),_xlfn.FORMULATEXT(G!K36),G!K36),"9","#"),"8","#"),"7","#"),"6","#"),"5","#"),"4","#"),"3","#"),"2","#"),"1","#"),"0","#"),"$","")," ",""),",","@"),"&gt;","@"),"&lt;","@"),"=","@"),")","@"),"(","@"),"^","@"),"/","@"),"+","@"),"*","@"),"-","@"))-LEN(SUBSTITUTE(SUBSTITUTE(SUBSTITUTE(SUBSTITUTE(SUBSTITUTE(SUBSTITUTE(SUBSTITUTE(SUBSTITUTE(SUBSTITUTE(SUBSTITUTE(SUBSTITUTE(SUBSTITUTE(SUBSTITUTE(SUBSTITUTE(SUBSTITUTE(SUBSTITUTE(SUBSTITUTE(SUBSTITUTE(SUBSTITUTE(SUBSTITUTE(SUBSTITUTE(SUBSTITUTE(SUBSTITUTE(SUBSTITUTE(IF(_xlfn.ISFORMULA(G!K36),_xlfn.FORMULATEXT(G!K36),G!K36),"9","#"),"8","#"),"7","#"),"6","#"),"5","#"),"4","#"),"3","#"),"2","#"),"1","#"),"0","#"),"$","")," ",""),",","@"),"&gt;","@"),"&lt;","@"),"=","@"),")","@"),"(","@"),"^","@"),"/","@"),"+","@"),"*","@"),"-","@"),"@#","")))/2&gt;(LEN(SUBSTITUTE(SUBSTITUTE(SUBSTITUTE(SUBSTITUTE(SUBSTITUTE(SUBSTITUTE(SUBSTITUTE(SUBSTITUTE(SUBSTITUTE(SUBSTITUTE(SUBSTITUTE(SUBSTITUTE(SUBSTITUTE(SUBSTITUTE(SUBSTITUTE(SUBSTITUTE(SUBSTITUTE(SUBSTITUTE(SUBSTITUTE(SUBSTITUTE(SUBSTITUTE(SUBSTITUTE(SUBSTITUTE(IF(_xlfn.ISFORMULA('#_G'!K36),_xlfn.FORMULATEXT('#_G'!K36),'#_G'!K36),"9","#"),"8","#"),"7","#"),"6","#"),"5","#"),"4","#"),"3","#"),"2","#"),"1","#"),"0","#"),"$","")," ",""),",","@"),"&gt;","@"),"&lt;","@"),"=","@"),")","@"),"(","@"),"^","@"),"/","@"),"+","@"),"*","@"),"-","@"))-LEN(SUBSTITUTE(SUBSTITUTE(SUBSTITUTE(SUBSTITUTE(SUBSTITUTE(SUBSTITUTE(SUBSTITUTE(SUBSTITUTE(SUBSTITUTE(SUBSTITUTE(SUBSTITUTE(SUBSTITUTE(SUBSTITUTE(SUBSTITUTE(SUBSTITUTE(SUBSTITUTE(SUBSTITUTE(SUBSTITUTE(SUBSTITUTE(SUBSTITUTE(SUBSTITUTE(SUBSTITUTE(SUBSTITUTE(SUBSTITUTE(IF(_xlfn.ISFORMULA('#_G'!K36),_xlfn.FORMULATEXT('#_G'!K36),'#_G'!K36),"9","#"),"8","#"),"7","#"),"6","#"),"5","#"),"4","#"),"3","#"),"2","#"),"1","#"),"0","#"),"$","")," ",""),",","@"),"&gt;","@"),"&lt;","@"),"=","@"),")","@"),"(","@"),"^","@"),"/","@"),"+","@"),"*","@"),"-","@"),"@#","")))/2,TRUE,FALSE),"HardCodeMsg",IF(LEN(IF(_xlfn.ISFORMULA(G!K36),_xlfn.FORMULATEXT(G!K36),G!K36))-LEN(SUBSTITUTE(IF(_xlfn.ISFORMULA(G!K36),_xlfn.FORMULATEXT(G!K36),G!K36),"""",""))&gt;LEN(IF(_xlfn.ISFORMULA('#_G'!K36),_xlfn.FORMULATEXT('#_G'!K36),'#_G'!K36))-LEN(SUBSTITUTE(IF(_xlfn.ISFORMULA('#_G'!K36),_xlfn.FORMULATEXT('#_G'!K36),'#_G'!K36),"""","")),TRUE,FALSE),"HardQuoteMsg",IF(LEN(IF(_xlfn.ISFORMULA(G!K36),_xlfn.FORMULATEXT(G!K36),G!K36))-LEN(SUBSTITUTE(IF(_xlfn.ISFORMULA(G!K36),_xlfn.FORMULATEXT(G!K36),G!K36),"$",""))&lt;LEN(IF(_xlfn.ISFORMULA('#_G'!K36),_xlfn.FORMULATEXT('#_G'!K36),'#_G'!K36))-LEN(SUBSTITUTE(IF(_xlfn.ISFORMULA('#_G'!K36),_xlfn.FORMULATEXT('#_G'!K36),'#_G'!K36),"$","")),TRUE,FALSE),"MissingAbsMsg",_xlfn.IFS(ISTEXT('#_G'!K36),FALSE,ISLOGICAL('#_G'!K36),FALSE,SUBSTITUTE(CELL("format",'#_G'!K36),"-","")=SUBSTITUTE(CELL("format",G!K36),"-",""),FALSE,CELL("format",'#_G'!K36)="G",FALSE,AND(CELL("format",'#_G'!K36)="F0",CELL("format",G!K36)="G"),FALSE,TRUE,IFERROR(IF(MATCH(CELL("format",'#_G'!K36),FormatCodes_SFX!$A$4:$A$53,0)&gt;0,TRUE),FALSE),TRUE,TRUE),"FormatMsg",TRUE,"PerfectMsg")</f>
        <v>PerfectMsg</v>
      </c>
    </row>
    <row r="37" spans="6:11">
      <c r="F37" s="348">
        <v>0</v>
      </c>
      <c r="G37" s="348">
        <v>0</v>
      </c>
      <c r="H37" s="349">
        <v>263838</v>
      </c>
      <c r="I37" s="349" t="str">
        <f ca="1">_xlfn.IFS(ISBLANK(G!I37),"",IF(NOT(ISNA('#_G'!I37)),IF(ISNA(G!I37),TRUE,FALSE),FALSE),"StuNAMsg",IF(AND(ISNA('#_G'!I37),ISNA(G!I37)),TRUE,FALSE),"PerfectMsg",IF(NOT(ISERROR('#_G'!I37)),IF(ISERROR(G!I37),TRUE,FALSE),FALSE),"StuErrorMsg",IF(TYPE('#_G'!I37)&lt;&gt;TYPE(G!I37),TRUE,FALSE),"WrongTypeMsg",IF(_xlfn.ISFORMULA('#_G'!I37),IF(NOT(_xlfn.ISFORMULA(G!I37)),TRUE),FALSE),"MissingFormulaMsg",IF(NOT(AND(ISNUMBER(FIND("[",_xlfn.FORMULATEXT('#_G'!I37))),ISNUMBER(FIND("!",_xlfn.FORMULATEXT('#_G'!I37))))),AND(ISNUMBER(FIND("[",_xlfn.FORMULATEXT(G!I37))),ISNUMBER(FIND("!",_xlfn.FORMULATEXT(G!I37)))),FALSE),"ExternalRefsMsg",IF(ISNUMBER('#_G'!I37),IF(ABS('#_G'!I37-G!I37)&gt;0.00001,TRUE,FALSE),IF('#_G'!I37&lt;&gt;G!I37,TRUE,FALSE)),IF(ISNUMBER('#_G'!I37),IF('#_G'!I37&gt;G!I37,"TooLow","TooHigh"),"WrongAnswer"),NOT(_xlfn.ISFORMULA('#_G'!I37)),IF(_xlfn.IFS(ISTEXT('#_G'!I37),FALSE,ISLOGICAL('#_G'!I37),FALSE,SUBSTITUTE(CELL("format",'#_G'!I37),"-","")=SUBSTITUTE(CELL("format",G!I37),"-",""),FALSE,CELL("format",'#_G'!I37)="G",FALSE,AND(CELL("format",'#_G'!I37)="F0",CELL("format",G!I37)="G"),FALSE,TRUE,IFERROR(IF(MATCH(CELL("format",'#_G'!I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37),_xlfn.FORMULATEXT(G!I37),G!I37),"9","#"),"8","#"),"7","#"),"6","#"),"5","#"),"4","#"),"3","#"),"2","#"),"1","#"),"0","#"),"$","")," ",""),",","@"),"&gt;","@"),"&lt;","@"),"=","@"),")","@"),"(","@"),"^","@"),"/","@"),"+","@"),"*","@"),"-","@"))-LEN(SUBSTITUTE(SUBSTITUTE(SUBSTITUTE(SUBSTITUTE(SUBSTITUTE(SUBSTITUTE(SUBSTITUTE(SUBSTITUTE(SUBSTITUTE(SUBSTITUTE(SUBSTITUTE(SUBSTITUTE(SUBSTITUTE(SUBSTITUTE(SUBSTITUTE(SUBSTITUTE(SUBSTITUTE(SUBSTITUTE(SUBSTITUTE(SUBSTITUTE(SUBSTITUTE(SUBSTITUTE(SUBSTITUTE(SUBSTITUTE(IF(_xlfn.ISFORMULA(G!I37),_xlfn.FORMULATEXT(G!I37),G!I37),"9","#"),"8","#"),"7","#"),"6","#"),"5","#"),"4","#"),"3","#"),"2","#"),"1","#"),"0","#"),"$","")," ",""),",","@"),"&gt;","@"),"&lt;","@"),"=","@"),")","@"),"(","@"),"^","@"),"/","@"),"+","@"),"*","@"),"-","@"),"@#","")))/2&gt;(LEN(SUBSTITUTE(SUBSTITUTE(SUBSTITUTE(SUBSTITUTE(SUBSTITUTE(SUBSTITUTE(SUBSTITUTE(SUBSTITUTE(SUBSTITUTE(SUBSTITUTE(SUBSTITUTE(SUBSTITUTE(SUBSTITUTE(SUBSTITUTE(SUBSTITUTE(SUBSTITUTE(SUBSTITUTE(SUBSTITUTE(SUBSTITUTE(SUBSTITUTE(SUBSTITUTE(SUBSTITUTE(SUBSTITUTE(IF(_xlfn.ISFORMULA('#_G'!I37),_xlfn.FORMULATEXT('#_G'!I37),'#_G'!I37),"9","#"),"8","#"),"7","#"),"6","#"),"5","#"),"4","#"),"3","#"),"2","#"),"1","#"),"0","#"),"$","")," ",""),",","@"),"&gt;","@"),"&lt;","@"),"=","@"),")","@"),"(","@"),"^","@"),"/","@"),"+","@"),"*","@"),"-","@"))-LEN(SUBSTITUTE(SUBSTITUTE(SUBSTITUTE(SUBSTITUTE(SUBSTITUTE(SUBSTITUTE(SUBSTITUTE(SUBSTITUTE(SUBSTITUTE(SUBSTITUTE(SUBSTITUTE(SUBSTITUTE(SUBSTITUTE(SUBSTITUTE(SUBSTITUTE(SUBSTITUTE(SUBSTITUTE(SUBSTITUTE(SUBSTITUTE(SUBSTITUTE(SUBSTITUTE(SUBSTITUTE(SUBSTITUTE(SUBSTITUTE(IF(_xlfn.ISFORMULA('#_G'!I37),_xlfn.FORMULATEXT('#_G'!I37),'#_G'!I37),"9","#"),"8","#"),"7","#"),"6","#"),"5","#"),"4","#"),"3","#"),"2","#"),"1","#"),"0","#"),"$","")," ",""),",","@"),"&gt;","@"),"&lt;","@"),"=","@"),")","@"),"(","@"),"^","@"),"/","@"),"+","@"),"*","@"),"-","@"),"@#","")))/2,TRUE,FALSE),"HardCodeMsg",IF(LEN(IF(_xlfn.ISFORMULA(G!I37),_xlfn.FORMULATEXT(G!I37),G!I37))-LEN(SUBSTITUTE(IF(_xlfn.ISFORMULA(G!I37),_xlfn.FORMULATEXT(G!I37),G!I37),"""",""))&gt;LEN(IF(_xlfn.ISFORMULA('#_G'!I37),_xlfn.FORMULATEXT('#_G'!I37),'#_G'!I37))-LEN(SUBSTITUTE(IF(_xlfn.ISFORMULA('#_G'!I37),_xlfn.FORMULATEXT('#_G'!I37),'#_G'!I37),"""","")),TRUE,FALSE),"HardQuoteMsg",IF(LEN(IF(_xlfn.ISFORMULA(G!I37),_xlfn.FORMULATEXT(G!I37),G!I37))-LEN(SUBSTITUTE(IF(_xlfn.ISFORMULA(G!I37),_xlfn.FORMULATEXT(G!I37),G!I37),"$",""))&lt;LEN(IF(_xlfn.ISFORMULA('#_G'!I37),_xlfn.FORMULATEXT('#_G'!I37),'#_G'!I37))-LEN(SUBSTITUTE(IF(_xlfn.ISFORMULA('#_G'!I37),_xlfn.FORMULATEXT('#_G'!I37),'#_G'!I37),"$","")),TRUE,FALSE),"MissingAbsMsg",_xlfn.IFS(ISTEXT('#_G'!I37),FALSE,ISLOGICAL('#_G'!I37),FALSE,SUBSTITUTE(CELL("format",'#_G'!I37),"-","")=SUBSTITUTE(CELL("format",G!I37),"-",""),FALSE,CELL("format",'#_G'!I37)="G",FALSE,AND(CELL("format",'#_G'!I37)="F0",CELL("format",G!I37)="G"),FALSE,TRUE,IFERROR(IF(MATCH(CELL("format",'#_G'!I37),FormatCodes_SFX!$A$4:$A$53,0)&gt;0,TRUE),FALSE),TRUE,TRUE),"FormatMsg",TRUE,"PerfectMsg")</f>
        <v>PerfectMsg</v>
      </c>
      <c r="J37" s="349" t="str">
        <f ca="1">_xlfn.IFS(ISBLANK(G!J37),"",IF(NOT(ISNA('#_G'!J37)),IF(ISNA(G!J37),TRUE,FALSE),FALSE),"StuNAMsg",IF(AND(ISNA('#_G'!J37),ISNA(G!J37)),TRUE,FALSE),"PerfectMsg",IF(NOT(ISERROR('#_G'!J37)),IF(ISERROR(G!J37),TRUE,FALSE),FALSE),"StuErrorMsg",IF(TYPE('#_G'!J37)&lt;&gt;TYPE(G!J37),TRUE,FALSE),"WrongTypeMsg",IF(_xlfn.ISFORMULA('#_G'!J37),IF(NOT(_xlfn.ISFORMULA(G!J37)),TRUE),FALSE),"MissingFormulaMsg",IF(NOT(AND(ISNUMBER(FIND("[",_xlfn.FORMULATEXT('#_G'!J37))),ISNUMBER(FIND("!",_xlfn.FORMULATEXT('#_G'!J37))))),AND(ISNUMBER(FIND("[",_xlfn.FORMULATEXT(G!J37))),ISNUMBER(FIND("!",_xlfn.FORMULATEXT(G!J37)))),FALSE),"ExternalRefsMsg",IF(ISNUMBER('#_G'!J37),IF(ABS('#_G'!J37-G!J37)&gt;0.00001,TRUE,FALSE),IF('#_G'!J37&lt;&gt;G!J37,TRUE,FALSE)),IF(ISNUMBER('#_G'!J37),IF('#_G'!J37&gt;G!J37,"TooLow","TooHigh"),"WrongAnswer"),NOT(_xlfn.ISFORMULA('#_G'!J37)),IF(_xlfn.IFS(ISTEXT('#_G'!J37),FALSE,ISLOGICAL('#_G'!J37),FALSE,SUBSTITUTE(CELL("format",'#_G'!J37),"-","")=SUBSTITUTE(CELL("format",G!J37),"-",""),FALSE,CELL("format",'#_G'!J37)="G",FALSE,AND(CELL("format",'#_G'!J37)="F0",CELL("format",G!J37)="G"),FALSE,TRUE,IFERROR(IF(MATCH(CELL("format",'#_G'!J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37),_xlfn.FORMULATEXT(G!J37),G!J37),"9","#"),"8","#"),"7","#"),"6","#"),"5","#"),"4","#"),"3","#"),"2","#"),"1","#"),"0","#"),"$","")," ",""),",","@"),"&gt;","@"),"&lt;","@"),"=","@"),")","@"),"(","@"),"^","@"),"/","@"),"+","@"),"*","@"),"-","@"))-LEN(SUBSTITUTE(SUBSTITUTE(SUBSTITUTE(SUBSTITUTE(SUBSTITUTE(SUBSTITUTE(SUBSTITUTE(SUBSTITUTE(SUBSTITUTE(SUBSTITUTE(SUBSTITUTE(SUBSTITUTE(SUBSTITUTE(SUBSTITUTE(SUBSTITUTE(SUBSTITUTE(SUBSTITUTE(SUBSTITUTE(SUBSTITUTE(SUBSTITUTE(SUBSTITUTE(SUBSTITUTE(SUBSTITUTE(SUBSTITUTE(IF(_xlfn.ISFORMULA(G!J37),_xlfn.FORMULATEXT(G!J37),G!J37),"9","#"),"8","#"),"7","#"),"6","#"),"5","#"),"4","#"),"3","#"),"2","#"),"1","#"),"0","#"),"$","")," ",""),",","@"),"&gt;","@"),"&lt;","@"),"=","@"),")","@"),"(","@"),"^","@"),"/","@"),"+","@"),"*","@"),"-","@"),"@#","")))/2&gt;(LEN(SUBSTITUTE(SUBSTITUTE(SUBSTITUTE(SUBSTITUTE(SUBSTITUTE(SUBSTITUTE(SUBSTITUTE(SUBSTITUTE(SUBSTITUTE(SUBSTITUTE(SUBSTITUTE(SUBSTITUTE(SUBSTITUTE(SUBSTITUTE(SUBSTITUTE(SUBSTITUTE(SUBSTITUTE(SUBSTITUTE(SUBSTITUTE(SUBSTITUTE(SUBSTITUTE(SUBSTITUTE(SUBSTITUTE(IF(_xlfn.ISFORMULA('#_G'!J37),_xlfn.FORMULATEXT('#_G'!J37),'#_G'!J37),"9","#"),"8","#"),"7","#"),"6","#"),"5","#"),"4","#"),"3","#"),"2","#"),"1","#"),"0","#"),"$","")," ",""),",","@"),"&gt;","@"),"&lt;","@"),"=","@"),")","@"),"(","@"),"^","@"),"/","@"),"+","@"),"*","@"),"-","@"))-LEN(SUBSTITUTE(SUBSTITUTE(SUBSTITUTE(SUBSTITUTE(SUBSTITUTE(SUBSTITUTE(SUBSTITUTE(SUBSTITUTE(SUBSTITUTE(SUBSTITUTE(SUBSTITUTE(SUBSTITUTE(SUBSTITUTE(SUBSTITUTE(SUBSTITUTE(SUBSTITUTE(SUBSTITUTE(SUBSTITUTE(SUBSTITUTE(SUBSTITUTE(SUBSTITUTE(SUBSTITUTE(SUBSTITUTE(SUBSTITUTE(IF(_xlfn.ISFORMULA('#_G'!J37),_xlfn.FORMULATEXT('#_G'!J37),'#_G'!J37),"9","#"),"8","#"),"7","#"),"6","#"),"5","#"),"4","#"),"3","#"),"2","#"),"1","#"),"0","#"),"$","")," ",""),",","@"),"&gt;","@"),"&lt;","@"),"=","@"),")","@"),"(","@"),"^","@"),"/","@"),"+","@"),"*","@"),"-","@"),"@#","")))/2,TRUE,FALSE),"HardCodeMsg",IF(LEN(IF(_xlfn.ISFORMULA(G!J37),_xlfn.FORMULATEXT(G!J37),G!J37))-LEN(SUBSTITUTE(IF(_xlfn.ISFORMULA(G!J37),_xlfn.FORMULATEXT(G!J37),G!J37),"""",""))&gt;LEN(IF(_xlfn.ISFORMULA('#_G'!J37),_xlfn.FORMULATEXT('#_G'!J37),'#_G'!J37))-LEN(SUBSTITUTE(IF(_xlfn.ISFORMULA('#_G'!J37),_xlfn.FORMULATEXT('#_G'!J37),'#_G'!J37),"""","")),TRUE,FALSE),"HardQuoteMsg",IF(LEN(IF(_xlfn.ISFORMULA(G!J37),_xlfn.FORMULATEXT(G!J37),G!J37))-LEN(SUBSTITUTE(IF(_xlfn.ISFORMULA(G!J37),_xlfn.FORMULATEXT(G!J37),G!J37),"$",""))&lt;LEN(IF(_xlfn.ISFORMULA('#_G'!J37),_xlfn.FORMULATEXT('#_G'!J37),'#_G'!J37))-LEN(SUBSTITUTE(IF(_xlfn.ISFORMULA('#_G'!J37),_xlfn.FORMULATEXT('#_G'!J37),'#_G'!J37),"$","")),TRUE,FALSE),"MissingAbsMsg",_xlfn.IFS(ISTEXT('#_G'!J37),FALSE,ISLOGICAL('#_G'!J37),FALSE,SUBSTITUTE(CELL("format",'#_G'!J37),"-","")=SUBSTITUTE(CELL("format",G!J37),"-",""),FALSE,CELL("format",'#_G'!J37)="G",FALSE,AND(CELL("format",'#_G'!J37)="F0",CELL("format",G!J37)="G"),FALSE,TRUE,IFERROR(IF(MATCH(CELL("format",'#_G'!J37),FormatCodes_SFX!$A$4:$A$53,0)&gt;0,TRUE),FALSE),TRUE,TRUE),"FormatMsg",TRUE,"PerfectMsg")</f>
        <v>PerfectMsg</v>
      </c>
      <c r="K37" s="231" t="str">
        <f ca="1">_xlfn.IFS(ISBLANK(G!K37),"",IF(NOT(ISNA('#_G'!K37)),IF(ISNA(G!K37),TRUE,FALSE),FALSE),"StuNAMsg",IF(AND(ISNA('#_G'!K37),ISNA(G!K37)),TRUE,FALSE),"PerfectMsg",IF(NOT(ISERROR('#_G'!K37)),IF(ISERROR(G!K37),TRUE,FALSE),FALSE),"StuErrorMsg",IF(TYPE('#_G'!K37)&lt;&gt;TYPE(G!K37),TRUE,FALSE),"WrongTypeMsg",IF(_xlfn.ISFORMULA('#_G'!K37),IF(NOT(_xlfn.ISFORMULA(G!K37)),TRUE),FALSE),"MissingFormulaMsg",IF(NOT(AND(ISNUMBER(FIND("[",_xlfn.FORMULATEXT('#_G'!K37))),ISNUMBER(FIND("!",_xlfn.FORMULATEXT('#_G'!K37))))),AND(ISNUMBER(FIND("[",_xlfn.FORMULATEXT(G!K37))),ISNUMBER(FIND("!",_xlfn.FORMULATEXT(G!K37)))),FALSE),"ExternalRefsMsg",IF(ISNUMBER('#_G'!K37),IF(ABS('#_G'!K37-G!K37)&gt;0.00001,TRUE,FALSE),IF('#_G'!K37&lt;&gt;G!K37,TRUE,FALSE)),IF(ISNUMBER('#_G'!K37),IF('#_G'!K37&gt;G!K37,"TooLow","TooHigh"),"WrongAnswer"),NOT(_xlfn.ISFORMULA('#_G'!K37)),IF(_xlfn.IFS(ISTEXT('#_G'!K37),FALSE,ISLOGICAL('#_G'!K37),FALSE,SUBSTITUTE(CELL("format",'#_G'!K37),"-","")=SUBSTITUTE(CELL("format",G!K37),"-",""),FALSE,CELL("format",'#_G'!K37)="G",FALSE,AND(CELL("format",'#_G'!K37)="F0",CELL("format",G!K37)="G"),FALSE,TRUE,IFERROR(IF(MATCH(CELL("format",'#_G'!K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37),_xlfn.FORMULATEXT(G!K37),G!K37),"9","#"),"8","#"),"7","#"),"6","#"),"5","#"),"4","#"),"3","#"),"2","#"),"1","#"),"0","#"),"$","")," ",""),",","@"),"&gt;","@"),"&lt;","@"),"=","@"),")","@"),"(","@"),"^","@"),"/","@"),"+","@"),"*","@"),"-","@"))-LEN(SUBSTITUTE(SUBSTITUTE(SUBSTITUTE(SUBSTITUTE(SUBSTITUTE(SUBSTITUTE(SUBSTITUTE(SUBSTITUTE(SUBSTITUTE(SUBSTITUTE(SUBSTITUTE(SUBSTITUTE(SUBSTITUTE(SUBSTITUTE(SUBSTITUTE(SUBSTITUTE(SUBSTITUTE(SUBSTITUTE(SUBSTITUTE(SUBSTITUTE(SUBSTITUTE(SUBSTITUTE(SUBSTITUTE(SUBSTITUTE(IF(_xlfn.ISFORMULA(G!K37),_xlfn.FORMULATEXT(G!K37),G!K37),"9","#"),"8","#"),"7","#"),"6","#"),"5","#"),"4","#"),"3","#"),"2","#"),"1","#"),"0","#"),"$","")," ",""),",","@"),"&gt;","@"),"&lt;","@"),"=","@"),")","@"),"(","@"),"^","@"),"/","@"),"+","@"),"*","@"),"-","@"),"@#","")))/2&gt;(LEN(SUBSTITUTE(SUBSTITUTE(SUBSTITUTE(SUBSTITUTE(SUBSTITUTE(SUBSTITUTE(SUBSTITUTE(SUBSTITUTE(SUBSTITUTE(SUBSTITUTE(SUBSTITUTE(SUBSTITUTE(SUBSTITUTE(SUBSTITUTE(SUBSTITUTE(SUBSTITUTE(SUBSTITUTE(SUBSTITUTE(SUBSTITUTE(SUBSTITUTE(SUBSTITUTE(SUBSTITUTE(SUBSTITUTE(IF(_xlfn.ISFORMULA('#_G'!K37),_xlfn.FORMULATEXT('#_G'!K37),'#_G'!K37),"9","#"),"8","#"),"7","#"),"6","#"),"5","#"),"4","#"),"3","#"),"2","#"),"1","#"),"0","#"),"$","")," ",""),",","@"),"&gt;","@"),"&lt;","@"),"=","@"),")","@"),"(","@"),"^","@"),"/","@"),"+","@"),"*","@"),"-","@"))-LEN(SUBSTITUTE(SUBSTITUTE(SUBSTITUTE(SUBSTITUTE(SUBSTITUTE(SUBSTITUTE(SUBSTITUTE(SUBSTITUTE(SUBSTITUTE(SUBSTITUTE(SUBSTITUTE(SUBSTITUTE(SUBSTITUTE(SUBSTITUTE(SUBSTITUTE(SUBSTITUTE(SUBSTITUTE(SUBSTITUTE(SUBSTITUTE(SUBSTITUTE(SUBSTITUTE(SUBSTITUTE(SUBSTITUTE(SUBSTITUTE(IF(_xlfn.ISFORMULA('#_G'!K37),_xlfn.FORMULATEXT('#_G'!K37),'#_G'!K37),"9","#"),"8","#"),"7","#"),"6","#"),"5","#"),"4","#"),"3","#"),"2","#"),"1","#"),"0","#"),"$","")," ",""),",","@"),"&gt;","@"),"&lt;","@"),"=","@"),")","@"),"(","@"),"^","@"),"/","@"),"+","@"),"*","@"),"-","@"),"@#","")))/2,TRUE,FALSE),"HardCodeMsg",IF(LEN(IF(_xlfn.ISFORMULA(G!K37),_xlfn.FORMULATEXT(G!K37),G!K37))-LEN(SUBSTITUTE(IF(_xlfn.ISFORMULA(G!K37),_xlfn.FORMULATEXT(G!K37),G!K37),"""",""))&gt;LEN(IF(_xlfn.ISFORMULA('#_G'!K37),_xlfn.FORMULATEXT('#_G'!K37),'#_G'!K37))-LEN(SUBSTITUTE(IF(_xlfn.ISFORMULA('#_G'!K37),_xlfn.FORMULATEXT('#_G'!K37),'#_G'!K37),"""","")),TRUE,FALSE),"HardQuoteMsg",IF(LEN(IF(_xlfn.ISFORMULA(G!K37),_xlfn.FORMULATEXT(G!K37),G!K37))-LEN(SUBSTITUTE(IF(_xlfn.ISFORMULA(G!K37),_xlfn.FORMULATEXT(G!K37),G!K37),"$",""))&lt;LEN(IF(_xlfn.ISFORMULA('#_G'!K37),_xlfn.FORMULATEXT('#_G'!K37),'#_G'!K37))-LEN(SUBSTITUTE(IF(_xlfn.ISFORMULA('#_G'!K37),_xlfn.FORMULATEXT('#_G'!K37),'#_G'!K37),"$","")),TRUE,FALSE),"MissingAbsMsg",_xlfn.IFS(ISTEXT('#_G'!K37),FALSE,ISLOGICAL('#_G'!K37),FALSE,SUBSTITUTE(CELL("format",'#_G'!K37),"-","")=SUBSTITUTE(CELL("format",G!K37),"-",""),FALSE,CELL("format",'#_G'!K37)="G",FALSE,AND(CELL("format",'#_G'!K37)="F0",CELL("format",G!K37)="G"),FALSE,TRUE,IFERROR(IF(MATCH(CELL("format",'#_G'!K37),FormatCodes_SFX!$A$4:$A$53,0)&gt;0,TRUE),FALSE),TRUE,TRUE),"FormatMsg",TRUE,"PerfectMsg")</f>
        <v>PerfectMsg</v>
      </c>
    </row>
    <row r="38" spans="6:11">
      <c r="F38" s="348">
        <v>0</v>
      </c>
      <c r="G38" s="348">
        <v>0</v>
      </c>
      <c r="H38" s="349">
        <v>83690</v>
      </c>
      <c r="I38" s="349" t="str">
        <f ca="1">_xlfn.IFS(ISBLANK(G!I38),"",IF(NOT(ISNA('#_G'!I38)),IF(ISNA(G!I38),TRUE,FALSE),FALSE),"StuNAMsg",IF(AND(ISNA('#_G'!I38),ISNA(G!I38)),TRUE,FALSE),"PerfectMsg",IF(NOT(ISERROR('#_G'!I38)),IF(ISERROR(G!I38),TRUE,FALSE),FALSE),"StuErrorMsg",IF(TYPE('#_G'!I38)&lt;&gt;TYPE(G!I38),TRUE,FALSE),"WrongTypeMsg",IF(_xlfn.ISFORMULA('#_G'!I38),IF(NOT(_xlfn.ISFORMULA(G!I38)),TRUE),FALSE),"MissingFormulaMsg",IF(NOT(AND(ISNUMBER(FIND("[",_xlfn.FORMULATEXT('#_G'!I38))),ISNUMBER(FIND("!",_xlfn.FORMULATEXT('#_G'!I38))))),AND(ISNUMBER(FIND("[",_xlfn.FORMULATEXT(G!I38))),ISNUMBER(FIND("!",_xlfn.FORMULATEXT(G!I38)))),FALSE),"ExternalRefsMsg",IF(ISNUMBER('#_G'!I38),IF(ABS('#_G'!I38-G!I38)&gt;0.00001,TRUE,FALSE),IF('#_G'!I38&lt;&gt;G!I38,TRUE,FALSE)),IF(ISNUMBER('#_G'!I38),IF('#_G'!I38&gt;G!I38,"TooLow","TooHigh"),"WrongAnswer"),NOT(_xlfn.ISFORMULA('#_G'!I38)),IF(_xlfn.IFS(ISTEXT('#_G'!I38),FALSE,ISLOGICAL('#_G'!I38),FALSE,SUBSTITUTE(CELL("format",'#_G'!I38),"-","")=SUBSTITUTE(CELL("format",G!I38),"-",""),FALSE,CELL("format",'#_G'!I38)="G",FALSE,AND(CELL("format",'#_G'!I38)="F0",CELL("format",G!I38)="G"),FALSE,TRUE,IFERROR(IF(MATCH(CELL("format",'#_G'!I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38),_xlfn.FORMULATEXT(G!I38),G!I38),"9","#"),"8","#"),"7","#"),"6","#"),"5","#"),"4","#"),"3","#"),"2","#"),"1","#"),"0","#"),"$","")," ",""),",","@"),"&gt;","@"),"&lt;","@"),"=","@"),")","@"),"(","@"),"^","@"),"/","@"),"+","@"),"*","@"),"-","@"))-LEN(SUBSTITUTE(SUBSTITUTE(SUBSTITUTE(SUBSTITUTE(SUBSTITUTE(SUBSTITUTE(SUBSTITUTE(SUBSTITUTE(SUBSTITUTE(SUBSTITUTE(SUBSTITUTE(SUBSTITUTE(SUBSTITUTE(SUBSTITUTE(SUBSTITUTE(SUBSTITUTE(SUBSTITUTE(SUBSTITUTE(SUBSTITUTE(SUBSTITUTE(SUBSTITUTE(SUBSTITUTE(SUBSTITUTE(SUBSTITUTE(IF(_xlfn.ISFORMULA(G!I38),_xlfn.FORMULATEXT(G!I38),G!I38),"9","#"),"8","#"),"7","#"),"6","#"),"5","#"),"4","#"),"3","#"),"2","#"),"1","#"),"0","#"),"$","")," ",""),",","@"),"&gt;","@"),"&lt;","@"),"=","@"),")","@"),"(","@"),"^","@"),"/","@"),"+","@"),"*","@"),"-","@"),"@#","")))/2&gt;(LEN(SUBSTITUTE(SUBSTITUTE(SUBSTITUTE(SUBSTITUTE(SUBSTITUTE(SUBSTITUTE(SUBSTITUTE(SUBSTITUTE(SUBSTITUTE(SUBSTITUTE(SUBSTITUTE(SUBSTITUTE(SUBSTITUTE(SUBSTITUTE(SUBSTITUTE(SUBSTITUTE(SUBSTITUTE(SUBSTITUTE(SUBSTITUTE(SUBSTITUTE(SUBSTITUTE(SUBSTITUTE(SUBSTITUTE(IF(_xlfn.ISFORMULA('#_G'!I38),_xlfn.FORMULATEXT('#_G'!I38),'#_G'!I38),"9","#"),"8","#"),"7","#"),"6","#"),"5","#"),"4","#"),"3","#"),"2","#"),"1","#"),"0","#"),"$","")," ",""),",","@"),"&gt;","@"),"&lt;","@"),"=","@"),")","@"),"(","@"),"^","@"),"/","@"),"+","@"),"*","@"),"-","@"))-LEN(SUBSTITUTE(SUBSTITUTE(SUBSTITUTE(SUBSTITUTE(SUBSTITUTE(SUBSTITUTE(SUBSTITUTE(SUBSTITUTE(SUBSTITUTE(SUBSTITUTE(SUBSTITUTE(SUBSTITUTE(SUBSTITUTE(SUBSTITUTE(SUBSTITUTE(SUBSTITUTE(SUBSTITUTE(SUBSTITUTE(SUBSTITUTE(SUBSTITUTE(SUBSTITUTE(SUBSTITUTE(SUBSTITUTE(SUBSTITUTE(IF(_xlfn.ISFORMULA('#_G'!I38),_xlfn.FORMULATEXT('#_G'!I38),'#_G'!I38),"9","#"),"8","#"),"7","#"),"6","#"),"5","#"),"4","#"),"3","#"),"2","#"),"1","#"),"0","#"),"$","")," ",""),",","@"),"&gt;","@"),"&lt;","@"),"=","@"),")","@"),"(","@"),"^","@"),"/","@"),"+","@"),"*","@"),"-","@"),"@#","")))/2,TRUE,FALSE),"HardCodeMsg",IF(LEN(IF(_xlfn.ISFORMULA(G!I38),_xlfn.FORMULATEXT(G!I38),G!I38))-LEN(SUBSTITUTE(IF(_xlfn.ISFORMULA(G!I38),_xlfn.FORMULATEXT(G!I38),G!I38),"""",""))&gt;LEN(IF(_xlfn.ISFORMULA('#_G'!I38),_xlfn.FORMULATEXT('#_G'!I38),'#_G'!I38))-LEN(SUBSTITUTE(IF(_xlfn.ISFORMULA('#_G'!I38),_xlfn.FORMULATEXT('#_G'!I38),'#_G'!I38),"""","")),TRUE,FALSE),"HardQuoteMsg",IF(LEN(IF(_xlfn.ISFORMULA(G!I38),_xlfn.FORMULATEXT(G!I38),G!I38))-LEN(SUBSTITUTE(IF(_xlfn.ISFORMULA(G!I38),_xlfn.FORMULATEXT(G!I38),G!I38),"$",""))&lt;LEN(IF(_xlfn.ISFORMULA('#_G'!I38),_xlfn.FORMULATEXT('#_G'!I38),'#_G'!I38))-LEN(SUBSTITUTE(IF(_xlfn.ISFORMULA('#_G'!I38),_xlfn.FORMULATEXT('#_G'!I38),'#_G'!I38),"$","")),TRUE,FALSE),"MissingAbsMsg",_xlfn.IFS(ISTEXT('#_G'!I38),FALSE,ISLOGICAL('#_G'!I38),FALSE,SUBSTITUTE(CELL("format",'#_G'!I38),"-","")=SUBSTITUTE(CELL("format",G!I38),"-",""),FALSE,CELL("format",'#_G'!I38)="G",FALSE,AND(CELL("format",'#_G'!I38)="F0",CELL("format",G!I38)="G"),FALSE,TRUE,IFERROR(IF(MATCH(CELL("format",'#_G'!I38),FormatCodes_SFX!$A$4:$A$53,0)&gt;0,TRUE),FALSE),TRUE,TRUE),"FormatMsg",TRUE,"PerfectMsg")</f>
        <v>PerfectMsg</v>
      </c>
      <c r="J38" s="349" t="str">
        <f ca="1">_xlfn.IFS(ISBLANK(G!J38),"",IF(NOT(ISNA('#_G'!J38)),IF(ISNA(G!J38),TRUE,FALSE),FALSE),"StuNAMsg",IF(AND(ISNA('#_G'!J38),ISNA(G!J38)),TRUE,FALSE),"PerfectMsg",IF(NOT(ISERROR('#_G'!J38)),IF(ISERROR(G!J38),TRUE,FALSE),FALSE),"StuErrorMsg",IF(TYPE('#_G'!J38)&lt;&gt;TYPE(G!J38),TRUE,FALSE),"WrongTypeMsg",IF(_xlfn.ISFORMULA('#_G'!J38),IF(NOT(_xlfn.ISFORMULA(G!J38)),TRUE),FALSE),"MissingFormulaMsg",IF(NOT(AND(ISNUMBER(FIND("[",_xlfn.FORMULATEXT('#_G'!J38))),ISNUMBER(FIND("!",_xlfn.FORMULATEXT('#_G'!J38))))),AND(ISNUMBER(FIND("[",_xlfn.FORMULATEXT(G!J38))),ISNUMBER(FIND("!",_xlfn.FORMULATEXT(G!J38)))),FALSE),"ExternalRefsMsg",IF(ISNUMBER('#_G'!J38),IF(ABS('#_G'!J38-G!J38)&gt;0.00001,TRUE,FALSE),IF('#_G'!J38&lt;&gt;G!J38,TRUE,FALSE)),IF(ISNUMBER('#_G'!J38),IF('#_G'!J38&gt;G!J38,"TooLow","TooHigh"),"WrongAnswer"),NOT(_xlfn.ISFORMULA('#_G'!J38)),IF(_xlfn.IFS(ISTEXT('#_G'!J38),FALSE,ISLOGICAL('#_G'!J38),FALSE,SUBSTITUTE(CELL("format",'#_G'!J38),"-","")=SUBSTITUTE(CELL("format",G!J38),"-",""),FALSE,CELL("format",'#_G'!J38)="G",FALSE,AND(CELL("format",'#_G'!J38)="F0",CELL("format",G!J38)="G"),FALSE,TRUE,IFERROR(IF(MATCH(CELL("format",'#_G'!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38),_xlfn.FORMULATEXT(G!J38),G!J38),"9","#"),"8","#"),"7","#"),"6","#"),"5","#"),"4","#"),"3","#"),"2","#"),"1","#"),"0","#"),"$","")," ",""),",","@"),"&gt;","@"),"&lt;","@"),"=","@"),")","@"),"(","@"),"^","@"),"/","@"),"+","@"),"*","@"),"-","@"))-LEN(SUBSTITUTE(SUBSTITUTE(SUBSTITUTE(SUBSTITUTE(SUBSTITUTE(SUBSTITUTE(SUBSTITUTE(SUBSTITUTE(SUBSTITUTE(SUBSTITUTE(SUBSTITUTE(SUBSTITUTE(SUBSTITUTE(SUBSTITUTE(SUBSTITUTE(SUBSTITUTE(SUBSTITUTE(SUBSTITUTE(SUBSTITUTE(SUBSTITUTE(SUBSTITUTE(SUBSTITUTE(SUBSTITUTE(SUBSTITUTE(IF(_xlfn.ISFORMULA(G!J38),_xlfn.FORMULATEXT(G!J38),G!J38),"9","#"),"8","#"),"7","#"),"6","#"),"5","#"),"4","#"),"3","#"),"2","#"),"1","#"),"0","#"),"$","")," ",""),",","@"),"&gt;","@"),"&lt;","@"),"=","@"),")","@"),"(","@"),"^","@"),"/","@"),"+","@"),"*","@"),"-","@"),"@#","")))/2&gt;(LEN(SUBSTITUTE(SUBSTITUTE(SUBSTITUTE(SUBSTITUTE(SUBSTITUTE(SUBSTITUTE(SUBSTITUTE(SUBSTITUTE(SUBSTITUTE(SUBSTITUTE(SUBSTITUTE(SUBSTITUTE(SUBSTITUTE(SUBSTITUTE(SUBSTITUTE(SUBSTITUTE(SUBSTITUTE(SUBSTITUTE(SUBSTITUTE(SUBSTITUTE(SUBSTITUTE(SUBSTITUTE(SUBSTITUTE(IF(_xlfn.ISFORMULA('#_G'!J38),_xlfn.FORMULATEXT('#_G'!J38),'#_G'!J38),"9","#"),"8","#"),"7","#"),"6","#"),"5","#"),"4","#"),"3","#"),"2","#"),"1","#"),"0","#"),"$","")," ",""),",","@"),"&gt;","@"),"&lt;","@"),"=","@"),")","@"),"(","@"),"^","@"),"/","@"),"+","@"),"*","@"),"-","@"))-LEN(SUBSTITUTE(SUBSTITUTE(SUBSTITUTE(SUBSTITUTE(SUBSTITUTE(SUBSTITUTE(SUBSTITUTE(SUBSTITUTE(SUBSTITUTE(SUBSTITUTE(SUBSTITUTE(SUBSTITUTE(SUBSTITUTE(SUBSTITUTE(SUBSTITUTE(SUBSTITUTE(SUBSTITUTE(SUBSTITUTE(SUBSTITUTE(SUBSTITUTE(SUBSTITUTE(SUBSTITUTE(SUBSTITUTE(SUBSTITUTE(IF(_xlfn.ISFORMULA('#_G'!J38),_xlfn.FORMULATEXT('#_G'!J38),'#_G'!J38),"9","#"),"8","#"),"7","#"),"6","#"),"5","#"),"4","#"),"3","#"),"2","#"),"1","#"),"0","#"),"$","")," ",""),",","@"),"&gt;","@"),"&lt;","@"),"=","@"),")","@"),"(","@"),"^","@"),"/","@"),"+","@"),"*","@"),"-","@"),"@#","")))/2,TRUE,FALSE),"HardCodeMsg",IF(LEN(IF(_xlfn.ISFORMULA(G!J38),_xlfn.FORMULATEXT(G!J38),G!J38))-LEN(SUBSTITUTE(IF(_xlfn.ISFORMULA(G!J38),_xlfn.FORMULATEXT(G!J38),G!J38),"""",""))&gt;LEN(IF(_xlfn.ISFORMULA('#_G'!J38),_xlfn.FORMULATEXT('#_G'!J38),'#_G'!J38))-LEN(SUBSTITUTE(IF(_xlfn.ISFORMULA('#_G'!J38),_xlfn.FORMULATEXT('#_G'!J38),'#_G'!J38),"""","")),TRUE,FALSE),"HardQuoteMsg",IF(LEN(IF(_xlfn.ISFORMULA(G!J38),_xlfn.FORMULATEXT(G!J38),G!J38))-LEN(SUBSTITUTE(IF(_xlfn.ISFORMULA(G!J38),_xlfn.FORMULATEXT(G!J38),G!J38),"$",""))&lt;LEN(IF(_xlfn.ISFORMULA('#_G'!J38),_xlfn.FORMULATEXT('#_G'!J38),'#_G'!J38))-LEN(SUBSTITUTE(IF(_xlfn.ISFORMULA('#_G'!J38),_xlfn.FORMULATEXT('#_G'!J38),'#_G'!J38),"$","")),TRUE,FALSE),"MissingAbsMsg",_xlfn.IFS(ISTEXT('#_G'!J38),FALSE,ISLOGICAL('#_G'!J38),FALSE,SUBSTITUTE(CELL("format",'#_G'!J38),"-","")=SUBSTITUTE(CELL("format",G!J38),"-",""),FALSE,CELL("format",'#_G'!J38)="G",FALSE,AND(CELL("format",'#_G'!J38)="F0",CELL("format",G!J38)="G"),FALSE,TRUE,IFERROR(IF(MATCH(CELL("format",'#_G'!J38),FormatCodes_SFX!$A$4:$A$53,0)&gt;0,TRUE),FALSE),TRUE,TRUE),"FormatMsg",TRUE,"PerfectMsg")</f>
        <v>PerfectMsg</v>
      </c>
      <c r="K38" s="231" t="str">
        <f ca="1">_xlfn.IFS(ISBLANK(G!K38),"",IF(NOT(ISNA('#_G'!K38)),IF(ISNA(G!K38),TRUE,FALSE),FALSE),"StuNAMsg",IF(AND(ISNA('#_G'!K38),ISNA(G!K38)),TRUE,FALSE),"PerfectMsg",IF(NOT(ISERROR('#_G'!K38)),IF(ISERROR(G!K38),TRUE,FALSE),FALSE),"StuErrorMsg",IF(TYPE('#_G'!K38)&lt;&gt;TYPE(G!K38),TRUE,FALSE),"WrongTypeMsg",IF(_xlfn.ISFORMULA('#_G'!K38),IF(NOT(_xlfn.ISFORMULA(G!K38)),TRUE),FALSE),"MissingFormulaMsg",IF(NOT(AND(ISNUMBER(FIND("[",_xlfn.FORMULATEXT('#_G'!K38))),ISNUMBER(FIND("!",_xlfn.FORMULATEXT('#_G'!K38))))),AND(ISNUMBER(FIND("[",_xlfn.FORMULATEXT(G!K38))),ISNUMBER(FIND("!",_xlfn.FORMULATEXT(G!K38)))),FALSE),"ExternalRefsMsg",IF(ISNUMBER('#_G'!K38),IF(ABS('#_G'!K38-G!K38)&gt;0.00001,TRUE,FALSE),IF('#_G'!K38&lt;&gt;G!K38,TRUE,FALSE)),IF(ISNUMBER('#_G'!K38),IF('#_G'!K38&gt;G!K38,"TooLow","TooHigh"),"WrongAnswer"),NOT(_xlfn.ISFORMULA('#_G'!K38)),IF(_xlfn.IFS(ISTEXT('#_G'!K38),FALSE,ISLOGICAL('#_G'!K38),FALSE,SUBSTITUTE(CELL("format",'#_G'!K38),"-","")=SUBSTITUTE(CELL("format",G!K38),"-",""),FALSE,CELL("format",'#_G'!K38)="G",FALSE,AND(CELL("format",'#_G'!K38)="F0",CELL("format",G!K38)="G"),FALSE,TRUE,IFERROR(IF(MATCH(CELL("format",'#_G'!K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38),_xlfn.FORMULATEXT(G!K38),G!K38),"9","#"),"8","#"),"7","#"),"6","#"),"5","#"),"4","#"),"3","#"),"2","#"),"1","#"),"0","#"),"$","")," ",""),",","@"),"&gt;","@"),"&lt;","@"),"=","@"),")","@"),"(","@"),"^","@"),"/","@"),"+","@"),"*","@"),"-","@"))-LEN(SUBSTITUTE(SUBSTITUTE(SUBSTITUTE(SUBSTITUTE(SUBSTITUTE(SUBSTITUTE(SUBSTITUTE(SUBSTITUTE(SUBSTITUTE(SUBSTITUTE(SUBSTITUTE(SUBSTITUTE(SUBSTITUTE(SUBSTITUTE(SUBSTITUTE(SUBSTITUTE(SUBSTITUTE(SUBSTITUTE(SUBSTITUTE(SUBSTITUTE(SUBSTITUTE(SUBSTITUTE(SUBSTITUTE(SUBSTITUTE(IF(_xlfn.ISFORMULA(G!K38),_xlfn.FORMULATEXT(G!K38),G!K38),"9","#"),"8","#"),"7","#"),"6","#"),"5","#"),"4","#"),"3","#"),"2","#"),"1","#"),"0","#"),"$","")," ",""),",","@"),"&gt;","@"),"&lt;","@"),"=","@"),")","@"),"(","@"),"^","@"),"/","@"),"+","@"),"*","@"),"-","@"),"@#","")))/2&gt;(LEN(SUBSTITUTE(SUBSTITUTE(SUBSTITUTE(SUBSTITUTE(SUBSTITUTE(SUBSTITUTE(SUBSTITUTE(SUBSTITUTE(SUBSTITUTE(SUBSTITUTE(SUBSTITUTE(SUBSTITUTE(SUBSTITUTE(SUBSTITUTE(SUBSTITUTE(SUBSTITUTE(SUBSTITUTE(SUBSTITUTE(SUBSTITUTE(SUBSTITUTE(SUBSTITUTE(SUBSTITUTE(SUBSTITUTE(IF(_xlfn.ISFORMULA('#_G'!K38),_xlfn.FORMULATEXT('#_G'!K38),'#_G'!K38),"9","#"),"8","#"),"7","#"),"6","#"),"5","#"),"4","#"),"3","#"),"2","#"),"1","#"),"0","#"),"$","")," ",""),",","@"),"&gt;","@"),"&lt;","@"),"=","@"),")","@"),"(","@"),"^","@"),"/","@"),"+","@"),"*","@"),"-","@"))-LEN(SUBSTITUTE(SUBSTITUTE(SUBSTITUTE(SUBSTITUTE(SUBSTITUTE(SUBSTITUTE(SUBSTITUTE(SUBSTITUTE(SUBSTITUTE(SUBSTITUTE(SUBSTITUTE(SUBSTITUTE(SUBSTITUTE(SUBSTITUTE(SUBSTITUTE(SUBSTITUTE(SUBSTITUTE(SUBSTITUTE(SUBSTITUTE(SUBSTITUTE(SUBSTITUTE(SUBSTITUTE(SUBSTITUTE(SUBSTITUTE(IF(_xlfn.ISFORMULA('#_G'!K38),_xlfn.FORMULATEXT('#_G'!K38),'#_G'!K38),"9","#"),"8","#"),"7","#"),"6","#"),"5","#"),"4","#"),"3","#"),"2","#"),"1","#"),"0","#"),"$","")," ",""),",","@"),"&gt;","@"),"&lt;","@"),"=","@"),")","@"),"(","@"),"^","@"),"/","@"),"+","@"),"*","@"),"-","@"),"@#","")))/2,TRUE,FALSE),"HardCodeMsg",IF(LEN(IF(_xlfn.ISFORMULA(G!K38),_xlfn.FORMULATEXT(G!K38),G!K38))-LEN(SUBSTITUTE(IF(_xlfn.ISFORMULA(G!K38),_xlfn.FORMULATEXT(G!K38),G!K38),"""",""))&gt;LEN(IF(_xlfn.ISFORMULA('#_G'!K38),_xlfn.FORMULATEXT('#_G'!K38),'#_G'!K38))-LEN(SUBSTITUTE(IF(_xlfn.ISFORMULA('#_G'!K38),_xlfn.FORMULATEXT('#_G'!K38),'#_G'!K38),"""","")),TRUE,FALSE),"HardQuoteMsg",IF(LEN(IF(_xlfn.ISFORMULA(G!K38),_xlfn.FORMULATEXT(G!K38),G!K38))-LEN(SUBSTITUTE(IF(_xlfn.ISFORMULA(G!K38),_xlfn.FORMULATEXT(G!K38),G!K38),"$",""))&lt;LEN(IF(_xlfn.ISFORMULA('#_G'!K38),_xlfn.FORMULATEXT('#_G'!K38),'#_G'!K38))-LEN(SUBSTITUTE(IF(_xlfn.ISFORMULA('#_G'!K38),_xlfn.FORMULATEXT('#_G'!K38),'#_G'!K38),"$","")),TRUE,FALSE),"MissingAbsMsg",_xlfn.IFS(ISTEXT('#_G'!K38),FALSE,ISLOGICAL('#_G'!K38),FALSE,SUBSTITUTE(CELL("format",'#_G'!K38),"-","")=SUBSTITUTE(CELL("format",G!K38),"-",""),FALSE,CELL("format",'#_G'!K38)="G",FALSE,AND(CELL("format",'#_G'!K38)="F0",CELL("format",G!K38)="G"),FALSE,TRUE,IFERROR(IF(MATCH(CELL("format",'#_G'!K38),FormatCodes_SFX!$A$4:$A$53,0)&gt;0,TRUE),FALSE),TRUE,TRUE),"FormatMsg",TRUE,"PerfectMsg")</f>
        <v>PerfectMsg</v>
      </c>
    </row>
    <row r="39" spans="6:11">
      <c r="F39" s="348">
        <v>0</v>
      </c>
      <c r="G39" s="348">
        <v>0</v>
      </c>
      <c r="H39" s="349">
        <v>277957</v>
      </c>
      <c r="I39" s="349" t="str">
        <f ca="1">_xlfn.IFS(ISBLANK(G!I39),"",IF(NOT(ISNA('#_G'!I39)),IF(ISNA(G!I39),TRUE,FALSE),FALSE),"StuNAMsg",IF(AND(ISNA('#_G'!I39),ISNA(G!I39)),TRUE,FALSE),"PerfectMsg",IF(NOT(ISERROR('#_G'!I39)),IF(ISERROR(G!I39),TRUE,FALSE),FALSE),"StuErrorMsg",IF(TYPE('#_G'!I39)&lt;&gt;TYPE(G!I39),TRUE,FALSE),"WrongTypeMsg",IF(_xlfn.ISFORMULA('#_G'!I39),IF(NOT(_xlfn.ISFORMULA(G!I39)),TRUE),FALSE),"MissingFormulaMsg",IF(NOT(AND(ISNUMBER(FIND("[",_xlfn.FORMULATEXT('#_G'!I39))),ISNUMBER(FIND("!",_xlfn.FORMULATEXT('#_G'!I39))))),AND(ISNUMBER(FIND("[",_xlfn.FORMULATEXT(G!I39))),ISNUMBER(FIND("!",_xlfn.FORMULATEXT(G!I39)))),FALSE),"ExternalRefsMsg",IF(ISNUMBER('#_G'!I39),IF(ABS('#_G'!I39-G!I39)&gt;0.00001,TRUE,FALSE),IF('#_G'!I39&lt;&gt;G!I39,TRUE,FALSE)),IF(ISNUMBER('#_G'!I39),IF('#_G'!I39&gt;G!I39,"TooLow","TooHigh"),"WrongAnswer"),NOT(_xlfn.ISFORMULA('#_G'!I39)),IF(_xlfn.IFS(ISTEXT('#_G'!I39),FALSE,ISLOGICAL('#_G'!I39),FALSE,SUBSTITUTE(CELL("format",'#_G'!I39),"-","")=SUBSTITUTE(CELL("format",G!I39),"-",""),FALSE,CELL("format",'#_G'!I39)="G",FALSE,AND(CELL("format",'#_G'!I39)="F0",CELL("format",G!I39)="G"),FALSE,TRUE,IFERROR(IF(MATCH(CELL("format",'#_G'!I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39),_xlfn.FORMULATEXT(G!I39),G!I39),"9","#"),"8","#"),"7","#"),"6","#"),"5","#"),"4","#"),"3","#"),"2","#"),"1","#"),"0","#"),"$","")," ",""),",","@"),"&gt;","@"),"&lt;","@"),"=","@"),")","@"),"(","@"),"^","@"),"/","@"),"+","@"),"*","@"),"-","@"))-LEN(SUBSTITUTE(SUBSTITUTE(SUBSTITUTE(SUBSTITUTE(SUBSTITUTE(SUBSTITUTE(SUBSTITUTE(SUBSTITUTE(SUBSTITUTE(SUBSTITUTE(SUBSTITUTE(SUBSTITUTE(SUBSTITUTE(SUBSTITUTE(SUBSTITUTE(SUBSTITUTE(SUBSTITUTE(SUBSTITUTE(SUBSTITUTE(SUBSTITUTE(SUBSTITUTE(SUBSTITUTE(SUBSTITUTE(SUBSTITUTE(IF(_xlfn.ISFORMULA(G!I39),_xlfn.FORMULATEXT(G!I39),G!I39),"9","#"),"8","#"),"7","#"),"6","#"),"5","#"),"4","#"),"3","#"),"2","#"),"1","#"),"0","#"),"$","")," ",""),",","@"),"&gt;","@"),"&lt;","@"),"=","@"),")","@"),"(","@"),"^","@"),"/","@"),"+","@"),"*","@"),"-","@"),"@#","")))/2&gt;(LEN(SUBSTITUTE(SUBSTITUTE(SUBSTITUTE(SUBSTITUTE(SUBSTITUTE(SUBSTITUTE(SUBSTITUTE(SUBSTITUTE(SUBSTITUTE(SUBSTITUTE(SUBSTITUTE(SUBSTITUTE(SUBSTITUTE(SUBSTITUTE(SUBSTITUTE(SUBSTITUTE(SUBSTITUTE(SUBSTITUTE(SUBSTITUTE(SUBSTITUTE(SUBSTITUTE(SUBSTITUTE(SUBSTITUTE(IF(_xlfn.ISFORMULA('#_G'!I39),_xlfn.FORMULATEXT('#_G'!I39),'#_G'!I39),"9","#"),"8","#"),"7","#"),"6","#"),"5","#"),"4","#"),"3","#"),"2","#"),"1","#"),"0","#"),"$","")," ",""),",","@"),"&gt;","@"),"&lt;","@"),"=","@"),")","@"),"(","@"),"^","@"),"/","@"),"+","@"),"*","@"),"-","@"))-LEN(SUBSTITUTE(SUBSTITUTE(SUBSTITUTE(SUBSTITUTE(SUBSTITUTE(SUBSTITUTE(SUBSTITUTE(SUBSTITUTE(SUBSTITUTE(SUBSTITUTE(SUBSTITUTE(SUBSTITUTE(SUBSTITUTE(SUBSTITUTE(SUBSTITUTE(SUBSTITUTE(SUBSTITUTE(SUBSTITUTE(SUBSTITUTE(SUBSTITUTE(SUBSTITUTE(SUBSTITUTE(SUBSTITUTE(SUBSTITUTE(IF(_xlfn.ISFORMULA('#_G'!I39),_xlfn.FORMULATEXT('#_G'!I39),'#_G'!I39),"9","#"),"8","#"),"7","#"),"6","#"),"5","#"),"4","#"),"3","#"),"2","#"),"1","#"),"0","#"),"$","")," ",""),",","@"),"&gt;","@"),"&lt;","@"),"=","@"),")","@"),"(","@"),"^","@"),"/","@"),"+","@"),"*","@"),"-","@"),"@#","")))/2,TRUE,FALSE),"HardCodeMsg",IF(LEN(IF(_xlfn.ISFORMULA(G!I39),_xlfn.FORMULATEXT(G!I39),G!I39))-LEN(SUBSTITUTE(IF(_xlfn.ISFORMULA(G!I39),_xlfn.FORMULATEXT(G!I39),G!I39),"""",""))&gt;LEN(IF(_xlfn.ISFORMULA('#_G'!I39),_xlfn.FORMULATEXT('#_G'!I39),'#_G'!I39))-LEN(SUBSTITUTE(IF(_xlfn.ISFORMULA('#_G'!I39),_xlfn.FORMULATEXT('#_G'!I39),'#_G'!I39),"""","")),TRUE,FALSE),"HardQuoteMsg",IF(LEN(IF(_xlfn.ISFORMULA(G!I39),_xlfn.FORMULATEXT(G!I39),G!I39))-LEN(SUBSTITUTE(IF(_xlfn.ISFORMULA(G!I39),_xlfn.FORMULATEXT(G!I39),G!I39),"$",""))&lt;LEN(IF(_xlfn.ISFORMULA('#_G'!I39),_xlfn.FORMULATEXT('#_G'!I39),'#_G'!I39))-LEN(SUBSTITUTE(IF(_xlfn.ISFORMULA('#_G'!I39),_xlfn.FORMULATEXT('#_G'!I39),'#_G'!I39),"$","")),TRUE,FALSE),"MissingAbsMsg",_xlfn.IFS(ISTEXT('#_G'!I39),FALSE,ISLOGICAL('#_G'!I39),FALSE,SUBSTITUTE(CELL("format",'#_G'!I39),"-","")=SUBSTITUTE(CELL("format",G!I39),"-",""),FALSE,CELL("format",'#_G'!I39)="G",FALSE,AND(CELL("format",'#_G'!I39)="F0",CELL("format",G!I39)="G"),FALSE,TRUE,IFERROR(IF(MATCH(CELL("format",'#_G'!I39),FormatCodes_SFX!$A$4:$A$53,0)&gt;0,TRUE),FALSE),TRUE,TRUE),"FormatMsg",TRUE,"PerfectMsg")</f>
        <v>PerfectMsg</v>
      </c>
      <c r="J39" s="349" t="str">
        <f ca="1">_xlfn.IFS(ISBLANK(G!J39),"",IF(NOT(ISNA('#_G'!J39)),IF(ISNA(G!J39),TRUE,FALSE),FALSE),"StuNAMsg",IF(AND(ISNA('#_G'!J39),ISNA(G!J39)),TRUE,FALSE),"PerfectMsg",IF(NOT(ISERROR('#_G'!J39)),IF(ISERROR(G!J39),TRUE,FALSE),FALSE),"StuErrorMsg",IF(TYPE('#_G'!J39)&lt;&gt;TYPE(G!J39),TRUE,FALSE),"WrongTypeMsg",IF(_xlfn.ISFORMULA('#_G'!J39),IF(NOT(_xlfn.ISFORMULA(G!J39)),TRUE),FALSE),"MissingFormulaMsg",IF(NOT(AND(ISNUMBER(FIND("[",_xlfn.FORMULATEXT('#_G'!J39))),ISNUMBER(FIND("!",_xlfn.FORMULATEXT('#_G'!J39))))),AND(ISNUMBER(FIND("[",_xlfn.FORMULATEXT(G!J39))),ISNUMBER(FIND("!",_xlfn.FORMULATEXT(G!J39)))),FALSE),"ExternalRefsMsg",IF(ISNUMBER('#_G'!J39),IF(ABS('#_G'!J39-G!J39)&gt;0.00001,TRUE,FALSE),IF('#_G'!J39&lt;&gt;G!J39,TRUE,FALSE)),IF(ISNUMBER('#_G'!J39),IF('#_G'!J39&gt;G!J39,"TooLow","TooHigh"),"WrongAnswer"),NOT(_xlfn.ISFORMULA('#_G'!J39)),IF(_xlfn.IFS(ISTEXT('#_G'!J39),FALSE,ISLOGICAL('#_G'!J39),FALSE,SUBSTITUTE(CELL("format",'#_G'!J39),"-","")=SUBSTITUTE(CELL("format",G!J39),"-",""),FALSE,CELL("format",'#_G'!J39)="G",FALSE,AND(CELL("format",'#_G'!J39)="F0",CELL("format",G!J39)="G"),FALSE,TRUE,IFERROR(IF(MATCH(CELL("format",'#_G'!J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39),_xlfn.FORMULATEXT(G!J39),G!J39),"9","#"),"8","#"),"7","#"),"6","#"),"5","#"),"4","#"),"3","#"),"2","#"),"1","#"),"0","#"),"$","")," ",""),",","@"),"&gt;","@"),"&lt;","@"),"=","@"),")","@"),"(","@"),"^","@"),"/","@"),"+","@"),"*","@"),"-","@"))-LEN(SUBSTITUTE(SUBSTITUTE(SUBSTITUTE(SUBSTITUTE(SUBSTITUTE(SUBSTITUTE(SUBSTITUTE(SUBSTITUTE(SUBSTITUTE(SUBSTITUTE(SUBSTITUTE(SUBSTITUTE(SUBSTITUTE(SUBSTITUTE(SUBSTITUTE(SUBSTITUTE(SUBSTITUTE(SUBSTITUTE(SUBSTITUTE(SUBSTITUTE(SUBSTITUTE(SUBSTITUTE(SUBSTITUTE(SUBSTITUTE(IF(_xlfn.ISFORMULA(G!J39),_xlfn.FORMULATEXT(G!J39),G!J39),"9","#"),"8","#"),"7","#"),"6","#"),"5","#"),"4","#"),"3","#"),"2","#"),"1","#"),"0","#"),"$","")," ",""),",","@"),"&gt;","@"),"&lt;","@"),"=","@"),")","@"),"(","@"),"^","@"),"/","@"),"+","@"),"*","@"),"-","@"),"@#","")))/2&gt;(LEN(SUBSTITUTE(SUBSTITUTE(SUBSTITUTE(SUBSTITUTE(SUBSTITUTE(SUBSTITUTE(SUBSTITUTE(SUBSTITUTE(SUBSTITUTE(SUBSTITUTE(SUBSTITUTE(SUBSTITUTE(SUBSTITUTE(SUBSTITUTE(SUBSTITUTE(SUBSTITUTE(SUBSTITUTE(SUBSTITUTE(SUBSTITUTE(SUBSTITUTE(SUBSTITUTE(SUBSTITUTE(SUBSTITUTE(IF(_xlfn.ISFORMULA('#_G'!J39),_xlfn.FORMULATEXT('#_G'!J39),'#_G'!J39),"9","#"),"8","#"),"7","#"),"6","#"),"5","#"),"4","#"),"3","#"),"2","#"),"1","#"),"0","#"),"$","")," ",""),",","@"),"&gt;","@"),"&lt;","@"),"=","@"),")","@"),"(","@"),"^","@"),"/","@"),"+","@"),"*","@"),"-","@"))-LEN(SUBSTITUTE(SUBSTITUTE(SUBSTITUTE(SUBSTITUTE(SUBSTITUTE(SUBSTITUTE(SUBSTITUTE(SUBSTITUTE(SUBSTITUTE(SUBSTITUTE(SUBSTITUTE(SUBSTITUTE(SUBSTITUTE(SUBSTITUTE(SUBSTITUTE(SUBSTITUTE(SUBSTITUTE(SUBSTITUTE(SUBSTITUTE(SUBSTITUTE(SUBSTITUTE(SUBSTITUTE(SUBSTITUTE(SUBSTITUTE(IF(_xlfn.ISFORMULA('#_G'!J39),_xlfn.FORMULATEXT('#_G'!J39),'#_G'!J39),"9","#"),"8","#"),"7","#"),"6","#"),"5","#"),"4","#"),"3","#"),"2","#"),"1","#"),"0","#"),"$","")," ",""),",","@"),"&gt;","@"),"&lt;","@"),"=","@"),")","@"),"(","@"),"^","@"),"/","@"),"+","@"),"*","@"),"-","@"),"@#","")))/2,TRUE,FALSE),"HardCodeMsg",IF(LEN(IF(_xlfn.ISFORMULA(G!J39),_xlfn.FORMULATEXT(G!J39),G!J39))-LEN(SUBSTITUTE(IF(_xlfn.ISFORMULA(G!J39),_xlfn.FORMULATEXT(G!J39),G!J39),"""",""))&gt;LEN(IF(_xlfn.ISFORMULA('#_G'!J39),_xlfn.FORMULATEXT('#_G'!J39),'#_G'!J39))-LEN(SUBSTITUTE(IF(_xlfn.ISFORMULA('#_G'!J39),_xlfn.FORMULATEXT('#_G'!J39),'#_G'!J39),"""","")),TRUE,FALSE),"HardQuoteMsg",IF(LEN(IF(_xlfn.ISFORMULA(G!J39),_xlfn.FORMULATEXT(G!J39),G!J39))-LEN(SUBSTITUTE(IF(_xlfn.ISFORMULA(G!J39),_xlfn.FORMULATEXT(G!J39),G!J39),"$",""))&lt;LEN(IF(_xlfn.ISFORMULA('#_G'!J39),_xlfn.FORMULATEXT('#_G'!J39),'#_G'!J39))-LEN(SUBSTITUTE(IF(_xlfn.ISFORMULA('#_G'!J39),_xlfn.FORMULATEXT('#_G'!J39),'#_G'!J39),"$","")),TRUE,FALSE),"MissingAbsMsg",_xlfn.IFS(ISTEXT('#_G'!J39),FALSE,ISLOGICAL('#_G'!J39),FALSE,SUBSTITUTE(CELL("format",'#_G'!J39),"-","")=SUBSTITUTE(CELL("format",G!J39),"-",""),FALSE,CELL("format",'#_G'!J39)="G",FALSE,AND(CELL("format",'#_G'!J39)="F0",CELL("format",G!J39)="G"),FALSE,TRUE,IFERROR(IF(MATCH(CELL("format",'#_G'!J39),FormatCodes_SFX!$A$4:$A$53,0)&gt;0,TRUE),FALSE),TRUE,TRUE),"FormatMsg",TRUE,"PerfectMsg")</f>
        <v>PerfectMsg</v>
      </c>
      <c r="K39" s="231" t="str">
        <f ca="1">_xlfn.IFS(ISBLANK(G!K39),"",IF(NOT(ISNA('#_G'!K39)),IF(ISNA(G!K39),TRUE,FALSE),FALSE),"StuNAMsg",IF(AND(ISNA('#_G'!K39),ISNA(G!K39)),TRUE,FALSE),"PerfectMsg",IF(NOT(ISERROR('#_G'!K39)),IF(ISERROR(G!K39),TRUE,FALSE),FALSE),"StuErrorMsg",IF(TYPE('#_G'!K39)&lt;&gt;TYPE(G!K39),TRUE,FALSE),"WrongTypeMsg",IF(_xlfn.ISFORMULA('#_G'!K39),IF(NOT(_xlfn.ISFORMULA(G!K39)),TRUE),FALSE),"MissingFormulaMsg",IF(NOT(AND(ISNUMBER(FIND("[",_xlfn.FORMULATEXT('#_G'!K39))),ISNUMBER(FIND("!",_xlfn.FORMULATEXT('#_G'!K39))))),AND(ISNUMBER(FIND("[",_xlfn.FORMULATEXT(G!K39))),ISNUMBER(FIND("!",_xlfn.FORMULATEXT(G!K39)))),FALSE),"ExternalRefsMsg",IF(ISNUMBER('#_G'!K39),IF(ABS('#_G'!K39-G!K39)&gt;0.00001,TRUE,FALSE),IF('#_G'!K39&lt;&gt;G!K39,TRUE,FALSE)),IF(ISNUMBER('#_G'!K39),IF('#_G'!K39&gt;G!K39,"TooLow","TooHigh"),"WrongAnswer"),NOT(_xlfn.ISFORMULA('#_G'!K39)),IF(_xlfn.IFS(ISTEXT('#_G'!K39),FALSE,ISLOGICAL('#_G'!K39),FALSE,SUBSTITUTE(CELL("format",'#_G'!K39),"-","")=SUBSTITUTE(CELL("format",G!K39),"-",""),FALSE,CELL("format",'#_G'!K39)="G",FALSE,AND(CELL("format",'#_G'!K39)="F0",CELL("format",G!K39)="G"),FALSE,TRUE,IFERROR(IF(MATCH(CELL("format",'#_G'!K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39),_xlfn.FORMULATEXT(G!K39),G!K39),"9","#"),"8","#"),"7","#"),"6","#"),"5","#"),"4","#"),"3","#"),"2","#"),"1","#"),"0","#"),"$","")," ",""),",","@"),"&gt;","@"),"&lt;","@"),"=","@"),")","@"),"(","@"),"^","@"),"/","@"),"+","@"),"*","@"),"-","@"))-LEN(SUBSTITUTE(SUBSTITUTE(SUBSTITUTE(SUBSTITUTE(SUBSTITUTE(SUBSTITUTE(SUBSTITUTE(SUBSTITUTE(SUBSTITUTE(SUBSTITUTE(SUBSTITUTE(SUBSTITUTE(SUBSTITUTE(SUBSTITUTE(SUBSTITUTE(SUBSTITUTE(SUBSTITUTE(SUBSTITUTE(SUBSTITUTE(SUBSTITUTE(SUBSTITUTE(SUBSTITUTE(SUBSTITUTE(SUBSTITUTE(IF(_xlfn.ISFORMULA(G!K39),_xlfn.FORMULATEXT(G!K39),G!K39),"9","#"),"8","#"),"7","#"),"6","#"),"5","#"),"4","#"),"3","#"),"2","#"),"1","#"),"0","#"),"$","")," ",""),",","@"),"&gt;","@"),"&lt;","@"),"=","@"),")","@"),"(","@"),"^","@"),"/","@"),"+","@"),"*","@"),"-","@"),"@#","")))/2&gt;(LEN(SUBSTITUTE(SUBSTITUTE(SUBSTITUTE(SUBSTITUTE(SUBSTITUTE(SUBSTITUTE(SUBSTITUTE(SUBSTITUTE(SUBSTITUTE(SUBSTITUTE(SUBSTITUTE(SUBSTITUTE(SUBSTITUTE(SUBSTITUTE(SUBSTITUTE(SUBSTITUTE(SUBSTITUTE(SUBSTITUTE(SUBSTITUTE(SUBSTITUTE(SUBSTITUTE(SUBSTITUTE(SUBSTITUTE(IF(_xlfn.ISFORMULA('#_G'!K39),_xlfn.FORMULATEXT('#_G'!K39),'#_G'!K39),"9","#"),"8","#"),"7","#"),"6","#"),"5","#"),"4","#"),"3","#"),"2","#"),"1","#"),"0","#"),"$","")," ",""),",","@"),"&gt;","@"),"&lt;","@"),"=","@"),")","@"),"(","@"),"^","@"),"/","@"),"+","@"),"*","@"),"-","@"))-LEN(SUBSTITUTE(SUBSTITUTE(SUBSTITUTE(SUBSTITUTE(SUBSTITUTE(SUBSTITUTE(SUBSTITUTE(SUBSTITUTE(SUBSTITUTE(SUBSTITUTE(SUBSTITUTE(SUBSTITUTE(SUBSTITUTE(SUBSTITUTE(SUBSTITUTE(SUBSTITUTE(SUBSTITUTE(SUBSTITUTE(SUBSTITUTE(SUBSTITUTE(SUBSTITUTE(SUBSTITUTE(SUBSTITUTE(SUBSTITUTE(IF(_xlfn.ISFORMULA('#_G'!K39),_xlfn.FORMULATEXT('#_G'!K39),'#_G'!K39),"9","#"),"8","#"),"7","#"),"6","#"),"5","#"),"4","#"),"3","#"),"2","#"),"1","#"),"0","#"),"$","")," ",""),",","@"),"&gt;","@"),"&lt;","@"),"=","@"),")","@"),"(","@"),"^","@"),"/","@"),"+","@"),"*","@"),"-","@"),"@#","")))/2,TRUE,FALSE),"HardCodeMsg",IF(LEN(IF(_xlfn.ISFORMULA(G!K39),_xlfn.FORMULATEXT(G!K39),G!K39))-LEN(SUBSTITUTE(IF(_xlfn.ISFORMULA(G!K39),_xlfn.FORMULATEXT(G!K39),G!K39),"""",""))&gt;LEN(IF(_xlfn.ISFORMULA('#_G'!K39),_xlfn.FORMULATEXT('#_G'!K39),'#_G'!K39))-LEN(SUBSTITUTE(IF(_xlfn.ISFORMULA('#_G'!K39),_xlfn.FORMULATEXT('#_G'!K39),'#_G'!K39),"""","")),TRUE,FALSE),"HardQuoteMsg",IF(LEN(IF(_xlfn.ISFORMULA(G!K39),_xlfn.FORMULATEXT(G!K39),G!K39))-LEN(SUBSTITUTE(IF(_xlfn.ISFORMULA(G!K39),_xlfn.FORMULATEXT(G!K39),G!K39),"$",""))&lt;LEN(IF(_xlfn.ISFORMULA('#_G'!K39),_xlfn.FORMULATEXT('#_G'!K39),'#_G'!K39))-LEN(SUBSTITUTE(IF(_xlfn.ISFORMULA('#_G'!K39),_xlfn.FORMULATEXT('#_G'!K39),'#_G'!K39),"$","")),TRUE,FALSE),"MissingAbsMsg",_xlfn.IFS(ISTEXT('#_G'!K39),FALSE,ISLOGICAL('#_G'!K39),FALSE,SUBSTITUTE(CELL("format",'#_G'!K39),"-","")=SUBSTITUTE(CELL("format",G!K39),"-",""),FALSE,CELL("format",'#_G'!K39)="G",FALSE,AND(CELL("format",'#_G'!K39)="F0",CELL("format",G!K39)="G"),FALSE,TRUE,IFERROR(IF(MATCH(CELL("format",'#_G'!K39),FormatCodes_SFX!$A$4:$A$53,0)&gt;0,TRUE),FALSE),TRUE,TRUE),"FormatMsg",TRUE,"PerfectMsg")</f>
        <v>PerfectMsg</v>
      </c>
    </row>
    <row r="40" spans="6:11">
      <c r="F40" s="350">
        <v>0</v>
      </c>
      <c r="G40" s="348">
        <v>0</v>
      </c>
      <c r="H40" s="349">
        <v>296514</v>
      </c>
      <c r="I40" s="349" t="str">
        <f ca="1">_xlfn.IFS(ISBLANK(G!I40),"",IF(NOT(ISNA('#_G'!I40)),IF(ISNA(G!I40),TRUE,FALSE),FALSE),"StuNAMsg",IF(AND(ISNA('#_G'!I40),ISNA(G!I40)),TRUE,FALSE),"PerfectMsg",IF(NOT(ISERROR('#_G'!I40)),IF(ISERROR(G!I40),TRUE,FALSE),FALSE),"StuErrorMsg",IF(TYPE('#_G'!I40)&lt;&gt;TYPE(G!I40),TRUE,FALSE),"WrongTypeMsg",IF(_xlfn.ISFORMULA('#_G'!I40),IF(NOT(_xlfn.ISFORMULA(G!I40)),TRUE),FALSE),"MissingFormulaMsg",IF(NOT(AND(ISNUMBER(FIND("[",_xlfn.FORMULATEXT('#_G'!I40))),ISNUMBER(FIND("!",_xlfn.FORMULATEXT('#_G'!I40))))),AND(ISNUMBER(FIND("[",_xlfn.FORMULATEXT(G!I40))),ISNUMBER(FIND("!",_xlfn.FORMULATEXT(G!I40)))),FALSE),"ExternalRefsMsg",IF(ISNUMBER('#_G'!I40),IF(ABS('#_G'!I40-G!I40)&gt;0.00001,TRUE,FALSE),IF('#_G'!I40&lt;&gt;G!I40,TRUE,FALSE)),IF(ISNUMBER('#_G'!I40),IF('#_G'!I40&gt;G!I40,"TooLow","TooHigh"),"WrongAnswer"),NOT(_xlfn.ISFORMULA('#_G'!I40)),IF(_xlfn.IFS(ISTEXT('#_G'!I40),FALSE,ISLOGICAL('#_G'!I40),FALSE,SUBSTITUTE(CELL("format",'#_G'!I40),"-","")=SUBSTITUTE(CELL("format",G!I40),"-",""),FALSE,CELL("format",'#_G'!I40)="G",FALSE,AND(CELL("format",'#_G'!I40)="F0",CELL("format",G!I40)="G"),FALSE,TRUE,IFERROR(IF(MATCH(CELL("format",'#_G'!I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40),_xlfn.FORMULATEXT(G!I40),G!I40),"9","#"),"8","#"),"7","#"),"6","#"),"5","#"),"4","#"),"3","#"),"2","#"),"1","#"),"0","#"),"$","")," ",""),",","@"),"&gt;","@"),"&lt;","@"),"=","@"),")","@"),"(","@"),"^","@"),"/","@"),"+","@"),"*","@"),"-","@"))-LEN(SUBSTITUTE(SUBSTITUTE(SUBSTITUTE(SUBSTITUTE(SUBSTITUTE(SUBSTITUTE(SUBSTITUTE(SUBSTITUTE(SUBSTITUTE(SUBSTITUTE(SUBSTITUTE(SUBSTITUTE(SUBSTITUTE(SUBSTITUTE(SUBSTITUTE(SUBSTITUTE(SUBSTITUTE(SUBSTITUTE(SUBSTITUTE(SUBSTITUTE(SUBSTITUTE(SUBSTITUTE(SUBSTITUTE(SUBSTITUTE(IF(_xlfn.ISFORMULA(G!I40),_xlfn.FORMULATEXT(G!I40),G!I40),"9","#"),"8","#"),"7","#"),"6","#"),"5","#"),"4","#"),"3","#"),"2","#"),"1","#"),"0","#"),"$","")," ",""),",","@"),"&gt;","@"),"&lt;","@"),"=","@"),")","@"),"(","@"),"^","@"),"/","@"),"+","@"),"*","@"),"-","@"),"@#","")))/2&gt;(LEN(SUBSTITUTE(SUBSTITUTE(SUBSTITUTE(SUBSTITUTE(SUBSTITUTE(SUBSTITUTE(SUBSTITUTE(SUBSTITUTE(SUBSTITUTE(SUBSTITUTE(SUBSTITUTE(SUBSTITUTE(SUBSTITUTE(SUBSTITUTE(SUBSTITUTE(SUBSTITUTE(SUBSTITUTE(SUBSTITUTE(SUBSTITUTE(SUBSTITUTE(SUBSTITUTE(SUBSTITUTE(SUBSTITUTE(IF(_xlfn.ISFORMULA('#_G'!I40),_xlfn.FORMULATEXT('#_G'!I40),'#_G'!I40),"9","#"),"8","#"),"7","#"),"6","#"),"5","#"),"4","#"),"3","#"),"2","#"),"1","#"),"0","#"),"$","")," ",""),",","@"),"&gt;","@"),"&lt;","@"),"=","@"),")","@"),"(","@"),"^","@"),"/","@"),"+","@"),"*","@"),"-","@"))-LEN(SUBSTITUTE(SUBSTITUTE(SUBSTITUTE(SUBSTITUTE(SUBSTITUTE(SUBSTITUTE(SUBSTITUTE(SUBSTITUTE(SUBSTITUTE(SUBSTITUTE(SUBSTITUTE(SUBSTITUTE(SUBSTITUTE(SUBSTITUTE(SUBSTITUTE(SUBSTITUTE(SUBSTITUTE(SUBSTITUTE(SUBSTITUTE(SUBSTITUTE(SUBSTITUTE(SUBSTITUTE(SUBSTITUTE(SUBSTITUTE(IF(_xlfn.ISFORMULA('#_G'!I40),_xlfn.FORMULATEXT('#_G'!I40),'#_G'!I40),"9","#"),"8","#"),"7","#"),"6","#"),"5","#"),"4","#"),"3","#"),"2","#"),"1","#"),"0","#"),"$","")," ",""),",","@"),"&gt;","@"),"&lt;","@"),"=","@"),")","@"),"(","@"),"^","@"),"/","@"),"+","@"),"*","@"),"-","@"),"@#","")))/2,TRUE,FALSE),"HardCodeMsg",IF(LEN(IF(_xlfn.ISFORMULA(G!I40),_xlfn.FORMULATEXT(G!I40),G!I40))-LEN(SUBSTITUTE(IF(_xlfn.ISFORMULA(G!I40),_xlfn.FORMULATEXT(G!I40),G!I40),"""",""))&gt;LEN(IF(_xlfn.ISFORMULA('#_G'!I40),_xlfn.FORMULATEXT('#_G'!I40),'#_G'!I40))-LEN(SUBSTITUTE(IF(_xlfn.ISFORMULA('#_G'!I40),_xlfn.FORMULATEXT('#_G'!I40),'#_G'!I40),"""","")),TRUE,FALSE),"HardQuoteMsg",IF(LEN(IF(_xlfn.ISFORMULA(G!I40),_xlfn.FORMULATEXT(G!I40),G!I40))-LEN(SUBSTITUTE(IF(_xlfn.ISFORMULA(G!I40),_xlfn.FORMULATEXT(G!I40),G!I40),"$",""))&lt;LEN(IF(_xlfn.ISFORMULA('#_G'!I40),_xlfn.FORMULATEXT('#_G'!I40),'#_G'!I40))-LEN(SUBSTITUTE(IF(_xlfn.ISFORMULA('#_G'!I40),_xlfn.FORMULATEXT('#_G'!I40),'#_G'!I40),"$","")),TRUE,FALSE),"MissingAbsMsg",_xlfn.IFS(ISTEXT('#_G'!I40),FALSE,ISLOGICAL('#_G'!I40),FALSE,SUBSTITUTE(CELL("format",'#_G'!I40),"-","")=SUBSTITUTE(CELL("format",G!I40),"-",""),FALSE,CELL("format",'#_G'!I40)="G",FALSE,AND(CELL("format",'#_G'!I40)="F0",CELL("format",G!I40)="G"),FALSE,TRUE,IFERROR(IF(MATCH(CELL("format",'#_G'!I40),FormatCodes_SFX!$A$4:$A$53,0)&gt;0,TRUE),FALSE),TRUE,TRUE),"FormatMsg",TRUE,"PerfectMsg")</f>
        <v>PerfectMsg</v>
      </c>
      <c r="J40" s="349" t="str">
        <f ca="1">_xlfn.IFS(ISBLANK(G!J40),"",IF(NOT(ISNA('#_G'!J40)),IF(ISNA(G!J40),TRUE,FALSE),FALSE),"StuNAMsg",IF(AND(ISNA('#_G'!J40),ISNA(G!J40)),TRUE,FALSE),"PerfectMsg",IF(NOT(ISERROR('#_G'!J40)),IF(ISERROR(G!J40),TRUE,FALSE),FALSE),"StuErrorMsg",IF(TYPE('#_G'!J40)&lt;&gt;TYPE(G!J40),TRUE,FALSE),"WrongTypeMsg",IF(_xlfn.ISFORMULA('#_G'!J40),IF(NOT(_xlfn.ISFORMULA(G!J40)),TRUE),FALSE),"MissingFormulaMsg",IF(NOT(AND(ISNUMBER(FIND("[",_xlfn.FORMULATEXT('#_G'!J40))),ISNUMBER(FIND("!",_xlfn.FORMULATEXT('#_G'!J40))))),AND(ISNUMBER(FIND("[",_xlfn.FORMULATEXT(G!J40))),ISNUMBER(FIND("!",_xlfn.FORMULATEXT(G!J40)))),FALSE),"ExternalRefsMsg",IF(ISNUMBER('#_G'!J40),IF(ABS('#_G'!J40-G!J40)&gt;0.00001,TRUE,FALSE),IF('#_G'!J40&lt;&gt;G!J40,TRUE,FALSE)),IF(ISNUMBER('#_G'!J40),IF('#_G'!J40&gt;G!J40,"TooLow","TooHigh"),"WrongAnswer"),NOT(_xlfn.ISFORMULA('#_G'!J40)),IF(_xlfn.IFS(ISTEXT('#_G'!J40),FALSE,ISLOGICAL('#_G'!J40),FALSE,SUBSTITUTE(CELL("format",'#_G'!J40),"-","")=SUBSTITUTE(CELL("format",G!J40),"-",""),FALSE,CELL("format",'#_G'!J40)="G",FALSE,AND(CELL("format",'#_G'!J40)="F0",CELL("format",G!J40)="G"),FALSE,TRUE,IFERROR(IF(MATCH(CELL("format",'#_G'!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40),_xlfn.FORMULATEXT(G!J40),G!J40),"9","#"),"8","#"),"7","#"),"6","#"),"5","#"),"4","#"),"3","#"),"2","#"),"1","#"),"0","#"),"$","")," ",""),",","@"),"&gt;","@"),"&lt;","@"),"=","@"),")","@"),"(","@"),"^","@"),"/","@"),"+","@"),"*","@"),"-","@"))-LEN(SUBSTITUTE(SUBSTITUTE(SUBSTITUTE(SUBSTITUTE(SUBSTITUTE(SUBSTITUTE(SUBSTITUTE(SUBSTITUTE(SUBSTITUTE(SUBSTITUTE(SUBSTITUTE(SUBSTITUTE(SUBSTITUTE(SUBSTITUTE(SUBSTITUTE(SUBSTITUTE(SUBSTITUTE(SUBSTITUTE(SUBSTITUTE(SUBSTITUTE(SUBSTITUTE(SUBSTITUTE(SUBSTITUTE(SUBSTITUTE(IF(_xlfn.ISFORMULA(G!J40),_xlfn.FORMULATEXT(G!J40),G!J40),"9","#"),"8","#"),"7","#"),"6","#"),"5","#"),"4","#"),"3","#"),"2","#"),"1","#"),"0","#"),"$","")," ",""),",","@"),"&gt;","@"),"&lt;","@"),"=","@"),")","@"),"(","@"),"^","@"),"/","@"),"+","@"),"*","@"),"-","@"),"@#","")))/2&gt;(LEN(SUBSTITUTE(SUBSTITUTE(SUBSTITUTE(SUBSTITUTE(SUBSTITUTE(SUBSTITUTE(SUBSTITUTE(SUBSTITUTE(SUBSTITUTE(SUBSTITUTE(SUBSTITUTE(SUBSTITUTE(SUBSTITUTE(SUBSTITUTE(SUBSTITUTE(SUBSTITUTE(SUBSTITUTE(SUBSTITUTE(SUBSTITUTE(SUBSTITUTE(SUBSTITUTE(SUBSTITUTE(SUBSTITUTE(IF(_xlfn.ISFORMULA('#_G'!J40),_xlfn.FORMULATEXT('#_G'!J40),'#_G'!J40),"9","#"),"8","#"),"7","#"),"6","#"),"5","#"),"4","#"),"3","#"),"2","#"),"1","#"),"0","#"),"$","")," ",""),",","@"),"&gt;","@"),"&lt;","@"),"=","@"),")","@"),"(","@"),"^","@"),"/","@"),"+","@"),"*","@"),"-","@"))-LEN(SUBSTITUTE(SUBSTITUTE(SUBSTITUTE(SUBSTITUTE(SUBSTITUTE(SUBSTITUTE(SUBSTITUTE(SUBSTITUTE(SUBSTITUTE(SUBSTITUTE(SUBSTITUTE(SUBSTITUTE(SUBSTITUTE(SUBSTITUTE(SUBSTITUTE(SUBSTITUTE(SUBSTITUTE(SUBSTITUTE(SUBSTITUTE(SUBSTITUTE(SUBSTITUTE(SUBSTITUTE(SUBSTITUTE(SUBSTITUTE(IF(_xlfn.ISFORMULA('#_G'!J40),_xlfn.FORMULATEXT('#_G'!J40),'#_G'!J40),"9","#"),"8","#"),"7","#"),"6","#"),"5","#"),"4","#"),"3","#"),"2","#"),"1","#"),"0","#"),"$","")," ",""),",","@"),"&gt;","@"),"&lt;","@"),"=","@"),")","@"),"(","@"),"^","@"),"/","@"),"+","@"),"*","@"),"-","@"),"@#","")))/2,TRUE,FALSE),"HardCodeMsg",IF(LEN(IF(_xlfn.ISFORMULA(G!J40),_xlfn.FORMULATEXT(G!J40),G!J40))-LEN(SUBSTITUTE(IF(_xlfn.ISFORMULA(G!J40),_xlfn.FORMULATEXT(G!J40),G!J40),"""",""))&gt;LEN(IF(_xlfn.ISFORMULA('#_G'!J40),_xlfn.FORMULATEXT('#_G'!J40),'#_G'!J40))-LEN(SUBSTITUTE(IF(_xlfn.ISFORMULA('#_G'!J40),_xlfn.FORMULATEXT('#_G'!J40),'#_G'!J40),"""","")),TRUE,FALSE),"HardQuoteMsg",IF(LEN(IF(_xlfn.ISFORMULA(G!J40),_xlfn.FORMULATEXT(G!J40),G!J40))-LEN(SUBSTITUTE(IF(_xlfn.ISFORMULA(G!J40),_xlfn.FORMULATEXT(G!J40),G!J40),"$",""))&lt;LEN(IF(_xlfn.ISFORMULA('#_G'!J40),_xlfn.FORMULATEXT('#_G'!J40),'#_G'!J40))-LEN(SUBSTITUTE(IF(_xlfn.ISFORMULA('#_G'!J40),_xlfn.FORMULATEXT('#_G'!J40),'#_G'!J40),"$","")),TRUE,FALSE),"MissingAbsMsg",_xlfn.IFS(ISTEXT('#_G'!J40),FALSE,ISLOGICAL('#_G'!J40),FALSE,SUBSTITUTE(CELL("format",'#_G'!J40),"-","")=SUBSTITUTE(CELL("format",G!J40),"-",""),FALSE,CELL("format",'#_G'!J40)="G",FALSE,AND(CELL("format",'#_G'!J40)="F0",CELL("format",G!J40)="G"),FALSE,TRUE,IFERROR(IF(MATCH(CELL("format",'#_G'!J40),FormatCodes_SFX!$A$4:$A$53,0)&gt;0,TRUE),FALSE),TRUE,TRUE),"FormatMsg",TRUE,"PerfectMsg")</f>
        <v>PerfectMsg</v>
      </c>
      <c r="K40" s="231" t="str">
        <f ca="1">_xlfn.IFS(ISBLANK(G!K40),"",IF(NOT(ISNA('#_G'!K40)),IF(ISNA(G!K40),TRUE,FALSE),FALSE),"StuNAMsg",IF(AND(ISNA('#_G'!K40),ISNA(G!K40)),TRUE,FALSE),"PerfectMsg",IF(NOT(ISERROR('#_G'!K40)),IF(ISERROR(G!K40),TRUE,FALSE),FALSE),"StuErrorMsg",IF(TYPE('#_G'!K40)&lt;&gt;TYPE(G!K40),TRUE,FALSE),"WrongTypeMsg",IF(_xlfn.ISFORMULA('#_G'!K40),IF(NOT(_xlfn.ISFORMULA(G!K40)),TRUE),FALSE),"MissingFormulaMsg",IF(NOT(AND(ISNUMBER(FIND("[",_xlfn.FORMULATEXT('#_G'!K40))),ISNUMBER(FIND("!",_xlfn.FORMULATEXT('#_G'!K40))))),AND(ISNUMBER(FIND("[",_xlfn.FORMULATEXT(G!K40))),ISNUMBER(FIND("!",_xlfn.FORMULATEXT(G!K40)))),FALSE),"ExternalRefsMsg",IF(ISNUMBER('#_G'!K40),IF(ABS('#_G'!K40-G!K40)&gt;0.00001,TRUE,FALSE),IF('#_G'!K40&lt;&gt;G!K40,TRUE,FALSE)),IF(ISNUMBER('#_G'!K40),IF('#_G'!K40&gt;G!K40,"TooLow","TooHigh"),"WrongAnswer"),NOT(_xlfn.ISFORMULA('#_G'!K40)),IF(_xlfn.IFS(ISTEXT('#_G'!K40),FALSE,ISLOGICAL('#_G'!K40),FALSE,SUBSTITUTE(CELL("format",'#_G'!K40),"-","")=SUBSTITUTE(CELL("format",G!K40),"-",""),FALSE,CELL("format",'#_G'!K40)="G",FALSE,AND(CELL("format",'#_G'!K40)="F0",CELL("format",G!K40)="G"),FALSE,TRUE,IFERROR(IF(MATCH(CELL("format",'#_G'!K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40),_xlfn.FORMULATEXT(G!K40),G!K40),"9","#"),"8","#"),"7","#"),"6","#"),"5","#"),"4","#"),"3","#"),"2","#"),"1","#"),"0","#"),"$","")," ",""),",","@"),"&gt;","@"),"&lt;","@"),"=","@"),")","@"),"(","@"),"^","@"),"/","@"),"+","@"),"*","@"),"-","@"))-LEN(SUBSTITUTE(SUBSTITUTE(SUBSTITUTE(SUBSTITUTE(SUBSTITUTE(SUBSTITUTE(SUBSTITUTE(SUBSTITUTE(SUBSTITUTE(SUBSTITUTE(SUBSTITUTE(SUBSTITUTE(SUBSTITUTE(SUBSTITUTE(SUBSTITUTE(SUBSTITUTE(SUBSTITUTE(SUBSTITUTE(SUBSTITUTE(SUBSTITUTE(SUBSTITUTE(SUBSTITUTE(SUBSTITUTE(SUBSTITUTE(IF(_xlfn.ISFORMULA(G!K40),_xlfn.FORMULATEXT(G!K40),G!K40),"9","#"),"8","#"),"7","#"),"6","#"),"5","#"),"4","#"),"3","#"),"2","#"),"1","#"),"0","#"),"$","")," ",""),",","@"),"&gt;","@"),"&lt;","@"),"=","@"),")","@"),"(","@"),"^","@"),"/","@"),"+","@"),"*","@"),"-","@"),"@#","")))/2&gt;(LEN(SUBSTITUTE(SUBSTITUTE(SUBSTITUTE(SUBSTITUTE(SUBSTITUTE(SUBSTITUTE(SUBSTITUTE(SUBSTITUTE(SUBSTITUTE(SUBSTITUTE(SUBSTITUTE(SUBSTITUTE(SUBSTITUTE(SUBSTITUTE(SUBSTITUTE(SUBSTITUTE(SUBSTITUTE(SUBSTITUTE(SUBSTITUTE(SUBSTITUTE(SUBSTITUTE(SUBSTITUTE(SUBSTITUTE(IF(_xlfn.ISFORMULA('#_G'!K40),_xlfn.FORMULATEXT('#_G'!K40),'#_G'!K40),"9","#"),"8","#"),"7","#"),"6","#"),"5","#"),"4","#"),"3","#"),"2","#"),"1","#"),"0","#"),"$","")," ",""),",","@"),"&gt;","@"),"&lt;","@"),"=","@"),")","@"),"(","@"),"^","@"),"/","@"),"+","@"),"*","@"),"-","@"))-LEN(SUBSTITUTE(SUBSTITUTE(SUBSTITUTE(SUBSTITUTE(SUBSTITUTE(SUBSTITUTE(SUBSTITUTE(SUBSTITUTE(SUBSTITUTE(SUBSTITUTE(SUBSTITUTE(SUBSTITUTE(SUBSTITUTE(SUBSTITUTE(SUBSTITUTE(SUBSTITUTE(SUBSTITUTE(SUBSTITUTE(SUBSTITUTE(SUBSTITUTE(SUBSTITUTE(SUBSTITUTE(SUBSTITUTE(SUBSTITUTE(IF(_xlfn.ISFORMULA('#_G'!K40),_xlfn.FORMULATEXT('#_G'!K40),'#_G'!K40),"9","#"),"8","#"),"7","#"),"6","#"),"5","#"),"4","#"),"3","#"),"2","#"),"1","#"),"0","#"),"$","")," ",""),",","@"),"&gt;","@"),"&lt;","@"),"=","@"),")","@"),"(","@"),"^","@"),"/","@"),"+","@"),"*","@"),"-","@"),"@#","")))/2,TRUE,FALSE),"HardCodeMsg",IF(LEN(IF(_xlfn.ISFORMULA(G!K40),_xlfn.FORMULATEXT(G!K40),G!K40))-LEN(SUBSTITUTE(IF(_xlfn.ISFORMULA(G!K40),_xlfn.FORMULATEXT(G!K40),G!K40),"""",""))&gt;LEN(IF(_xlfn.ISFORMULA('#_G'!K40),_xlfn.FORMULATEXT('#_G'!K40),'#_G'!K40))-LEN(SUBSTITUTE(IF(_xlfn.ISFORMULA('#_G'!K40),_xlfn.FORMULATEXT('#_G'!K40),'#_G'!K40),"""","")),TRUE,FALSE),"HardQuoteMsg",IF(LEN(IF(_xlfn.ISFORMULA(G!K40),_xlfn.FORMULATEXT(G!K40),G!K40))-LEN(SUBSTITUTE(IF(_xlfn.ISFORMULA(G!K40),_xlfn.FORMULATEXT(G!K40),G!K40),"$",""))&lt;LEN(IF(_xlfn.ISFORMULA('#_G'!K40),_xlfn.FORMULATEXT('#_G'!K40),'#_G'!K40))-LEN(SUBSTITUTE(IF(_xlfn.ISFORMULA('#_G'!K40),_xlfn.FORMULATEXT('#_G'!K40),'#_G'!K40),"$","")),TRUE,FALSE),"MissingAbsMsg",_xlfn.IFS(ISTEXT('#_G'!K40),FALSE,ISLOGICAL('#_G'!K40),FALSE,SUBSTITUTE(CELL("format",'#_G'!K40),"-","")=SUBSTITUTE(CELL("format",G!K40),"-",""),FALSE,CELL("format",'#_G'!K40)="G",FALSE,AND(CELL("format",'#_G'!K40)="F0",CELL("format",G!K40)="G"),FALSE,TRUE,IFERROR(IF(MATCH(CELL("format",'#_G'!K40),FormatCodes_SFX!$A$4:$A$53,0)&gt;0,TRUE),FALSE),TRUE,TRUE),"FormatMsg",TRUE,"PerfectMsg")</f>
        <v>PerfectMsg</v>
      </c>
    </row>
    <row r="41" spans="6:11">
      <c r="F41" s="350">
        <v>0</v>
      </c>
      <c r="G41" s="348">
        <v>0</v>
      </c>
      <c r="H41" s="349">
        <v>0</v>
      </c>
      <c r="I41" s="349" t="str">
        <f ca="1">_xlfn.IFS(ISBLANK(G!I41),"",IF(NOT(ISNA('#_G'!I41)),IF(ISNA(G!I41),TRUE,FALSE),FALSE),"StuNAMsg",IF(AND(ISNA('#_G'!I41),ISNA(G!I41)),TRUE,FALSE),"PerfectMsg",IF(NOT(ISERROR('#_G'!I41)),IF(ISERROR(G!I41),TRUE,FALSE),FALSE),"StuErrorMsg",IF(TYPE('#_G'!I41)&lt;&gt;TYPE(G!I41),TRUE,FALSE),"WrongTypeMsg",IF(_xlfn.ISFORMULA('#_G'!I41),IF(NOT(_xlfn.ISFORMULA(G!I41)),TRUE),FALSE),"MissingFormulaMsg",IF(NOT(AND(ISNUMBER(FIND("[",_xlfn.FORMULATEXT('#_G'!I41))),ISNUMBER(FIND("!",_xlfn.FORMULATEXT('#_G'!I41))))),AND(ISNUMBER(FIND("[",_xlfn.FORMULATEXT(G!I41))),ISNUMBER(FIND("!",_xlfn.FORMULATEXT(G!I41)))),FALSE),"ExternalRefsMsg",IF(ISNUMBER('#_G'!I41),IF(ABS('#_G'!I41-G!I41)&gt;0.00001,TRUE,FALSE),IF('#_G'!I41&lt;&gt;G!I41,TRUE,FALSE)),IF(ISNUMBER('#_G'!I41),IF('#_G'!I41&gt;G!I41,"TooLow","TooHigh"),"WrongAnswer"),NOT(_xlfn.ISFORMULA('#_G'!I41)),IF(_xlfn.IFS(ISTEXT('#_G'!I41),FALSE,ISLOGICAL('#_G'!I41),FALSE,SUBSTITUTE(CELL("format",'#_G'!I41),"-","")=SUBSTITUTE(CELL("format",G!I41),"-",""),FALSE,CELL("format",'#_G'!I41)="G",FALSE,AND(CELL("format",'#_G'!I41)="F0",CELL("format",G!I41)="G"),FALSE,TRUE,IFERROR(IF(MATCH(CELL("format",'#_G'!I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41),_xlfn.FORMULATEXT(G!I41),G!I41),"9","#"),"8","#"),"7","#"),"6","#"),"5","#"),"4","#"),"3","#"),"2","#"),"1","#"),"0","#"),"$","")," ",""),",","@"),"&gt;","@"),"&lt;","@"),"=","@"),")","@"),"(","@"),"^","@"),"/","@"),"+","@"),"*","@"),"-","@"))-LEN(SUBSTITUTE(SUBSTITUTE(SUBSTITUTE(SUBSTITUTE(SUBSTITUTE(SUBSTITUTE(SUBSTITUTE(SUBSTITUTE(SUBSTITUTE(SUBSTITUTE(SUBSTITUTE(SUBSTITUTE(SUBSTITUTE(SUBSTITUTE(SUBSTITUTE(SUBSTITUTE(SUBSTITUTE(SUBSTITUTE(SUBSTITUTE(SUBSTITUTE(SUBSTITUTE(SUBSTITUTE(SUBSTITUTE(SUBSTITUTE(IF(_xlfn.ISFORMULA(G!I41),_xlfn.FORMULATEXT(G!I41),G!I41),"9","#"),"8","#"),"7","#"),"6","#"),"5","#"),"4","#"),"3","#"),"2","#"),"1","#"),"0","#"),"$","")," ",""),",","@"),"&gt;","@"),"&lt;","@"),"=","@"),")","@"),"(","@"),"^","@"),"/","@"),"+","@"),"*","@"),"-","@"),"@#","")))/2&gt;(LEN(SUBSTITUTE(SUBSTITUTE(SUBSTITUTE(SUBSTITUTE(SUBSTITUTE(SUBSTITUTE(SUBSTITUTE(SUBSTITUTE(SUBSTITUTE(SUBSTITUTE(SUBSTITUTE(SUBSTITUTE(SUBSTITUTE(SUBSTITUTE(SUBSTITUTE(SUBSTITUTE(SUBSTITUTE(SUBSTITUTE(SUBSTITUTE(SUBSTITUTE(SUBSTITUTE(SUBSTITUTE(SUBSTITUTE(IF(_xlfn.ISFORMULA('#_G'!I41),_xlfn.FORMULATEXT('#_G'!I41),'#_G'!I41),"9","#"),"8","#"),"7","#"),"6","#"),"5","#"),"4","#"),"3","#"),"2","#"),"1","#"),"0","#"),"$","")," ",""),",","@"),"&gt;","@"),"&lt;","@"),"=","@"),")","@"),"(","@"),"^","@"),"/","@"),"+","@"),"*","@"),"-","@"))-LEN(SUBSTITUTE(SUBSTITUTE(SUBSTITUTE(SUBSTITUTE(SUBSTITUTE(SUBSTITUTE(SUBSTITUTE(SUBSTITUTE(SUBSTITUTE(SUBSTITUTE(SUBSTITUTE(SUBSTITUTE(SUBSTITUTE(SUBSTITUTE(SUBSTITUTE(SUBSTITUTE(SUBSTITUTE(SUBSTITUTE(SUBSTITUTE(SUBSTITUTE(SUBSTITUTE(SUBSTITUTE(SUBSTITUTE(SUBSTITUTE(IF(_xlfn.ISFORMULA('#_G'!I41),_xlfn.FORMULATEXT('#_G'!I41),'#_G'!I41),"9","#"),"8","#"),"7","#"),"6","#"),"5","#"),"4","#"),"3","#"),"2","#"),"1","#"),"0","#"),"$","")," ",""),",","@"),"&gt;","@"),"&lt;","@"),"=","@"),")","@"),"(","@"),"^","@"),"/","@"),"+","@"),"*","@"),"-","@"),"@#","")))/2,TRUE,FALSE),"HardCodeMsg",IF(LEN(IF(_xlfn.ISFORMULA(G!I41),_xlfn.FORMULATEXT(G!I41),G!I41))-LEN(SUBSTITUTE(IF(_xlfn.ISFORMULA(G!I41),_xlfn.FORMULATEXT(G!I41),G!I41),"""",""))&gt;LEN(IF(_xlfn.ISFORMULA('#_G'!I41),_xlfn.FORMULATEXT('#_G'!I41),'#_G'!I41))-LEN(SUBSTITUTE(IF(_xlfn.ISFORMULA('#_G'!I41),_xlfn.FORMULATEXT('#_G'!I41),'#_G'!I41),"""","")),TRUE,FALSE),"HardQuoteMsg",IF(LEN(IF(_xlfn.ISFORMULA(G!I41),_xlfn.FORMULATEXT(G!I41),G!I41))-LEN(SUBSTITUTE(IF(_xlfn.ISFORMULA(G!I41),_xlfn.FORMULATEXT(G!I41),G!I41),"$",""))&lt;LEN(IF(_xlfn.ISFORMULA('#_G'!I41),_xlfn.FORMULATEXT('#_G'!I41),'#_G'!I41))-LEN(SUBSTITUTE(IF(_xlfn.ISFORMULA('#_G'!I41),_xlfn.FORMULATEXT('#_G'!I41),'#_G'!I41),"$","")),TRUE,FALSE),"MissingAbsMsg",_xlfn.IFS(ISTEXT('#_G'!I41),FALSE,ISLOGICAL('#_G'!I41),FALSE,SUBSTITUTE(CELL("format",'#_G'!I41),"-","")=SUBSTITUTE(CELL("format",G!I41),"-",""),FALSE,CELL("format",'#_G'!I41)="G",FALSE,AND(CELL("format",'#_G'!I41)="F0",CELL("format",G!I41)="G"),FALSE,TRUE,IFERROR(IF(MATCH(CELL("format",'#_G'!I41),FormatCodes_SFX!$A$4:$A$53,0)&gt;0,TRUE),FALSE),TRUE,TRUE),"FormatMsg",TRUE,"PerfectMsg")</f>
        <v>PerfectMsg</v>
      </c>
      <c r="J41" s="349" t="str">
        <f ca="1">_xlfn.IFS(ISBLANK(G!J41),"",IF(NOT(ISNA('#_G'!J41)),IF(ISNA(G!J41),TRUE,FALSE),FALSE),"StuNAMsg",IF(AND(ISNA('#_G'!J41),ISNA(G!J41)),TRUE,FALSE),"PerfectMsg",IF(NOT(ISERROR('#_G'!J41)),IF(ISERROR(G!J41),TRUE,FALSE),FALSE),"StuErrorMsg",IF(TYPE('#_G'!J41)&lt;&gt;TYPE(G!J41),TRUE,FALSE),"WrongTypeMsg",IF(_xlfn.ISFORMULA('#_G'!J41),IF(NOT(_xlfn.ISFORMULA(G!J41)),TRUE),FALSE),"MissingFormulaMsg",IF(NOT(AND(ISNUMBER(FIND("[",_xlfn.FORMULATEXT('#_G'!J41))),ISNUMBER(FIND("!",_xlfn.FORMULATEXT('#_G'!J41))))),AND(ISNUMBER(FIND("[",_xlfn.FORMULATEXT(G!J41))),ISNUMBER(FIND("!",_xlfn.FORMULATEXT(G!J41)))),FALSE),"ExternalRefsMsg",IF(ISNUMBER('#_G'!J41),IF(ABS('#_G'!J41-G!J41)&gt;0.00001,TRUE,FALSE),IF('#_G'!J41&lt;&gt;G!J41,TRUE,FALSE)),IF(ISNUMBER('#_G'!J41),IF('#_G'!J41&gt;G!J41,"TooLow","TooHigh"),"WrongAnswer"),NOT(_xlfn.ISFORMULA('#_G'!J41)),IF(_xlfn.IFS(ISTEXT('#_G'!J41),FALSE,ISLOGICAL('#_G'!J41),FALSE,SUBSTITUTE(CELL("format",'#_G'!J41),"-","")=SUBSTITUTE(CELL("format",G!J41),"-",""),FALSE,CELL("format",'#_G'!J41)="G",FALSE,AND(CELL("format",'#_G'!J41)="F0",CELL("format",G!J41)="G"),FALSE,TRUE,IFERROR(IF(MATCH(CELL("format",'#_G'!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41),_xlfn.FORMULATEXT(G!J41),G!J41),"9","#"),"8","#"),"7","#"),"6","#"),"5","#"),"4","#"),"3","#"),"2","#"),"1","#"),"0","#"),"$","")," ",""),",","@"),"&gt;","@"),"&lt;","@"),"=","@"),")","@"),"(","@"),"^","@"),"/","@"),"+","@"),"*","@"),"-","@"))-LEN(SUBSTITUTE(SUBSTITUTE(SUBSTITUTE(SUBSTITUTE(SUBSTITUTE(SUBSTITUTE(SUBSTITUTE(SUBSTITUTE(SUBSTITUTE(SUBSTITUTE(SUBSTITUTE(SUBSTITUTE(SUBSTITUTE(SUBSTITUTE(SUBSTITUTE(SUBSTITUTE(SUBSTITUTE(SUBSTITUTE(SUBSTITUTE(SUBSTITUTE(SUBSTITUTE(SUBSTITUTE(SUBSTITUTE(SUBSTITUTE(IF(_xlfn.ISFORMULA(G!J41),_xlfn.FORMULATEXT(G!J41),G!J41),"9","#"),"8","#"),"7","#"),"6","#"),"5","#"),"4","#"),"3","#"),"2","#"),"1","#"),"0","#"),"$","")," ",""),",","@"),"&gt;","@"),"&lt;","@"),"=","@"),")","@"),"(","@"),"^","@"),"/","@"),"+","@"),"*","@"),"-","@"),"@#","")))/2&gt;(LEN(SUBSTITUTE(SUBSTITUTE(SUBSTITUTE(SUBSTITUTE(SUBSTITUTE(SUBSTITUTE(SUBSTITUTE(SUBSTITUTE(SUBSTITUTE(SUBSTITUTE(SUBSTITUTE(SUBSTITUTE(SUBSTITUTE(SUBSTITUTE(SUBSTITUTE(SUBSTITUTE(SUBSTITUTE(SUBSTITUTE(SUBSTITUTE(SUBSTITUTE(SUBSTITUTE(SUBSTITUTE(SUBSTITUTE(IF(_xlfn.ISFORMULA('#_G'!J41),_xlfn.FORMULATEXT('#_G'!J41),'#_G'!J41),"9","#"),"8","#"),"7","#"),"6","#"),"5","#"),"4","#"),"3","#"),"2","#"),"1","#"),"0","#"),"$","")," ",""),",","@"),"&gt;","@"),"&lt;","@"),"=","@"),")","@"),"(","@"),"^","@"),"/","@"),"+","@"),"*","@"),"-","@"))-LEN(SUBSTITUTE(SUBSTITUTE(SUBSTITUTE(SUBSTITUTE(SUBSTITUTE(SUBSTITUTE(SUBSTITUTE(SUBSTITUTE(SUBSTITUTE(SUBSTITUTE(SUBSTITUTE(SUBSTITUTE(SUBSTITUTE(SUBSTITUTE(SUBSTITUTE(SUBSTITUTE(SUBSTITUTE(SUBSTITUTE(SUBSTITUTE(SUBSTITUTE(SUBSTITUTE(SUBSTITUTE(SUBSTITUTE(SUBSTITUTE(IF(_xlfn.ISFORMULA('#_G'!J41),_xlfn.FORMULATEXT('#_G'!J41),'#_G'!J41),"9","#"),"8","#"),"7","#"),"6","#"),"5","#"),"4","#"),"3","#"),"2","#"),"1","#"),"0","#"),"$","")," ",""),",","@"),"&gt;","@"),"&lt;","@"),"=","@"),")","@"),"(","@"),"^","@"),"/","@"),"+","@"),"*","@"),"-","@"),"@#","")))/2,TRUE,FALSE),"HardCodeMsg",IF(LEN(IF(_xlfn.ISFORMULA(G!J41),_xlfn.FORMULATEXT(G!J41),G!J41))-LEN(SUBSTITUTE(IF(_xlfn.ISFORMULA(G!J41),_xlfn.FORMULATEXT(G!J41),G!J41),"""",""))&gt;LEN(IF(_xlfn.ISFORMULA('#_G'!J41),_xlfn.FORMULATEXT('#_G'!J41),'#_G'!J41))-LEN(SUBSTITUTE(IF(_xlfn.ISFORMULA('#_G'!J41),_xlfn.FORMULATEXT('#_G'!J41),'#_G'!J41),"""","")),TRUE,FALSE),"HardQuoteMsg",IF(LEN(IF(_xlfn.ISFORMULA(G!J41),_xlfn.FORMULATEXT(G!J41),G!J41))-LEN(SUBSTITUTE(IF(_xlfn.ISFORMULA(G!J41),_xlfn.FORMULATEXT(G!J41),G!J41),"$",""))&lt;LEN(IF(_xlfn.ISFORMULA('#_G'!J41),_xlfn.FORMULATEXT('#_G'!J41),'#_G'!J41))-LEN(SUBSTITUTE(IF(_xlfn.ISFORMULA('#_G'!J41),_xlfn.FORMULATEXT('#_G'!J41),'#_G'!J41),"$","")),TRUE,FALSE),"MissingAbsMsg",_xlfn.IFS(ISTEXT('#_G'!J41),FALSE,ISLOGICAL('#_G'!J41),FALSE,SUBSTITUTE(CELL("format",'#_G'!J41),"-","")=SUBSTITUTE(CELL("format",G!J41),"-",""),FALSE,CELL("format",'#_G'!J41)="G",FALSE,AND(CELL("format",'#_G'!J41)="F0",CELL("format",G!J41)="G"),FALSE,TRUE,IFERROR(IF(MATCH(CELL("format",'#_G'!J41),FormatCodes_SFX!$A$4:$A$53,0)&gt;0,TRUE),FALSE),TRUE,TRUE),"FormatMsg",TRUE,"PerfectMsg")</f>
        <v>PerfectMsg</v>
      </c>
      <c r="K41" s="231" t="str">
        <f ca="1">_xlfn.IFS(ISBLANK(G!K41),"",IF(NOT(ISNA('#_G'!K41)),IF(ISNA(G!K41),TRUE,FALSE),FALSE),"StuNAMsg",IF(AND(ISNA('#_G'!K41),ISNA(G!K41)),TRUE,FALSE),"PerfectMsg",IF(NOT(ISERROR('#_G'!K41)),IF(ISERROR(G!K41),TRUE,FALSE),FALSE),"StuErrorMsg",IF(TYPE('#_G'!K41)&lt;&gt;TYPE(G!K41),TRUE,FALSE),"WrongTypeMsg",IF(_xlfn.ISFORMULA('#_G'!K41),IF(NOT(_xlfn.ISFORMULA(G!K41)),TRUE),FALSE),"MissingFormulaMsg",IF(NOT(AND(ISNUMBER(FIND("[",_xlfn.FORMULATEXT('#_G'!K41))),ISNUMBER(FIND("!",_xlfn.FORMULATEXT('#_G'!K41))))),AND(ISNUMBER(FIND("[",_xlfn.FORMULATEXT(G!K41))),ISNUMBER(FIND("!",_xlfn.FORMULATEXT(G!K41)))),FALSE),"ExternalRefsMsg",IF(ISNUMBER('#_G'!K41),IF(ABS('#_G'!K41-G!K41)&gt;0.00001,TRUE,FALSE),IF('#_G'!K41&lt;&gt;G!K41,TRUE,FALSE)),IF(ISNUMBER('#_G'!K41),IF('#_G'!K41&gt;G!K41,"TooLow","TooHigh"),"WrongAnswer"),NOT(_xlfn.ISFORMULA('#_G'!K41)),IF(_xlfn.IFS(ISTEXT('#_G'!K41),FALSE,ISLOGICAL('#_G'!K41),FALSE,SUBSTITUTE(CELL("format",'#_G'!K41),"-","")=SUBSTITUTE(CELL("format",G!K41),"-",""),FALSE,CELL("format",'#_G'!K41)="G",FALSE,AND(CELL("format",'#_G'!K41)="F0",CELL("format",G!K41)="G"),FALSE,TRUE,IFERROR(IF(MATCH(CELL("format",'#_G'!K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41),_xlfn.FORMULATEXT(G!K41),G!K41),"9","#"),"8","#"),"7","#"),"6","#"),"5","#"),"4","#"),"3","#"),"2","#"),"1","#"),"0","#"),"$","")," ",""),",","@"),"&gt;","@"),"&lt;","@"),"=","@"),")","@"),"(","@"),"^","@"),"/","@"),"+","@"),"*","@"),"-","@"))-LEN(SUBSTITUTE(SUBSTITUTE(SUBSTITUTE(SUBSTITUTE(SUBSTITUTE(SUBSTITUTE(SUBSTITUTE(SUBSTITUTE(SUBSTITUTE(SUBSTITUTE(SUBSTITUTE(SUBSTITUTE(SUBSTITUTE(SUBSTITUTE(SUBSTITUTE(SUBSTITUTE(SUBSTITUTE(SUBSTITUTE(SUBSTITUTE(SUBSTITUTE(SUBSTITUTE(SUBSTITUTE(SUBSTITUTE(SUBSTITUTE(IF(_xlfn.ISFORMULA(G!K41),_xlfn.FORMULATEXT(G!K41),G!K41),"9","#"),"8","#"),"7","#"),"6","#"),"5","#"),"4","#"),"3","#"),"2","#"),"1","#"),"0","#"),"$","")," ",""),",","@"),"&gt;","@"),"&lt;","@"),"=","@"),")","@"),"(","@"),"^","@"),"/","@"),"+","@"),"*","@"),"-","@"),"@#","")))/2&gt;(LEN(SUBSTITUTE(SUBSTITUTE(SUBSTITUTE(SUBSTITUTE(SUBSTITUTE(SUBSTITUTE(SUBSTITUTE(SUBSTITUTE(SUBSTITUTE(SUBSTITUTE(SUBSTITUTE(SUBSTITUTE(SUBSTITUTE(SUBSTITUTE(SUBSTITUTE(SUBSTITUTE(SUBSTITUTE(SUBSTITUTE(SUBSTITUTE(SUBSTITUTE(SUBSTITUTE(SUBSTITUTE(SUBSTITUTE(IF(_xlfn.ISFORMULA('#_G'!K41),_xlfn.FORMULATEXT('#_G'!K41),'#_G'!K41),"9","#"),"8","#"),"7","#"),"6","#"),"5","#"),"4","#"),"3","#"),"2","#"),"1","#"),"0","#"),"$","")," ",""),",","@"),"&gt;","@"),"&lt;","@"),"=","@"),")","@"),"(","@"),"^","@"),"/","@"),"+","@"),"*","@"),"-","@"))-LEN(SUBSTITUTE(SUBSTITUTE(SUBSTITUTE(SUBSTITUTE(SUBSTITUTE(SUBSTITUTE(SUBSTITUTE(SUBSTITUTE(SUBSTITUTE(SUBSTITUTE(SUBSTITUTE(SUBSTITUTE(SUBSTITUTE(SUBSTITUTE(SUBSTITUTE(SUBSTITUTE(SUBSTITUTE(SUBSTITUTE(SUBSTITUTE(SUBSTITUTE(SUBSTITUTE(SUBSTITUTE(SUBSTITUTE(SUBSTITUTE(IF(_xlfn.ISFORMULA('#_G'!K41),_xlfn.FORMULATEXT('#_G'!K41),'#_G'!K41),"9","#"),"8","#"),"7","#"),"6","#"),"5","#"),"4","#"),"3","#"),"2","#"),"1","#"),"0","#"),"$","")," ",""),",","@"),"&gt;","@"),"&lt;","@"),"=","@"),")","@"),"(","@"),"^","@"),"/","@"),"+","@"),"*","@"),"-","@"),"@#","")))/2,TRUE,FALSE),"HardCodeMsg",IF(LEN(IF(_xlfn.ISFORMULA(G!K41),_xlfn.FORMULATEXT(G!K41),G!K41))-LEN(SUBSTITUTE(IF(_xlfn.ISFORMULA(G!K41),_xlfn.FORMULATEXT(G!K41),G!K41),"""",""))&gt;LEN(IF(_xlfn.ISFORMULA('#_G'!K41),_xlfn.FORMULATEXT('#_G'!K41),'#_G'!K41))-LEN(SUBSTITUTE(IF(_xlfn.ISFORMULA('#_G'!K41),_xlfn.FORMULATEXT('#_G'!K41),'#_G'!K41),"""","")),TRUE,FALSE),"HardQuoteMsg",IF(LEN(IF(_xlfn.ISFORMULA(G!K41),_xlfn.FORMULATEXT(G!K41),G!K41))-LEN(SUBSTITUTE(IF(_xlfn.ISFORMULA(G!K41),_xlfn.FORMULATEXT(G!K41),G!K41),"$",""))&lt;LEN(IF(_xlfn.ISFORMULA('#_G'!K41),_xlfn.FORMULATEXT('#_G'!K41),'#_G'!K41))-LEN(SUBSTITUTE(IF(_xlfn.ISFORMULA('#_G'!K41),_xlfn.FORMULATEXT('#_G'!K41),'#_G'!K41),"$","")),TRUE,FALSE),"MissingAbsMsg",_xlfn.IFS(ISTEXT('#_G'!K41),FALSE,ISLOGICAL('#_G'!K41),FALSE,SUBSTITUTE(CELL("format",'#_G'!K41),"-","")=SUBSTITUTE(CELL("format",G!K41),"-",""),FALSE,CELL("format",'#_G'!K41)="G",FALSE,AND(CELL("format",'#_G'!K41)="F0",CELL("format",G!K41)="G"),FALSE,TRUE,IFERROR(IF(MATCH(CELL("format",'#_G'!K41),FormatCodes_SFX!$A$4:$A$53,0)&gt;0,TRUE),FALSE),TRUE,TRUE),"FormatMsg",TRUE,"PerfectMsg")</f>
        <v>PerfectMsg</v>
      </c>
    </row>
    <row r="42" spans="6:11">
      <c r="F42" s="350">
        <v>0</v>
      </c>
      <c r="G42" s="348">
        <v>0</v>
      </c>
      <c r="H42" s="351">
        <v>0</v>
      </c>
      <c r="I42" s="349" t="str">
        <f ca="1">_xlfn.IFS(ISBLANK(G!I42),"",IF(NOT(ISNA('#_G'!I42)),IF(ISNA(G!I42),TRUE,FALSE),FALSE),"StuNAMsg",IF(AND(ISNA('#_G'!I42),ISNA(G!I42)),TRUE,FALSE),"PerfectMsg",IF(NOT(ISERROR('#_G'!I42)),IF(ISERROR(G!I42),TRUE,FALSE),FALSE),"StuErrorMsg",IF(TYPE('#_G'!I42)&lt;&gt;TYPE(G!I42),TRUE,FALSE),"WrongTypeMsg",IF(_xlfn.ISFORMULA('#_G'!I42),IF(NOT(_xlfn.ISFORMULA(G!I42)),TRUE),FALSE),"MissingFormulaMsg",IF(NOT(AND(ISNUMBER(FIND("[",_xlfn.FORMULATEXT('#_G'!I42))),ISNUMBER(FIND("!",_xlfn.FORMULATEXT('#_G'!I42))))),AND(ISNUMBER(FIND("[",_xlfn.FORMULATEXT(G!I42))),ISNUMBER(FIND("!",_xlfn.FORMULATEXT(G!I42)))),FALSE),"ExternalRefsMsg",IF(ISNUMBER('#_G'!I42),IF(ABS('#_G'!I42-G!I42)&gt;0.00001,TRUE,FALSE),IF('#_G'!I42&lt;&gt;G!I42,TRUE,FALSE)),IF(ISNUMBER('#_G'!I42),IF('#_G'!I42&gt;G!I42,"TooLow","TooHigh"),"WrongAnswer"),NOT(_xlfn.ISFORMULA('#_G'!I42)),IF(_xlfn.IFS(ISTEXT('#_G'!I42),FALSE,ISLOGICAL('#_G'!I42),FALSE,SUBSTITUTE(CELL("format",'#_G'!I42),"-","")=SUBSTITUTE(CELL("format",G!I42),"-",""),FALSE,CELL("format",'#_G'!I42)="G",FALSE,AND(CELL("format",'#_G'!I42)="F0",CELL("format",G!I42)="G"),FALSE,TRUE,IFERROR(IF(MATCH(CELL("format",'#_G'!I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42),_xlfn.FORMULATEXT(G!I42),G!I42),"9","#"),"8","#"),"7","#"),"6","#"),"5","#"),"4","#"),"3","#"),"2","#"),"1","#"),"0","#"),"$","")," ",""),",","@"),"&gt;","@"),"&lt;","@"),"=","@"),")","@"),"(","@"),"^","@"),"/","@"),"+","@"),"*","@"),"-","@"))-LEN(SUBSTITUTE(SUBSTITUTE(SUBSTITUTE(SUBSTITUTE(SUBSTITUTE(SUBSTITUTE(SUBSTITUTE(SUBSTITUTE(SUBSTITUTE(SUBSTITUTE(SUBSTITUTE(SUBSTITUTE(SUBSTITUTE(SUBSTITUTE(SUBSTITUTE(SUBSTITUTE(SUBSTITUTE(SUBSTITUTE(SUBSTITUTE(SUBSTITUTE(SUBSTITUTE(SUBSTITUTE(SUBSTITUTE(SUBSTITUTE(IF(_xlfn.ISFORMULA(G!I42),_xlfn.FORMULATEXT(G!I42),G!I42),"9","#"),"8","#"),"7","#"),"6","#"),"5","#"),"4","#"),"3","#"),"2","#"),"1","#"),"0","#"),"$","")," ",""),",","@"),"&gt;","@"),"&lt;","@"),"=","@"),")","@"),"(","@"),"^","@"),"/","@"),"+","@"),"*","@"),"-","@"),"@#","")))/2&gt;(LEN(SUBSTITUTE(SUBSTITUTE(SUBSTITUTE(SUBSTITUTE(SUBSTITUTE(SUBSTITUTE(SUBSTITUTE(SUBSTITUTE(SUBSTITUTE(SUBSTITUTE(SUBSTITUTE(SUBSTITUTE(SUBSTITUTE(SUBSTITUTE(SUBSTITUTE(SUBSTITUTE(SUBSTITUTE(SUBSTITUTE(SUBSTITUTE(SUBSTITUTE(SUBSTITUTE(SUBSTITUTE(SUBSTITUTE(IF(_xlfn.ISFORMULA('#_G'!I42),_xlfn.FORMULATEXT('#_G'!I42),'#_G'!I42),"9","#"),"8","#"),"7","#"),"6","#"),"5","#"),"4","#"),"3","#"),"2","#"),"1","#"),"0","#"),"$","")," ",""),",","@"),"&gt;","@"),"&lt;","@"),"=","@"),")","@"),"(","@"),"^","@"),"/","@"),"+","@"),"*","@"),"-","@"))-LEN(SUBSTITUTE(SUBSTITUTE(SUBSTITUTE(SUBSTITUTE(SUBSTITUTE(SUBSTITUTE(SUBSTITUTE(SUBSTITUTE(SUBSTITUTE(SUBSTITUTE(SUBSTITUTE(SUBSTITUTE(SUBSTITUTE(SUBSTITUTE(SUBSTITUTE(SUBSTITUTE(SUBSTITUTE(SUBSTITUTE(SUBSTITUTE(SUBSTITUTE(SUBSTITUTE(SUBSTITUTE(SUBSTITUTE(SUBSTITUTE(IF(_xlfn.ISFORMULA('#_G'!I42),_xlfn.FORMULATEXT('#_G'!I42),'#_G'!I42),"9","#"),"8","#"),"7","#"),"6","#"),"5","#"),"4","#"),"3","#"),"2","#"),"1","#"),"0","#"),"$","")," ",""),",","@"),"&gt;","@"),"&lt;","@"),"=","@"),")","@"),"(","@"),"^","@"),"/","@"),"+","@"),"*","@"),"-","@"),"@#","")))/2,TRUE,FALSE),"HardCodeMsg",IF(LEN(IF(_xlfn.ISFORMULA(G!I42),_xlfn.FORMULATEXT(G!I42),G!I42))-LEN(SUBSTITUTE(IF(_xlfn.ISFORMULA(G!I42),_xlfn.FORMULATEXT(G!I42),G!I42),"""",""))&gt;LEN(IF(_xlfn.ISFORMULA('#_G'!I42),_xlfn.FORMULATEXT('#_G'!I42),'#_G'!I42))-LEN(SUBSTITUTE(IF(_xlfn.ISFORMULA('#_G'!I42),_xlfn.FORMULATEXT('#_G'!I42),'#_G'!I42),"""","")),TRUE,FALSE),"HardQuoteMsg",IF(LEN(IF(_xlfn.ISFORMULA(G!I42),_xlfn.FORMULATEXT(G!I42),G!I42))-LEN(SUBSTITUTE(IF(_xlfn.ISFORMULA(G!I42),_xlfn.FORMULATEXT(G!I42),G!I42),"$",""))&lt;LEN(IF(_xlfn.ISFORMULA('#_G'!I42),_xlfn.FORMULATEXT('#_G'!I42),'#_G'!I42))-LEN(SUBSTITUTE(IF(_xlfn.ISFORMULA('#_G'!I42),_xlfn.FORMULATEXT('#_G'!I42),'#_G'!I42),"$","")),TRUE,FALSE),"MissingAbsMsg",_xlfn.IFS(ISTEXT('#_G'!I42),FALSE,ISLOGICAL('#_G'!I42),FALSE,SUBSTITUTE(CELL("format",'#_G'!I42),"-","")=SUBSTITUTE(CELL("format",G!I42),"-",""),FALSE,CELL("format",'#_G'!I42)="G",FALSE,AND(CELL("format",'#_G'!I42)="F0",CELL("format",G!I42)="G"),FALSE,TRUE,IFERROR(IF(MATCH(CELL("format",'#_G'!I42),FormatCodes_SFX!$A$4:$A$53,0)&gt;0,TRUE),FALSE),TRUE,TRUE),"FormatMsg",TRUE,"PerfectMsg")</f>
        <v>PerfectMsg</v>
      </c>
      <c r="J42" s="349" t="str">
        <f ca="1">_xlfn.IFS(ISBLANK(G!J42),"",IF(NOT(ISNA('#_G'!J42)),IF(ISNA(G!J42),TRUE,FALSE),FALSE),"StuNAMsg",IF(AND(ISNA('#_G'!J42),ISNA(G!J42)),TRUE,FALSE),"PerfectMsg",IF(NOT(ISERROR('#_G'!J42)),IF(ISERROR(G!J42),TRUE,FALSE),FALSE),"StuErrorMsg",IF(TYPE('#_G'!J42)&lt;&gt;TYPE(G!J42),TRUE,FALSE),"WrongTypeMsg",IF(_xlfn.ISFORMULA('#_G'!J42),IF(NOT(_xlfn.ISFORMULA(G!J42)),TRUE),FALSE),"MissingFormulaMsg",IF(NOT(AND(ISNUMBER(FIND("[",_xlfn.FORMULATEXT('#_G'!J42))),ISNUMBER(FIND("!",_xlfn.FORMULATEXT('#_G'!J42))))),AND(ISNUMBER(FIND("[",_xlfn.FORMULATEXT(G!J42))),ISNUMBER(FIND("!",_xlfn.FORMULATEXT(G!J42)))),FALSE),"ExternalRefsMsg",IF(ISNUMBER('#_G'!J42),IF(ABS('#_G'!J42-G!J42)&gt;0.00001,TRUE,FALSE),IF('#_G'!J42&lt;&gt;G!J42,TRUE,FALSE)),IF(ISNUMBER('#_G'!J42),IF('#_G'!J42&gt;G!J42,"TooLow","TooHigh"),"WrongAnswer"),NOT(_xlfn.ISFORMULA('#_G'!J42)),IF(_xlfn.IFS(ISTEXT('#_G'!J42),FALSE,ISLOGICAL('#_G'!J42),FALSE,SUBSTITUTE(CELL("format",'#_G'!J42),"-","")=SUBSTITUTE(CELL("format",G!J42),"-",""),FALSE,CELL("format",'#_G'!J42)="G",FALSE,AND(CELL("format",'#_G'!J42)="F0",CELL("format",G!J42)="G"),FALSE,TRUE,IFERROR(IF(MATCH(CELL("format",'#_G'!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42),_xlfn.FORMULATEXT(G!J42),G!J42),"9","#"),"8","#"),"7","#"),"6","#"),"5","#"),"4","#"),"3","#"),"2","#"),"1","#"),"0","#"),"$","")," ",""),",","@"),"&gt;","@"),"&lt;","@"),"=","@"),")","@"),"(","@"),"^","@"),"/","@"),"+","@"),"*","@"),"-","@"))-LEN(SUBSTITUTE(SUBSTITUTE(SUBSTITUTE(SUBSTITUTE(SUBSTITUTE(SUBSTITUTE(SUBSTITUTE(SUBSTITUTE(SUBSTITUTE(SUBSTITUTE(SUBSTITUTE(SUBSTITUTE(SUBSTITUTE(SUBSTITUTE(SUBSTITUTE(SUBSTITUTE(SUBSTITUTE(SUBSTITUTE(SUBSTITUTE(SUBSTITUTE(SUBSTITUTE(SUBSTITUTE(SUBSTITUTE(SUBSTITUTE(IF(_xlfn.ISFORMULA(G!J42),_xlfn.FORMULATEXT(G!J42),G!J42),"9","#"),"8","#"),"7","#"),"6","#"),"5","#"),"4","#"),"3","#"),"2","#"),"1","#"),"0","#"),"$","")," ",""),",","@"),"&gt;","@"),"&lt;","@"),"=","@"),")","@"),"(","@"),"^","@"),"/","@"),"+","@"),"*","@"),"-","@"),"@#","")))/2&gt;(LEN(SUBSTITUTE(SUBSTITUTE(SUBSTITUTE(SUBSTITUTE(SUBSTITUTE(SUBSTITUTE(SUBSTITUTE(SUBSTITUTE(SUBSTITUTE(SUBSTITUTE(SUBSTITUTE(SUBSTITUTE(SUBSTITUTE(SUBSTITUTE(SUBSTITUTE(SUBSTITUTE(SUBSTITUTE(SUBSTITUTE(SUBSTITUTE(SUBSTITUTE(SUBSTITUTE(SUBSTITUTE(SUBSTITUTE(IF(_xlfn.ISFORMULA('#_G'!J42),_xlfn.FORMULATEXT('#_G'!J42),'#_G'!J42),"9","#"),"8","#"),"7","#"),"6","#"),"5","#"),"4","#"),"3","#"),"2","#"),"1","#"),"0","#"),"$","")," ",""),",","@"),"&gt;","@"),"&lt;","@"),"=","@"),")","@"),"(","@"),"^","@"),"/","@"),"+","@"),"*","@"),"-","@"))-LEN(SUBSTITUTE(SUBSTITUTE(SUBSTITUTE(SUBSTITUTE(SUBSTITUTE(SUBSTITUTE(SUBSTITUTE(SUBSTITUTE(SUBSTITUTE(SUBSTITUTE(SUBSTITUTE(SUBSTITUTE(SUBSTITUTE(SUBSTITUTE(SUBSTITUTE(SUBSTITUTE(SUBSTITUTE(SUBSTITUTE(SUBSTITUTE(SUBSTITUTE(SUBSTITUTE(SUBSTITUTE(SUBSTITUTE(SUBSTITUTE(IF(_xlfn.ISFORMULA('#_G'!J42),_xlfn.FORMULATEXT('#_G'!J42),'#_G'!J42),"9","#"),"8","#"),"7","#"),"6","#"),"5","#"),"4","#"),"3","#"),"2","#"),"1","#"),"0","#"),"$","")," ",""),",","@"),"&gt;","@"),"&lt;","@"),"=","@"),")","@"),"(","@"),"^","@"),"/","@"),"+","@"),"*","@"),"-","@"),"@#","")))/2,TRUE,FALSE),"HardCodeMsg",IF(LEN(IF(_xlfn.ISFORMULA(G!J42),_xlfn.FORMULATEXT(G!J42),G!J42))-LEN(SUBSTITUTE(IF(_xlfn.ISFORMULA(G!J42),_xlfn.FORMULATEXT(G!J42),G!J42),"""",""))&gt;LEN(IF(_xlfn.ISFORMULA('#_G'!J42),_xlfn.FORMULATEXT('#_G'!J42),'#_G'!J42))-LEN(SUBSTITUTE(IF(_xlfn.ISFORMULA('#_G'!J42),_xlfn.FORMULATEXT('#_G'!J42),'#_G'!J42),"""","")),TRUE,FALSE),"HardQuoteMsg",IF(LEN(IF(_xlfn.ISFORMULA(G!J42),_xlfn.FORMULATEXT(G!J42),G!J42))-LEN(SUBSTITUTE(IF(_xlfn.ISFORMULA(G!J42),_xlfn.FORMULATEXT(G!J42),G!J42),"$",""))&lt;LEN(IF(_xlfn.ISFORMULA('#_G'!J42),_xlfn.FORMULATEXT('#_G'!J42),'#_G'!J42))-LEN(SUBSTITUTE(IF(_xlfn.ISFORMULA('#_G'!J42),_xlfn.FORMULATEXT('#_G'!J42),'#_G'!J42),"$","")),TRUE,FALSE),"MissingAbsMsg",_xlfn.IFS(ISTEXT('#_G'!J42),FALSE,ISLOGICAL('#_G'!J42),FALSE,SUBSTITUTE(CELL("format",'#_G'!J42),"-","")=SUBSTITUTE(CELL("format",G!J42),"-",""),FALSE,CELL("format",'#_G'!J42)="G",FALSE,AND(CELL("format",'#_G'!J42)="F0",CELL("format",G!J42)="G"),FALSE,TRUE,IFERROR(IF(MATCH(CELL("format",'#_G'!J42),FormatCodes_SFX!$A$4:$A$53,0)&gt;0,TRUE),FALSE),TRUE,TRUE),"FormatMsg",TRUE,"PerfectMsg")</f>
        <v>PerfectMsg</v>
      </c>
      <c r="K42" s="231" t="str">
        <f ca="1">_xlfn.IFS(ISBLANK(G!K42),"",IF(NOT(ISNA('#_G'!K42)),IF(ISNA(G!K42),TRUE,FALSE),FALSE),"StuNAMsg",IF(AND(ISNA('#_G'!K42),ISNA(G!K42)),TRUE,FALSE),"PerfectMsg",IF(NOT(ISERROR('#_G'!K42)),IF(ISERROR(G!K42),TRUE,FALSE),FALSE),"StuErrorMsg",IF(TYPE('#_G'!K42)&lt;&gt;TYPE(G!K42),TRUE,FALSE),"WrongTypeMsg",IF(_xlfn.ISFORMULA('#_G'!K42),IF(NOT(_xlfn.ISFORMULA(G!K42)),TRUE),FALSE),"MissingFormulaMsg",IF(NOT(AND(ISNUMBER(FIND("[",_xlfn.FORMULATEXT('#_G'!K42))),ISNUMBER(FIND("!",_xlfn.FORMULATEXT('#_G'!K42))))),AND(ISNUMBER(FIND("[",_xlfn.FORMULATEXT(G!K42))),ISNUMBER(FIND("!",_xlfn.FORMULATEXT(G!K42)))),FALSE),"ExternalRefsMsg",IF(ISNUMBER('#_G'!K42),IF(ABS('#_G'!K42-G!K42)&gt;0.00001,TRUE,FALSE),IF('#_G'!K42&lt;&gt;G!K42,TRUE,FALSE)),IF(ISNUMBER('#_G'!K42),IF('#_G'!K42&gt;G!K42,"TooLow","TooHigh"),"WrongAnswer"),NOT(_xlfn.ISFORMULA('#_G'!K42)),IF(_xlfn.IFS(ISTEXT('#_G'!K42),FALSE,ISLOGICAL('#_G'!K42),FALSE,SUBSTITUTE(CELL("format",'#_G'!K42),"-","")=SUBSTITUTE(CELL("format",G!K42),"-",""),FALSE,CELL("format",'#_G'!K42)="G",FALSE,AND(CELL("format",'#_G'!K42)="F0",CELL("format",G!K42)="G"),FALSE,TRUE,IFERROR(IF(MATCH(CELL("format",'#_G'!K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42),_xlfn.FORMULATEXT(G!K42),G!K42),"9","#"),"8","#"),"7","#"),"6","#"),"5","#"),"4","#"),"3","#"),"2","#"),"1","#"),"0","#"),"$","")," ",""),",","@"),"&gt;","@"),"&lt;","@"),"=","@"),")","@"),"(","@"),"^","@"),"/","@"),"+","@"),"*","@"),"-","@"))-LEN(SUBSTITUTE(SUBSTITUTE(SUBSTITUTE(SUBSTITUTE(SUBSTITUTE(SUBSTITUTE(SUBSTITUTE(SUBSTITUTE(SUBSTITUTE(SUBSTITUTE(SUBSTITUTE(SUBSTITUTE(SUBSTITUTE(SUBSTITUTE(SUBSTITUTE(SUBSTITUTE(SUBSTITUTE(SUBSTITUTE(SUBSTITUTE(SUBSTITUTE(SUBSTITUTE(SUBSTITUTE(SUBSTITUTE(SUBSTITUTE(IF(_xlfn.ISFORMULA(G!K42),_xlfn.FORMULATEXT(G!K42),G!K42),"9","#"),"8","#"),"7","#"),"6","#"),"5","#"),"4","#"),"3","#"),"2","#"),"1","#"),"0","#"),"$","")," ",""),",","@"),"&gt;","@"),"&lt;","@"),"=","@"),")","@"),"(","@"),"^","@"),"/","@"),"+","@"),"*","@"),"-","@"),"@#","")))/2&gt;(LEN(SUBSTITUTE(SUBSTITUTE(SUBSTITUTE(SUBSTITUTE(SUBSTITUTE(SUBSTITUTE(SUBSTITUTE(SUBSTITUTE(SUBSTITUTE(SUBSTITUTE(SUBSTITUTE(SUBSTITUTE(SUBSTITUTE(SUBSTITUTE(SUBSTITUTE(SUBSTITUTE(SUBSTITUTE(SUBSTITUTE(SUBSTITUTE(SUBSTITUTE(SUBSTITUTE(SUBSTITUTE(SUBSTITUTE(IF(_xlfn.ISFORMULA('#_G'!K42),_xlfn.FORMULATEXT('#_G'!K42),'#_G'!K42),"9","#"),"8","#"),"7","#"),"6","#"),"5","#"),"4","#"),"3","#"),"2","#"),"1","#"),"0","#"),"$","")," ",""),",","@"),"&gt;","@"),"&lt;","@"),"=","@"),")","@"),"(","@"),"^","@"),"/","@"),"+","@"),"*","@"),"-","@"))-LEN(SUBSTITUTE(SUBSTITUTE(SUBSTITUTE(SUBSTITUTE(SUBSTITUTE(SUBSTITUTE(SUBSTITUTE(SUBSTITUTE(SUBSTITUTE(SUBSTITUTE(SUBSTITUTE(SUBSTITUTE(SUBSTITUTE(SUBSTITUTE(SUBSTITUTE(SUBSTITUTE(SUBSTITUTE(SUBSTITUTE(SUBSTITUTE(SUBSTITUTE(SUBSTITUTE(SUBSTITUTE(SUBSTITUTE(SUBSTITUTE(IF(_xlfn.ISFORMULA('#_G'!K42),_xlfn.FORMULATEXT('#_G'!K42),'#_G'!K42),"9","#"),"8","#"),"7","#"),"6","#"),"5","#"),"4","#"),"3","#"),"2","#"),"1","#"),"0","#"),"$","")," ",""),",","@"),"&gt;","@"),"&lt;","@"),"=","@"),")","@"),"(","@"),"^","@"),"/","@"),"+","@"),"*","@"),"-","@"),"@#","")))/2,TRUE,FALSE),"HardCodeMsg",IF(LEN(IF(_xlfn.ISFORMULA(G!K42),_xlfn.FORMULATEXT(G!K42),G!K42))-LEN(SUBSTITUTE(IF(_xlfn.ISFORMULA(G!K42),_xlfn.FORMULATEXT(G!K42),G!K42),"""",""))&gt;LEN(IF(_xlfn.ISFORMULA('#_G'!K42),_xlfn.FORMULATEXT('#_G'!K42),'#_G'!K42))-LEN(SUBSTITUTE(IF(_xlfn.ISFORMULA('#_G'!K42),_xlfn.FORMULATEXT('#_G'!K42),'#_G'!K42),"""","")),TRUE,FALSE),"HardQuoteMsg",IF(LEN(IF(_xlfn.ISFORMULA(G!K42),_xlfn.FORMULATEXT(G!K42),G!K42))-LEN(SUBSTITUTE(IF(_xlfn.ISFORMULA(G!K42),_xlfn.FORMULATEXT(G!K42),G!K42),"$",""))&lt;LEN(IF(_xlfn.ISFORMULA('#_G'!K42),_xlfn.FORMULATEXT('#_G'!K42),'#_G'!K42))-LEN(SUBSTITUTE(IF(_xlfn.ISFORMULA('#_G'!K42),_xlfn.FORMULATEXT('#_G'!K42),'#_G'!K42),"$","")),TRUE,FALSE),"MissingAbsMsg",_xlfn.IFS(ISTEXT('#_G'!K42),FALSE,ISLOGICAL('#_G'!K42),FALSE,SUBSTITUTE(CELL("format",'#_G'!K42),"-","")=SUBSTITUTE(CELL("format",G!K42),"-",""),FALSE,CELL("format",'#_G'!K42)="G",FALSE,AND(CELL("format",'#_G'!K42)="F0",CELL("format",G!K42)="G"),FALSE,TRUE,IFERROR(IF(MATCH(CELL("format",'#_G'!K42),FormatCodes_SFX!$A$4:$A$53,0)&gt;0,TRUE),FALSE),TRUE,TRUE),"FormatMsg",TRUE,"PerfectMsg")</f>
        <v>PerfectMsg</v>
      </c>
    </row>
    <row r="43" spans="6:11">
      <c r="F43" s="350">
        <v>0</v>
      </c>
      <c r="G43" s="348">
        <v>0</v>
      </c>
      <c r="H43" s="351">
        <v>0</v>
      </c>
      <c r="I43" s="349" t="str">
        <f ca="1">_xlfn.IFS(ISBLANK(G!I43),"",IF(NOT(ISNA('#_G'!I43)),IF(ISNA(G!I43),TRUE,FALSE),FALSE),"StuNAMsg",IF(AND(ISNA('#_G'!I43),ISNA(G!I43)),TRUE,FALSE),"PerfectMsg",IF(NOT(ISERROR('#_G'!I43)),IF(ISERROR(G!I43),TRUE,FALSE),FALSE),"StuErrorMsg",IF(TYPE('#_G'!I43)&lt;&gt;TYPE(G!I43),TRUE,FALSE),"WrongTypeMsg",IF(_xlfn.ISFORMULA('#_G'!I43),IF(NOT(_xlfn.ISFORMULA(G!I43)),TRUE),FALSE),"MissingFormulaMsg",IF(NOT(AND(ISNUMBER(FIND("[",_xlfn.FORMULATEXT('#_G'!I43))),ISNUMBER(FIND("!",_xlfn.FORMULATEXT('#_G'!I43))))),AND(ISNUMBER(FIND("[",_xlfn.FORMULATEXT(G!I43))),ISNUMBER(FIND("!",_xlfn.FORMULATEXT(G!I43)))),FALSE),"ExternalRefsMsg",IF(ISNUMBER('#_G'!I43),IF(ABS('#_G'!I43-G!I43)&gt;0.00001,TRUE,FALSE),IF('#_G'!I43&lt;&gt;G!I43,TRUE,FALSE)),IF(ISNUMBER('#_G'!I43),IF('#_G'!I43&gt;G!I43,"TooLow","TooHigh"),"WrongAnswer"),NOT(_xlfn.ISFORMULA('#_G'!I43)),IF(_xlfn.IFS(ISTEXT('#_G'!I43),FALSE,ISLOGICAL('#_G'!I43),FALSE,SUBSTITUTE(CELL("format",'#_G'!I43),"-","")=SUBSTITUTE(CELL("format",G!I43),"-",""),FALSE,CELL("format",'#_G'!I43)="G",FALSE,AND(CELL("format",'#_G'!I43)="F0",CELL("format",G!I43)="G"),FALSE,TRUE,IFERROR(IF(MATCH(CELL("format",'#_G'!I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43),_xlfn.FORMULATEXT(G!I43),G!I43),"9","#"),"8","#"),"7","#"),"6","#"),"5","#"),"4","#"),"3","#"),"2","#"),"1","#"),"0","#"),"$","")," ",""),",","@"),"&gt;","@"),"&lt;","@"),"=","@"),")","@"),"(","@"),"^","@"),"/","@"),"+","@"),"*","@"),"-","@"))-LEN(SUBSTITUTE(SUBSTITUTE(SUBSTITUTE(SUBSTITUTE(SUBSTITUTE(SUBSTITUTE(SUBSTITUTE(SUBSTITUTE(SUBSTITUTE(SUBSTITUTE(SUBSTITUTE(SUBSTITUTE(SUBSTITUTE(SUBSTITUTE(SUBSTITUTE(SUBSTITUTE(SUBSTITUTE(SUBSTITUTE(SUBSTITUTE(SUBSTITUTE(SUBSTITUTE(SUBSTITUTE(SUBSTITUTE(SUBSTITUTE(IF(_xlfn.ISFORMULA(G!I43),_xlfn.FORMULATEXT(G!I43),G!I43),"9","#"),"8","#"),"7","#"),"6","#"),"5","#"),"4","#"),"3","#"),"2","#"),"1","#"),"0","#"),"$","")," ",""),",","@"),"&gt;","@"),"&lt;","@"),"=","@"),")","@"),"(","@"),"^","@"),"/","@"),"+","@"),"*","@"),"-","@"),"@#","")))/2&gt;(LEN(SUBSTITUTE(SUBSTITUTE(SUBSTITUTE(SUBSTITUTE(SUBSTITUTE(SUBSTITUTE(SUBSTITUTE(SUBSTITUTE(SUBSTITUTE(SUBSTITUTE(SUBSTITUTE(SUBSTITUTE(SUBSTITUTE(SUBSTITUTE(SUBSTITUTE(SUBSTITUTE(SUBSTITUTE(SUBSTITUTE(SUBSTITUTE(SUBSTITUTE(SUBSTITUTE(SUBSTITUTE(SUBSTITUTE(IF(_xlfn.ISFORMULA('#_G'!I43),_xlfn.FORMULATEXT('#_G'!I43),'#_G'!I43),"9","#"),"8","#"),"7","#"),"6","#"),"5","#"),"4","#"),"3","#"),"2","#"),"1","#"),"0","#"),"$","")," ",""),",","@"),"&gt;","@"),"&lt;","@"),"=","@"),")","@"),"(","@"),"^","@"),"/","@"),"+","@"),"*","@"),"-","@"))-LEN(SUBSTITUTE(SUBSTITUTE(SUBSTITUTE(SUBSTITUTE(SUBSTITUTE(SUBSTITUTE(SUBSTITUTE(SUBSTITUTE(SUBSTITUTE(SUBSTITUTE(SUBSTITUTE(SUBSTITUTE(SUBSTITUTE(SUBSTITUTE(SUBSTITUTE(SUBSTITUTE(SUBSTITUTE(SUBSTITUTE(SUBSTITUTE(SUBSTITUTE(SUBSTITUTE(SUBSTITUTE(SUBSTITUTE(SUBSTITUTE(IF(_xlfn.ISFORMULA('#_G'!I43),_xlfn.FORMULATEXT('#_G'!I43),'#_G'!I43),"9","#"),"8","#"),"7","#"),"6","#"),"5","#"),"4","#"),"3","#"),"2","#"),"1","#"),"0","#"),"$","")," ",""),",","@"),"&gt;","@"),"&lt;","@"),"=","@"),")","@"),"(","@"),"^","@"),"/","@"),"+","@"),"*","@"),"-","@"),"@#","")))/2,TRUE,FALSE),"HardCodeMsg",IF(LEN(IF(_xlfn.ISFORMULA(G!I43),_xlfn.FORMULATEXT(G!I43),G!I43))-LEN(SUBSTITUTE(IF(_xlfn.ISFORMULA(G!I43),_xlfn.FORMULATEXT(G!I43),G!I43),"""",""))&gt;LEN(IF(_xlfn.ISFORMULA('#_G'!I43),_xlfn.FORMULATEXT('#_G'!I43),'#_G'!I43))-LEN(SUBSTITUTE(IF(_xlfn.ISFORMULA('#_G'!I43),_xlfn.FORMULATEXT('#_G'!I43),'#_G'!I43),"""","")),TRUE,FALSE),"HardQuoteMsg",IF(LEN(IF(_xlfn.ISFORMULA(G!I43),_xlfn.FORMULATEXT(G!I43),G!I43))-LEN(SUBSTITUTE(IF(_xlfn.ISFORMULA(G!I43),_xlfn.FORMULATEXT(G!I43),G!I43),"$",""))&lt;LEN(IF(_xlfn.ISFORMULA('#_G'!I43),_xlfn.FORMULATEXT('#_G'!I43),'#_G'!I43))-LEN(SUBSTITUTE(IF(_xlfn.ISFORMULA('#_G'!I43),_xlfn.FORMULATEXT('#_G'!I43),'#_G'!I43),"$","")),TRUE,FALSE),"MissingAbsMsg",_xlfn.IFS(ISTEXT('#_G'!I43),FALSE,ISLOGICAL('#_G'!I43),FALSE,SUBSTITUTE(CELL("format",'#_G'!I43),"-","")=SUBSTITUTE(CELL("format",G!I43),"-",""),FALSE,CELL("format",'#_G'!I43)="G",FALSE,AND(CELL("format",'#_G'!I43)="F0",CELL("format",G!I43)="G"),FALSE,TRUE,IFERROR(IF(MATCH(CELL("format",'#_G'!I43),FormatCodes_SFX!$A$4:$A$53,0)&gt;0,TRUE),FALSE),TRUE,TRUE),"FormatMsg",TRUE,"PerfectMsg")</f>
        <v>PerfectMsg</v>
      </c>
      <c r="J43" s="349" t="str">
        <f ca="1">_xlfn.IFS(ISBLANK(G!J43),"",IF(NOT(ISNA('#_G'!J43)),IF(ISNA(G!J43),TRUE,FALSE),FALSE),"StuNAMsg",IF(AND(ISNA('#_G'!J43),ISNA(G!J43)),TRUE,FALSE),"PerfectMsg",IF(NOT(ISERROR('#_G'!J43)),IF(ISERROR(G!J43),TRUE,FALSE),FALSE),"StuErrorMsg",IF(TYPE('#_G'!J43)&lt;&gt;TYPE(G!J43),TRUE,FALSE),"WrongTypeMsg",IF(_xlfn.ISFORMULA('#_G'!J43),IF(NOT(_xlfn.ISFORMULA(G!J43)),TRUE),FALSE),"MissingFormulaMsg",IF(NOT(AND(ISNUMBER(FIND("[",_xlfn.FORMULATEXT('#_G'!J43))),ISNUMBER(FIND("!",_xlfn.FORMULATEXT('#_G'!J43))))),AND(ISNUMBER(FIND("[",_xlfn.FORMULATEXT(G!J43))),ISNUMBER(FIND("!",_xlfn.FORMULATEXT(G!J43)))),FALSE),"ExternalRefsMsg",IF(ISNUMBER('#_G'!J43),IF(ABS('#_G'!J43-G!J43)&gt;0.00001,TRUE,FALSE),IF('#_G'!J43&lt;&gt;G!J43,TRUE,FALSE)),IF(ISNUMBER('#_G'!J43),IF('#_G'!J43&gt;G!J43,"TooLow","TooHigh"),"WrongAnswer"),NOT(_xlfn.ISFORMULA('#_G'!J43)),IF(_xlfn.IFS(ISTEXT('#_G'!J43),FALSE,ISLOGICAL('#_G'!J43),FALSE,SUBSTITUTE(CELL("format",'#_G'!J43),"-","")=SUBSTITUTE(CELL("format",G!J43),"-",""),FALSE,CELL("format",'#_G'!J43)="G",FALSE,AND(CELL("format",'#_G'!J43)="F0",CELL("format",G!J43)="G"),FALSE,TRUE,IFERROR(IF(MATCH(CELL("format",'#_G'!J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43),_xlfn.FORMULATEXT(G!J43),G!J43),"9","#"),"8","#"),"7","#"),"6","#"),"5","#"),"4","#"),"3","#"),"2","#"),"1","#"),"0","#"),"$","")," ",""),",","@"),"&gt;","@"),"&lt;","@"),"=","@"),")","@"),"(","@"),"^","@"),"/","@"),"+","@"),"*","@"),"-","@"))-LEN(SUBSTITUTE(SUBSTITUTE(SUBSTITUTE(SUBSTITUTE(SUBSTITUTE(SUBSTITUTE(SUBSTITUTE(SUBSTITUTE(SUBSTITUTE(SUBSTITUTE(SUBSTITUTE(SUBSTITUTE(SUBSTITUTE(SUBSTITUTE(SUBSTITUTE(SUBSTITUTE(SUBSTITUTE(SUBSTITUTE(SUBSTITUTE(SUBSTITUTE(SUBSTITUTE(SUBSTITUTE(SUBSTITUTE(SUBSTITUTE(IF(_xlfn.ISFORMULA(G!J43),_xlfn.FORMULATEXT(G!J43),G!J43),"9","#"),"8","#"),"7","#"),"6","#"),"5","#"),"4","#"),"3","#"),"2","#"),"1","#"),"0","#"),"$","")," ",""),",","@"),"&gt;","@"),"&lt;","@"),"=","@"),")","@"),"(","@"),"^","@"),"/","@"),"+","@"),"*","@"),"-","@"),"@#","")))/2&gt;(LEN(SUBSTITUTE(SUBSTITUTE(SUBSTITUTE(SUBSTITUTE(SUBSTITUTE(SUBSTITUTE(SUBSTITUTE(SUBSTITUTE(SUBSTITUTE(SUBSTITUTE(SUBSTITUTE(SUBSTITUTE(SUBSTITUTE(SUBSTITUTE(SUBSTITUTE(SUBSTITUTE(SUBSTITUTE(SUBSTITUTE(SUBSTITUTE(SUBSTITUTE(SUBSTITUTE(SUBSTITUTE(SUBSTITUTE(IF(_xlfn.ISFORMULA('#_G'!J43),_xlfn.FORMULATEXT('#_G'!J43),'#_G'!J43),"9","#"),"8","#"),"7","#"),"6","#"),"5","#"),"4","#"),"3","#"),"2","#"),"1","#"),"0","#"),"$","")," ",""),",","@"),"&gt;","@"),"&lt;","@"),"=","@"),")","@"),"(","@"),"^","@"),"/","@"),"+","@"),"*","@"),"-","@"))-LEN(SUBSTITUTE(SUBSTITUTE(SUBSTITUTE(SUBSTITUTE(SUBSTITUTE(SUBSTITUTE(SUBSTITUTE(SUBSTITUTE(SUBSTITUTE(SUBSTITUTE(SUBSTITUTE(SUBSTITUTE(SUBSTITUTE(SUBSTITUTE(SUBSTITUTE(SUBSTITUTE(SUBSTITUTE(SUBSTITUTE(SUBSTITUTE(SUBSTITUTE(SUBSTITUTE(SUBSTITUTE(SUBSTITUTE(SUBSTITUTE(IF(_xlfn.ISFORMULA('#_G'!J43),_xlfn.FORMULATEXT('#_G'!J43),'#_G'!J43),"9","#"),"8","#"),"7","#"),"6","#"),"5","#"),"4","#"),"3","#"),"2","#"),"1","#"),"0","#"),"$","")," ",""),",","@"),"&gt;","@"),"&lt;","@"),"=","@"),")","@"),"(","@"),"^","@"),"/","@"),"+","@"),"*","@"),"-","@"),"@#","")))/2,TRUE,FALSE),"HardCodeMsg",IF(LEN(IF(_xlfn.ISFORMULA(G!J43),_xlfn.FORMULATEXT(G!J43),G!J43))-LEN(SUBSTITUTE(IF(_xlfn.ISFORMULA(G!J43),_xlfn.FORMULATEXT(G!J43),G!J43),"""",""))&gt;LEN(IF(_xlfn.ISFORMULA('#_G'!J43),_xlfn.FORMULATEXT('#_G'!J43),'#_G'!J43))-LEN(SUBSTITUTE(IF(_xlfn.ISFORMULA('#_G'!J43),_xlfn.FORMULATEXT('#_G'!J43),'#_G'!J43),"""","")),TRUE,FALSE),"HardQuoteMsg",IF(LEN(IF(_xlfn.ISFORMULA(G!J43),_xlfn.FORMULATEXT(G!J43),G!J43))-LEN(SUBSTITUTE(IF(_xlfn.ISFORMULA(G!J43),_xlfn.FORMULATEXT(G!J43),G!J43),"$",""))&lt;LEN(IF(_xlfn.ISFORMULA('#_G'!J43),_xlfn.FORMULATEXT('#_G'!J43),'#_G'!J43))-LEN(SUBSTITUTE(IF(_xlfn.ISFORMULA('#_G'!J43),_xlfn.FORMULATEXT('#_G'!J43),'#_G'!J43),"$","")),TRUE,FALSE),"MissingAbsMsg",_xlfn.IFS(ISTEXT('#_G'!J43),FALSE,ISLOGICAL('#_G'!J43),FALSE,SUBSTITUTE(CELL("format",'#_G'!J43),"-","")=SUBSTITUTE(CELL("format",G!J43),"-",""),FALSE,CELL("format",'#_G'!J43)="G",FALSE,AND(CELL("format",'#_G'!J43)="F0",CELL("format",G!J43)="G"),FALSE,TRUE,IFERROR(IF(MATCH(CELL("format",'#_G'!J43),FormatCodes_SFX!$A$4:$A$53,0)&gt;0,TRUE),FALSE),TRUE,TRUE),"FormatMsg",TRUE,"PerfectMsg")</f>
        <v>PerfectMsg</v>
      </c>
      <c r="K43" s="231" t="str">
        <f ca="1">_xlfn.IFS(ISBLANK(G!K43),"",IF(NOT(ISNA('#_G'!K43)),IF(ISNA(G!K43),TRUE,FALSE),FALSE),"StuNAMsg",IF(AND(ISNA('#_G'!K43),ISNA(G!K43)),TRUE,FALSE),"PerfectMsg",IF(NOT(ISERROR('#_G'!K43)),IF(ISERROR(G!K43),TRUE,FALSE),FALSE),"StuErrorMsg",IF(TYPE('#_G'!K43)&lt;&gt;TYPE(G!K43),TRUE,FALSE),"WrongTypeMsg",IF(_xlfn.ISFORMULA('#_G'!K43),IF(NOT(_xlfn.ISFORMULA(G!K43)),TRUE),FALSE),"MissingFormulaMsg",IF(NOT(AND(ISNUMBER(FIND("[",_xlfn.FORMULATEXT('#_G'!K43))),ISNUMBER(FIND("!",_xlfn.FORMULATEXT('#_G'!K43))))),AND(ISNUMBER(FIND("[",_xlfn.FORMULATEXT(G!K43))),ISNUMBER(FIND("!",_xlfn.FORMULATEXT(G!K43)))),FALSE),"ExternalRefsMsg",IF(ISNUMBER('#_G'!K43),IF(ABS('#_G'!K43-G!K43)&gt;0.00001,TRUE,FALSE),IF('#_G'!K43&lt;&gt;G!K43,TRUE,FALSE)),IF(ISNUMBER('#_G'!K43),IF('#_G'!K43&gt;G!K43,"TooLow","TooHigh"),"WrongAnswer"),NOT(_xlfn.ISFORMULA('#_G'!K43)),IF(_xlfn.IFS(ISTEXT('#_G'!K43),FALSE,ISLOGICAL('#_G'!K43),FALSE,SUBSTITUTE(CELL("format",'#_G'!K43),"-","")=SUBSTITUTE(CELL("format",G!K43),"-",""),FALSE,CELL("format",'#_G'!K43)="G",FALSE,AND(CELL("format",'#_G'!K43)="F0",CELL("format",G!K43)="G"),FALSE,TRUE,IFERROR(IF(MATCH(CELL("format",'#_G'!K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43),_xlfn.FORMULATEXT(G!K43),G!K43),"9","#"),"8","#"),"7","#"),"6","#"),"5","#"),"4","#"),"3","#"),"2","#"),"1","#"),"0","#"),"$","")," ",""),",","@"),"&gt;","@"),"&lt;","@"),"=","@"),")","@"),"(","@"),"^","@"),"/","@"),"+","@"),"*","@"),"-","@"))-LEN(SUBSTITUTE(SUBSTITUTE(SUBSTITUTE(SUBSTITUTE(SUBSTITUTE(SUBSTITUTE(SUBSTITUTE(SUBSTITUTE(SUBSTITUTE(SUBSTITUTE(SUBSTITUTE(SUBSTITUTE(SUBSTITUTE(SUBSTITUTE(SUBSTITUTE(SUBSTITUTE(SUBSTITUTE(SUBSTITUTE(SUBSTITUTE(SUBSTITUTE(SUBSTITUTE(SUBSTITUTE(SUBSTITUTE(SUBSTITUTE(IF(_xlfn.ISFORMULA(G!K43),_xlfn.FORMULATEXT(G!K43),G!K43),"9","#"),"8","#"),"7","#"),"6","#"),"5","#"),"4","#"),"3","#"),"2","#"),"1","#"),"0","#"),"$","")," ",""),",","@"),"&gt;","@"),"&lt;","@"),"=","@"),")","@"),"(","@"),"^","@"),"/","@"),"+","@"),"*","@"),"-","@"),"@#","")))/2&gt;(LEN(SUBSTITUTE(SUBSTITUTE(SUBSTITUTE(SUBSTITUTE(SUBSTITUTE(SUBSTITUTE(SUBSTITUTE(SUBSTITUTE(SUBSTITUTE(SUBSTITUTE(SUBSTITUTE(SUBSTITUTE(SUBSTITUTE(SUBSTITUTE(SUBSTITUTE(SUBSTITUTE(SUBSTITUTE(SUBSTITUTE(SUBSTITUTE(SUBSTITUTE(SUBSTITUTE(SUBSTITUTE(SUBSTITUTE(IF(_xlfn.ISFORMULA('#_G'!K43),_xlfn.FORMULATEXT('#_G'!K43),'#_G'!K43),"9","#"),"8","#"),"7","#"),"6","#"),"5","#"),"4","#"),"3","#"),"2","#"),"1","#"),"0","#"),"$","")," ",""),",","@"),"&gt;","@"),"&lt;","@"),"=","@"),")","@"),"(","@"),"^","@"),"/","@"),"+","@"),"*","@"),"-","@"))-LEN(SUBSTITUTE(SUBSTITUTE(SUBSTITUTE(SUBSTITUTE(SUBSTITUTE(SUBSTITUTE(SUBSTITUTE(SUBSTITUTE(SUBSTITUTE(SUBSTITUTE(SUBSTITUTE(SUBSTITUTE(SUBSTITUTE(SUBSTITUTE(SUBSTITUTE(SUBSTITUTE(SUBSTITUTE(SUBSTITUTE(SUBSTITUTE(SUBSTITUTE(SUBSTITUTE(SUBSTITUTE(SUBSTITUTE(SUBSTITUTE(IF(_xlfn.ISFORMULA('#_G'!K43),_xlfn.FORMULATEXT('#_G'!K43),'#_G'!K43),"9","#"),"8","#"),"7","#"),"6","#"),"5","#"),"4","#"),"3","#"),"2","#"),"1","#"),"0","#"),"$","")," ",""),",","@"),"&gt;","@"),"&lt;","@"),"=","@"),")","@"),"(","@"),"^","@"),"/","@"),"+","@"),"*","@"),"-","@"),"@#","")))/2,TRUE,FALSE),"HardCodeMsg",IF(LEN(IF(_xlfn.ISFORMULA(G!K43),_xlfn.FORMULATEXT(G!K43),G!K43))-LEN(SUBSTITUTE(IF(_xlfn.ISFORMULA(G!K43),_xlfn.FORMULATEXT(G!K43),G!K43),"""",""))&gt;LEN(IF(_xlfn.ISFORMULA('#_G'!K43),_xlfn.FORMULATEXT('#_G'!K43),'#_G'!K43))-LEN(SUBSTITUTE(IF(_xlfn.ISFORMULA('#_G'!K43),_xlfn.FORMULATEXT('#_G'!K43),'#_G'!K43),"""","")),TRUE,FALSE),"HardQuoteMsg",IF(LEN(IF(_xlfn.ISFORMULA(G!K43),_xlfn.FORMULATEXT(G!K43),G!K43))-LEN(SUBSTITUTE(IF(_xlfn.ISFORMULA(G!K43),_xlfn.FORMULATEXT(G!K43),G!K43),"$",""))&lt;LEN(IF(_xlfn.ISFORMULA('#_G'!K43),_xlfn.FORMULATEXT('#_G'!K43),'#_G'!K43))-LEN(SUBSTITUTE(IF(_xlfn.ISFORMULA('#_G'!K43),_xlfn.FORMULATEXT('#_G'!K43),'#_G'!K43),"$","")),TRUE,FALSE),"MissingAbsMsg",_xlfn.IFS(ISTEXT('#_G'!K43),FALSE,ISLOGICAL('#_G'!K43),FALSE,SUBSTITUTE(CELL("format",'#_G'!K43),"-","")=SUBSTITUTE(CELL("format",G!K43),"-",""),FALSE,CELL("format",'#_G'!K43)="G",FALSE,AND(CELL("format",'#_G'!K43)="F0",CELL("format",G!K43)="G"),FALSE,TRUE,IFERROR(IF(MATCH(CELL("format",'#_G'!K43),FormatCodes_SFX!$A$4:$A$53,0)&gt;0,TRUE),FALSE),TRUE,TRUE),"FormatMsg",TRUE,"PerfectMsg")</f>
        <v>PerfectMsg</v>
      </c>
    </row>
    <row r="44" spans="6:11">
      <c r="F44" s="350">
        <v>0</v>
      </c>
      <c r="G44" s="348">
        <v>0</v>
      </c>
      <c r="H44" s="351">
        <v>0</v>
      </c>
      <c r="I44" s="349" t="str">
        <f ca="1">_xlfn.IFS(ISBLANK(G!I44),"",IF(NOT(ISNA('#_G'!I44)),IF(ISNA(G!I44),TRUE,FALSE),FALSE),"StuNAMsg",IF(AND(ISNA('#_G'!I44),ISNA(G!I44)),TRUE,FALSE),"PerfectMsg",IF(NOT(ISERROR('#_G'!I44)),IF(ISERROR(G!I44),TRUE,FALSE),FALSE),"StuErrorMsg",IF(TYPE('#_G'!I44)&lt;&gt;TYPE(G!I44),TRUE,FALSE),"WrongTypeMsg",IF(_xlfn.ISFORMULA('#_G'!I44),IF(NOT(_xlfn.ISFORMULA(G!I44)),TRUE),FALSE),"MissingFormulaMsg",IF(NOT(AND(ISNUMBER(FIND("[",_xlfn.FORMULATEXT('#_G'!I44))),ISNUMBER(FIND("!",_xlfn.FORMULATEXT('#_G'!I44))))),AND(ISNUMBER(FIND("[",_xlfn.FORMULATEXT(G!I44))),ISNUMBER(FIND("!",_xlfn.FORMULATEXT(G!I44)))),FALSE),"ExternalRefsMsg",IF(ISNUMBER('#_G'!I44),IF(ABS('#_G'!I44-G!I44)&gt;0.00001,TRUE,FALSE),IF('#_G'!I44&lt;&gt;G!I44,TRUE,FALSE)),IF(ISNUMBER('#_G'!I44),IF('#_G'!I44&gt;G!I44,"TooLow","TooHigh"),"WrongAnswer"),NOT(_xlfn.ISFORMULA('#_G'!I44)),IF(_xlfn.IFS(ISTEXT('#_G'!I44),FALSE,ISLOGICAL('#_G'!I44),FALSE,SUBSTITUTE(CELL("format",'#_G'!I44),"-","")=SUBSTITUTE(CELL("format",G!I44),"-",""),FALSE,CELL("format",'#_G'!I44)="G",FALSE,AND(CELL("format",'#_G'!I44)="F0",CELL("format",G!I44)="G"),FALSE,TRUE,IFERROR(IF(MATCH(CELL("format",'#_G'!I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44),_xlfn.FORMULATEXT(G!I44),G!I44),"9","#"),"8","#"),"7","#"),"6","#"),"5","#"),"4","#"),"3","#"),"2","#"),"1","#"),"0","#"),"$","")," ",""),",","@"),"&gt;","@"),"&lt;","@"),"=","@"),")","@"),"(","@"),"^","@"),"/","@"),"+","@"),"*","@"),"-","@"))-LEN(SUBSTITUTE(SUBSTITUTE(SUBSTITUTE(SUBSTITUTE(SUBSTITUTE(SUBSTITUTE(SUBSTITUTE(SUBSTITUTE(SUBSTITUTE(SUBSTITUTE(SUBSTITUTE(SUBSTITUTE(SUBSTITUTE(SUBSTITUTE(SUBSTITUTE(SUBSTITUTE(SUBSTITUTE(SUBSTITUTE(SUBSTITUTE(SUBSTITUTE(SUBSTITUTE(SUBSTITUTE(SUBSTITUTE(SUBSTITUTE(IF(_xlfn.ISFORMULA(G!I44),_xlfn.FORMULATEXT(G!I44),G!I44),"9","#"),"8","#"),"7","#"),"6","#"),"5","#"),"4","#"),"3","#"),"2","#"),"1","#"),"0","#"),"$","")," ",""),",","@"),"&gt;","@"),"&lt;","@"),"=","@"),")","@"),"(","@"),"^","@"),"/","@"),"+","@"),"*","@"),"-","@"),"@#","")))/2&gt;(LEN(SUBSTITUTE(SUBSTITUTE(SUBSTITUTE(SUBSTITUTE(SUBSTITUTE(SUBSTITUTE(SUBSTITUTE(SUBSTITUTE(SUBSTITUTE(SUBSTITUTE(SUBSTITUTE(SUBSTITUTE(SUBSTITUTE(SUBSTITUTE(SUBSTITUTE(SUBSTITUTE(SUBSTITUTE(SUBSTITUTE(SUBSTITUTE(SUBSTITUTE(SUBSTITUTE(SUBSTITUTE(SUBSTITUTE(IF(_xlfn.ISFORMULA('#_G'!I44),_xlfn.FORMULATEXT('#_G'!I44),'#_G'!I44),"9","#"),"8","#"),"7","#"),"6","#"),"5","#"),"4","#"),"3","#"),"2","#"),"1","#"),"0","#"),"$","")," ",""),",","@"),"&gt;","@"),"&lt;","@"),"=","@"),")","@"),"(","@"),"^","@"),"/","@"),"+","@"),"*","@"),"-","@"))-LEN(SUBSTITUTE(SUBSTITUTE(SUBSTITUTE(SUBSTITUTE(SUBSTITUTE(SUBSTITUTE(SUBSTITUTE(SUBSTITUTE(SUBSTITUTE(SUBSTITUTE(SUBSTITUTE(SUBSTITUTE(SUBSTITUTE(SUBSTITUTE(SUBSTITUTE(SUBSTITUTE(SUBSTITUTE(SUBSTITUTE(SUBSTITUTE(SUBSTITUTE(SUBSTITUTE(SUBSTITUTE(SUBSTITUTE(SUBSTITUTE(IF(_xlfn.ISFORMULA('#_G'!I44),_xlfn.FORMULATEXT('#_G'!I44),'#_G'!I44),"9","#"),"8","#"),"7","#"),"6","#"),"5","#"),"4","#"),"3","#"),"2","#"),"1","#"),"0","#"),"$","")," ",""),",","@"),"&gt;","@"),"&lt;","@"),"=","@"),")","@"),"(","@"),"^","@"),"/","@"),"+","@"),"*","@"),"-","@"),"@#","")))/2,TRUE,FALSE),"HardCodeMsg",IF(LEN(IF(_xlfn.ISFORMULA(G!I44),_xlfn.FORMULATEXT(G!I44),G!I44))-LEN(SUBSTITUTE(IF(_xlfn.ISFORMULA(G!I44),_xlfn.FORMULATEXT(G!I44),G!I44),"""",""))&gt;LEN(IF(_xlfn.ISFORMULA('#_G'!I44),_xlfn.FORMULATEXT('#_G'!I44),'#_G'!I44))-LEN(SUBSTITUTE(IF(_xlfn.ISFORMULA('#_G'!I44),_xlfn.FORMULATEXT('#_G'!I44),'#_G'!I44),"""","")),TRUE,FALSE),"HardQuoteMsg",IF(LEN(IF(_xlfn.ISFORMULA(G!I44),_xlfn.FORMULATEXT(G!I44),G!I44))-LEN(SUBSTITUTE(IF(_xlfn.ISFORMULA(G!I44),_xlfn.FORMULATEXT(G!I44),G!I44),"$",""))&lt;LEN(IF(_xlfn.ISFORMULA('#_G'!I44),_xlfn.FORMULATEXT('#_G'!I44),'#_G'!I44))-LEN(SUBSTITUTE(IF(_xlfn.ISFORMULA('#_G'!I44),_xlfn.FORMULATEXT('#_G'!I44),'#_G'!I44),"$","")),TRUE,FALSE),"MissingAbsMsg",_xlfn.IFS(ISTEXT('#_G'!I44),FALSE,ISLOGICAL('#_G'!I44),FALSE,SUBSTITUTE(CELL("format",'#_G'!I44),"-","")=SUBSTITUTE(CELL("format",G!I44),"-",""),FALSE,CELL("format",'#_G'!I44)="G",FALSE,AND(CELL("format",'#_G'!I44)="F0",CELL("format",G!I44)="G"),FALSE,TRUE,IFERROR(IF(MATCH(CELL("format",'#_G'!I44),FormatCodes_SFX!$A$4:$A$53,0)&gt;0,TRUE),FALSE),TRUE,TRUE),"FormatMsg",TRUE,"PerfectMsg")</f>
        <v>PerfectMsg</v>
      </c>
      <c r="J44" s="349" t="str">
        <f ca="1">_xlfn.IFS(ISBLANK(G!J44),"",IF(NOT(ISNA('#_G'!J44)),IF(ISNA(G!J44),TRUE,FALSE),FALSE),"StuNAMsg",IF(AND(ISNA('#_G'!J44),ISNA(G!J44)),TRUE,FALSE),"PerfectMsg",IF(NOT(ISERROR('#_G'!J44)),IF(ISERROR(G!J44),TRUE,FALSE),FALSE),"StuErrorMsg",IF(TYPE('#_G'!J44)&lt;&gt;TYPE(G!J44),TRUE,FALSE),"WrongTypeMsg",IF(_xlfn.ISFORMULA('#_G'!J44),IF(NOT(_xlfn.ISFORMULA(G!J44)),TRUE),FALSE),"MissingFormulaMsg",IF(NOT(AND(ISNUMBER(FIND("[",_xlfn.FORMULATEXT('#_G'!J44))),ISNUMBER(FIND("!",_xlfn.FORMULATEXT('#_G'!J44))))),AND(ISNUMBER(FIND("[",_xlfn.FORMULATEXT(G!J44))),ISNUMBER(FIND("!",_xlfn.FORMULATEXT(G!J44)))),FALSE),"ExternalRefsMsg",IF(ISNUMBER('#_G'!J44),IF(ABS('#_G'!J44-G!J44)&gt;0.00001,TRUE,FALSE),IF('#_G'!J44&lt;&gt;G!J44,TRUE,FALSE)),IF(ISNUMBER('#_G'!J44),IF('#_G'!J44&gt;G!J44,"TooLow","TooHigh"),"WrongAnswer"),NOT(_xlfn.ISFORMULA('#_G'!J44)),IF(_xlfn.IFS(ISTEXT('#_G'!J44),FALSE,ISLOGICAL('#_G'!J44),FALSE,SUBSTITUTE(CELL("format",'#_G'!J44),"-","")=SUBSTITUTE(CELL("format",G!J44),"-",""),FALSE,CELL("format",'#_G'!J44)="G",FALSE,AND(CELL("format",'#_G'!J44)="F0",CELL("format",G!J44)="G"),FALSE,TRUE,IFERROR(IF(MATCH(CELL("format",'#_G'!J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44),_xlfn.FORMULATEXT(G!J44),G!J44),"9","#"),"8","#"),"7","#"),"6","#"),"5","#"),"4","#"),"3","#"),"2","#"),"1","#"),"0","#"),"$","")," ",""),",","@"),"&gt;","@"),"&lt;","@"),"=","@"),")","@"),"(","@"),"^","@"),"/","@"),"+","@"),"*","@"),"-","@"))-LEN(SUBSTITUTE(SUBSTITUTE(SUBSTITUTE(SUBSTITUTE(SUBSTITUTE(SUBSTITUTE(SUBSTITUTE(SUBSTITUTE(SUBSTITUTE(SUBSTITUTE(SUBSTITUTE(SUBSTITUTE(SUBSTITUTE(SUBSTITUTE(SUBSTITUTE(SUBSTITUTE(SUBSTITUTE(SUBSTITUTE(SUBSTITUTE(SUBSTITUTE(SUBSTITUTE(SUBSTITUTE(SUBSTITUTE(SUBSTITUTE(IF(_xlfn.ISFORMULA(G!J44),_xlfn.FORMULATEXT(G!J44),G!J44),"9","#"),"8","#"),"7","#"),"6","#"),"5","#"),"4","#"),"3","#"),"2","#"),"1","#"),"0","#"),"$","")," ",""),",","@"),"&gt;","@"),"&lt;","@"),"=","@"),")","@"),"(","@"),"^","@"),"/","@"),"+","@"),"*","@"),"-","@"),"@#","")))/2&gt;(LEN(SUBSTITUTE(SUBSTITUTE(SUBSTITUTE(SUBSTITUTE(SUBSTITUTE(SUBSTITUTE(SUBSTITUTE(SUBSTITUTE(SUBSTITUTE(SUBSTITUTE(SUBSTITUTE(SUBSTITUTE(SUBSTITUTE(SUBSTITUTE(SUBSTITUTE(SUBSTITUTE(SUBSTITUTE(SUBSTITUTE(SUBSTITUTE(SUBSTITUTE(SUBSTITUTE(SUBSTITUTE(SUBSTITUTE(IF(_xlfn.ISFORMULA('#_G'!J44),_xlfn.FORMULATEXT('#_G'!J44),'#_G'!J44),"9","#"),"8","#"),"7","#"),"6","#"),"5","#"),"4","#"),"3","#"),"2","#"),"1","#"),"0","#"),"$","")," ",""),",","@"),"&gt;","@"),"&lt;","@"),"=","@"),")","@"),"(","@"),"^","@"),"/","@"),"+","@"),"*","@"),"-","@"))-LEN(SUBSTITUTE(SUBSTITUTE(SUBSTITUTE(SUBSTITUTE(SUBSTITUTE(SUBSTITUTE(SUBSTITUTE(SUBSTITUTE(SUBSTITUTE(SUBSTITUTE(SUBSTITUTE(SUBSTITUTE(SUBSTITUTE(SUBSTITUTE(SUBSTITUTE(SUBSTITUTE(SUBSTITUTE(SUBSTITUTE(SUBSTITUTE(SUBSTITUTE(SUBSTITUTE(SUBSTITUTE(SUBSTITUTE(SUBSTITUTE(IF(_xlfn.ISFORMULA('#_G'!J44),_xlfn.FORMULATEXT('#_G'!J44),'#_G'!J44),"9","#"),"8","#"),"7","#"),"6","#"),"5","#"),"4","#"),"3","#"),"2","#"),"1","#"),"0","#"),"$","")," ",""),",","@"),"&gt;","@"),"&lt;","@"),"=","@"),")","@"),"(","@"),"^","@"),"/","@"),"+","@"),"*","@"),"-","@"),"@#","")))/2,TRUE,FALSE),"HardCodeMsg",IF(LEN(IF(_xlfn.ISFORMULA(G!J44),_xlfn.FORMULATEXT(G!J44),G!J44))-LEN(SUBSTITUTE(IF(_xlfn.ISFORMULA(G!J44),_xlfn.FORMULATEXT(G!J44),G!J44),"""",""))&gt;LEN(IF(_xlfn.ISFORMULA('#_G'!J44),_xlfn.FORMULATEXT('#_G'!J44),'#_G'!J44))-LEN(SUBSTITUTE(IF(_xlfn.ISFORMULA('#_G'!J44),_xlfn.FORMULATEXT('#_G'!J44),'#_G'!J44),"""","")),TRUE,FALSE),"HardQuoteMsg",IF(LEN(IF(_xlfn.ISFORMULA(G!J44),_xlfn.FORMULATEXT(G!J44),G!J44))-LEN(SUBSTITUTE(IF(_xlfn.ISFORMULA(G!J44),_xlfn.FORMULATEXT(G!J44),G!J44),"$",""))&lt;LEN(IF(_xlfn.ISFORMULA('#_G'!J44),_xlfn.FORMULATEXT('#_G'!J44),'#_G'!J44))-LEN(SUBSTITUTE(IF(_xlfn.ISFORMULA('#_G'!J44),_xlfn.FORMULATEXT('#_G'!J44),'#_G'!J44),"$","")),TRUE,FALSE),"MissingAbsMsg",_xlfn.IFS(ISTEXT('#_G'!J44),FALSE,ISLOGICAL('#_G'!J44),FALSE,SUBSTITUTE(CELL("format",'#_G'!J44),"-","")=SUBSTITUTE(CELL("format",G!J44),"-",""),FALSE,CELL("format",'#_G'!J44)="G",FALSE,AND(CELL("format",'#_G'!J44)="F0",CELL("format",G!J44)="G"),FALSE,TRUE,IFERROR(IF(MATCH(CELL("format",'#_G'!J44),FormatCodes_SFX!$A$4:$A$53,0)&gt;0,TRUE),FALSE),TRUE,TRUE),"FormatMsg",TRUE,"PerfectMsg")</f>
        <v>PerfectMsg</v>
      </c>
      <c r="K44" s="231" t="str">
        <f ca="1">_xlfn.IFS(ISBLANK(G!K44),"",IF(NOT(ISNA('#_G'!K44)),IF(ISNA(G!K44),TRUE,FALSE),FALSE),"StuNAMsg",IF(AND(ISNA('#_G'!K44),ISNA(G!K44)),TRUE,FALSE),"PerfectMsg",IF(NOT(ISERROR('#_G'!K44)),IF(ISERROR(G!K44),TRUE,FALSE),FALSE),"StuErrorMsg",IF(TYPE('#_G'!K44)&lt;&gt;TYPE(G!K44),TRUE,FALSE),"WrongTypeMsg",IF(_xlfn.ISFORMULA('#_G'!K44),IF(NOT(_xlfn.ISFORMULA(G!K44)),TRUE),FALSE),"MissingFormulaMsg",IF(NOT(AND(ISNUMBER(FIND("[",_xlfn.FORMULATEXT('#_G'!K44))),ISNUMBER(FIND("!",_xlfn.FORMULATEXT('#_G'!K44))))),AND(ISNUMBER(FIND("[",_xlfn.FORMULATEXT(G!K44))),ISNUMBER(FIND("!",_xlfn.FORMULATEXT(G!K44)))),FALSE),"ExternalRefsMsg",IF(ISNUMBER('#_G'!K44),IF(ABS('#_G'!K44-G!K44)&gt;0.00001,TRUE,FALSE),IF('#_G'!K44&lt;&gt;G!K44,TRUE,FALSE)),IF(ISNUMBER('#_G'!K44),IF('#_G'!K44&gt;G!K44,"TooLow","TooHigh"),"WrongAnswer"),NOT(_xlfn.ISFORMULA('#_G'!K44)),IF(_xlfn.IFS(ISTEXT('#_G'!K44),FALSE,ISLOGICAL('#_G'!K44),FALSE,SUBSTITUTE(CELL("format",'#_G'!K44),"-","")=SUBSTITUTE(CELL("format",G!K44),"-",""),FALSE,CELL("format",'#_G'!K44)="G",FALSE,AND(CELL("format",'#_G'!K44)="F0",CELL("format",G!K44)="G"),FALSE,TRUE,IFERROR(IF(MATCH(CELL("format",'#_G'!K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44),_xlfn.FORMULATEXT(G!K44),G!K44),"9","#"),"8","#"),"7","#"),"6","#"),"5","#"),"4","#"),"3","#"),"2","#"),"1","#"),"0","#"),"$","")," ",""),",","@"),"&gt;","@"),"&lt;","@"),"=","@"),")","@"),"(","@"),"^","@"),"/","@"),"+","@"),"*","@"),"-","@"))-LEN(SUBSTITUTE(SUBSTITUTE(SUBSTITUTE(SUBSTITUTE(SUBSTITUTE(SUBSTITUTE(SUBSTITUTE(SUBSTITUTE(SUBSTITUTE(SUBSTITUTE(SUBSTITUTE(SUBSTITUTE(SUBSTITUTE(SUBSTITUTE(SUBSTITUTE(SUBSTITUTE(SUBSTITUTE(SUBSTITUTE(SUBSTITUTE(SUBSTITUTE(SUBSTITUTE(SUBSTITUTE(SUBSTITUTE(SUBSTITUTE(IF(_xlfn.ISFORMULA(G!K44),_xlfn.FORMULATEXT(G!K44),G!K44),"9","#"),"8","#"),"7","#"),"6","#"),"5","#"),"4","#"),"3","#"),"2","#"),"1","#"),"0","#"),"$","")," ",""),",","@"),"&gt;","@"),"&lt;","@"),"=","@"),")","@"),"(","@"),"^","@"),"/","@"),"+","@"),"*","@"),"-","@"),"@#","")))/2&gt;(LEN(SUBSTITUTE(SUBSTITUTE(SUBSTITUTE(SUBSTITUTE(SUBSTITUTE(SUBSTITUTE(SUBSTITUTE(SUBSTITUTE(SUBSTITUTE(SUBSTITUTE(SUBSTITUTE(SUBSTITUTE(SUBSTITUTE(SUBSTITUTE(SUBSTITUTE(SUBSTITUTE(SUBSTITUTE(SUBSTITUTE(SUBSTITUTE(SUBSTITUTE(SUBSTITUTE(SUBSTITUTE(SUBSTITUTE(IF(_xlfn.ISFORMULA('#_G'!K44),_xlfn.FORMULATEXT('#_G'!K44),'#_G'!K44),"9","#"),"8","#"),"7","#"),"6","#"),"5","#"),"4","#"),"3","#"),"2","#"),"1","#"),"0","#"),"$","")," ",""),",","@"),"&gt;","@"),"&lt;","@"),"=","@"),")","@"),"(","@"),"^","@"),"/","@"),"+","@"),"*","@"),"-","@"))-LEN(SUBSTITUTE(SUBSTITUTE(SUBSTITUTE(SUBSTITUTE(SUBSTITUTE(SUBSTITUTE(SUBSTITUTE(SUBSTITUTE(SUBSTITUTE(SUBSTITUTE(SUBSTITUTE(SUBSTITUTE(SUBSTITUTE(SUBSTITUTE(SUBSTITUTE(SUBSTITUTE(SUBSTITUTE(SUBSTITUTE(SUBSTITUTE(SUBSTITUTE(SUBSTITUTE(SUBSTITUTE(SUBSTITUTE(SUBSTITUTE(IF(_xlfn.ISFORMULA('#_G'!K44),_xlfn.FORMULATEXT('#_G'!K44),'#_G'!K44),"9","#"),"8","#"),"7","#"),"6","#"),"5","#"),"4","#"),"3","#"),"2","#"),"1","#"),"0","#"),"$","")," ",""),",","@"),"&gt;","@"),"&lt;","@"),"=","@"),")","@"),"(","@"),"^","@"),"/","@"),"+","@"),"*","@"),"-","@"),"@#","")))/2,TRUE,FALSE),"HardCodeMsg",IF(LEN(IF(_xlfn.ISFORMULA(G!K44),_xlfn.FORMULATEXT(G!K44),G!K44))-LEN(SUBSTITUTE(IF(_xlfn.ISFORMULA(G!K44),_xlfn.FORMULATEXT(G!K44),G!K44),"""",""))&gt;LEN(IF(_xlfn.ISFORMULA('#_G'!K44),_xlfn.FORMULATEXT('#_G'!K44),'#_G'!K44))-LEN(SUBSTITUTE(IF(_xlfn.ISFORMULA('#_G'!K44),_xlfn.FORMULATEXT('#_G'!K44),'#_G'!K44),"""","")),TRUE,FALSE),"HardQuoteMsg",IF(LEN(IF(_xlfn.ISFORMULA(G!K44),_xlfn.FORMULATEXT(G!K44),G!K44))-LEN(SUBSTITUTE(IF(_xlfn.ISFORMULA(G!K44),_xlfn.FORMULATEXT(G!K44),G!K44),"$",""))&lt;LEN(IF(_xlfn.ISFORMULA('#_G'!K44),_xlfn.FORMULATEXT('#_G'!K44),'#_G'!K44))-LEN(SUBSTITUTE(IF(_xlfn.ISFORMULA('#_G'!K44),_xlfn.FORMULATEXT('#_G'!K44),'#_G'!K44),"$","")),TRUE,FALSE),"MissingAbsMsg",_xlfn.IFS(ISTEXT('#_G'!K44),FALSE,ISLOGICAL('#_G'!K44),FALSE,SUBSTITUTE(CELL("format",'#_G'!K44),"-","")=SUBSTITUTE(CELL("format",G!K44),"-",""),FALSE,CELL("format",'#_G'!K44)="G",FALSE,AND(CELL("format",'#_G'!K44)="F0",CELL("format",G!K44)="G"),FALSE,TRUE,IFERROR(IF(MATCH(CELL("format",'#_G'!K44),FormatCodes_SFX!$A$4:$A$53,0)&gt;0,TRUE),FALSE),TRUE,TRUE),"FormatMsg",TRUE,"PerfectMsg")</f>
        <v>PerfectMsg</v>
      </c>
    </row>
    <row r="45" spans="6:11">
      <c r="F45" s="350">
        <v>0</v>
      </c>
      <c r="G45" s="348">
        <v>0</v>
      </c>
      <c r="H45" s="351">
        <v>0</v>
      </c>
      <c r="I45" s="349" t="str">
        <f ca="1">_xlfn.IFS(ISBLANK(G!I45),"",IF(NOT(ISNA('#_G'!I45)),IF(ISNA(G!I45),TRUE,FALSE),FALSE),"StuNAMsg",IF(AND(ISNA('#_G'!I45),ISNA(G!I45)),TRUE,FALSE),"PerfectMsg",IF(NOT(ISERROR('#_G'!I45)),IF(ISERROR(G!I45),TRUE,FALSE),FALSE),"StuErrorMsg",IF(TYPE('#_G'!I45)&lt;&gt;TYPE(G!I45),TRUE,FALSE),"WrongTypeMsg",IF(_xlfn.ISFORMULA('#_G'!I45),IF(NOT(_xlfn.ISFORMULA(G!I45)),TRUE),FALSE),"MissingFormulaMsg",IF(NOT(AND(ISNUMBER(FIND("[",_xlfn.FORMULATEXT('#_G'!I45))),ISNUMBER(FIND("!",_xlfn.FORMULATEXT('#_G'!I45))))),AND(ISNUMBER(FIND("[",_xlfn.FORMULATEXT(G!I45))),ISNUMBER(FIND("!",_xlfn.FORMULATEXT(G!I45)))),FALSE),"ExternalRefsMsg",IF(ISNUMBER('#_G'!I45),IF(ABS('#_G'!I45-G!I45)&gt;0.00001,TRUE,FALSE),IF('#_G'!I45&lt;&gt;G!I45,TRUE,FALSE)),IF(ISNUMBER('#_G'!I45),IF('#_G'!I45&gt;G!I45,"TooLow","TooHigh"),"WrongAnswer"),NOT(_xlfn.ISFORMULA('#_G'!I45)),IF(_xlfn.IFS(ISTEXT('#_G'!I45),FALSE,ISLOGICAL('#_G'!I45),FALSE,SUBSTITUTE(CELL("format",'#_G'!I45),"-","")=SUBSTITUTE(CELL("format",G!I45),"-",""),FALSE,CELL("format",'#_G'!I45)="G",FALSE,AND(CELL("format",'#_G'!I45)="F0",CELL("format",G!I45)="G"),FALSE,TRUE,IFERROR(IF(MATCH(CELL("format",'#_G'!I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45),_xlfn.FORMULATEXT(G!I45),G!I45),"9","#"),"8","#"),"7","#"),"6","#"),"5","#"),"4","#"),"3","#"),"2","#"),"1","#"),"0","#"),"$","")," ",""),",","@"),"&gt;","@"),"&lt;","@"),"=","@"),")","@"),"(","@"),"^","@"),"/","@"),"+","@"),"*","@"),"-","@"))-LEN(SUBSTITUTE(SUBSTITUTE(SUBSTITUTE(SUBSTITUTE(SUBSTITUTE(SUBSTITUTE(SUBSTITUTE(SUBSTITUTE(SUBSTITUTE(SUBSTITUTE(SUBSTITUTE(SUBSTITUTE(SUBSTITUTE(SUBSTITUTE(SUBSTITUTE(SUBSTITUTE(SUBSTITUTE(SUBSTITUTE(SUBSTITUTE(SUBSTITUTE(SUBSTITUTE(SUBSTITUTE(SUBSTITUTE(SUBSTITUTE(IF(_xlfn.ISFORMULA(G!I45),_xlfn.FORMULATEXT(G!I45),G!I45),"9","#"),"8","#"),"7","#"),"6","#"),"5","#"),"4","#"),"3","#"),"2","#"),"1","#"),"0","#"),"$","")," ",""),",","@"),"&gt;","@"),"&lt;","@"),"=","@"),")","@"),"(","@"),"^","@"),"/","@"),"+","@"),"*","@"),"-","@"),"@#","")))/2&gt;(LEN(SUBSTITUTE(SUBSTITUTE(SUBSTITUTE(SUBSTITUTE(SUBSTITUTE(SUBSTITUTE(SUBSTITUTE(SUBSTITUTE(SUBSTITUTE(SUBSTITUTE(SUBSTITUTE(SUBSTITUTE(SUBSTITUTE(SUBSTITUTE(SUBSTITUTE(SUBSTITUTE(SUBSTITUTE(SUBSTITUTE(SUBSTITUTE(SUBSTITUTE(SUBSTITUTE(SUBSTITUTE(SUBSTITUTE(IF(_xlfn.ISFORMULA('#_G'!I45),_xlfn.FORMULATEXT('#_G'!I45),'#_G'!I45),"9","#"),"8","#"),"7","#"),"6","#"),"5","#"),"4","#"),"3","#"),"2","#"),"1","#"),"0","#"),"$","")," ",""),",","@"),"&gt;","@"),"&lt;","@"),"=","@"),")","@"),"(","@"),"^","@"),"/","@"),"+","@"),"*","@"),"-","@"))-LEN(SUBSTITUTE(SUBSTITUTE(SUBSTITUTE(SUBSTITUTE(SUBSTITUTE(SUBSTITUTE(SUBSTITUTE(SUBSTITUTE(SUBSTITUTE(SUBSTITUTE(SUBSTITUTE(SUBSTITUTE(SUBSTITUTE(SUBSTITUTE(SUBSTITUTE(SUBSTITUTE(SUBSTITUTE(SUBSTITUTE(SUBSTITUTE(SUBSTITUTE(SUBSTITUTE(SUBSTITUTE(SUBSTITUTE(SUBSTITUTE(IF(_xlfn.ISFORMULA('#_G'!I45),_xlfn.FORMULATEXT('#_G'!I45),'#_G'!I45),"9","#"),"8","#"),"7","#"),"6","#"),"5","#"),"4","#"),"3","#"),"2","#"),"1","#"),"0","#"),"$","")," ",""),",","@"),"&gt;","@"),"&lt;","@"),"=","@"),")","@"),"(","@"),"^","@"),"/","@"),"+","@"),"*","@"),"-","@"),"@#","")))/2,TRUE,FALSE),"HardCodeMsg",IF(LEN(IF(_xlfn.ISFORMULA(G!I45),_xlfn.FORMULATEXT(G!I45),G!I45))-LEN(SUBSTITUTE(IF(_xlfn.ISFORMULA(G!I45),_xlfn.FORMULATEXT(G!I45),G!I45),"""",""))&gt;LEN(IF(_xlfn.ISFORMULA('#_G'!I45),_xlfn.FORMULATEXT('#_G'!I45),'#_G'!I45))-LEN(SUBSTITUTE(IF(_xlfn.ISFORMULA('#_G'!I45),_xlfn.FORMULATEXT('#_G'!I45),'#_G'!I45),"""","")),TRUE,FALSE),"HardQuoteMsg",IF(LEN(IF(_xlfn.ISFORMULA(G!I45),_xlfn.FORMULATEXT(G!I45),G!I45))-LEN(SUBSTITUTE(IF(_xlfn.ISFORMULA(G!I45),_xlfn.FORMULATEXT(G!I45),G!I45),"$",""))&lt;LEN(IF(_xlfn.ISFORMULA('#_G'!I45),_xlfn.FORMULATEXT('#_G'!I45),'#_G'!I45))-LEN(SUBSTITUTE(IF(_xlfn.ISFORMULA('#_G'!I45),_xlfn.FORMULATEXT('#_G'!I45),'#_G'!I45),"$","")),TRUE,FALSE),"MissingAbsMsg",_xlfn.IFS(ISTEXT('#_G'!I45),FALSE,ISLOGICAL('#_G'!I45),FALSE,SUBSTITUTE(CELL("format",'#_G'!I45),"-","")=SUBSTITUTE(CELL("format",G!I45),"-",""),FALSE,CELL("format",'#_G'!I45)="G",FALSE,AND(CELL("format",'#_G'!I45)="F0",CELL("format",G!I45)="G"),FALSE,TRUE,IFERROR(IF(MATCH(CELL("format",'#_G'!I45),FormatCodes_SFX!$A$4:$A$53,0)&gt;0,TRUE),FALSE),TRUE,TRUE),"FormatMsg",TRUE,"PerfectMsg")</f>
        <v>PerfectMsg</v>
      </c>
      <c r="J45" s="349" t="str">
        <f ca="1">_xlfn.IFS(ISBLANK(G!J45),"",IF(NOT(ISNA('#_G'!J45)),IF(ISNA(G!J45),TRUE,FALSE),FALSE),"StuNAMsg",IF(AND(ISNA('#_G'!J45),ISNA(G!J45)),TRUE,FALSE),"PerfectMsg",IF(NOT(ISERROR('#_G'!J45)),IF(ISERROR(G!J45),TRUE,FALSE),FALSE),"StuErrorMsg",IF(TYPE('#_G'!J45)&lt;&gt;TYPE(G!J45),TRUE,FALSE),"WrongTypeMsg",IF(_xlfn.ISFORMULA('#_G'!J45),IF(NOT(_xlfn.ISFORMULA(G!J45)),TRUE),FALSE),"MissingFormulaMsg",IF(NOT(AND(ISNUMBER(FIND("[",_xlfn.FORMULATEXT('#_G'!J45))),ISNUMBER(FIND("!",_xlfn.FORMULATEXT('#_G'!J45))))),AND(ISNUMBER(FIND("[",_xlfn.FORMULATEXT(G!J45))),ISNUMBER(FIND("!",_xlfn.FORMULATEXT(G!J45)))),FALSE),"ExternalRefsMsg",IF(ISNUMBER('#_G'!J45),IF(ABS('#_G'!J45-G!J45)&gt;0.00001,TRUE,FALSE),IF('#_G'!J45&lt;&gt;G!J45,TRUE,FALSE)),IF(ISNUMBER('#_G'!J45),IF('#_G'!J45&gt;G!J45,"TooLow","TooHigh"),"WrongAnswer"),NOT(_xlfn.ISFORMULA('#_G'!J45)),IF(_xlfn.IFS(ISTEXT('#_G'!J45),FALSE,ISLOGICAL('#_G'!J45),FALSE,SUBSTITUTE(CELL("format",'#_G'!J45),"-","")=SUBSTITUTE(CELL("format",G!J45),"-",""),FALSE,CELL("format",'#_G'!J45)="G",FALSE,AND(CELL("format",'#_G'!J45)="F0",CELL("format",G!J45)="G"),FALSE,TRUE,IFERROR(IF(MATCH(CELL("format",'#_G'!J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45),_xlfn.FORMULATEXT(G!J45),G!J45),"9","#"),"8","#"),"7","#"),"6","#"),"5","#"),"4","#"),"3","#"),"2","#"),"1","#"),"0","#"),"$","")," ",""),",","@"),"&gt;","@"),"&lt;","@"),"=","@"),")","@"),"(","@"),"^","@"),"/","@"),"+","@"),"*","@"),"-","@"))-LEN(SUBSTITUTE(SUBSTITUTE(SUBSTITUTE(SUBSTITUTE(SUBSTITUTE(SUBSTITUTE(SUBSTITUTE(SUBSTITUTE(SUBSTITUTE(SUBSTITUTE(SUBSTITUTE(SUBSTITUTE(SUBSTITUTE(SUBSTITUTE(SUBSTITUTE(SUBSTITUTE(SUBSTITUTE(SUBSTITUTE(SUBSTITUTE(SUBSTITUTE(SUBSTITUTE(SUBSTITUTE(SUBSTITUTE(SUBSTITUTE(IF(_xlfn.ISFORMULA(G!J45),_xlfn.FORMULATEXT(G!J45),G!J45),"9","#"),"8","#"),"7","#"),"6","#"),"5","#"),"4","#"),"3","#"),"2","#"),"1","#"),"0","#"),"$","")," ",""),",","@"),"&gt;","@"),"&lt;","@"),"=","@"),")","@"),"(","@"),"^","@"),"/","@"),"+","@"),"*","@"),"-","@"),"@#","")))/2&gt;(LEN(SUBSTITUTE(SUBSTITUTE(SUBSTITUTE(SUBSTITUTE(SUBSTITUTE(SUBSTITUTE(SUBSTITUTE(SUBSTITUTE(SUBSTITUTE(SUBSTITUTE(SUBSTITUTE(SUBSTITUTE(SUBSTITUTE(SUBSTITUTE(SUBSTITUTE(SUBSTITUTE(SUBSTITUTE(SUBSTITUTE(SUBSTITUTE(SUBSTITUTE(SUBSTITUTE(SUBSTITUTE(SUBSTITUTE(IF(_xlfn.ISFORMULA('#_G'!J45),_xlfn.FORMULATEXT('#_G'!J45),'#_G'!J45),"9","#"),"8","#"),"7","#"),"6","#"),"5","#"),"4","#"),"3","#"),"2","#"),"1","#"),"0","#"),"$","")," ",""),",","@"),"&gt;","@"),"&lt;","@"),"=","@"),")","@"),"(","@"),"^","@"),"/","@"),"+","@"),"*","@"),"-","@"))-LEN(SUBSTITUTE(SUBSTITUTE(SUBSTITUTE(SUBSTITUTE(SUBSTITUTE(SUBSTITUTE(SUBSTITUTE(SUBSTITUTE(SUBSTITUTE(SUBSTITUTE(SUBSTITUTE(SUBSTITUTE(SUBSTITUTE(SUBSTITUTE(SUBSTITUTE(SUBSTITUTE(SUBSTITUTE(SUBSTITUTE(SUBSTITUTE(SUBSTITUTE(SUBSTITUTE(SUBSTITUTE(SUBSTITUTE(SUBSTITUTE(IF(_xlfn.ISFORMULA('#_G'!J45),_xlfn.FORMULATEXT('#_G'!J45),'#_G'!J45),"9","#"),"8","#"),"7","#"),"6","#"),"5","#"),"4","#"),"3","#"),"2","#"),"1","#"),"0","#"),"$","")," ",""),",","@"),"&gt;","@"),"&lt;","@"),"=","@"),")","@"),"(","@"),"^","@"),"/","@"),"+","@"),"*","@"),"-","@"),"@#","")))/2,TRUE,FALSE),"HardCodeMsg",IF(LEN(IF(_xlfn.ISFORMULA(G!J45),_xlfn.FORMULATEXT(G!J45),G!J45))-LEN(SUBSTITUTE(IF(_xlfn.ISFORMULA(G!J45),_xlfn.FORMULATEXT(G!J45),G!J45),"""",""))&gt;LEN(IF(_xlfn.ISFORMULA('#_G'!J45),_xlfn.FORMULATEXT('#_G'!J45),'#_G'!J45))-LEN(SUBSTITUTE(IF(_xlfn.ISFORMULA('#_G'!J45),_xlfn.FORMULATEXT('#_G'!J45),'#_G'!J45),"""","")),TRUE,FALSE),"HardQuoteMsg",IF(LEN(IF(_xlfn.ISFORMULA(G!J45),_xlfn.FORMULATEXT(G!J45),G!J45))-LEN(SUBSTITUTE(IF(_xlfn.ISFORMULA(G!J45),_xlfn.FORMULATEXT(G!J45),G!J45),"$",""))&lt;LEN(IF(_xlfn.ISFORMULA('#_G'!J45),_xlfn.FORMULATEXT('#_G'!J45),'#_G'!J45))-LEN(SUBSTITUTE(IF(_xlfn.ISFORMULA('#_G'!J45),_xlfn.FORMULATEXT('#_G'!J45),'#_G'!J45),"$","")),TRUE,FALSE),"MissingAbsMsg",_xlfn.IFS(ISTEXT('#_G'!J45),FALSE,ISLOGICAL('#_G'!J45),FALSE,SUBSTITUTE(CELL("format",'#_G'!J45),"-","")=SUBSTITUTE(CELL("format",G!J45),"-",""),FALSE,CELL("format",'#_G'!J45)="G",FALSE,AND(CELL("format",'#_G'!J45)="F0",CELL("format",G!J45)="G"),FALSE,TRUE,IFERROR(IF(MATCH(CELL("format",'#_G'!J45),FormatCodes_SFX!$A$4:$A$53,0)&gt;0,TRUE),FALSE),TRUE,TRUE),"FormatMsg",TRUE,"PerfectMsg")</f>
        <v>PerfectMsg</v>
      </c>
      <c r="K45" s="231" t="str">
        <f ca="1">_xlfn.IFS(ISBLANK(G!K45),"",IF(NOT(ISNA('#_G'!K45)),IF(ISNA(G!K45),TRUE,FALSE),FALSE),"StuNAMsg",IF(AND(ISNA('#_G'!K45),ISNA(G!K45)),TRUE,FALSE),"PerfectMsg",IF(NOT(ISERROR('#_G'!K45)),IF(ISERROR(G!K45),TRUE,FALSE),FALSE),"StuErrorMsg",IF(TYPE('#_G'!K45)&lt;&gt;TYPE(G!K45),TRUE,FALSE),"WrongTypeMsg",IF(_xlfn.ISFORMULA('#_G'!K45),IF(NOT(_xlfn.ISFORMULA(G!K45)),TRUE),FALSE),"MissingFormulaMsg",IF(NOT(AND(ISNUMBER(FIND("[",_xlfn.FORMULATEXT('#_G'!K45))),ISNUMBER(FIND("!",_xlfn.FORMULATEXT('#_G'!K45))))),AND(ISNUMBER(FIND("[",_xlfn.FORMULATEXT(G!K45))),ISNUMBER(FIND("!",_xlfn.FORMULATEXT(G!K45)))),FALSE),"ExternalRefsMsg",IF(ISNUMBER('#_G'!K45),IF(ABS('#_G'!K45-G!K45)&gt;0.00001,TRUE,FALSE),IF('#_G'!K45&lt;&gt;G!K45,TRUE,FALSE)),IF(ISNUMBER('#_G'!K45),IF('#_G'!K45&gt;G!K45,"TooLow","TooHigh"),"WrongAnswer"),NOT(_xlfn.ISFORMULA('#_G'!K45)),IF(_xlfn.IFS(ISTEXT('#_G'!K45),FALSE,ISLOGICAL('#_G'!K45),FALSE,SUBSTITUTE(CELL("format",'#_G'!K45),"-","")=SUBSTITUTE(CELL("format",G!K45),"-",""),FALSE,CELL("format",'#_G'!K45)="G",FALSE,AND(CELL("format",'#_G'!K45)="F0",CELL("format",G!K45)="G"),FALSE,TRUE,IFERROR(IF(MATCH(CELL("format",'#_G'!K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45),_xlfn.FORMULATEXT(G!K45),G!K45),"9","#"),"8","#"),"7","#"),"6","#"),"5","#"),"4","#"),"3","#"),"2","#"),"1","#"),"0","#"),"$","")," ",""),",","@"),"&gt;","@"),"&lt;","@"),"=","@"),")","@"),"(","@"),"^","@"),"/","@"),"+","@"),"*","@"),"-","@"))-LEN(SUBSTITUTE(SUBSTITUTE(SUBSTITUTE(SUBSTITUTE(SUBSTITUTE(SUBSTITUTE(SUBSTITUTE(SUBSTITUTE(SUBSTITUTE(SUBSTITUTE(SUBSTITUTE(SUBSTITUTE(SUBSTITUTE(SUBSTITUTE(SUBSTITUTE(SUBSTITUTE(SUBSTITUTE(SUBSTITUTE(SUBSTITUTE(SUBSTITUTE(SUBSTITUTE(SUBSTITUTE(SUBSTITUTE(SUBSTITUTE(IF(_xlfn.ISFORMULA(G!K45),_xlfn.FORMULATEXT(G!K45),G!K45),"9","#"),"8","#"),"7","#"),"6","#"),"5","#"),"4","#"),"3","#"),"2","#"),"1","#"),"0","#"),"$","")," ",""),",","@"),"&gt;","@"),"&lt;","@"),"=","@"),")","@"),"(","@"),"^","@"),"/","@"),"+","@"),"*","@"),"-","@"),"@#","")))/2&gt;(LEN(SUBSTITUTE(SUBSTITUTE(SUBSTITUTE(SUBSTITUTE(SUBSTITUTE(SUBSTITUTE(SUBSTITUTE(SUBSTITUTE(SUBSTITUTE(SUBSTITUTE(SUBSTITUTE(SUBSTITUTE(SUBSTITUTE(SUBSTITUTE(SUBSTITUTE(SUBSTITUTE(SUBSTITUTE(SUBSTITUTE(SUBSTITUTE(SUBSTITUTE(SUBSTITUTE(SUBSTITUTE(SUBSTITUTE(IF(_xlfn.ISFORMULA('#_G'!K45),_xlfn.FORMULATEXT('#_G'!K45),'#_G'!K45),"9","#"),"8","#"),"7","#"),"6","#"),"5","#"),"4","#"),"3","#"),"2","#"),"1","#"),"0","#"),"$","")," ",""),",","@"),"&gt;","@"),"&lt;","@"),"=","@"),")","@"),"(","@"),"^","@"),"/","@"),"+","@"),"*","@"),"-","@"))-LEN(SUBSTITUTE(SUBSTITUTE(SUBSTITUTE(SUBSTITUTE(SUBSTITUTE(SUBSTITUTE(SUBSTITUTE(SUBSTITUTE(SUBSTITUTE(SUBSTITUTE(SUBSTITUTE(SUBSTITUTE(SUBSTITUTE(SUBSTITUTE(SUBSTITUTE(SUBSTITUTE(SUBSTITUTE(SUBSTITUTE(SUBSTITUTE(SUBSTITUTE(SUBSTITUTE(SUBSTITUTE(SUBSTITUTE(SUBSTITUTE(IF(_xlfn.ISFORMULA('#_G'!K45),_xlfn.FORMULATEXT('#_G'!K45),'#_G'!K45),"9","#"),"8","#"),"7","#"),"6","#"),"5","#"),"4","#"),"3","#"),"2","#"),"1","#"),"0","#"),"$","")," ",""),",","@"),"&gt;","@"),"&lt;","@"),"=","@"),")","@"),"(","@"),"^","@"),"/","@"),"+","@"),"*","@"),"-","@"),"@#","")))/2,TRUE,FALSE),"HardCodeMsg",IF(LEN(IF(_xlfn.ISFORMULA(G!K45),_xlfn.FORMULATEXT(G!K45),G!K45))-LEN(SUBSTITUTE(IF(_xlfn.ISFORMULA(G!K45),_xlfn.FORMULATEXT(G!K45),G!K45),"""",""))&gt;LEN(IF(_xlfn.ISFORMULA('#_G'!K45),_xlfn.FORMULATEXT('#_G'!K45),'#_G'!K45))-LEN(SUBSTITUTE(IF(_xlfn.ISFORMULA('#_G'!K45),_xlfn.FORMULATEXT('#_G'!K45),'#_G'!K45),"""","")),TRUE,FALSE),"HardQuoteMsg",IF(LEN(IF(_xlfn.ISFORMULA(G!K45),_xlfn.FORMULATEXT(G!K45),G!K45))-LEN(SUBSTITUTE(IF(_xlfn.ISFORMULA(G!K45),_xlfn.FORMULATEXT(G!K45),G!K45),"$",""))&lt;LEN(IF(_xlfn.ISFORMULA('#_G'!K45),_xlfn.FORMULATEXT('#_G'!K45),'#_G'!K45))-LEN(SUBSTITUTE(IF(_xlfn.ISFORMULA('#_G'!K45),_xlfn.FORMULATEXT('#_G'!K45),'#_G'!K45),"$","")),TRUE,FALSE),"MissingAbsMsg",_xlfn.IFS(ISTEXT('#_G'!K45),FALSE,ISLOGICAL('#_G'!K45),FALSE,SUBSTITUTE(CELL("format",'#_G'!K45),"-","")=SUBSTITUTE(CELL("format",G!K45),"-",""),FALSE,CELL("format",'#_G'!K45)="G",FALSE,AND(CELL("format",'#_G'!K45)="F0",CELL("format",G!K45)="G"),FALSE,TRUE,IFERROR(IF(MATCH(CELL("format",'#_G'!K45),FormatCodes_SFX!$A$4:$A$53,0)&gt;0,TRUE),FALSE),TRUE,TRUE),"FormatMsg",TRUE,"PerfectMsg")</f>
        <v>PerfectMsg</v>
      </c>
    </row>
    <row r="46" spans="6:11">
      <c r="F46" s="350">
        <v>0</v>
      </c>
      <c r="G46" s="348">
        <v>0</v>
      </c>
      <c r="H46" s="351">
        <v>0</v>
      </c>
      <c r="I46" s="349" t="str">
        <f ca="1">_xlfn.IFS(ISBLANK(G!I46),"",IF(NOT(ISNA('#_G'!I46)),IF(ISNA(G!I46),TRUE,FALSE),FALSE),"StuNAMsg",IF(AND(ISNA('#_G'!I46),ISNA(G!I46)),TRUE,FALSE),"PerfectMsg",IF(NOT(ISERROR('#_G'!I46)),IF(ISERROR(G!I46),TRUE,FALSE),FALSE),"StuErrorMsg",IF(TYPE('#_G'!I46)&lt;&gt;TYPE(G!I46),TRUE,FALSE),"WrongTypeMsg",IF(_xlfn.ISFORMULA('#_G'!I46),IF(NOT(_xlfn.ISFORMULA(G!I46)),TRUE),FALSE),"MissingFormulaMsg",IF(NOT(AND(ISNUMBER(FIND("[",_xlfn.FORMULATEXT('#_G'!I46))),ISNUMBER(FIND("!",_xlfn.FORMULATEXT('#_G'!I46))))),AND(ISNUMBER(FIND("[",_xlfn.FORMULATEXT(G!I46))),ISNUMBER(FIND("!",_xlfn.FORMULATEXT(G!I46)))),FALSE),"ExternalRefsMsg",IF(ISNUMBER('#_G'!I46),IF(ABS('#_G'!I46-G!I46)&gt;0.00001,TRUE,FALSE),IF('#_G'!I46&lt;&gt;G!I46,TRUE,FALSE)),IF(ISNUMBER('#_G'!I46),IF('#_G'!I46&gt;G!I46,"TooLow","TooHigh"),"WrongAnswer"),NOT(_xlfn.ISFORMULA('#_G'!I46)),IF(_xlfn.IFS(ISTEXT('#_G'!I46),FALSE,ISLOGICAL('#_G'!I46),FALSE,SUBSTITUTE(CELL("format",'#_G'!I46),"-","")=SUBSTITUTE(CELL("format",G!I46),"-",""),FALSE,CELL("format",'#_G'!I46)="G",FALSE,AND(CELL("format",'#_G'!I46)="F0",CELL("format",G!I46)="G"),FALSE,TRUE,IFERROR(IF(MATCH(CELL("format",'#_G'!I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46),_xlfn.FORMULATEXT(G!I46),G!I46),"9","#"),"8","#"),"7","#"),"6","#"),"5","#"),"4","#"),"3","#"),"2","#"),"1","#"),"0","#"),"$","")," ",""),",","@"),"&gt;","@"),"&lt;","@"),"=","@"),")","@"),"(","@"),"^","@"),"/","@"),"+","@"),"*","@"),"-","@"))-LEN(SUBSTITUTE(SUBSTITUTE(SUBSTITUTE(SUBSTITUTE(SUBSTITUTE(SUBSTITUTE(SUBSTITUTE(SUBSTITUTE(SUBSTITUTE(SUBSTITUTE(SUBSTITUTE(SUBSTITUTE(SUBSTITUTE(SUBSTITUTE(SUBSTITUTE(SUBSTITUTE(SUBSTITUTE(SUBSTITUTE(SUBSTITUTE(SUBSTITUTE(SUBSTITUTE(SUBSTITUTE(SUBSTITUTE(SUBSTITUTE(IF(_xlfn.ISFORMULA(G!I46),_xlfn.FORMULATEXT(G!I46),G!I46),"9","#"),"8","#"),"7","#"),"6","#"),"5","#"),"4","#"),"3","#"),"2","#"),"1","#"),"0","#"),"$","")," ",""),",","@"),"&gt;","@"),"&lt;","@"),"=","@"),")","@"),"(","@"),"^","@"),"/","@"),"+","@"),"*","@"),"-","@"),"@#","")))/2&gt;(LEN(SUBSTITUTE(SUBSTITUTE(SUBSTITUTE(SUBSTITUTE(SUBSTITUTE(SUBSTITUTE(SUBSTITUTE(SUBSTITUTE(SUBSTITUTE(SUBSTITUTE(SUBSTITUTE(SUBSTITUTE(SUBSTITUTE(SUBSTITUTE(SUBSTITUTE(SUBSTITUTE(SUBSTITUTE(SUBSTITUTE(SUBSTITUTE(SUBSTITUTE(SUBSTITUTE(SUBSTITUTE(SUBSTITUTE(IF(_xlfn.ISFORMULA('#_G'!I46),_xlfn.FORMULATEXT('#_G'!I46),'#_G'!I46),"9","#"),"8","#"),"7","#"),"6","#"),"5","#"),"4","#"),"3","#"),"2","#"),"1","#"),"0","#"),"$","")," ",""),",","@"),"&gt;","@"),"&lt;","@"),"=","@"),")","@"),"(","@"),"^","@"),"/","@"),"+","@"),"*","@"),"-","@"))-LEN(SUBSTITUTE(SUBSTITUTE(SUBSTITUTE(SUBSTITUTE(SUBSTITUTE(SUBSTITUTE(SUBSTITUTE(SUBSTITUTE(SUBSTITUTE(SUBSTITUTE(SUBSTITUTE(SUBSTITUTE(SUBSTITUTE(SUBSTITUTE(SUBSTITUTE(SUBSTITUTE(SUBSTITUTE(SUBSTITUTE(SUBSTITUTE(SUBSTITUTE(SUBSTITUTE(SUBSTITUTE(SUBSTITUTE(SUBSTITUTE(IF(_xlfn.ISFORMULA('#_G'!I46),_xlfn.FORMULATEXT('#_G'!I46),'#_G'!I46),"9","#"),"8","#"),"7","#"),"6","#"),"5","#"),"4","#"),"3","#"),"2","#"),"1","#"),"0","#"),"$","")," ",""),",","@"),"&gt;","@"),"&lt;","@"),"=","@"),")","@"),"(","@"),"^","@"),"/","@"),"+","@"),"*","@"),"-","@"),"@#","")))/2,TRUE,FALSE),"HardCodeMsg",IF(LEN(IF(_xlfn.ISFORMULA(G!I46),_xlfn.FORMULATEXT(G!I46),G!I46))-LEN(SUBSTITUTE(IF(_xlfn.ISFORMULA(G!I46),_xlfn.FORMULATEXT(G!I46),G!I46),"""",""))&gt;LEN(IF(_xlfn.ISFORMULA('#_G'!I46),_xlfn.FORMULATEXT('#_G'!I46),'#_G'!I46))-LEN(SUBSTITUTE(IF(_xlfn.ISFORMULA('#_G'!I46),_xlfn.FORMULATEXT('#_G'!I46),'#_G'!I46),"""","")),TRUE,FALSE),"HardQuoteMsg",IF(LEN(IF(_xlfn.ISFORMULA(G!I46),_xlfn.FORMULATEXT(G!I46),G!I46))-LEN(SUBSTITUTE(IF(_xlfn.ISFORMULA(G!I46),_xlfn.FORMULATEXT(G!I46),G!I46),"$",""))&lt;LEN(IF(_xlfn.ISFORMULA('#_G'!I46),_xlfn.FORMULATEXT('#_G'!I46),'#_G'!I46))-LEN(SUBSTITUTE(IF(_xlfn.ISFORMULA('#_G'!I46),_xlfn.FORMULATEXT('#_G'!I46),'#_G'!I46),"$","")),TRUE,FALSE),"MissingAbsMsg",_xlfn.IFS(ISTEXT('#_G'!I46),FALSE,ISLOGICAL('#_G'!I46),FALSE,SUBSTITUTE(CELL("format",'#_G'!I46),"-","")=SUBSTITUTE(CELL("format",G!I46),"-",""),FALSE,CELL("format",'#_G'!I46)="G",FALSE,AND(CELL("format",'#_G'!I46)="F0",CELL("format",G!I46)="G"),FALSE,TRUE,IFERROR(IF(MATCH(CELL("format",'#_G'!I46),FormatCodes_SFX!$A$4:$A$53,0)&gt;0,TRUE),FALSE),TRUE,TRUE),"FormatMsg",TRUE,"PerfectMsg")</f>
        <v>PerfectMsg</v>
      </c>
      <c r="J46" s="349" t="str">
        <f ca="1">_xlfn.IFS(ISBLANK(G!J46),"",IF(NOT(ISNA('#_G'!J46)),IF(ISNA(G!J46),TRUE,FALSE),FALSE),"StuNAMsg",IF(AND(ISNA('#_G'!J46),ISNA(G!J46)),TRUE,FALSE),"PerfectMsg",IF(NOT(ISERROR('#_G'!J46)),IF(ISERROR(G!J46),TRUE,FALSE),FALSE),"StuErrorMsg",IF(TYPE('#_G'!J46)&lt;&gt;TYPE(G!J46),TRUE,FALSE),"WrongTypeMsg",IF(_xlfn.ISFORMULA('#_G'!J46),IF(NOT(_xlfn.ISFORMULA(G!J46)),TRUE),FALSE),"MissingFormulaMsg",IF(NOT(AND(ISNUMBER(FIND("[",_xlfn.FORMULATEXT('#_G'!J46))),ISNUMBER(FIND("!",_xlfn.FORMULATEXT('#_G'!J46))))),AND(ISNUMBER(FIND("[",_xlfn.FORMULATEXT(G!J46))),ISNUMBER(FIND("!",_xlfn.FORMULATEXT(G!J46)))),FALSE),"ExternalRefsMsg",IF(ISNUMBER('#_G'!J46),IF(ABS('#_G'!J46-G!J46)&gt;0.00001,TRUE,FALSE),IF('#_G'!J46&lt;&gt;G!J46,TRUE,FALSE)),IF(ISNUMBER('#_G'!J46),IF('#_G'!J46&gt;G!J46,"TooLow","TooHigh"),"WrongAnswer"),NOT(_xlfn.ISFORMULA('#_G'!J46)),IF(_xlfn.IFS(ISTEXT('#_G'!J46),FALSE,ISLOGICAL('#_G'!J46),FALSE,SUBSTITUTE(CELL("format",'#_G'!J46),"-","")=SUBSTITUTE(CELL("format",G!J46),"-",""),FALSE,CELL("format",'#_G'!J46)="G",FALSE,AND(CELL("format",'#_G'!J46)="F0",CELL("format",G!J46)="G"),FALSE,TRUE,IFERROR(IF(MATCH(CELL("format",'#_G'!J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46),_xlfn.FORMULATEXT(G!J46),G!J46),"9","#"),"8","#"),"7","#"),"6","#"),"5","#"),"4","#"),"3","#"),"2","#"),"1","#"),"0","#"),"$","")," ",""),",","@"),"&gt;","@"),"&lt;","@"),"=","@"),")","@"),"(","@"),"^","@"),"/","@"),"+","@"),"*","@"),"-","@"))-LEN(SUBSTITUTE(SUBSTITUTE(SUBSTITUTE(SUBSTITUTE(SUBSTITUTE(SUBSTITUTE(SUBSTITUTE(SUBSTITUTE(SUBSTITUTE(SUBSTITUTE(SUBSTITUTE(SUBSTITUTE(SUBSTITUTE(SUBSTITUTE(SUBSTITUTE(SUBSTITUTE(SUBSTITUTE(SUBSTITUTE(SUBSTITUTE(SUBSTITUTE(SUBSTITUTE(SUBSTITUTE(SUBSTITUTE(SUBSTITUTE(IF(_xlfn.ISFORMULA(G!J46),_xlfn.FORMULATEXT(G!J46),G!J46),"9","#"),"8","#"),"7","#"),"6","#"),"5","#"),"4","#"),"3","#"),"2","#"),"1","#"),"0","#"),"$","")," ",""),",","@"),"&gt;","@"),"&lt;","@"),"=","@"),")","@"),"(","@"),"^","@"),"/","@"),"+","@"),"*","@"),"-","@"),"@#","")))/2&gt;(LEN(SUBSTITUTE(SUBSTITUTE(SUBSTITUTE(SUBSTITUTE(SUBSTITUTE(SUBSTITUTE(SUBSTITUTE(SUBSTITUTE(SUBSTITUTE(SUBSTITUTE(SUBSTITUTE(SUBSTITUTE(SUBSTITUTE(SUBSTITUTE(SUBSTITUTE(SUBSTITUTE(SUBSTITUTE(SUBSTITUTE(SUBSTITUTE(SUBSTITUTE(SUBSTITUTE(SUBSTITUTE(SUBSTITUTE(IF(_xlfn.ISFORMULA('#_G'!J46),_xlfn.FORMULATEXT('#_G'!J46),'#_G'!J46),"9","#"),"8","#"),"7","#"),"6","#"),"5","#"),"4","#"),"3","#"),"2","#"),"1","#"),"0","#"),"$","")," ",""),",","@"),"&gt;","@"),"&lt;","@"),"=","@"),")","@"),"(","@"),"^","@"),"/","@"),"+","@"),"*","@"),"-","@"))-LEN(SUBSTITUTE(SUBSTITUTE(SUBSTITUTE(SUBSTITUTE(SUBSTITUTE(SUBSTITUTE(SUBSTITUTE(SUBSTITUTE(SUBSTITUTE(SUBSTITUTE(SUBSTITUTE(SUBSTITUTE(SUBSTITUTE(SUBSTITUTE(SUBSTITUTE(SUBSTITUTE(SUBSTITUTE(SUBSTITUTE(SUBSTITUTE(SUBSTITUTE(SUBSTITUTE(SUBSTITUTE(SUBSTITUTE(SUBSTITUTE(IF(_xlfn.ISFORMULA('#_G'!J46),_xlfn.FORMULATEXT('#_G'!J46),'#_G'!J46),"9","#"),"8","#"),"7","#"),"6","#"),"5","#"),"4","#"),"3","#"),"2","#"),"1","#"),"0","#"),"$","")," ",""),",","@"),"&gt;","@"),"&lt;","@"),"=","@"),")","@"),"(","@"),"^","@"),"/","@"),"+","@"),"*","@"),"-","@"),"@#","")))/2,TRUE,FALSE),"HardCodeMsg",IF(LEN(IF(_xlfn.ISFORMULA(G!J46),_xlfn.FORMULATEXT(G!J46),G!J46))-LEN(SUBSTITUTE(IF(_xlfn.ISFORMULA(G!J46),_xlfn.FORMULATEXT(G!J46),G!J46),"""",""))&gt;LEN(IF(_xlfn.ISFORMULA('#_G'!J46),_xlfn.FORMULATEXT('#_G'!J46),'#_G'!J46))-LEN(SUBSTITUTE(IF(_xlfn.ISFORMULA('#_G'!J46),_xlfn.FORMULATEXT('#_G'!J46),'#_G'!J46),"""","")),TRUE,FALSE),"HardQuoteMsg",IF(LEN(IF(_xlfn.ISFORMULA(G!J46),_xlfn.FORMULATEXT(G!J46),G!J46))-LEN(SUBSTITUTE(IF(_xlfn.ISFORMULA(G!J46),_xlfn.FORMULATEXT(G!J46),G!J46),"$",""))&lt;LEN(IF(_xlfn.ISFORMULA('#_G'!J46),_xlfn.FORMULATEXT('#_G'!J46),'#_G'!J46))-LEN(SUBSTITUTE(IF(_xlfn.ISFORMULA('#_G'!J46),_xlfn.FORMULATEXT('#_G'!J46),'#_G'!J46),"$","")),TRUE,FALSE),"MissingAbsMsg",_xlfn.IFS(ISTEXT('#_G'!J46),FALSE,ISLOGICAL('#_G'!J46),FALSE,SUBSTITUTE(CELL("format",'#_G'!J46),"-","")=SUBSTITUTE(CELL("format",G!J46),"-",""),FALSE,CELL("format",'#_G'!J46)="G",FALSE,AND(CELL("format",'#_G'!J46)="F0",CELL("format",G!J46)="G"),FALSE,TRUE,IFERROR(IF(MATCH(CELL("format",'#_G'!J46),FormatCodes_SFX!$A$4:$A$53,0)&gt;0,TRUE),FALSE),TRUE,TRUE),"FormatMsg",TRUE,"PerfectMsg")</f>
        <v>PerfectMsg</v>
      </c>
      <c r="K46" s="231" t="str">
        <f ca="1">_xlfn.IFS(ISBLANK(G!K46),"",IF(NOT(ISNA('#_G'!K46)),IF(ISNA(G!K46),TRUE,FALSE),FALSE),"StuNAMsg",IF(AND(ISNA('#_G'!K46),ISNA(G!K46)),TRUE,FALSE),"PerfectMsg",IF(NOT(ISERROR('#_G'!K46)),IF(ISERROR(G!K46),TRUE,FALSE),FALSE),"StuErrorMsg",IF(TYPE('#_G'!K46)&lt;&gt;TYPE(G!K46),TRUE,FALSE),"WrongTypeMsg",IF(_xlfn.ISFORMULA('#_G'!K46),IF(NOT(_xlfn.ISFORMULA(G!K46)),TRUE),FALSE),"MissingFormulaMsg",IF(NOT(AND(ISNUMBER(FIND("[",_xlfn.FORMULATEXT('#_G'!K46))),ISNUMBER(FIND("!",_xlfn.FORMULATEXT('#_G'!K46))))),AND(ISNUMBER(FIND("[",_xlfn.FORMULATEXT(G!K46))),ISNUMBER(FIND("!",_xlfn.FORMULATEXT(G!K46)))),FALSE),"ExternalRefsMsg",IF(ISNUMBER('#_G'!K46),IF(ABS('#_G'!K46-G!K46)&gt;0.00001,TRUE,FALSE),IF('#_G'!K46&lt;&gt;G!K46,TRUE,FALSE)),IF(ISNUMBER('#_G'!K46),IF('#_G'!K46&gt;G!K46,"TooLow","TooHigh"),"WrongAnswer"),NOT(_xlfn.ISFORMULA('#_G'!K46)),IF(_xlfn.IFS(ISTEXT('#_G'!K46),FALSE,ISLOGICAL('#_G'!K46),FALSE,SUBSTITUTE(CELL("format",'#_G'!K46),"-","")=SUBSTITUTE(CELL("format",G!K46),"-",""),FALSE,CELL("format",'#_G'!K46)="G",FALSE,AND(CELL("format",'#_G'!K46)="F0",CELL("format",G!K46)="G"),FALSE,TRUE,IFERROR(IF(MATCH(CELL("format",'#_G'!K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46),_xlfn.FORMULATEXT(G!K46),G!K46),"9","#"),"8","#"),"7","#"),"6","#"),"5","#"),"4","#"),"3","#"),"2","#"),"1","#"),"0","#"),"$","")," ",""),",","@"),"&gt;","@"),"&lt;","@"),"=","@"),")","@"),"(","@"),"^","@"),"/","@"),"+","@"),"*","@"),"-","@"))-LEN(SUBSTITUTE(SUBSTITUTE(SUBSTITUTE(SUBSTITUTE(SUBSTITUTE(SUBSTITUTE(SUBSTITUTE(SUBSTITUTE(SUBSTITUTE(SUBSTITUTE(SUBSTITUTE(SUBSTITUTE(SUBSTITUTE(SUBSTITUTE(SUBSTITUTE(SUBSTITUTE(SUBSTITUTE(SUBSTITUTE(SUBSTITUTE(SUBSTITUTE(SUBSTITUTE(SUBSTITUTE(SUBSTITUTE(SUBSTITUTE(IF(_xlfn.ISFORMULA(G!K46),_xlfn.FORMULATEXT(G!K46),G!K46),"9","#"),"8","#"),"7","#"),"6","#"),"5","#"),"4","#"),"3","#"),"2","#"),"1","#"),"0","#"),"$","")," ",""),",","@"),"&gt;","@"),"&lt;","@"),"=","@"),")","@"),"(","@"),"^","@"),"/","@"),"+","@"),"*","@"),"-","@"),"@#","")))/2&gt;(LEN(SUBSTITUTE(SUBSTITUTE(SUBSTITUTE(SUBSTITUTE(SUBSTITUTE(SUBSTITUTE(SUBSTITUTE(SUBSTITUTE(SUBSTITUTE(SUBSTITUTE(SUBSTITUTE(SUBSTITUTE(SUBSTITUTE(SUBSTITUTE(SUBSTITUTE(SUBSTITUTE(SUBSTITUTE(SUBSTITUTE(SUBSTITUTE(SUBSTITUTE(SUBSTITUTE(SUBSTITUTE(SUBSTITUTE(IF(_xlfn.ISFORMULA('#_G'!K46),_xlfn.FORMULATEXT('#_G'!K46),'#_G'!K46),"9","#"),"8","#"),"7","#"),"6","#"),"5","#"),"4","#"),"3","#"),"2","#"),"1","#"),"0","#"),"$","")," ",""),",","@"),"&gt;","@"),"&lt;","@"),"=","@"),")","@"),"(","@"),"^","@"),"/","@"),"+","@"),"*","@"),"-","@"))-LEN(SUBSTITUTE(SUBSTITUTE(SUBSTITUTE(SUBSTITUTE(SUBSTITUTE(SUBSTITUTE(SUBSTITUTE(SUBSTITUTE(SUBSTITUTE(SUBSTITUTE(SUBSTITUTE(SUBSTITUTE(SUBSTITUTE(SUBSTITUTE(SUBSTITUTE(SUBSTITUTE(SUBSTITUTE(SUBSTITUTE(SUBSTITUTE(SUBSTITUTE(SUBSTITUTE(SUBSTITUTE(SUBSTITUTE(SUBSTITUTE(IF(_xlfn.ISFORMULA('#_G'!K46),_xlfn.FORMULATEXT('#_G'!K46),'#_G'!K46),"9","#"),"8","#"),"7","#"),"6","#"),"5","#"),"4","#"),"3","#"),"2","#"),"1","#"),"0","#"),"$","")," ",""),",","@"),"&gt;","@"),"&lt;","@"),"=","@"),")","@"),"(","@"),"^","@"),"/","@"),"+","@"),"*","@"),"-","@"),"@#","")))/2,TRUE,FALSE),"HardCodeMsg",IF(LEN(IF(_xlfn.ISFORMULA(G!K46),_xlfn.FORMULATEXT(G!K46),G!K46))-LEN(SUBSTITUTE(IF(_xlfn.ISFORMULA(G!K46),_xlfn.FORMULATEXT(G!K46),G!K46),"""",""))&gt;LEN(IF(_xlfn.ISFORMULA('#_G'!K46),_xlfn.FORMULATEXT('#_G'!K46),'#_G'!K46))-LEN(SUBSTITUTE(IF(_xlfn.ISFORMULA('#_G'!K46),_xlfn.FORMULATEXT('#_G'!K46),'#_G'!K46),"""","")),TRUE,FALSE),"HardQuoteMsg",IF(LEN(IF(_xlfn.ISFORMULA(G!K46),_xlfn.FORMULATEXT(G!K46),G!K46))-LEN(SUBSTITUTE(IF(_xlfn.ISFORMULA(G!K46),_xlfn.FORMULATEXT(G!K46),G!K46),"$",""))&lt;LEN(IF(_xlfn.ISFORMULA('#_G'!K46),_xlfn.FORMULATEXT('#_G'!K46),'#_G'!K46))-LEN(SUBSTITUTE(IF(_xlfn.ISFORMULA('#_G'!K46),_xlfn.FORMULATEXT('#_G'!K46),'#_G'!K46),"$","")),TRUE,FALSE),"MissingAbsMsg",_xlfn.IFS(ISTEXT('#_G'!K46),FALSE,ISLOGICAL('#_G'!K46),FALSE,SUBSTITUTE(CELL("format",'#_G'!K46),"-","")=SUBSTITUTE(CELL("format",G!K46),"-",""),FALSE,CELL("format",'#_G'!K46)="G",FALSE,AND(CELL("format",'#_G'!K46)="F0",CELL("format",G!K46)="G"),FALSE,TRUE,IFERROR(IF(MATCH(CELL("format",'#_G'!K46),FormatCodes_SFX!$A$4:$A$53,0)&gt;0,TRUE),FALSE),TRUE,TRUE),"FormatMsg",TRUE,"PerfectMsg")</f>
        <v>PerfectMsg</v>
      </c>
    </row>
    <row r="47" spans="6:11">
      <c r="F47" s="350">
        <v>0</v>
      </c>
      <c r="G47" s="348">
        <v>0</v>
      </c>
      <c r="H47" s="351">
        <v>0</v>
      </c>
      <c r="I47" s="349" t="str">
        <f ca="1">_xlfn.IFS(ISBLANK(G!I47),"",IF(NOT(ISNA('#_G'!I47)),IF(ISNA(G!I47),TRUE,FALSE),FALSE),"StuNAMsg",IF(AND(ISNA('#_G'!I47),ISNA(G!I47)),TRUE,FALSE),"PerfectMsg",IF(NOT(ISERROR('#_G'!I47)),IF(ISERROR(G!I47),TRUE,FALSE),FALSE),"StuErrorMsg",IF(TYPE('#_G'!I47)&lt;&gt;TYPE(G!I47),TRUE,FALSE),"WrongTypeMsg",IF(_xlfn.ISFORMULA('#_G'!I47),IF(NOT(_xlfn.ISFORMULA(G!I47)),TRUE),FALSE),"MissingFormulaMsg",IF(NOT(AND(ISNUMBER(FIND("[",_xlfn.FORMULATEXT('#_G'!I47))),ISNUMBER(FIND("!",_xlfn.FORMULATEXT('#_G'!I47))))),AND(ISNUMBER(FIND("[",_xlfn.FORMULATEXT(G!I47))),ISNUMBER(FIND("!",_xlfn.FORMULATEXT(G!I47)))),FALSE),"ExternalRefsMsg",IF(ISNUMBER('#_G'!I47),IF(ABS('#_G'!I47-G!I47)&gt;0.00001,TRUE,FALSE),IF('#_G'!I47&lt;&gt;G!I47,TRUE,FALSE)),IF(ISNUMBER('#_G'!I47),IF('#_G'!I47&gt;G!I47,"TooLow","TooHigh"),"WrongAnswer"),NOT(_xlfn.ISFORMULA('#_G'!I47)),IF(_xlfn.IFS(ISTEXT('#_G'!I47),FALSE,ISLOGICAL('#_G'!I47),FALSE,SUBSTITUTE(CELL("format",'#_G'!I47),"-","")=SUBSTITUTE(CELL("format",G!I47),"-",""),FALSE,CELL("format",'#_G'!I47)="G",FALSE,AND(CELL("format",'#_G'!I47)="F0",CELL("format",G!I47)="G"),FALSE,TRUE,IFERROR(IF(MATCH(CELL("format",'#_G'!I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47),_xlfn.FORMULATEXT(G!I47),G!I47),"9","#"),"8","#"),"7","#"),"6","#"),"5","#"),"4","#"),"3","#"),"2","#"),"1","#"),"0","#"),"$","")," ",""),",","@"),"&gt;","@"),"&lt;","@"),"=","@"),")","@"),"(","@"),"^","@"),"/","@"),"+","@"),"*","@"),"-","@"))-LEN(SUBSTITUTE(SUBSTITUTE(SUBSTITUTE(SUBSTITUTE(SUBSTITUTE(SUBSTITUTE(SUBSTITUTE(SUBSTITUTE(SUBSTITUTE(SUBSTITUTE(SUBSTITUTE(SUBSTITUTE(SUBSTITUTE(SUBSTITUTE(SUBSTITUTE(SUBSTITUTE(SUBSTITUTE(SUBSTITUTE(SUBSTITUTE(SUBSTITUTE(SUBSTITUTE(SUBSTITUTE(SUBSTITUTE(SUBSTITUTE(IF(_xlfn.ISFORMULA(G!I47),_xlfn.FORMULATEXT(G!I47),G!I47),"9","#"),"8","#"),"7","#"),"6","#"),"5","#"),"4","#"),"3","#"),"2","#"),"1","#"),"0","#"),"$","")," ",""),",","@"),"&gt;","@"),"&lt;","@"),"=","@"),")","@"),"(","@"),"^","@"),"/","@"),"+","@"),"*","@"),"-","@"),"@#","")))/2&gt;(LEN(SUBSTITUTE(SUBSTITUTE(SUBSTITUTE(SUBSTITUTE(SUBSTITUTE(SUBSTITUTE(SUBSTITUTE(SUBSTITUTE(SUBSTITUTE(SUBSTITUTE(SUBSTITUTE(SUBSTITUTE(SUBSTITUTE(SUBSTITUTE(SUBSTITUTE(SUBSTITUTE(SUBSTITUTE(SUBSTITUTE(SUBSTITUTE(SUBSTITUTE(SUBSTITUTE(SUBSTITUTE(SUBSTITUTE(IF(_xlfn.ISFORMULA('#_G'!I47),_xlfn.FORMULATEXT('#_G'!I47),'#_G'!I47),"9","#"),"8","#"),"7","#"),"6","#"),"5","#"),"4","#"),"3","#"),"2","#"),"1","#"),"0","#"),"$","")," ",""),",","@"),"&gt;","@"),"&lt;","@"),"=","@"),")","@"),"(","@"),"^","@"),"/","@"),"+","@"),"*","@"),"-","@"))-LEN(SUBSTITUTE(SUBSTITUTE(SUBSTITUTE(SUBSTITUTE(SUBSTITUTE(SUBSTITUTE(SUBSTITUTE(SUBSTITUTE(SUBSTITUTE(SUBSTITUTE(SUBSTITUTE(SUBSTITUTE(SUBSTITUTE(SUBSTITUTE(SUBSTITUTE(SUBSTITUTE(SUBSTITUTE(SUBSTITUTE(SUBSTITUTE(SUBSTITUTE(SUBSTITUTE(SUBSTITUTE(SUBSTITUTE(SUBSTITUTE(IF(_xlfn.ISFORMULA('#_G'!I47),_xlfn.FORMULATEXT('#_G'!I47),'#_G'!I47),"9","#"),"8","#"),"7","#"),"6","#"),"5","#"),"4","#"),"3","#"),"2","#"),"1","#"),"0","#"),"$","")," ",""),",","@"),"&gt;","@"),"&lt;","@"),"=","@"),")","@"),"(","@"),"^","@"),"/","@"),"+","@"),"*","@"),"-","@"),"@#","")))/2,TRUE,FALSE),"HardCodeMsg",IF(LEN(IF(_xlfn.ISFORMULA(G!I47),_xlfn.FORMULATEXT(G!I47),G!I47))-LEN(SUBSTITUTE(IF(_xlfn.ISFORMULA(G!I47),_xlfn.FORMULATEXT(G!I47),G!I47),"""",""))&gt;LEN(IF(_xlfn.ISFORMULA('#_G'!I47),_xlfn.FORMULATEXT('#_G'!I47),'#_G'!I47))-LEN(SUBSTITUTE(IF(_xlfn.ISFORMULA('#_G'!I47),_xlfn.FORMULATEXT('#_G'!I47),'#_G'!I47),"""","")),TRUE,FALSE),"HardQuoteMsg",IF(LEN(IF(_xlfn.ISFORMULA(G!I47),_xlfn.FORMULATEXT(G!I47),G!I47))-LEN(SUBSTITUTE(IF(_xlfn.ISFORMULA(G!I47),_xlfn.FORMULATEXT(G!I47),G!I47),"$",""))&lt;LEN(IF(_xlfn.ISFORMULA('#_G'!I47),_xlfn.FORMULATEXT('#_G'!I47),'#_G'!I47))-LEN(SUBSTITUTE(IF(_xlfn.ISFORMULA('#_G'!I47),_xlfn.FORMULATEXT('#_G'!I47),'#_G'!I47),"$","")),TRUE,FALSE),"MissingAbsMsg",_xlfn.IFS(ISTEXT('#_G'!I47),FALSE,ISLOGICAL('#_G'!I47),FALSE,SUBSTITUTE(CELL("format",'#_G'!I47),"-","")=SUBSTITUTE(CELL("format",G!I47),"-",""),FALSE,CELL("format",'#_G'!I47)="G",FALSE,AND(CELL("format",'#_G'!I47)="F0",CELL("format",G!I47)="G"),FALSE,TRUE,IFERROR(IF(MATCH(CELL("format",'#_G'!I47),FormatCodes_SFX!$A$4:$A$53,0)&gt;0,TRUE),FALSE),TRUE,TRUE),"FormatMsg",TRUE,"PerfectMsg")</f>
        <v>PerfectMsg</v>
      </c>
      <c r="J47" s="349" t="str">
        <f ca="1">_xlfn.IFS(ISBLANK(G!J47),"",IF(NOT(ISNA('#_G'!J47)),IF(ISNA(G!J47),TRUE,FALSE),FALSE),"StuNAMsg",IF(AND(ISNA('#_G'!J47),ISNA(G!J47)),TRUE,FALSE),"PerfectMsg",IF(NOT(ISERROR('#_G'!J47)),IF(ISERROR(G!J47),TRUE,FALSE),FALSE),"StuErrorMsg",IF(TYPE('#_G'!J47)&lt;&gt;TYPE(G!J47),TRUE,FALSE),"WrongTypeMsg",IF(_xlfn.ISFORMULA('#_G'!J47),IF(NOT(_xlfn.ISFORMULA(G!J47)),TRUE),FALSE),"MissingFormulaMsg",IF(NOT(AND(ISNUMBER(FIND("[",_xlfn.FORMULATEXT('#_G'!J47))),ISNUMBER(FIND("!",_xlfn.FORMULATEXT('#_G'!J47))))),AND(ISNUMBER(FIND("[",_xlfn.FORMULATEXT(G!J47))),ISNUMBER(FIND("!",_xlfn.FORMULATEXT(G!J47)))),FALSE),"ExternalRefsMsg",IF(ISNUMBER('#_G'!J47),IF(ABS('#_G'!J47-G!J47)&gt;0.00001,TRUE,FALSE),IF('#_G'!J47&lt;&gt;G!J47,TRUE,FALSE)),IF(ISNUMBER('#_G'!J47),IF('#_G'!J47&gt;G!J47,"TooLow","TooHigh"),"WrongAnswer"),NOT(_xlfn.ISFORMULA('#_G'!J47)),IF(_xlfn.IFS(ISTEXT('#_G'!J47),FALSE,ISLOGICAL('#_G'!J47),FALSE,SUBSTITUTE(CELL("format",'#_G'!J47),"-","")=SUBSTITUTE(CELL("format",G!J47),"-",""),FALSE,CELL("format",'#_G'!J47)="G",FALSE,AND(CELL("format",'#_G'!J47)="F0",CELL("format",G!J47)="G"),FALSE,TRUE,IFERROR(IF(MATCH(CELL("format",'#_G'!J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47),_xlfn.FORMULATEXT(G!J47),G!J47),"9","#"),"8","#"),"7","#"),"6","#"),"5","#"),"4","#"),"3","#"),"2","#"),"1","#"),"0","#"),"$","")," ",""),",","@"),"&gt;","@"),"&lt;","@"),"=","@"),")","@"),"(","@"),"^","@"),"/","@"),"+","@"),"*","@"),"-","@"))-LEN(SUBSTITUTE(SUBSTITUTE(SUBSTITUTE(SUBSTITUTE(SUBSTITUTE(SUBSTITUTE(SUBSTITUTE(SUBSTITUTE(SUBSTITUTE(SUBSTITUTE(SUBSTITUTE(SUBSTITUTE(SUBSTITUTE(SUBSTITUTE(SUBSTITUTE(SUBSTITUTE(SUBSTITUTE(SUBSTITUTE(SUBSTITUTE(SUBSTITUTE(SUBSTITUTE(SUBSTITUTE(SUBSTITUTE(SUBSTITUTE(IF(_xlfn.ISFORMULA(G!J47),_xlfn.FORMULATEXT(G!J47),G!J47),"9","#"),"8","#"),"7","#"),"6","#"),"5","#"),"4","#"),"3","#"),"2","#"),"1","#"),"0","#"),"$","")," ",""),",","@"),"&gt;","@"),"&lt;","@"),"=","@"),")","@"),"(","@"),"^","@"),"/","@"),"+","@"),"*","@"),"-","@"),"@#","")))/2&gt;(LEN(SUBSTITUTE(SUBSTITUTE(SUBSTITUTE(SUBSTITUTE(SUBSTITUTE(SUBSTITUTE(SUBSTITUTE(SUBSTITUTE(SUBSTITUTE(SUBSTITUTE(SUBSTITUTE(SUBSTITUTE(SUBSTITUTE(SUBSTITUTE(SUBSTITUTE(SUBSTITUTE(SUBSTITUTE(SUBSTITUTE(SUBSTITUTE(SUBSTITUTE(SUBSTITUTE(SUBSTITUTE(SUBSTITUTE(IF(_xlfn.ISFORMULA('#_G'!J47),_xlfn.FORMULATEXT('#_G'!J47),'#_G'!J47),"9","#"),"8","#"),"7","#"),"6","#"),"5","#"),"4","#"),"3","#"),"2","#"),"1","#"),"0","#"),"$","")," ",""),",","@"),"&gt;","@"),"&lt;","@"),"=","@"),")","@"),"(","@"),"^","@"),"/","@"),"+","@"),"*","@"),"-","@"))-LEN(SUBSTITUTE(SUBSTITUTE(SUBSTITUTE(SUBSTITUTE(SUBSTITUTE(SUBSTITUTE(SUBSTITUTE(SUBSTITUTE(SUBSTITUTE(SUBSTITUTE(SUBSTITUTE(SUBSTITUTE(SUBSTITUTE(SUBSTITUTE(SUBSTITUTE(SUBSTITUTE(SUBSTITUTE(SUBSTITUTE(SUBSTITUTE(SUBSTITUTE(SUBSTITUTE(SUBSTITUTE(SUBSTITUTE(SUBSTITUTE(IF(_xlfn.ISFORMULA('#_G'!J47),_xlfn.FORMULATEXT('#_G'!J47),'#_G'!J47),"9","#"),"8","#"),"7","#"),"6","#"),"5","#"),"4","#"),"3","#"),"2","#"),"1","#"),"0","#"),"$","")," ",""),",","@"),"&gt;","@"),"&lt;","@"),"=","@"),")","@"),"(","@"),"^","@"),"/","@"),"+","@"),"*","@"),"-","@"),"@#","")))/2,TRUE,FALSE),"HardCodeMsg",IF(LEN(IF(_xlfn.ISFORMULA(G!J47),_xlfn.FORMULATEXT(G!J47),G!J47))-LEN(SUBSTITUTE(IF(_xlfn.ISFORMULA(G!J47),_xlfn.FORMULATEXT(G!J47),G!J47),"""",""))&gt;LEN(IF(_xlfn.ISFORMULA('#_G'!J47),_xlfn.FORMULATEXT('#_G'!J47),'#_G'!J47))-LEN(SUBSTITUTE(IF(_xlfn.ISFORMULA('#_G'!J47),_xlfn.FORMULATEXT('#_G'!J47),'#_G'!J47),"""","")),TRUE,FALSE),"HardQuoteMsg",IF(LEN(IF(_xlfn.ISFORMULA(G!J47),_xlfn.FORMULATEXT(G!J47),G!J47))-LEN(SUBSTITUTE(IF(_xlfn.ISFORMULA(G!J47),_xlfn.FORMULATEXT(G!J47),G!J47),"$",""))&lt;LEN(IF(_xlfn.ISFORMULA('#_G'!J47),_xlfn.FORMULATEXT('#_G'!J47),'#_G'!J47))-LEN(SUBSTITUTE(IF(_xlfn.ISFORMULA('#_G'!J47),_xlfn.FORMULATEXT('#_G'!J47),'#_G'!J47),"$","")),TRUE,FALSE),"MissingAbsMsg",_xlfn.IFS(ISTEXT('#_G'!J47),FALSE,ISLOGICAL('#_G'!J47),FALSE,SUBSTITUTE(CELL("format",'#_G'!J47),"-","")=SUBSTITUTE(CELL("format",G!J47),"-",""),FALSE,CELL("format",'#_G'!J47)="G",FALSE,AND(CELL("format",'#_G'!J47)="F0",CELL("format",G!J47)="G"),FALSE,TRUE,IFERROR(IF(MATCH(CELL("format",'#_G'!J47),FormatCodes_SFX!$A$4:$A$53,0)&gt;0,TRUE),FALSE),TRUE,TRUE),"FormatMsg",TRUE,"PerfectMsg")</f>
        <v>PerfectMsg</v>
      </c>
      <c r="K47" s="231" t="str">
        <f ca="1">_xlfn.IFS(ISBLANK(G!K47),"",IF(NOT(ISNA('#_G'!K47)),IF(ISNA(G!K47),TRUE,FALSE),FALSE),"StuNAMsg",IF(AND(ISNA('#_G'!K47),ISNA(G!K47)),TRUE,FALSE),"PerfectMsg",IF(NOT(ISERROR('#_G'!K47)),IF(ISERROR(G!K47),TRUE,FALSE),FALSE),"StuErrorMsg",IF(TYPE('#_G'!K47)&lt;&gt;TYPE(G!K47),TRUE,FALSE),"WrongTypeMsg",IF(_xlfn.ISFORMULA('#_G'!K47),IF(NOT(_xlfn.ISFORMULA(G!K47)),TRUE),FALSE),"MissingFormulaMsg",IF(NOT(AND(ISNUMBER(FIND("[",_xlfn.FORMULATEXT('#_G'!K47))),ISNUMBER(FIND("!",_xlfn.FORMULATEXT('#_G'!K47))))),AND(ISNUMBER(FIND("[",_xlfn.FORMULATEXT(G!K47))),ISNUMBER(FIND("!",_xlfn.FORMULATEXT(G!K47)))),FALSE),"ExternalRefsMsg",IF(ISNUMBER('#_G'!K47),IF(ABS('#_G'!K47-G!K47)&gt;0.00001,TRUE,FALSE),IF('#_G'!K47&lt;&gt;G!K47,TRUE,FALSE)),IF(ISNUMBER('#_G'!K47),IF('#_G'!K47&gt;G!K47,"TooLow","TooHigh"),"WrongAnswer"),NOT(_xlfn.ISFORMULA('#_G'!K47)),IF(_xlfn.IFS(ISTEXT('#_G'!K47),FALSE,ISLOGICAL('#_G'!K47),FALSE,SUBSTITUTE(CELL("format",'#_G'!K47),"-","")=SUBSTITUTE(CELL("format",G!K47),"-",""),FALSE,CELL("format",'#_G'!K47)="G",FALSE,AND(CELL("format",'#_G'!K47)="F0",CELL("format",G!K47)="G"),FALSE,TRUE,IFERROR(IF(MATCH(CELL("format",'#_G'!K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47),_xlfn.FORMULATEXT(G!K47),G!K47),"9","#"),"8","#"),"7","#"),"6","#"),"5","#"),"4","#"),"3","#"),"2","#"),"1","#"),"0","#"),"$","")," ",""),",","@"),"&gt;","@"),"&lt;","@"),"=","@"),")","@"),"(","@"),"^","@"),"/","@"),"+","@"),"*","@"),"-","@"))-LEN(SUBSTITUTE(SUBSTITUTE(SUBSTITUTE(SUBSTITUTE(SUBSTITUTE(SUBSTITUTE(SUBSTITUTE(SUBSTITUTE(SUBSTITUTE(SUBSTITUTE(SUBSTITUTE(SUBSTITUTE(SUBSTITUTE(SUBSTITUTE(SUBSTITUTE(SUBSTITUTE(SUBSTITUTE(SUBSTITUTE(SUBSTITUTE(SUBSTITUTE(SUBSTITUTE(SUBSTITUTE(SUBSTITUTE(SUBSTITUTE(IF(_xlfn.ISFORMULA(G!K47),_xlfn.FORMULATEXT(G!K47),G!K47),"9","#"),"8","#"),"7","#"),"6","#"),"5","#"),"4","#"),"3","#"),"2","#"),"1","#"),"0","#"),"$","")," ",""),",","@"),"&gt;","@"),"&lt;","@"),"=","@"),")","@"),"(","@"),"^","@"),"/","@"),"+","@"),"*","@"),"-","@"),"@#","")))/2&gt;(LEN(SUBSTITUTE(SUBSTITUTE(SUBSTITUTE(SUBSTITUTE(SUBSTITUTE(SUBSTITUTE(SUBSTITUTE(SUBSTITUTE(SUBSTITUTE(SUBSTITUTE(SUBSTITUTE(SUBSTITUTE(SUBSTITUTE(SUBSTITUTE(SUBSTITUTE(SUBSTITUTE(SUBSTITUTE(SUBSTITUTE(SUBSTITUTE(SUBSTITUTE(SUBSTITUTE(SUBSTITUTE(SUBSTITUTE(IF(_xlfn.ISFORMULA('#_G'!K47),_xlfn.FORMULATEXT('#_G'!K47),'#_G'!K47),"9","#"),"8","#"),"7","#"),"6","#"),"5","#"),"4","#"),"3","#"),"2","#"),"1","#"),"0","#"),"$","")," ",""),",","@"),"&gt;","@"),"&lt;","@"),"=","@"),")","@"),"(","@"),"^","@"),"/","@"),"+","@"),"*","@"),"-","@"))-LEN(SUBSTITUTE(SUBSTITUTE(SUBSTITUTE(SUBSTITUTE(SUBSTITUTE(SUBSTITUTE(SUBSTITUTE(SUBSTITUTE(SUBSTITUTE(SUBSTITUTE(SUBSTITUTE(SUBSTITUTE(SUBSTITUTE(SUBSTITUTE(SUBSTITUTE(SUBSTITUTE(SUBSTITUTE(SUBSTITUTE(SUBSTITUTE(SUBSTITUTE(SUBSTITUTE(SUBSTITUTE(SUBSTITUTE(SUBSTITUTE(IF(_xlfn.ISFORMULA('#_G'!K47),_xlfn.FORMULATEXT('#_G'!K47),'#_G'!K47),"9","#"),"8","#"),"7","#"),"6","#"),"5","#"),"4","#"),"3","#"),"2","#"),"1","#"),"0","#"),"$","")," ",""),",","@"),"&gt;","@"),"&lt;","@"),"=","@"),")","@"),"(","@"),"^","@"),"/","@"),"+","@"),"*","@"),"-","@"),"@#","")))/2,TRUE,FALSE),"HardCodeMsg",IF(LEN(IF(_xlfn.ISFORMULA(G!K47),_xlfn.FORMULATEXT(G!K47),G!K47))-LEN(SUBSTITUTE(IF(_xlfn.ISFORMULA(G!K47),_xlfn.FORMULATEXT(G!K47),G!K47),"""",""))&gt;LEN(IF(_xlfn.ISFORMULA('#_G'!K47),_xlfn.FORMULATEXT('#_G'!K47),'#_G'!K47))-LEN(SUBSTITUTE(IF(_xlfn.ISFORMULA('#_G'!K47),_xlfn.FORMULATEXT('#_G'!K47),'#_G'!K47),"""","")),TRUE,FALSE),"HardQuoteMsg",IF(LEN(IF(_xlfn.ISFORMULA(G!K47),_xlfn.FORMULATEXT(G!K47),G!K47))-LEN(SUBSTITUTE(IF(_xlfn.ISFORMULA(G!K47),_xlfn.FORMULATEXT(G!K47),G!K47),"$",""))&lt;LEN(IF(_xlfn.ISFORMULA('#_G'!K47),_xlfn.FORMULATEXT('#_G'!K47),'#_G'!K47))-LEN(SUBSTITUTE(IF(_xlfn.ISFORMULA('#_G'!K47),_xlfn.FORMULATEXT('#_G'!K47),'#_G'!K47),"$","")),TRUE,FALSE),"MissingAbsMsg",_xlfn.IFS(ISTEXT('#_G'!K47),FALSE,ISLOGICAL('#_G'!K47),FALSE,SUBSTITUTE(CELL("format",'#_G'!K47),"-","")=SUBSTITUTE(CELL("format",G!K47),"-",""),FALSE,CELL("format",'#_G'!K47)="G",FALSE,AND(CELL("format",'#_G'!K47)="F0",CELL("format",G!K47)="G"),FALSE,TRUE,IFERROR(IF(MATCH(CELL("format",'#_G'!K47),FormatCodes_SFX!$A$4:$A$53,0)&gt;0,TRUE),FALSE),TRUE,TRUE),"FormatMsg",TRUE,"PerfectMsg")</f>
        <v>PerfectMsg</v>
      </c>
    </row>
    <row r="48" spans="6:11">
      <c r="F48" s="350">
        <v>0</v>
      </c>
      <c r="G48" s="348">
        <v>0</v>
      </c>
      <c r="H48" s="351">
        <v>0</v>
      </c>
      <c r="I48" s="349" t="str">
        <f ca="1">_xlfn.IFS(ISBLANK(G!I48),"",IF(NOT(ISNA('#_G'!I48)),IF(ISNA(G!I48),TRUE,FALSE),FALSE),"StuNAMsg",IF(AND(ISNA('#_G'!I48),ISNA(G!I48)),TRUE,FALSE),"PerfectMsg",IF(NOT(ISERROR('#_G'!I48)),IF(ISERROR(G!I48),TRUE,FALSE),FALSE),"StuErrorMsg",IF(TYPE('#_G'!I48)&lt;&gt;TYPE(G!I48),TRUE,FALSE),"WrongTypeMsg",IF(_xlfn.ISFORMULA('#_G'!I48),IF(NOT(_xlfn.ISFORMULA(G!I48)),TRUE),FALSE),"MissingFormulaMsg",IF(NOT(AND(ISNUMBER(FIND("[",_xlfn.FORMULATEXT('#_G'!I48))),ISNUMBER(FIND("!",_xlfn.FORMULATEXT('#_G'!I48))))),AND(ISNUMBER(FIND("[",_xlfn.FORMULATEXT(G!I48))),ISNUMBER(FIND("!",_xlfn.FORMULATEXT(G!I48)))),FALSE),"ExternalRefsMsg",IF(ISNUMBER('#_G'!I48),IF(ABS('#_G'!I48-G!I48)&gt;0.00001,TRUE,FALSE),IF('#_G'!I48&lt;&gt;G!I48,TRUE,FALSE)),IF(ISNUMBER('#_G'!I48),IF('#_G'!I48&gt;G!I48,"TooLow","TooHigh"),"WrongAnswer"),NOT(_xlfn.ISFORMULA('#_G'!I48)),IF(_xlfn.IFS(ISTEXT('#_G'!I48),FALSE,ISLOGICAL('#_G'!I48),FALSE,SUBSTITUTE(CELL("format",'#_G'!I48),"-","")=SUBSTITUTE(CELL("format",G!I48),"-",""),FALSE,CELL("format",'#_G'!I48)="G",FALSE,AND(CELL("format",'#_G'!I48)="F0",CELL("format",G!I48)="G"),FALSE,TRUE,IFERROR(IF(MATCH(CELL("format",'#_G'!I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48),_xlfn.FORMULATEXT(G!I48),G!I48),"9","#"),"8","#"),"7","#"),"6","#"),"5","#"),"4","#"),"3","#"),"2","#"),"1","#"),"0","#"),"$","")," ",""),",","@"),"&gt;","@"),"&lt;","@"),"=","@"),")","@"),"(","@"),"^","@"),"/","@"),"+","@"),"*","@"),"-","@"))-LEN(SUBSTITUTE(SUBSTITUTE(SUBSTITUTE(SUBSTITUTE(SUBSTITUTE(SUBSTITUTE(SUBSTITUTE(SUBSTITUTE(SUBSTITUTE(SUBSTITUTE(SUBSTITUTE(SUBSTITUTE(SUBSTITUTE(SUBSTITUTE(SUBSTITUTE(SUBSTITUTE(SUBSTITUTE(SUBSTITUTE(SUBSTITUTE(SUBSTITUTE(SUBSTITUTE(SUBSTITUTE(SUBSTITUTE(SUBSTITUTE(IF(_xlfn.ISFORMULA(G!I48),_xlfn.FORMULATEXT(G!I48),G!I48),"9","#"),"8","#"),"7","#"),"6","#"),"5","#"),"4","#"),"3","#"),"2","#"),"1","#"),"0","#"),"$","")," ",""),",","@"),"&gt;","@"),"&lt;","@"),"=","@"),")","@"),"(","@"),"^","@"),"/","@"),"+","@"),"*","@"),"-","@"),"@#","")))/2&gt;(LEN(SUBSTITUTE(SUBSTITUTE(SUBSTITUTE(SUBSTITUTE(SUBSTITUTE(SUBSTITUTE(SUBSTITUTE(SUBSTITUTE(SUBSTITUTE(SUBSTITUTE(SUBSTITUTE(SUBSTITUTE(SUBSTITUTE(SUBSTITUTE(SUBSTITUTE(SUBSTITUTE(SUBSTITUTE(SUBSTITUTE(SUBSTITUTE(SUBSTITUTE(SUBSTITUTE(SUBSTITUTE(SUBSTITUTE(IF(_xlfn.ISFORMULA('#_G'!I48),_xlfn.FORMULATEXT('#_G'!I48),'#_G'!I48),"9","#"),"8","#"),"7","#"),"6","#"),"5","#"),"4","#"),"3","#"),"2","#"),"1","#"),"0","#"),"$","")," ",""),",","@"),"&gt;","@"),"&lt;","@"),"=","@"),")","@"),"(","@"),"^","@"),"/","@"),"+","@"),"*","@"),"-","@"))-LEN(SUBSTITUTE(SUBSTITUTE(SUBSTITUTE(SUBSTITUTE(SUBSTITUTE(SUBSTITUTE(SUBSTITUTE(SUBSTITUTE(SUBSTITUTE(SUBSTITUTE(SUBSTITUTE(SUBSTITUTE(SUBSTITUTE(SUBSTITUTE(SUBSTITUTE(SUBSTITUTE(SUBSTITUTE(SUBSTITUTE(SUBSTITUTE(SUBSTITUTE(SUBSTITUTE(SUBSTITUTE(SUBSTITUTE(SUBSTITUTE(IF(_xlfn.ISFORMULA('#_G'!I48),_xlfn.FORMULATEXT('#_G'!I48),'#_G'!I48),"9","#"),"8","#"),"7","#"),"6","#"),"5","#"),"4","#"),"3","#"),"2","#"),"1","#"),"0","#"),"$","")," ",""),",","@"),"&gt;","@"),"&lt;","@"),"=","@"),")","@"),"(","@"),"^","@"),"/","@"),"+","@"),"*","@"),"-","@"),"@#","")))/2,TRUE,FALSE),"HardCodeMsg",IF(LEN(IF(_xlfn.ISFORMULA(G!I48),_xlfn.FORMULATEXT(G!I48),G!I48))-LEN(SUBSTITUTE(IF(_xlfn.ISFORMULA(G!I48),_xlfn.FORMULATEXT(G!I48),G!I48),"""",""))&gt;LEN(IF(_xlfn.ISFORMULA('#_G'!I48),_xlfn.FORMULATEXT('#_G'!I48),'#_G'!I48))-LEN(SUBSTITUTE(IF(_xlfn.ISFORMULA('#_G'!I48),_xlfn.FORMULATEXT('#_G'!I48),'#_G'!I48),"""","")),TRUE,FALSE),"HardQuoteMsg",IF(LEN(IF(_xlfn.ISFORMULA(G!I48),_xlfn.FORMULATEXT(G!I48),G!I48))-LEN(SUBSTITUTE(IF(_xlfn.ISFORMULA(G!I48),_xlfn.FORMULATEXT(G!I48),G!I48),"$",""))&lt;LEN(IF(_xlfn.ISFORMULA('#_G'!I48),_xlfn.FORMULATEXT('#_G'!I48),'#_G'!I48))-LEN(SUBSTITUTE(IF(_xlfn.ISFORMULA('#_G'!I48),_xlfn.FORMULATEXT('#_G'!I48),'#_G'!I48),"$","")),TRUE,FALSE),"MissingAbsMsg",_xlfn.IFS(ISTEXT('#_G'!I48),FALSE,ISLOGICAL('#_G'!I48),FALSE,SUBSTITUTE(CELL("format",'#_G'!I48),"-","")=SUBSTITUTE(CELL("format",G!I48),"-",""),FALSE,CELL("format",'#_G'!I48)="G",FALSE,AND(CELL("format",'#_G'!I48)="F0",CELL("format",G!I48)="G"),FALSE,TRUE,IFERROR(IF(MATCH(CELL("format",'#_G'!I48),FormatCodes_SFX!$A$4:$A$53,0)&gt;0,TRUE),FALSE),TRUE,TRUE),"FormatMsg",TRUE,"PerfectMsg")</f>
        <v>PerfectMsg</v>
      </c>
      <c r="J48" s="349" t="str">
        <f ca="1">_xlfn.IFS(ISBLANK(G!J48),"",IF(NOT(ISNA('#_G'!J48)),IF(ISNA(G!J48),TRUE,FALSE),FALSE),"StuNAMsg",IF(AND(ISNA('#_G'!J48),ISNA(G!J48)),TRUE,FALSE),"PerfectMsg",IF(NOT(ISERROR('#_G'!J48)),IF(ISERROR(G!J48),TRUE,FALSE),FALSE),"StuErrorMsg",IF(TYPE('#_G'!J48)&lt;&gt;TYPE(G!J48),TRUE,FALSE),"WrongTypeMsg",IF(_xlfn.ISFORMULA('#_G'!J48),IF(NOT(_xlfn.ISFORMULA(G!J48)),TRUE),FALSE),"MissingFormulaMsg",IF(NOT(AND(ISNUMBER(FIND("[",_xlfn.FORMULATEXT('#_G'!J48))),ISNUMBER(FIND("!",_xlfn.FORMULATEXT('#_G'!J48))))),AND(ISNUMBER(FIND("[",_xlfn.FORMULATEXT(G!J48))),ISNUMBER(FIND("!",_xlfn.FORMULATEXT(G!J48)))),FALSE),"ExternalRefsMsg",IF(ISNUMBER('#_G'!J48),IF(ABS('#_G'!J48-G!J48)&gt;0.00001,TRUE,FALSE),IF('#_G'!J48&lt;&gt;G!J48,TRUE,FALSE)),IF(ISNUMBER('#_G'!J48),IF('#_G'!J48&gt;G!J48,"TooLow","TooHigh"),"WrongAnswer"),NOT(_xlfn.ISFORMULA('#_G'!J48)),IF(_xlfn.IFS(ISTEXT('#_G'!J48),FALSE,ISLOGICAL('#_G'!J48),FALSE,SUBSTITUTE(CELL("format",'#_G'!J48),"-","")=SUBSTITUTE(CELL("format",G!J48),"-",""),FALSE,CELL("format",'#_G'!J48)="G",FALSE,AND(CELL("format",'#_G'!J48)="F0",CELL("format",G!J48)="G"),FALSE,TRUE,IFERROR(IF(MATCH(CELL("format",'#_G'!J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48),_xlfn.FORMULATEXT(G!J48),G!J48),"9","#"),"8","#"),"7","#"),"6","#"),"5","#"),"4","#"),"3","#"),"2","#"),"1","#"),"0","#"),"$","")," ",""),",","@"),"&gt;","@"),"&lt;","@"),"=","@"),")","@"),"(","@"),"^","@"),"/","@"),"+","@"),"*","@"),"-","@"))-LEN(SUBSTITUTE(SUBSTITUTE(SUBSTITUTE(SUBSTITUTE(SUBSTITUTE(SUBSTITUTE(SUBSTITUTE(SUBSTITUTE(SUBSTITUTE(SUBSTITUTE(SUBSTITUTE(SUBSTITUTE(SUBSTITUTE(SUBSTITUTE(SUBSTITUTE(SUBSTITUTE(SUBSTITUTE(SUBSTITUTE(SUBSTITUTE(SUBSTITUTE(SUBSTITUTE(SUBSTITUTE(SUBSTITUTE(SUBSTITUTE(IF(_xlfn.ISFORMULA(G!J48),_xlfn.FORMULATEXT(G!J48),G!J48),"9","#"),"8","#"),"7","#"),"6","#"),"5","#"),"4","#"),"3","#"),"2","#"),"1","#"),"0","#"),"$","")," ",""),",","@"),"&gt;","@"),"&lt;","@"),"=","@"),")","@"),"(","@"),"^","@"),"/","@"),"+","@"),"*","@"),"-","@"),"@#","")))/2&gt;(LEN(SUBSTITUTE(SUBSTITUTE(SUBSTITUTE(SUBSTITUTE(SUBSTITUTE(SUBSTITUTE(SUBSTITUTE(SUBSTITUTE(SUBSTITUTE(SUBSTITUTE(SUBSTITUTE(SUBSTITUTE(SUBSTITUTE(SUBSTITUTE(SUBSTITUTE(SUBSTITUTE(SUBSTITUTE(SUBSTITUTE(SUBSTITUTE(SUBSTITUTE(SUBSTITUTE(SUBSTITUTE(SUBSTITUTE(IF(_xlfn.ISFORMULA('#_G'!J48),_xlfn.FORMULATEXT('#_G'!J48),'#_G'!J48),"9","#"),"8","#"),"7","#"),"6","#"),"5","#"),"4","#"),"3","#"),"2","#"),"1","#"),"0","#"),"$","")," ",""),",","@"),"&gt;","@"),"&lt;","@"),"=","@"),")","@"),"(","@"),"^","@"),"/","@"),"+","@"),"*","@"),"-","@"))-LEN(SUBSTITUTE(SUBSTITUTE(SUBSTITUTE(SUBSTITUTE(SUBSTITUTE(SUBSTITUTE(SUBSTITUTE(SUBSTITUTE(SUBSTITUTE(SUBSTITUTE(SUBSTITUTE(SUBSTITUTE(SUBSTITUTE(SUBSTITUTE(SUBSTITUTE(SUBSTITUTE(SUBSTITUTE(SUBSTITUTE(SUBSTITUTE(SUBSTITUTE(SUBSTITUTE(SUBSTITUTE(SUBSTITUTE(SUBSTITUTE(IF(_xlfn.ISFORMULA('#_G'!J48),_xlfn.FORMULATEXT('#_G'!J48),'#_G'!J48),"9","#"),"8","#"),"7","#"),"6","#"),"5","#"),"4","#"),"3","#"),"2","#"),"1","#"),"0","#"),"$","")," ",""),",","@"),"&gt;","@"),"&lt;","@"),"=","@"),")","@"),"(","@"),"^","@"),"/","@"),"+","@"),"*","@"),"-","@"),"@#","")))/2,TRUE,FALSE),"HardCodeMsg",IF(LEN(IF(_xlfn.ISFORMULA(G!J48),_xlfn.FORMULATEXT(G!J48),G!J48))-LEN(SUBSTITUTE(IF(_xlfn.ISFORMULA(G!J48),_xlfn.FORMULATEXT(G!J48),G!J48),"""",""))&gt;LEN(IF(_xlfn.ISFORMULA('#_G'!J48),_xlfn.FORMULATEXT('#_G'!J48),'#_G'!J48))-LEN(SUBSTITUTE(IF(_xlfn.ISFORMULA('#_G'!J48),_xlfn.FORMULATEXT('#_G'!J48),'#_G'!J48),"""","")),TRUE,FALSE),"HardQuoteMsg",IF(LEN(IF(_xlfn.ISFORMULA(G!J48),_xlfn.FORMULATEXT(G!J48),G!J48))-LEN(SUBSTITUTE(IF(_xlfn.ISFORMULA(G!J48),_xlfn.FORMULATEXT(G!J48),G!J48),"$",""))&lt;LEN(IF(_xlfn.ISFORMULA('#_G'!J48),_xlfn.FORMULATEXT('#_G'!J48),'#_G'!J48))-LEN(SUBSTITUTE(IF(_xlfn.ISFORMULA('#_G'!J48),_xlfn.FORMULATEXT('#_G'!J48),'#_G'!J48),"$","")),TRUE,FALSE),"MissingAbsMsg",_xlfn.IFS(ISTEXT('#_G'!J48),FALSE,ISLOGICAL('#_G'!J48),FALSE,SUBSTITUTE(CELL("format",'#_G'!J48),"-","")=SUBSTITUTE(CELL("format",G!J48),"-",""),FALSE,CELL("format",'#_G'!J48)="G",FALSE,AND(CELL("format",'#_G'!J48)="F0",CELL("format",G!J48)="G"),FALSE,TRUE,IFERROR(IF(MATCH(CELL("format",'#_G'!J48),FormatCodes_SFX!$A$4:$A$53,0)&gt;0,TRUE),FALSE),TRUE,TRUE),"FormatMsg",TRUE,"PerfectMsg")</f>
        <v>PerfectMsg</v>
      </c>
      <c r="K48" s="231" t="str">
        <f ca="1">_xlfn.IFS(ISBLANK(G!K48),"",IF(NOT(ISNA('#_G'!K48)),IF(ISNA(G!K48),TRUE,FALSE),FALSE),"StuNAMsg",IF(AND(ISNA('#_G'!K48),ISNA(G!K48)),TRUE,FALSE),"PerfectMsg",IF(NOT(ISERROR('#_G'!K48)),IF(ISERROR(G!K48),TRUE,FALSE),FALSE),"StuErrorMsg",IF(TYPE('#_G'!K48)&lt;&gt;TYPE(G!K48),TRUE,FALSE),"WrongTypeMsg",IF(_xlfn.ISFORMULA('#_G'!K48),IF(NOT(_xlfn.ISFORMULA(G!K48)),TRUE),FALSE),"MissingFormulaMsg",IF(NOT(AND(ISNUMBER(FIND("[",_xlfn.FORMULATEXT('#_G'!K48))),ISNUMBER(FIND("!",_xlfn.FORMULATEXT('#_G'!K48))))),AND(ISNUMBER(FIND("[",_xlfn.FORMULATEXT(G!K48))),ISNUMBER(FIND("!",_xlfn.FORMULATEXT(G!K48)))),FALSE),"ExternalRefsMsg",IF(ISNUMBER('#_G'!K48),IF(ABS('#_G'!K48-G!K48)&gt;0.00001,TRUE,FALSE),IF('#_G'!K48&lt;&gt;G!K48,TRUE,FALSE)),IF(ISNUMBER('#_G'!K48),IF('#_G'!K48&gt;G!K48,"TooLow","TooHigh"),"WrongAnswer"),NOT(_xlfn.ISFORMULA('#_G'!K48)),IF(_xlfn.IFS(ISTEXT('#_G'!K48),FALSE,ISLOGICAL('#_G'!K48),FALSE,SUBSTITUTE(CELL("format",'#_G'!K48),"-","")=SUBSTITUTE(CELL("format",G!K48),"-",""),FALSE,CELL("format",'#_G'!K48)="G",FALSE,AND(CELL("format",'#_G'!K48)="F0",CELL("format",G!K48)="G"),FALSE,TRUE,IFERROR(IF(MATCH(CELL("format",'#_G'!K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48),_xlfn.FORMULATEXT(G!K48),G!K48),"9","#"),"8","#"),"7","#"),"6","#"),"5","#"),"4","#"),"3","#"),"2","#"),"1","#"),"0","#"),"$","")," ",""),",","@"),"&gt;","@"),"&lt;","@"),"=","@"),")","@"),"(","@"),"^","@"),"/","@"),"+","@"),"*","@"),"-","@"))-LEN(SUBSTITUTE(SUBSTITUTE(SUBSTITUTE(SUBSTITUTE(SUBSTITUTE(SUBSTITUTE(SUBSTITUTE(SUBSTITUTE(SUBSTITUTE(SUBSTITUTE(SUBSTITUTE(SUBSTITUTE(SUBSTITUTE(SUBSTITUTE(SUBSTITUTE(SUBSTITUTE(SUBSTITUTE(SUBSTITUTE(SUBSTITUTE(SUBSTITUTE(SUBSTITUTE(SUBSTITUTE(SUBSTITUTE(SUBSTITUTE(IF(_xlfn.ISFORMULA(G!K48),_xlfn.FORMULATEXT(G!K48),G!K48),"9","#"),"8","#"),"7","#"),"6","#"),"5","#"),"4","#"),"3","#"),"2","#"),"1","#"),"0","#"),"$","")," ",""),",","@"),"&gt;","@"),"&lt;","@"),"=","@"),")","@"),"(","@"),"^","@"),"/","@"),"+","@"),"*","@"),"-","@"),"@#","")))/2&gt;(LEN(SUBSTITUTE(SUBSTITUTE(SUBSTITUTE(SUBSTITUTE(SUBSTITUTE(SUBSTITUTE(SUBSTITUTE(SUBSTITUTE(SUBSTITUTE(SUBSTITUTE(SUBSTITUTE(SUBSTITUTE(SUBSTITUTE(SUBSTITUTE(SUBSTITUTE(SUBSTITUTE(SUBSTITUTE(SUBSTITUTE(SUBSTITUTE(SUBSTITUTE(SUBSTITUTE(SUBSTITUTE(SUBSTITUTE(IF(_xlfn.ISFORMULA('#_G'!K48),_xlfn.FORMULATEXT('#_G'!K48),'#_G'!K48),"9","#"),"8","#"),"7","#"),"6","#"),"5","#"),"4","#"),"3","#"),"2","#"),"1","#"),"0","#"),"$","")," ",""),",","@"),"&gt;","@"),"&lt;","@"),"=","@"),")","@"),"(","@"),"^","@"),"/","@"),"+","@"),"*","@"),"-","@"))-LEN(SUBSTITUTE(SUBSTITUTE(SUBSTITUTE(SUBSTITUTE(SUBSTITUTE(SUBSTITUTE(SUBSTITUTE(SUBSTITUTE(SUBSTITUTE(SUBSTITUTE(SUBSTITUTE(SUBSTITUTE(SUBSTITUTE(SUBSTITUTE(SUBSTITUTE(SUBSTITUTE(SUBSTITUTE(SUBSTITUTE(SUBSTITUTE(SUBSTITUTE(SUBSTITUTE(SUBSTITUTE(SUBSTITUTE(SUBSTITUTE(IF(_xlfn.ISFORMULA('#_G'!K48),_xlfn.FORMULATEXT('#_G'!K48),'#_G'!K48),"9","#"),"8","#"),"7","#"),"6","#"),"5","#"),"4","#"),"3","#"),"2","#"),"1","#"),"0","#"),"$","")," ",""),",","@"),"&gt;","@"),"&lt;","@"),"=","@"),")","@"),"(","@"),"^","@"),"/","@"),"+","@"),"*","@"),"-","@"),"@#","")))/2,TRUE,FALSE),"HardCodeMsg",IF(LEN(IF(_xlfn.ISFORMULA(G!K48),_xlfn.FORMULATEXT(G!K48),G!K48))-LEN(SUBSTITUTE(IF(_xlfn.ISFORMULA(G!K48),_xlfn.FORMULATEXT(G!K48),G!K48),"""",""))&gt;LEN(IF(_xlfn.ISFORMULA('#_G'!K48),_xlfn.FORMULATEXT('#_G'!K48),'#_G'!K48))-LEN(SUBSTITUTE(IF(_xlfn.ISFORMULA('#_G'!K48),_xlfn.FORMULATEXT('#_G'!K48),'#_G'!K48),"""","")),TRUE,FALSE),"HardQuoteMsg",IF(LEN(IF(_xlfn.ISFORMULA(G!K48),_xlfn.FORMULATEXT(G!K48),G!K48))-LEN(SUBSTITUTE(IF(_xlfn.ISFORMULA(G!K48),_xlfn.FORMULATEXT(G!K48),G!K48),"$",""))&lt;LEN(IF(_xlfn.ISFORMULA('#_G'!K48),_xlfn.FORMULATEXT('#_G'!K48),'#_G'!K48))-LEN(SUBSTITUTE(IF(_xlfn.ISFORMULA('#_G'!K48),_xlfn.FORMULATEXT('#_G'!K48),'#_G'!K48),"$","")),TRUE,FALSE),"MissingAbsMsg",_xlfn.IFS(ISTEXT('#_G'!K48),FALSE,ISLOGICAL('#_G'!K48),FALSE,SUBSTITUTE(CELL("format",'#_G'!K48),"-","")=SUBSTITUTE(CELL("format",G!K48),"-",""),FALSE,CELL("format",'#_G'!K48)="G",FALSE,AND(CELL("format",'#_G'!K48)="F0",CELL("format",G!K48)="G"),FALSE,TRUE,IFERROR(IF(MATCH(CELL("format",'#_G'!K48),FormatCodes_SFX!$A$4:$A$53,0)&gt;0,TRUE),FALSE),TRUE,TRUE),"FormatMsg",TRUE,"PerfectMsg")</f>
        <v>PerfectMsg</v>
      </c>
    </row>
    <row r="49" spans="6:14">
      <c r="F49" s="350">
        <v>0</v>
      </c>
      <c r="G49" s="348">
        <v>0</v>
      </c>
      <c r="H49" s="351">
        <v>0</v>
      </c>
      <c r="I49" s="349" t="str">
        <f ca="1">_xlfn.IFS(ISBLANK(G!I49),"",IF(NOT(ISNA('#_G'!I49)),IF(ISNA(G!I49),TRUE,FALSE),FALSE),"StuNAMsg",IF(AND(ISNA('#_G'!I49),ISNA(G!I49)),TRUE,FALSE),"PerfectMsg",IF(NOT(ISERROR('#_G'!I49)),IF(ISERROR(G!I49),TRUE,FALSE),FALSE),"StuErrorMsg",IF(TYPE('#_G'!I49)&lt;&gt;TYPE(G!I49),TRUE,FALSE),"WrongTypeMsg",IF(_xlfn.ISFORMULA('#_G'!I49),IF(NOT(_xlfn.ISFORMULA(G!I49)),TRUE),FALSE),"MissingFormulaMsg",IF(NOT(AND(ISNUMBER(FIND("[",_xlfn.FORMULATEXT('#_G'!I49))),ISNUMBER(FIND("!",_xlfn.FORMULATEXT('#_G'!I49))))),AND(ISNUMBER(FIND("[",_xlfn.FORMULATEXT(G!I49))),ISNUMBER(FIND("!",_xlfn.FORMULATEXT(G!I49)))),FALSE),"ExternalRefsMsg",IF(ISNUMBER('#_G'!I49),IF(ABS('#_G'!I49-G!I49)&gt;0.00001,TRUE,FALSE),IF('#_G'!I49&lt;&gt;G!I49,TRUE,FALSE)),IF(ISNUMBER('#_G'!I49),IF('#_G'!I49&gt;G!I49,"TooLow","TooHigh"),"WrongAnswer"),NOT(_xlfn.ISFORMULA('#_G'!I49)),IF(_xlfn.IFS(ISTEXT('#_G'!I49),FALSE,ISLOGICAL('#_G'!I49),FALSE,SUBSTITUTE(CELL("format",'#_G'!I49),"-","")=SUBSTITUTE(CELL("format",G!I49),"-",""),FALSE,CELL("format",'#_G'!I49)="G",FALSE,AND(CELL("format",'#_G'!I49)="F0",CELL("format",G!I49)="G"),FALSE,TRUE,IFERROR(IF(MATCH(CELL("format",'#_G'!I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49),_xlfn.FORMULATEXT(G!I49),G!I49),"9","#"),"8","#"),"7","#"),"6","#"),"5","#"),"4","#"),"3","#"),"2","#"),"1","#"),"0","#"),"$","")," ",""),",","@"),"&gt;","@"),"&lt;","@"),"=","@"),")","@"),"(","@"),"^","@"),"/","@"),"+","@"),"*","@"),"-","@"))-LEN(SUBSTITUTE(SUBSTITUTE(SUBSTITUTE(SUBSTITUTE(SUBSTITUTE(SUBSTITUTE(SUBSTITUTE(SUBSTITUTE(SUBSTITUTE(SUBSTITUTE(SUBSTITUTE(SUBSTITUTE(SUBSTITUTE(SUBSTITUTE(SUBSTITUTE(SUBSTITUTE(SUBSTITUTE(SUBSTITUTE(SUBSTITUTE(SUBSTITUTE(SUBSTITUTE(SUBSTITUTE(SUBSTITUTE(SUBSTITUTE(IF(_xlfn.ISFORMULA(G!I49),_xlfn.FORMULATEXT(G!I49),G!I49),"9","#"),"8","#"),"7","#"),"6","#"),"5","#"),"4","#"),"3","#"),"2","#"),"1","#"),"0","#"),"$","")," ",""),",","@"),"&gt;","@"),"&lt;","@"),"=","@"),")","@"),"(","@"),"^","@"),"/","@"),"+","@"),"*","@"),"-","@"),"@#","")))/2&gt;(LEN(SUBSTITUTE(SUBSTITUTE(SUBSTITUTE(SUBSTITUTE(SUBSTITUTE(SUBSTITUTE(SUBSTITUTE(SUBSTITUTE(SUBSTITUTE(SUBSTITUTE(SUBSTITUTE(SUBSTITUTE(SUBSTITUTE(SUBSTITUTE(SUBSTITUTE(SUBSTITUTE(SUBSTITUTE(SUBSTITUTE(SUBSTITUTE(SUBSTITUTE(SUBSTITUTE(SUBSTITUTE(SUBSTITUTE(IF(_xlfn.ISFORMULA('#_G'!I49),_xlfn.FORMULATEXT('#_G'!I49),'#_G'!I49),"9","#"),"8","#"),"7","#"),"6","#"),"5","#"),"4","#"),"3","#"),"2","#"),"1","#"),"0","#"),"$","")," ",""),",","@"),"&gt;","@"),"&lt;","@"),"=","@"),")","@"),"(","@"),"^","@"),"/","@"),"+","@"),"*","@"),"-","@"))-LEN(SUBSTITUTE(SUBSTITUTE(SUBSTITUTE(SUBSTITUTE(SUBSTITUTE(SUBSTITUTE(SUBSTITUTE(SUBSTITUTE(SUBSTITUTE(SUBSTITUTE(SUBSTITUTE(SUBSTITUTE(SUBSTITUTE(SUBSTITUTE(SUBSTITUTE(SUBSTITUTE(SUBSTITUTE(SUBSTITUTE(SUBSTITUTE(SUBSTITUTE(SUBSTITUTE(SUBSTITUTE(SUBSTITUTE(SUBSTITUTE(IF(_xlfn.ISFORMULA('#_G'!I49),_xlfn.FORMULATEXT('#_G'!I49),'#_G'!I49),"9","#"),"8","#"),"7","#"),"6","#"),"5","#"),"4","#"),"3","#"),"2","#"),"1","#"),"0","#"),"$","")," ",""),",","@"),"&gt;","@"),"&lt;","@"),"=","@"),")","@"),"(","@"),"^","@"),"/","@"),"+","@"),"*","@"),"-","@"),"@#","")))/2,TRUE,FALSE),"HardCodeMsg",IF(LEN(IF(_xlfn.ISFORMULA(G!I49),_xlfn.FORMULATEXT(G!I49),G!I49))-LEN(SUBSTITUTE(IF(_xlfn.ISFORMULA(G!I49),_xlfn.FORMULATEXT(G!I49),G!I49),"""",""))&gt;LEN(IF(_xlfn.ISFORMULA('#_G'!I49),_xlfn.FORMULATEXT('#_G'!I49),'#_G'!I49))-LEN(SUBSTITUTE(IF(_xlfn.ISFORMULA('#_G'!I49),_xlfn.FORMULATEXT('#_G'!I49),'#_G'!I49),"""","")),TRUE,FALSE),"HardQuoteMsg",IF(LEN(IF(_xlfn.ISFORMULA(G!I49),_xlfn.FORMULATEXT(G!I49),G!I49))-LEN(SUBSTITUTE(IF(_xlfn.ISFORMULA(G!I49),_xlfn.FORMULATEXT(G!I49),G!I49),"$",""))&lt;LEN(IF(_xlfn.ISFORMULA('#_G'!I49),_xlfn.FORMULATEXT('#_G'!I49),'#_G'!I49))-LEN(SUBSTITUTE(IF(_xlfn.ISFORMULA('#_G'!I49),_xlfn.FORMULATEXT('#_G'!I49),'#_G'!I49),"$","")),TRUE,FALSE),"MissingAbsMsg",_xlfn.IFS(ISTEXT('#_G'!I49),FALSE,ISLOGICAL('#_G'!I49),FALSE,SUBSTITUTE(CELL("format",'#_G'!I49),"-","")=SUBSTITUTE(CELL("format",G!I49),"-",""),FALSE,CELL("format",'#_G'!I49)="G",FALSE,AND(CELL("format",'#_G'!I49)="F0",CELL("format",G!I49)="G"),FALSE,TRUE,IFERROR(IF(MATCH(CELL("format",'#_G'!I49),FormatCodes_SFX!$A$4:$A$53,0)&gt;0,TRUE),FALSE),TRUE,TRUE),"FormatMsg",TRUE,"PerfectMsg")</f>
        <v>PerfectMsg</v>
      </c>
      <c r="J49" s="349" t="str">
        <f ca="1">_xlfn.IFS(ISBLANK(G!J49),"",IF(NOT(ISNA('#_G'!J49)),IF(ISNA(G!J49),TRUE,FALSE),FALSE),"StuNAMsg",IF(AND(ISNA('#_G'!J49),ISNA(G!J49)),TRUE,FALSE),"PerfectMsg",IF(NOT(ISERROR('#_G'!J49)),IF(ISERROR(G!J49),TRUE,FALSE),FALSE),"StuErrorMsg",IF(TYPE('#_G'!J49)&lt;&gt;TYPE(G!J49),TRUE,FALSE),"WrongTypeMsg",IF(_xlfn.ISFORMULA('#_G'!J49),IF(NOT(_xlfn.ISFORMULA(G!J49)),TRUE),FALSE),"MissingFormulaMsg",IF(NOT(AND(ISNUMBER(FIND("[",_xlfn.FORMULATEXT('#_G'!J49))),ISNUMBER(FIND("!",_xlfn.FORMULATEXT('#_G'!J49))))),AND(ISNUMBER(FIND("[",_xlfn.FORMULATEXT(G!J49))),ISNUMBER(FIND("!",_xlfn.FORMULATEXT(G!J49)))),FALSE),"ExternalRefsMsg",IF(ISNUMBER('#_G'!J49),IF(ABS('#_G'!J49-G!J49)&gt;0.00001,TRUE,FALSE),IF('#_G'!J49&lt;&gt;G!J49,TRUE,FALSE)),IF(ISNUMBER('#_G'!J49),IF('#_G'!J49&gt;G!J49,"TooLow","TooHigh"),"WrongAnswer"),NOT(_xlfn.ISFORMULA('#_G'!J49)),IF(_xlfn.IFS(ISTEXT('#_G'!J49),FALSE,ISLOGICAL('#_G'!J49),FALSE,SUBSTITUTE(CELL("format",'#_G'!J49),"-","")=SUBSTITUTE(CELL("format",G!J49),"-",""),FALSE,CELL("format",'#_G'!J49)="G",FALSE,AND(CELL("format",'#_G'!J49)="F0",CELL("format",G!J49)="G"),FALSE,TRUE,IFERROR(IF(MATCH(CELL("format",'#_G'!J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49),_xlfn.FORMULATEXT(G!J49),G!J49),"9","#"),"8","#"),"7","#"),"6","#"),"5","#"),"4","#"),"3","#"),"2","#"),"1","#"),"0","#"),"$","")," ",""),",","@"),"&gt;","@"),"&lt;","@"),"=","@"),")","@"),"(","@"),"^","@"),"/","@"),"+","@"),"*","@"),"-","@"))-LEN(SUBSTITUTE(SUBSTITUTE(SUBSTITUTE(SUBSTITUTE(SUBSTITUTE(SUBSTITUTE(SUBSTITUTE(SUBSTITUTE(SUBSTITUTE(SUBSTITUTE(SUBSTITUTE(SUBSTITUTE(SUBSTITUTE(SUBSTITUTE(SUBSTITUTE(SUBSTITUTE(SUBSTITUTE(SUBSTITUTE(SUBSTITUTE(SUBSTITUTE(SUBSTITUTE(SUBSTITUTE(SUBSTITUTE(SUBSTITUTE(IF(_xlfn.ISFORMULA(G!J49),_xlfn.FORMULATEXT(G!J49),G!J49),"9","#"),"8","#"),"7","#"),"6","#"),"5","#"),"4","#"),"3","#"),"2","#"),"1","#"),"0","#"),"$","")," ",""),",","@"),"&gt;","@"),"&lt;","@"),"=","@"),")","@"),"(","@"),"^","@"),"/","@"),"+","@"),"*","@"),"-","@"),"@#","")))/2&gt;(LEN(SUBSTITUTE(SUBSTITUTE(SUBSTITUTE(SUBSTITUTE(SUBSTITUTE(SUBSTITUTE(SUBSTITUTE(SUBSTITUTE(SUBSTITUTE(SUBSTITUTE(SUBSTITUTE(SUBSTITUTE(SUBSTITUTE(SUBSTITUTE(SUBSTITUTE(SUBSTITUTE(SUBSTITUTE(SUBSTITUTE(SUBSTITUTE(SUBSTITUTE(SUBSTITUTE(SUBSTITUTE(SUBSTITUTE(IF(_xlfn.ISFORMULA('#_G'!J49),_xlfn.FORMULATEXT('#_G'!J49),'#_G'!J49),"9","#"),"8","#"),"7","#"),"6","#"),"5","#"),"4","#"),"3","#"),"2","#"),"1","#"),"0","#"),"$","")," ",""),",","@"),"&gt;","@"),"&lt;","@"),"=","@"),")","@"),"(","@"),"^","@"),"/","@"),"+","@"),"*","@"),"-","@"))-LEN(SUBSTITUTE(SUBSTITUTE(SUBSTITUTE(SUBSTITUTE(SUBSTITUTE(SUBSTITUTE(SUBSTITUTE(SUBSTITUTE(SUBSTITUTE(SUBSTITUTE(SUBSTITUTE(SUBSTITUTE(SUBSTITUTE(SUBSTITUTE(SUBSTITUTE(SUBSTITUTE(SUBSTITUTE(SUBSTITUTE(SUBSTITUTE(SUBSTITUTE(SUBSTITUTE(SUBSTITUTE(SUBSTITUTE(SUBSTITUTE(IF(_xlfn.ISFORMULA('#_G'!J49),_xlfn.FORMULATEXT('#_G'!J49),'#_G'!J49),"9","#"),"8","#"),"7","#"),"6","#"),"5","#"),"4","#"),"3","#"),"2","#"),"1","#"),"0","#"),"$","")," ",""),",","@"),"&gt;","@"),"&lt;","@"),"=","@"),")","@"),"(","@"),"^","@"),"/","@"),"+","@"),"*","@"),"-","@"),"@#","")))/2,TRUE,FALSE),"HardCodeMsg",IF(LEN(IF(_xlfn.ISFORMULA(G!J49),_xlfn.FORMULATEXT(G!J49),G!J49))-LEN(SUBSTITUTE(IF(_xlfn.ISFORMULA(G!J49),_xlfn.FORMULATEXT(G!J49),G!J49),"""",""))&gt;LEN(IF(_xlfn.ISFORMULA('#_G'!J49),_xlfn.FORMULATEXT('#_G'!J49),'#_G'!J49))-LEN(SUBSTITUTE(IF(_xlfn.ISFORMULA('#_G'!J49),_xlfn.FORMULATEXT('#_G'!J49),'#_G'!J49),"""","")),TRUE,FALSE),"HardQuoteMsg",IF(LEN(IF(_xlfn.ISFORMULA(G!J49),_xlfn.FORMULATEXT(G!J49),G!J49))-LEN(SUBSTITUTE(IF(_xlfn.ISFORMULA(G!J49),_xlfn.FORMULATEXT(G!J49),G!J49),"$",""))&lt;LEN(IF(_xlfn.ISFORMULA('#_G'!J49),_xlfn.FORMULATEXT('#_G'!J49),'#_G'!J49))-LEN(SUBSTITUTE(IF(_xlfn.ISFORMULA('#_G'!J49),_xlfn.FORMULATEXT('#_G'!J49),'#_G'!J49),"$","")),TRUE,FALSE),"MissingAbsMsg",_xlfn.IFS(ISTEXT('#_G'!J49),FALSE,ISLOGICAL('#_G'!J49),FALSE,SUBSTITUTE(CELL("format",'#_G'!J49),"-","")=SUBSTITUTE(CELL("format",G!J49),"-",""),FALSE,CELL("format",'#_G'!J49)="G",FALSE,AND(CELL("format",'#_G'!J49)="F0",CELL("format",G!J49)="G"),FALSE,TRUE,IFERROR(IF(MATCH(CELL("format",'#_G'!J49),FormatCodes_SFX!$A$4:$A$53,0)&gt;0,TRUE),FALSE),TRUE,TRUE),"FormatMsg",TRUE,"PerfectMsg")</f>
        <v>PerfectMsg</v>
      </c>
      <c r="K49" s="231" t="str">
        <f ca="1">_xlfn.IFS(ISBLANK(G!K49),"",IF(NOT(ISNA('#_G'!K49)),IF(ISNA(G!K49),TRUE,FALSE),FALSE),"StuNAMsg",IF(AND(ISNA('#_G'!K49),ISNA(G!K49)),TRUE,FALSE),"PerfectMsg",IF(NOT(ISERROR('#_G'!K49)),IF(ISERROR(G!K49),TRUE,FALSE),FALSE),"StuErrorMsg",IF(TYPE('#_G'!K49)&lt;&gt;TYPE(G!K49),TRUE,FALSE),"WrongTypeMsg",IF(_xlfn.ISFORMULA('#_G'!K49),IF(NOT(_xlfn.ISFORMULA(G!K49)),TRUE),FALSE),"MissingFormulaMsg",IF(NOT(AND(ISNUMBER(FIND("[",_xlfn.FORMULATEXT('#_G'!K49))),ISNUMBER(FIND("!",_xlfn.FORMULATEXT('#_G'!K49))))),AND(ISNUMBER(FIND("[",_xlfn.FORMULATEXT(G!K49))),ISNUMBER(FIND("!",_xlfn.FORMULATEXT(G!K49)))),FALSE),"ExternalRefsMsg",IF(ISNUMBER('#_G'!K49),IF(ABS('#_G'!K49-G!K49)&gt;0.00001,TRUE,FALSE),IF('#_G'!K49&lt;&gt;G!K49,TRUE,FALSE)),IF(ISNUMBER('#_G'!K49),IF('#_G'!K49&gt;G!K49,"TooLow","TooHigh"),"WrongAnswer"),NOT(_xlfn.ISFORMULA('#_G'!K49)),IF(_xlfn.IFS(ISTEXT('#_G'!K49),FALSE,ISLOGICAL('#_G'!K49),FALSE,SUBSTITUTE(CELL("format",'#_G'!K49),"-","")=SUBSTITUTE(CELL("format",G!K49),"-",""),FALSE,CELL("format",'#_G'!K49)="G",FALSE,AND(CELL("format",'#_G'!K49)="F0",CELL("format",G!K49)="G"),FALSE,TRUE,IFERROR(IF(MATCH(CELL("format",'#_G'!K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49),_xlfn.FORMULATEXT(G!K49),G!K49),"9","#"),"8","#"),"7","#"),"6","#"),"5","#"),"4","#"),"3","#"),"2","#"),"1","#"),"0","#"),"$","")," ",""),",","@"),"&gt;","@"),"&lt;","@"),"=","@"),")","@"),"(","@"),"^","@"),"/","@"),"+","@"),"*","@"),"-","@"))-LEN(SUBSTITUTE(SUBSTITUTE(SUBSTITUTE(SUBSTITUTE(SUBSTITUTE(SUBSTITUTE(SUBSTITUTE(SUBSTITUTE(SUBSTITUTE(SUBSTITUTE(SUBSTITUTE(SUBSTITUTE(SUBSTITUTE(SUBSTITUTE(SUBSTITUTE(SUBSTITUTE(SUBSTITUTE(SUBSTITUTE(SUBSTITUTE(SUBSTITUTE(SUBSTITUTE(SUBSTITUTE(SUBSTITUTE(SUBSTITUTE(IF(_xlfn.ISFORMULA(G!K49),_xlfn.FORMULATEXT(G!K49),G!K49),"9","#"),"8","#"),"7","#"),"6","#"),"5","#"),"4","#"),"3","#"),"2","#"),"1","#"),"0","#"),"$","")," ",""),",","@"),"&gt;","@"),"&lt;","@"),"=","@"),")","@"),"(","@"),"^","@"),"/","@"),"+","@"),"*","@"),"-","@"),"@#","")))/2&gt;(LEN(SUBSTITUTE(SUBSTITUTE(SUBSTITUTE(SUBSTITUTE(SUBSTITUTE(SUBSTITUTE(SUBSTITUTE(SUBSTITUTE(SUBSTITUTE(SUBSTITUTE(SUBSTITUTE(SUBSTITUTE(SUBSTITUTE(SUBSTITUTE(SUBSTITUTE(SUBSTITUTE(SUBSTITUTE(SUBSTITUTE(SUBSTITUTE(SUBSTITUTE(SUBSTITUTE(SUBSTITUTE(SUBSTITUTE(IF(_xlfn.ISFORMULA('#_G'!K49),_xlfn.FORMULATEXT('#_G'!K49),'#_G'!K49),"9","#"),"8","#"),"7","#"),"6","#"),"5","#"),"4","#"),"3","#"),"2","#"),"1","#"),"0","#"),"$","")," ",""),",","@"),"&gt;","@"),"&lt;","@"),"=","@"),")","@"),"(","@"),"^","@"),"/","@"),"+","@"),"*","@"),"-","@"))-LEN(SUBSTITUTE(SUBSTITUTE(SUBSTITUTE(SUBSTITUTE(SUBSTITUTE(SUBSTITUTE(SUBSTITUTE(SUBSTITUTE(SUBSTITUTE(SUBSTITUTE(SUBSTITUTE(SUBSTITUTE(SUBSTITUTE(SUBSTITUTE(SUBSTITUTE(SUBSTITUTE(SUBSTITUTE(SUBSTITUTE(SUBSTITUTE(SUBSTITUTE(SUBSTITUTE(SUBSTITUTE(SUBSTITUTE(SUBSTITUTE(IF(_xlfn.ISFORMULA('#_G'!K49),_xlfn.FORMULATEXT('#_G'!K49),'#_G'!K49),"9","#"),"8","#"),"7","#"),"6","#"),"5","#"),"4","#"),"3","#"),"2","#"),"1","#"),"0","#"),"$","")," ",""),",","@"),"&gt;","@"),"&lt;","@"),"=","@"),")","@"),"(","@"),"^","@"),"/","@"),"+","@"),"*","@"),"-","@"),"@#","")))/2,TRUE,FALSE),"HardCodeMsg",IF(LEN(IF(_xlfn.ISFORMULA(G!K49),_xlfn.FORMULATEXT(G!K49),G!K49))-LEN(SUBSTITUTE(IF(_xlfn.ISFORMULA(G!K49),_xlfn.FORMULATEXT(G!K49),G!K49),"""",""))&gt;LEN(IF(_xlfn.ISFORMULA('#_G'!K49),_xlfn.FORMULATEXT('#_G'!K49),'#_G'!K49))-LEN(SUBSTITUTE(IF(_xlfn.ISFORMULA('#_G'!K49),_xlfn.FORMULATEXT('#_G'!K49),'#_G'!K49),"""","")),TRUE,FALSE),"HardQuoteMsg",IF(LEN(IF(_xlfn.ISFORMULA(G!K49),_xlfn.FORMULATEXT(G!K49),G!K49))-LEN(SUBSTITUTE(IF(_xlfn.ISFORMULA(G!K49),_xlfn.FORMULATEXT(G!K49),G!K49),"$",""))&lt;LEN(IF(_xlfn.ISFORMULA('#_G'!K49),_xlfn.FORMULATEXT('#_G'!K49),'#_G'!K49))-LEN(SUBSTITUTE(IF(_xlfn.ISFORMULA('#_G'!K49),_xlfn.FORMULATEXT('#_G'!K49),'#_G'!K49),"$","")),TRUE,FALSE),"MissingAbsMsg",_xlfn.IFS(ISTEXT('#_G'!K49),FALSE,ISLOGICAL('#_G'!K49),FALSE,SUBSTITUTE(CELL("format",'#_G'!K49),"-","")=SUBSTITUTE(CELL("format",G!K49),"-",""),FALSE,CELL("format",'#_G'!K49)="G",FALSE,AND(CELL("format",'#_G'!K49)="F0",CELL("format",G!K49)="G"),FALSE,TRUE,IFERROR(IF(MATCH(CELL("format",'#_G'!K49),FormatCodes_SFX!$A$4:$A$53,0)&gt;0,TRUE),FALSE),TRUE,TRUE),"FormatMsg",TRUE,"PerfectMsg")</f>
        <v>PerfectMsg</v>
      </c>
    </row>
    <row r="50" spans="6:14">
      <c r="F50" s="350">
        <v>0</v>
      </c>
      <c r="G50" s="348">
        <v>0</v>
      </c>
      <c r="H50" s="351">
        <v>0</v>
      </c>
      <c r="I50" s="349" t="str">
        <f ca="1">_xlfn.IFS(ISBLANK(G!I50),"",IF(NOT(ISNA('#_G'!I50)),IF(ISNA(G!I50),TRUE,FALSE),FALSE),"StuNAMsg",IF(AND(ISNA('#_G'!I50),ISNA(G!I50)),TRUE,FALSE),"PerfectMsg",IF(NOT(ISERROR('#_G'!I50)),IF(ISERROR(G!I50),TRUE,FALSE),FALSE),"StuErrorMsg",IF(TYPE('#_G'!I50)&lt;&gt;TYPE(G!I50),TRUE,FALSE),"WrongTypeMsg",IF(_xlfn.ISFORMULA('#_G'!I50),IF(NOT(_xlfn.ISFORMULA(G!I50)),TRUE),FALSE),"MissingFormulaMsg",IF(NOT(AND(ISNUMBER(FIND("[",_xlfn.FORMULATEXT('#_G'!I50))),ISNUMBER(FIND("!",_xlfn.FORMULATEXT('#_G'!I50))))),AND(ISNUMBER(FIND("[",_xlfn.FORMULATEXT(G!I50))),ISNUMBER(FIND("!",_xlfn.FORMULATEXT(G!I50)))),FALSE),"ExternalRefsMsg",IF(ISNUMBER('#_G'!I50),IF(ABS('#_G'!I50-G!I50)&gt;0.00001,TRUE,FALSE),IF('#_G'!I50&lt;&gt;G!I50,TRUE,FALSE)),IF(ISNUMBER('#_G'!I50),IF('#_G'!I50&gt;G!I50,"TooLow","TooHigh"),"WrongAnswer"),NOT(_xlfn.ISFORMULA('#_G'!I50)),IF(_xlfn.IFS(ISTEXT('#_G'!I50),FALSE,ISLOGICAL('#_G'!I50),FALSE,SUBSTITUTE(CELL("format",'#_G'!I50),"-","")=SUBSTITUTE(CELL("format",G!I50),"-",""),FALSE,CELL("format",'#_G'!I50)="G",FALSE,AND(CELL("format",'#_G'!I50)="F0",CELL("format",G!I50)="G"),FALSE,TRUE,IFERROR(IF(MATCH(CELL("format",'#_G'!I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50),_xlfn.FORMULATEXT(G!I50),G!I50),"9","#"),"8","#"),"7","#"),"6","#"),"5","#"),"4","#"),"3","#"),"2","#"),"1","#"),"0","#"),"$","")," ",""),",","@"),"&gt;","@"),"&lt;","@"),"=","@"),")","@"),"(","@"),"^","@"),"/","@"),"+","@"),"*","@"),"-","@"))-LEN(SUBSTITUTE(SUBSTITUTE(SUBSTITUTE(SUBSTITUTE(SUBSTITUTE(SUBSTITUTE(SUBSTITUTE(SUBSTITUTE(SUBSTITUTE(SUBSTITUTE(SUBSTITUTE(SUBSTITUTE(SUBSTITUTE(SUBSTITUTE(SUBSTITUTE(SUBSTITUTE(SUBSTITUTE(SUBSTITUTE(SUBSTITUTE(SUBSTITUTE(SUBSTITUTE(SUBSTITUTE(SUBSTITUTE(SUBSTITUTE(IF(_xlfn.ISFORMULA(G!I50),_xlfn.FORMULATEXT(G!I50),G!I50),"9","#"),"8","#"),"7","#"),"6","#"),"5","#"),"4","#"),"3","#"),"2","#"),"1","#"),"0","#"),"$","")," ",""),",","@"),"&gt;","@"),"&lt;","@"),"=","@"),")","@"),"(","@"),"^","@"),"/","@"),"+","@"),"*","@"),"-","@"),"@#","")))/2&gt;(LEN(SUBSTITUTE(SUBSTITUTE(SUBSTITUTE(SUBSTITUTE(SUBSTITUTE(SUBSTITUTE(SUBSTITUTE(SUBSTITUTE(SUBSTITUTE(SUBSTITUTE(SUBSTITUTE(SUBSTITUTE(SUBSTITUTE(SUBSTITUTE(SUBSTITUTE(SUBSTITUTE(SUBSTITUTE(SUBSTITUTE(SUBSTITUTE(SUBSTITUTE(SUBSTITUTE(SUBSTITUTE(SUBSTITUTE(IF(_xlfn.ISFORMULA('#_G'!I50),_xlfn.FORMULATEXT('#_G'!I50),'#_G'!I50),"9","#"),"8","#"),"7","#"),"6","#"),"5","#"),"4","#"),"3","#"),"2","#"),"1","#"),"0","#"),"$","")," ",""),",","@"),"&gt;","@"),"&lt;","@"),"=","@"),")","@"),"(","@"),"^","@"),"/","@"),"+","@"),"*","@"),"-","@"))-LEN(SUBSTITUTE(SUBSTITUTE(SUBSTITUTE(SUBSTITUTE(SUBSTITUTE(SUBSTITUTE(SUBSTITUTE(SUBSTITUTE(SUBSTITUTE(SUBSTITUTE(SUBSTITUTE(SUBSTITUTE(SUBSTITUTE(SUBSTITUTE(SUBSTITUTE(SUBSTITUTE(SUBSTITUTE(SUBSTITUTE(SUBSTITUTE(SUBSTITUTE(SUBSTITUTE(SUBSTITUTE(SUBSTITUTE(SUBSTITUTE(IF(_xlfn.ISFORMULA('#_G'!I50),_xlfn.FORMULATEXT('#_G'!I50),'#_G'!I50),"9","#"),"8","#"),"7","#"),"6","#"),"5","#"),"4","#"),"3","#"),"2","#"),"1","#"),"0","#"),"$","")," ",""),",","@"),"&gt;","@"),"&lt;","@"),"=","@"),")","@"),"(","@"),"^","@"),"/","@"),"+","@"),"*","@"),"-","@"),"@#","")))/2,TRUE,FALSE),"HardCodeMsg",IF(LEN(IF(_xlfn.ISFORMULA(G!I50),_xlfn.FORMULATEXT(G!I50),G!I50))-LEN(SUBSTITUTE(IF(_xlfn.ISFORMULA(G!I50),_xlfn.FORMULATEXT(G!I50),G!I50),"""",""))&gt;LEN(IF(_xlfn.ISFORMULA('#_G'!I50),_xlfn.FORMULATEXT('#_G'!I50),'#_G'!I50))-LEN(SUBSTITUTE(IF(_xlfn.ISFORMULA('#_G'!I50),_xlfn.FORMULATEXT('#_G'!I50),'#_G'!I50),"""","")),TRUE,FALSE),"HardQuoteMsg",IF(LEN(IF(_xlfn.ISFORMULA(G!I50),_xlfn.FORMULATEXT(G!I50),G!I50))-LEN(SUBSTITUTE(IF(_xlfn.ISFORMULA(G!I50),_xlfn.FORMULATEXT(G!I50),G!I50),"$",""))&lt;LEN(IF(_xlfn.ISFORMULA('#_G'!I50),_xlfn.FORMULATEXT('#_G'!I50),'#_G'!I50))-LEN(SUBSTITUTE(IF(_xlfn.ISFORMULA('#_G'!I50),_xlfn.FORMULATEXT('#_G'!I50),'#_G'!I50),"$","")),TRUE,FALSE),"MissingAbsMsg",_xlfn.IFS(ISTEXT('#_G'!I50),FALSE,ISLOGICAL('#_G'!I50),FALSE,SUBSTITUTE(CELL("format",'#_G'!I50),"-","")=SUBSTITUTE(CELL("format",G!I50),"-",""),FALSE,CELL("format",'#_G'!I50)="G",FALSE,AND(CELL("format",'#_G'!I50)="F0",CELL("format",G!I50)="G"),FALSE,TRUE,IFERROR(IF(MATCH(CELL("format",'#_G'!I50),FormatCodes_SFX!$A$4:$A$53,0)&gt;0,TRUE),FALSE),TRUE,TRUE),"FormatMsg",TRUE,"PerfectMsg")</f>
        <v>PerfectMsg</v>
      </c>
      <c r="J50" s="349" t="str">
        <f ca="1">_xlfn.IFS(ISBLANK(G!J50),"",IF(NOT(ISNA('#_G'!J50)),IF(ISNA(G!J50),TRUE,FALSE),FALSE),"StuNAMsg",IF(AND(ISNA('#_G'!J50),ISNA(G!J50)),TRUE,FALSE),"PerfectMsg",IF(NOT(ISERROR('#_G'!J50)),IF(ISERROR(G!J50),TRUE,FALSE),FALSE),"StuErrorMsg",IF(TYPE('#_G'!J50)&lt;&gt;TYPE(G!J50),TRUE,FALSE),"WrongTypeMsg",IF(_xlfn.ISFORMULA('#_G'!J50),IF(NOT(_xlfn.ISFORMULA(G!J50)),TRUE),FALSE),"MissingFormulaMsg",IF(NOT(AND(ISNUMBER(FIND("[",_xlfn.FORMULATEXT('#_G'!J50))),ISNUMBER(FIND("!",_xlfn.FORMULATEXT('#_G'!J50))))),AND(ISNUMBER(FIND("[",_xlfn.FORMULATEXT(G!J50))),ISNUMBER(FIND("!",_xlfn.FORMULATEXT(G!J50)))),FALSE),"ExternalRefsMsg",IF(ISNUMBER('#_G'!J50),IF(ABS('#_G'!J50-G!J50)&gt;0.00001,TRUE,FALSE),IF('#_G'!J50&lt;&gt;G!J50,TRUE,FALSE)),IF(ISNUMBER('#_G'!J50),IF('#_G'!J50&gt;G!J50,"TooLow","TooHigh"),"WrongAnswer"),NOT(_xlfn.ISFORMULA('#_G'!J50)),IF(_xlfn.IFS(ISTEXT('#_G'!J50),FALSE,ISLOGICAL('#_G'!J50),FALSE,SUBSTITUTE(CELL("format",'#_G'!J50),"-","")=SUBSTITUTE(CELL("format",G!J50),"-",""),FALSE,CELL("format",'#_G'!J50)="G",FALSE,AND(CELL("format",'#_G'!J50)="F0",CELL("format",G!J50)="G"),FALSE,TRUE,IFERROR(IF(MATCH(CELL("format",'#_G'!J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50),_xlfn.FORMULATEXT(G!J50),G!J50),"9","#"),"8","#"),"7","#"),"6","#"),"5","#"),"4","#"),"3","#"),"2","#"),"1","#"),"0","#"),"$","")," ",""),",","@"),"&gt;","@"),"&lt;","@"),"=","@"),")","@"),"(","@"),"^","@"),"/","@"),"+","@"),"*","@"),"-","@"))-LEN(SUBSTITUTE(SUBSTITUTE(SUBSTITUTE(SUBSTITUTE(SUBSTITUTE(SUBSTITUTE(SUBSTITUTE(SUBSTITUTE(SUBSTITUTE(SUBSTITUTE(SUBSTITUTE(SUBSTITUTE(SUBSTITUTE(SUBSTITUTE(SUBSTITUTE(SUBSTITUTE(SUBSTITUTE(SUBSTITUTE(SUBSTITUTE(SUBSTITUTE(SUBSTITUTE(SUBSTITUTE(SUBSTITUTE(SUBSTITUTE(IF(_xlfn.ISFORMULA(G!J50),_xlfn.FORMULATEXT(G!J50),G!J50),"9","#"),"8","#"),"7","#"),"6","#"),"5","#"),"4","#"),"3","#"),"2","#"),"1","#"),"0","#"),"$","")," ",""),",","@"),"&gt;","@"),"&lt;","@"),"=","@"),")","@"),"(","@"),"^","@"),"/","@"),"+","@"),"*","@"),"-","@"),"@#","")))/2&gt;(LEN(SUBSTITUTE(SUBSTITUTE(SUBSTITUTE(SUBSTITUTE(SUBSTITUTE(SUBSTITUTE(SUBSTITUTE(SUBSTITUTE(SUBSTITUTE(SUBSTITUTE(SUBSTITUTE(SUBSTITUTE(SUBSTITUTE(SUBSTITUTE(SUBSTITUTE(SUBSTITUTE(SUBSTITUTE(SUBSTITUTE(SUBSTITUTE(SUBSTITUTE(SUBSTITUTE(SUBSTITUTE(SUBSTITUTE(IF(_xlfn.ISFORMULA('#_G'!J50),_xlfn.FORMULATEXT('#_G'!J50),'#_G'!J50),"9","#"),"8","#"),"7","#"),"6","#"),"5","#"),"4","#"),"3","#"),"2","#"),"1","#"),"0","#"),"$","")," ",""),",","@"),"&gt;","@"),"&lt;","@"),"=","@"),")","@"),"(","@"),"^","@"),"/","@"),"+","@"),"*","@"),"-","@"))-LEN(SUBSTITUTE(SUBSTITUTE(SUBSTITUTE(SUBSTITUTE(SUBSTITUTE(SUBSTITUTE(SUBSTITUTE(SUBSTITUTE(SUBSTITUTE(SUBSTITUTE(SUBSTITUTE(SUBSTITUTE(SUBSTITUTE(SUBSTITUTE(SUBSTITUTE(SUBSTITUTE(SUBSTITUTE(SUBSTITUTE(SUBSTITUTE(SUBSTITUTE(SUBSTITUTE(SUBSTITUTE(SUBSTITUTE(SUBSTITUTE(IF(_xlfn.ISFORMULA('#_G'!J50),_xlfn.FORMULATEXT('#_G'!J50),'#_G'!J50),"9","#"),"8","#"),"7","#"),"6","#"),"5","#"),"4","#"),"3","#"),"2","#"),"1","#"),"0","#"),"$","")," ",""),",","@"),"&gt;","@"),"&lt;","@"),"=","@"),")","@"),"(","@"),"^","@"),"/","@"),"+","@"),"*","@"),"-","@"),"@#","")))/2,TRUE,FALSE),"HardCodeMsg",IF(LEN(IF(_xlfn.ISFORMULA(G!J50),_xlfn.FORMULATEXT(G!J50),G!J50))-LEN(SUBSTITUTE(IF(_xlfn.ISFORMULA(G!J50),_xlfn.FORMULATEXT(G!J50),G!J50),"""",""))&gt;LEN(IF(_xlfn.ISFORMULA('#_G'!J50),_xlfn.FORMULATEXT('#_G'!J50),'#_G'!J50))-LEN(SUBSTITUTE(IF(_xlfn.ISFORMULA('#_G'!J50),_xlfn.FORMULATEXT('#_G'!J50),'#_G'!J50),"""","")),TRUE,FALSE),"HardQuoteMsg",IF(LEN(IF(_xlfn.ISFORMULA(G!J50),_xlfn.FORMULATEXT(G!J50),G!J50))-LEN(SUBSTITUTE(IF(_xlfn.ISFORMULA(G!J50),_xlfn.FORMULATEXT(G!J50),G!J50),"$",""))&lt;LEN(IF(_xlfn.ISFORMULA('#_G'!J50),_xlfn.FORMULATEXT('#_G'!J50),'#_G'!J50))-LEN(SUBSTITUTE(IF(_xlfn.ISFORMULA('#_G'!J50),_xlfn.FORMULATEXT('#_G'!J50),'#_G'!J50),"$","")),TRUE,FALSE),"MissingAbsMsg",_xlfn.IFS(ISTEXT('#_G'!J50),FALSE,ISLOGICAL('#_G'!J50),FALSE,SUBSTITUTE(CELL("format",'#_G'!J50),"-","")=SUBSTITUTE(CELL("format",G!J50),"-",""),FALSE,CELL("format",'#_G'!J50)="G",FALSE,AND(CELL("format",'#_G'!J50)="F0",CELL("format",G!J50)="G"),FALSE,TRUE,IFERROR(IF(MATCH(CELL("format",'#_G'!J50),FormatCodes_SFX!$A$4:$A$53,0)&gt;0,TRUE),FALSE),TRUE,TRUE),"FormatMsg",TRUE,"PerfectMsg")</f>
        <v>PerfectMsg</v>
      </c>
      <c r="K50" s="231" t="str">
        <f ca="1">_xlfn.IFS(ISBLANK(G!K50),"",IF(NOT(ISNA('#_G'!K50)),IF(ISNA(G!K50),TRUE,FALSE),FALSE),"StuNAMsg",IF(AND(ISNA('#_G'!K50),ISNA(G!K50)),TRUE,FALSE),"PerfectMsg",IF(NOT(ISERROR('#_G'!K50)),IF(ISERROR(G!K50),TRUE,FALSE),FALSE),"StuErrorMsg",IF(TYPE('#_G'!K50)&lt;&gt;TYPE(G!K50),TRUE,FALSE),"WrongTypeMsg",IF(_xlfn.ISFORMULA('#_G'!K50),IF(NOT(_xlfn.ISFORMULA(G!K50)),TRUE),FALSE),"MissingFormulaMsg",IF(NOT(AND(ISNUMBER(FIND("[",_xlfn.FORMULATEXT('#_G'!K50))),ISNUMBER(FIND("!",_xlfn.FORMULATEXT('#_G'!K50))))),AND(ISNUMBER(FIND("[",_xlfn.FORMULATEXT(G!K50))),ISNUMBER(FIND("!",_xlfn.FORMULATEXT(G!K50)))),FALSE),"ExternalRefsMsg",IF(ISNUMBER('#_G'!K50),IF(ABS('#_G'!K50-G!K50)&gt;0.00001,TRUE,FALSE),IF('#_G'!K50&lt;&gt;G!K50,TRUE,FALSE)),IF(ISNUMBER('#_G'!K50),IF('#_G'!K50&gt;G!K50,"TooLow","TooHigh"),"WrongAnswer"),NOT(_xlfn.ISFORMULA('#_G'!K50)),IF(_xlfn.IFS(ISTEXT('#_G'!K50),FALSE,ISLOGICAL('#_G'!K50),FALSE,SUBSTITUTE(CELL("format",'#_G'!K50),"-","")=SUBSTITUTE(CELL("format",G!K50),"-",""),FALSE,CELL("format",'#_G'!K50)="G",FALSE,AND(CELL("format",'#_G'!K50)="F0",CELL("format",G!K50)="G"),FALSE,TRUE,IFERROR(IF(MATCH(CELL("format",'#_G'!K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50),_xlfn.FORMULATEXT(G!K50),G!K50),"9","#"),"8","#"),"7","#"),"6","#"),"5","#"),"4","#"),"3","#"),"2","#"),"1","#"),"0","#"),"$","")," ",""),",","@"),"&gt;","@"),"&lt;","@"),"=","@"),")","@"),"(","@"),"^","@"),"/","@"),"+","@"),"*","@"),"-","@"))-LEN(SUBSTITUTE(SUBSTITUTE(SUBSTITUTE(SUBSTITUTE(SUBSTITUTE(SUBSTITUTE(SUBSTITUTE(SUBSTITUTE(SUBSTITUTE(SUBSTITUTE(SUBSTITUTE(SUBSTITUTE(SUBSTITUTE(SUBSTITUTE(SUBSTITUTE(SUBSTITUTE(SUBSTITUTE(SUBSTITUTE(SUBSTITUTE(SUBSTITUTE(SUBSTITUTE(SUBSTITUTE(SUBSTITUTE(SUBSTITUTE(IF(_xlfn.ISFORMULA(G!K50),_xlfn.FORMULATEXT(G!K50),G!K50),"9","#"),"8","#"),"7","#"),"6","#"),"5","#"),"4","#"),"3","#"),"2","#"),"1","#"),"0","#"),"$","")," ",""),",","@"),"&gt;","@"),"&lt;","@"),"=","@"),")","@"),"(","@"),"^","@"),"/","@"),"+","@"),"*","@"),"-","@"),"@#","")))/2&gt;(LEN(SUBSTITUTE(SUBSTITUTE(SUBSTITUTE(SUBSTITUTE(SUBSTITUTE(SUBSTITUTE(SUBSTITUTE(SUBSTITUTE(SUBSTITUTE(SUBSTITUTE(SUBSTITUTE(SUBSTITUTE(SUBSTITUTE(SUBSTITUTE(SUBSTITUTE(SUBSTITUTE(SUBSTITUTE(SUBSTITUTE(SUBSTITUTE(SUBSTITUTE(SUBSTITUTE(SUBSTITUTE(SUBSTITUTE(IF(_xlfn.ISFORMULA('#_G'!K50),_xlfn.FORMULATEXT('#_G'!K50),'#_G'!K50),"9","#"),"8","#"),"7","#"),"6","#"),"5","#"),"4","#"),"3","#"),"2","#"),"1","#"),"0","#"),"$","")," ",""),",","@"),"&gt;","@"),"&lt;","@"),"=","@"),")","@"),"(","@"),"^","@"),"/","@"),"+","@"),"*","@"),"-","@"))-LEN(SUBSTITUTE(SUBSTITUTE(SUBSTITUTE(SUBSTITUTE(SUBSTITUTE(SUBSTITUTE(SUBSTITUTE(SUBSTITUTE(SUBSTITUTE(SUBSTITUTE(SUBSTITUTE(SUBSTITUTE(SUBSTITUTE(SUBSTITUTE(SUBSTITUTE(SUBSTITUTE(SUBSTITUTE(SUBSTITUTE(SUBSTITUTE(SUBSTITUTE(SUBSTITUTE(SUBSTITUTE(SUBSTITUTE(SUBSTITUTE(IF(_xlfn.ISFORMULA('#_G'!K50),_xlfn.FORMULATEXT('#_G'!K50),'#_G'!K50),"9","#"),"8","#"),"7","#"),"6","#"),"5","#"),"4","#"),"3","#"),"2","#"),"1","#"),"0","#"),"$","")," ",""),",","@"),"&gt;","@"),"&lt;","@"),"=","@"),")","@"),"(","@"),"^","@"),"/","@"),"+","@"),"*","@"),"-","@"),"@#","")))/2,TRUE,FALSE),"HardCodeMsg",IF(LEN(IF(_xlfn.ISFORMULA(G!K50),_xlfn.FORMULATEXT(G!K50),G!K50))-LEN(SUBSTITUTE(IF(_xlfn.ISFORMULA(G!K50),_xlfn.FORMULATEXT(G!K50),G!K50),"""",""))&gt;LEN(IF(_xlfn.ISFORMULA('#_G'!K50),_xlfn.FORMULATEXT('#_G'!K50),'#_G'!K50))-LEN(SUBSTITUTE(IF(_xlfn.ISFORMULA('#_G'!K50),_xlfn.FORMULATEXT('#_G'!K50),'#_G'!K50),"""","")),TRUE,FALSE),"HardQuoteMsg",IF(LEN(IF(_xlfn.ISFORMULA(G!K50),_xlfn.FORMULATEXT(G!K50),G!K50))-LEN(SUBSTITUTE(IF(_xlfn.ISFORMULA(G!K50),_xlfn.FORMULATEXT(G!K50),G!K50),"$",""))&lt;LEN(IF(_xlfn.ISFORMULA('#_G'!K50),_xlfn.FORMULATEXT('#_G'!K50),'#_G'!K50))-LEN(SUBSTITUTE(IF(_xlfn.ISFORMULA('#_G'!K50),_xlfn.FORMULATEXT('#_G'!K50),'#_G'!K50),"$","")),TRUE,FALSE),"MissingAbsMsg",_xlfn.IFS(ISTEXT('#_G'!K50),FALSE,ISLOGICAL('#_G'!K50),FALSE,SUBSTITUTE(CELL("format",'#_G'!K50),"-","")=SUBSTITUTE(CELL("format",G!K50),"-",""),FALSE,CELL("format",'#_G'!K50)="G",FALSE,AND(CELL("format",'#_G'!K50)="F0",CELL("format",G!K50)="G"),FALSE,TRUE,IFERROR(IF(MATCH(CELL("format",'#_G'!K50),FormatCodes_SFX!$A$4:$A$53,0)&gt;0,TRUE),FALSE),TRUE,TRUE),"FormatMsg",TRUE,"PerfectMsg")</f>
        <v>PerfectMsg</v>
      </c>
    </row>
    <row r="51" spans="6:14">
      <c r="F51" s="350">
        <v>0</v>
      </c>
      <c r="G51" s="348">
        <v>0</v>
      </c>
      <c r="H51" s="351">
        <v>0</v>
      </c>
      <c r="I51" s="349" t="str">
        <f ca="1">_xlfn.IFS(ISBLANK(G!I51),"",IF(NOT(ISNA('#_G'!I51)),IF(ISNA(G!I51),TRUE,FALSE),FALSE),"StuNAMsg",IF(AND(ISNA('#_G'!I51),ISNA(G!I51)),TRUE,FALSE),"PerfectMsg",IF(NOT(ISERROR('#_G'!I51)),IF(ISERROR(G!I51),TRUE,FALSE),FALSE),"StuErrorMsg",IF(TYPE('#_G'!I51)&lt;&gt;TYPE(G!I51),TRUE,FALSE),"WrongTypeMsg",IF(_xlfn.ISFORMULA('#_G'!I51),IF(NOT(_xlfn.ISFORMULA(G!I51)),TRUE),FALSE),"MissingFormulaMsg",IF(NOT(AND(ISNUMBER(FIND("[",_xlfn.FORMULATEXT('#_G'!I51))),ISNUMBER(FIND("!",_xlfn.FORMULATEXT('#_G'!I51))))),AND(ISNUMBER(FIND("[",_xlfn.FORMULATEXT(G!I51))),ISNUMBER(FIND("!",_xlfn.FORMULATEXT(G!I51)))),FALSE),"ExternalRefsMsg",IF(ISNUMBER('#_G'!I51),IF(ABS('#_G'!I51-G!I51)&gt;0.00001,TRUE,FALSE),IF('#_G'!I51&lt;&gt;G!I51,TRUE,FALSE)),IF(ISNUMBER('#_G'!I51),IF('#_G'!I51&gt;G!I51,"TooLow","TooHigh"),"WrongAnswer"),NOT(_xlfn.ISFORMULA('#_G'!I51)),IF(_xlfn.IFS(ISTEXT('#_G'!I51),FALSE,ISLOGICAL('#_G'!I51),FALSE,SUBSTITUTE(CELL("format",'#_G'!I51),"-","")=SUBSTITUTE(CELL("format",G!I51),"-",""),FALSE,CELL("format",'#_G'!I51)="G",FALSE,AND(CELL("format",'#_G'!I51)="F0",CELL("format",G!I51)="G"),FALSE,TRUE,IFERROR(IF(MATCH(CELL("format",'#_G'!I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51),_xlfn.FORMULATEXT(G!I51),G!I51),"9","#"),"8","#"),"7","#"),"6","#"),"5","#"),"4","#"),"3","#"),"2","#"),"1","#"),"0","#"),"$","")," ",""),",","@"),"&gt;","@"),"&lt;","@"),"=","@"),")","@"),"(","@"),"^","@"),"/","@"),"+","@"),"*","@"),"-","@"))-LEN(SUBSTITUTE(SUBSTITUTE(SUBSTITUTE(SUBSTITUTE(SUBSTITUTE(SUBSTITUTE(SUBSTITUTE(SUBSTITUTE(SUBSTITUTE(SUBSTITUTE(SUBSTITUTE(SUBSTITUTE(SUBSTITUTE(SUBSTITUTE(SUBSTITUTE(SUBSTITUTE(SUBSTITUTE(SUBSTITUTE(SUBSTITUTE(SUBSTITUTE(SUBSTITUTE(SUBSTITUTE(SUBSTITUTE(SUBSTITUTE(IF(_xlfn.ISFORMULA(G!I51),_xlfn.FORMULATEXT(G!I51),G!I51),"9","#"),"8","#"),"7","#"),"6","#"),"5","#"),"4","#"),"3","#"),"2","#"),"1","#"),"0","#"),"$","")," ",""),",","@"),"&gt;","@"),"&lt;","@"),"=","@"),")","@"),"(","@"),"^","@"),"/","@"),"+","@"),"*","@"),"-","@"),"@#","")))/2&gt;(LEN(SUBSTITUTE(SUBSTITUTE(SUBSTITUTE(SUBSTITUTE(SUBSTITUTE(SUBSTITUTE(SUBSTITUTE(SUBSTITUTE(SUBSTITUTE(SUBSTITUTE(SUBSTITUTE(SUBSTITUTE(SUBSTITUTE(SUBSTITUTE(SUBSTITUTE(SUBSTITUTE(SUBSTITUTE(SUBSTITUTE(SUBSTITUTE(SUBSTITUTE(SUBSTITUTE(SUBSTITUTE(SUBSTITUTE(IF(_xlfn.ISFORMULA('#_G'!I51),_xlfn.FORMULATEXT('#_G'!I51),'#_G'!I51),"9","#"),"8","#"),"7","#"),"6","#"),"5","#"),"4","#"),"3","#"),"2","#"),"1","#"),"0","#"),"$","")," ",""),",","@"),"&gt;","@"),"&lt;","@"),"=","@"),")","@"),"(","@"),"^","@"),"/","@"),"+","@"),"*","@"),"-","@"))-LEN(SUBSTITUTE(SUBSTITUTE(SUBSTITUTE(SUBSTITUTE(SUBSTITUTE(SUBSTITUTE(SUBSTITUTE(SUBSTITUTE(SUBSTITUTE(SUBSTITUTE(SUBSTITUTE(SUBSTITUTE(SUBSTITUTE(SUBSTITUTE(SUBSTITUTE(SUBSTITUTE(SUBSTITUTE(SUBSTITUTE(SUBSTITUTE(SUBSTITUTE(SUBSTITUTE(SUBSTITUTE(SUBSTITUTE(SUBSTITUTE(IF(_xlfn.ISFORMULA('#_G'!I51),_xlfn.FORMULATEXT('#_G'!I51),'#_G'!I51),"9","#"),"8","#"),"7","#"),"6","#"),"5","#"),"4","#"),"3","#"),"2","#"),"1","#"),"0","#"),"$","")," ",""),",","@"),"&gt;","@"),"&lt;","@"),"=","@"),")","@"),"(","@"),"^","@"),"/","@"),"+","@"),"*","@"),"-","@"),"@#","")))/2,TRUE,FALSE),"HardCodeMsg",IF(LEN(IF(_xlfn.ISFORMULA(G!I51),_xlfn.FORMULATEXT(G!I51),G!I51))-LEN(SUBSTITUTE(IF(_xlfn.ISFORMULA(G!I51),_xlfn.FORMULATEXT(G!I51),G!I51),"""",""))&gt;LEN(IF(_xlfn.ISFORMULA('#_G'!I51),_xlfn.FORMULATEXT('#_G'!I51),'#_G'!I51))-LEN(SUBSTITUTE(IF(_xlfn.ISFORMULA('#_G'!I51),_xlfn.FORMULATEXT('#_G'!I51),'#_G'!I51),"""","")),TRUE,FALSE),"HardQuoteMsg",IF(LEN(IF(_xlfn.ISFORMULA(G!I51),_xlfn.FORMULATEXT(G!I51),G!I51))-LEN(SUBSTITUTE(IF(_xlfn.ISFORMULA(G!I51),_xlfn.FORMULATEXT(G!I51),G!I51),"$",""))&lt;LEN(IF(_xlfn.ISFORMULA('#_G'!I51),_xlfn.FORMULATEXT('#_G'!I51),'#_G'!I51))-LEN(SUBSTITUTE(IF(_xlfn.ISFORMULA('#_G'!I51),_xlfn.FORMULATEXT('#_G'!I51),'#_G'!I51),"$","")),TRUE,FALSE),"MissingAbsMsg",_xlfn.IFS(ISTEXT('#_G'!I51),FALSE,ISLOGICAL('#_G'!I51),FALSE,SUBSTITUTE(CELL("format",'#_G'!I51),"-","")=SUBSTITUTE(CELL("format",G!I51),"-",""),FALSE,CELL("format",'#_G'!I51)="G",FALSE,AND(CELL("format",'#_G'!I51)="F0",CELL("format",G!I51)="G"),FALSE,TRUE,IFERROR(IF(MATCH(CELL("format",'#_G'!I51),FormatCodes_SFX!$A$4:$A$53,0)&gt;0,TRUE),FALSE),TRUE,TRUE),"FormatMsg",TRUE,"PerfectMsg")</f>
        <v>PerfectMsg</v>
      </c>
      <c r="J51" s="349" t="str">
        <f ca="1">_xlfn.IFS(ISBLANK(G!J51),"",IF(NOT(ISNA('#_G'!J51)),IF(ISNA(G!J51),TRUE,FALSE),FALSE),"StuNAMsg",IF(AND(ISNA('#_G'!J51),ISNA(G!J51)),TRUE,FALSE),"PerfectMsg",IF(NOT(ISERROR('#_G'!J51)),IF(ISERROR(G!J51),TRUE,FALSE),FALSE),"StuErrorMsg",IF(TYPE('#_G'!J51)&lt;&gt;TYPE(G!J51),TRUE,FALSE),"WrongTypeMsg",IF(_xlfn.ISFORMULA('#_G'!J51),IF(NOT(_xlfn.ISFORMULA(G!J51)),TRUE),FALSE),"MissingFormulaMsg",IF(NOT(AND(ISNUMBER(FIND("[",_xlfn.FORMULATEXT('#_G'!J51))),ISNUMBER(FIND("!",_xlfn.FORMULATEXT('#_G'!J51))))),AND(ISNUMBER(FIND("[",_xlfn.FORMULATEXT(G!J51))),ISNUMBER(FIND("!",_xlfn.FORMULATEXT(G!J51)))),FALSE),"ExternalRefsMsg",IF(ISNUMBER('#_G'!J51),IF(ABS('#_G'!J51-G!J51)&gt;0.00001,TRUE,FALSE),IF('#_G'!J51&lt;&gt;G!J51,TRUE,FALSE)),IF(ISNUMBER('#_G'!J51),IF('#_G'!J51&gt;G!J51,"TooLow","TooHigh"),"WrongAnswer"),NOT(_xlfn.ISFORMULA('#_G'!J51)),IF(_xlfn.IFS(ISTEXT('#_G'!J51),FALSE,ISLOGICAL('#_G'!J51),FALSE,SUBSTITUTE(CELL("format",'#_G'!J51),"-","")=SUBSTITUTE(CELL("format",G!J51),"-",""),FALSE,CELL("format",'#_G'!J51)="G",FALSE,AND(CELL("format",'#_G'!J51)="F0",CELL("format",G!J51)="G"),FALSE,TRUE,IFERROR(IF(MATCH(CELL("format",'#_G'!J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51),_xlfn.FORMULATEXT(G!J51),G!J51),"9","#"),"8","#"),"7","#"),"6","#"),"5","#"),"4","#"),"3","#"),"2","#"),"1","#"),"0","#"),"$","")," ",""),",","@"),"&gt;","@"),"&lt;","@"),"=","@"),")","@"),"(","@"),"^","@"),"/","@"),"+","@"),"*","@"),"-","@"))-LEN(SUBSTITUTE(SUBSTITUTE(SUBSTITUTE(SUBSTITUTE(SUBSTITUTE(SUBSTITUTE(SUBSTITUTE(SUBSTITUTE(SUBSTITUTE(SUBSTITUTE(SUBSTITUTE(SUBSTITUTE(SUBSTITUTE(SUBSTITUTE(SUBSTITUTE(SUBSTITUTE(SUBSTITUTE(SUBSTITUTE(SUBSTITUTE(SUBSTITUTE(SUBSTITUTE(SUBSTITUTE(SUBSTITUTE(SUBSTITUTE(IF(_xlfn.ISFORMULA(G!J51),_xlfn.FORMULATEXT(G!J51),G!J51),"9","#"),"8","#"),"7","#"),"6","#"),"5","#"),"4","#"),"3","#"),"2","#"),"1","#"),"0","#"),"$","")," ",""),",","@"),"&gt;","@"),"&lt;","@"),"=","@"),")","@"),"(","@"),"^","@"),"/","@"),"+","@"),"*","@"),"-","@"),"@#","")))/2&gt;(LEN(SUBSTITUTE(SUBSTITUTE(SUBSTITUTE(SUBSTITUTE(SUBSTITUTE(SUBSTITUTE(SUBSTITUTE(SUBSTITUTE(SUBSTITUTE(SUBSTITUTE(SUBSTITUTE(SUBSTITUTE(SUBSTITUTE(SUBSTITUTE(SUBSTITUTE(SUBSTITUTE(SUBSTITUTE(SUBSTITUTE(SUBSTITUTE(SUBSTITUTE(SUBSTITUTE(SUBSTITUTE(SUBSTITUTE(IF(_xlfn.ISFORMULA('#_G'!J51),_xlfn.FORMULATEXT('#_G'!J51),'#_G'!J51),"9","#"),"8","#"),"7","#"),"6","#"),"5","#"),"4","#"),"3","#"),"2","#"),"1","#"),"0","#"),"$","")," ",""),",","@"),"&gt;","@"),"&lt;","@"),"=","@"),")","@"),"(","@"),"^","@"),"/","@"),"+","@"),"*","@"),"-","@"))-LEN(SUBSTITUTE(SUBSTITUTE(SUBSTITUTE(SUBSTITUTE(SUBSTITUTE(SUBSTITUTE(SUBSTITUTE(SUBSTITUTE(SUBSTITUTE(SUBSTITUTE(SUBSTITUTE(SUBSTITUTE(SUBSTITUTE(SUBSTITUTE(SUBSTITUTE(SUBSTITUTE(SUBSTITUTE(SUBSTITUTE(SUBSTITUTE(SUBSTITUTE(SUBSTITUTE(SUBSTITUTE(SUBSTITUTE(SUBSTITUTE(IF(_xlfn.ISFORMULA('#_G'!J51),_xlfn.FORMULATEXT('#_G'!J51),'#_G'!J51),"9","#"),"8","#"),"7","#"),"6","#"),"5","#"),"4","#"),"3","#"),"2","#"),"1","#"),"0","#"),"$","")," ",""),",","@"),"&gt;","@"),"&lt;","@"),"=","@"),")","@"),"(","@"),"^","@"),"/","@"),"+","@"),"*","@"),"-","@"),"@#","")))/2,TRUE,FALSE),"HardCodeMsg",IF(LEN(IF(_xlfn.ISFORMULA(G!J51),_xlfn.FORMULATEXT(G!J51),G!J51))-LEN(SUBSTITUTE(IF(_xlfn.ISFORMULA(G!J51),_xlfn.FORMULATEXT(G!J51),G!J51),"""",""))&gt;LEN(IF(_xlfn.ISFORMULA('#_G'!J51),_xlfn.FORMULATEXT('#_G'!J51),'#_G'!J51))-LEN(SUBSTITUTE(IF(_xlfn.ISFORMULA('#_G'!J51),_xlfn.FORMULATEXT('#_G'!J51),'#_G'!J51),"""","")),TRUE,FALSE),"HardQuoteMsg",IF(LEN(IF(_xlfn.ISFORMULA(G!J51),_xlfn.FORMULATEXT(G!J51),G!J51))-LEN(SUBSTITUTE(IF(_xlfn.ISFORMULA(G!J51),_xlfn.FORMULATEXT(G!J51),G!J51),"$",""))&lt;LEN(IF(_xlfn.ISFORMULA('#_G'!J51),_xlfn.FORMULATEXT('#_G'!J51),'#_G'!J51))-LEN(SUBSTITUTE(IF(_xlfn.ISFORMULA('#_G'!J51),_xlfn.FORMULATEXT('#_G'!J51),'#_G'!J51),"$","")),TRUE,FALSE),"MissingAbsMsg",_xlfn.IFS(ISTEXT('#_G'!J51),FALSE,ISLOGICAL('#_G'!J51),FALSE,SUBSTITUTE(CELL("format",'#_G'!J51),"-","")=SUBSTITUTE(CELL("format",G!J51),"-",""),FALSE,CELL("format",'#_G'!J51)="G",FALSE,AND(CELL("format",'#_G'!J51)="F0",CELL("format",G!J51)="G"),FALSE,TRUE,IFERROR(IF(MATCH(CELL("format",'#_G'!J51),FormatCodes_SFX!$A$4:$A$53,0)&gt;0,TRUE),FALSE),TRUE,TRUE),"FormatMsg",TRUE,"PerfectMsg")</f>
        <v>PerfectMsg</v>
      </c>
      <c r="K51" s="231" t="str">
        <f ca="1">_xlfn.IFS(ISBLANK(G!K51),"",IF(NOT(ISNA('#_G'!K51)),IF(ISNA(G!K51),TRUE,FALSE),FALSE),"StuNAMsg",IF(AND(ISNA('#_G'!K51),ISNA(G!K51)),TRUE,FALSE),"PerfectMsg",IF(NOT(ISERROR('#_G'!K51)),IF(ISERROR(G!K51),TRUE,FALSE),FALSE),"StuErrorMsg",IF(TYPE('#_G'!K51)&lt;&gt;TYPE(G!K51),TRUE,FALSE),"WrongTypeMsg",IF(_xlfn.ISFORMULA('#_G'!K51),IF(NOT(_xlfn.ISFORMULA(G!K51)),TRUE),FALSE),"MissingFormulaMsg",IF(NOT(AND(ISNUMBER(FIND("[",_xlfn.FORMULATEXT('#_G'!K51))),ISNUMBER(FIND("!",_xlfn.FORMULATEXT('#_G'!K51))))),AND(ISNUMBER(FIND("[",_xlfn.FORMULATEXT(G!K51))),ISNUMBER(FIND("!",_xlfn.FORMULATEXT(G!K51)))),FALSE),"ExternalRefsMsg",IF(ISNUMBER('#_G'!K51),IF(ABS('#_G'!K51-G!K51)&gt;0.00001,TRUE,FALSE),IF('#_G'!K51&lt;&gt;G!K51,TRUE,FALSE)),IF(ISNUMBER('#_G'!K51),IF('#_G'!K51&gt;G!K51,"TooLow","TooHigh"),"WrongAnswer"),NOT(_xlfn.ISFORMULA('#_G'!K51)),IF(_xlfn.IFS(ISTEXT('#_G'!K51),FALSE,ISLOGICAL('#_G'!K51),FALSE,SUBSTITUTE(CELL("format",'#_G'!K51),"-","")=SUBSTITUTE(CELL("format",G!K51),"-",""),FALSE,CELL("format",'#_G'!K51)="G",FALSE,AND(CELL("format",'#_G'!K51)="F0",CELL("format",G!K51)="G"),FALSE,TRUE,IFERROR(IF(MATCH(CELL("format",'#_G'!K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51),_xlfn.FORMULATEXT(G!K51),G!K51),"9","#"),"8","#"),"7","#"),"6","#"),"5","#"),"4","#"),"3","#"),"2","#"),"1","#"),"0","#"),"$","")," ",""),",","@"),"&gt;","@"),"&lt;","@"),"=","@"),")","@"),"(","@"),"^","@"),"/","@"),"+","@"),"*","@"),"-","@"))-LEN(SUBSTITUTE(SUBSTITUTE(SUBSTITUTE(SUBSTITUTE(SUBSTITUTE(SUBSTITUTE(SUBSTITUTE(SUBSTITUTE(SUBSTITUTE(SUBSTITUTE(SUBSTITUTE(SUBSTITUTE(SUBSTITUTE(SUBSTITUTE(SUBSTITUTE(SUBSTITUTE(SUBSTITUTE(SUBSTITUTE(SUBSTITUTE(SUBSTITUTE(SUBSTITUTE(SUBSTITUTE(SUBSTITUTE(SUBSTITUTE(IF(_xlfn.ISFORMULA(G!K51),_xlfn.FORMULATEXT(G!K51),G!K51),"9","#"),"8","#"),"7","#"),"6","#"),"5","#"),"4","#"),"3","#"),"2","#"),"1","#"),"0","#"),"$","")," ",""),",","@"),"&gt;","@"),"&lt;","@"),"=","@"),")","@"),"(","@"),"^","@"),"/","@"),"+","@"),"*","@"),"-","@"),"@#","")))/2&gt;(LEN(SUBSTITUTE(SUBSTITUTE(SUBSTITUTE(SUBSTITUTE(SUBSTITUTE(SUBSTITUTE(SUBSTITUTE(SUBSTITUTE(SUBSTITUTE(SUBSTITUTE(SUBSTITUTE(SUBSTITUTE(SUBSTITUTE(SUBSTITUTE(SUBSTITUTE(SUBSTITUTE(SUBSTITUTE(SUBSTITUTE(SUBSTITUTE(SUBSTITUTE(SUBSTITUTE(SUBSTITUTE(SUBSTITUTE(IF(_xlfn.ISFORMULA('#_G'!K51),_xlfn.FORMULATEXT('#_G'!K51),'#_G'!K51),"9","#"),"8","#"),"7","#"),"6","#"),"5","#"),"4","#"),"3","#"),"2","#"),"1","#"),"0","#"),"$","")," ",""),",","@"),"&gt;","@"),"&lt;","@"),"=","@"),")","@"),"(","@"),"^","@"),"/","@"),"+","@"),"*","@"),"-","@"))-LEN(SUBSTITUTE(SUBSTITUTE(SUBSTITUTE(SUBSTITUTE(SUBSTITUTE(SUBSTITUTE(SUBSTITUTE(SUBSTITUTE(SUBSTITUTE(SUBSTITUTE(SUBSTITUTE(SUBSTITUTE(SUBSTITUTE(SUBSTITUTE(SUBSTITUTE(SUBSTITUTE(SUBSTITUTE(SUBSTITUTE(SUBSTITUTE(SUBSTITUTE(SUBSTITUTE(SUBSTITUTE(SUBSTITUTE(SUBSTITUTE(IF(_xlfn.ISFORMULA('#_G'!K51),_xlfn.FORMULATEXT('#_G'!K51),'#_G'!K51),"9","#"),"8","#"),"7","#"),"6","#"),"5","#"),"4","#"),"3","#"),"2","#"),"1","#"),"0","#"),"$","")," ",""),",","@"),"&gt;","@"),"&lt;","@"),"=","@"),")","@"),"(","@"),"^","@"),"/","@"),"+","@"),"*","@"),"-","@"),"@#","")))/2,TRUE,FALSE),"HardCodeMsg",IF(LEN(IF(_xlfn.ISFORMULA(G!K51),_xlfn.FORMULATEXT(G!K51),G!K51))-LEN(SUBSTITUTE(IF(_xlfn.ISFORMULA(G!K51),_xlfn.FORMULATEXT(G!K51),G!K51),"""",""))&gt;LEN(IF(_xlfn.ISFORMULA('#_G'!K51),_xlfn.FORMULATEXT('#_G'!K51),'#_G'!K51))-LEN(SUBSTITUTE(IF(_xlfn.ISFORMULA('#_G'!K51),_xlfn.FORMULATEXT('#_G'!K51),'#_G'!K51),"""","")),TRUE,FALSE),"HardQuoteMsg",IF(LEN(IF(_xlfn.ISFORMULA(G!K51),_xlfn.FORMULATEXT(G!K51),G!K51))-LEN(SUBSTITUTE(IF(_xlfn.ISFORMULA(G!K51),_xlfn.FORMULATEXT(G!K51),G!K51),"$",""))&lt;LEN(IF(_xlfn.ISFORMULA('#_G'!K51),_xlfn.FORMULATEXT('#_G'!K51),'#_G'!K51))-LEN(SUBSTITUTE(IF(_xlfn.ISFORMULA('#_G'!K51),_xlfn.FORMULATEXT('#_G'!K51),'#_G'!K51),"$","")),TRUE,FALSE),"MissingAbsMsg",_xlfn.IFS(ISTEXT('#_G'!K51),FALSE,ISLOGICAL('#_G'!K51),FALSE,SUBSTITUTE(CELL("format",'#_G'!K51),"-","")=SUBSTITUTE(CELL("format",G!K51),"-",""),FALSE,CELL("format",'#_G'!K51)="G",FALSE,AND(CELL("format",'#_G'!K51)="F0",CELL("format",G!K51)="G"),FALSE,TRUE,IFERROR(IF(MATCH(CELL("format",'#_G'!K51),FormatCodes_SFX!$A$4:$A$53,0)&gt;0,TRUE),FALSE),TRUE,TRUE),"FormatMsg",TRUE,"PerfectMsg")</f>
        <v>PerfectMsg</v>
      </c>
    </row>
    <row r="52" spans="6:14">
      <c r="F52" s="350">
        <v>0</v>
      </c>
      <c r="G52" s="348">
        <v>0</v>
      </c>
      <c r="H52" s="351">
        <v>0</v>
      </c>
      <c r="I52" s="349" t="str">
        <f ca="1">_xlfn.IFS(ISBLANK(G!I52),"",IF(NOT(ISNA('#_G'!I52)),IF(ISNA(G!I52),TRUE,FALSE),FALSE),"StuNAMsg",IF(AND(ISNA('#_G'!I52),ISNA(G!I52)),TRUE,FALSE),"PerfectMsg",IF(NOT(ISERROR('#_G'!I52)),IF(ISERROR(G!I52),TRUE,FALSE),FALSE),"StuErrorMsg",IF(TYPE('#_G'!I52)&lt;&gt;TYPE(G!I52),TRUE,FALSE),"WrongTypeMsg",IF(_xlfn.ISFORMULA('#_G'!I52),IF(NOT(_xlfn.ISFORMULA(G!I52)),TRUE),FALSE),"MissingFormulaMsg",IF(NOT(AND(ISNUMBER(FIND("[",_xlfn.FORMULATEXT('#_G'!I52))),ISNUMBER(FIND("!",_xlfn.FORMULATEXT('#_G'!I52))))),AND(ISNUMBER(FIND("[",_xlfn.FORMULATEXT(G!I52))),ISNUMBER(FIND("!",_xlfn.FORMULATEXT(G!I52)))),FALSE),"ExternalRefsMsg",IF(ISNUMBER('#_G'!I52),IF(ABS('#_G'!I52-G!I52)&gt;0.00001,TRUE,FALSE),IF('#_G'!I52&lt;&gt;G!I52,TRUE,FALSE)),IF(ISNUMBER('#_G'!I52),IF('#_G'!I52&gt;G!I52,"TooLow","TooHigh"),"WrongAnswer"),NOT(_xlfn.ISFORMULA('#_G'!I52)),IF(_xlfn.IFS(ISTEXT('#_G'!I52),FALSE,ISLOGICAL('#_G'!I52),FALSE,SUBSTITUTE(CELL("format",'#_G'!I52),"-","")=SUBSTITUTE(CELL("format",G!I52),"-",""),FALSE,CELL("format",'#_G'!I52)="G",FALSE,AND(CELL("format",'#_G'!I52)="F0",CELL("format",G!I52)="G"),FALSE,TRUE,IFERROR(IF(MATCH(CELL("format",'#_G'!I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52),_xlfn.FORMULATEXT(G!I52),G!I52),"9","#"),"8","#"),"7","#"),"6","#"),"5","#"),"4","#"),"3","#"),"2","#"),"1","#"),"0","#"),"$","")," ",""),",","@"),"&gt;","@"),"&lt;","@"),"=","@"),")","@"),"(","@"),"^","@"),"/","@"),"+","@"),"*","@"),"-","@"))-LEN(SUBSTITUTE(SUBSTITUTE(SUBSTITUTE(SUBSTITUTE(SUBSTITUTE(SUBSTITUTE(SUBSTITUTE(SUBSTITUTE(SUBSTITUTE(SUBSTITUTE(SUBSTITUTE(SUBSTITUTE(SUBSTITUTE(SUBSTITUTE(SUBSTITUTE(SUBSTITUTE(SUBSTITUTE(SUBSTITUTE(SUBSTITUTE(SUBSTITUTE(SUBSTITUTE(SUBSTITUTE(SUBSTITUTE(SUBSTITUTE(IF(_xlfn.ISFORMULA(G!I52),_xlfn.FORMULATEXT(G!I52),G!I52),"9","#"),"8","#"),"7","#"),"6","#"),"5","#"),"4","#"),"3","#"),"2","#"),"1","#"),"0","#"),"$","")," ",""),",","@"),"&gt;","@"),"&lt;","@"),"=","@"),")","@"),"(","@"),"^","@"),"/","@"),"+","@"),"*","@"),"-","@"),"@#","")))/2&gt;(LEN(SUBSTITUTE(SUBSTITUTE(SUBSTITUTE(SUBSTITUTE(SUBSTITUTE(SUBSTITUTE(SUBSTITUTE(SUBSTITUTE(SUBSTITUTE(SUBSTITUTE(SUBSTITUTE(SUBSTITUTE(SUBSTITUTE(SUBSTITUTE(SUBSTITUTE(SUBSTITUTE(SUBSTITUTE(SUBSTITUTE(SUBSTITUTE(SUBSTITUTE(SUBSTITUTE(SUBSTITUTE(SUBSTITUTE(IF(_xlfn.ISFORMULA('#_G'!I52),_xlfn.FORMULATEXT('#_G'!I52),'#_G'!I52),"9","#"),"8","#"),"7","#"),"6","#"),"5","#"),"4","#"),"3","#"),"2","#"),"1","#"),"0","#"),"$","")," ",""),",","@"),"&gt;","@"),"&lt;","@"),"=","@"),")","@"),"(","@"),"^","@"),"/","@"),"+","@"),"*","@"),"-","@"))-LEN(SUBSTITUTE(SUBSTITUTE(SUBSTITUTE(SUBSTITUTE(SUBSTITUTE(SUBSTITUTE(SUBSTITUTE(SUBSTITUTE(SUBSTITUTE(SUBSTITUTE(SUBSTITUTE(SUBSTITUTE(SUBSTITUTE(SUBSTITUTE(SUBSTITUTE(SUBSTITUTE(SUBSTITUTE(SUBSTITUTE(SUBSTITUTE(SUBSTITUTE(SUBSTITUTE(SUBSTITUTE(SUBSTITUTE(SUBSTITUTE(IF(_xlfn.ISFORMULA('#_G'!I52),_xlfn.FORMULATEXT('#_G'!I52),'#_G'!I52),"9","#"),"8","#"),"7","#"),"6","#"),"5","#"),"4","#"),"3","#"),"2","#"),"1","#"),"0","#"),"$","")," ",""),",","@"),"&gt;","@"),"&lt;","@"),"=","@"),")","@"),"(","@"),"^","@"),"/","@"),"+","@"),"*","@"),"-","@"),"@#","")))/2,TRUE,FALSE),"HardCodeMsg",IF(LEN(IF(_xlfn.ISFORMULA(G!I52),_xlfn.FORMULATEXT(G!I52),G!I52))-LEN(SUBSTITUTE(IF(_xlfn.ISFORMULA(G!I52),_xlfn.FORMULATEXT(G!I52),G!I52),"""",""))&gt;LEN(IF(_xlfn.ISFORMULA('#_G'!I52),_xlfn.FORMULATEXT('#_G'!I52),'#_G'!I52))-LEN(SUBSTITUTE(IF(_xlfn.ISFORMULA('#_G'!I52),_xlfn.FORMULATEXT('#_G'!I52),'#_G'!I52),"""","")),TRUE,FALSE),"HardQuoteMsg",IF(LEN(IF(_xlfn.ISFORMULA(G!I52),_xlfn.FORMULATEXT(G!I52),G!I52))-LEN(SUBSTITUTE(IF(_xlfn.ISFORMULA(G!I52),_xlfn.FORMULATEXT(G!I52),G!I52),"$",""))&lt;LEN(IF(_xlfn.ISFORMULA('#_G'!I52),_xlfn.FORMULATEXT('#_G'!I52),'#_G'!I52))-LEN(SUBSTITUTE(IF(_xlfn.ISFORMULA('#_G'!I52),_xlfn.FORMULATEXT('#_G'!I52),'#_G'!I52),"$","")),TRUE,FALSE),"MissingAbsMsg",_xlfn.IFS(ISTEXT('#_G'!I52),FALSE,ISLOGICAL('#_G'!I52),FALSE,SUBSTITUTE(CELL("format",'#_G'!I52),"-","")=SUBSTITUTE(CELL("format",G!I52),"-",""),FALSE,CELL("format",'#_G'!I52)="G",FALSE,AND(CELL("format",'#_G'!I52)="F0",CELL("format",G!I52)="G"),FALSE,TRUE,IFERROR(IF(MATCH(CELL("format",'#_G'!I52),FormatCodes_SFX!$A$4:$A$53,0)&gt;0,TRUE),FALSE),TRUE,TRUE),"FormatMsg",TRUE,"PerfectMsg")</f>
        <v>PerfectMsg</v>
      </c>
      <c r="J52" s="349" t="str">
        <f ca="1">_xlfn.IFS(ISBLANK(G!J52),"",IF(NOT(ISNA('#_G'!J52)),IF(ISNA(G!J52),TRUE,FALSE),FALSE),"StuNAMsg",IF(AND(ISNA('#_G'!J52),ISNA(G!J52)),TRUE,FALSE),"PerfectMsg",IF(NOT(ISERROR('#_G'!J52)),IF(ISERROR(G!J52),TRUE,FALSE),FALSE),"StuErrorMsg",IF(TYPE('#_G'!J52)&lt;&gt;TYPE(G!J52),TRUE,FALSE),"WrongTypeMsg",IF(_xlfn.ISFORMULA('#_G'!J52),IF(NOT(_xlfn.ISFORMULA(G!J52)),TRUE),FALSE),"MissingFormulaMsg",IF(NOT(AND(ISNUMBER(FIND("[",_xlfn.FORMULATEXT('#_G'!J52))),ISNUMBER(FIND("!",_xlfn.FORMULATEXT('#_G'!J52))))),AND(ISNUMBER(FIND("[",_xlfn.FORMULATEXT(G!J52))),ISNUMBER(FIND("!",_xlfn.FORMULATEXT(G!J52)))),FALSE),"ExternalRefsMsg",IF(ISNUMBER('#_G'!J52),IF(ABS('#_G'!J52-G!J52)&gt;0.00001,TRUE,FALSE),IF('#_G'!J52&lt;&gt;G!J52,TRUE,FALSE)),IF(ISNUMBER('#_G'!J52),IF('#_G'!J52&gt;G!J52,"TooLow","TooHigh"),"WrongAnswer"),NOT(_xlfn.ISFORMULA('#_G'!J52)),IF(_xlfn.IFS(ISTEXT('#_G'!J52),FALSE,ISLOGICAL('#_G'!J52),FALSE,SUBSTITUTE(CELL("format",'#_G'!J52),"-","")=SUBSTITUTE(CELL("format",G!J52),"-",""),FALSE,CELL("format",'#_G'!J52)="G",FALSE,AND(CELL("format",'#_G'!J52)="F0",CELL("format",G!J52)="G"),FALSE,TRUE,IFERROR(IF(MATCH(CELL("format",'#_G'!J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52),_xlfn.FORMULATEXT(G!J52),G!J52),"9","#"),"8","#"),"7","#"),"6","#"),"5","#"),"4","#"),"3","#"),"2","#"),"1","#"),"0","#"),"$","")," ",""),",","@"),"&gt;","@"),"&lt;","@"),"=","@"),")","@"),"(","@"),"^","@"),"/","@"),"+","@"),"*","@"),"-","@"))-LEN(SUBSTITUTE(SUBSTITUTE(SUBSTITUTE(SUBSTITUTE(SUBSTITUTE(SUBSTITUTE(SUBSTITUTE(SUBSTITUTE(SUBSTITUTE(SUBSTITUTE(SUBSTITUTE(SUBSTITUTE(SUBSTITUTE(SUBSTITUTE(SUBSTITUTE(SUBSTITUTE(SUBSTITUTE(SUBSTITUTE(SUBSTITUTE(SUBSTITUTE(SUBSTITUTE(SUBSTITUTE(SUBSTITUTE(SUBSTITUTE(IF(_xlfn.ISFORMULA(G!J52),_xlfn.FORMULATEXT(G!J52),G!J52),"9","#"),"8","#"),"7","#"),"6","#"),"5","#"),"4","#"),"3","#"),"2","#"),"1","#"),"0","#"),"$","")," ",""),",","@"),"&gt;","@"),"&lt;","@"),"=","@"),")","@"),"(","@"),"^","@"),"/","@"),"+","@"),"*","@"),"-","@"),"@#","")))/2&gt;(LEN(SUBSTITUTE(SUBSTITUTE(SUBSTITUTE(SUBSTITUTE(SUBSTITUTE(SUBSTITUTE(SUBSTITUTE(SUBSTITUTE(SUBSTITUTE(SUBSTITUTE(SUBSTITUTE(SUBSTITUTE(SUBSTITUTE(SUBSTITUTE(SUBSTITUTE(SUBSTITUTE(SUBSTITUTE(SUBSTITUTE(SUBSTITUTE(SUBSTITUTE(SUBSTITUTE(SUBSTITUTE(SUBSTITUTE(IF(_xlfn.ISFORMULA('#_G'!J52),_xlfn.FORMULATEXT('#_G'!J52),'#_G'!J52),"9","#"),"8","#"),"7","#"),"6","#"),"5","#"),"4","#"),"3","#"),"2","#"),"1","#"),"0","#"),"$","")," ",""),",","@"),"&gt;","@"),"&lt;","@"),"=","@"),")","@"),"(","@"),"^","@"),"/","@"),"+","@"),"*","@"),"-","@"))-LEN(SUBSTITUTE(SUBSTITUTE(SUBSTITUTE(SUBSTITUTE(SUBSTITUTE(SUBSTITUTE(SUBSTITUTE(SUBSTITUTE(SUBSTITUTE(SUBSTITUTE(SUBSTITUTE(SUBSTITUTE(SUBSTITUTE(SUBSTITUTE(SUBSTITUTE(SUBSTITUTE(SUBSTITUTE(SUBSTITUTE(SUBSTITUTE(SUBSTITUTE(SUBSTITUTE(SUBSTITUTE(SUBSTITUTE(SUBSTITUTE(IF(_xlfn.ISFORMULA('#_G'!J52),_xlfn.FORMULATEXT('#_G'!J52),'#_G'!J52),"9","#"),"8","#"),"7","#"),"6","#"),"5","#"),"4","#"),"3","#"),"2","#"),"1","#"),"0","#"),"$","")," ",""),",","@"),"&gt;","@"),"&lt;","@"),"=","@"),")","@"),"(","@"),"^","@"),"/","@"),"+","@"),"*","@"),"-","@"),"@#","")))/2,TRUE,FALSE),"HardCodeMsg",IF(LEN(IF(_xlfn.ISFORMULA(G!J52),_xlfn.FORMULATEXT(G!J52),G!J52))-LEN(SUBSTITUTE(IF(_xlfn.ISFORMULA(G!J52),_xlfn.FORMULATEXT(G!J52),G!J52),"""",""))&gt;LEN(IF(_xlfn.ISFORMULA('#_G'!J52),_xlfn.FORMULATEXT('#_G'!J52),'#_G'!J52))-LEN(SUBSTITUTE(IF(_xlfn.ISFORMULA('#_G'!J52),_xlfn.FORMULATEXT('#_G'!J52),'#_G'!J52),"""","")),TRUE,FALSE),"HardQuoteMsg",IF(LEN(IF(_xlfn.ISFORMULA(G!J52),_xlfn.FORMULATEXT(G!J52),G!J52))-LEN(SUBSTITUTE(IF(_xlfn.ISFORMULA(G!J52),_xlfn.FORMULATEXT(G!J52),G!J52),"$",""))&lt;LEN(IF(_xlfn.ISFORMULA('#_G'!J52),_xlfn.FORMULATEXT('#_G'!J52),'#_G'!J52))-LEN(SUBSTITUTE(IF(_xlfn.ISFORMULA('#_G'!J52),_xlfn.FORMULATEXT('#_G'!J52),'#_G'!J52),"$","")),TRUE,FALSE),"MissingAbsMsg",_xlfn.IFS(ISTEXT('#_G'!J52),FALSE,ISLOGICAL('#_G'!J52),FALSE,SUBSTITUTE(CELL("format",'#_G'!J52),"-","")=SUBSTITUTE(CELL("format",G!J52),"-",""),FALSE,CELL("format",'#_G'!J52)="G",FALSE,AND(CELL("format",'#_G'!J52)="F0",CELL("format",G!J52)="G"),FALSE,TRUE,IFERROR(IF(MATCH(CELL("format",'#_G'!J52),FormatCodes_SFX!$A$4:$A$53,0)&gt;0,TRUE),FALSE),TRUE,TRUE),"FormatMsg",TRUE,"PerfectMsg")</f>
        <v>PerfectMsg</v>
      </c>
      <c r="K52" s="231" t="str">
        <f ca="1">_xlfn.IFS(ISBLANK(G!K52),"",IF(NOT(ISNA('#_G'!K52)),IF(ISNA(G!K52),TRUE,FALSE),FALSE),"StuNAMsg",IF(AND(ISNA('#_G'!K52),ISNA(G!K52)),TRUE,FALSE),"PerfectMsg",IF(NOT(ISERROR('#_G'!K52)),IF(ISERROR(G!K52),TRUE,FALSE),FALSE),"StuErrorMsg",IF(TYPE('#_G'!K52)&lt;&gt;TYPE(G!K52),TRUE,FALSE),"WrongTypeMsg",IF(_xlfn.ISFORMULA('#_G'!K52),IF(NOT(_xlfn.ISFORMULA(G!K52)),TRUE),FALSE),"MissingFormulaMsg",IF(NOT(AND(ISNUMBER(FIND("[",_xlfn.FORMULATEXT('#_G'!K52))),ISNUMBER(FIND("!",_xlfn.FORMULATEXT('#_G'!K52))))),AND(ISNUMBER(FIND("[",_xlfn.FORMULATEXT(G!K52))),ISNUMBER(FIND("!",_xlfn.FORMULATEXT(G!K52)))),FALSE),"ExternalRefsMsg",IF(ISNUMBER('#_G'!K52),IF(ABS('#_G'!K52-G!K52)&gt;0.00001,TRUE,FALSE),IF('#_G'!K52&lt;&gt;G!K52,TRUE,FALSE)),IF(ISNUMBER('#_G'!K52),IF('#_G'!K52&gt;G!K52,"TooLow","TooHigh"),"WrongAnswer"),NOT(_xlfn.ISFORMULA('#_G'!K52)),IF(_xlfn.IFS(ISTEXT('#_G'!K52),FALSE,ISLOGICAL('#_G'!K52),FALSE,SUBSTITUTE(CELL("format",'#_G'!K52),"-","")=SUBSTITUTE(CELL("format",G!K52),"-",""),FALSE,CELL("format",'#_G'!K52)="G",FALSE,AND(CELL("format",'#_G'!K52)="F0",CELL("format",G!K52)="G"),FALSE,TRUE,IFERROR(IF(MATCH(CELL("format",'#_G'!K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52),_xlfn.FORMULATEXT(G!K52),G!K52),"9","#"),"8","#"),"7","#"),"6","#"),"5","#"),"4","#"),"3","#"),"2","#"),"1","#"),"0","#"),"$","")," ",""),",","@"),"&gt;","@"),"&lt;","@"),"=","@"),")","@"),"(","@"),"^","@"),"/","@"),"+","@"),"*","@"),"-","@"))-LEN(SUBSTITUTE(SUBSTITUTE(SUBSTITUTE(SUBSTITUTE(SUBSTITUTE(SUBSTITUTE(SUBSTITUTE(SUBSTITUTE(SUBSTITUTE(SUBSTITUTE(SUBSTITUTE(SUBSTITUTE(SUBSTITUTE(SUBSTITUTE(SUBSTITUTE(SUBSTITUTE(SUBSTITUTE(SUBSTITUTE(SUBSTITUTE(SUBSTITUTE(SUBSTITUTE(SUBSTITUTE(SUBSTITUTE(SUBSTITUTE(IF(_xlfn.ISFORMULA(G!K52),_xlfn.FORMULATEXT(G!K52),G!K52),"9","#"),"8","#"),"7","#"),"6","#"),"5","#"),"4","#"),"3","#"),"2","#"),"1","#"),"0","#"),"$","")," ",""),",","@"),"&gt;","@"),"&lt;","@"),"=","@"),")","@"),"(","@"),"^","@"),"/","@"),"+","@"),"*","@"),"-","@"),"@#","")))/2&gt;(LEN(SUBSTITUTE(SUBSTITUTE(SUBSTITUTE(SUBSTITUTE(SUBSTITUTE(SUBSTITUTE(SUBSTITUTE(SUBSTITUTE(SUBSTITUTE(SUBSTITUTE(SUBSTITUTE(SUBSTITUTE(SUBSTITUTE(SUBSTITUTE(SUBSTITUTE(SUBSTITUTE(SUBSTITUTE(SUBSTITUTE(SUBSTITUTE(SUBSTITUTE(SUBSTITUTE(SUBSTITUTE(SUBSTITUTE(IF(_xlfn.ISFORMULA('#_G'!K52),_xlfn.FORMULATEXT('#_G'!K52),'#_G'!K52),"9","#"),"8","#"),"7","#"),"6","#"),"5","#"),"4","#"),"3","#"),"2","#"),"1","#"),"0","#"),"$","")," ",""),",","@"),"&gt;","@"),"&lt;","@"),"=","@"),")","@"),"(","@"),"^","@"),"/","@"),"+","@"),"*","@"),"-","@"))-LEN(SUBSTITUTE(SUBSTITUTE(SUBSTITUTE(SUBSTITUTE(SUBSTITUTE(SUBSTITUTE(SUBSTITUTE(SUBSTITUTE(SUBSTITUTE(SUBSTITUTE(SUBSTITUTE(SUBSTITUTE(SUBSTITUTE(SUBSTITUTE(SUBSTITUTE(SUBSTITUTE(SUBSTITUTE(SUBSTITUTE(SUBSTITUTE(SUBSTITUTE(SUBSTITUTE(SUBSTITUTE(SUBSTITUTE(SUBSTITUTE(IF(_xlfn.ISFORMULA('#_G'!K52),_xlfn.FORMULATEXT('#_G'!K52),'#_G'!K52),"9","#"),"8","#"),"7","#"),"6","#"),"5","#"),"4","#"),"3","#"),"2","#"),"1","#"),"0","#"),"$","")," ",""),",","@"),"&gt;","@"),"&lt;","@"),"=","@"),")","@"),"(","@"),"^","@"),"/","@"),"+","@"),"*","@"),"-","@"),"@#","")))/2,TRUE,FALSE),"HardCodeMsg",IF(LEN(IF(_xlfn.ISFORMULA(G!K52),_xlfn.FORMULATEXT(G!K52),G!K52))-LEN(SUBSTITUTE(IF(_xlfn.ISFORMULA(G!K52),_xlfn.FORMULATEXT(G!K52),G!K52),"""",""))&gt;LEN(IF(_xlfn.ISFORMULA('#_G'!K52),_xlfn.FORMULATEXT('#_G'!K52),'#_G'!K52))-LEN(SUBSTITUTE(IF(_xlfn.ISFORMULA('#_G'!K52),_xlfn.FORMULATEXT('#_G'!K52),'#_G'!K52),"""","")),TRUE,FALSE),"HardQuoteMsg",IF(LEN(IF(_xlfn.ISFORMULA(G!K52),_xlfn.FORMULATEXT(G!K52),G!K52))-LEN(SUBSTITUTE(IF(_xlfn.ISFORMULA(G!K52),_xlfn.FORMULATEXT(G!K52),G!K52),"$",""))&lt;LEN(IF(_xlfn.ISFORMULA('#_G'!K52),_xlfn.FORMULATEXT('#_G'!K52),'#_G'!K52))-LEN(SUBSTITUTE(IF(_xlfn.ISFORMULA('#_G'!K52),_xlfn.FORMULATEXT('#_G'!K52),'#_G'!K52),"$","")),TRUE,FALSE),"MissingAbsMsg",_xlfn.IFS(ISTEXT('#_G'!K52),FALSE,ISLOGICAL('#_G'!K52),FALSE,SUBSTITUTE(CELL("format",'#_G'!K52),"-","")=SUBSTITUTE(CELL("format",G!K52),"-",""),FALSE,CELL("format",'#_G'!K52)="G",FALSE,AND(CELL("format",'#_G'!K52)="F0",CELL("format",G!K52)="G"),FALSE,TRUE,IFERROR(IF(MATCH(CELL("format",'#_G'!K52),FormatCodes_SFX!$A$4:$A$53,0)&gt;0,TRUE),FALSE),TRUE,TRUE),"FormatMsg",TRUE,"PerfectMsg")</f>
        <v>PerfectMsg</v>
      </c>
    </row>
    <row r="53" spans="6:14">
      <c r="F53" s="350">
        <v>0</v>
      </c>
      <c r="G53" s="348">
        <v>0</v>
      </c>
      <c r="H53" s="351">
        <v>0</v>
      </c>
      <c r="I53" s="349" t="str">
        <f ca="1">_xlfn.IFS(ISBLANK(G!I53),"",IF(NOT(ISNA('#_G'!I53)),IF(ISNA(G!I53),TRUE,FALSE),FALSE),"StuNAMsg",IF(AND(ISNA('#_G'!I53),ISNA(G!I53)),TRUE,FALSE),"PerfectMsg",IF(NOT(ISERROR('#_G'!I53)),IF(ISERROR(G!I53),TRUE,FALSE),FALSE),"StuErrorMsg",IF(TYPE('#_G'!I53)&lt;&gt;TYPE(G!I53),TRUE,FALSE),"WrongTypeMsg",IF(_xlfn.ISFORMULA('#_G'!I53),IF(NOT(_xlfn.ISFORMULA(G!I53)),TRUE),FALSE),"MissingFormulaMsg",IF(NOT(AND(ISNUMBER(FIND("[",_xlfn.FORMULATEXT('#_G'!I53))),ISNUMBER(FIND("!",_xlfn.FORMULATEXT('#_G'!I53))))),AND(ISNUMBER(FIND("[",_xlfn.FORMULATEXT(G!I53))),ISNUMBER(FIND("!",_xlfn.FORMULATEXT(G!I53)))),FALSE),"ExternalRefsMsg",IF(ISNUMBER('#_G'!I53),IF(ABS('#_G'!I53-G!I53)&gt;0.00001,TRUE,FALSE),IF('#_G'!I53&lt;&gt;G!I53,TRUE,FALSE)),IF(ISNUMBER('#_G'!I53),IF('#_G'!I53&gt;G!I53,"TooLow","TooHigh"),"WrongAnswer"),NOT(_xlfn.ISFORMULA('#_G'!I53)),IF(_xlfn.IFS(ISTEXT('#_G'!I53),FALSE,ISLOGICAL('#_G'!I53),FALSE,SUBSTITUTE(CELL("format",'#_G'!I53),"-","")=SUBSTITUTE(CELL("format",G!I53),"-",""),FALSE,CELL("format",'#_G'!I53)="G",FALSE,AND(CELL("format",'#_G'!I53)="F0",CELL("format",G!I53)="G"),FALSE,TRUE,IFERROR(IF(MATCH(CELL("format",'#_G'!I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53),_xlfn.FORMULATEXT(G!I53),G!I53),"9","#"),"8","#"),"7","#"),"6","#"),"5","#"),"4","#"),"3","#"),"2","#"),"1","#"),"0","#"),"$","")," ",""),",","@"),"&gt;","@"),"&lt;","@"),"=","@"),")","@"),"(","@"),"^","@"),"/","@"),"+","@"),"*","@"),"-","@"))-LEN(SUBSTITUTE(SUBSTITUTE(SUBSTITUTE(SUBSTITUTE(SUBSTITUTE(SUBSTITUTE(SUBSTITUTE(SUBSTITUTE(SUBSTITUTE(SUBSTITUTE(SUBSTITUTE(SUBSTITUTE(SUBSTITUTE(SUBSTITUTE(SUBSTITUTE(SUBSTITUTE(SUBSTITUTE(SUBSTITUTE(SUBSTITUTE(SUBSTITUTE(SUBSTITUTE(SUBSTITUTE(SUBSTITUTE(SUBSTITUTE(IF(_xlfn.ISFORMULA(G!I53),_xlfn.FORMULATEXT(G!I53),G!I53),"9","#"),"8","#"),"7","#"),"6","#"),"5","#"),"4","#"),"3","#"),"2","#"),"1","#"),"0","#"),"$","")," ",""),",","@"),"&gt;","@"),"&lt;","@"),"=","@"),")","@"),"(","@"),"^","@"),"/","@"),"+","@"),"*","@"),"-","@"),"@#","")))/2&gt;(LEN(SUBSTITUTE(SUBSTITUTE(SUBSTITUTE(SUBSTITUTE(SUBSTITUTE(SUBSTITUTE(SUBSTITUTE(SUBSTITUTE(SUBSTITUTE(SUBSTITUTE(SUBSTITUTE(SUBSTITUTE(SUBSTITUTE(SUBSTITUTE(SUBSTITUTE(SUBSTITUTE(SUBSTITUTE(SUBSTITUTE(SUBSTITUTE(SUBSTITUTE(SUBSTITUTE(SUBSTITUTE(SUBSTITUTE(IF(_xlfn.ISFORMULA('#_G'!I53),_xlfn.FORMULATEXT('#_G'!I53),'#_G'!I53),"9","#"),"8","#"),"7","#"),"6","#"),"5","#"),"4","#"),"3","#"),"2","#"),"1","#"),"0","#"),"$","")," ",""),",","@"),"&gt;","@"),"&lt;","@"),"=","@"),")","@"),"(","@"),"^","@"),"/","@"),"+","@"),"*","@"),"-","@"))-LEN(SUBSTITUTE(SUBSTITUTE(SUBSTITUTE(SUBSTITUTE(SUBSTITUTE(SUBSTITUTE(SUBSTITUTE(SUBSTITUTE(SUBSTITUTE(SUBSTITUTE(SUBSTITUTE(SUBSTITUTE(SUBSTITUTE(SUBSTITUTE(SUBSTITUTE(SUBSTITUTE(SUBSTITUTE(SUBSTITUTE(SUBSTITUTE(SUBSTITUTE(SUBSTITUTE(SUBSTITUTE(SUBSTITUTE(SUBSTITUTE(IF(_xlfn.ISFORMULA('#_G'!I53),_xlfn.FORMULATEXT('#_G'!I53),'#_G'!I53),"9","#"),"8","#"),"7","#"),"6","#"),"5","#"),"4","#"),"3","#"),"2","#"),"1","#"),"0","#"),"$","")," ",""),",","@"),"&gt;","@"),"&lt;","@"),"=","@"),")","@"),"(","@"),"^","@"),"/","@"),"+","@"),"*","@"),"-","@"),"@#","")))/2,TRUE,FALSE),"HardCodeMsg",IF(LEN(IF(_xlfn.ISFORMULA(G!I53),_xlfn.FORMULATEXT(G!I53),G!I53))-LEN(SUBSTITUTE(IF(_xlfn.ISFORMULA(G!I53),_xlfn.FORMULATEXT(G!I53),G!I53),"""",""))&gt;LEN(IF(_xlfn.ISFORMULA('#_G'!I53),_xlfn.FORMULATEXT('#_G'!I53),'#_G'!I53))-LEN(SUBSTITUTE(IF(_xlfn.ISFORMULA('#_G'!I53),_xlfn.FORMULATEXT('#_G'!I53),'#_G'!I53),"""","")),TRUE,FALSE),"HardQuoteMsg",IF(LEN(IF(_xlfn.ISFORMULA(G!I53),_xlfn.FORMULATEXT(G!I53),G!I53))-LEN(SUBSTITUTE(IF(_xlfn.ISFORMULA(G!I53),_xlfn.FORMULATEXT(G!I53),G!I53),"$",""))&lt;LEN(IF(_xlfn.ISFORMULA('#_G'!I53),_xlfn.FORMULATEXT('#_G'!I53),'#_G'!I53))-LEN(SUBSTITUTE(IF(_xlfn.ISFORMULA('#_G'!I53),_xlfn.FORMULATEXT('#_G'!I53),'#_G'!I53),"$","")),TRUE,FALSE),"MissingAbsMsg",_xlfn.IFS(ISTEXT('#_G'!I53),FALSE,ISLOGICAL('#_G'!I53),FALSE,SUBSTITUTE(CELL("format",'#_G'!I53),"-","")=SUBSTITUTE(CELL("format",G!I53),"-",""),FALSE,CELL("format",'#_G'!I53)="G",FALSE,AND(CELL("format",'#_G'!I53)="F0",CELL("format",G!I53)="G"),FALSE,TRUE,IFERROR(IF(MATCH(CELL("format",'#_G'!I53),FormatCodes_SFX!$A$4:$A$53,0)&gt;0,TRUE),FALSE),TRUE,TRUE),"FormatMsg",TRUE,"PerfectMsg")</f>
        <v>PerfectMsg</v>
      </c>
      <c r="J53" s="349" t="str">
        <f ca="1">_xlfn.IFS(ISBLANK(G!J53),"",IF(NOT(ISNA('#_G'!J53)),IF(ISNA(G!J53),TRUE,FALSE),FALSE),"StuNAMsg",IF(AND(ISNA('#_G'!J53),ISNA(G!J53)),TRUE,FALSE),"PerfectMsg",IF(NOT(ISERROR('#_G'!J53)),IF(ISERROR(G!J53),TRUE,FALSE),FALSE),"StuErrorMsg",IF(TYPE('#_G'!J53)&lt;&gt;TYPE(G!J53),TRUE,FALSE),"WrongTypeMsg",IF(_xlfn.ISFORMULA('#_G'!J53),IF(NOT(_xlfn.ISFORMULA(G!J53)),TRUE),FALSE),"MissingFormulaMsg",IF(NOT(AND(ISNUMBER(FIND("[",_xlfn.FORMULATEXT('#_G'!J53))),ISNUMBER(FIND("!",_xlfn.FORMULATEXT('#_G'!J53))))),AND(ISNUMBER(FIND("[",_xlfn.FORMULATEXT(G!J53))),ISNUMBER(FIND("!",_xlfn.FORMULATEXT(G!J53)))),FALSE),"ExternalRefsMsg",IF(ISNUMBER('#_G'!J53),IF(ABS('#_G'!J53-G!J53)&gt;0.00001,TRUE,FALSE),IF('#_G'!J53&lt;&gt;G!J53,TRUE,FALSE)),IF(ISNUMBER('#_G'!J53),IF('#_G'!J53&gt;G!J53,"TooLow","TooHigh"),"WrongAnswer"),NOT(_xlfn.ISFORMULA('#_G'!J53)),IF(_xlfn.IFS(ISTEXT('#_G'!J53),FALSE,ISLOGICAL('#_G'!J53),FALSE,SUBSTITUTE(CELL("format",'#_G'!J53),"-","")=SUBSTITUTE(CELL("format",G!J53),"-",""),FALSE,CELL("format",'#_G'!J53)="G",FALSE,AND(CELL("format",'#_G'!J53)="F0",CELL("format",G!J53)="G"),FALSE,TRUE,IFERROR(IF(MATCH(CELL("format",'#_G'!J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53),_xlfn.FORMULATEXT(G!J53),G!J53),"9","#"),"8","#"),"7","#"),"6","#"),"5","#"),"4","#"),"3","#"),"2","#"),"1","#"),"0","#"),"$","")," ",""),",","@"),"&gt;","@"),"&lt;","@"),"=","@"),")","@"),"(","@"),"^","@"),"/","@"),"+","@"),"*","@"),"-","@"))-LEN(SUBSTITUTE(SUBSTITUTE(SUBSTITUTE(SUBSTITUTE(SUBSTITUTE(SUBSTITUTE(SUBSTITUTE(SUBSTITUTE(SUBSTITUTE(SUBSTITUTE(SUBSTITUTE(SUBSTITUTE(SUBSTITUTE(SUBSTITUTE(SUBSTITUTE(SUBSTITUTE(SUBSTITUTE(SUBSTITUTE(SUBSTITUTE(SUBSTITUTE(SUBSTITUTE(SUBSTITUTE(SUBSTITUTE(SUBSTITUTE(IF(_xlfn.ISFORMULA(G!J53),_xlfn.FORMULATEXT(G!J53),G!J53),"9","#"),"8","#"),"7","#"),"6","#"),"5","#"),"4","#"),"3","#"),"2","#"),"1","#"),"0","#"),"$","")," ",""),",","@"),"&gt;","@"),"&lt;","@"),"=","@"),")","@"),"(","@"),"^","@"),"/","@"),"+","@"),"*","@"),"-","@"),"@#","")))/2&gt;(LEN(SUBSTITUTE(SUBSTITUTE(SUBSTITUTE(SUBSTITUTE(SUBSTITUTE(SUBSTITUTE(SUBSTITUTE(SUBSTITUTE(SUBSTITUTE(SUBSTITUTE(SUBSTITUTE(SUBSTITUTE(SUBSTITUTE(SUBSTITUTE(SUBSTITUTE(SUBSTITUTE(SUBSTITUTE(SUBSTITUTE(SUBSTITUTE(SUBSTITUTE(SUBSTITUTE(SUBSTITUTE(SUBSTITUTE(IF(_xlfn.ISFORMULA('#_G'!J53),_xlfn.FORMULATEXT('#_G'!J53),'#_G'!J53),"9","#"),"8","#"),"7","#"),"6","#"),"5","#"),"4","#"),"3","#"),"2","#"),"1","#"),"0","#"),"$","")," ",""),",","@"),"&gt;","@"),"&lt;","@"),"=","@"),")","@"),"(","@"),"^","@"),"/","@"),"+","@"),"*","@"),"-","@"))-LEN(SUBSTITUTE(SUBSTITUTE(SUBSTITUTE(SUBSTITUTE(SUBSTITUTE(SUBSTITUTE(SUBSTITUTE(SUBSTITUTE(SUBSTITUTE(SUBSTITUTE(SUBSTITUTE(SUBSTITUTE(SUBSTITUTE(SUBSTITUTE(SUBSTITUTE(SUBSTITUTE(SUBSTITUTE(SUBSTITUTE(SUBSTITUTE(SUBSTITUTE(SUBSTITUTE(SUBSTITUTE(SUBSTITUTE(SUBSTITUTE(IF(_xlfn.ISFORMULA('#_G'!J53),_xlfn.FORMULATEXT('#_G'!J53),'#_G'!J53),"9","#"),"8","#"),"7","#"),"6","#"),"5","#"),"4","#"),"3","#"),"2","#"),"1","#"),"0","#"),"$","")," ",""),",","@"),"&gt;","@"),"&lt;","@"),"=","@"),")","@"),"(","@"),"^","@"),"/","@"),"+","@"),"*","@"),"-","@"),"@#","")))/2,TRUE,FALSE),"HardCodeMsg",IF(LEN(IF(_xlfn.ISFORMULA(G!J53),_xlfn.FORMULATEXT(G!J53),G!J53))-LEN(SUBSTITUTE(IF(_xlfn.ISFORMULA(G!J53),_xlfn.FORMULATEXT(G!J53),G!J53),"""",""))&gt;LEN(IF(_xlfn.ISFORMULA('#_G'!J53),_xlfn.FORMULATEXT('#_G'!J53),'#_G'!J53))-LEN(SUBSTITUTE(IF(_xlfn.ISFORMULA('#_G'!J53),_xlfn.FORMULATEXT('#_G'!J53),'#_G'!J53),"""","")),TRUE,FALSE),"HardQuoteMsg",IF(LEN(IF(_xlfn.ISFORMULA(G!J53),_xlfn.FORMULATEXT(G!J53),G!J53))-LEN(SUBSTITUTE(IF(_xlfn.ISFORMULA(G!J53),_xlfn.FORMULATEXT(G!J53),G!J53),"$",""))&lt;LEN(IF(_xlfn.ISFORMULA('#_G'!J53),_xlfn.FORMULATEXT('#_G'!J53),'#_G'!J53))-LEN(SUBSTITUTE(IF(_xlfn.ISFORMULA('#_G'!J53),_xlfn.FORMULATEXT('#_G'!J53),'#_G'!J53),"$","")),TRUE,FALSE),"MissingAbsMsg",_xlfn.IFS(ISTEXT('#_G'!J53),FALSE,ISLOGICAL('#_G'!J53),FALSE,SUBSTITUTE(CELL("format",'#_G'!J53),"-","")=SUBSTITUTE(CELL("format",G!J53),"-",""),FALSE,CELL("format",'#_G'!J53)="G",FALSE,AND(CELL("format",'#_G'!J53)="F0",CELL("format",G!J53)="G"),FALSE,TRUE,IFERROR(IF(MATCH(CELL("format",'#_G'!J53),FormatCodes_SFX!$A$4:$A$53,0)&gt;0,TRUE),FALSE),TRUE,TRUE),"FormatMsg",TRUE,"PerfectMsg")</f>
        <v>PerfectMsg</v>
      </c>
      <c r="K53" s="231" t="str">
        <f ca="1">_xlfn.IFS(ISBLANK(G!K53),"",IF(NOT(ISNA('#_G'!K53)),IF(ISNA(G!K53),TRUE,FALSE),FALSE),"StuNAMsg",IF(AND(ISNA('#_G'!K53),ISNA(G!K53)),TRUE,FALSE),"PerfectMsg",IF(NOT(ISERROR('#_G'!K53)),IF(ISERROR(G!K53),TRUE,FALSE),FALSE),"StuErrorMsg",IF(TYPE('#_G'!K53)&lt;&gt;TYPE(G!K53),TRUE,FALSE),"WrongTypeMsg",IF(_xlfn.ISFORMULA('#_G'!K53),IF(NOT(_xlfn.ISFORMULA(G!K53)),TRUE),FALSE),"MissingFormulaMsg",IF(NOT(AND(ISNUMBER(FIND("[",_xlfn.FORMULATEXT('#_G'!K53))),ISNUMBER(FIND("!",_xlfn.FORMULATEXT('#_G'!K53))))),AND(ISNUMBER(FIND("[",_xlfn.FORMULATEXT(G!K53))),ISNUMBER(FIND("!",_xlfn.FORMULATEXT(G!K53)))),FALSE),"ExternalRefsMsg",IF(ISNUMBER('#_G'!K53),IF(ABS('#_G'!K53-G!K53)&gt;0.00001,TRUE,FALSE),IF('#_G'!K53&lt;&gt;G!K53,TRUE,FALSE)),IF(ISNUMBER('#_G'!K53),IF('#_G'!K53&gt;G!K53,"TooLow","TooHigh"),"WrongAnswer"),NOT(_xlfn.ISFORMULA('#_G'!K53)),IF(_xlfn.IFS(ISTEXT('#_G'!K53),FALSE,ISLOGICAL('#_G'!K53),FALSE,SUBSTITUTE(CELL("format",'#_G'!K53),"-","")=SUBSTITUTE(CELL("format",G!K53),"-",""),FALSE,CELL("format",'#_G'!K53)="G",FALSE,AND(CELL("format",'#_G'!K53)="F0",CELL("format",G!K53)="G"),FALSE,TRUE,IFERROR(IF(MATCH(CELL("format",'#_G'!K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53),_xlfn.FORMULATEXT(G!K53),G!K53),"9","#"),"8","#"),"7","#"),"6","#"),"5","#"),"4","#"),"3","#"),"2","#"),"1","#"),"0","#"),"$","")," ",""),",","@"),"&gt;","@"),"&lt;","@"),"=","@"),")","@"),"(","@"),"^","@"),"/","@"),"+","@"),"*","@"),"-","@"))-LEN(SUBSTITUTE(SUBSTITUTE(SUBSTITUTE(SUBSTITUTE(SUBSTITUTE(SUBSTITUTE(SUBSTITUTE(SUBSTITUTE(SUBSTITUTE(SUBSTITUTE(SUBSTITUTE(SUBSTITUTE(SUBSTITUTE(SUBSTITUTE(SUBSTITUTE(SUBSTITUTE(SUBSTITUTE(SUBSTITUTE(SUBSTITUTE(SUBSTITUTE(SUBSTITUTE(SUBSTITUTE(SUBSTITUTE(SUBSTITUTE(IF(_xlfn.ISFORMULA(G!K53),_xlfn.FORMULATEXT(G!K53),G!K53),"9","#"),"8","#"),"7","#"),"6","#"),"5","#"),"4","#"),"3","#"),"2","#"),"1","#"),"0","#"),"$","")," ",""),",","@"),"&gt;","@"),"&lt;","@"),"=","@"),")","@"),"(","@"),"^","@"),"/","@"),"+","@"),"*","@"),"-","@"),"@#","")))/2&gt;(LEN(SUBSTITUTE(SUBSTITUTE(SUBSTITUTE(SUBSTITUTE(SUBSTITUTE(SUBSTITUTE(SUBSTITUTE(SUBSTITUTE(SUBSTITUTE(SUBSTITUTE(SUBSTITUTE(SUBSTITUTE(SUBSTITUTE(SUBSTITUTE(SUBSTITUTE(SUBSTITUTE(SUBSTITUTE(SUBSTITUTE(SUBSTITUTE(SUBSTITUTE(SUBSTITUTE(SUBSTITUTE(SUBSTITUTE(IF(_xlfn.ISFORMULA('#_G'!K53),_xlfn.FORMULATEXT('#_G'!K53),'#_G'!K53),"9","#"),"8","#"),"7","#"),"6","#"),"5","#"),"4","#"),"3","#"),"2","#"),"1","#"),"0","#"),"$","")," ",""),",","@"),"&gt;","@"),"&lt;","@"),"=","@"),")","@"),"(","@"),"^","@"),"/","@"),"+","@"),"*","@"),"-","@"))-LEN(SUBSTITUTE(SUBSTITUTE(SUBSTITUTE(SUBSTITUTE(SUBSTITUTE(SUBSTITUTE(SUBSTITUTE(SUBSTITUTE(SUBSTITUTE(SUBSTITUTE(SUBSTITUTE(SUBSTITUTE(SUBSTITUTE(SUBSTITUTE(SUBSTITUTE(SUBSTITUTE(SUBSTITUTE(SUBSTITUTE(SUBSTITUTE(SUBSTITUTE(SUBSTITUTE(SUBSTITUTE(SUBSTITUTE(SUBSTITUTE(IF(_xlfn.ISFORMULA('#_G'!K53),_xlfn.FORMULATEXT('#_G'!K53),'#_G'!K53),"9","#"),"8","#"),"7","#"),"6","#"),"5","#"),"4","#"),"3","#"),"2","#"),"1","#"),"0","#"),"$","")," ",""),",","@"),"&gt;","@"),"&lt;","@"),"=","@"),")","@"),"(","@"),"^","@"),"/","@"),"+","@"),"*","@"),"-","@"),"@#","")))/2,TRUE,FALSE),"HardCodeMsg",IF(LEN(IF(_xlfn.ISFORMULA(G!K53),_xlfn.FORMULATEXT(G!K53),G!K53))-LEN(SUBSTITUTE(IF(_xlfn.ISFORMULA(G!K53),_xlfn.FORMULATEXT(G!K53),G!K53),"""",""))&gt;LEN(IF(_xlfn.ISFORMULA('#_G'!K53),_xlfn.FORMULATEXT('#_G'!K53),'#_G'!K53))-LEN(SUBSTITUTE(IF(_xlfn.ISFORMULA('#_G'!K53),_xlfn.FORMULATEXT('#_G'!K53),'#_G'!K53),"""","")),TRUE,FALSE),"HardQuoteMsg",IF(LEN(IF(_xlfn.ISFORMULA(G!K53),_xlfn.FORMULATEXT(G!K53),G!K53))-LEN(SUBSTITUTE(IF(_xlfn.ISFORMULA(G!K53),_xlfn.FORMULATEXT(G!K53),G!K53),"$",""))&lt;LEN(IF(_xlfn.ISFORMULA('#_G'!K53),_xlfn.FORMULATEXT('#_G'!K53),'#_G'!K53))-LEN(SUBSTITUTE(IF(_xlfn.ISFORMULA('#_G'!K53),_xlfn.FORMULATEXT('#_G'!K53),'#_G'!K53),"$","")),TRUE,FALSE),"MissingAbsMsg",_xlfn.IFS(ISTEXT('#_G'!K53),FALSE,ISLOGICAL('#_G'!K53),FALSE,SUBSTITUTE(CELL("format",'#_G'!K53),"-","")=SUBSTITUTE(CELL("format",G!K53),"-",""),FALSE,CELL("format",'#_G'!K53)="G",FALSE,AND(CELL("format",'#_G'!K53)="F0",CELL("format",G!K53)="G"),FALSE,TRUE,IFERROR(IF(MATCH(CELL("format",'#_G'!K53),FormatCodes_SFX!$A$4:$A$53,0)&gt;0,TRUE),FALSE),TRUE,TRUE),"FormatMsg",TRUE,"PerfectMsg")</f>
        <v>PerfectMsg</v>
      </c>
    </row>
    <row r="54" spans="6:14">
      <c r="F54" s="350">
        <v>0</v>
      </c>
      <c r="G54" s="348">
        <v>0</v>
      </c>
      <c r="H54" s="351">
        <v>0</v>
      </c>
      <c r="I54" s="349" t="str">
        <f ca="1">_xlfn.IFS(ISBLANK(G!I54),"",IF(NOT(ISNA('#_G'!I54)),IF(ISNA(G!I54),TRUE,FALSE),FALSE),"StuNAMsg",IF(AND(ISNA('#_G'!I54),ISNA(G!I54)),TRUE,FALSE),"PerfectMsg",IF(NOT(ISERROR('#_G'!I54)),IF(ISERROR(G!I54),TRUE,FALSE),FALSE),"StuErrorMsg",IF(TYPE('#_G'!I54)&lt;&gt;TYPE(G!I54),TRUE,FALSE),"WrongTypeMsg",IF(_xlfn.ISFORMULA('#_G'!I54),IF(NOT(_xlfn.ISFORMULA(G!I54)),TRUE),FALSE),"MissingFormulaMsg",IF(NOT(AND(ISNUMBER(FIND("[",_xlfn.FORMULATEXT('#_G'!I54))),ISNUMBER(FIND("!",_xlfn.FORMULATEXT('#_G'!I54))))),AND(ISNUMBER(FIND("[",_xlfn.FORMULATEXT(G!I54))),ISNUMBER(FIND("!",_xlfn.FORMULATEXT(G!I54)))),FALSE),"ExternalRefsMsg",IF(ISNUMBER('#_G'!I54),IF(ABS('#_G'!I54-G!I54)&gt;0.00001,TRUE,FALSE),IF('#_G'!I54&lt;&gt;G!I54,TRUE,FALSE)),IF(ISNUMBER('#_G'!I54),IF('#_G'!I54&gt;G!I54,"TooLow","TooHigh"),"WrongAnswer"),NOT(_xlfn.ISFORMULA('#_G'!I54)),IF(_xlfn.IFS(ISTEXT('#_G'!I54),FALSE,ISLOGICAL('#_G'!I54),FALSE,SUBSTITUTE(CELL("format",'#_G'!I54),"-","")=SUBSTITUTE(CELL("format",G!I54),"-",""),FALSE,CELL("format",'#_G'!I54)="G",FALSE,AND(CELL("format",'#_G'!I54)="F0",CELL("format",G!I54)="G"),FALSE,TRUE,IFERROR(IF(MATCH(CELL("format",'#_G'!I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54),_xlfn.FORMULATEXT(G!I54),G!I54),"9","#"),"8","#"),"7","#"),"6","#"),"5","#"),"4","#"),"3","#"),"2","#"),"1","#"),"0","#"),"$","")," ",""),",","@"),"&gt;","@"),"&lt;","@"),"=","@"),")","@"),"(","@"),"^","@"),"/","@"),"+","@"),"*","@"),"-","@"))-LEN(SUBSTITUTE(SUBSTITUTE(SUBSTITUTE(SUBSTITUTE(SUBSTITUTE(SUBSTITUTE(SUBSTITUTE(SUBSTITUTE(SUBSTITUTE(SUBSTITUTE(SUBSTITUTE(SUBSTITUTE(SUBSTITUTE(SUBSTITUTE(SUBSTITUTE(SUBSTITUTE(SUBSTITUTE(SUBSTITUTE(SUBSTITUTE(SUBSTITUTE(SUBSTITUTE(SUBSTITUTE(SUBSTITUTE(SUBSTITUTE(IF(_xlfn.ISFORMULA(G!I54),_xlfn.FORMULATEXT(G!I54),G!I54),"9","#"),"8","#"),"7","#"),"6","#"),"5","#"),"4","#"),"3","#"),"2","#"),"1","#"),"0","#"),"$","")," ",""),",","@"),"&gt;","@"),"&lt;","@"),"=","@"),")","@"),"(","@"),"^","@"),"/","@"),"+","@"),"*","@"),"-","@"),"@#","")))/2&gt;(LEN(SUBSTITUTE(SUBSTITUTE(SUBSTITUTE(SUBSTITUTE(SUBSTITUTE(SUBSTITUTE(SUBSTITUTE(SUBSTITUTE(SUBSTITUTE(SUBSTITUTE(SUBSTITUTE(SUBSTITUTE(SUBSTITUTE(SUBSTITUTE(SUBSTITUTE(SUBSTITUTE(SUBSTITUTE(SUBSTITUTE(SUBSTITUTE(SUBSTITUTE(SUBSTITUTE(SUBSTITUTE(SUBSTITUTE(IF(_xlfn.ISFORMULA('#_G'!I54),_xlfn.FORMULATEXT('#_G'!I54),'#_G'!I54),"9","#"),"8","#"),"7","#"),"6","#"),"5","#"),"4","#"),"3","#"),"2","#"),"1","#"),"0","#"),"$","")," ",""),",","@"),"&gt;","@"),"&lt;","@"),"=","@"),")","@"),"(","@"),"^","@"),"/","@"),"+","@"),"*","@"),"-","@"))-LEN(SUBSTITUTE(SUBSTITUTE(SUBSTITUTE(SUBSTITUTE(SUBSTITUTE(SUBSTITUTE(SUBSTITUTE(SUBSTITUTE(SUBSTITUTE(SUBSTITUTE(SUBSTITUTE(SUBSTITUTE(SUBSTITUTE(SUBSTITUTE(SUBSTITUTE(SUBSTITUTE(SUBSTITUTE(SUBSTITUTE(SUBSTITUTE(SUBSTITUTE(SUBSTITUTE(SUBSTITUTE(SUBSTITUTE(SUBSTITUTE(IF(_xlfn.ISFORMULA('#_G'!I54),_xlfn.FORMULATEXT('#_G'!I54),'#_G'!I54),"9","#"),"8","#"),"7","#"),"6","#"),"5","#"),"4","#"),"3","#"),"2","#"),"1","#"),"0","#"),"$","")," ",""),",","@"),"&gt;","@"),"&lt;","@"),"=","@"),")","@"),"(","@"),"^","@"),"/","@"),"+","@"),"*","@"),"-","@"),"@#","")))/2,TRUE,FALSE),"HardCodeMsg",IF(LEN(IF(_xlfn.ISFORMULA(G!I54),_xlfn.FORMULATEXT(G!I54),G!I54))-LEN(SUBSTITUTE(IF(_xlfn.ISFORMULA(G!I54),_xlfn.FORMULATEXT(G!I54),G!I54),"""",""))&gt;LEN(IF(_xlfn.ISFORMULA('#_G'!I54),_xlfn.FORMULATEXT('#_G'!I54),'#_G'!I54))-LEN(SUBSTITUTE(IF(_xlfn.ISFORMULA('#_G'!I54),_xlfn.FORMULATEXT('#_G'!I54),'#_G'!I54),"""","")),TRUE,FALSE),"HardQuoteMsg",IF(LEN(IF(_xlfn.ISFORMULA(G!I54),_xlfn.FORMULATEXT(G!I54),G!I54))-LEN(SUBSTITUTE(IF(_xlfn.ISFORMULA(G!I54),_xlfn.FORMULATEXT(G!I54),G!I54),"$",""))&lt;LEN(IF(_xlfn.ISFORMULA('#_G'!I54),_xlfn.FORMULATEXT('#_G'!I54),'#_G'!I54))-LEN(SUBSTITUTE(IF(_xlfn.ISFORMULA('#_G'!I54),_xlfn.FORMULATEXT('#_G'!I54),'#_G'!I54),"$","")),TRUE,FALSE),"MissingAbsMsg",_xlfn.IFS(ISTEXT('#_G'!I54),FALSE,ISLOGICAL('#_G'!I54),FALSE,SUBSTITUTE(CELL("format",'#_G'!I54),"-","")=SUBSTITUTE(CELL("format",G!I54),"-",""),FALSE,CELL("format",'#_G'!I54)="G",FALSE,AND(CELL("format",'#_G'!I54)="F0",CELL("format",G!I54)="G"),FALSE,TRUE,IFERROR(IF(MATCH(CELL("format",'#_G'!I54),FormatCodes_SFX!$A$4:$A$53,0)&gt;0,TRUE),FALSE),TRUE,TRUE),"FormatMsg",TRUE,"PerfectMsg")</f>
        <v>PerfectMsg</v>
      </c>
      <c r="J54" s="349" t="str">
        <f ca="1">_xlfn.IFS(ISBLANK(G!J54),"",IF(NOT(ISNA('#_G'!J54)),IF(ISNA(G!J54),TRUE,FALSE),FALSE),"StuNAMsg",IF(AND(ISNA('#_G'!J54),ISNA(G!J54)),TRUE,FALSE),"PerfectMsg",IF(NOT(ISERROR('#_G'!J54)),IF(ISERROR(G!J54),TRUE,FALSE),FALSE),"StuErrorMsg",IF(TYPE('#_G'!J54)&lt;&gt;TYPE(G!J54),TRUE,FALSE),"WrongTypeMsg",IF(_xlfn.ISFORMULA('#_G'!J54),IF(NOT(_xlfn.ISFORMULA(G!J54)),TRUE),FALSE),"MissingFormulaMsg",IF(NOT(AND(ISNUMBER(FIND("[",_xlfn.FORMULATEXT('#_G'!J54))),ISNUMBER(FIND("!",_xlfn.FORMULATEXT('#_G'!J54))))),AND(ISNUMBER(FIND("[",_xlfn.FORMULATEXT(G!J54))),ISNUMBER(FIND("!",_xlfn.FORMULATEXT(G!J54)))),FALSE),"ExternalRefsMsg",IF(ISNUMBER('#_G'!J54),IF(ABS('#_G'!J54-G!J54)&gt;0.00001,TRUE,FALSE),IF('#_G'!J54&lt;&gt;G!J54,TRUE,FALSE)),IF(ISNUMBER('#_G'!J54),IF('#_G'!J54&gt;G!J54,"TooLow","TooHigh"),"WrongAnswer"),NOT(_xlfn.ISFORMULA('#_G'!J54)),IF(_xlfn.IFS(ISTEXT('#_G'!J54),FALSE,ISLOGICAL('#_G'!J54),FALSE,SUBSTITUTE(CELL("format",'#_G'!J54),"-","")=SUBSTITUTE(CELL("format",G!J54),"-",""),FALSE,CELL("format",'#_G'!J54)="G",FALSE,AND(CELL("format",'#_G'!J54)="F0",CELL("format",G!J54)="G"),FALSE,TRUE,IFERROR(IF(MATCH(CELL("format",'#_G'!J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54),_xlfn.FORMULATEXT(G!J54),G!J54),"9","#"),"8","#"),"7","#"),"6","#"),"5","#"),"4","#"),"3","#"),"2","#"),"1","#"),"0","#"),"$","")," ",""),",","@"),"&gt;","@"),"&lt;","@"),"=","@"),")","@"),"(","@"),"^","@"),"/","@"),"+","@"),"*","@"),"-","@"))-LEN(SUBSTITUTE(SUBSTITUTE(SUBSTITUTE(SUBSTITUTE(SUBSTITUTE(SUBSTITUTE(SUBSTITUTE(SUBSTITUTE(SUBSTITUTE(SUBSTITUTE(SUBSTITUTE(SUBSTITUTE(SUBSTITUTE(SUBSTITUTE(SUBSTITUTE(SUBSTITUTE(SUBSTITUTE(SUBSTITUTE(SUBSTITUTE(SUBSTITUTE(SUBSTITUTE(SUBSTITUTE(SUBSTITUTE(SUBSTITUTE(IF(_xlfn.ISFORMULA(G!J54),_xlfn.FORMULATEXT(G!J54),G!J54),"9","#"),"8","#"),"7","#"),"6","#"),"5","#"),"4","#"),"3","#"),"2","#"),"1","#"),"0","#"),"$","")," ",""),",","@"),"&gt;","@"),"&lt;","@"),"=","@"),")","@"),"(","@"),"^","@"),"/","@"),"+","@"),"*","@"),"-","@"),"@#","")))/2&gt;(LEN(SUBSTITUTE(SUBSTITUTE(SUBSTITUTE(SUBSTITUTE(SUBSTITUTE(SUBSTITUTE(SUBSTITUTE(SUBSTITUTE(SUBSTITUTE(SUBSTITUTE(SUBSTITUTE(SUBSTITUTE(SUBSTITUTE(SUBSTITUTE(SUBSTITUTE(SUBSTITUTE(SUBSTITUTE(SUBSTITUTE(SUBSTITUTE(SUBSTITUTE(SUBSTITUTE(SUBSTITUTE(SUBSTITUTE(IF(_xlfn.ISFORMULA('#_G'!J54),_xlfn.FORMULATEXT('#_G'!J54),'#_G'!J54),"9","#"),"8","#"),"7","#"),"6","#"),"5","#"),"4","#"),"3","#"),"2","#"),"1","#"),"0","#"),"$","")," ",""),",","@"),"&gt;","@"),"&lt;","@"),"=","@"),")","@"),"(","@"),"^","@"),"/","@"),"+","@"),"*","@"),"-","@"))-LEN(SUBSTITUTE(SUBSTITUTE(SUBSTITUTE(SUBSTITUTE(SUBSTITUTE(SUBSTITUTE(SUBSTITUTE(SUBSTITUTE(SUBSTITUTE(SUBSTITUTE(SUBSTITUTE(SUBSTITUTE(SUBSTITUTE(SUBSTITUTE(SUBSTITUTE(SUBSTITUTE(SUBSTITUTE(SUBSTITUTE(SUBSTITUTE(SUBSTITUTE(SUBSTITUTE(SUBSTITUTE(SUBSTITUTE(SUBSTITUTE(IF(_xlfn.ISFORMULA('#_G'!J54),_xlfn.FORMULATEXT('#_G'!J54),'#_G'!J54),"9","#"),"8","#"),"7","#"),"6","#"),"5","#"),"4","#"),"3","#"),"2","#"),"1","#"),"0","#"),"$","")," ",""),",","@"),"&gt;","@"),"&lt;","@"),"=","@"),")","@"),"(","@"),"^","@"),"/","@"),"+","@"),"*","@"),"-","@"),"@#","")))/2,TRUE,FALSE),"HardCodeMsg",IF(LEN(IF(_xlfn.ISFORMULA(G!J54),_xlfn.FORMULATEXT(G!J54),G!J54))-LEN(SUBSTITUTE(IF(_xlfn.ISFORMULA(G!J54),_xlfn.FORMULATEXT(G!J54),G!J54),"""",""))&gt;LEN(IF(_xlfn.ISFORMULA('#_G'!J54),_xlfn.FORMULATEXT('#_G'!J54),'#_G'!J54))-LEN(SUBSTITUTE(IF(_xlfn.ISFORMULA('#_G'!J54),_xlfn.FORMULATEXT('#_G'!J54),'#_G'!J54),"""","")),TRUE,FALSE),"HardQuoteMsg",IF(LEN(IF(_xlfn.ISFORMULA(G!J54),_xlfn.FORMULATEXT(G!J54),G!J54))-LEN(SUBSTITUTE(IF(_xlfn.ISFORMULA(G!J54),_xlfn.FORMULATEXT(G!J54),G!J54),"$",""))&lt;LEN(IF(_xlfn.ISFORMULA('#_G'!J54),_xlfn.FORMULATEXT('#_G'!J54),'#_G'!J54))-LEN(SUBSTITUTE(IF(_xlfn.ISFORMULA('#_G'!J54),_xlfn.FORMULATEXT('#_G'!J54),'#_G'!J54),"$","")),TRUE,FALSE),"MissingAbsMsg",_xlfn.IFS(ISTEXT('#_G'!J54),FALSE,ISLOGICAL('#_G'!J54),FALSE,SUBSTITUTE(CELL("format",'#_G'!J54),"-","")=SUBSTITUTE(CELL("format",G!J54),"-",""),FALSE,CELL("format",'#_G'!J54)="G",FALSE,AND(CELL("format",'#_G'!J54)="F0",CELL("format",G!J54)="G"),FALSE,TRUE,IFERROR(IF(MATCH(CELL("format",'#_G'!J54),FormatCodes_SFX!$A$4:$A$53,0)&gt;0,TRUE),FALSE),TRUE,TRUE),"FormatMsg",TRUE,"PerfectMsg")</f>
        <v>PerfectMsg</v>
      </c>
      <c r="K54" s="231" t="str">
        <f ca="1">_xlfn.IFS(ISBLANK(G!K54),"",IF(NOT(ISNA('#_G'!K54)),IF(ISNA(G!K54),TRUE,FALSE),FALSE),"StuNAMsg",IF(AND(ISNA('#_G'!K54),ISNA(G!K54)),TRUE,FALSE),"PerfectMsg",IF(NOT(ISERROR('#_G'!K54)),IF(ISERROR(G!K54),TRUE,FALSE),FALSE),"StuErrorMsg",IF(TYPE('#_G'!K54)&lt;&gt;TYPE(G!K54),TRUE,FALSE),"WrongTypeMsg",IF(_xlfn.ISFORMULA('#_G'!K54),IF(NOT(_xlfn.ISFORMULA(G!K54)),TRUE),FALSE),"MissingFormulaMsg",IF(NOT(AND(ISNUMBER(FIND("[",_xlfn.FORMULATEXT('#_G'!K54))),ISNUMBER(FIND("!",_xlfn.FORMULATEXT('#_G'!K54))))),AND(ISNUMBER(FIND("[",_xlfn.FORMULATEXT(G!K54))),ISNUMBER(FIND("!",_xlfn.FORMULATEXT(G!K54)))),FALSE),"ExternalRefsMsg",IF(ISNUMBER('#_G'!K54),IF(ABS('#_G'!K54-G!K54)&gt;0.00001,TRUE,FALSE),IF('#_G'!K54&lt;&gt;G!K54,TRUE,FALSE)),IF(ISNUMBER('#_G'!K54),IF('#_G'!K54&gt;G!K54,"TooLow","TooHigh"),"WrongAnswer"),NOT(_xlfn.ISFORMULA('#_G'!K54)),IF(_xlfn.IFS(ISTEXT('#_G'!K54),FALSE,ISLOGICAL('#_G'!K54),FALSE,SUBSTITUTE(CELL("format",'#_G'!K54),"-","")=SUBSTITUTE(CELL("format",G!K54),"-",""),FALSE,CELL("format",'#_G'!K54)="G",FALSE,AND(CELL("format",'#_G'!K54)="F0",CELL("format",G!K54)="G"),FALSE,TRUE,IFERROR(IF(MATCH(CELL("format",'#_G'!K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54),_xlfn.FORMULATEXT(G!K54),G!K54),"9","#"),"8","#"),"7","#"),"6","#"),"5","#"),"4","#"),"3","#"),"2","#"),"1","#"),"0","#"),"$","")," ",""),",","@"),"&gt;","@"),"&lt;","@"),"=","@"),")","@"),"(","@"),"^","@"),"/","@"),"+","@"),"*","@"),"-","@"))-LEN(SUBSTITUTE(SUBSTITUTE(SUBSTITUTE(SUBSTITUTE(SUBSTITUTE(SUBSTITUTE(SUBSTITUTE(SUBSTITUTE(SUBSTITUTE(SUBSTITUTE(SUBSTITUTE(SUBSTITUTE(SUBSTITUTE(SUBSTITUTE(SUBSTITUTE(SUBSTITUTE(SUBSTITUTE(SUBSTITUTE(SUBSTITUTE(SUBSTITUTE(SUBSTITUTE(SUBSTITUTE(SUBSTITUTE(SUBSTITUTE(IF(_xlfn.ISFORMULA(G!K54),_xlfn.FORMULATEXT(G!K54),G!K54),"9","#"),"8","#"),"7","#"),"6","#"),"5","#"),"4","#"),"3","#"),"2","#"),"1","#"),"0","#"),"$","")," ",""),",","@"),"&gt;","@"),"&lt;","@"),"=","@"),")","@"),"(","@"),"^","@"),"/","@"),"+","@"),"*","@"),"-","@"),"@#","")))/2&gt;(LEN(SUBSTITUTE(SUBSTITUTE(SUBSTITUTE(SUBSTITUTE(SUBSTITUTE(SUBSTITUTE(SUBSTITUTE(SUBSTITUTE(SUBSTITUTE(SUBSTITUTE(SUBSTITUTE(SUBSTITUTE(SUBSTITUTE(SUBSTITUTE(SUBSTITUTE(SUBSTITUTE(SUBSTITUTE(SUBSTITUTE(SUBSTITUTE(SUBSTITUTE(SUBSTITUTE(SUBSTITUTE(SUBSTITUTE(IF(_xlfn.ISFORMULA('#_G'!K54),_xlfn.FORMULATEXT('#_G'!K54),'#_G'!K54),"9","#"),"8","#"),"7","#"),"6","#"),"5","#"),"4","#"),"3","#"),"2","#"),"1","#"),"0","#"),"$","")," ",""),",","@"),"&gt;","@"),"&lt;","@"),"=","@"),")","@"),"(","@"),"^","@"),"/","@"),"+","@"),"*","@"),"-","@"))-LEN(SUBSTITUTE(SUBSTITUTE(SUBSTITUTE(SUBSTITUTE(SUBSTITUTE(SUBSTITUTE(SUBSTITUTE(SUBSTITUTE(SUBSTITUTE(SUBSTITUTE(SUBSTITUTE(SUBSTITUTE(SUBSTITUTE(SUBSTITUTE(SUBSTITUTE(SUBSTITUTE(SUBSTITUTE(SUBSTITUTE(SUBSTITUTE(SUBSTITUTE(SUBSTITUTE(SUBSTITUTE(SUBSTITUTE(SUBSTITUTE(IF(_xlfn.ISFORMULA('#_G'!K54),_xlfn.FORMULATEXT('#_G'!K54),'#_G'!K54),"9","#"),"8","#"),"7","#"),"6","#"),"5","#"),"4","#"),"3","#"),"2","#"),"1","#"),"0","#"),"$","")," ",""),",","@"),"&gt;","@"),"&lt;","@"),"=","@"),")","@"),"(","@"),"^","@"),"/","@"),"+","@"),"*","@"),"-","@"),"@#","")))/2,TRUE,FALSE),"HardCodeMsg",IF(LEN(IF(_xlfn.ISFORMULA(G!K54),_xlfn.FORMULATEXT(G!K54),G!K54))-LEN(SUBSTITUTE(IF(_xlfn.ISFORMULA(G!K54),_xlfn.FORMULATEXT(G!K54),G!K54),"""",""))&gt;LEN(IF(_xlfn.ISFORMULA('#_G'!K54),_xlfn.FORMULATEXT('#_G'!K54),'#_G'!K54))-LEN(SUBSTITUTE(IF(_xlfn.ISFORMULA('#_G'!K54),_xlfn.FORMULATEXT('#_G'!K54),'#_G'!K54),"""","")),TRUE,FALSE),"HardQuoteMsg",IF(LEN(IF(_xlfn.ISFORMULA(G!K54),_xlfn.FORMULATEXT(G!K54),G!K54))-LEN(SUBSTITUTE(IF(_xlfn.ISFORMULA(G!K54),_xlfn.FORMULATEXT(G!K54),G!K54),"$",""))&lt;LEN(IF(_xlfn.ISFORMULA('#_G'!K54),_xlfn.FORMULATEXT('#_G'!K54),'#_G'!K54))-LEN(SUBSTITUTE(IF(_xlfn.ISFORMULA('#_G'!K54),_xlfn.FORMULATEXT('#_G'!K54),'#_G'!K54),"$","")),TRUE,FALSE),"MissingAbsMsg",_xlfn.IFS(ISTEXT('#_G'!K54),FALSE,ISLOGICAL('#_G'!K54),FALSE,SUBSTITUTE(CELL("format",'#_G'!K54),"-","")=SUBSTITUTE(CELL("format",G!K54),"-",""),FALSE,CELL("format",'#_G'!K54)="G",FALSE,AND(CELL("format",'#_G'!K54)="F0",CELL("format",G!K54)="G"),FALSE,TRUE,IFERROR(IF(MATCH(CELL("format",'#_G'!K54),FormatCodes_SFX!$A$4:$A$53,0)&gt;0,TRUE),FALSE),TRUE,TRUE),"FormatMsg",TRUE,"PerfectMsg")</f>
        <v>PerfectMsg</v>
      </c>
    </row>
    <row r="55" spans="6:14">
      <c r="F55" s="350">
        <v>0</v>
      </c>
      <c r="G55" s="348">
        <v>0</v>
      </c>
      <c r="H55" s="351">
        <v>0</v>
      </c>
      <c r="I55" s="349" t="str">
        <f ca="1">_xlfn.IFS(ISBLANK(G!I55),"",IF(NOT(ISNA('#_G'!I55)),IF(ISNA(G!I55),TRUE,FALSE),FALSE),"StuNAMsg",IF(AND(ISNA('#_G'!I55),ISNA(G!I55)),TRUE,FALSE),"PerfectMsg",IF(NOT(ISERROR('#_G'!I55)),IF(ISERROR(G!I55),TRUE,FALSE),FALSE),"StuErrorMsg",IF(TYPE('#_G'!I55)&lt;&gt;TYPE(G!I55),TRUE,FALSE),"WrongTypeMsg",IF(_xlfn.ISFORMULA('#_G'!I55),IF(NOT(_xlfn.ISFORMULA(G!I55)),TRUE),FALSE),"MissingFormulaMsg",IF(NOT(AND(ISNUMBER(FIND("[",_xlfn.FORMULATEXT('#_G'!I55))),ISNUMBER(FIND("!",_xlfn.FORMULATEXT('#_G'!I55))))),AND(ISNUMBER(FIND("[",_xlfn.FORMULATEXT(G!I55))),ISNUMBER(FIND("!",_xlfn.FORMULATEXT(G!I55)))),FALSE),"ExternalRefsMsg",IF(ISNUMBER('#_G'!I55),IF(ABS('#_G'!I55-G!I55)&gt;0.00001,TRUE,FALSE),IF('#_G'!I55&lt;&gt;G!I55,TRUE,FALSE)),IF(ISNUMBER('#_G'!I55),IF('#_G'!I55&gt;G!I55,"TooLow","TooHigh"),"WrongAnswer"),NOT(_xlfn.ISFORMULA('#_G'!I55)),IF(_xlfn.IFS(ISTEXT('#_G'!I55),FALSE,ISLOGICAL('#_G'!I55),FALSE,SUBSTITUTE(CELL("format",'#_G'!I55),"-","")=SUBSTITUTE(CELL("format",G!I55),"-",""),FALSE,CELL("format",'#_G'!I55)="G",FALSE,AND(CELL("format",'#_G'!I55)="F0",CELL("format",G!I55)="G"),FALSE,TRUE,IFERROR(IF(MATCH(CELL("format",'#_G'!I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I55),_xlfn.FORMULATEXT(G!I55),G!I55),"9","#"),"8","#"),"7","#"),"6","#"),"5","#"),"4","#"),"3","#"),"2","#"),"1","#"),"0","#"),"$","")," ",""),",","@"),"&gt;","@"),"&lt;","@"),"=","@"),")","@"),"(","@"),"^","@"),"/","@"),"+","@"),"*","@"),"-","@"))-LEN(SUBSTITUTE(SUBSTITUTE(SUBSTITUTE(SUBSTITUTE(SUBSTITUTE(SUBSTITUTE(SUBSTITUTE(SUBSTITUTE(SUBSTITUTE(SUBSTITUTE(SUBSTITUTE(SUBSTITUTE(SUBSTITUTE(SUBSTITUTE(SUBSTITUTE(SUBSTITUTE(SUBSTITUTE(SUBSTITUTE(SUBSTITUTE(SUBSTITUTE(SUBSTITUTE(SUBSTITUTE(SUBSTITUTE(SUBSTITUTE(IF(_xlfn.ISFORMULA(G!I55),_xlfn.FORMULATEXT(G!I55),G!I55),"9","#"),"8","#"),"7","#"),"6","#"),"5","#"),"4","#"),"3","#"),"2","#"),"1","#"),"0","#"),"$","")," ",""),",","@"),"&gt;","@"),"&lt;","@"),"=","@"),")","@"),"(","@"),"^","@"),"/","@"),"+","@"),"*","@"),"-","@"),"@#","")))/2&gt;(LEN(SUBSTITUTE(SUBSTITUTE(SUBSTITUTE(SUBSTITUTE(SUBSTITUTE(SUBSTITUTE(SUBSTITUTE(SUBSTITUTE(SUBSTITUTE(SUBSTITUTE(SUBSTITUTE(SUBSTITUTE(SUBSTITUTE(SUBSTITUTE(SUBSTITUTE(SUBSTITUTE(SUBSTITUTE(SUBSTITUTE(SUBSTITUTE(SUBSTITUTE(SUBSTITUTE(SUBSTITUTE(SUBSTITUTE(IF(_xlfn.ISFORMULA('#_G'!I55),_xlfn.FORMULATEXT('#_G'!I55),'#_G'!I55),"9","#"),"8","#"),"7","#"),"6","#"),"5","#"),"4","#"),"3","#"),"2","#"),"1","#"),"0","#"),"$","")," ",""),",","@"),"&gt;","@"),"&lt;","@"),"=","@"),")","@"),"(","@"),"^","@"),"/","@"),"+","@"),"*","@"),"-","@"))-LEN(SUBSTITUTE(SUBSTITUTE(SUBSTITUTE(SUBSTITUTE(SUBSTITUTE(SUBSTITUTE(SUBSTITUTE(SUBSTITUTE(SUBSTITUTE(SUBSTITUTE(SUBSTITUTE(SUBSTITUTE(SUBSTITUTE(SUBSTITUTE(SUBSTITUTE(SUBSTITUTE(SUBSTITUTE(SUBSTITUTE(SUBSTITUTE(SUBSTITUTE(SUBSTITUTE(SUBSTITUTE(SUBSTITUTE(SUBSTITUTE(IF(_xlfn.ISFORMULA('#_G'!I55),_xlfn.FORMULATEXT('#_G'!I55),'#_G'!I55),"9","#"),"8","#"),"7","#"),"6","#"),"5","#"),"4","#"),"3","#"),"2","#"),"1","#"),"0","#"),"$","")," ",""),",","@"),"&gt;","@"),"&lt;","@"),"=","@"),")","@"),"(","@"),"^","@"),"/","@"),"+","@"),"*","@"),"-","@"),"@#","")))/2,TRUE,FALSE),"HardCodeMsg",IF(LEN(IF(_xlfn.ISFORMULA(G!I55),_xlfn.FORMULATEXT(G!I55),G!I55))-LEN(SUBSTITUTE(IF(_xlfn.ISFORMULA(G!I55),_xlfn.FORMULATEXT(G!I55),G!I55),"""",""))&gt;LEN(IF(_xlfn.ISFORMULA('#_G'!I55),_xlfn.FORMULATEXT('#_G'!I55),'#_G'!I55))-LEN(SUBSTITUTE(IF(_xlfn.ISFORMULA('#_G'!I55),_xlfn.FORMULATEXT('#_G'!I55),'#_G'!I55),"""","")),TRUE,FALSE),"HardQuoteMsg",IF(LEN(IF(_xlfn.ISFORMULA(G!I55),_xlfn.FORMULATEXT(G!I55),G!I55))-LEN(SUBSTITUTE(IF(_xlfn.ISFORMULA(G!I55),_xlfn.FORMULATEXT(G!I55),G!I55),"$",""))&lt;LEN(IF(_xlfn.ISFORMULA('#_G'!I55),_xlfn.FORMULATEXT('#_G'!I55),'#_G'!I55))-LEN(SUBSTITUTE(IF(_xlfn.ISFORMULA('#_G'!I55),_xlfn.FORMULATEXT('#_G'!I55),'#_G'!I55),"$","")),TRUE,FALSE),"MissingAbsMsg",_xlfn.IFS(ISTEXT('#_G'!I55),FALSE,ISLOGICAL('#_G'!I55),FALSE,SUBSTITUTE(CELL("format",'#_G'!I55),"-","")=SUBSTITUTE(CELL("format",G!I55),"-",""),FALSE,CELL("format",'#_G'!I55)="G",FALSE,AND(CELL("format",'#_G'!I55)="F0",CELL("format",G!I55)="G"),FALSE,TRUE,IFERROR(IF(MATCH(CELL("format",'#_G'!I55),FormatCodes_SFX!$A$4:$A$53,0)&gt;0,TRUE),FALSE),TRUE,TRUE),"FormatMsg",TRUE,"PerfectMsg")</f>
        <v>PerfectMsg</v>
      </c>
      <c r="J55" s="349" t="str">
        <f ca="1">_xlfn.IFS(ISBLANK(G!J55),"",IF(NOT(ISNA('#_G'!J55)),IF(ISNA(G!J55),TRUE,FALSE),FALSE),"StuNAMsg",IF(AND(ISNA('#_G'!J55),ISNA(G!J55)),TRUE,FALSE),"PerfectMsg",IF(NOT(ISERROR('#_G'!J55)),IF(ISERROR(G!J55),TRUE,FALSE),FALSE),"StuErrorMsg",IF(TYPE('#_G'!J55)&lt;&gt;TYPE(G!J55),TRUE,FALSE),"WrongTypeMsg",IF(_xlfn.ISFORMULA('#_G'!J55),IF(NOT(_xlfn.ISFORMULA(G!J55)),TRUE),FALSE),"MissingFormulaMsg",IF(NOT(AND(ISNUMBER(FIND("[",_xlfn.FORMULATEXT('#_G'!J55))),ISNUMBER(FIND("!",_xlfn.FORMULATEXT('#_G'!J55))))),AND(ISNUMBER(FIND("[",_xlfn.FORMULATEXT(G!J55))),ISNUMBER(FIND("!",_xlfn.FORMULATEXT(G!J55)))),FALSE),"ExternalRefsMsg",IF(ISNUMBER('#_G'!J55),IF(ABS('#_G'!J55-G!J55)&gt;0.00001,TRUE,FALSE),IF('#_G'!J55&lt;&gt;G!J55,TRUE,FALSE)),IF(ISNUMBER('#_G'!J55),IF('#_G'!J55&gt;G!J55,"TooLow","TooHigh"),"WrongAnswer"),NOT(_xlfn.ISFORMULA('#_G'!J55)),IF(_xlfn.IFS(ISTEXT('#_G'!J55),FALSE,ISLOGICAL('#_G'!J55),FALSE,SUBSTITUTE(CELL("format",'#_G'!J55),"-","")=SUBSTITUTE(CELL("format",G!J55),"-",""),FALSE,CELL("format",'#_G'!J55)="G",FALSE,AND(CELL("format",'#_G'!J55)="F0",CELL("format",G!J55)="G"),FALSE,TRUE,IFERROR(IF(MATCH(CELL("format",'#_G'!J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J55),_xlfn.FORMULATEXT(G!J55),G!J55),"9","#"),"8","#"),"7","#"),"6","#"),"5","#"),"4","#"),"3","#"),"2","#"),"1","#"),"0","#"),"$","")," ",""),",","@"),"&gt;","@"),"&lt;","@"),"=","@"),")","@"),"(","@"),"^","@"),"/","@"),"+","@"),"*","@"),"-","@"))-LEN(SUBSTITUTE(SUBSTITUTE(SUBSTITUTE(SUBSTITUTE(SUBSTITUTE(SUBSTITUTE(SUBSTITUTE(SUBSTITUTE(SUBSTITUTE(SUBSTITUTE(SUBSTITUTE(SUBSTITUTE(SUBSTITUTE(SUBSTITUTE(SUBSTITUTE(SUBSTITUTE(SUBSTITUTE(SUBSTITUTE(SUBSTITUTE(SUBSTITUTE(SUBSTITUTE(SUBSTITUTE(SUBSTITUTE(SUBSTITUTE(IF(_xlfn.ISFORMULA(G!J55),_xlfn.FORMULATEXT(G!J55),G!J55),"9","#"),"8","#"),"7","#"),"6","#"),"5","#"),"4","#"),"3","#"),"2","#"),"1","#"),"0","#"),"$","")," ",""),",","@"),"&gt;","@"),"&lt;","@"),"=","@"),")","@"),"(","@"),"^","@"),"/","@"),"+","@"),"*","@"),"-","@"),"@#","")))/2&gt;(LEN(SUBSTITUTE(SUBSTITUTE(SUBSTITUTE(SUBSTITUTE(SUBSTITUTE(SUBSTITUTE(SUBSTITUTE(SUBSTITUTE(SUBSTITUTE(SUBSTITUTE(SUBSTITUTE(SUBSTITUTE(SUBSTITUTE(SUBSTITUTE(SUBSTITUTE(SUBSTITUTE(SUBSTITUTE(SUBSTITUTE(SUBSTITUTE(SUBSTITUTE(SUBSTITUTE(SUBSTITUTE(SUBSTITUTE(IF(_xlfn.ISFORMULA('#_G'!J55),_xlfn.FORMULATEXT('#_G'!J55),'#_G'!J55),"9","#"),"8","#"),"7","#"),"6","#"),"5","#"),"4","#"),"3","#"),"2","#"),"1","#"),"0","#"),"$","")," ",""),",","@"),"&gt;","@"),"&lt;","@"),"=","@"),")","@"),"(","@"),"^","@"),"/","@"),"+","@"),"*","@"),"-","@"))-LEN(SUBSTITUTE(SUBSTITUTE(SUBSTITUTE(SUBSTITUTE(SUBSTITUTE(SUBSTITUTE(SUBSTITUTE(SUBSTITUTE(SUBSTITUTE(SUBSTITUTE(SUBSTITUTE(SUBSTITUTE(SUBSTITUTE(SUBSTITUTE(SUBSTITUTE(SUBSTITUTE(SUBSTITUTE(SUBSTITUTE(SUBSTITUTE(SUBSTITUTE(SUBSTITUTE(SUBSTITUTE(SUBSTITUTE(SUBSTITUTE(IF(_xlfn.ISFORMULA('#_G'!J55),_xlfn.FORMULATEXT('#_G'!J55),'#_G'!J55),"9","#"),"8","#"),"7","#"),"6","#"),"5","#"),"4","#"),"3","#"),"2","#"),"1","#"),"0","#"),"$","")," ",""),",","@"),"&gt;","@"),"&lt;","@"),"=","@"),")","@"),"(","@"),"^","@"),"/","@"),"+","@"),"*","@"),"-","@"),"@#","")))/2,TRUE,FALSE),"HardCodeMsg",IF(LEN(IF(_xlfn.ISFORMULA(G!J55),_xlfn.FORMULATEXT(G!J55),G!J55))-LEN(SUBSTITUTE(IF(_xlfn.ISFORMULA(G!J55),_xlfn.FORMULATEXT(G!J55),G!J55),"""",""))&gt;LEN(IF(_xlfn.ISFORMULA('#_G'!J55),_xlfn.FORMULATEXT('#_G'!J55),'#_G'!J55))-LEN(SUBSTITUTE(IF(_xlfn.ISFORMULA('#_G'!J55),_xlfn.FORMULATEXT('#_G'!J55),'#_G'!J55),"""","")),TRUE,FALSE),"HardQuoteMsg",IF(LEN(IF(_xlfn.ISFORMULA(G!J55),_xlfn.FORMULATEXT(G!J55),G!J55))-LEN(SUBSTITUTE(IF(_xlfn.ISFORMULA(G!J55),_xlfn.FORMULATEXT(G!J55),G!J55),"$",""))&lt;LEN(IF(_xlfn.ISFORMULA('#_G'!J55),_xlfn.FORMULATEXT('#_G'!J55),'#_G'!J55))-LEN(SUBSTITUTE(IF(_xlfn.ISFORMULA('#_G'!J55),_xlfn.FORMULATEXT('#_G'!J55),'#_G'!J55),"$","")),TRUE,FALSE),"MissingAbsMsg",_xlfn.IFS(ISTEXT('#_G'!J55),FALSE,ISLOGICAL('#_G'!J55),FALSE,SUBSTITUTE(CELL("format",'#_G'!J55),"-","")=SUBSTITUTE(CELL("format",G!J55),"-",""),FALSE,CELL("format",'#_G'!J55)="G",FALSE,AND(CELL("format",'#_G'!J55)="F0",CELL("format",G!J55)="G"),FALSE,TRUE,IFERROR(IF(MATCH(CELL("format",'#_G'!J55),FormatCodes_SFX!$A$4:$A$53,0)&gt;0,TRUE),FALSE),TRUE,TRUE),"FormatMsg",TRUE,"PerfectMsg")</f>
        <v>PerfectMsg</v>
      </c>
      <c r="K55" s="231" t="str">
        <f ca="1">_xlfn.IFS(ISBLANK(G!K55),"",IF(NOT(ISNA('#_G'!K55)),IF(ISNA(G!K55),TRUE,FALSE),FALSE),"StuNAMsg",IF(AND(ISNA('#_G'!K55),ISNA(G!K55)),TRUE,FALSE),"PerfectMsg",IF(NOT(ISERROR('#_G'!K55)),IF(ISERROR(G!K55),TRUE,FALSE),FALSE),"StuErrorMsg",IF(TYPE('#_G'!K55)&lt;&gt;TYPE(G!K55),TRUE,FALSE),"WrongTypeMsg",IF(_xlfn.ISFORMULA('#_G'!K55),IF(NOT(_xlfn.ISFORMULA(G!K55)),TRUE),FALSE),"MissingFormulaMsg",IF(NOT(AND(ISNUMBER(FIND("[",_xlfn.FORMULATEXT('#_G'!K55))),ISNUMBER(FIND("!",_xlfn.FORMULATEXT('#_G'!K55))))),AND(ISNUMBER(FIND("[",_xlfn.FORMULATEXT(G!K55))),ISNUMBER(FIND("!",_xlfn.FORMULATEXT(G!K55)))),FALSE),"ExternalRefsMsg",IF(ISNUMBER('#_G'!K55),IF(ABS('#_G'!K55-G!K55)&gt;0.00001,TRUE,FALSE),IF('#_G'!K55&lt;&gt;G!K55,TRUE,FALSE)),IF(ISNUMBER('#_G'!K55),IF('#_G'!K55&gt;G!K55,"TooLow","TooHigh"),"WrongAnswer"),NOT(_xlfn.ISFORMULA('#_G'!K55)),IF(_xlfn.IFS(ISTEXT('#_G'!K55),FALSE,ISLOGICAL('#_G'!K55),FALSE,SUBSTITUTE(CELL("format",'#_G'!K55),"-","")=SUBSTITUTE(CELL("format",G!K55),"-",""),FALSE,CELL("format",'#_G'!K55)="G",FALSE,AND(CELL("format",'#_G'!K55)="F0",CELL("format",G!K55)="G"),FALSE,TRUE,IFERROR(IF(MATCH(CELL("format",'#_G'!K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K55),_xlfn.FORMULATEXT(G!K55),G!K55),"9","#"),"8","#"),"7","#"),"6","#"),"5","#"),"4","#"),"3","#"),"2","#"),"1","#"),"0","#"),"$","")," ",""),",","@"),"&gt;","@"),"&lt;","@"),"=","@"),")","@"),"(","@"),"^","@"),"/","@"),"+","@"),"*","@"),"-","@"))-LEN(SUBSTITUTE(SUBSTITUTE(SUBSTITUTE(SUBSTITUTE(SUBSTITUTE(SUBSTITUTE(SUBSTITUTE(SUBSTITUTE(SUBSTITUTE(SUBSTITUTE(SUBSTITUTE(SUBSTITUTE(SUBSTITUTE(SUBSTITUTE(SUBSTITUTE(SUBSTITUTE(SUBSTITUTE(SUBSTITUTE(SUBSTITUTE(SUBSTITUTE(SUBSTITUTE(SUBSTITUTE(SUBSTITUTE(SUBSTITUTE(IF(_xlfn.ISFORMULA(G!K55),_xlfn.FORMULATEXT(G!K55),G!K55),"9","#"),"8","#"),"7","#"),"6","#"),"5","#"),"4","#"),"3","#"),"2","#"),"1","#"),"0","#"),"$","")," ",""),",","@"),"&gt;","@"),"&lt;","@"),"=","@"),")","@"),"(","@"),"^","@"),"/","@"),"+","@"),"*","@"),"-","@"),"@#","")))/2&gt;(LEN(SUBSTITUTE(SUBSTITUTE(SUBSTITUTE(SUBSTITUTE(SUBSTITUTE(SUBSTITUTE(SUBSTITUTE(SUBSTITUTE(SUBSTITUTE(SUBSTITUTE(SUBSTITUTE(SUBSTITUTE(SUBSTITUTE(SUBSTITUTE(SUBSTITUTE(SUBSTITUTE(SUBSTITUTE(SUBSTITUTE(SUBSTITUTE(SUBSTITUTE(SUBSTITUTE(SUBSTITUTE(SUBSTITUTE(IF(_xlfn.ISFORMULA('#_G'!K55),_xlfn.FORMULATEXT('#_G'!K55),'#_G'!K55),"9","#"),"8","#"),"7","#"),"6","#"),"5","#"),"4","#"),"3","#"),"2","#"),"1","#"),"0","#"),"$","")," ",""),",","@"),"&gt;","@"),"&lt;","@"),"=","@"),")","@"),"(","@"),"^","@"),"/","@"),"+","@"),"*","@"),"-","@"))-LEN(SUBSTITUTE(SUBSTITUTE(SUBSTITUTE(SUBSTITUTE(SUBSTITUTE(SUBSTITUTE(SUBSTITUTE(SUBSTITUTE(SUBSTITUTE(SUBSTITUTE(SUBSTITUTE(SUBSTITUTE(SUBSTITUTE(SUBSTITUTE(SUBSTITUTE(SUBSTITUTE(SUBSTITUTE(SUBSTITUTE(SUBSTITUTE(SUBSTITUTE(SUBSTITUTE(SUBSTITUTE(SUBSTITUTE(SUBSTITUTE(IF(_xlfn.ISFORMULA('#_G'!K55),_xlfn.FORMULATEXT('#_G'!K55),'#_G'!K55),"9","#"),"8","#"),"7","#"),"6","#"),"5","#"),"4","#"),"3","#"),"2","#"),"1","#"),"0","#"),"$","")," ",""),",","@"),"&gt;","@"),"&lt;","@"),"=","@"),")","@"),"(","@"),"^","@"),"/","@"),"+","@"),"*","@"),"-","@"),"@#","")))/2,TRUE,FALSE),"HardCodeMsg",IF(LEN(IF(_xlfn.ISFORMULA(G!K55),_xlfn.FORMULATEXT(G!K55),G!K55))-LEN(SUBSTITUTE(IF(_xlfn.ISFORMULA(G!K55),_xlfn.FORMULATEXT(G!K55),G!K55),"""",""))&gt;LEN(IF(_xlfn.ISFORMULA('#_G'!K55),_xlfn.FORMULATEXT('#_G'!K55),'#_G'!K55))-LEN(SUBSTITUTE(IF(_xlfn.ISFORMULA('#_G'!K55),_xlfn.FORMULATEXT('#_G'!K55),'#_G'!K55),"""","")),TRUE,FALSE),"HardQuoteMsg",IF(LEN(IF(_xlfn.ISFORMULA(G!K55),_xlfn.FORMULATEXT(G!K55),G!K55))-LEN(SUBSTITUTE(IF(_xlfn.ISFORMULA(G!K55),_xlfn.FORMULATEXT(G!K55),G!K55),"$",""))&lt;LEN(IF(_xlfn.ISFORMULA('#_G'!K55),_xlfn.FORMULATEXT('#_G'!K55),'#_G'!K55))-LEN(SUBSTITUTE(IF(_xlfn.ISFORMULA('#_G'!K55),_xlfn.FORMULATEXT('#_G'!K55),'#_G'!K55),"$","")),TRUE,FALSE),"MissingAbsMsg",_xlfn.IFS(ISTEXT('#_G'!K55),FALSE,ISLOGICAL('#_G'!K55),FALSE,SUBSTITUTE(CELL("format",'#_G'!K55),"-","")=SUBSTITUTE(CELL("format",G!K55),"-",""),FALSE,CELL("format",'#_G'!K55)="G",FALSE,AND(CELL("format",'#_G'!K55)="F0",CELL("format",G!K55)="G"),FALSE,TRUE,IFERROR(IF(MATCH(CELL("format",'#_G'!K55),FormatCodes_SFX!$A$4:$A$53,0)&gt;0,TRUE),FALSE),TRUE,TRUE),"FormatMsg",TRUE,"PerfectMsg")</f>
        <v>PerfectMsg</v>
      </c>
    </row>
    <row r="57" spans="6:14">
      <c r="L57" s="294">
        <v>0</v>
      </c>
      <c r="M57" s="295">
        <v>0</v>
      </c>
    </row>
    <row r="58" spans="6:14">
      <c r="L58" s="250">
        <v>0</v>
      </c>
      <c r="M58" s="243"/>
    </row>
    <row r="59" spans="6:14">
      <c r="L59" s="250">
        <v>0</v>
      </c>
      <c r="M59" s="243"/>
    </row>
    <row r="60" spans="6:14">
      <c r="L60" s="250">
        <v>0</v>
      </c>
      <c r="M60" s="243"/>
    </row>
    <row r="61" spans="6:14">
      <c r="L61" s="250">
        <v>0</v>
      </c>
      <c r="M61" s="243"/>
    </row>
    <row r="62" spans="6:14">
      <c r="M62" s="251" t="str">
        <f ca="1">_xlfn.IFS(ISBLANK(G!M62),"",IF(NOT(ISNA('#_G'!M62)),IF(ISNA(G!M62),TRUE,FALSE),FALSE),"StuNAMsg",IF(AND(ISNA('#_G'!M62),ISNA(G!M62)),TRUE,FALSE),"PerfectMsg",IF(NOT(ISERROR('#_G'!M62)),IF(ISERROR(G!M62),TRUE,FALSE),FALSE),"StuErrorMsg",IF(TYPE('#_G'!M62)&lt;&gt;TYPE(G!M62),TRUE,FALSE),"WrongTypeMsg",IF(_xlfn.ISFORMULA('#_G'!M62),IF(NOT(_xlfn.ISFORMULA(G!M62)),TRUE),FALSE),"MissingFormulaMsg",IF(NOT(AND(ISNUMBER(FIND("[",_xlfn.FORMULATEXT('#_G'!M62))),ISNUMBER(FIND("!",_xlfn.FORMULATEXT('#_G'!M62))))),AND(ISNUMBER(FIND("[",_xlfn.FORMULATEXT(G!M62))),ISNUMBER(FIND("!",_xlfn.FORMULATEXT(G!M62)))),FALSE),"ExternalRefsMsg",IF(ISNUMBER('#_G'!M62),IF(ABS('#_G'!M62-G!M62)&gt;0.00001,TRUE,FALSE),IF('#_G'!M62&lt;&gt;G!M62,TRUE,FALSE)),IF(ISNUMBER('#_G'!M62),IF('#_G'!M62&gt;G!M62,"TooLow","TooHigh"),"WrongAnswer"),NOT(_xlfn.ISFORMULA('#_G'!M62)),IF(_xlfn.IFS(ISTEXT('#_G'!M62),FALSE,ISLOGICAL('#_G'!M62),FALSE,SUBSTITUTE(CELL("format",'#_G'!M62),"-","")=SUBSTITUTE(CELL("format",G!M62),"-",""),FALSE,CELL("format",'#_G'!M62)="G",FALSE,AND(CELL("format",'#_G'!M62)="F0",CELL("format",G!M62)="G"),FALSE,TRUE,IFERROR(IF(MATCH(CELL("format",'#_G'!M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M62),_xlfn.FORMULATEXT(G!M62),G!M62),"9","#"),"8","#"),"7","#"),"6","#"),"5","#"),"4","#"),"3","#"),"2","#"),"1","#"),"0","#"),"$","")," ",""),",","@"),"&gt;","@"),"&lt;","@"),"=","@"),")","@"),"(","@"),"^","@"),"/","@"),"+","@"),"*","@"),"-","@"))-LEN(SUBSTITUTE(SUBSTITUTE(SUBSTITUTE(SUBSTITUTE(SUBSTITUTE(SUBSTITUTE(SUBSTITUTE(SUBSTITUTE(SUBSTITUTE(SUBSTITUTE(SUBSTITUTE(SUBSTITUTE(SUBSTITUTE(SUBSTITUTE(SUBSTITUTE(SUBSTITUTE(SUBSTITUTE(SUBSTITUTE(SUBSTITUTE(SUBSTITUTE(SUBSTITUTE(SUBSTITUTE(SUBSTITUTE(SUBSTITUTE(IF(_xlfn.ISFORMULA(G!M62),_xlfn.FORMULATEXT(G!M62),G!M62),"9","#"),"8","#"),"7","#"),"6","#"),"5","#"),"4","#"),"3","#"),"2","#"),"1","#"),"0","#"),"$","")," ",""),",","@"),"&gt;","@"),"&lt;","@"),"=","@"),")","@"),"(","@"),"^","@"),"/","@"),"+","@"),"*","@"),"-","@"),"@#","")))/2&gt;(LEN(SUBSTITUTE(SUBSTITUTE(SUBSTITUTE(SUBSTITUTE(SUBSTITUTE(SUBSTITUTE(SUBSTITUTE(SUBSTITUTE(SUBSTITUTE(SUBSTITUTE(SUBSTITUTE(SUBSTITUTE(SUBSTITUTE(SUBSTITUTE(SUBSTITUTE(SUBSTITUTE(SUBSTITUTE(SUBSTITUTE(SUBSTITUTE(SUBSTITUTE(SUBSTITUTE(SUBSTITUTE(SUBSTITUTE(IF(_xlfn.ISFORMULA('#_G'!M62),_xlfn.FORMULATEXT('#_G'!M62),'#_G'!M62),"9","#"),"8","#"),"7","#"),"6","#"),"5","#"),"4","#"),"3","#"),"2","#"),"1","#"),"0","#"),"$","")," ",""),",","@"),"&gt;","@"),"&lt;","@"),"=","@"),")","@"),"(","@"),"^","@"),"/","@"),"+","@"),"*","@"),"-","@"))-LEN(SUBSTITUTE(SUBSTITUTE(SUBSTITUTE(SUBSTITUTE(SUBSTITUTE(SUBSTITUTE(SUBSTITUTE(SUBSTITUTE(SUBSTITUTE(SUBSTITUTE(SUBSTITUTE(SUBSTITUTE(SUBSTITUTE(SUBSTITUTE(SUBSTITUTE(SUBSTITUTE(SUBSTITUTE(SUBSTITUTE(SUBSTITUTE(SUBSTITUTE(SUBSTITUTE(SUBSTITUTE(SUBSTITUTE(SUBSTITUTE(IF(_xlfn.ISFORMULA('#_G'!M62),_xlfn.FORMULATEXT('#_G'!M62),'#_G'!M62),"9","#"),"8","#"),"7","#"),"6","#"),"5","#"),"4","#"),"3","#"),"2","#"),"1","#"),"0","#"),"$","")," ",""),",","@"),"&gt;","@"),"&lt;","@"),"=","@"),")","@"),"(","@"),"^","@"),"/","@"),"+","@"),"*","@"),"-","@"),"@#","")))/2,TRUE,FALSE),"HardCodeMsg",IF(LEN(IF(_xlfn.ISFORMULA(G!M62),_xlfn.FORMULATEXT(G!M62),G!M62))-LEN(SUBSTITUTE(IF(_xlfn.ISFORMULA(G!M62),_xlfn.FORMULATEXT(G!M62),G!M62),"""",""))&gt;LEN(IF(_xlfn.ISFORMULA('#_G'!M62),_xlfn.FORMULATEXT('#_G'!M62),'#_G'!M62))-LEN(SUBSTITUTE(IF(_xlfn.ISFORMULA('#_G'!M62),_xlfn.FORMULATEXT('#_G'!M62),'#_G'!M62),"""","")),TRUE,FALSE),"HardQuoteMsg",IF(LEN(IF(_xlfn.ISFORMULA(G!M62),_xlfn.FORMULATEXT(G!M62),G!M62))-LEN(SUBSTITUTE(IF(_xlfn.ISFORMULA(G!M62),_xlfn.FORMULATEXT(G!M62),G!M62),"$",""))&lt;LEN(IF(_xlfn.ISFORMULA('#_G'!M62),_xlfn.FORMULATEXT('#_G'!M62),'#_G'!M62))-LEN(SUBSTITUTE(IF(_xlfn.ISFORMULA('#_G'!M62),_xlfn.FORMULATEXT('#_G'!M62),'#_G'!M62),"$","")),TRUE,FALSE),"MissingAbsMsg",_xlfn.IFS(ISTEXT('#_G'!M62),FALSE,ISLOGICAL('#_G'!M62),FALSE,SUBSTITUTE(CELL("format",'#_G'!M62),"-","")=SUBSTITUTE(CELL("format",G!M62),"-",""),FALSE,CELL("format",'#_G'!M62)="G",FALSE,AND(CELL("format",'#_G'!M62)="F0",CELL("format",G!M62)="G"),FALSE,TRUE,IFERROR(IF(MATCH(CELL("format",'#_G'!M62),FormatCodes_SFX!$A$4:$A$53,0)&gt;0,TRUE),FALSE),TRUE,TRUE),"FormatMsg",TRUE,"PerfectMsg")</f>
        <v>PerfectMsg</v>
      </c>
      <c r="N62" s="228">
        <v>0</v>
      </c>
    </row>
  </sheetData>
  <mergeCells count="5">
    <mergeCell ref="F5:L5"/>
    <mergeCell ref="F6:L6"/>
    <mergeCell ref="F10:L10"/>
    <mergeCell ref="F11:L11"/>
    <mergeCell ref="F12:L1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7800-CAF4-4008-BA18-402D6E0162C1}">
  <dimension ref="E1:AS62"/>
  <sheetViews>
    <sheetView showGridLines="0" tabSelected="1" topLeftCell="B1" zoomScaleNormal="100" workbookViewId="0">
      <pane ySplit="2" topLeftCell="A53" activePane="bottomLeft" state="frozen"/>
      <selection pane="bottomLeft" activeCell="M60" sqref="M60"/>
    </sheetView>
  </sheetViews>
  <sheetFormatPr defaultColWidth="8.7109375" defaultRowHeight="15"/>
  <cols>
    <col min="1" max="4" width="0.85546875" customWidth="1"/>
    <col min="5" max="5" width="8.7109375" customWidth="1"/>
    <col min="6" max="6" width="30.42578125" customWidth="1"/>
    <col min="7" max="7" width="19.28515625" bestFit="1" customWidth="1"/>
    <col min="8" max="8" width="19.28515625" customWidth="1"/>
    <col min="9" max="10" width="15.42578125" customWidth="1"/>
    <col min="11" max="11" width="15.7109375" customWidth="1"/>
    <col min="12" max="12" width="79.28515625" customWidth="1"/>
  </cols>
  <sheetData>
    <row r="1" spans="5:45" ht="22.15" customHeight="1">
      <c r="E1" s="209" t="s">
        <v>492</v>
      </c>
      <c r="F1" s="209" t="s">
        <v>493</v>
      </c>
      <c r="G1" s="209" t="s">
        <v>494</v>
      </c>
      <c r="H1" s="210"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short text</v>
      </c>
      <c r="I1" s="209"/>
      <c r="J1" s="209"/>
      <c r="K1" s="209"/>
      <c r="L1" s="209"/>
      <c r="M1" s="210" t="str" cm="1">
        <f t="array" ref="M1">_xlfn.IFS(ROW(A100)&lt;100,"Undo deleted row or quit without saving",COLUMN(AZ1)&lt;52,"Undo deleted column or quit without saving",ROW(A100)&gt;100,"Undo inserted row or quit without saving",COLUMN(AZ1)&gt;52,"Undo inserted column or quit without saving",Scoreboard!$F$27&lt;&gt;"","Security compromised: Undo last action or quit without saving",TRUE=TRUE,"Connor Guarino")</f>
        <v>Connor Guarino</v>
      </c>
      <c r="N1" s="210"/>
      <c r="O1" s="210"/>
      <c r="P1" s="210" t="s">
        <v>495</v>
      </c>
      <c r="Q1" s="210"/>
      <c r="R1" s="210"/>
      <c r="S1" s="210"/>
      <c r="T1" s="211" t="s">
        <v>496</v>
      </c>
      <c r="U1" s="210"/>
      <c r="V1" s="210"/>
      <c r="W1" s="252" t="s">
        <v>503</v>
      </c>
      <c r="X1" s="213"/>
      <c r="Y1" s="212"/>
      <c r="Z1" s="213"/>
      <c r="AA1" s="212"/>
      <c r="AB1" s="209" t="str">
        <f t="shared" ref="AB1:AE2" si="0">E1</f>
        <v>earned</v>
      </c>
      <c r="AC1" s="209" t="str">
        <f t="shared" si="0"/>
        <v>possible</v>
      </c>
      <c r="AD1" s="209" t="str">
        <f t="shared" si="0"/>
        <v>cell</v>
      </c>
      <c r="AE1" s="210" t="str">
        <f t="shared" ca="1" si="0"/>
        <v>short text</v>
      </c>
      <c r="AF1" s="209"/>
      <c r="AG1" s="209"/>
      <c r="AH1" s="214"/>
      <c r="AI1" s="214"/>
      <c r="AJ1" s="210" t="str">
        <f>M1</f>
        <v>Connor Guarino</v>
      </c>
      <c r="AK1" s="210"/>
      <c r="AL1" s="214"/>
      <c r="AM1" s="214"/>
      <c r="AN1" s="214"/>
      <c r="AO1" s="214"/>
      <c r="AP1" s="210" t="s">
        <v>495</v>
      </c>
      <c r="AQ1" s="214"/>
      <c r="AR1" s="214"/>
      <c r="AS1" s="214"/>
    </row>
    <row r="2" spans="5:45" ht="22.9" customHeight="1" thickBot="1">
      <c r="E2" s="215">
        <f ca="1">GSC!$E$2</f>
        <v>15</v>
      </c>
      <c r="F2" s="216">
        <f>GSC!$F$2</f>
        <v>15</v>
      </c>
      <c r="G2" s="215" t="str" cm="1">
        <f t="array" aca="1" ref="G2" ca="1">SUBSTITUTE(IF(LEN(CELL("address"))&lt;15,CELL("address"),""),"$","")</f>
        <v>M59</v>
      </c>
      <c r="H2" s="217" t="str">
        <f ca="1">IF(ISNUMBER(SEARCH("#REF!",_xlfn.FORMULATEXT(INDIRECT("'GSC'!"&amp;G2)))),"DRAGGING CELLS IS NOT PERMITTED. PLEASE UNDO LAST ACTION!!",IF($T$1&lt;&gt;"Feedback OFF",IFERROR(HLOOKUP(INDIRECT("'GSC'!"&amp;G2),Feedback_SFX!$B$2:$N$10,IF($T$1="Feedback ON", 2, Feedback_SFX!B1), FALSE), ""),""))</f>
        <v/>
      </c>
      <c r="I2" s="218"/>
      <c r="J2" s="218"/>
      <c r="K2" s="218"/>
      <c r="L2" s="218"/>
      <c r="M2" s="219"/>
      <c r="N2" s="218"/>
      <c r="O2" s="218"/>
      <c r="P2" s="218"/>
      <c r="Q2" s="218"/>
      <c r="R2" s="218"/>
      <c r="S2" s="218"/>
      <c r="T2" s="225" t="str">
        <f ca="1">IF(Scoreboard!$E$4="Excel version: Invalid","****ERROR: Scoreboard requires Excel 365 or 2021 to run****", "")</f>
        <v/>
      </c>
      <c r="U2" s="218"/>
      <c r="V2" s="218"/>
      <c r="W2" s="220"/>
      <c r="X2" s="221"/>
      <c r="Y2" s="222"/>
      <c r="Z2" s="221"/>
      <c r="AA2" s="222"/>
      <c r="AB2" s="223">
        <f t="shared" ca="1" si="0"/>
        <v>15</v>
      </c>
      <c r="AC2" s="223">
        <f t="shared" si="0"/>
        <v>15</v>
      </c>
      <c r="AD2" s="223" t="str">
        <f t="shared" ca="1" si="0"/>
        <v>M59</v>
      </c>
      <c r="AE2" s="217" t="str">
        <f t="shared" ca="1" si="0"/>
        <v/>
      </c>
      <c r="AF2" s="218"/>
      <c r="AG2" s="218"/>
      <c r="AH2" s="224"/>
      <c r="AI2" s="224"/>
      <c r="AJ2" s="224"/>
      <c r="AK2" s="224"/>
      <c r="AL2" s="224"/>
      <c r="AM2" s="224"/>
      <c r="AN2" s="224"/>
      <c r="AO2" s="224"/>
      <c r="AP2" s="224"/>
      <c r="AQ2" s="224"/>
      <c r="AR2" s="224"/>
      <c r="AS2" s="224"/>
    </row>
    <row r="3" spans="5:45" ht="4.9000000000000004" customHeight="1"/>
    <row r="5" spans="5:45" ht="18.75">
      <c r="F5" s="443" t="s">
        <v>23</v>
      </c>
      <c r="G5" s="444"/>
      <c r="H5" s="444"/>
      <c r="I5" s="444"/>
      <c r="J5" s="444"/>
      <c r="K5" s="444"/>
      <c r="L5" s="445"/>
    </row>
    <row r="6" spans="5:45" ht="15.75">
      <c r="F6" s="446" t="s">
        <v>24</v>
      </c>
      <c r="G6" s="447"/>
      <c r="H6" s="447"/>
      <c r="I6" s="447"/>
      <c r="J6" s="447"/>
      <c r="K6" s="447"/>
      <c r="L6" s="448"/>
    </row>
    <row r="7" spans="5:45" ht="15.75">
      <c r="F7" s="47" t="s">
        <v>25</v>
      </c>
      <c r="G7" s="48"/>
      <c r="H7" s="48"/>
      <c r="I7" s="48"/>
      <c r="J7" s="48"/>
      <c r="K7" s="48"/>
      <c r="L7" s="49"/>
    </row>
    <row r="8" spans="5:45" ht="15.75">
      <c r="F8" s="47"/>
      <c r="G8" s="48"/>
      <c r="H8" s="48"/>
      <c r="I8" s="48"/>
      <c r="J8" s="48"/>
      <c r="K8" s="48"/>
      <c r="L8" s="49"/>
    </row>
    <row r="9" spans="5:45" ht="15.75">
      <c r="F9" s="50" t="s">
        <v>2</v>
      </c>
      <c r="G9" s="48"/>
      <c r="H9" s="48"/>
      <c r="I9" s="48"/>
      <c r="J9" s="48"/>
      <c r="K9" s="48"/>
      <c r="L9" s="49"/>
    </row>
    <row r="10" spans="5:45" ht="15.75">
      <c r="F10" s="449" t="s">
        <v>26</v>
      </c>
      <c r="G10" s="450"/>
      <c r="H10" s="450"/>
      <c r="I10" s="450"/>
      <c r="J10" s="450"/>
      <c r="K10" s="450"/>
      <c r="L10" s="451"/>
    </row>
    <row r="11" spans="5:45" ht="15.75">
      <c r="F11" s="452" t="s">
        <v>27</v>
      </c>
      <c r="G11" s="453"/>
      <c r="H11" s="453"/>
      <c r="I11" s="453"/>
      <c r="J11" s="453"/>
      <c r="K11" s="453"/>
      <c r="L11" s="454"/>
    </row>
    <row r="12" spans="5:45" ht="15.75">
      <c r="F12" s="449" t="s">
        <v>28</v>
      </c>
      <c r="G12" s="450"/>
      <c r="H12" s="450"/>
      <c r="I12" s="450"/>
      <c r="J12" s="450"/>
      <c r="K12" s="450"/>
      <c r="L12" s="451"/>
    </row>
    <row r="13" spans="5:45" ht="15.75">
      <c r="F13" s="51" t="s">
        <v>29</v>
      </c>
      <c r="G13" s="48"/>
      <c r="H13" s="48"/>
      <c r="I13" s="48"/>
      <c r="J13" s="48"/>
      <c r="K13" s="48"/>
      <c r="L13" s="49"/>
    </row>
    <row r="14" spans="5:45" ht="15.75">
      <c r="F14" s="52" t="s">
        <v>30</v>
      </c>
      <c r="G14" s="53"/>
      <c r="H14" s="53"/>
      <c r="I14" s="53"/>
      <c r="J14" s="53"/>
      <c r="K14" s="53"/>
      <c r="L14" s="54"/>
    </row>
    <row r="15" spans="5:45" ht="15.75">
      <c r="F15" s="55"/>
      <c r="G15" s="55"/>
      <c r="H15" s="55"/>
      <c r="I15" s="55"/>
      <c r="J15" s="55"/>
      <c r="K15" s="55"/>
      <c r="L15" s="55"/>
    </row>
    <row r="16" spans="5:45" ht="15.75">
      <c r="F16" s="55"/>
      <c r="G16" s="55"/>
      <c r="H16" s="55"/>
      <c r="I16" s="55"/>
      <c r="J16" s="55"/>
      <c r="K16" s="55"/>
      <c r="L16" s="55"/>
    </row>
    <row r="17" spans="6:12" ht="15.75">
      <c r="F17" s="56" t="s">
        <v>31</v>
      </c>
      <c r="G17" s="57">
        <v>12</v>
      </c>
      <c r="H17" s="58"/>
      <c r="I17" s="59"/>
      <c r="J17" s="59"/>
      <c r="K17" s="59"/>
      <c r="L17" s="59"/>
    </row>
    <row r="18" spans="6:12" ht="15.75">
      <c r="F18" s="56" t="s">
        <v>32</v>
      </c>
      <c r="G18" s="60">
        <v>3.2050000000000002E-2</v>
      </c>
      <c r="H18" s="61"/>
      <c r="I18" s="59"/>
      <c r="J18" s="59"/>
      <c r="K18" s="59"/>
      <c r="L18" s="59"/>
    </row>
    <row r="19" spans="6:12" ht="15.75">
      <c r="F19" s="55"/>
      <c r="G19" s="55"/>
      <c r="H19" s="59"/>
      <c r="I19" s="59"/>
      <c r="J19" s="59"/>
      <c r="K19" s="59"/>
    </row>
    <row r="20" spans="6:12" ht="15.75">
      <c r="F20" s="56" t="s">
        <v>33</v>
      </c>
      <c r="G20" s="464">
        <f>AVERAGE(J25:J55)</f>
        <v>578.58138541698395</v>
      </c>
      <c r="H20" s="59"/>
      <c r="I20" s="59"/>
      <c r="J20" s="59"/>
      <c r="K20" s="59"/>
    </row>
    <row r="21" spans="6:12" ht="15.75">
      <c r="F21" s="55"/>
      <c r="G21" s="55"/>
      <c r="H21" s="59"/>
      <c r="I21" s="59" t="s">
        <v>34</v>
      </c>
      <c r="J21" s="59"/>
      <c r="K21" s="59"/>
    </row>
    <row r="22" spans="6:12" ht="15.75">
      <c r="F22" s="55"/>
      <c r="G22" s="55"/>
      <c r="H22" s="59"/>
      <c r="J22" s="59"/>
      <c r="K22" s="59"/>
    </row>
    <row r="23" spans="6:12" ht="15.75">
      <c r="F23" s="59"/>
      <c r="G23" s="59"/>
      <c r="H23" s="59"/>
      <c r="I23" s="59"/>
      <c r="J23" s="59"/>
      <c r="K23" s="59"/>
    </row>
    <row r="24" spans="6:12" ht="47.25">
      <c r="F24" s="56" t="s">
        <v>35</v>
      </c>
      <c r="G24" s="62" t="s">
        <v>36</v>
      </c>
      <c r="H24" s="62" t="s">
        <v>37</v>
      </c>
      <c r="I24" s="62" t="s">
        <v>38</v>
      </c>
      <c r="J24" s="63" t="s">
        <v>39</v>
      </c>
      <c r="K24" s="63" t="s">
        <v>40</v>
      </c>
    </row>
    <row r="25" spans="6:12" ht="15.75">
      <c r="F25" s="64">
        <v>2707554</v>
      </c>
      <c r="G25" s="64">
        <v>360</v>
      </c>
      <c r="H25" s="338">
        <v>151525</v>
      </c>
      <c r="I25" s="463">
        <f>(H25*$G$18)/(1-(1+$G$18)^-G25)</f>
        <v>4856.4330112116395</v>
      </c>
      <c r="J25" s="463">
        <f>I25/$G$17</f>
        <v>404.70275093430331</v>
      </c>
      <c r="K25" s="203" t="str">
        <f>IF(J25&gt;$G$20,"Above","Below")</f>
        <v>Below</v>
      </c>
    </row>
    <row r="26" spans="6:12" ht="15.75">
      <c r="F26" s="64">
        <v>8097296</v>
      </c>
      <c r="G26" s="64">
        <v>360</v>
      </c>
      <c r="H26" s="65">
        <v>208914</v>
      </c>
      <c r="I26" s="463">
        <f t="shared" ref="I26:I55" si="1">(H26*$G$18)/(1-(1+$G$18)^-G26)</f>
        <v>6695.7719591108298</v>
      </c>
      <c r="J26" s="463">
        <f t="shared" ref="J26:J55" si="2">I26/$G$17</f>
        <v>557.98099659256911</v>
      </c>
      <c r="K26" s="203" t="str">
        <f t="shared" ref="K26:K55" si="3">IF(J26&gt;$G$20,"Above","Below")</f>
        <v>Below</v>
      </c>
    </row>
    <row r="27" spans="6:12" ht="15.75">
      <c r="F27" s="64">
        <v>8172534</v>
      </c>
      <c r="G27" s="64">
        <v>180</v>
      </c>
      <c r="H27" s="65">
        <v>278503</v>
      </c>
      <c r="I27" s="463">
        <f t="shared" si="1"/>
        <v>8956.6416534075743</v>
      </c>
      <c r="J27" s="463">
        <f t="shared" si="2"/>
        <v>746.38680445063119</v>
      </c>
      <c r="K27" s="203" t="str">
        <f t="shared" si="3"/>
        <v>Above</v>
      </c>
    </row>
    <row r="28" spans="6:12" ht="15.75">
      <c r="F28" s="64">
        <v>1098716</v>
      </c>
      <c r="G28" s="64">
        <v>180</v>
      </c>
      <c r="H28" s="65">
        <v>89329</v>
      </c>
      <c r="I28" s="463">
        <f t="shared" si="1"/>
        <v>2872.8158844150521</v>
      </c>
      <c r="J28" s="463">
        <f t="shared" si="2"/>
        <v>239.40132370125434</v>
      </c>
      <c r="K28" s="203" t="str">
        <f t="shared" si="3"/>
        <v>Below</v>
      </c>
    </row>
    <row r="29" spans="6:12" ht="15.75">
      <c r="F29" s="64">
        <v>8926344</v>
      </c>
      <c r="G29" s="64">
        <v>180</v>
      </c>
      <c r="H29" s="338">
        <v>160197</v>
      </c>
      <c r="I29" s="463">
        <f t="shared" si="1"/>
        <v>5151.9269916336025</v>
      </c>
      <c r="J29" s="463">
        <f t="shared" si="2"/>
        <v>429.32724930280023</v>
      </c>
      <c r="K29" s="203" t="str">
        <f t="shared" si="3"/>
        <v>Below</v>
      </c>
    </row>
    <row r="30" spans="6:12" ht="15.75">
      <c r="F30" s="64">
        <v>9088781</v>
      </c>
      <c r="G30" s="64">
        <v>180</v>
      </c>
      <c r="H30" s="338">
        <v>81692</v>
      </c>
      <c r="I30" s="463">
        <f t="shared" si="1"/>
        <v>2627.2103709840526</v>
      </c>
      <c r="J30" s="463">
        <f t="shared" si="2"/>
        <v>218.93419758200437</v>
      </c>
      <c r="K30" s="203" t="str">
        <f t="shared" si="3"/>
        <v>Below</v>
      </c>
    </row>
    <row r="31" spans="6:12" ht="15.75">
      <c r="F31" s="64">
        <v>6380872</v>
      </c>
      <c r="G31" s="64">
        <v>360</v>
      </c>
      <c r="H31" s="338">
        <v>204787</v>
      </c>
      <c r="I31" s="463">
        <f t="shared" si="1"/>
        <v>6563.5000631380817</v>
      </c>
      <c r="J31" s="463">
        <f t="shared" si="2"/>
        <v>546.95833859484014</v>
      </c>
      <c r="K31" s="203" t="str">
        <f t="shared" si="3"/>
        <v>Below</v>
      </c>
    </row>
    <row r="32" spans="6:12" ht="15.75">
      <c r="F32" s="64">
        <v>3364899</v>
      </c>
      <c r="G32" s="64">
        <v>360</v>
      </c>
      <c r="H32" s="338">
        <v>264267</v>
      </c>
      <c r="I32" s="463">
        <f t="shared" si="1"/>
        <v>8469.8563443251351</v>
      </c>
      <c r="J32" s="463">
        <f t="shared" si="2"/>
        <v>705.82136202709455</v>
      </c>
      <c r="K32" s="203" t="str">
        <f t="shared" si="3"/>
        <v>Above</v>
      </c>
    </row>
    <row r="33" spans="6:11" ht="15.75">
      <c r="F33" s="64">
        <v>7396558</v>
      </c>
      <c r="G33" s="64">
        <v>360</v>
      </c>
      <c r="H33" s="338">
        <v>141225</v>
      </c>
      <c r="I33" s="463">
        <f t="shared" si="1"/>
        <v>4526.3141528352662</v>
      </c>
      <c r="J33" s="463">
        <f t="shared" si="2"/>
        <v>377.19284606960554</v>
      </c>
      <c r="K33" s="203" t="str">
        <f t="shared" si="3"/>
        <v>Below</v>
      </c>
    </row>
    <row r="34" spans="6:11" ht="15.75">
      <c r="F34" s="64">
        <v>5154006</v>
      </c>
      <c r="G34" s="64">
        <v>360</v>
      </c>
      <c r="H34" s="338">
        <v>91474</v>
      </c>
      <c r="I34" s="463">
        <f t="shared" si="1"/>
        <v>2931.7759661281866</v>
      </c>
      <c r="J34" s="463">
        <f t="shared" si="2"/>
        <v>244.31466384401554</v>
      </c>
      <c r="K34" s="203" t="str">
        <f t="shared" si="3"/>
        <v>Below</v>
      </c>
    </row>
    <row r="35" spans="6:11" ht="15.75">
      <c r="F35" s="64">
        <v>6905105</v>
      </c>
      <c r="G35" s="64">
        <v>360</v>
      </c>
      <c r="H35" s="338">
        <v>169902</v>
      </c>
      <c r="I35" s="463">
        <f t="shared" si="1"/>
        <v>5445.422745229368</v>
      </c>
      <c r="J35" s="463">
        <f t="shared" si="2"/>
        <v>453.78522876911398</v>
      </c>
      <c r="K35" s="203" t="str">
        <f t="shared" si="3"/>
        <v>Below</v>
      </c>
    </row>
    <row r="36" spans="6:11" ht="15.75">
      <c r="F36" s="64">
        <v>1106474</v>
      </c>
      <c r="G36" s="64">
        <v>360</v>
      </c>
      <c r="H36" s="338">
        <v>301700</v>
      </c>
      <c r="I36" s="463">
        <f t="shared" si="1"/>
        <v>9669.5980167137532</v>
      </c>
      <c r="J36" s="463">
        <f t="shared" si="2"/>
        <v>805.79983472614606</v>
      </c>
      <c r="K36" s="203" t="str">
        <f t="shared" si="3"/>
        <v>Above</v>
      </c>
    </row>
    <row r="37" spans="6:11" ht="15.75">
      <c r="F37" s="64">
        <v>4966448</v>
      </c>
      <c r="G37" s="64">
        <v>180</v>
      </c>
      <c r="H37" s="338">
        <v>263838</v>
      </c>
      <c r="I37" s="463">
        <f t="shared" si="1"/>
        <v>8485.0160341243991</v>
      </c>
      <c r="J37" s="463">
        <f t="shared" si="2"/>
        <v>707.08466951036655</v>
      </c>
      <c r="K37" s="203" t="str">
        <f t="shared" si="3"/>
        <v>Above</v>
      </c>
    </row>
    <row r="38" spans="6:11" ht="15.75">
      <c r="F38" s="64">
        <v>2499610</v>
      </c>
      <c r="G38" s="64">
        <v>180</v>
      </c>
      <c r="H38" s="338">
        <v>83690</v>
      </c>
      <c r="I38" s="463">
        <f t="shared" si="1"/>
        <v>2691.4659446170417</v>
      </c>
      <c r="J38" s="463">
        <f t="shared" si="2"/>
        <v>224.28882871808682</v>
      </c>
      <c r="K38" s="203" t="str">
        <f t="shared" si="3"/>
        <v>Below</v>
      </c>
    </row>
    <row r="39" spans="6:11" ht="15.75">
      <c r="F39" s="64">
        <v>2501081</v>
      </c>
      <c r="G39" s="64">
        <v>180</v>
      </c>
      <c r="H39" s="338">
        <v>277957</v>
      </c>
      <c r="I39" s="463">
        <f t="shared" si="1"/>
        <v>8939.0823224748365</v>
      </c>
      <c r="J39" s="463">
        <f t="shared" si="2"/>
        <v>744.92352687290304</v>
      </c>
      <c r="K39" s="203" t="str">
        <f t="shared" si="3"/>
        <v>Above</v>
      </c>
    </row>
    <row r="40" spans="6:11" ht="15.75">
      <c r="F40" s="66">
        <v>5627943</v>
      </c>
      <c r="G40" s="64">
        <v>360</v>
      </c>
      <c r="H40" s="338">
        <v>296514</v>
      </c>
      <c r="I40" s="463">
        <f t="shared" si="1"/>
        <v>9503.3847740399797</v>
      </c>
      <c r="J40" s="463">
        <f t="shared" si="2"/>
        <v>791.94873116999827</v>
      </c>
      <c r="K40" s="203" t="str">
        <f t="shared" si="3"/>
        <v>Above</v>
      </c>
    </row>
    <row r="41" spans="6:11" ht="15.75">
      <c r="F41" s="66">
        <v>7992798</v>
      </c>
      <c r="G41" s="64">
        <v>360</v>
      </c>
      <c r="H41" s="65">
        <v>388453</v>
      </c>
      <c r="I41" s="463">
        <f t="shared" si="1"/>
        <v>12450.064164357003</v>
      </c>
      <c r="J41" s="463">
        <f t="shared" si="2"/>
        <v>1037.5053470297503</v>
      </c>
      <c r="K41" s="203" t="str">
        <f t="shared" si="3"/>
        <v>Above</v>
      </c>
    </row>
    <row r="42" spans="6:11" ht="15.75">
      <c r="F42" s="66">
        <v>9237448</v>
      </c>
      <c r="G42" s="64">
        <v>360</v>
      </c>
      <c r="H42" s="67">
        <v>97896</v>
      </c>
      <c r="I42" s="463">
        <f t="shared" si="1"/>
        <v>3137.6034718071251</v>
      </c>
      <c r="J42" s="463">
        <f t="shared" si="2"/>
        <v>261.46695598392711</v>
      </c>
      <c r="K42" s="203" t="str">
        <f t="shared" si="3"/>
        <v>Below</v>
      </c>
    </row>
    <row r="43" spans="6:11" ht="15.75">
      <c r="F43" s="66">
        <v>3618933</v>
      </c>
      <c r="G43" s="64">
        <v>180</v>
      </c>
      <c r="H43" s="67">
        <v>286470</v>
      </c>
      <c r="I43" s="463">
        <f t="shared" si="1"/>
        <v>9212.8599492704507</v>
      </c>
      <c r="J43" s="463">
        <f t="shared" si="2"/>
        <v>767.73832910587089</v>
      </c>
      <c r="K43" s="203" t="str">
        <f t="shared" si="3"/>
        <v>Above</v>
      </c>
    </row>
    <row r="44" spans="6:11" ht="15.75">
      <c r="F44" s="66">
        <v>1041155</v>
      </c>
      <c r="G44" s="64">
        <v>360</v>
      </c>
      <c r="H44" s="67">
        <v>378812</v>
      </c>
      <c r="I44" s="463">
        <f t="shared" si="1"/>
        <v>12141.066502841797</v>
      </c>
      <c r="J44" s="463">
        <f t="shared" si="2"/>
        <v>1011.755541903483</v>
      </c>
      <c r="K44" s="203" t="str">
        <f t="shared" si="3"/>
        <v>Above</v>
      </c>
    </row>
    <row r="45" spans="6:11" ht="15.75">
      <c r="F45" s="66">
        <v>1217733</v>
      </c>
      <c r="G45" s="64">
        <v>360</v>
      </c>
      <c r="H45" s="67">
        <v>269295</v>
      </c>
      <c r="I45" s="463">
        <f t="shared" si="1"/>
        <v>8631.0056278121647</v>
      </c>
      <c r="J45" s="463">
        <f t="shared" si="2"/>
        <v>719.25046898434709</v>
      </c>
      <c r="K45" s="203" t="str">
        <f t="shared" si="3"/>
        <v>Above</v>
      </c>
    </row>
    <row r="46" spans="6:11" ht="15.75">
      <c r="F46" s="66">
        <v>1147255</v>
      </c>
      <c r="G46" s="64">
        <v>360</v>
      </c>
      <c r="H46" s="67">
        <v>276644</v>
      </c>
      <c r="I46" s="463">
        <f t="shared" si="1"/>
        <v>8866.5438307449785</v>
      </c>
      <c r="J46" s="463">
        <f t="shared" si="2"/>
        <v>738.87865256208158</v>
      </c>
      <c r="K46" s="203" t="str">
        <f t="shared" si="3"/>
        <v>Above</v>
      </c>
    </row>
    <row r="47" spans="6:11" ht="15.75">
      <c r="F47" s="66">
        <v>8889499</v>
      </c>
      <c r="G47" s="64">
        <v>180</v>
      </c>
      <c r="H47" s="67">
        <v>157616</v>
      </c>
      <c r="I47" s="463">
        <f t="shared" si="1"/>
        <v>5068.9221690376344</v>
      </c>
      <c r="J47" s="463">
        <f t="shared" si="2"/>
        <v>422.41018075313622</v>
      </c>
      <c r="K47" s="203" t="str">
        <f t="shared" si="3"/>
        <v>Below</v>
      </c>
    </row>
    <row r="48" spans="6:11" ht="15.75">
      <c r="F48" s="66">
        <v>9298452</v>
      </c>
      <c r="G48" s="64">
        <v>180</v>
      </c>
      <c r="H48" s="67">
        <v>223821</v>
      </c>
      <c r="I48" s="463">
        <f t="shared" si="1"/>
        <v>7198.0714444991136</v>
      </c>
      <c r="J48" s="463">
        <f t="shared" si="2"/>
        <v>599.8392870415928</v>
      </c>
      <c r="K48" s="203" t="str">
        <f t="shared" si="3"/>
        <v>Above</v>
      </c>
    </row>
    <row r="49" spans="6:14" ht="15.75">
      <c r="F49" s="66">
        <v>8249491</v>
      </c>
      <c r="G49" s="64">
        <v>180</v>
      </c>
      <c r="H49" s="67">
        <v>119926</v>
      </c>
      <c r="I49" s="463">
        <f t="shared" si="1"/>
        <v>3856.8137755304497</v>
      </c>
      <c r="J49" s="463">
        <f t="shared" si="2"/>
        <v>321.40114796087079</v>
      </c>
      <c r="K49" s="203" t="str">
        <f t="shared" si="3"/>
        <v>Below</v>
      </c>
    </row>
    <row r="50" spans="6:14" ht="15.75">
      <c r="F50" s="66">
        <v>2038484</v>
      </c>
      <c r="G50" s="64">
        <v>360</v>
      </c>
      <c r="H50" s="67">
        <v>96473</v>
      </c>
      <c r="I50" s="463">
        <f t="shared" si="1"/>
        <v>3091.9957887518262</v>
      </c>
      <c r="J50" s="463">
        <f t="shared" si="2"/>
        <v>257.66631572931885</v>
      </c>
      <c r="K50" s="203" t="str">
        <f t="shared" si="3"/>
        <v>Below</v>
      </c>
    </row>
    <row r="51" spans="6:14" ht="15.75">
      <c r="F51" s="66">
        <v>4833338</v>
      </c>
      <c r="G51" s="64">
        <v>360</v>
      </c>
      <c r="H51" s="67">
        <v>89694</v>
      </c>
      <c r="I51" s="463">
        <f t="shared" si="1"/>
        <v>2874.7262993408135</v>
      </c>
      <c r="J51" s="463">
        <f t="shared" si="2"/>
        <v>239.56052494506778</v>
      </c>
      <c r="K51" s="203" t="str">
        <f t="shared" si="3"/>
        <v>Below</v>
      </c>
    </row>
    <row r="52" spans="6:14" ht="15.75">
      <c r="F52" s="66">
        <v>9690021</v>
      </c>
      <c r="G52" s="64">
        <v>360</v>
      </c>
      <c r="H52" s="67">
        <v>372464</v>
      </c>
      <c r="I52" s="463">
        <f t="shared" si="1"/>
        <v>11937.610724883232</v>
      </c>
      <c r="J52" s="463">
        <f t="shared" si="2"/>
        <v>994.80089374026932</v>
      </c>
      <c r="K52" s="203" t="str">
        <f t="shared" si="3"/>
        <v>Above</v>
      </c>
    </row>
    <row r="53" spans="6:14" ht="15.75">
      <c r="F53" s="66">
        <v>7163676</v>
      </c>
      <c r="G53" s="64">
        <v>360</v>
      </c>
      <c r="H53" s="67">
        <v>348703</v>
      </c>
      <c r="I53" s="463">
        <f t="shared" si="1"/>
        <v>11176.061774021</v>
      </c>
      <c r="J53" s="463">
        <f t="shared" si="2"/>
        <v>931.33848116841671</v>
      </c>
      <c r="K53" s="203" t="str">
        <f t="shared" si="3"/>
        <v>Above</v>
      </c>
    </row>
    <row r="54" spans="6:14" ht="15.75">
      <c r="F54" s="66">
        <v>7537059</v>
      </c>
      <c r="G54" s="64">
        <v>360</v>
      </c>
      <c r="H54" s="67">
        <v>190445</v>
      </c>
      <c r="I54" s="463">
        <f t="shared" si="1"/>
        <v>6103.8335906299335</v>
      </c>
      <c r="J54" s="463">
        <f t="shared" si="2"/>
        <v>508.65279921916112</v>
      </c>
      <c r="K54" s="203" t="str">
        <f t="shared" si="3"/>
        <v>Below</v>
      </c>
    </row>
    <row r="55" spans="6:14" ht="15.75">
      <c r="F55" s="66">
        <v>5194348</v>
      </c>
      <c r="G55" s="64">
        <v>180</v>
      </c>
      <c r="H55" s="67">
        <v>345115</v>
      </c>
      <c r="I55" s="463">
        <f t="shared" si="1"/>
        <v>11098.8800272017</v>
      </c>
      <c r="J55" s="463">
        <f t="shared" si="2"/>
        <v>924.90666893347498</v>
      </c>
      <c r="K55" s="203" t="str">
        <f t="shared" si="3"/>
        <v>Above</v>
      </c>
    </row>
    <row r="57" spans="6:14">
      <c r="L57" s="43" t="s">
        <v>20</v>
      </c>
      <c r="M57" s="44" t="s">
        <v>21</v>
      </c>
    </row>
    <row r="58" spans="6:14" ht="90">
      <c r="L58" s="202" t="s">
        <v>538</v>
      </c>
      <c r="M58" s="206" t="s">
        <v>18</v>
      </c>
    </row>
    <row r="59" spans="6:14" ht="105">
      <c r="L59" s="202" t="s">
        <v>539</v>
      </c>
      <c r="M59" s="206" t="s">
        <v>16</v>
      </c>
    </row>
    <row r="60" spans="6:14" ht="105">
      <c r="L60" s="202" t="s">
        <v>540</v>
      </c>
      <c r="M60" s="206" t="s">
        <v>15</v>
      </c>
    </row>
    <row r="61" spans="6:14" ht="90">
      <c r="L61" s="202" t="s">
        <v>538</v>
      </c>
      <c r="M61" s="206" t="s">
        <v>17</v>
      </c>
    </row>
    <row r="62" spans="6:14">
      <c r="M62" s="339" t="str">
        <f>_xlfn.CONCAT(M58:M61)</f>
        <v>DBAC</v>
      </c>
      <c r="N62" t="s">
        <v>22</v>
      </c>
    </row>
  </sheetData>
  <mergeCells count="5">
    <mergeCell ref="F5:L5"/>
    <mergeCell ref="F6:L6"/>
    <mergeCell ref="F10:L10"/>
    <mergeCell ref="F11:L11"/>
    <mergeCell ref="F12:L12"/>
  </mergeCells>
  <conditionalFormatting sqref="A3:AA100">
    <cfRule type="expression" dxfId="4" priority="2" stopIfTrue="1">
      <formula>$H$2="DRAGGING CELLS IS NOT PERMITTED. PLEASE UNDO LAST ACTION!!"</formula>
    </cfRule>
  </conditionalFormatting>
  <conditionalFormatting sqref="E1:E2">
    <cfRule type="expression" dxfId="46" priority="12">
      <formula>$E$2/$F$2&gt;=0.076</formula>
    </cfRule>
  </conditionalFormatting>
  <conditionalFormatting sqref="E1:S2 U1:V1 AB1:AS2 T2:V2">
    <cfRule type="expression" dxfId="45" priority="5">
      <formula>$T$1="Feedback OFF"</formula>
    </cfRule>
  </conditionalFormatting>
  <conditionalFormatting sqref="F1:F2">
    <cfRule type="expression" dxfId="44" priority="13">
      <formula>$E$2/$F$2&gt;=0.153</formula>
    </cfRule>
  </conditionalFormatting>
  <conditionalFormatting sqref="G1:G2">
    <cfRule type="expression" dxfId="43" priority="14">
      <formula>$E$2/$F$2&gt;=0.23</formula>
    </cfRule>
  </conditionalFormatting>
  <conditionalFormatting sqref="H1:H2">
    <cfRule type="expression" dxfId="42" priority="15">
      <formula>$E$2/$F$2&gt;=0.307</formula>
    </cfRule>
  </conditionalFormatting>
  <conditionalFormatting sqref="I1:I2">
    <cfRule type="expression" dxfId="41" priority="16">
      <formula>$E$2/$F$2&gt;=0.384</formula>
    </cfRule>
  </conditionalFormatting>
  <conditionalFormatting sqref="J1:J2">
    <cfRule type="expression" dxfId="40" priority="17">
      <formula>$E$2/$F$2&gt;=0.461</formula>
    </cfRule>
  </conditionalFormatting>
  <conditionalFormatting sqref="K1:K2">
    <cfRule type="expression" dxfId="39" priority="18">
      <formula>$E$2/$F$2&gt;=0.538</formula>
    </cfRule>
  </conditionalFormatting>
  <conditionalFormatting sqref="L1:L2">
    <cfRule type="expression" dxfId="38" priority="19">
      <formula>$E$2/$F$2&gt;=0.615</formula>
    </cfRule>
  </conditionalFormatting>
  <conditionalFormatting sqref="M1:T2">
    <cfRule type="expression" dxfId="36" priority="20">
      <formula>$E$2/$F$2&gt;=0.692</formula>
    </cfRule>
  </conditionalFormatting>
  <conditionalFormatting sqref="P1">
    <cfRule type="expression" dxfId="35" priority="8">
      <formula>$E$2/$F$2&gt;=0.846</formula>
    </cfRule>
  </conditionalFormatting>
  <conditionalFormatting sqref="S1">
    <cfRule type="expression" dxfId="34" priority="11">
      <formula>$E$2/$F$2&gt;=0.846</formula>
    </cfRule>
  </conditionalFormatting>
  <conditionalFormatting sqref="T1">
    <cfRule type="expression" dxfId="33" priority="6">
      <formula>$T$1&lt;&gt;""</formula>
    </cfRule>
  </conditionalFormatting>
  <conditionalFormatting sqref="U1:V2">
    <cfRule type="expression" dxfId="32" priority="7">
      <formula>$E$2/$F$2&gt;=0.846</formula>
    </cfRule>
  </conditionalFormatting>
  <conditionalFormatting sqref="AB1:AJ1 AL1:AO1 AQ1:AS1 AB2:AS2">
    <cfRule type="expression" dxfId="31" priority="21">
      <formula>$E$2/$F$2&gt;=1</formula>
    </cfRule>
  </conditionalFormatting>
  <conditionalFormatting sqref="AK1">
    <cfRule type="expression" dxfId="30" priority="10">
      <formula>$E$2/$F$2&gt;=0.846</formula>
    </cfRule>
  </conditionalFormatting>
  <conditionalFormatting sqref="AP1">
    <cfRule type="expression" dxfId="29" priority="9">
      <formula>$E$2/$F$2&gt;=0.846</formula>
    </cfRule>
  </conditionalFormatting>
  <dataValidations count="2">
    <dataValidation type="list" allowBlank="1" showInputMessage="1" showErrorMessage="1" sqref="M58:M61" xr:uid="{A673020E-D0A7-49E1-ACE4-1853DE82AAD7}">
      <formula1>"A,B,C,D"</formula1>
    </dataValidation>
    <dataValidation type="list" allowBlank="1" showInputMessage="1" showErrorMessage="1" sqref="T1" xr:uid="{7A83A829-C00D-4715-8EB9-1310B56F59B2}">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ABC19115-E661-4212-A56E-7EA603060C3E}">
            <xm:f>Scoreboard!$E$4="Excel version: Invalid"</xm:f>
            <x14:dxf>
              <font>
                <color rgb="FF9C0006"/>
              </font>
              <fill>
                <patternFill>
                  <fgColor indexed="64"/>
                  <bgColor rgb="FFFFC7CE"/>
                </patternFill>
              </fill>
            </x14:dxf>
          </x14:cfRule>
          <x14:cfRule type="expression" priority="3" stopIfTrue="1" id="{D63BD4AD-32F9-4655-827B-45135F6F44D6}">
            <xm:f>Scoreboard!$F$27&lt;&gt;""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D85DC0D0-0991-4A69-A756-1612360FD999}">
            <xm:f>AND($T$1&lt;&gt;"Feedback OFF",IF(GSC!A3=Feedback_SFX!$C$2, TRUE, FALSE))</xm:f>
            <x14:dxf>
              <fill>
                <patternFill>
                  <bgColor rgb="FFCEEED0"/>
                </patternFill>
              </fill>
            </x14:dxf>
          </x14:cfRule>
          <x14:cfRule type="expression" priority="23" stopIfTrue="1" id="{88462F03-A4F1-4374-AB42-0B4FC929E807}">
            <xm:f>AND($T$1&lt;&gt;"Feedback OFF",IF(GSC!A3=Feedback_SFX!$K$2, TRUE, FALSE))</xm:f>
            <x14:dxf>
              <fill>
                <patternFill>
                  <bgColor rgb="FFFFFF64"/>
                </patternFill>
              </fill>
            </x14:dxf>
          </x14:cfRule>
          <x14:cfRule type="expression" priority="24" stopIfTrue="1" id="{CA64E8AB-8A36-4B6B-942C-7242E7341F41}">
            <xm:f>AND($T$1&lt;&gt;"Feedback OFF",AND(IF(GSC!A3&lt;&gt;Feedback_SFX!$C$2, TRUE, FALSE),GSC!A3&lt;&gt;"",_xlfn.ISFORMULA(GSC!A3)))</xm:f>
            <x14:dxf>
              <fill>
                <patternFill>
                  <bgColor rgb="FFFF99CC"/>
                </patternFill>
              </fill>
            </x14:dxf>
          </x14:cfRule>
          <xm:sqref>A3:AP62</xm:sqref>
        </x14:conditionalFormatting>
        <x14:conditionalFormatting xmlns:xm="http://schemas.microsoft.com/office/excel/2006/main">
          <x14:cfRule type="expression" priority="4" stopIfTrue="1" id="{F24213C5-40D3-4DD4-A9C4-49495751C4EE}">
            <xm:f>Scoreboard!$F$27&lt;&gt;""</xm:f>
            <x14:dxf>
              <font>
                <color rgb="FF9C0006"/>
              </font>
              <fill>
                <patternFill>
                  <fgColor indexed="64"/>
                  <bgColor rgb="FFFFC7CE"/>
                </patternFill>
              </fill>
            </x14:dxf>
          </x14:cfRule>
          <xm:sqref>M1:R1</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383-E340-4F7E-A875-199C018C9EA9}">
  <sheetPr>
    <tabColor rgb="FF4FADEA"/>
  </sheetPr>
  <dimension ref="E1:AP62"/>
  <sheetViews>
    <sheetView zoomScale="73" zoomScaleNormal="110" workbookViewId="0">
      <pane ySplit="2" topLeftCell="A3" activePane="bottomLeft" state="frozen"/>
      <selection pane="bottomLeft" activeCell="A3" sqref="A3:XFD3"/>
    </sheetView>
  </sheetViews>
  <sheetFormatPr defaultColWidth="8.7109375" defaultRowHeight="8.25"/>
  <cols>
    <col min="1" max="4" width="0.85546875" style="228" customWidth="1"/>
    <col min="5" max="5" width="1.140625" style="228" customWidth="1"/>
    <col min="6" max="6" width="30.42578125" style="228" customWidth="1"/>
    <col min="7" max="7" width="19.28515625" style="228" bestFit="1" customWidth="1"/>
    <col min="8" max="8" width="19.28515625" style="228" customWidth="1"/>
    <col min="9" max="10" width="15.42578125" style="228" customWidth="1"/>
    <col min="11" max="11" width="15.7109375" style="228" customWidth="1"/>
    <col min="12" max="12" width="79.28515625" style="228" customWidth="1"/>
    <col min="13" max="16384" width="8.7109375" style="228"/>
  </cols>
  <sheetData>
    <row r="1" spans="5:42" ht="22.15" customHeight="1">
      <c r="E1" s="231" t="s">
        <v>492</v>
      </c>
      <c r="F1" s="231" t="s">
        <v>493</v>
      </c>
      <c r="G1" s="231" t="s">
        <v>494</v>
      </c>
      <c r="H1" s="232" t="str" cm="1">
        <f t="array" aca="1" ref="H1" ca="1">IFERROR(
    _xlfn.LET(
        _xlpm.FileName, MID(CELL("filename", E1), FIND("]", CELL("filename", E1)) + 1, 255),
        _xlpm.DynamicRef, INDIRECT("'#_" &amp; _xlpm.FileName &amp; "'!" &amp; G2),
        IF(
            TYPE(_xlpm.DynamicRef) = 1,
            VLOOKUP(
                CELL("format", _xlpm.DynamicRef),
                FormatCodes_SFX!$A$4:$B$53,
                2,
                FALSE
            ),
            _xlfn.SWITCH(
                TYPE(_xlpm.DynamicRef),
                2, "short text",
                4, "logical",
                16, "error",
                64, "long text",
                "Other"
            )
        )
    ),
    "Error in formula"
)</f>
        <v>error</v>
      </c>
      <c r="I1" s="231"/>
      <c r="J1" s="231"/>
      <c r="K1" s="231"/>
      <c r="L1" s="231"/>
      <c r="M1" s="232" t="str">
        <f>GSC!$M$1</f>
        <v>Connor Guarino</v>
      </c>
      <c r="N1" s="232"/>
      <c r="O1" s="232"/>
      <c r="P1" s="232" t="s">
        <v>495</v>
      </c>
      <c r="Q1" s="232"/>
      <c r="R1" s="232"/>
      <c r="S1" s="232"/>
      <c r="T1" s="232" t="s">
        <v>496</v>
      </c>
      <c r="U1" s="232"/>
      <c r="V1" s="232"/>
      <c r="AB1" s="231" t="str">
        <f t="shared" ref="AB1:AE2" si="0">E1</f>
        <v>earned</v>
      </c>
      <c r="AC1" s="231" t="str">
        <f t="shared" si="0"/>
        <v>possible</v>
      </c>
      <c r="AD1" s="231" t="str">
        <f t="shared" si="0"/>
        <v>cell</v>
      </c>
      <c r="AE1" s="232" t="str">
        <f t="shared" ca="1" si="0"/>
        <v>error</v>
      </c>
      <c r="AF1" s="231"/>
      <c r="AG1" s="231"/>
      <c r="AJ1" s="232" t="str">
        <f>M1</f>
        <v>Connor Guarino</v>
      </c>
      <c r="AK1" s="232"/>
      <c r="AP1" s="232" t="s">
        <v>495</v>
      </c>
    </row>
    <row r="2" spans="5:42" ht="22.9" customHeight="1">
      <c r="E2" s="231">
        <f ca="1">GSC!$E$2</f>
        <v>15</v>
      </c>
      <c r="F2" s="240">
        <f>GSC!$F$2</f>
        <v>15</v>
      </c>
      <c r="G2" s="231" t="str" cm="1">
        <f t="array" aca="1" ref="G2" ca="1">SUBSTITUTE(IF(LEN(CELL("address"))&lt;15,CELL("address"),""),"$","")</f>
        <v/>
      </c>
      <c r="H2" s="232" t="str">
        <f ca="1">IF(ISNUMBER(SEARCH("#REF!",_xlfn.FORMULATEXT(INDIRECT("'GSC'!"&amp;G2)))),"DRAGGING CELLS IS NOT PERMITTED. PLEASE UNDO LAST ACTION!!",IF($T$1&lt;&gt;"Feedback OFF",IFERROR(HLOOKUP(INDIRECT("'GSC'!"&amp;G2),Feedback_SFX!$B$2:$N$10,IF($T$1="Feedback ON", 2, Feedback_SFX!B1), FALSE), ""),""))</f>
        <v/>
      </c>
      <c r="I2" s="231"/>
      <c r="J2" s="231"/>
      <c r="K2" s="231"/>
      <c r="L2" s="231"/>
      <c r="M2" s="241"/>
      <c r="N2" s="231"/>
      <c r="O2" s="231"/>
      <c r="P2" s="231"/>
      <c r="Q2" s="231"/>
      <c r="R2" s="231"/>
      <c r="S2" s="231"/>
      <c r="T2" s="231"/>
      <c r="U2" s="231"/>
      <c r="V2" s="231"/>
      <c r="AB2" s="242">
        <f t="shared" ca="1" si="0"/>
        <v>15</v>
      </c>
      <c r="AC2" s="242">
        <f t="shared" si="0"/>
        <v>15</v>
      </c>
      <c r="AD2" s="242" t="str">
        <f t="shared" ca="1" si="0"/>
        <v/>
      </c>
      <c r="AE2" s="232" t="str">
        <f t="shared" ca="1" si="0"/>
        <v/>
      </c>
      <c r="AF2" s="231"/>
      <c r="AG2" s="231"/>
    </row>
    <row r="3" spans="5:42" ht="4.9000000000000004" customHeight="1"/>
    <row r="5" spans="5:42">
      <c r="F5" s="439" t="s">
        <v>23</v>
      </c>
      <c r="G5" s="439"/>
      <c r="H5" s="439"/>
      <c r="I5" s="439"/>
      <c r="J5" s="439"/>
      <c r="K5" s="439"/>
      <c r="L5" s="439"/>
    </row>
    <row r="6" spans="5:42">
      <c r="F6" s="440" t="s">
        <v>24</v>
      </c>
      <c r="G6" s="440"/>
      <c r="H6" s="440"/>
      <c r="I6" s="440"/>
      <c r="J6" s="440"/>
      <c r="K6" s="440"/>
      <c r="L6" s="440"/>
    </row>
    <row r="7" spans="5:42">
      <c r="F7" s="340" t="s">
        <v>25</v>
      </c>
      <c r="G7" s="340"/>
      <c r="H7" s="340"/>
      <c r="I7" s="340"/>
      <c r="J7" s="340"/>
      <c r="K7" s="340"/>
      <c r="L7" s="340"/>
    </row>
    <row r="8" spans="5:42">
      <c r="F8" s="340"/>
      <c r="G8" s="340"/>
      <c r="H8" s="340"/>
      <c r="I8" s="340"/>
      <c r="J8" s="340"/>
      <c r="K8" s="340"/>
      <c r="L8" s="340"/>
    </row>
    <row r="9" spans="5:42">
      <c r="F9" s="345" t="s">
        <v>2</v>
      </c>
      <c r="G9" s="340"/>
      <c r="H9" s="340"/>
      <c r="I9" s="340"/>
      <c r="J9" s="340"/>
      <c r="K9" s="340"/>
      <c r="L9" s="340"/>
    </row>
    <row r="10" spans="5:42">
      <c r="F10" s="441" t="s">
        <v>541</v>
      </c>
      <c r="G10" s="441"/>
      <c r="H10" s="441"/>
      <c r="I10" s="441"/>
      <c r="J10" s="441"/>
      <c r="K10" s="441"/>
      <c r="L10" s="441"/>
    </row>
    <row r="11" spans="5:42">
      <c r="F11" s="442" t="s">
        <v>542</v>
      </c>
      <c r="G11" s="442"/>
      <c r="H11" s="442"/>
      <c r="I11" s="442"/>
      <c r="J11" s="442"/>
      <c r="K11" s="442"/>
      <c r="L11" s="442"/>
    </row>
    <row r="12" spans="5:42">
      <c r="F12" s="441" t="s">
        <v>543</v>
      </c>
      <c r="G12" s="441"/>
      <c r="H12" s="441"/>
      <c r="I12" s="441"/>
      <c r="J12" s="441"/>
      <c r="K12" s="441"/>
      <c r="L12" s="441"/>
    </row>
    <row r="13" spans="5:42">
      <c r="F13" s="341" t="s">
        <v>544</v>
      </c>
      <c r="G13" s="340"/>
      <c r="H13" s="340"/>
      <c r="I13" s="340"/>
      <c r="J13" s="340"/>
      <c r="K13" s="340"/>
      <c r="L13" s="340"/>
    </row>
    <row r="14" spans="5:42">
      <c r="F14" s="341" t="s">
        <v>545</v>
      </c>
      <c r="G14" s="340"/>
      <c r="H14" s="340"/>
      <c r="I14" s="340"/>
      <c r="J14" s="340"/>
      <c r="K14" s="340"/>
      <c r="L14" s="340"/>
    </row>
    <row r="17" spans="6:12">
      <c r="F17" s="347" t="s">
        <v>31</v>
      </c>
      <c r="G17" s="344">
        <v>12</v>
      </c>
      <c r="H17" s="342"/>
      <c r="I17" s="343"/>
      <c r="J17" s="343"/>
      <c r="K17" s="343"/>
      <c r="L17" s="343"/>
    </row>
    <row r="18" spans="6:12">
      <c r="F18" s="347" t="s">
        <v>32</v>
      </c>
      <c r="G18" s="342">
        <v>3.2050000000000002E-2</v>
      </c>
      <c r="H18" s="344"/>
      <c r="I18" s="343"/>
      <c r="J18" s="343"/>
      <c r="K18" s="343"/>
      <c r="L18" s="343"/>
    </row>
    <row r="19" spans="6:12">
      <c r="H19" s="343"/>
      <c r="I19" s="343"/>
      <c r="J19" s="343"/>
      <c r="K19" s="343"/>
    </row>
    <row r="20" spans="6:12">
      <c r="F20" s="347" t="s">
        <v>33</v>
      </c>
      <c r="G20" s="310">
        <f>AVERAGE(J25:J55)</f>
        <v>578.58138541698395</v>
      </c>
      <c r="H20" s="343"/>
      <c r="I20" s="343"/>
      <c r="J20" s="343"/>
      <c r="K20" s="343"/>
    </row>
    <row r="21" spans="6:12">
      <c r="H21" s="343"/>
      <c r="I21" s="343" t="s">
        <v>34</v>
      </c>
      <c r="J21" s="343"/>
      <c r="K21" s="343"/>
    </row>
    <row r="22" spans="6:12">
      <c r="H22" s="343"/>
      <c r="J22" s="343"/>
      <c r="K22" s="343"/>
    </row>
    <row r="23" spans="6:12">
      <c r="F23" s="343"/>
      <c r="G23" s="343"/>
      <c r="H23" s="343"/>
      <c r="I23" s="343"/>
      <c r="J23" s="343"/>
      <c r="K23" s="343"/>
    </row>
    <row r="24" spans="6:12" ht="24.75">
      <c r="F24" s="347" t="s">
        <v>35</v>
      </c>
      <c r="G24" s="346" t="s">
        <v>36</v>
      </c>
      <c r="H24" s="346" t="s">
        <v>37</v>
      </c>
      <c r="I24" s="346" t="s">
        <v>38</v>
      </c>
      <c r="J24" s="346" t="s">
        <v>39</v>
      </c>
      <c r="K24" s="346" t="s">
        <v>40</v>
      </c>
    </row>
    <row r="25" spans="6:12">
      <c r="F25" s="348">
        <v>2707554</v>
      </c>
      <c r="G25" s="348">
        <v>360</v>
      </c>
      <c r="H25" s="349">
        <v>151525</v>
      </c>
      <c r="I25" s="349">
        <f>(H25*G18)/(1-(1+G18)^-G25)</f>
        <v>4856.4330112116395</v>
      </c>
      <c r="J25" s="349">
        <f>I25/G17</f>
        <v>404.70275093430331</v>
      </c>
      <c r="K25" s="231" t="str">
        <f>IF(J25&gt;G20, "Above", "Below")</f>
        <v>Below</v>
      </c>
    </row>
    <row r="26" spans="6:12">
      <c r="F26" s="348">
        <v>8097296</v>
      </c>
      <c r="G26" s="348">
        <v>360</v>
      </c>
      <c r="H26" s="349">
        <v>208914</v>
      </c>
      <c r="I26" s="349">
        <f t="shared" ref="I26:I55" si="1">(H26*G$18)/(1-(1+G$18)^-G26)</f>
        <v>6695.7719591108298</v>
      </c>
      <c r="J26" s="349">
        <f t="shared" ref="J26:J55" si="2">I26/G$17</f>
        <v>557.98099659256911</v>
      </c>
      <c r="K26" s="231" t="str">
        <f t="shared" ref="K26:K55" si="3">IF(J26&gt;G$20, "Above", "Below")</f>
        <v>Below</v>
      </c>
    </row>
    <row r="27" spans="6:12">
      <c r="F27" s="348">
        <v>8172534</v>
      </c>
      <c r="G27" s="348">
        <v>180</v>
      </c>
      <c r="H27" s="349">
        <v>278503</v>
      </c>
      <c r="I27" s="349">
        <f t="shared" si="1"/>
        <v>8956.6416534075743</v>
      </c>
      <c r="J27" s="349">
        <f t="shared" si="2"/>
        <v>746.38680445063119</v>
      </c>
      <c r="K27" s="231" t="str">
        <f t="shared" si="3"/>
        <v>Above</v>
      </c>
    </row>
    <row r="28" spans="6:12">
      <c r="F28" s="348">
        <v>1098716</v>
      </c>
      <c r="G28" s="348">
        <v>180</v>
      </c>
      <c r="H28" s="349">
        <v>89329</v>
      </c>
      <c r="I28" s="349">
        <f t="shared" si="1"/>
        <v>2872.8158844150521</v>
      </c>
      <c r="J28" s="349">
        <f t="shared" si="2"/>
        <v>239.40132370125434</v>
      </c>
      <c r="K28" s="231" t="str">
        <f t="shared" si="3"/>
        <v>Below</v>
      </c>
    </row>
    <row r="29" spans="6:12">
      <c r="F29" s="348">
        <v>8926344</v>
      </c>
      <c r="G29" s="348">
        <v>180</v>
      </c>
      <c r="H29" s="349">
        <v>160197</v>
      </c>
      <c r="I29" s="349">
        <f t="shared" si="1"/>
        <v>5151.9269916336025</v>
      </c>
      <c r="J29" s="349">
        <f t="shared" si="2"/>
        <v>429.32724930280023</v>
      </c>
      <c r="K29" s="231" t="str">
        <f t="shared" si="3"/>
        <v>Below</v>
      </c>
    </row>
    <row r="30" spans="6:12">
      <c r="F30" s="348">
        <v>9088781</v>
      </c>
      <c r="G30" s="348">
        <v>180</v>
      </c>
      <c r="H30" s="349">
        <v>81692</v>
      </c>
      <c r="I30" s="349">
        <f t="shared" si="1"/>
        <v>2627.2103709840526</v>
      </c>
      <c r="J30" s="349">
        <f t="shared" si="2"/>
        <v>218.93419758200437</v>
      </c>
      <c r="K30" s="231" t="str">
        <f t="shared" si="3"/>
        <v>Below</v>
      </c>
    </row>
    <row r="31" spans="6:12">
      <c r="F31" s="348">
        <v>6380872</v>
      </c>
      <c r="G31" s="348">
        <v>360</v>
      </c>
      <c r="H31" s="349">
        <v>204787</v>
      </c>
      <c r="I31" s="349">
        <f t="shared" si="1"/>
        <v>6563.5000631380817</v>
      </c>
      <c r="J31" s="349">
        <f t="shared" si="2"/>
        <v>546.95833859484014</v>
      </c>
      <c r="K31" s="231" t="str">
        <f t="shared" si="3"/>
        <v>Below</v>
      </c>
    </row>
    <row r="32" spans="6:12">
      <c r="F32" s="348">
        <v>3364899</v>
      </c>
      <c r="G32" s="348">
        <v>360</v>
      </c>
      <c r="H32" s="349">
        <v>264267</v>
      </c>
      <c r="I32" s="349">
        <f t="shared" si="1"/>
        <v>8469.8563443251351</v>
      </c>
      <c r="J32" s="349">
        <f t="shared" si="2"/>
        <v>705.82136202709455</v>
      </c>
      <c r="K32" s="231" t="str">
        <f t="shared" si="3"/>
        <v>Above</v>
      </c>
    </row>
    <row r="33" spans="6:11">
      <c r="F33" s="348">
        <v>7396558</v>
      </c>
      <c r="G33" s="348">
        <v>360</v>
      </c>
      <c r="H33" s="349">
        <v>141225</v>
      </c>
      <c r="I33" s="349">
        <f t="shared" si="1"/>
        <v>4526.3141528352662</v>
      </c>
      <c r="J33" s="349">
        <f t="shared" si="2"/>
        <v>377.19284606960554</v>
      </c>
      <c r="K33" s="231" t="str">
        <f t="shared" si="3"/>
        <v>Below</v>
      </c>
    </row>
    <row r="34" spans="6:11">
      <c r="F34" s="348">
        <v>5154006</v>
      </c>
      <c r="G34" s="348">
        <v>360</v>
      </c>
      <c r="H34" s="349">
        <v>91474</v>
      </c>
      <c r="I34" s="349">
        <f t="shared" si="1"/>
        <v>2931.7759661281866</v>
      </c>
      <c r="J34" s="349">
        <f t="shared" si="2"/>
        <v>244.31466384401554</v>
      </c>
      <c r="K34" s="231" t="str">
        <f t="shared" si="3"/>
        <v>Below</v>
      </c>
    </row>
    <row r="35" spans="6:11">
      <c r="F35" s="348">
        <v>6905105</v>
      </c>
      <c r="G35" s="348">
        <v>360</v>
      </c>
      <c r="H35" s="349">
        <v>169902</v>
      </c>
      <c r="I35" s="349">
        <f t="shared" si="1"/>
        <v>5445.422745229368</v>
      </c>
      <c r="J35" s="349">
        <f t="shared" si="2"/>
        <v>453.78522876911398</v>
      </c>
      <c r="K35" s="231" t="str">
        <f t="shared" si="3"/>
        <v>Below</v>
      </c>
    </row>
    <row r="36" spans="6:11">
      <c r="F36" s="348">
        <v>1106474</v>
      </c>
      <c r="G36" s="348">
        <v>360</v>
      </c>
      <c r="H36" s="349">
        <v>301700</v>
      </c>
      <c r="I36" s="349">
        <f t="shared" si="1"/>
        <v>9669.5980167137532</v>
      </c>
      <c r="J36" s="349">
        <f t="shared" si="2"/>
        <v>805.79983472614606</v>
      </c>
      <c r="K36" s="231" t="str">
        <f t="shared" si="3"/>
        <v>Above</v>
      </c>
    </row>
    <row r="37" spans="6:11">
      <c r="F37" s="348">
        <v>4966448</v>
      </c>
      <c r="G37" s="348">
        <v>180</v>
      </c>
      <c r="H37" s="349">
        <v>263838</v>
      </c>
      <c r="I37" s="349">
        <f t="shared" si="1"/>
        <v>8485.0160341243991</v>
      </c>
      <c r="J37" s="349">
        <f t="shared" si="2"/>
        <v>707.08466951036655</v>
      </c>
      <c r="K37" s="231" t="str">
        <f t="shared" si="3"/>
        <v>Above</v>
      </c>
    </row>
    <row r="38" spans="6:11">
      <c r="F38" s="348">
        <v>2499610</v>
      </c>
      <c r="G38" s="348">
        <v>180</v>
      </c>
      <c r="H38" s="349">
        <v>83690</v>
      </c>
      <c r="I38" s="349">
        <f t="shared" si="1"/>
        <v>2691.4659446170417</v>
      </c>
      <c r="J38" s="349">
        <f t="shared" si="2"/>
        <v>224.28882871808682</v>
      </c>
      <c r="K38" s="231" t="str">
        <f t="shared" si="3"/>
        <v>Below</v>
      </c>
    </row>
    <row r="39" spans="6:11">
      <c r="F39" s="348">
        <v>2501081</v>
      </c>
      <c r="G39" s="348">
        <v>180</v>
      </c>
      <c r="H39" s="349">
        <v>277957</v>
      </c>
      <c r="I39" s="349">
        <f t="shared" si="1"/>
        <v>8939.0823224748365</v>
      </c>
      <c r="J39" s="349">
        <f t="shared" si="2"/>
        <v>744.92352687290304</v>
      </c>
      <c r="K39" s="231" t="str">
        <f t="shared" si="3"/>
        <v>Above</v>
      </c>
    </row>
    <row r="40" spans="6:11">
      <c r="F40" s="350">
        <v>5627943</v>
      </c>
      <c r="G40" s="348">
        <v>360</v>
      </c>
      <c r="H40" s="349">
        <v>296514</v>
      </c>
      <c r="I40" s="349">
        <f t="shared" si="1"/>
        <v>9503.3847740399797</v>
      </c>
      <c r="J40" s="349">
        <f t="shared" si="2"/>
        <v>791.94873116999827</v>
      </c>
      <c r="K40" s="231" t="str">
        <f t="shared" si="3"/>
        <v>Above</v>
      </c>
    </row>
    <row r="41" spans="6:11">
      <c r="F41" s="350">
        <v>7992798</v>
      </c>
      <c r="G41" s="348">
        <v>360</v>
      </c>
      <c r="H41" s="349">
        <v>388453</v>
      </c>
      <c r="I41" s="349">
        <f t="shared" si="1"/>
        <v>12450.064164357003</v>
      </c>
      <c r="J41" s="349">
        <f t="shared" si="2"/>
        <v>1037.5053470297503</v>
      </c>
      <c r="K41" s="231" t="str">
        <f t="shared" si="3"/>
        <v>Above</v>
      </c>
    </row>
    <row r="42" spans="6:11">
      <c r="F42" s="350">
        <v>9237448</v>
      </c>
      <c r="G42" s="348">
        <v>360</v>
      </c>
      <c r="H42" s="351">
        <v>97896</v>
      </c>
      <c r="I42" s="349">
        <f t="shared" si="1"/>
        <v>3137.6034718071251</v>
      </c>
      <c r="J42" s="349">
        <f t="shared" si="2"/>
        <v>261.46695598392711</v>
      </c>
      <c r="K42" s="231" t="str">
        <f t="shared" si="3"/>
        <v>Below</v>
      </c>
    </row>
    <row r="43" spans="6:11">
      <c r="F43" s="350">
        <v>3618933</v>
      </c>
      <c r="G43" s="348">
        <v>180</v>
      </c>
      <c r="H43" s="351">
        <v>286470</v>
      </c>
      <c r="I43" s="349">
        <f t="shared" si="1"/>
        <v>9212.8599492704507</v>
      </c>
      <c r="J43" s="349">
        <f t="shared" si="2"/>
        <v>767.73832910587089</v>
      </c>
      <c r="K43" s="231" t="str">
        <f t="shared" si="3"/>
        <v>Above</v>
      </c>
    </row>
    <row r="44" spans="6:11">
      <c r="F44" s="350">
        <v>1041155</v>
      </c>
      <c r="G44" s="348">
        <v>360</v>
      </c>
      <c r="H44" s="351">
        <v>378812</v>
      </c>
      <c r="I44" s="349">
        <f t="shared" si="1"/>
        <v>12141.066502841797</v>
      </c>
      <c r="J44" s="349">
        <f t="shared" si="2"/>
        <v>1011.755541903483</v>
      </c>
      <c r="K44" s="231" t="str">
        <f t="shared" si="3"/>
        <v>Above</v>
      </c>
    </row>
    <row r="45" spans="6:11">
      <c r="F45" s="350">
        <v>1217733</v>
      </c>
      <c r="G45" s="348">
        <v>360</v>
      </c>
      <c r="H45" s="351">
        <v>269295</v>
      </c>
      <c r="I45" s="349">
        <f t="shared" si="1"/>
        <v>8631.0056278121647</v>
      </c>
      <c r="J45" s="349">
        <f t="shared" si="2"/>
        <v>719.25046898434709</v>
      </c>
      <c r="K45" s="231" t="str">
        <f t="shared" si="3"/>
        <v>Above</v>
      </c>
    </row>
    <row r="46" spans="6:11">
      <c r="F46" s="350">
        <v>1147255</v>
      </c>
      <c r="G46" s="348">
        <v>360</v>
      </c>
      <c r="H46" s="351">
        <v>276644</v>
      </c>
      <c r="I46" s="349">
        <f t="shared" si="1"/>
        <v>8866.5438307449785</v>
      </c>
      <c r="J46" s="349">
        <f t="shared" si="2"/>
        <v>738.87865256208158</v>
      </c>
      <c r="K46" s="231" t="str">
        <f t="shared" si="3"/>
        <v>Above</v>
      </c>
    </row>
    <row r="47" spans="6:11">
      <c r="F47" s="350">
        <v>8889499</v>
      </c>
      <c r="G47" s="348">
        <v>180</v>
      </c>
      <c r="H47" s="351">
        <v>157616</v>
      </c>
      <c r="I47" s="349">
        <f t="shared" si="1"/>
        <v>5068.9221690376344</v>
      </c>
      <c r="J47" s="349">
        <f t="shared" si="2"/>
        <v>422.41018075313622</v>
      </c>
      <c r="K47" s="231" t="str">
        <f t="shared" si="3"/>
        <v>Below</v>
      </c>
    </row>
    <row r="48" spans="6:11">
      <c r="F48" s="350">
        <v>9298452</v>
      </c>
      <c r="G48" s="348">
        <v>180</v>
      </c>
      <c r="H48" s="351">
        <v>223821</v>
      </c>
      <c r="I48" s="349">
        <f t="shared" si="1"/>
        <v>7198.0714444991136</v>
      </c>
      <c r="J48" s="349">
        <f t="shared" si="2"/>
        <v>599.8392870415928</v>
      </c>
      <c r="K48" s="231" t="str">
        <f t="shared" si="3"/>
        <v>Above</v>
      </c>
    </row>
    <row r="49" spans="6:14">
      <c r="F49" s="350">
        <v>8249491</v>
      </c>
      <c r="G49" s="348">
        <v>180</v>
      </c>
      <c r="H49" s="351">
        <v>119926</v>
      </c>
      <c r="I49" s="349">
        <f t="shared" si="1"/>
        <v>3856.8137755304497</v>
      </c>
      <c r="J49" s="349">
        <f t="shared" si="2"/>
        <v>321.40114796087079</v>
      </c>
      <c r="K49" s="231" t="str">
        <f t="shared" si="3"/>
        <v>Below</v>
      </c>
    </row>
    <row r="50" spans="6:14">
      <c r="F50" s="350">
        <v>2038484</v>
      </c>
      <c r="G50" s="348">
        <v>360</v>
      </c>
      <c r="H50" s="351">
        <v>96473</v>
      </c>
      <c r="I50" s="349">
        <f t="shared" si="1"/>
        <v>3091.9957887518262</v>
      </c>
      <c r="J50" s="349">
        <f t="shared" si="2"/>
        <v>257.66631572931885</v>
      </c>
      <c r="K50" s="231" t="str">
        <f t="shared" si="3"/>
        <v>Below</v>
      </c>
    </row>
    <row r="51" spans="6:14">
      <c r="F51" s="350">
        <v>4833338</v>
      </c>
      <c r="G51" s="348">
        <v>360</v>
      </c>
      <c r="H51" s="351">
        <v>89694</v>
      </c>
      <c r="I51" s="349">
        <f t="shared" si="1"/>
        <v>2874.7262993408135</v>
      </c>
      <c r="J51" s="349">
        <f t="shared" si="2"/>
        <v>239.56052494506778</v>
      </c>
      <c r="K51" s="231" t="str">
        <f t="shared" si="3"/>
        <v>Below</v>
      </c>
    </row>
    <row r="52" spans="6:14">
      <c r="F52" s="350">
        <v>9690021</v>
      </c>
      <c r="G52" s="348">
        <v>360</v>
      </c>
      <c r="H52" s="351">
        <v>372464</v>
      </c>
      <c r="I52" s="349">
        <f t="shared" si="1"/>
        <v>11937.610724883232</v>
      </c>
      <c r="J52" s="349">
        <f t="shared" si="2"/>
        <v>994.80089374026932</v>
      </c>
      <c r="K52" s="231" t="str">
        <f t="shared" si="3"/>
        <v>Above</v>
      </c>
    </row>
    <row r="53" spans="6:14">
      <c r="F53" s="350">
        <v>7163676</v>
      </c>
      <c r="G53" s="348">
        <v>360</v>
      </c>
      <c r="H53" s="351">
        <v>348703</v>
      </c>
      <c r="I53" s="349">
        <f t="shared" si="1"/>
        <v>11176.061774021</v>
      </c>
      <c r="J53" s="349">
        <f t="shared" si="2"/>
        <v>931.33848116841671</v>
      </c>
      <c r="K53" s="231" t="str">
        <f t="shared" si="3"/>
        <v>Above</v>
      </c>
    </row>
    <row r="54" spans="6:14">
      <c r="F54" s="350">
        <v>7537059</v>
      </c>
      <c r="G54" s="348">
        <v>360</v>
      </c>
      <c r="H54" s="351">
        <v>190445</v>
      </c>
      <c r="I54" s="349">
        <f t="shared" si="1"/>
        <v>6103.8335906299335</v>
      </c>
      <c r="J54" s="349">
        <f t="shared" si="2"/>
        <v>508.65279921916112</v>
      </c>
      <c r="K54" s="231" t="str">
        <f t="shared" si="3"/>
        <v>Below</v>
      </c>
    </row>
    <row r="55" spans="6:14">
      <c r="F55" s="350">
        <v>5194348</v>
      </c>
      <c r="G55" s="348">
        <v>180</v>
      </c>
      <c r="H55" s="351">
        <v>345115</v>
      </c>
      <c r="I55" s="349">
        <f t="shared" si="1"/>
        <v>11098.8800272017</v>
      </c>
      <c r="J55" s="349">
        <f t="shared" si="2"/>
        <v>924.90666893347498</v>
      </c>
      <c r="K55" s="231" t="str">
        <f t="shared" si="3"/>
        <v>Above</v>
      </c>
    </row>
    <row r="57" spans="6:14">
      <c r="L57" s="294" t="s">
        <v>20</v>
      </c>
      <c r="M57" s="295" t="s">
        <v>21</v>
      </c>
    </row>
    <row r="58" spans="6:14" ht="49.5">
      <c r="L58" s="250" t="s">
        <v>538</v>
      </c>
      <c r="M58" s="243" t="s">
        <v>18</v>
      </c>
    </row>
    <row r="59" spans="6:14" ht="57.75">
      <c r="L59" s="250" t="s">
        <v>539</v>
      </c>
      <c r="M59" s="243" t="s">
        <v>16</v>
      </c>
    </row>
    <row r="60" spans="6:14" ht="57.75">
      <c r="L60" s="250" t="s">
        <v>540</v>
      </c>
      <c r="M60" s="243" t="s">
        <v>15</v>
      </c>
    </row>
    <row r="61" spans="6:14" ht="49.5">
      <c r="L61" s="250" t="s">
        <v>538</v>
      </c>
      <c r="M61" s="243" t="s">
        <v>17</v>
      </c>
    </row>
    <row r="62" spans="6:14">
      <c r="M62" s="251" t="str">
        <f>_xlfn.CONCAT(M58:M61)</f>
        <v>DBAC</v>
      </c>
      <c r="N62" s="228" t="s">
        <v>22</v>
      </c>
    </row>
  </sheetData>
  <mergeCells count="5">
    <mergeCell ref="F5:L5"/>
    <mergeCell ref="F6:L6"/>
    <mergeCell ref="F10:L10"/>
    <mergeCell ref="F11:L11"/>
    <mergeCell ref="F12:L12"/>
  </mergeCells>
  <conditionalFormatting sqref="E1:E2">
    <cfRule type="expression" dxfId="28" priority="8">
      <formula>$E$2/$F$2&gt;=0.076</formula>
    </cfRule>
  </conditionalFormatting>
  <conditionalFormatting sqref="F1:F2">
    <cfRule type="expression" dxfId="27" priority="9">
      <formula>$E$2/$F$2&gt;=0.153</formula>
    </cfRule>
  </conditionalFormatting>
  <conditionalFormatting sqref="G1:G2">
    <cfRule type="expression" dxfId="26" priority="10">
      <formula>$E$2/$F$2&gt;=0.23</formula>
    </cfRule>
  </conditionalFormatting>
  <conditionalFormatting sqref="H1:H2">
    <cfRule type="expression" dxfId="25" priority="11">
      <formula>$E$2/$F$2&gt;=0.307</formula>
    </cfRule>
  </conditionalFormatting>
  <conditionalFormatting sqref="I1:I2">
    <cfRule type="expression" dxfId="24" priority="12">
      <formula>$E$2/$F$2&gt;=0.384</formula>
    </cfRule>
  </conditionalFormatting>
  <conditionalFormatting sqref="J1:J2">
    <cfRule type="expression" dxfId="23" priority="13">
      <formula>$E$2/$F$2&gt;=0.461</formula>
    </cfRule>
  </conditionalFormatting>
  <conditionalFormatting sqref="K1:K2">
    <cfRule type="expression" dxfId="22" priority="14">
      <formula>$E$2/$F$2&gt;=0.538</formula>
    </cfRule>
  </conditionalFormatting>
  <conditionalFormatting sqref="L1:L2">
    <cfRule type="expression" dxfId="21" priority="15">
      <formula>$E$2/$F$2&gt;=0.615</formula>
    </cfRule>
  </conditionalFormatting>
  <conditionalFormatting sqref="M1:T2">
    <cfRule type="expression" dxfId="20" priority="16">
      <formula>$E$2/$F$2&gt;=0.692</formula>
    </cfRule>
  </conditionalFormatting>
  <conditionalFormatting sqref="P1">
    <cfRule type="expression" dxfId="19" priority="4">
      <formula>$E$2/$F$2&gt;=0.846</formula>
    </cfRule>
  </conditionalFormatting>
  <conditionalFormatting sqref="S1">
    <cfRule type="expression" dxfId="18" priority="7">
      <formula>$E$2/$F$2&gt;=0.846</formula>
    </cfRule>
  </conditionalFormatting>
  <conditionalFormatting sqref="T1">
    <cfRule type="expression" dxfId="17" priority="2">
      <formula>$T$1&lt;&gt;""</formula>
    </cfRule>
  </conditionalFormatting>
  <conditionalFormatting sqref="U1:V1 E1:S2 AB1:AS2 T2:V2">
    <cfRule type="expression" dxfId="16" priority="1">
      <formula>$T$1="Feedback OFF"</formula>
    </cfRule>
  </conditionalFormatting>
  <conditionalFormatting sqref="U1:V2">
    <cfRule type="expression" dxfId="15" priority="3">
      <formula>$E$2/$F$2&gt;=0.846</formula>
    </cfRule>
  </conditionalFormatting>
  <conditionalFormatting sqref="AB1:AJ1 AL1:AO1 AQ1:AS1 AB2:AS2">
    <cfRule type="expression" dxfId="14" priority="17">
      <formula>$E$2/$F$2&gt;=1</formula>
    </cfRule>
  </conditionalFormatting>
  <conditionalFormatting sqref="AK1">
    <cfRule type="expression" dxfId="13" priority="6">
      <formula>$E$2/$F$2&gt;=0.846</formula>
    </cfRule>
  </conditionalFormatting>
  <conditionalFormatting sqref="AP1">
    <cfRule type="expression" dxfId="12" priority="5">
      <formula>$E$2/$F$2&gt;=0.846</formula>
    </cfRule>
  </conditionalFormatting>
  <dataValidations count="2">
    <dataValidation type="list" allowBlank="1" showInputMessage="1" showErrorMessage="1" sqref="M58:M61" xr:uid="{CD1F3CC6-A204-4646-9CAD-DC1AD23BEF10}">
      <formula1>"A,B,C,D"</formula1>
    </dataValidation>
    <dataValidation type="list" allowBlank="1" showInputMessage="1" showErrorMessage="1" sqref="P1" xr:uid="{E3EF5510-2453-48D1-8A81-49DE1B44131F}">
      <formula1>"Feedback ON, Taunting ON, Feedback OFF"</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Feedback_SFX</vt:lpstr>
      <vt:lpstr>Scoreboard</vt:lpstr>
      <vt:lpstr>A</vt:lpstr>
      <vt:lpstr>B</vt:lpstr>
      <vt:lpstr>C</vt:lpstr>
      <vt:lpstr>D</vt:lpstr>
      <vt:lpstr>E</vt:lpstr>
      <vt:lpstr>F</vt:lpstr>
      <vt:lpstr>G</vt:lpstr>
      <vt:lpstr>fExternalRefsMsg</vt:lpstr>
      <vt:lpstr>fFormatMsg</vt:lpstr>
      <vt:lpstr>fHardCodeMsg</vt:lpstr>
      <vt:lpstr>fHardQuoteMsg</vt:lpstr>
      <vt:lpstr>fMissingAbsMsg</vt:lpstr>
      <vt:lpstr>fMissingFormulaMsg</vt:lpstr>
      <vt:lpstr>fPerfectMsg</vt:lpstr>
      <vt:lpstr>fRandFunction</vt:lpstr>
      <vt:lpstr>fStuErrorMsg</vt:lpstr>
      <vt:lpstr>fStuNAMsg</vt:lpstr>
      <vt:lpstr>fTooHigh</vt:lpstr>
      <vt:lpstr>fTooLow</vt:lpstr>
      <vt:lpstr>fWrongAnswer</vt:lpstr>
      <vt:lpstr>fWrongTypeMsg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2024-05-16T20:10:56Z</dcterms:created>
  <dcterms:modified xsi:type="dcterms:W3CDTF">2024-05-20T03:53:49Z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FF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Shift formulas down and over">
    <vt:lpwstr>selected</vt:lpwstr>
  </property>
  <property fmtid="{D5CDD505-2E9C-101B-9397-08002B2CF9AE}" pid="21" name="Vary values up to value shift %">
    <vt:lpwstr>selected</vt:lpwstr>
  </property>
  <property fmtid="{D5CDD505-2E9C-101B-9397-08002B2CF9AE}" pid="22" name="Assignment from tab pool">
    <vt:lpwstr>selected</vt:lpwstr>
  </property>
  <property fmtid="{D5CDD505-2E9C-101B-9397-08002B2CF9AE}" pid="23" name="Randomize tab order">
    <vt:lpwstr>selected</vt:lpwstr>
  </property>
  <property fmtid="{D5CDD505-2E9C-101B-9397-08002B2CF9AE}" pid="24" name="Rename tabs (A, B, C, etc.)">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