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omments2.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comments3.xml" ContentType="application/vnd.openxmlformats-officedocument.spreadsheetml.comment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2.xml" ContentType="application/vnd.openxmlformats-officedocument.spreadsheetml.pivotTable+xml"/>
  <Override PartName="/xl/drawings/drawing15.xml" ContentType="application/vnd.openxmlformats-officedocument.drawing+xml"/>
  <Override PartName="/xl/comments4.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9.xml" ContentType="application/vnd.openxmlformats-officedocument.drawing+xml"/>
  <Override PartName="/xl/comments5.xml" ContentType="application/vnd.openxmlformats-officedocument.spreadsheetml.comment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0.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1.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2.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3.xml" ContentType="application/vnd.openxmlformats-officedocument.spreadsheetml.pivotTable+xml"/>
  <Override PartName="/xl/drawings/drawing23.xml" ContentType="application/vnd.openxmlformats-officedocument.drawing+xml"/>
  <Override PartName="/xl/comments6.xml" ContentType="application/vnd.openxmlformats-officedocument.spreadsheetml.comment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4.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er\Desktop\School\Analysis and Design (QBA 1721)\"/>
    </mc:Choice>
  </mc:AlternateContent>
  <xr:revisionPtr revIDLastSave="0" documentId="8_{D7A5DA11-BD4A-4B04-B1C2-74974482C1D7}" xr6:coauthVersionLast="47" xr6:coauthVersionMax="47" xr10:uidLastSave="{00000000-0000-0000-0000-000000000000}"/>
  <workbookProtection workbookAlgorithmName="SHA-512" workbookHashValue="55+rjrcbYsXl46kHbbL+uNcr8azJ3Wk+TTkw6QMsmKjbpxq/hcvRSLR4mQYZv3vt/CdeSNX6Ryfd4Rf/ZbI+Iw==" workbookSaltValue="qgw24IUoRVSl8C57jwlMeA==" workbookSpinCount="100000" lockStructure="1"/>
  <bookViews>
    <workbookView xWindow="-120" yWindow="-120" windowWidth="29040" windowHeight="15840" firstSheet="2" activeTab="2" xr2:uid="{53F18619-C134-40D6-B501-17BA004E0CD5}"/>
  </bookViews>
  <sheets>
    <sheet name="FormatCodes_SFX" sheetId="8" state="veryHidden" r:id="rId1"/>
    <sheet name="Feedback_SFX" sheetId="9" state="hidden" r:id="rId2"/>
    <sheet name="Scoreboard" sheetId="10" r:id="rId3"/>
    <sheet name="APT" sheetId="12" state="veryHidden" r:id="rId4"/>
    <sheet name="ASC" sheetId="13" state="veryHidden" r:id="rId5"/>
    <sheet name="A" sheetId="11" r:id="rId6"/>
    <sheet name="#_A" sheetId="6" state="veryHidden" r:id="rId7"/>
    <sheet name="BPT" sheetId="15" state="veryHidden" r:id="rId8"/>
    <sheet name="BSC" sheetId="16" state="veryHidden" r:id="rId9"/>
    <sheet name="B" sheetId="14" r:id="rId10"/>
    <sheet name="#_B" sheetId="2" state="veryHidden" r:id="rId11"/>
    <sheet name="CPT" sheetId="18" state="veryHidden" r:id="rId12"/>
    <sheet name="CSC" sheetId="19" state="veryHidden" r:id="rId13"/>
    <sheet name="C" sheetId="17" r:id="rId14"/>
    <sheet name="#_C" sheetId="5" state="veryHidden" r:id="rId15"/>
    <sheet name="DPT" sheetId="21" state="veryHidden" r:id="rId16"/>
    <sheet name="DSC" sheetId="22" state="veryHidden" r:id="rId17"/>
    <sheet name="D" sheetId="20" r:id="rId18"/>
    <sheet name="#_D" sheetId="3" state="veryHidden" r:id="rId19"/>
    <sheet name="EPT" sheetId="24" state="veryHidden" r:id="rId20"/>
    <sheet name="ESC" sheetId="25" state="veryHidden" r:id="rId21"/>
    <sheet name="E" sheetId="23" r:id="rId22"/>
    <sheet name="#_E" sheetId="4" state="veryHidden" r:id="rId23"/>
    <sheet name="FPT" sheetId="27" state="veryHidden" r:id="rId24"/>
    <sheet name="FSC" sheetId="28" state="veryHidden" r:id="rId25"/>
    <sheet name="F" sheetId="26" r:id="rId26"/>
    <sheet name="#_F" sheetId="7" state="veryHidden" r:id="rId27"/>
  </sheets>
  <calcPr calcId="191029"/>
  <pivotCaches>
    <pivotCache cacheId="2" r:id="rId28"/>
    <pivotCache cacheId="5" r:id="rId29"/>
    <pivotCache cacheId="9" r:id="rId3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7" i="23" l="1"/>
  <c r="L26" i="23"/>
  <c r="L25" i="23"/>
  <c r="L24" i="23"/>
  <c r="L23" i="23"/>
  <c r="K27" i="23"/>
  <c r="K26" i="23"/>
  <c r="K25" i="23"/>
  <c r="K24" i="23"/>
  <c r="K23" i="23"/>
  <c r="J23" i="23" a="1"/>
  <c r="J23" i="23" s="1"/>
  <c r="K22" i="14"/>
  <c r="K21" i="14"/>
  <c r="K20" i="14"/>
  <c r="J22" i="14"/>
  <c r="J21" i="14"/>
  <c r="J20" i="14"/>
  <c r="I20" i="14" a="1"/>
  <c r="I20" i="14" s="1"/>
  <c r="M25" i="11"/>
  <c r="L25" i="11"/>
  <c r="K25" i="11"/>
  <c r="M24" i="11"/>
  <c r="M23" i="11"/>
  <c r="M22" i="11"/>
  <c r="M21" i="11"/>
  <c r="L24" i="11"/>
  <c r="K24" i="11"/>
  <c r="L23" i="11"/>
  <c r="K23" i="11"/>
  <c r="L22" i="11"/>
  <c r="K22" i="11"/>
  <c r="L21" i="11"/>
  <c r="K21" i="11"/>
  <c r="C38" i="10"/>
  <c r="B38" i="10"/>
  <c r="F26" i="10" a="1"/>
  <c r="F26" i="10"/>
  <c r="K1" i="26" s="1" a="1"/>
  <c r="K1" i="26" s="1"/>
  <c r="AH1" i="26" s="1"/>
  <c r="D2" i="28"/>
  <c r="C26" i="10" s="1"/>
  <c r="C28" i="10" s="1"/>
  <c r="B1" i="9"/>
  <c r="AB1" i="26"/>
  <c r="AA1" i="26"/>
  <c r="Z1" i="26"/>
  <c r="K1" i="7"/>
  <c r="AH1" i="7"/>
  <c r="AB1" i="7"/>
  <c r="AA1" i="7"/>
  <c r="Z1" i="7"/>
  <c r="F25" i="10" a="1"/>
  <c r="F25" i="10" s="1"/>
  <c r="K1" i="23" s="1" a="1"/>
  <c r="K1" i="23" s="1"/>
  <c r="AH1" i="23" s="1"/>
  <c r="D2" i="25"/>
  <c r="C25" i="10" s="1"/>
  <c r="AB1" i="23"/>
  <c r="AA1" i="23"/>
  <c r="Z1" i="23"/>
  <c r="K1" i="4"/>
  <c r="AH1" i="4"/>
  <c r="AB1" i="4"/>
  <c r="AA1" i="4"/>
  <c r="Z1" i="4"/>
  <c r="P13" i="23"/>
  <c r="F24" i="10" a="1"/>
  <c r="F24" i="10"/>
  <c r="K1" i="20" s="1" a="1"/>
  <c r="K1" i="20" s="1"/>
  <c r="AH1" i="20" s="1"/>
  <c r="C24" i="10"/>
  <c r="D2" i="22"/>
  <c r="D2" i="20" s="1"/>
  <c r="AA2" i="20" s="1"/>
  <c r="AB1" i="20"/>
  <c r="AA1" i="20"/>
  <c r="Z1" i="20"/>
  <c r="K1" i="3"/>
  <c r="AH1" i="3" s="1"/>
  <c r="D2" i="3"/>
  <c r="AA2" i="3" s="1"/>
  <c r="AB1" i="3"/>
  <c r="AA1" i="3"/>
  <c r="Z1" i="3"/>
  <c r="F23" i="10" a="1"/>
  <c r="F23" i="10"/>
  <c r="K1" i="17" s="1" a="1"/>
  <c r="K1" i="17" s="1"/>
  <c r="AH1" i="17" s="1"/>
  <c r="C23" i="10"/>
  <c r="D2" i="19"/>
  <c r="D2" i="17" s="1"/>
  <c r="AA2" i="17" s="1"/>
  <c r="AB1" i="17"/>
  <c r="AA1" i="17"/>
  <c r="Z1" i="17"/>
  <c r="K1" i="5"/>
  <c r="AH1" i="5" s="1"/>
  <c r="D2" i="5"/>
  <c r="AA2" i="5" s="1"/>
  <c r="AB1" i="5"/>
  <c r="AA1" i="5"/>
  <c r="Z1" i="5"/>
  <c r="R11" i="17"/>
  <c r="F22" i="10" a="1"/>
  <c r="F22" i="10" s="1"/>
  <c r="K1" i="14" s="1" a="1"/>
  <c r="K1" i="14" s="1"/>
  <c r="AH1" i="14" s="1"/>
  <c r="D2" i="16"/>
  <c r="C22" i="10" s="1"/>
  <c r="AB1" i="14"/>
  <c r="AA1" i="14"/>
  <c r="Z1" i="14"/>
  <c r="K1" i="2"/>
  <c r="AH1" i="2"/>
  <c r="AB1" i="2"/>
  <c r="AA1" i="2"/>
  <c r="Z1" i="2"/>
  <c r="S12" i="14"/>
  <c r="F21" i="10" a="1"/>
  <c r="F21" i="10" s="1"/>
  <c r="K1" i="11" s="1" a="1"/>
  <c r="K1" i="11" s="1"/>
  <c r="AH1" i="11" s="1"/>
  <c r="C21" i="10"/>
  <c r="D2" i="13"/>
  <c r="D2" i="11" s="1"/>
  <c r="AA2" i="11" s="1"/>
  <c r="AB1" i="11"/>
  <c r="AA1" i="11"/>
  <c r="Z1" i="11"/>
  <c r="K1" i="6"/>
  <c r="AH1" i="6" s="1"/>
  <c r="D2" i="6"/>
  <c r="AA2" i="6" s="1"/>
  <c r="AB1" i="6"/>
  <c r="AA1" i="6"/>
  <c r="Z1" i="6"/>
  <c r="F4" i="10" a="1"/>
  <c r="F4" i="10" s="1"/>
  <c r="E4" i="10"/>
  <c r="R2" i="11" s="1"/>
  <c r="L24" i="6"/>
  <c r="M24" i="6" s="1"/>
  <c r="K24" i="6"/>
  <c r="L23" i="6"/>
  <c r="K23" i="6"/>
  <c r="L22" i="6"/>
  <c r="K22" i="6"/>
  <c r="L21" i="6"/>
  <c r="K21" i="6"/>
  <c r="R11" i="5"/>
  <c r="J23" i="4" a="1"/>
  <c r="K26" i="4" s="1"/>
  <c r="P13" i="4"/>
  <c r="I20" i="2" a="1"/>
  <c r="J21" i="2" s="1"/>
  <c r="S12" i="2"/>
  <c r="E2" i="7" a="1"/>
  <c r="T27" i="28"/>
  <c r="Q24" i="22"/>
  <c r="R24" i="22"/>
  <c r="R27" i="19"/>
  <c r="E2" i="11" a="1"/>
  <c r="K21" i="13"/>
  <c r="U27" i="28"/>
  <c r="K24" i="13"/>
  <c r="U23" i="28"/>
  <c r="E2" i="23" a="1"/>
  <c r="R28" i="22"/>
  <c r="R24" i="19"/>
  <c r="R28" i="19"/>
  <c r="E2" i="6" a="1"/>
  <c r="L23" i="13"/>
  <c r="R11" i="19"/>
  <c r="S24" i="28"/>
  <c r="E2" i="4" a="1"/>
  <c r="Q29" i="22"/>
  <c r="S24" i="19"/>
  <c r="S28" i="19"/>
  <c r="K23" i="13"/>
  <c r="S25" i="19"/>
  <c r="Q28" i="22"/>
  <c r="E2" i="26" a="1"/>
  <c r="E2" i="5" a="1"/>
  <c r="S12" i="16"/>
  <c r="T24" i="28"/>
  <c r="E2" i="20" a="1"/>
  <c r="R29" i="22"/>
  <c r="R25" i="19"/>
  <c r="E2" i="14" a="1"/>
  <c r="L22" i="13"/>
  <c r="Q25" i="22"/>
  <c r="T23" i="28"/>
  <c r="U24" i="28"/>
  <c r="P13" i="25"/>
  <c r="E2" i="3" a="1"/>
  <c r="R26" i="19"/>
  <c r="K22" i="13"/>
  <c r="J21" i="16"/>
  <c r="M24" i="13"/>
  <c r="S27" i="28"/>
  <c r="K26" i="25"/>
  <c r="E2" i="17" a="1"/>
  <c r="S26" i="19"/>
  <c r="E2" i="2" a="1"/>
  <c r="L21" i="13"/>
  <c r="S23" i="28"/>
  <c r="S27" i="19"/>
  <c r="R25" i="22"/>
  <c r="E2" i="23" l="1"/>
  <c r="E2" i="26"/>
  <c r="E2" i="7"/>
  <c r="D38" i="10"/>
  <c r="D2" i="26"/>
  <c r="AA2" i="26" s="1"/>
  <c r="D2" i="7"/>
  <c r="AA2" i="7" s="1"/>
  <c r="R2" i="26"/>
  <c r="E2" i="20"/>
  <c r="E2" i="4"/>
  <c r="D2" i="23"/>
  <c r="AA2" i="23" s="1"/>
  <c r="D2" i="4"/>
  <c r="AA2" i="4" s="1"/>
  <c r="R2" i="23"/>
  <c r="E2" i="17"/>
  <c r="E2" i="3"/>
  <c r="R2" i="20"/>
  <c r="E2" i="14"/>
  <c r="E2" i="5"/>
  <c r="R2" i="17"/>
  <c r="E2" i="11"/>
  <c r="E2" i="2"/>
  <c r="D2" i="14"/>
  <c r="AA2" i="14" s="1"/>
  <c r="D2" i="2"/>
  <c r="AA2" i="2" s="1"/>
  <c r="R2" i="14"/>
  <c r="E2" i="6"/>
  <c r="L25" i="6"/>
  <c r="M23" i="6"/>
  <c r="K25" i="6"/>
  <c r="M22" i="6"/>
  <c r="C8" i="10"/>
  <c r="M21" i="6"/>
  <c r="J23" i="4"/>
  <c r="K24" i="4"/>
  <c r="K25" i="4"/>
  <c r="I20" i="2"/>
  <c r="L25" i="13"/>
  <c r="L24" i="13"/>
  <c r="M23" i="13"/>
  <c r="K25" i="13"/>
  <c r="F1" i="17" a="1"/>
  <c r="F2" i="20"/>
  <c r="F1" i="14" a="1"/>
  <c r="F1" i="23" a="1"/>
  <c r="K24" i="25"/>
  <c r="M22" i="13"/>
  <c r="F1" i="11" a="1"/>
  <c r="K25" i="25"/>
  <c r="F1" i="20" a="1"/>
  <c r="F2" i="17"/>
  <c r="AB2" i="23" l="1"/>
  <c r="AB2" i="7"/>
  <c r="AB2" i="26"/>
  <c r="F1" i="23"/>
  <c r="AC1" i="23" s="1"/>
  <c r="C2" i="22"/>
  <c r="C2" i="3" s="1"/>
  <c r="Z2" i="3" s="1"/>
  <c r="AC2" i="20"/>
  <c r="K23" i="4"/>
  <c r="AB2" i="4"/>
  <c r="AB2" i="20"/>
  <c r="C2" i="19"/>
  <c r="C2" i="5" s="1"/>
  <c r="Z2" i="5" s="1"/>
  <c r="AC2" i="17"/>
  <c r="F1" i="20"/>
  <c r="AC1" i="20" s="1"/>
  <c r="AB2" i="17"/>
  <c r="AB2" i="3"/>
  <c r="F1" i="17"/>
  <c r="AC1" i="17" s="1"/>
  <c r="AB2" i="5"/>
  <c r="AB2" i="14"/>
  <c r="F1" i="14"/>
  <c r="AC1" i="14" s="1"/>
  <c r="AB2" i="2"/>
  <c r="AB2" i="11"/>
  <c r="J20" i="2"/>
  <c r="F1" i="11"/>
  <c r="AC1" i="11" s="1"/>
  <c r="AB2" i="6"/>
  <c r="M25" i="6"/>
  <c r="K27" i="4"/>
  <c r="L23" i="4"/>
  <c r="L25" i="4"/>
  <c r="F1" i="4" a="1"/>
  <c r="J20" i="16"/>
  <c r="F2" i="7"/>
  <c r="L23" i="25"/>
  <c r="I20" i="16"/>
  <c r="F1" i="7" a="1"/>
  <c r="L25" i="25"/>
  <c r="M25" i="13"/>
  <c r="F2" i="26"/>
  <c r="F2" i="3"/>
  <c r="F2" i="6"/>
  <c r="F1" i="6" a="1"/>
  <c r="F1" i="5" a="1"/>
  <c r="F1" i="26" a="1"/>
  <c r="F1" i="3" a="1"/>
  <c r="F2" i="5"/>
  <c r="M21" i="13"/>
  <c r="F2" i="11" s="1"/>
  <c r="K23" i="25"/>
  <c r="F2" i="4"/>
  <c r="F2" i="2"/>
  <c r="F1" i="2" a="1"/>
  <c r="J23" i="25"/>
  <c r="AC2" i="11" l="1"/>
  <c r="C2" i="13"/>
  <c r="C2" i="6" s="1"/>
  <c r="Z2" i="6" s="1"/>
  <c r="F1" i="26"/>
  <c r="AC1" i="26" s="1"/>
  <c r="C2" i="28"/>
  <c r="AC2" i="26"/>
  <c r="F1" i="7"/>
  <c r="AC1" i="7" s="1"/>
  <c r="AC2" i="7"/>
  <c r="B24" i="10"/>
  <c r="C2" i="20"/>
  <c r="Z2" i="20" s="1"/>
  <c r="F1" i="4"/>
  <c r="AC1" i="4" s="1"/>
  <c r="AC2" i="4"/>
  <c r="L26" i="4"/>
  <c r="B23" i="10"/>
  <c r="C2" i="17"/>
  <c r="Z2" i="17" s="1"/>
  <c r="F1" i="3"/>
  <c r="AC1" i="3" s="1"/>
  <c r="AC2" i="3"/>
  <c r="F1" i="5"/>
  <c r="AC1" i="5" s="1"/>
  <c r="AC2" i="5"/>
  <c r="F1" i="2"/>
  <c r="AC1" i="2" s="1"/>
  <c r="AC2" i="2"/>
  <c r="K20" i="2"/>
  <c r="J22" i="2"/>
  <c r="F1" i="6"/>
  <c r="AC1" i="6" s="1"/>
  <c r="AC2" i="6"/>
  <c r="L24" i="4"/>
  <c r="K27" i="25"/>
  <c r="L26" i="25"/>
  <c r="B21" i="10" l="1"/>
  <c r="C2" i="11"/>
  <c r="Z2" i="11" s="1"/>
  <c r="B26" i="10"/>
  <c r="C2" i="7"/>
  <c r="Z2" i="7" s="1"/>
  <c r="C2" i="26"/>
  <c r="Z2" i="26" s="1"/>
  <c r="L27" i="4"/>
  <c r="K21" i="2"/>
  <c r="J22" i="16"/>
  <c r="L27" i="25"/>
  <c r="K20" i="16"/>
  <c r="L24" i="25"/>
  <c r="F2" i="23" s="1"/>
  <c r="K21" i="16"/>
  <c r="AC2" i="23" l="1"/>
  <c r="C2" i="25"/>
  <c r="K22" i="2"/>
  <c r="K22" i="16"/>
  <c r="F2" i="14" s="1"/>
  <c r="B25" i="10" l="1"/>
  <c r="C2" i="4"/>
  <c r="Z2" i="4" s="1"/>
  <c r="C2" i="23"/>
  <c r="Z2" i="23" s="1"/>
  <c r="AC2" i="14"/>
  <c r="C2" i="16"/>
  <c r="B22" i="10" l="1"/>
  <c r="B28" i="10" s="1"/>
  <c r="C2" i="14"/>
  <c r="Z2" i="14" s="1"/>
  <c r="C2" i="2"/>
  <c r="Z2" i="2" s="1"/>
  <c r="I3" i="10" l="1"/>
  <c r="D28" i="10"/>
  <c r="I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U1" authorId="0" shapeId="0" xr:uid="{736C3A62-BC84-4BDF-B40C-4660F209DE34}">
      <text>
        <r>
          <rPr>
            <sz val="9"/>
            <color indexed="81"/>
            <rFont val="Tahoma"/>
            <family val="2"/>
          </rPr>
          <t>Connor, If you don’t go after what you want, you’ll never have it. If you don’t ask, the answer is always no. If you don’t step forward, you’re always in the same place. – Nora Roberts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U1" authorId="0" shapeId="0" xr:uid="{FBC750CF-7DA3-492D-ADAF-A17B4ABC741B}">
      <text>
        <r>
          <rPr>
            <sz val="9"/>
            <color indexed="81"/>
            <rFont val="Tahoma"/>
            <family val="2"/>
          </rPr>
          <t>Connor, The best is yet to come!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U1" authorId="0" shapeId="0" xr:uid="{959BCB85-D2D7-4BD5-BD94-39FE076D51D4}">
      <text>
        <r>
          <rPr>
            <sz val="9"/>
            <color indexed="81"/>
            <rFont val="Tahoma"/>
            <family val="2"/>
          </rPr>
          <t>Connor, Winners are not people who never fail, but people who never quit.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U1" authorId="0" shapeId="0" xr:uid="{19C32020-692D-4408-9C3A-5D3C7759089B}">
      <text>
        <r>
          <rPr>
            <sz val="9"/>
            <color indexed="81"/>
            <rFont val="Tahoma"/>
            <family val="2"/>
          </rPr>
          <t>Connor, Growth is painful.  Change is painful.  But nothing is more painful than staying stuck somewhere you do not belong.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U1" authorId="0" shapeId="0" xr:uid="{619EF472-66BF-4046-9B82-893F9C234493}">
      <text>
        <r>
          <rPr>
            <sz val="9"/>
            <color indexed="81"/>
            <rFont val="Tahoma"/>
            <family val="2"/>
          </rPr>
          <t>Connor, Most of the important things in the world have been accomplished by people who have kept on trying when there seemed to be no help at all. – Dale Carnegie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U1" authorId="0" shapeId="0" xr:uid="{85F23A6C-F59C-4596-99C5-B96D47A78E66}">
      <text>
        <r>
          <rPr>
            <sz val="9"/>
            <color indexed="81"/>
            <rFont val="Tahoma"/>
            <family val="2"/>
          </rPr>
          <t>Connor, The richest people in the world look for and build networks. Everyone else looks for work. – Robert Kiyosaki, author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<sst xmlns="http://schemas.openxmlformats.org/spreadsheetml/2006/main" count="3278" uniqueCount="343">
  <si>
    <t>Questions</t>
  </si>
  <si>
    <t>Favorite Pet</t>
  </si>
  <si>
    <t>Computer Type</t>
  </si>
  <si>
    <t>Year</t>
  </si>
  <si>
    <t>Housing Location</t>
  </si>
  <si>
    <t>Housing</t>
  </si>
  <si>
    <t>Dog</t>
  </si>
  <si>
    <t>Mac</t>
  </si>
  <si>
    <t>Senior</t>
  </si>
  <si>
    <t>Off campus</t>
  </si>
  <si>
    <t>Analyze the data as reported from a class survey.</t>
  </si>
  <si>
    <t xml:space="preserve">Why don't you include the total when plotting data in a pie chart or stacked column chart?
A. Because percent of total can only be plotted in a line chart
B.  Because the individual values already make up the total value
C.  Because the total value will be incorrect if reference from the pivot table
</t>
  </si>
  <si>
    <t>B</t>
  </si>
  <si>
    <t>Sophomore</t>
  </si>
  <si>
    <t xml:space="preserve">Each "% of column" value in a pivot table is the same as what?
A.  The total % value
B.  The individual frequency (count) divided by the total counted
C.  The values calculated with a CountIFS function
</t>
  </si>
  <si>
    <t>Windows PC</t>
  </si>
  <si>
    <t>Freshman</t>
  </si>
  <si>
    <t>On campus</t>
  </si>
  <si>
    <t>Checklist</t>
  </si>
  <si>
    <t xml:space="preserve">What type of chart could be used to compare a count of qualitative items?
A.  Pie chart
B.  Column/Bar chart
C.  Both
</t>
  </si>
  <si>
    <t>C</t>
  </si>
  <si>
    <t>Complete the frequency table</t>
  </si>
  <si>
    <t xml:space="preserve"> </t>
  </si>
  <si>
    <t>Cat</t>
  </si>
  <si>
    <t>Chromebook</t>
  </si>
  <si>
    <t>Junior</t>
  </si>
  <si>
    <t>Recreate the chart model to show the NUMBER of students that reported each answer.</t>
  </si>
  <si>
    <r>
      <t xml:space="preserve">Place the </t>
    </r>
    <r>
      <rPr>
        <b/>
        <i/>
        <sz val="12"/>
        <color theme="1"/>
        <rFont val="Aptos Narrow"/>
        <family val="2"/>
        <scheme val="minor"/>
      </rPr>
      <t>top left corner</t>
    </r>
    <r>
      <rPr>
        <i/>
        <sz val="12"/>
        <color theme="1"/>
        <rFont val="Aptos Narrow"/>
        <family val="2"/>
        <scheme val="minor"/>
      </rPr>
      <t xml:space="preserve"> of the charts on the "chart here" cell</t>
    </r>
  </si>
  <si>
    <t>Answer the multiple-choice questions</t>
  </si>
  <si>
    <t>Student Housing Location</t>
  </si>
  <si>
    <t>Other</t>
  </si>
  <si>
    <t>Frequency</t>
  </si>
  <si>
    <t>%</t>
  </si>
  <si>
    <t>Total</t>
  </si>
  <si>
    <t>Bird</t>
  </si>
  <si>
    <t>None</t>
  </si>
  <si>
    <t>Pets</t>
  </si>
  <si>
    <t>Recreate the 'Favorite Pet' pivot table and sort in descending order by %</t>
  </si>
  <si>
    <t>Format your values to match the example table (including the totals)</t>
  </si>
  <si>
    <t>Recreate the chart which plots the favorite pet data to show the number of students that preferred each type of pet</t>
  </si>
  <si>
    <r>
      <t xml:space="preserve">Place the </t>
    </r>
    <r>
      <rPr>
        <b/>
        <sz val="12"/>
        <color theme="1"/>
        <rFont val="Aptos Narrow"/>
        <family val="2"/>
        <scheme val="minor"/>
      </rPr>
      <t>top left corner</t>
    </r>
    <r>
      <rPr>
        <sz val="12"/>
        <color theme="1"/>
        <rFont val="Aptos Narrow"/>
        <family val="2"/>
        <scheme val="minor"/>
      </rPr>
      <t xml:space="preserve"> of the chart on the "chart here" cell</t>
    </r>
  </si>
  <si>
    <t>Label the Pet type and # of pets (not %)</t>
  </si>
  <si>
    <t>Using the raw data, make the pivot table as shown.</t>
  </si>
  <si>
    <t>Sort by % in descending order.</t>
  </si>
  <si>
    <t># Pets</t>
  </si>
  <si>
    <t>Grand Total</t>
  </si>
  <si>
    <t>Computers</t>
  </si>
  <si>
    <t>Analyze the survey response data from the class survey</t>
  </si>
  <si>
    <t>What type of data is # Students?</t>
  </si>
  <si>
    <t>Quantitative</t>
  </si>
  <si>
    <t>What type of data is Computer Type?</t>
  </si>
  <si>
    <t>Qualitative</t>
  </si>
  <si>
    <t>Use a function to find each computer type</t>
  </si>
  <si>
    <t>What is the "criteria1" in the CountIFS syntax?
A.  The value you want to find
B.  The group of cells with the desired criteria
C.  The total of the criteria values</t>
  </si>
  <si>
    <t>A</t>
  </si>
  <si>
    <t xml:space="preserve">Create the first function so it can be copied to the others </t>
  </si>
  <si>
    <t>Answer Block</t>
  </si>
  <si>
    <t>Create a copyable formula to calculate the % of Students</t>
  </si>
  <si>
    <t>Recreate the chart to show the percentage of students with each type of computer</t>
  </si>
  <si>
    <r>
      <t xml:space="preserve">Place the </t>
    </r>
    <r>
      <rPr>
        <b/>
        <i/>
        <sz val="12"/>
        <color theme="1"/>
        <rFont val="Aptos Narrow"/>
        <family val="2"/>
        <scheme val="minor"/>
      </rPr>
      <t>top left corner</t>
    </r>
    <r>
      <rPr>
        <i/>
        <sz val="12"/>
        <color theme="1"/>
        <rFont val="Aptos Narrow"/>
        <family val="2"/>
        <scheme val="minor"/>
      </rPr>
      <t xml:space="preserve"> of the chart on the "chart here" cell</t>
    </r>
  </si>
  <si>
    <t>Answer the questions</t>
  </si>
  <si>
    <t># Students</t>
  </si>
  <si>
    <t>% of Students</t>
  </si>
  <si>
    <r>
      <t xml:space="preserve">When you put a field into the Rows area of a pivot table builder, what is displayed?
</t>
    </r>
    <r>
      <rPr>
        <sz val="12"/>
        <color theme="1"/>
        <rFont val="Aptos Narrow"/>
        <family val="2"/>
        <scheme val="minor"/>
      </rPr>
      <t>A.  The unique values from that field are each shown in a separate row on the left
B.  The unique values from that field are each shown in a separate column across the top
C.  All of the individual values in that field are shown in the center of the pivot table</t>
    </r>
  </si>
  <si>
    <r>
      <t xml:space="preserve">In a pivot table, what can you do to fill in the % of total without calculating it with a formula?
</t>
    </r>
    <r>
      <rPr>
        <sz val="12"/>
        <color theme="1"/>
        <rFont val="Aptos Narrow"/>
        <family val="2"/>
        <scheme val="minor"/>
      </rPr>
      <t xml:space="preserve">A.  Put the Frequency/Count field into Sum values area, and format as a %
B.  Put the Frequency/Count field into Sum values area, and "show data as" % of total
C.  Put the Frequency/Count field into the Rows area, and format as %
</t>
    </r>
  </si>
  <si>
    <r>
      <t xml:space="preserve">By default, what happens when you put a qualitative field into the sum values area?
</t>
    </r>
    <r>
      <rPr>
        <sz val="12"/>
        <color theme="1"/>
        <rFont val="Aptos Narrow"/>
        <family val="2"/>
        <scheme val="minor"/>
      </rPr>
      <t xml:space="preserve">A.  It counts the values
B.  It averages the values
C.  It totals the values
</t>
    </r>
  </si>
  <si>
    <t>Recreate the Computer Type pivot table and sort by % in descending order.</t>
  </si>
  <si>
    <t>Recreate the chart to show the frequency of Computer Types</t>
  </si>
  <si>
    <r>
      <t>Place the</t>
    </r>
    <r>
      <rPr>
        <b/>
        <i/>
        <sz val="12"/>
        <color theme="1"/>
        <rFont val="Aptos Narrow"/>
        <family val="2"/>
        <scheme val="minor"/>
      </rPr>
      <t xml:space="preserve"> top left corner</t>
    </r>
    <r>
      <rPr>
        <i/>
        <sz val="12"/>
        <color theme="1"/>
        <rFont val="Aptos Narrow"/>
        <family val="2"/>
        <scheme val="minor"/>
      </rPr>
      <t xml:space="preserve"> of the chart on the "chart here" cell</t>
    </r>
  </si>
  <si>
    <t>Complete the contingency table</t>
  </si>
  <si>
    <t>Use a function to calculate the total # students</t>
  </si>
  <si>
    <t>Recreate the model chart to show the number of students with each combination</t>
  </si>
  <si>
    <r>
      <rPr>
        <i/>
        <sz val="12"/>
        <color theme="1"/>
        <rFont val="Aptos Narrow"/>
        <family val="2"/>
        <scheme val="minor"/>
      </rPr>
      <t xml:space="preserve">Place the </t>
    </r>
    <r>
      <rPr>
        <b/>
        <i/>
        <sz val="12"/>
        <color theme="1"/>
        <rFont val="Aptos Narrow"/>
        <family val="2"/>
        <scheme val="minor"/>
      </rPr>
      <t>top left corner</t>
    </r>
    <r>
      <rPr>
        <i/>
        <sz val="12"/>
        <color theme="1"/>
        <rFont val="Aptos Narrow"/>
        <family val="2"/>
        <scheme val="minor"/>
      </rPr>
      <t xml:space="preserve"> of the chart on the "chart here" cell</t>
    </r>
  </si>
  <si>
    <t>Off Campus</t>
  </si>
  <si>
    <t>On Campus</t>
  </si>
  <si>
    <t>Recreate the model pivot table</t>
  </si>
  <si>
    <t>**Drag and drop by grabbing the edge of the year's cell in the pivot table to match the model's order: Freshman, Sophomore, Junior, Senior**</t>
  </si>
  <si>
    <t>Using the raw data, make a pivot table displaying count of housing location for each year by housing location.</t>
  </si>
  <si>
    <t>**</t>
  </si>
  <si>
    <t>Count of Housing Location</t>
  </si>
  <si>
    <t>The CELL function returns</t>
  </si>
  <si>
    <t>Display</t>
  </si>
  <si>
    <t>,0</t>
  </si>
  <si>
    <t>comma format with 0 decimal places</t>
  </si>
  <si>
    <t>,0-</t>
  </si>
  <si>
    <t>comma format with 0 decimal places, negative numbers in red</t>
  </si>
  <si>
    <t>,1</t>
  </si>
  <si>
    <t>comma format with 1 decimal places</t>
  </si>
  <si>
    <t>,1-</t>
  </si>
  <si>
    <t>comma format with 1 decimal places, negative numbers in red</t>
  </si>
  <si>
    <t>,2</t>
  </si>
  <si>
    <t>comma format with 2 decimal places</t>
  </si>
  <si>
    <t>,2-</t>
  </si>
  <si>
    <t>comma format with 2 decimal places, negative numbers in red</t>
  </si>
  <si>
    <t>,3</t>
  </si>
  <si>
    <t>comma format with 3 decimal places</t>
  </si>
  <si>
    <t>,3-</t>
  </si>
  <si>
    <t>comma format with 3 decimal places, negative numbers in red</t>
  </si>
  <si>
    <t>,4</t>
  </si>
  <si>
    <t>comma format with 4 decimal places</t>
  </si>
  <si>
    <t>,4-</t>
  </si>
  <si>
    <t>comma format with 4 decimal places, negative numbers in red</t>
  </si>
  <si>
    <t>C0</t>
  </si>
  <si>
    <t>currency/accounting with 0 decimal places</t>
  </si>
  <si>
    <t>C0-</t>
  </si>
  <si>
    <t>currency/accounting with 0 decimal places, negative numbers in red</t>
  </si>
  <si>
    <t>C1</t>
  </si>
  <si>
    <t>currency/accounting with 1 decimal places</t>
  </si>
  <si>
    <t>C1-</t>
  </si>
  <si>
    <t>currency/accounting with 1 decimal places, negative numbers in red</t>
  </si>
  <si>
    <t>C2</t>
  </si>
  <si>
    <t>currency/accounting with 2 decimal places</t>
  </si>
  <si>
    <t>C2-</t>
  </si>
  <si>
    <t>currency/accounting with 2 decimal places, negative numbers in red</t>
  </si>
  <si>
    <t>C3</t>
  </si>
  <si>
    <t>currency/accounting with 3 decimal places</t>
  </si>
  <si>
    <t>C3-</t>
  </si>
  <si>
    <t>currency/accounting with 3 decimal places, negative numbers in red</t>
  </si>
  <si>
    <t>C4</t>
  </si>
  <si>
    <t>currency/accounting with 4 decimal places</t>
  </si>
  <si>
    <t>C4-</t>
  </si>
  <si>
    <t>currency/accounting with 4 decimal places, negative numbers in red</t>
  </si>
  <si>
    <t>D1</t>
  </si>
  <si>
    <t>long date</t>
  </si>
  <si>
    <t>D2</t>
  </si>
  <si>
    <t>day and month</t>
  </si>
  <si>
    <t>D3</t>
  </si>
  <si>
    <t>mmm-yy</t>
  </si>
  <si>
    <t>D4</t>
  </si>
  <si>
    <t>short date</t>
  </si>
  <si>
    <t>D5</t>
  </si>
  <si>
    <t>mm/dd</t>
  </si>
  <si>
    <t>D6</t>
  </si>
  <si>
    <t>h:mm:ss AM/PM</t>
  </si>
  <si>
    <t>D7</t>
  </si>
  <si>
    <t>h:mm AM/PM</t>
  </si>
  <si>
    <t>D8</t>
  </si>
  <si>
    <t>h:mm:ss</t>
  </si>
  <si>
    <t>D9</t>
  </si>
  <si>
    <t>h:mm</t>
  </si>
  <si>
    <t>F0</t>
  </si>
  <si>
    <t>number with 0 decimal places, do not use comma separator (,)</t>
  </si>
  <si>
    <t>F0-</t>
  </si>
  <si>
    <t>number with 0 decimal places, negative numbers in red, do not use comma separator (,)</t>
  </si>
  <si>
    <t>F1</t>
  </si>
  <si>
    <t>number with 1 decimal place, do not use comma separator (,)</t>
  </si>
  <si>
    <t>F1-</t>
  </si>
  <si>
    <t>number with 1 decimal place, negative numbers in red, do not use comma separator (,)</t>
  </si>
  <si>
    <t>F2</t>
  </si>
  <si>
    <t>number with 2 decimal places, do not use comma separator (,)</t>
  </si>
  <si>
    <t>F2-</t>
  </si>
  <si>
    <t>number with 2 decimal places, negative numbers in red, do not use comma separator (,)</t>
  </si>
  <si>
    <t>F3</t>
  </si>
  <si>
    <t>number with 3 decimal places, do not use comma separator (,)</t>
  </si>
  <si>
    <t>F3-</t>
  </si>
  <si>
    <t>number with 3 decimal places, negative numbers in red, do not use comma separator (,)</t>
  </si>
  <si>
    <t>F4</t>
  </si>
  <si>
    <t>number with 4 decimal places, do not use comma separator (,)</t>
  </si>
  <si>
    <t>F4-</t>
  </si>
  <si>
    <t>number with 4 decimal places, negative numbers in red, do not use comma separator (,)</t>
  </si>
  <si>
    <t>G</t>
  </si>
  <si>
    <t>general</t>
  </si>
  <si>
    <t>P0</t>
  </si>
  <si>
    <t>percent with 0 decimal places</t>
  </si>
  <si>
    <t>P1</t>
  </si>
  <si>
    <t>percent with 1 decimal place</t>
  </si>
  <si>
    <t>P2</t>
  </si>
  <si>
    <t>percent with 2 decimal places</t>
  </si>
  <si>
    <t>P3</t>
  </si>
  <si>
    <t>percent with 3 decimal places</t>
  </si>
  <si>
    <t>P4</t>
  </si>
  <si>
    <t>percent with 4 decimal places</t>
  </si>
  <si>
    <t>S0</t>
  </si>
  <si>
    <t>scientific with 0 decimal places</t>
  </si>
  <si>
    <t>S1</t>
  </si>
  <si>
    <t>scientific with 1 decimal places</t>
  </si>
  <si>
    <t>S2</t>
  </si>
  <si>
    <t>scientific with 2 decimal places</t>
  </si>
  <si>
    <t>S3</t>
  </si>
  <si>
    <t>scientific with 3 decimal places</t>
  </si>
  <si>
    <t>S4</t>
  </si>
  <si>
    <t>scientific with 4 decimal places</t>
  </si>
  <si>
    <t>Rand</t>
  </si>
  <si>
    <t>Code</t>
  </si>
  <si>
    <t>StuNAMsg</t>
  </si>
  <si>
    <t>PerfectMsg</t>
  </si>
  <si>
    <t>StuErrorMsg</t>
  </si>
  <si>
    <t>WrongTypeMsg</t>
  </si>
  <si>
    <t>MissingFormulaMsg</t>
  </si>
  <si>
    <t>ExternalRefsMsg</t>
  </si>
  <si>
    <t>HardCodeMsg</t>
  </si>
  <si>
    <t>HardQuoteMsg</t>
  </si>
  <si>
    <t>MissingAbsMsg</t>
  </si>
  <si>
    <t>FormatMsg</t>
  </si>
  <si>
    <t>TooLow</t>
  </si>
  <si>
    <t>TooHigh</t>
  </si>
  <si>
    <t>WrongAnswer</t>
  </si>
  <si>
    <t>Standard Message</t>
  </si>
  <si>
    <t>ERROR--#N/A means that no value was found, but there should be one. Please correct.</t>
  </si>
  <si>
    <t>PERFECT!</t>
  </si>
  <si>
    <t xml:space="preserve">ERROR--Please change the formula or function to eliminate the error. </t>
  </si>
  <si>
    <t>WRONG DATATYPE--Please change your answer to match the datatype listed above.</t>
  </si>
  <si>
    <t>MISSING FORMULA or FUNCTION--Please avoid typing an answer that can be calculated. Typed answers are error-prone, hard to audit, and hard to update.</t>
  </si>
  <si>
    <t>ERROR--Formula copied from another workbook.</t>
  </si>
  <si>
    <t>MISSING CELL REFERENCE--Right answer but please avoid typing numbers inside a formula or function.</t>
  </si>
  <si>
    <t>MISSING CELL REFERENCE--Right answer but please avoid typing text inside a formula or function.</t>
  </si>
  <si>
    <t>MISSING LOCK--Please add $ as appropriate so the formula will copy correctly.</t>
  </si>
  <si>
    <t>WRONG FORMAT--Please format as directed, then press F9 (or fn + F9) to regrade.</t>
  </si>
  <si>
    <t>Value too low, please try again.</t>
  </si>
  <si>
    <t>Value too high, please try again.</t>
  </si>
  <si>
    <t>Wrong answer, please try again.</t>
  </si>
  <si>
    <t>Funny Messages</t>
  </si>
  <si>
    <t>Oops! N/A found – formula missing its mark! 🎯❌</t>
  </si>
  <si>
    <t>AWESOME! 🤓</t>
  </si>
  <si>
    <t>Cell adrift in Error Sea. 🌊 Chart a formula fix! 🧭</t>
  </si>
  <si>
    <t>Love Island error! Set up your data with the right datatype match. 💔🔄</t>
  </si>
  <si>
    <t>Houston, formula required for this mission! 🚀🧩</t>
  </si>
  <si>
    <t>Ouch! Cell caught referencing the workbook next door! 😣📚</t>
  </si>
  <si>
    <t>Missed cell refs? Swap those numbers for proper invites! 📲➡️🎯</t>
  </si>
  <si>
    <t>Missed cell refs? Swap that text for proper invites! _xD83D_➡️🎯</t>
  </si>
  <si>
    <t>Unlocked cells? Add $ to ensure they copy correctly! 🔒➡️📄</t>
  </si>
  <si>
    <t>Wrong number attire? Reformat, then F9 (or fn + F9)!⚙️</t>
  </si>
  <si>
    <t>Too low, boost that number! 🔼</t>
  </si>
  <si>
    <t>Too high, lower that number! 🔽</t>
  </si>
  <si>
    <t>Seriously? Nope. Try again! 🙄🔄</t>
  </si>
  <si>
    <t>N/A signal! Did your formula forget something? 🤔🚦</t>
  </si>
  <si>
    <t>EXCELLENT! 🤑</t>
  </si>
  <si>
    <t>Formula Error Monster! 👾 Cast a fix-it spell. 🪄</t>
  </si>
  <si>
    <t>Identity crisis in cell! Guide it to its true datatype. 🆔➡️🔧</t>
  </si>
  <si>
    <t>Formula MIA? Let's launch a search! 🔍🛰</t>
  </si>
  <si>
    <t>Cell's got a roving eye for other workbooks! Commitment time? 💍📁</t>
  </si>
  <si>
    <t>Cell FOMO? Time to party with the right references! 🥳🔗</t>
  </si>
  <si>
    <t>Cells escaping when copied? $ is the key to containment! 🗝️🔐</t>
  </si>
  <si>
    <t>Unkempt number? Reformat, then F9 (or fn + F9)! 🎩✨</t>
  </si>
  <si>
    <t>Valley too deep? Raise the number! ⬆️🏞️</t>
  </si>
  <si>
    <t>Sky-high value? Bring it down! ⬇️🌤️</t>
  </si>
  <si>
    <t>Nope, that ain’t it. What’s next? ❌🤨</t>
  </si>
  <si>
    <t>#N/A in hideout, send formula back to search! 🔍🏹</t>
  </si>
  <si>
    <t>YOU'RE CRUSHING IT! Keep that greatness coming! 💪✨</t>
  </si>
  <si>
    <t>Formula fail! 🚨 Call the math-mobile for a recalc! 🚗</t>
  </si>
  <si>
    <t>Mismatch alert! This isn't a mix-and-match. Align your datatypes. 🚫❌</t>
  </si>
  <si>
    <t>Cell's bare! Quick, clothe it with a formula! 👚✨</t>
  </si>
  <si>
    <t>Workbook envy? This cell's a one-book wonder! 😒🔒</t>
  </si>
  <si>
    <t>Friends &gt; numbers. Replace typed digits with cell pals! 🤝📊</t>
  </si>
  <si>
    <t>Friends &gt; text. Replace text with cell pals! 🤝📊</t>
  </si>
  <si>
    <t>Spreadsheet anarchy? Use $ to copy cells without mayhem! 🔄🚫</t>
  </si>
  <si>
    <t>Number's style off? Reformat, then F9 (or fn + F9) to fix! 👗🔄</t>
  </si>
  <si>
    <t>Bottom feeder? Not this time—larger number needed. 📈</t>
  </si>
  <si>
    <t>Top-shelf number? Time for a lower shelf. 📉</t>
  </si>
  <si>
    <t>Wrong. Take another stab. 🎯👀</t>
  </si>
  <si>
    <t>N/A detected! Command your formula to find the value! 🎮🕹</t>
  </si>
  <si>
    <t>STELLAR PERFORMANCE! The stars have nothing on you! 🌟🚀</t>
  </si>
  <si>
    <t>Game on! 🎮 Hunt for the error-busting formula. 🔍</t>
  </si>
  <si>
    <t>Data type mismatch! Swipe right on the correct datatype. 👈👉📲</t>
  </si>
  <si>
    <t>Formula's gone poof! Time for a magic formula fix! 🪄📈</t>
  </si>
  <si>
    <t>Cell fidelity: It's exclusive with our workbook! 🚫📖💕</t>
  </si>
  <si>
    <t>Lonely numbers? Unite them with cell reference friends! 👯‍♂️🔢</t>
  </si>
  <si>
    <t>Lonely text? Unite it with cell reference friends! 👯‍♂️🔢</t>
  </si>
  <si>
    <t>Cells drifting during copy? $ will pin them in place! 📌📋</t>
  </si>
  <si>
    <t>Make the number pretty! Reformat, then F9 (or fn + F9) for shine! 💅🔁</t>
  </si>
  <si>
    <t>Limbo number? Go higher, please. 🏋️‍♂️</t>
  </si>
  <si>
    <t>Number too tall? Bend it down a notch. _xD83D_⬇️</t>
  </si>
  <si>
    <t>Uh-oh, swing and a miss! Focus and retry. ⚾️🧐</t>
  </si>
  <si>
    <t>N/A – a lonely cell where your formula lost its way! 🧭💔</t>
  </si>
  <si>
    <t>A ROUND OF APPLAUSE! Your work deserves an encore! 👏👏🎉</t>
  </si>
  <si>
    <t>Your formula's flipping out! 🤸‍♂️ Coach it to stick the landing. 🎖️</t>
  </si>
  <si>
    <t>Costume mix-up! Your data needs to change into the correct datatype. 🎭✅</t>
  </si>
  <si>
    <t>This cell's single, introduce it to a formula? 💔🧮</t>
  </si>
  <si>
    <t>Forbidden cross-book cell mingling detected! 🙅‍♂️🚷</t>
  </si>
  <si>
    <t>Formulas thrive on connections! Link up those cells! 🌐🤲</t>
  </si>
  <si>
    <t>Copy chaos? Freeze cells with $, no more moves! ✋🔄</t>
  </si>
  <si>
    <t>Number outfit mix-up? Reformat, hit F9 (or fn + F9)! 🧳🔄</t>
  </si>
  <si>
    <t>Digging too deep? The correct value's higher up! 🚧⬆️</t>
  </si>
  <si>
    <t>Climbing too high? The correct value's down below! 🧗‍♂️⬇️</t>
  </si>
  <si>
    <t>That’s a negative. Try again! 🚫🔄</t>
  </si>
  <si>
    <t>N/A: Value's playing hard to get, or formula faux pas? 🎩🐰</t>
  </si>
  <si>
    <t>HOME RUN! You've hit it out of the park!  ⚾🏟️</t>
  </si>
  <si>
    <t>Jittery cell? 📱 Prescribe a calming formula. 💊</t>
  </si>
  <si>
    <t>Wrong type alert! Time for a datatype switcheroo. 🔄🔀</t>
  </si>
  <si>
    <t>Forbidden formula zone? Summon the formula wizard! 🧙‍♂️📐</t>
  </si>
  <si>
    <t>This cell's heart belongs to its home workbook! 🏠💔📉</t>
  </si>
  <si>
    <t>Ditch the DIY. Cells crave references, not solitude! 🧩🔍</t>
  </si>
  <si>
    <t>Cells changing on copy? Anchor with $ for consistency! ⚓👌</t>
  </si>
  <si>
    <t>Last season's cell? Format, then F9 (or fn + F9)! 🍂🆕</t>
  </si>
  <si>
    <t>Basement value? Uplift the value! 🏠⤴️</t>
  </si>
  <si>
    <t>Penthouse value? Downsize the digits! 🏢🔻</t>
  </si>
  <si>
    <t>Not correct! Try again! 💡🔙</t>
  </si>
  <si>
    <t>N/A blank... Formula hiccup! Time for a fix-up! 🛠️😅</t>
  </si>
  <si>
    <t>Bravo! That's some next-level excellence! 🎭🏆</t>
  </si>
  <si>
    <t>Magic mirror says: This formula's not the fairest! 🪞</t>
  </si>
  <si>
    <t>Data's two left feet? Find the right datatype dance partner. 💃🕺🎶</t>
  </si>
  <si>
    <t>Cell playing hooky? Detention with a formula tutor! 🍎📖</t>
  </si>
  <si>
    <t>Cell wanderlust? No, keep its formulas in this workbook's embrace! 🌍✋🔐</t>
  </si>
  <si>
    <t>Solo formula? Add some cell reference company! 🎉📑</t>
  </si>
  <si>
    <t>Copying cells gone rogue? Reinforce with $ for precision! 🎯💲</t>
  </si>
  <si>
    <t>Format violation? Reformat, then F9 (or fn + F9)! 🚦👔</t>
  </si>
  <si>
    <t>Number's too deep? Bring it up for air! 🌊🆙</t>
  </si>
  <si>
    <t>Number's in the clouds? Land it gently! ☁️🛬</t>
  </si>
  <si>
    <t>Incorrect! You can do better, redo! 🔄💪</t>
  </si>
  <si>
    <t>ScoreBoard for Excel</t>
  </si>
  <si>
    <t>Have fun. Don't Fail.</t>
  </si>
  <si>
    <t>Automated grading and feedback copyright ScoreboardExcel.com ©2024</t>
  </si>
  <si>
    <t>Earn points by completing shaded cells; higher value cells have distinct borders</t>
  </si>
  <si>
    <t>Answer blocks are all or nothing; correctly complete all contributing cells to earn points:</t>
  </si>
  <si>
    <t>If you accidentally drag a cell out of position, then undo. Do NOT try to drag it back.</t>
  </si>
  <si>
    <t>Detailed Feedback:</t>
  </si>
  <si>
    <t>Earned</t>
  </si>
  <si>
    <t>Possible</t>
  </si>
  <si>
    <t>Sheet</t>
  </si>
  <si>
    <t>Comment</t>
  </si>
  <si>
    <t>Chart Top Corner</t>
  </si>
  <si>
    <t>earned</t>
  </si>
  <si>
    <t>possible</t>
  </si>
  <si>
    <t>cell</t>
  </si>
  <si>
    <t>Press F9 to grade</t>
  </si>
  <si>
    <t>Feedback ON</t>
  </si>
  <si>
    <t>Connor Guarino</t>
  </si>
  <si>
    <r>
      <t xml:space="preserve">Place the </t>
    </r>
    <r>
      <rPr>
        <b/>
        <i/>
        <sz val="5"/>
        <color theme="0"/>
        <rFont val="Wingdings"/>
        <charset val="2"/>
      </rPr>
      <t>top left corner</t>
    </r>
    <r>
      <rPr>
        <i/>
        <sz val="5"/>
        <color theme="0"/>
        <rFont val="Wingdings"/>
        <charset val="2"/>
      </rPr>
      <t xml:space="preserve"> of the chart on the "chart here" cell</t>
    </r>
  </si>
  <si>
    <t>Cheer</t>
  </si>
  <si>
    <r>
      <t xml:space="preserve">Place the </t>
    </r>
    <r>
      <rPr>
        <b/>
        <i/>
        <sz val="5"/>
        <color theme="0"/>
        <rFont val="Wingdings"/>
        <charset val="2"/>
      </rPr>
      <t>top left corner</t>
    </r>
    <r>
      <rPr>
        <i/>
        <sz val="5"/>
        <color theme="0"/>
        <rFont val="Wingdings"/>
        <charset val="2"/>
      </rPr>
      <t xml:space="preserve"> of the charts on the "chart here" cell</t>
    </r>
  </si>
  <si>
    <t>Pivot Model</t>
  </si>
  <si>
    <r>
      <t xml:space="preserve">When you put a field into the Rows area of a pivot table builder, what is displayed?
</t>
    </r>
    <r>
      <rPr>
        <sz val="5"/>
        <color theme="0"/>
        <rFont val="Wingdings"/>
        <charset val="2"/>
      </rPr>
      <t>A.  The unique values from that field are each shown in a separate row on the left
B.  The unique values from that field are each shown in a separate column across the top
C.  All of the individual values in that field are shown in the center of the pivot table</t>
    </r>
  </si>
  <si>
    <r>
      <t xml:space="preserve">In a pivot table, what can you do to fill in the % of total without calculating it with a formula?
</t>
    </r>
    <r>
      <rPr>
        <sz val="5"/>
        <color theme="0"/>
        <rFont val="Wingdings"/>
        <charset val="2"/>
      </rPr>
      <t xml:space="preserve">A.  Put the Frequency/Count field into Sum values area, and format as a %
B.  Put the Frequency/Count field into Sum values area, and "show data as" % of total
C.  Put the Frequency/Count field into the Rows area, and format as %
</t>
    </r>
  </si>
  <si>
    <r>
      <t xml:space="preserve">By default, what happens when you put a qualitative field into the sum values area?
</t>
    </r>
    <r>
      <rPr>
        <sz val="5"/>
        <color theme="0"/>
        <rFont val="Wingdings"/>
        <charset val="2"/>
      </rPr>
      <t xml:space="preserve">A.  It counts the values
B.  It averages the values
C.  It totals the values
</t>
    </r>
  </si>
  <si>
    <r>
      <t>Place the</t>
    </r>
    <r>
      <rPr>
        <b/>
        <i/>
        <sz val="5"/>
        <color theme="0"/>
        <rFont val="Wingdings"/>
        <charset val="2"/>
      </rPr>
      <t xml:space="preserve"> top left corner</t>
    </r>
    <r>
      <rPr>
        <i/>
        <sz val="5"/>
        <color theme="0"/>
        <rFont val="Wingdings"/>
        <charset val="2"/>
      </rPr>
      <t xml:space="preserve"> of the chart on the "chart here" cell</t>
    </r>
  </si>
  <si>
    <t>D</t>
  </si>
  <si>
    <r>
      <t xml:space="preserve">Place the </t>
    </r>
    <r>
      <rPr>
        <b/>
        <sz val="5"/>
        <color theme="0"/>
        <rFont val="Wingdings"/>
        <charset val="2"/>
      </rPr>
      <t>top left corner</t>
    </r>
    <r>
      <rPr>
        <sz val="5"/>
        <color theme="0"/>
        <rFont val="Wingdings"/>
        <charset val="2"/>
      </rPr>
      <t xml:space="preserve"> of the chart on the "chart here" cell</t>
    </r>
  </si>
  <si>
    <t>E</t>
  </si>
  <si>
    <t>F</t>
  </si>
  <si>
    <t>cg765722@ohio.edu</t>
  </si>
  <si>
    <t>Dr. Gordon</t>
  </si>
  <si>
    <t>Ohio University</t>
  </si>
  <si>
    <t>QBA 1721_SU24</t>
  </si>
  <si>
    <t>A Chart</t>
  </si>
  <si>
    <t>Graded after submission:</t>
  </si>
  <si>
    <t>B Chart</t>
  </si>
  <si>
    <t>C Chart</t>
  </si>
  <si>
    <t>D Chart</t>
  </si>
  <si>
    <t>E Chart</t>
  </si>
  <si>
    <t>F Chart</t>
  </si>
  <si>
    <t>This assignment was created by Scoreboard Excel 12.17.</t>
  </si>
  <si>
    <t xml:space="preserve">HW 4 Su24 </t>
  </si>
  <si>
    <t>%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</si>
</sst>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quot;Answer Block&quot;;&quot;Answer Block&quot;;&quot;Answer Block&quot;;&quot;Answer Block&quot;"/>
    <numFmt numFmtId="165" formatCode="0.0000E+00"/>
    <numFmt numFmtId="166" formatCode="0.0%"/>
  </numFmts>
  <fonts count="34">
    <font>
      <sz val="11"/>
      <color theme="1"/>
      <name val="Aptos Narrow"/>
      <family val="2"/>
      <scheme val="minor"/>
    </font>
    <font>
      <sz val="11"/>
      <color theme="1"/>
      <name val="Aptos Narrow"/>
      <family val="2"/>
      <scheme val="minor"/>
    </font>
    <font>
      <b/>
      <sz val="11"/>
      <color theme="1"/>
      <name val="Aptos Narrow"/>
      <family val="2"/>
      <scheme val="minor"/>
    </font>
    <font>
      <sz val="12"/>
      <color theme="1"/>
      <name val="Aptos Narrow"/>
      <family val="2"/>
      <scheme val="minor"/>
    </font>
    <font>
      <b/>
      <sz val="14"/>
      <color theme="1"/>
      <name val="Aptos Narrow"/>
      <family val="2"/>
      <scheme val="minor"/>
    </font>
    <font>
      <b/>
      <sz val="12"/>
      <color theme="0"/>
      <name val="Aptos Narrow"/>
      <family val="2"/>
      <scheme val="minor"/>
    </font>
    <font>
      <b/>
      <sz val="16"/>
      <color theme="1"/>
      <name val="Aptos Narrow"/>
      <family val="2"/>
      <scheme val="minor"/>
    </font>
    <font>
      <b/>
      <sz val="12"/>
      <color theme="1"/>
      <name val="Aptos Narrow"/>
      <family val="2"/>
      <scheme val="minor"/>
    </font>
    <font>
      <b/>
      <sz val="12"/>
      <color rgb="FF000000"/>
      <name val="Aptos Narrow"/>
      <family val="2"/>
      <scheme val="minor"/>
    </font>
    <font>
      <sz val="12"/>
      <color rgb="FF000000"/>
      <name val="Aptos Narrow"/>
      <family val="2"/>
      <scheme val="minor"/>
    </font>
    <font>
      <i/>
      <sz val="12"/>
      <color theme="1"/>
      <name val="Aptos Narrow"/>
      <family val="2"/>
      <scheme val="minor"/>
    </font>
    <font>
      <b/>
      <i/>
      <sz val="12"/>
      <color theme="1"/>
      <name val="Aptos Narrow"/>
      <family val="2"/>
      <scheme val="minor"/>
    </font>
    <font>
      <sz val="14"/>
      <color theme="1"/>
      <name val="Aptos Narrow"/>
      <family val="2"/>
      <scheme val="minor"/>
    </font>
    <font>
      <sz val="12"/>
      <color theme="0"/>
      <name val="Aptos Narrow"/>
      <family val="2"/>
      <scheme val="minor"/>
    </font>
    <font>
      <i/>
      <sz val="11"/>
      <color theme="1"/>
      <name val="Aptos Narrow"/>
      <family val="2"/>
      <scheme val="minor"/>
    </font>
    <font>
      <sz val="9"/>
      <color theme="0"/>
      <name val="Aptos Narrow"/>
      <family val="2"/>
      <scheme val="minor"/>
    </font>
    <font>
      <sz val="12"/>
      <color theme="1"/>
      <name val="Calibri (Body)"/>
    </font>
    <font>
      <b/>
      <sz val="14"/>
      <color rgb="FF000000"/>
      <name val="Aptos Narrow"/>
      <family val="2"/>
      <scheme val="minor"/>
    </font>
    <font>
      <sz val="14"/>
      <color rgb="FF000000"/>
      <name val="Aptos Narrow"/>
      <family val="2"/>
      <scheme val="minor"/>
    </font>
    <font>
      <sz val="16"/>
      <color theme="1"/>
      <name val="Aptos Narrow"/>
      <family val="2"/>
      <scheme val="minor"/>
    </font>
    <font>
      <sz val="20"/>
      <color theme="1"/>
      <name val="Aptos Narrow"/>
      <family val="2"/>
      <scheme val="minor"/>
    </font>
    <font>
      <i/>
      <sz val="16"/>
      <color theme="1"/>
      <name val="Aptos Narrow"/>
      <family val="2"/>
      <scheme val="minor"/>
    </font>
    <font>
      <sz val="26"/>
      <color theme="1"/>
      <name val="Aptos Narrow"/>
      <family val="2"/>
      <scheme val="minor"/>
    </font>
    <font>
      <sz val="22"/>
      <color theme="1"/>
      <name val="Aptos Narrow"/>
      <family val="2"/>
      <scheme val="minor"/>
    </font>
    <font>
      <sz val="11"/>
      <color rgb="FF000000"/>
      <name val="Aptos Narrow"/>
      <family val="2"/>
      <scheme val="minor"/>
    </font>
    <font>
      <sz val="14"/>
      <color rgb="FFFF0000"/>
      <name val="Aptos Narrow"/>
      <family val="2"/>
      <scheme val="minor"/>
    </font>
    <font>
      <b/>
      <sz val="24"/>
      <color theme="1"/>
      <name val="Aptos Narrow"/>
      <family val="2"/>
      <scheme val="minor"/>
    </font>
    <font>
      <b/>
      <sz val="20"/>
      <color theme="1"/>
      <name val="Aptos Narrow"/>
      <family val="2"/>
      <scheme val="minor"/>
    </font>
    <font>
      <sz val="5"/>
      <color theme="0"/>
      <name val="Wingdings"/>
      <charset val="2"/>
    </font>
    <font>
      <b/>
      <sz val="5"/>
      <color theme="0"/>
      <name val="Wingdings"/>
      <charset val="2"/>
    </font>
    <font>
      <i/>
      <sz val="5"/>
      <color theme="0"/>
      <name val="Wingdings"/>
      <charset val="2"/>
    </font>
    <font>
      <b/>
      <i/>
      <sz val="5"/>
      <color theme="0"/>
      <name val="Wingdings"/>
      <charset val="2"/>
    </font>
    <font>
      <sz val="9"/>
      <color indexed="81"/>
      <name val="Tahoma"/>
      <family val="2"/>
    </font>
    <font>
      <b/>
      <i/>
      <sz val="11"/>
      <color rgb="FFFF0000"/>
      <name val="Aptos Narrow"/>
      <family val="2"/>
      <scheme val="minor"/>
    </font>
  </fonts>
  <fills count="15">
    <fill>
      <patternFill patternType="none"/>
    </fill>
    <fill>
      <patternFill patternType="gray125"/>
    </fill>
    <fill>
      <patternFill patternType="solid">
        <fgColor theme="0"/>
        <bgColor indexed="64"/>
      </patternFill>
    </fill>
    <fill>
      <patternFill patternType="solid">
        <fgColor rgb="FF008000"/>
        <bgColor indexed="64"/>
      </patternFill>
    </fill>
    <fill>
      <patternFill patternType="solid">
        <fgColor theme="0" tint="-4.9989318521683403E-2"/>
        <bgColor indexed="64"/>
      </patternFill>
    </fill>
    <fill>
      <patternFill patternType="solid">
        <fgColor rgb="FF003300"/>
        <bgColor indexed="64"/>
      </patternFill>
    </fill>
    <fill>
      <patternFill patternType="solid">
        <fgColor rgb="FFD9D9D9"/>
        <bgColor indexed="64"/>
      </patternFill>
    </fill>
    <fill>
      <patternFill patternType="solid">
        <fgColor rgb="FFD8BE91"/>
        <bgColor indexed="64"/>
      </patternFill>
    </fill>
    <fill>
      <patternFill patternType="solid">
        <fgColor rgb="FFFE99CB"/>
        <bgColor indexed="64"/>
      </patternFill>
    </fill>
    <fill>
      <patternFill patternType="solid">
        <fgColor rgb="FF98EFF9"/>
        <bgColor indexed="64"/>
      </patternFill>
    </fill>
    <fill>
      <patternFill patternType="solid">
        <fgColor rgb="FFFFFF64"/>
        <bgColor indexed="64"/>
      </patternFill>
    </fill>
    <fill>
      <patternFill patternType="solid">
        <fgColor rgb="FFFFFFFF"/>
        <bgColor indexed="64"/>
      </patternFill>
    </fill>
    <fill>
      <patternFill patternType="lightGrid">
        <fgColor theme="0" tint="-0.34998626667073579"/>
        <bgColor theme="0"/>
      </patternFill>
    </fill>
    <fill>
      <patternFill patternType="solid">
        <fgColor rgb="FFFFFFFF"/>
        <bgColor rgb="FFFFFFFF"/>
      </patternFill>
    </fill>
    <fill>
      <patternFill patternType="solid">
        <fgColor rgb="FFE2EFDA"/>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medium">
        <color indexed="64"/>
      </left>
      <right/>
      <top style="medium">
        <color indexed="64"/>
      </top>
      <bottom/>
      <diagonal/>
    </border>
    <border>
      <left/>
      <right/>
      <top/>
      <bottom style="medium">
        <color indexed="64"/>
      </bottom>
      <diagonal/>
    </border>
    <border>
      <left style="double">
        <color indexed="40"/>
      </left>
      <right style="double">
        <color indexed="40"/>
      </right>
      <top style="double">
        <color indexed="40"/>
      </top>
      <bottom style="double">
        <color indexed="40"/>
      </bottom>
      <diagonal/>
    </border>
    <border>
      <left style="dashDot">
        <color indexed="8"/>
      </left>
      <right style="dashDot">
        <color indexed="8"/>
      </right>
      <top style="dashDot">
        <color indexed="8"/>
      </top>
      <bottom style="dashDot">
        <color indexed="8"/>
      </bottom>
      <diagonal/>
    </border>
  </borders>
  <cellStyleXfs count="9">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xf numFmtId="37" fontId="1" fillId="0" borderId="0" applyFont="0" applyFill="0" applyBorder="0" applyAlignment="0" applyProtection="0"/>
    <xf numFmtId="0" fontId="3" fillId="0" borderId="0"/>
    <xf numFmtId="0" fontId="3" fillId="0" borderId="0"/>
    <xf numFmtId="0" fontId="3" fillId="0" borderId="0"/>
  </cellStyleXfs>
  <cellXfs count="227">
    <xf numFmtId="0" fontId="0" fillId="0" borderId="0" xfId="0"/>
    <xf numFmtId="0" fontId="3" fillId="0" borderId="0" xfId="4"/>
    <xf numFmtId="0" fontId="3" fillId="0" borderId="0" xfId="0" applyFont="1" applyAlignment="1">
      <alignment horizontal="center" vertical="center"/>
    </xf>
    <xf numFmtId="0" fontId="4" fillId="2" borderId="1" xfId="4" applyFont="1" applyFill="1" applyBorder="1"/>
    <xf numFmtId="0" fontId="3" fillId="2" borderId="2" xfId="4" applyFill="1" applyBorder="1"/>
    <xf numFmtId="0" fontId="3" fillId="2" borderId="3" xfId="4" applyFill="1" applyBorder="1"/>
    <xf numFmtId="0" fontId="5" fillId="3" borderId="4" xfId="4" applyFont="1" applyFill="1" applyBorder="1" applyAlignment="1">
      <alignment horizontal="center" vertical="center" wrapText="1"/>
    </xf>
    <xf numFmtId="0" fontId="3" fillId="0" borderId="0" xfId="0" applyFont="1"/>
    <xf numFmtId="0" fontId="6" fillId="4" borderId="1" xfId="4" applyFont="1" applyFill="1" applyBorder="1"/>
    <xf numFmtId="0" fontId="3" fillId="4" borderId="2" xfId="0" applyFont="1" applyFill="1" applyBorder="1"/>
    <xf numFmtId="0" fontId="3" fillId="4" borderId="3" xfId="0" applyFont="1" applyFill="1" applyBorder="1"/>
    <xf numFmtId="0" fontId="3" fillId="2" borderId="5" xfId="4" applyFill="1" applyBorder="1"/>
    <xf numFmtId="0" fontId="3" fillId="2" borderId="0" xfId="4" applyFill="1"/>
    <xf numFmtId="0" fontId="3" fillId="2" borderId="6" xfId="4" applyFill="1" applyBorder="1"/>
    <xf numFmtId="49" fontId="3" fillId="0" borderId="4" xfId="0" applyNumberFormat="1" applyFont="1" applyBorder="1" applyAlignment="1">
      <alignment horizontal="center" wrapText="1"/>
    </xf>
    <xf numFmtId="0" fontId="3" fillId="4" borderId="5" xfId="4" applyFill="1" applyBorder="1"/>
    <xf numFmtId="0" fontId="3" fillId="4" borderId="0" xfId="4" applyFill="1"/>
    <xf numFmtId="0" fontId="3" fillId="4" borderId="6" xfId="4" applyFill="1" applyBorder="1"/>
    <xf numFmtId="0" fontId="8" fillId="4" borderId="5" xfId="0" applyFont="1" applyFill="1" applyBorder="1"/>
    <xf numFmtId="0" fontId="9" fillId="4" borderId="5" xfId="0" applyFont="1" applyFill="1" applyBorder="1" applyAlignment="1">
      <alignment horizontal="left" vertical="center"/>
    </xf>
    <xf numFmtId="0" fontId="3" fillId="0" borderId="5" xfId="4" applyBorder="1"/>
    <xf numFmtId="0" fontId="3" fillId="4" borderId="5" xfId="4" applyFill="1" applyBorder="1" applyAlignment="1">
      <alignment horizontal="left" indent="2"/>
    </xf>
    <xf numFmtId="0" fontId="10" fillId="4" borderId="5" xfId="4" applyFont="1" applyFill="1" applyBorder="1" applyAlignment="1">
      <alignment horizontal="left" indent="2"/>
    </xf>
    <xf numFmtId="0" fontId="3" fillId="4" borderId="7" xfId="4" applyFill="1" applyBorder="1"/>
    <xf numFmtId="0" fontId="3" fillId="4" borderId="8" xfId="4" applyFill="1" applyBorder="1"/>
    <xf numFmtId="0" fontId="3" fillId="4" borderId="9" xfId="4" applyFill="1" applyBorder="1"/>
    <xf numFmtId="0" fontId="3" fillId="0" borderId="7" xfId="4" applyBorder="1"/>
    <xf numFmtId="0" fontId="3" fillId="0" borderId="8" xfId="4" applyBorder="1"/>
    <xf numFmtId="0" fontId="3" fillId="2" borderId="9" xfId="4" applyFill="1" applyBorder="1"/>
    <xf numFmtId="0" fontId="5" fillId="3" borderId="4" xfId="0" applyFont="1" applyFill="1" applyBorder="1" applyAlignment="1">
      <alignment horizontal="center" vertical="center" wrapText="1"/>
    </xf>
    <xf numFmtId="0" fontId="3" fillId="0" borderId="4" xfId="4" applyBorder="1"/>
    <xf numFmtId="0" fontId="7" fillId="0" borderId="0" xfId="0" applyFont="1" applyAlignment="1">
      <alignment horizontal="right"/>
    </xf>
    <xf numFmtId="37" fontId="3" fillId="0" borderId="0" xfId="5" applyFont="1"/>
    <xf numFmtId="0" fontId="3" fillId="0" borderId="4" xfId="4" applyBorder="1" applyAlignment="1">
      <alignment horizontal="center"/>
    </xf>
    <xf numFmtId="0" fontId="4" fillId="4" borderId="1" xfId="4" applyFont="1" applyFill="1" applyBorder="1" applyAlignment="1">
      <alignment vertical="center"/>
    </xf>
    <xf numFmtId="0" fontId="9" fillId="4" borderId="5" xfId="0" applyFont="1" applyFill="1" applyBorder="1" applyAlignment="1">
      <alignment horizontal="left" vertical="center" indent="2"/>
    </xf>
    <xf numFmtId="0" fontId="3" fillId="4" borderId="5" xfId="4" applyFill="1" applyBorder="1" applyAlignment="1">
      <alignment horizontal="left"/>
    </xf>
    <xf numFmtId="0" fontId="3" fillId="4" borderId="7" xfId="4" applyFill="1" applyBorder="1" applyAlignment="1">
      <alignment horizontal="left" indent="2"/>
    </xf>
    <xf numFmtId="0" fontId="12" fillId="0" borderId="0" xfId="4" applyFont="1" applyAlignment="1">
      <alignment horizontal="left"/>
    </xf>
    <xf numFmtId="0" fontId="10" fillId="0" borderId="0" xfId="4" applyFont="1"/>
    <xf numFmtId="0" fontId="3" fillId="0" borderId="0" xfId="4" applyAlignment="1">
      <alignment horizontal="center" vertical="center"/>
    </xf>
    <xf numFmtId="49" fontId="3" fillId="0" borderId="0" xfId="0" applyNumberFormat="1" applyFont="1" applyAlignment="1">
      <alignment wrapText="1"/>
    </xf>
    <xf numFmtId="0" fontId="4" fillId="4" borderId="1" xfId="6" applyFont="1" applyFill="1" applyBorder="1" applyAlignment="1">
      <alignment horizontal="left" vertical="center"/>
    </xf>
    <xf numFmtId="0" fontId="3" fillId="0" borderId="8" xfId="0" applyFont="1" applyBorder="1"/>
    <xf numFmtId="0" fontId="7" fillId="2" borderId="2" xfId="4" applyFont="1" applyFill="1" applyBorder="1" applyAlignment="1">
      <alignment horizontal="left"/>
    </xf>
    <xf numFmtId="0" fontId="10" fillId="4" borderId="5" xfId="4" applyFont="1" applyFill="1" applyBorder="1" applyAlignment="1">
      <alignment horizontal="left" indent="3"/>
    </xf>
    <xf numFmtId="0" fontId="7" fillId="2" borderId="5" xfId="4" applyFont="1" applyFill="1" applyBorder="1"/>
    <xf numFmtId="0" fontId="7" fillId="2" borderId="0" xfId="4" applyFont="1" applyFill="1" applyAlignment="1">
      <alignment horizontal="left"/>
    </xf>
    <xf numFmtId="0" fontId="7" fillId="4" borderId="5" xfId="4" applyFont="1" applyFill="1" applyBorder="1"/>
    <xf numFmtId="0" fontId="3" fillId="0" borderId="6" xfId="4" applyBorder="1"/>
    <xf numFmtId="0" fontId="3" fillId="2" borderId="4" xfId="4" applyFill="1" applyBorder="1"/>
    <xf numFmtId="0" fontId="3" fillId="0" borderId="9" xfId="4" applyBorder="1"/>
    <xf numFmtId="49" fontId="3" fillId="0" borderId="0" xfId="0" applyNumberFormat="1" applyFont="1" applyAlignment="1">
      <alignment horizontal="center" wrapText="1"/>
    </xf>
    <xf numFmtId="0" fontId="3" fillId="4" borderId="7" xfId="4" applyFill="1" applyBorder="1" applyAlignment="1">
      <alignment horizontal="left"/>
    </xf>
    <xf numFmtId="0" fontId="5" fillId="3" borderId="4" xfId="4" applyFont="1" applyFill="1" applyBorder="1" applyAlignment="1">
      <alignment horizontal="center" vertical="center"/>
    </xf>
    <xf numFmtId="0" fontId="3" fillId="0" borderId="4" xfId="0" applyFont="1" applyBorder="1"/>
    <xf numFmtId="0" fontId="3" fillId="0" borderId="0" xfId="0" applyFont="1" applyAlignment="1">
      <alignment horizontal="left"/>
    </xf>
    <xf numFmtId="0" fontId="4" fillId="2" borderId="1" xfId="0" applyFont="1" applyFill="1" applyBorder="1" applyAlignment="1">
      <alignment vertical="center"/>
    </xf>
    <xf numFmtId="0" fontId="7" fillId="2" borderId="2" xfId="4" applyFont="1" applyFill="1" applyBorder="1" applyAlignment="1">
      <alignment horizontal="center"/>
    </xf>
    <xf numFmtId="0" fontId="3" fillId="2" borderId="3" xfId="0" applyFont="1" applyFill="1" applyBorder="1"/>
    <xf numFmtId="0" fontId="7" fillId="2" borderId="7" xfId="0" applyFont="1" applyFill="1" applyBorder="1" applyAlignment="1">
      <alignment horizontal="right"/>
    </xf>
    <xf numFmtId="49" fontId="12" fillId="0" borderId="0" xfId="0" applyNumberFormat="1" applyFont="1" applyAlignment="1">
      <alignment horizontal="left" wrapText="1"/>
    </xf>
    <xf numFmtId="0" fontId="12" fillId="0" borderId="0" xfId="0" applyFont="1" applyAlignment="1">
      <alignment horizontal="left"/>
    </xf>
    <xf numFmtId="0" fontId="10" fillId="4" borderId="7" xfId="4" applyFont="1" applyFill="1" applyBorder="1" applyAlignment="1">
      <alignment horizontal="left" indent="2"/>
    </xf>
    <xf numFmtId="0" fontId="5" fillId="5" borderId="4" xfId="4" applyFont="1" applyFill="1" applyBorder="1" applyAlignment="1">
      <alignment horizontal="left" vertical="center"/>
    </xf>
    <xf numFmtId="0" fontId="5" fillId="3" borderId="4" xfId="4" applyFont="1" applyFill="1" applyBorder="1" applyAlignment="1">
      <alignment horizontal="left" vertical="center"/>
    </xf>
    <xf numFmtId="49" fontId="3" fillId="0" borderId="4" xfId="0" applyNumberFormat="1" applyFont="1" applyBorder="1" applyAlignment="1">
      <alignment horizontal="center" vertical="top" wrapText="1"/>
    </xf>
    <xf numFmtId="0" fontId="7" fillId="0" borderId="0" xfId="4" applyFont="1" applyAlignment="1">
      <alignment horizontal="right"/>
    </xf>
    <xf numFmtId="49" fontId="0" fillId="0" borderId="0" xfId="0" applyNumberFormat="1" applyAlignment="1">
      <alignment wrapText="1"/>
    </xf>
    <xf numFmtId="49" fontId="0" fillId="0" borderId="4" xfId="0" applyNumberFormat="1" applyBorder="1" applyAlignment="1">
      <alignment horizontal="center" wrapText="1"/>
    </xf>
    <xf numFmtId="0" fontId="14" fillId="4" borderId="5" xfId="4" applyFont="1" applyFill="1" applyBorder="1" applyAlignment="1">
      <alignment horizontal="left" indent="3"/>
    </xf>
    <xf numFmtId="0" fontId="16" fillId="4" borderId="5" xfId="4" applyFont="1" applyFill="1" applyBorder="1" applyAlignment="1">
      <alignment horizontal="left" indent="2"/>
    </xf>
    <xf numFmtId="0" fontId="3" fillId="0" borderId="0" xfId="4" applyAlignment="1">
      <alignment horizontal="left"/>
    </xf>
    <xf numFmtId="0" fontId="0" fillId="0" borderId="0" xfId="0" applyAlignment="1">
      <alignment horizontal="right"/>
    </xf>
    <xf numFmtId="0" fontId="7" fillId="0" borderId="0" xfId="0" applyFont="1" applyAlignment="1">
      <alignment wrapText="1"/>
    </xf>
    <xf numFmtId="165" fontId="0" fillId="0" borderId="0" xfId="2" applyNumberFormat="1" applyFont="1"/>
    <xf numFmtId="0" fontId="0" fillId="0" borderId="0" xfId="0" quotePrefix="1"/>
    <xf numFmtId="44" fontId="0" fillId="0" borderId="0" xfId="2" applyFont="1"/>
    <xf numFmtId="0" fontId="17" fillId="0" borderId="0" xfId="0" applyFont="1" applyAlignment="1">
      <alignment vertical="center" wrapText="1"/>
    </xf>
    <xf numFmtId="0" fontId="13" fillId="0" borderId="0" xfId="8" quotePrefix="1" applyFont="1"/>
    <xf numFmtId="0" fontId="3" fillId="0" borderId="0" xfId="8"/>
    <xf numFmtId="0" fontId="4" fillId="0" borderId="0" xfId="8" applyFont="1" applyAlignment="1">
      <alignment vertical="center" wrapText="1"/>
    </xf>
    <xf numFmtId="0" fontId="12" fillId="0" borderId="0" xfId="8" applyFont="1" applyAlignment="1">
      <alignment vertical="center" wrapText="1"/>
    </xf>
    <xf numFmtId="0" fontId="18" fillId="0" borderId="0" xfId="0" applyFont="1" applyAlignment="1">
      <alignment vertical="center" wrapText="1"/>
    </xf>
    <xf numFmtId="0" fontId="12" fillId="0" borderId="0" xfId="0" applyFont="1" applyAlignment="1">
      <alignment vertical="center" wrapText="1"/>
    </xf>
    <xf numFmtId="0" fontId="1" fillId="10" borderId="10" xfId="4" applyFont="1" applyFill="1" applyBorder="1" applyAlignment="1">
      <alignment wrapText="1"/>
    </xf>
    <xf numFmtId="0" fontId="13" fillId="11" borderId="0" xfId="4" applyFont="1" applyFill="1"/>
    <xf numFmtId="0" fontId="3" fillId="6" borderId="4" xfId="4" applyFill="1" applyBorder="1" applyAlignment="1">
      <alignment horizontal="left"/>
    </xf>
    <xf numFmtId="0" fontId="0" fillId="9" borderId="2" xfId="0" applyFill="1" applyBorder="1" applyAlignment="1">
      <alignment horizontal="center"/>
    </xf>
    <xf numFmtId="0" fontId="0" fillId="9" borderId="2" xfId="0" applyFill="1" applyBorder="1" applyAlignment="1">
      <alignment horizontal="left"/>
    </xf>
    <xf numFmtId="0" fontId="0" fillId="9" borderId="4" xfId="0" applyFill="1" applyBorder="1" applyAlignment="1">
      <alignment horizontal="left"/>
    </xf>
    <xf numFmtId="0" fontId="0" fillId="12" borderId="0" xfId="0" applyFill="1"/>
    <xf numFmtId="0" fontId="24" fillId="13" borderId="0" xfId="0" applyFont="1" applyFill="1"/>
    <xf numFmtId="0" fontId="0" fillId="9" borderId="2" xfId="0" applyFill="1" applyBorder="1"/>
    <xf numFmtId="0" fontId="19" fillId="9" borderId="11" xfId="0" applyFont="1" applyFill="1" applyBorder="1" applyAlignment="1">
      <alignment horizontal="center"/>
    </xf>
    <xf numFmtId="0" fontId="19" fillId="9" borderId="11" xfId="1" applyNumberFormat="1" applyFont="1" applyFill="1" applyBorder="1" applyAlignment="1">
      <alignment horizontal="center"/>
    </xf>
    <xf numFmtId="0" fontId="25" fillId="9" borderId="11" xfId="0" applyFont="1" applyFill="1" applyBorder="1" applyAlignment="1">
      <alignment horizontal="left"/>
    </xf>
    <xf numFmtId="0" fontId="0" fillId="9" borderId="11" xfId="0" applyFill="1" applyBorder="1" applyAlignment="1">
      <alignment horizontal="center"/>
    </xf>
    <xf numFmtId="0" fontId="26" fillId="9" borderId="11" xfId="0" applyFont="1" applyFill="1" applyBorder="1" applyAlignment="1">
      <alignment horizontal="center"/>
    </xf>
    <xf numFmtId="0" fontId="0" fillId="0" borderId="11" xfId="0" applyBorder="1"/>
    <xf numFmtId="0" fontId="0" fillId="12" borderId="11" xfId="0" applyFill="1" applyBorder="1"/>
    <xf numFmtId="0" fontId="24" fillId="13" borderId="11" xfId="0" applyFont="1" applyFill="1" applyBorder="1"/>
    <xf numFmtId="1" fontId="19" fillId="9" borderId="11" xfId="0" applyNumberFormat="1" applyFont="1" applyFill="1" applyBorder="1" applyAlignment="1">
      <alignment horizontal="center"/>
    </xf>
    <xf numFmtId="0" fontId="0" fillId="9" borderId="11" xfId="0" applyFill="1" applyBorder="1"/>
    <xf numFmtId="0" fontId="27" fillId="9" borderId="11" xfId="0" applyFont="1" applyFill="1" applyBorder="1" applyAlignment="1">
      <alignment horizontal="left"/>
    </xf>
    <xf numFmtId="0" fontId="28" fillId="0" borderId="0" xfId="0" applyFont="1"/>
    <xf numFmtId="0" fontId="28" fillId="0" borderId="0" xfId="4" applyFont="1"/>
    <xf numFmtId="49" fontId="28" fillId="0" borderId="0" xfId="0" applyNumberFormat="1" applyFont="1" applyAlignment="1">
      <alignment wrapText="1"/>
    </xf>
    <xf numFmtId="0" fontId="29" fillId="0" borderId="0" xfId="4" applyFont="1" applyAlignment="1">
      <alignment horizontal="right"/>
    </xf>
    <xf numFmtId="0" fontId="28" fillId="0" borderId="0" xfId="0" applyFont="1" applyAlignment="1">
      <alignment horizontal="center"/>
    </xf>
    <xf numFmtId="0" fontId="28" fillId="0" borderId="0" xfId="0" applyFont="1" applyAlignment="1">
      <alignment horizontal="left"/>
    </xf>
    <xf numFmtId="0" fontId="30" fillId="0" borderId="0" xfId="4" applyFont="1" applyAlignment="1">
      <alignment horizontal="left" indent="3"/>
    </xf>
    <xf numFmtId="0" fontId="29" fillId="0" borderId="0" xfId="4" applyFont="1"/>
    <xf numFmtId="0" fontId="28" fillId="0" borderId="0" xfId="0" applyFont="1" applyAlignment="1">
      <alignment horizontal="left" vertical="center"/>
    </xf>
    <xf numFmtId="0" fontId="28" fillId="0" borderId="0" xfId="4" applyFont="1" applyAlignment="1">
      <alignment horizontal="left" indent="2"/>
    </xf>
    <xf numFmtId="0" fontId="28" fillId="0" borderId="0" xfId="4" applyFont="1" applyAlignment="1">
      <alignment horizontal="left"/>
    </xf>
    <xf numFmtId="0" fontId="28" fillId="0" borderId="0" xfId="1" applyNumberFormat="1" applyFont="1" applyFill="1" applyBorder="1" applyAlignment="1">
      <alignment horizontal="center"/>
    </xf>
    <xf numFmtId="0" fontId="29" fillId="0" borderId="0" xfId="0" applyFont="1" applyAlignment="1">
      <alignment horizontal="center"/>
    </xf>
    <xf numFmtId="1" fontId="28" fillId="0" borderId="0" xfId="0" applyNumberFormat="1" applyFont="1" applyAlignment="1">
      <alignment horizontal="center"/>
    </xf>
    <xf numFmtId="0" fontId="29" fillId="0" borderId="0" xfId="4" applyFont="1" applyAlignment="1">
      <alignment horizontal="center" vertical="center" wrapText="1"/>
    </xf>
    <xf numFmtId="0" fontId="29" fillId="0" borderId="0" xfId="6" applyFont="1" applyAlignment="1">
      <alignment horizontal="left" vertical="center"/>
    </xf>
    <xf numFmtId="49" fontId="28" fillId="0" borderId="0" xfId="0" applyNumberFormat="1" applyFont="1" applyAlignment="1">
      <alignment horizontal="center" wrapText="1"/>
    </xf>
    <xf numFmtId="0" fontId="30" fillId="0" borderId="0" xfId="4" applyFont="1" applyAlignment="1">
      <alignment horizontal="left" indent="2"/>
    </xf>
    <xf numFmtId="0" fontId="29" fillId="0" borderId="0" xfId="4" applyFont="1" applyAlignment="1">
      <alignment horizontal="center" vertical="center"/>
    </xf>
    <xf numFmtId="0" fontId="29" fillId="0" borderId="0" xfId="4" applyFont="1" applyAlignment="1">
      <alignment horizontal="left" vertical="center"/>
    </xf>
    <xf numFmtId="0" fontId="28" fillId="0" borderId="0" xfId="4" applyFont="1" applyAlignment="1">
      <alignment horizontal="center"/>
    </xf>
    <xf numFmtId="49" fontId="28" fillId="0" borderId="0" xfId="0" applyNumberFormat="1" applyFont="1" applyAlignment="1">
      <alignment horizontal="center" vertical="top" wrapText="1"/>
    </xf>
    <xf numFmtId="0" fontId="0" fillId="12" borderId="0" xfId="0" applyFill="1" applyAlignment="1">
      <alignment horizontal="center" vertical="center"/>
    </xf>
    <xf numFmtId="0" fontId="7" fillId="14" borderId="4" xfId="4" applyFont="1" applyFill="1" applyBorder="1" applyAlignment="1">
      <alignment vertical="center" wrapText="1"/>
    </xf>
    <xf numFmtId="0" fontId="3" fillId="6" borderId="4" xfId="4" applyFill="1" applyBorder="1" applyAlignment="1">
      <alignment horizontal="left" vertical="center"/>
    </xf>
    <xf numFmtId="0" fontId="3" fillId="6" borderId="13" xfId="4" applyFill="1" applyBorder="1" applyAlignment="1">
      <alignment horizontal="center" vertical="center"/>
    </xf>
    <xf numFmtId="0" fontId="3" fillId="6" borderId="13" xfId="4" applyFill="1" applyBorder="1" applyAlignment="1">
      <alignment horizontal="center"/>
    </xf>
    <xf numFmtId="164" fontId="3" fillId="6" borderId="13" xfId="4" applyNumberFormat="1" applyFill="1" applyBorder="1"/>
    <xf numFmtId="0" fontId="28" fillId="0" borderId="0" xfId="0" applyFont="1" applyAlignment="1">
      <alignment horizontal="center" vertical="center"/>
    </xf>
    <xf numFmtId="0" fontId="29" fillId="0" borderId="0" xfId="0" applyFont="1" applyAlignment="1">
      <alignment horizontal="right"/>
    </xf>
    <xf numFmtId="37" fontId="28" fillId="0" borderId="0" xfId="5" applyFont="1" applyFill="1" applyBorder="1"/>
    <xf numFmtId="0" fontId="29" fillId="0" borderId="0" xfId="0" applyFont="1"/>
    <xf numFmtId="0" fontId="29" fillId="0" borderId="0" xfId="4" applyFont="1" applyAlignment="1">
      <alignment vertical="center" wrapText="1"/>
    </xf>
    <xf numFmtId="0" fontId="28" fillId="0" borderId="0" xfId="4" applyFont="1" applyAlignment="1">
      <alignment horizontal="center" vertical="center"/>
    </xf>
    <xf numFmtId="164" fontId="28" fillId="0" borderId="0" xfId="4" applyNumberFormat="1" applyFont="1"/>
    <xf numFmtId="0" fontId="29" fillId="0" borderId="0" xfId="0" applyFont="1" applyAlignment="1">
      <alignment horizontal="center" vertical="center" wrapText="1"/>
    </xf>
    <xf numFmtId="9" fontId="28" fillId="0" borderId="0" xfId="3" applyFont="1" applyFill="1" applyBorder="1" applyAlignment="1">
      <alignment horizontal="center"/>
    </xf>
    <xf numFmtId="9" fontId="28" fillId="0" borderId="0" xfId="3" applyFont="1" applyFill="1" applyBorder="1" applyAlignment="1">
      <alignment horizontal="center" vertical="center"/>
    </xf>
    <xf numFmtId="0" fontId="7" fillId="14" borderId="4" xfId="7" applyFont="1" applyFill="1" applyBorder="1" applyAlignment="1">
      <alignment vertical="center" wrapText="1"/>
    </xf>
    <xf numFmtId="0" fontId="7" fillId="14" borderId="5" xfId="4" applyFont="1" applyFill="1" applyBorder="1" applyAlignment="1">
      <alignment horizontal="left" vertical="center" wrapText="1"/>
    </xf>
    <xf numFmtId="0" fontId="7" fillId="14" borderId="4" xfId="4" applyFont="1" applyFill="1" applyBorder="1" applyAlignment="1">
      <alignment horizontal="left" vertical="center" wrapText="1"/>
    </xf>
    <xf numFmtId="0" fontId="2" fillId="0" borderId="4" xfId="0" applyFont="1" applyBorder="1"/>
    <xf numFmtId="9" fontId="2" fillId="0" borderId="4" xfId="0" applyNumberFormat="1" applyFont="1" applyBorder="1"/>
    <xf numFmtId="0" fontId="0" fillId="10" borderId="10" xfId="0" applyFill="1" applyBorder="1" applyAlignment="1">
      <alignment wrapText="1"/>
    </xf>
    <xf numFmtId="0" fontId="33" fillId="0" borderId="4" xfId="0" applyFont="1" applyBorder="1"/>
    <xf numFmtId="9" fontId="33" fillId="0" borderId="4" xfId="0" applyNumberFormat="1" applyFont="1" applyBorder="1"/>
    <xf numFmtId="49" fontId="28" fillId="0" borderId="0" xfId="0" applyNumberFormat="1" applyFont="1" applyAlignment="1">
      <alignment horizontal="left" wrapText="1"/>
    </xf>
    <xf numFmtId="9" fontId="28" fillId="0" borderId="0" xfId="0" applyNumberFormat="1" applyFont="1" applyAlignment="1">
      <alignment horizontal="center"/>
    </xf>
    <xf numFmtId="0" fontId="29" fillId="0" borderId="0" xfId="4" applyFont="1" applyAlignment="1">
      <alignment horizontal="left" vertical="center" wrapText="1"/>
    </xf>
    <xf numFmtId="0" fontId="29" fillId="0" borderId="0" xfId="0" applyFont="1" applyAlignment="1">
      <alignment vertical="center"/>
    </xf>
    <xf numFmtId="0" fontId="29" fillId="0" borderId="0" xfId="4" applyFont="1" applyAlignment="1">
      <alignment horizontal="center"/>
    </xf>
    <xf numFmtId="0" fontId="29" fillId="0" borderId="0" xfId="7" applyFont="1" applyAlignment="1">
      <alignment vertical="center" wrapText="1"/>
    </xf>
    <xf numFmtId="9" fontId="29" fillId="0" borderId="0" xfId="0" applyNumberFormat="1" applyFont="1" applyAlignment="1">
      <alignment horizontal="center"/>
    </xf>
    <xf numFmtId="9" fontId="28" fillId="0" borderId="0" xfId="0" applyNumberFormat="1" applyFont="1"/>
    <xf numFmtId="0" fontId="30" fillId="0" borderId="0" xfId="4" applyFont="1"/>
    <xf numFmtId="0" fontId="28" fillId="0" borderId="0" xfId="0" applyFont="1" applyAlignment="1">
      <alignment horizontal="left" vertical="center" indent="2"/>
    </xf>
    <xf numFmtId="0" fontId="29" fillId="0" borderId="0" xfId="4" applyFont="1" applyAlignment="1">
      <alignment vertical="center"/>
    </xf>
    <xf numFmtId="0" fontId="7" fillId="14" borderId="4" xfId="4" applyFont="1" applyFill="1" applyBorder="1" applyAlignment="1">
      <alignment vertical="center"/>
    </xf>
    <xf numFmtId="0" fontId="3" fillId="6" borderId="4" xfId="0" applyFont="1" applyFill="1" applyBorder="1" applyAlignment="1">
      <alignment horizontal="left"/>
    </xf>
    <xf numFmtId="0" fontId="3" fillId="6" borderId="4" xfId="0" applyFont="1" applyFill="1" applyBorder="1" applyAlignment="1">
      <alignment horizontal="left" wrapText="1"/>
    </xf>
    <xf numFmtId="0" fontId="29" fillId="0" borderId="0" xfId="4" applyFont="1" applyAlignment="1">
      <alignment horizontal="left"/>
    </xf>
    <xf numFmtId="1" fontId="28" fillId="0" borderId="0" xfId="0" applyNumberFormat="1" applyFont="1" applyAlignment="1">
      <alignment wrapText="1"/>
    </xf>
    <xf numFmtId="9" fontId="28" fillId="0" borderId="0" xfId="3" applyFont="1" applyFill="1" applyBorder="1"/>
    <xf numFmtId="0" fontId="15" fillId="11" borderId="0" xfId="4" applyFont="1" applyFill="1"/>
    <xf numFmtId="0" fontId="28" fillId="0" borderId="0" xfId="0" applyFont="1" applyAlignment="1">
      <alignment horizontal="right"/>
    </xf>
    <xf numFmtId="0" fontId="19" fillId="0" borderId="0" xfId="7" applyFont="1" applyAlignment="1" applyProtection="1">
      <alignment horizontal="left" indent="3"/>
      <protection locked="0"/>
    </xf>
    <xf numFmtId="0" fontId="19" fillId="0" borderId="0" xfId="7" applyFont="1" applyProtection="1">
      <protection locked="0"/>
    </xf>
    <xf numFmtId="0" fontId="3" fillId="0" borderId="0" xfId="7" applyAlignment="1" applyProtection="1">
      <alignment horizontal="left" indent="3"/>
      <protection locked="0"/>
    </xf>
    <xf numFmtId="0" fontId="3" fillId="0" borderId="0" xfId="7" applyProtection="1">
      <protection locked="0"/>
    </xf>
    <xf numFmtId="9" fontId="3" fillId="0" borderId="0" xfId="3" applyFont="1" applyAlignment="1" applyProtection="1">
      <protection locked="0"/>
    </xf>
    <xf numFmtId="0" fontId="19" fillId="0" borderId="0" xfId="7" applyFont="1"/>
    <xf numFmtId="0" fontId="19" fillId="0" borderId="0" xfId="7" applyFont="1" applyAlignment="1">
      <alignment horizontal="left" indent="3"/>
    </xf>
    <xf numFmtId="0" fontId="20" fillId="7" borderId="1" xfId="7" applyFont="1" applyFill="1" applyBorder="1" applyAlignment="1">
      <alignment horizontal="left" indent="3"/>
    </xf>
    <xf numFmtId="0" fontId="19" fillId="7" borderId="2" xfId="7" applyFont="1" applyFill="1" applyBorder="1" applyAlignment="1">
      <alignment horizontal="left"/>
    </xf>
    <xf numFmtId="0" fontId="7" fillId="7" borderId="2" xfId="0" applyFont="1" applyFill="1" applyBorder="1" applyAlignment="1">
      <alignment horizontal="right"/>
    </xf>
    <xf numFmtId="0" fontId="3" fillId="7" borderId="2" xfId="0" applyFont="1" applyFill="1" applyBorder="1" applyAlignment="1">
      <alignment horizontal="left"/>
    </xf>
    <xf numFmtId="0" fontId="20" fillId="7" borderId="3" xfId="7" applyFont="1" applyFill="1" applyBorder="1" applyAlignment="1">
      <alignment horizontal="center"/>
    </xf>
    <xf numFmtId="0" fontId="21" fillId="7" borderId="7" xfId="7" applyFont="1" applyFill="1" applyBorder="1" applyAlignment="1">
      <alignment horizontal="left" indent="3"/>
    </xf>
    <xf numFmtId="0" fontId="19" fillId="7" borderId="8" xfId="7" applyFont="1" applyFill="1" applyBorder="1" applyAlignment="1">
      <alignment horizontal="left"/>
    </xf>
    <xf numFmtId="0" fontId="7" fillId="7" borderId="8" xfId="0" applyFont="1" applyFill="1" applyBorder="1" applyAlignment="1">
      <alignment horizontal="right"/>
    </xf>
    <xf numFmtId="0" fontId="3" fillId="7" borderId="8" xfId="0" applyFont="1" applyFill="1" applyBorder="1"/>
    <xf numFmtId="166" fontId="19" fillId="7" borderId="9" xfId="7" applyNumberFormat="1" applyFont="1" applyFill="1" applyBorder="1" applyAlignment="1">
      <alignment horizontal="center"/>
    </xf>
    <xf numFmtId="0" fontId="3" fillId="0" borderId="0" xfId="7" applyAlignment="1">
      <alignment horizontal="left" indent="3"/>
    </xf>
    <xf numFmtId="0" fontId="19" fillId="0" borderId="0" xfId="7" applyFont="1" applyAlignment="1">
      <alignment horizontal="left"/>
    </xf>
    <xf numFmtId="0" fontId="3" fillId="0" borderId="2" xfId="0" applyFont="1" applyBorder="1" applyAlignment="1">
      <alignment horizontal="center"/>
    </xf>
    <xf numFmtId="0" fontId="3" fillId="0" borderId="2" xfId="0" applyFont="1" applyBorder="1" applyAlignment="1">
      <alignment horizontal="left"/>
    </xf>
    <xf numFmtId="0" fontId="19" fillId="0" borderId="0" xfId="7" applyFont="1" applyAlignment="1">
      <alignment horizontal="center"/>
    </xf>
    <xf numFmtId="14" fontId="19" fillId="0" borderId="0" xfId="7" quotePrefix="1" applyNumberFormat="1" applyFont="1" applyAlignment="1">
      <alignment horizontal="center"/>
    </xf>
    <xf numFmtId="0" fontId="22" fillId="0" borderId="0" xfId="7" applyFont="1" applyAlignment="1">
      <alignment horizontal="left" indent="15"/>
    </xf>
    <xf numFmtId="0" fontId="23" fillId="0" borderId="0" xfId="7" applyFont="1" applyAlignment="1">
      <alignment horizontal="left"/>
    </xf>
    <xf numFmtId="14" fontId="19" fillId="0" borderId="0" xfId="7" applyNumberFormat="1" applyFont="1" applyAlignment="1">
      <alignment horizontal="center"/>
    </xf>
    <xf numFmtId="0" fontId="19" fillId="0" borderId="1" xfId="7" applyFont="1" applyBorder="1" applyAlignment="1">
      <alignment horizontal="left" indent="3"/>
    </xf>
    <xf numFmtId="0" fontId="19" fillId="0" borderId="2" xfId="7" applyFont="1" applyBorder="1"/>
    <xf numFmtId="9" fontId="19" fillId="0" borderId="3" xfId="7" applyNumberFormat="1" applyFont="1" applyBorder="1"/>
    <xf numFmtId="0" fontId="19" fillId="0" borderId="5" xfId="7" applyFont="1" applyBorder="1" applyAlignment="1">
      <alignment horizontal="left" indent="3"/>
    </xf>
    <xf numFmtId="0" fontId="19" fillId="6" borderId="4" xfId="7" applyFont="1" applyFill="1" applyBorder="1" applyAlignment="1">
      <alignment horizontal="center"/>
    </xf>
    <xf numFmtId="0" fontId="19" fillId="6" borderId="12" xfId="7" applyFont="1" applyFill="1" applyBorder="1" applyAlignment="1">
      <alignment horizontal="center"/>
    </xf>
    <xf numFmtId="0" fontId="19" fillId="0" borderId="6" xfId="7" applyFont="1" applyBorder="1"/>
    <xf numFmtId="0" fontId="19" fillId="6" borderId="13" xfId="7" applyFont="1" applyFill="1" applyBorder="1" applyAlignment="1">
      <alignment horizontal="center"/>
    </xf>
    <xf numFmtId="0" fontId="19" fillId="8" borderId="13" xfId="7" applyFont="1" applyFill="1" applyBorder="1" applyAlignment="1">
      <alignment horizontal="center"/>
    </xf>
    <xf numFmtId="0" fontId="19" fillId="0" borderId="7" xfId="7" applyFont="1" applyBorder="1" applyAlignment="1">
      <alignment horizontal="left" indent="3"/>
    </xf>
    <xf numFmtId="0" fontId="19" fillId="0" borderId="8" xfId="7" applyFont="1" applyBorder="1"/>
    <xf numFmtId="0" fontId="19" fillId="0" borderId="9" xfId="7" applyFont="1" applyBorder="1"/>
    <xf numFmtId="0" fontId="7" fillId="9" borderId="4" xfId="8" applyFont="1" applyFill="1" applyBorder="1" applyAlignment="1">
      <alignment horizontal="center"/>
    </xf>
    <xf numFmtId="0" fontId="3" fillId="0" borderId="4" xfId="0" applyFont="1" applyBorder="1" applyAlignment="1">
      <alignment horizontal="center"/>
    </xf>
    <xf numFmtId="0" fontId="3" fillId="0" borderId="0" xfId="7"/>
    <xf numFmtId="0" fontId="7" fillId="9" borderId="4" xfId="7" applyFont="1" applyFill="1" applyBorder="1" applyAlignment="1">
      <alignment horizontal="center"/>
    </xf>
    <xf numFmtId="166" fontId="7" fillId="9" borderId="4" xfId="7" applyNumberFormat="1" applyFont="1" applyFill="1" applyBorder="1" applyAlignment="1">
      <alignment horizontal="center"/>
    </xf>
    <xf numFmtId="0" fontId="19" fillId="0" borderId="0" xfId="7" applyFont="1" applyAlignment="1">
      <alignment horizontal="left" indent="2"/>
    </xf>
    <xf numFmtId="0" fontId="3" fillId="0" borderId="4" xfId="7" applyBorder="1" applyAlignment="1">
      <alignment horizontal="center"/>
    </xf>
    <xf numFmtId="9" fontId="3" fillId="0" borderId="0" xfId="3" applyFont="1" applyAlignment="1" applyProtection="1">
      <alignment horizontal="center"/>
      <protection locked="0"/>
    </xf>
    <xf numFmtId="9" fontId="3" fillId="0" borderId="0" xfId="3" applyFont="1" applyAlignment="1" applyProtection="1">
      <alignment horizontal="center"/>
    </xf>
    <xf numFmtId="0" fontId="29" fillId="0" borderId="0" xfId="4" applyFont="1" applyAlignment="1">
      <alignment horizontal="center" vertical="center"/>
    </xf>
    <xf numFmtId="0" fontId="5" fillId="5" borderId="7" xfId="4" applyFont="1" applyFill="1" applyBorder="1" applyAlignment="1">
      <alignment horizontal="center" vertical="center"/>
    </xf>
    <xf numFmtId="0" fontId="5" fillId="5" borderId="8" xfId="4" applyFont="1" applyFill="1" applyBorder="1" applyAlignment="1">
      <alignment horizontal="center" vertical="center"/>
    </xf>
    <xf numFmtId="0" fontId="5" fillId="5" borderId="5" xfId="4" applyFont="1" applyFill="1" applyBorder="1" applyAlignment="1">
      <alignment horizontal="center" vertical="center"/>
    </xf>
    <xf numFmtId="0" fontId="5" fillId="5" borderId="0" xfId="4" applyFont="1" applyFill="1" applyAlignment="1">
      <alignment horizontal="center" vertical="center"/>
    </xf>
    <xf numFmtId="9" fontId="3" fillId="6" borderId="4" xfId="3" applyNumberFormat="1" applyFont="1" applyFill="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9" fontId="0" fillId="0" borderId="0" xfId="0" applyNumberFormat="1"/>
  </cellXfs>
  <cellStyles count="9">
    <cellStyle name="Comma" xfId="1" builtinId="3"/>
    <cellStyle name="Comma 2" xfId="5" xr:uid="{415C925A-51D5-48DD-A607-0F8000F1F524}"/>
    <cellStyle name="Currency" xfId="2" builtinId="4"/>
    <cellStyle name="Normal" xfId="0" builtinId="0"/>
    <cellStyle name="Normal 2 2" xfId="8" xr:uid="{86AC130C-33D8-4ADC-AB99-5E9812978156}"/>
    <cellStyle name="Normal 3" xfId="4" xr:uid="{E322422C-012F-4371-89F4-C2C2055A3C02}"/>
    <cellStyle name="Normal 3 2" xfId="6" xr:uid="{43811461-F800-45FE-8E14-63B72FB64AF7}"/>
    <cellStyle name="Normal 4" xfId="7" xr:uid="{B8EBAC8B-C7FB-4C49-9694-DE225475E3DA}"/>
    <cellStyle name="Percent" xfId="3" builtinId="5"/>
  </cellStyles>
  <dxfs count="254">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C7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3.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APT!$K$20</c:f>
              <c:strCache>
                <c:ptCount val="1"/>
                <c:pt idx="0">
                  <c:v>0</c:v>
                </c:pt>
              </c:strCache>
            </c:strRef>
          </c:tx>
          <c:spPr>
            <a:solidFill>
              <a:schemeClr val="accent1"/>
            </a:solidFill>
            <a:ln>
              <a:noFill/>
            </a:ln>
            <a:effectLst/>
          </c:spPr>
          <c:invertIfNegative val="0"/>
          <c:cat>
            <c:numRef>
              <c:f>APT!$J$21:$J$24</c:f>
              <c:numCache>
                <c:formatCode>General</c:formatCode>
                <c:ptCount val="4"/>
                <c:pt idx="0">
                  <c:v>0</c:v>
                </c:pt>
                <c:pt idx="1">
                  <c:v>0</c:v>
                </c:pt>
                <c:pt idx="2">
                  <c:v>0</c:v>
                </c:pt>
                <c:pt idx="3">
                  <c:v>0</c:v>
                </c:pt>
              </c:numCache>
            </c:numRef>
          </c:cat>
          <c:val>
            <c:numRef>
              <c:f>APT!$K$21:$K$24</c:f>
              <c:numCache>
                <c:formatCode>General</c:formatCode>
                <c:ptCount val="4"/>
                <c:pt idx="0">
                  <c:v>1</c:v>
                </c:pt>
                <c:pt idx="1">
                  <c:v>1</c:v>
                </c:pt>
                <c:pt idx="2">
                  <c:v>0</c:v>
                </c:pt>
                <c:pt idx="3">
                  <c:v>0</c:v>
                </c:pt>
              </c:numCache>
            </c:numRef>
          </c:val>
          <c:extLst>
            <c:ext xmlns:c16="http://schemas.microsoft.com/office/drawing/2014/chart" uri="{C3380CC4-5D6E-409C-BE32-E72D297353CC}">
              <c16:uniqueId val="{00000000-6B3D-469E-A739-7C8634F37B83}"/>
            </c:ext>
          </c:extLst>
        </c:ser>
        <c:ser>
          <c:idx val="1"/>
          <c:order val="1"/>
          <c:tx>
            <c:strRef>
              <c:f>APT!$L$20</c:f>
              <c:strCache>
                <c:ptCount val="1"/>
                <c:pt idx="0">
                  <c:v>0</c:v>
                </c:pt>
              </c:strCache>
            </c:strRef>
          </c:tx>
          <c:spPr>
            <a:solidFill>
              <a:schemeClr val="accent2"/>
            </a:solidFill>
            <a:ln>
              <a:noFill/>
            </a:ln>
            <a:effectLst/>
          </c:spPr>
          <c:invertIfNegative val="0"/>
          <c:cat>
            <c:numRef>
              <c:f>APT!$J$21:$J$24</c:f>
              <c:numCache>
                <c:formatCode>General</c:formatCode>
                <c:ptCount val="4"/>
                <c:pt idx="0">
                  <c:v>0</c:v>
                </c:pt>
                <c:pt idx="1">
                  <c:v>0</c:v>
                </c:pt>
                <c:pt idx="2">
                  <c:v>0</c:v>
                </c:pt>
                <c:pt idx="3">
                  <c:v>0</c:v>
                </c:pt>
              </c:numCache>
            </c:numRef>
          </c:cat>
          <c:val>
            <c:numRef>
              <c:f>APT!$L$21:$L$24</c:f>
              <c:numCache>
                <c:formatCode>General</c:formatCode>
                <c:ptCount val="4"/>
                <c:pt idx="0">
                  <c:v>1</c:v>
                </c:pt>
                <c:pt idx="1">
                  <c:v>1</c:v>
                </c:pt>
                <c:pt idx="2">
                  <c:v>0</c:v>
                </c:pt>
                <c:pt idx="3">
                  <c:v>0</c:v>
                </c:pt>
              </c:numCache>
            </c:numRef>
          </c:val>
          <c:extLst>
            <c:ext xmlns:c16="http://schemas.microsoft.com/office/drawing/2014/chart" uri="{C3380CC4-5D6E-409C-BE32-E72D297353CC}">
              <c16:uniqueId val="{00000001-6B3D-469E-A739-7C8634F37B83}"/>
            </c:ext>
          </c:extLst>
        </c:ser>
        <c:dLbls>
          <c:showLegendKey val="0"/>
          <c:showVal val="0"/>
          <c:showCatName val="0"/>
          <c:showSerName val="0"/>
          <c:showPercent val="0"/>
          <c:showBubbleSize val="0"/>
        </c:dLbls>
        <c:gapWidth val="219"/>
        <c:overlap val="-27"/>
        <c:axId val="744487343"/>
        <c:axId val="743569391"/>
      </c:barChart>
      <c:catAx>
        <c:axId val="744487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manualLayout>
              <c:xMode val="edge"/>
              <c:yMode val="edge"/>
              <c:x val="0.4690378810356744"/>
              <c:y val="0.8065331140213687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569391"/>
        <c:crosses val="autoZero"/>
        <c:auto val="1"/>
        <c:lblAlgn val="ctr"/>
        <c:lblOffset val="100"/>
        <c:noMultiLvlLbl val="0"/>
      </c:catAx>
      <c:valAx>
        <c:axId val="743569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Students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487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ASC!$K$20</c:f>
              <c:strCache>
                <c:ptCount val="1"/>
                <c:pt idx="0">
                  <c:v>0</c:v>
                </c:pt>
              </c:strCache>
            </c:strRef>
          </c:tx>
          <c:spPr>
            <a:solidFill>
              <a:schemeClr val="accent1"/>
            </a:solidFill>
            <a:ln>
              <a:noFill/>
            </a:ln>
            <a:effectLst/>
          </c:spPr>
          <c:invertIfNegative val="0"/>
          <c:cat>
            <c:numRef>
              <c:f>ASC!$J$21:$J$24</c:f>
              <c:numCache>
                <c:formatCode>General</c:formatCode>
                <c:ptCount val="4"/>
                <c:pt idx="0">
                  <c:v>0</c:v>
                </c:pt>
                <c:pt idx="1">
                  <c:v>0</c:v>
                </c:pt>
                <c:pt idx="2">
                  <c:v>0</c:v>
                </c:pt>
                <c:pt idx="3">
                  <c:v>0</c:v>
                </c:pt>
              </c:numCache>
            </c:numRef>
          </c:cat>
          <c:val>
            <c:numRef>
              <c:f>ASC!$K$21:$K$24</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9C47-427B-A7C7-0BA12D883328}"/>
            </c:ext>
          </c:extLst>
        </c:ser>
        <c:ser>
          <c:idx val="1"/>
          <c:order val="1"/>
          <c:tx>
            <c:strRef>
              <c:f>ASC!$L$20</c:f>
              <c:strCache>
                <c:ptCount val="1"/>
                <c:pt idx="0">
                  <c:v>0</c:v>
                </c:pt>
              </c:strCache>
            </c:strRef>
          </c:tx>
          <c:spPr>
            <a:solidFill>
              <a:schemeClr val="accent2"/>
            </a:solidFill>
            <a:ln>
              <a:noFill/>
            </a:ln>
            <a:effectLst/>
          </c:spPr>
          <c:invertIfNegative val="0"/>
          <c:cat>
            <c:numRef>
              <c:f>ASC!$J$21:$J$24</c:f>
              <c:numCache>
                <c:formatCode>General</c:formatCode>
                <c:ptCount val="4"/>
                <c:pt idx="0">
                  <c:v>0</c:v>
                </c:pt>
                <c:pt idx="1">
                  <c:v>0</c:v>
                </c:pt>
                <c:pt idx="2">
                  <c:v>0</c:v>
                </c:pt>
                <c:pt idx="3">
                  <c:v>0</c:v>
                </c:pt>
              </c:numCache>
            </c:numRef>
          </c:cat>
          <c:val>
            <c:numRef>
              <c:f>ASC!$L$21:$L$24</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1-9C47-427B-A7C7-0BA12D883328}"/>
            </c:ext>
          </c:extLst>
        </c:ser>
        <c:dLbls>
          <c:showLegendKey val="0"/>
          <c:showVal val="0"/>
          <c:showCatName val="0"/>
          <c:showSerName val="0"/>
          <c:showPercent val="0"/>
          <c:showBubbleSize val="0"/>
        </c:dLbls>
        <c:gapWidth val="219"/>
        <c:overlap val="-27"/>
        <c:axId val="744487343"/>
        <c:axId val="743569391"/>
      </c:barChart>
      <c:catAx>
        <c:axId val="744487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manualLayout>
              <c:xMode val="edge"/>
              <c:yMode val="edge"/>
              <c:x val="0.4690378810356744"/>
              <c:y val="0.8065331140213687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569391"/>
        <c:crosses val="autoZero"/>
        <c:auto val="1"/>
        <c:lblAlgn val="ctr"/>
        <c:lblOffset val="100"/>
        <c:noMultiLvlLbl val="0"/>
      </c:catAx>
      <c:valAx>
        <c:axId val="743569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Students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487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a:t>
            </a:r>
            <a:r>
              <a:rPr lang="en-US" baseline="0"/>
              <a: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A!$K$20</c:f>
              <c:strCache>
                <c:ptCount val="1"/>
                <c:pt idx="0">
                  <c:v>Off Campus</c:v>
                </c:pt>
              </c:strCache>
            </c:strRef>
          </c:tx>
          <c:spPr>
            <a:solidFill>
              <a:schemeClr val="accent1"/>
            </a:solidFill>
            <a:ln>
              <a:noFill/>
            </a:ln>
            <a:effectLst/>
          </c:spPr>
          <c:invertIfNegative val="0"/>
          <c:cat>
            <c:strRef>
              <c:f>A!$J$21:$J$24</c:f>
              <c:strCache>
                <c:ptCount val="4"/>
                <c:pt idx="0">
                  <c:v>Freshman</c:v>
                </c:pt>
                <c:pt idx="1">
                  <c:v>Sophomore</c:v>
                </c:pt>
                <c:pt idx="2">
                  <c:v>Junior</c:v>
                </c:pt>
                <c:pt idx="3">
                  <c:v>Senior</c:v>
                </c:pt>
              </c:strCache>
            </c:strRef>
          </c:cat>
          <c:val>
            <c:numRef>
              <c:f>A!$K$21:$K$24</c:f>
              <c:numCache>
                <c:formatCode>General</c:formatCode>
                <c:ptCount val="4"/>
                <c:pt idx="0">
                  <c:v>3</c:v>
                </c:pt>
                <c:pt idx="1">
                  <c:v>9</c:v>
                </c:pt>
                <c:pt idx="2">
                  <c:v>13</c:v>
                </c:pt>
                <c:pt idx="3">
                  <c:v>6</c:v>
                </c:pt>
              </c:numCache>
            </c:numRef>
          </c:val>
          <c:extLst>
            <c:ext xmlns:c16="http://schemas.microsoft.com/office/drawing/2014/chart" uri="{C3380CC4-5D6E-409C-BE32-E72D297353CC}">
              <c16:uniqueId val="{00000000-C984-4A97-A752-7D237596C4AA}"/>
            </c:ext>
          </c:extLst>
        </c:ser>
        <c:ser>
          <c:idx val="1"/>
          <c:order val="1"/>
          <c:tx>
            <c:strRef>
              <c:f>A!$L$20</c:f>
              <c:strCache>
                <c:ptCount val="1"/>
                <c:pt idx="0">
                  <c:v>On Campus</c:v>
                </c:pt>
              </c:strCache>
            </c:strRef>
          </c:tx>
          <c:spPr>
            <a:solidFill>
              <a:schemeClr val="accent2"/>
            </a:solidFill>
            <a:ln>
              <a:noFill/>
            </a:ln>
            <a:effectLst/>
          </c:spPr>
          <c:invertIfNegative val="0"/>
          <c:cat>
            <c:strRef>
              <c:f>A!$J$21:$J$24</c:f>
              <c:strCache>
                <c:ptCount val="4"/>
                <c:pt idx="0">
                  <c:v>Freshman</c:v>
                </c:pt>
                <c:pt idx="1">
                  <c:v>Sophomore</c:v>
                </c:pt>
                <c:pt idx="2">
                  <c:v>Junior</c:v>
                </c:pt>
                <c:pt idx="3">
                  <c:v>Senior</c:v>
                </c:pt>
              </c:strCache>
            </c:strRef>
          </c:cat>
          <c:val>
            <c:numRef>
              <c:f>A!$L$21:$L$24</c:f>
              <c:numCache>
                <c:formatCode>General</c:formatCode>
                <c:ptCount val="4"/>
                <c:pt idx="0">
                  <c:v>12</c:v>
                </c:pt>
                <c:pt idx="1">
                  <c:v>9</c:v>
                </c:pt>
                <c:pt idx="2">
                  <c:v>1</c:v>
                </c:pt>
                <c:pt idx="3">
                  <c:v>0</c:v>
                </c:pt>
              </c:numCache>
            </c:numRef>
          </c:val>
          <c:extLst>
            <c:ext xmlns:c16="http://schemas.microsoft.com/office/drawing/2014/chart" uri="{C3380CC4-5D6E-409C-BE32-E72D297353CC}">
              <c16:uniqueId val="{00000001-C984-4A97-A752-7D237596C4AA}"/>
            </c:ext>
          </c:extLst>
        </c:ser>
        <c:dLbls>
          <c:showLegendKey val="0"/>
          <c:showVal val="0"/>
          <c:showCatName val="0"/>
          <c:showSerName val="0"/>
          <c:showPercent val="0"/>
          <c:showBubbleSize val="0"/>
        </c:dLbls>
        <c:gapWidth val="219"/>
        <c:overlap val="-27"/>
        <c:axId val="670643583"/>
        <c:axId val="681109887"/>
      </c:barChart>
      <c:catAx>
        <c:axId val="670643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109887"/>
        <c:crosses val="autoZero"/>
        <c:auto val="1"/>
        <c:lblAlgn val="ctr"/>
        <c:lblOffset val="100"/>
        <c:noMultiLvlLbl val="0"/>
      </c:catAx>
      <c:valAx>
        <c:axId val="681109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Students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643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'#_A'!$K$20</c:f>
              <c:strCache>
                <c:ptCount val="1"/>
                <c:pt idx="0">
                  <c:v>Off Campus</c:v>
                </c:pt>
              </c:strCache>
            </c:strRef>
          </c:tx>
          <c:spPr>
            <a:solidFill>
              <a:schemeClr val="accent1"/>
            </a:solidFill>
            <a:ln>
              <a:noFill/>
            </a:ln>
            <a:effectLst/>
          </c:spPr>
          <c:invertIfNegative val="0"/>
          <c:cat>
            <c:strRef>
              <c:f>'#_A'!$J$21:$J$24</c:f>
              <c:strCache>
                <c:ptCount val="4"/>
                <c:pt idx="0">
                  <c:v>Freshman</c:v>
                </c:pt>
                <c:pt idx="1">
                  <c:v>Sophomore</c:v>
                </c:pt>
                <c:pt idx="2">
                  <c:v>Junior</c:v>
                </c:pt>
                <c:pt idx="3">
                  <c:v>Senior</c:v>
                </c:pt>
              </c:strCache>
            </c:strRef>
          </c:cat>
          <c:val>
            <c:numRef>
              <c:f>'#_A'!$K$21:$K$24</c:f>
              <c:numCache>
                <c:formatCode>General</c:formatCode>
                <c:ptCount val="4"/>
                <c:pt idx="0">
                  <c:v>3</c:v>
                </c:pt>
                <c:pt idx="1">
                  <c:v>9</c:v>
                </c:pt>
                <c:pt idx="2">
                  <c:v>13</c:v>
                </c:pt>
                <c:pt idx="3">
                  <c:v>6</c:v>
                </c:pt>
              </c:numCache>
            </c:numRef>
          </c:val>
          <c:extLst>
            <c:ext xmlns:c16="http://schemas.microsoft.com/office/drawing/2014/chart" uri="{C3380CC4-5D6E-409C-BE32-E72D297353CC}">
              <c16:uniqueId val="{00000000-6EF9-482B-9DFC-5E4E1BA033DD}"/>
            </c:ext>
          </c:extLst>
        </c:ser>
        <c:ser>
          <c:idx val="1"/>
          <c:order val="1"/>
          <c:tx>
            <c:strRef>
              <c:f>'#_A'!$L$20</c:f>
              <c:strCache>
                <c:ptCount val="1"/>
                <c:pt idx="0">
                  <c:v>On Campus</c:v>
                </c:pt>
              </c:strCache>
            </c:strRef>
          </c:tx>
          <c:spPr>
            <a:solidFill>
              <a:schemeClr val="accent2"/>
            </a:solidFill>
            <a:ln>
              <a:noFill/>
            </a:ln>
            <a:effectLst/>
          </c:spPr>
          <c:invertIfNegative val="0"/>
          <c:cat>
            <c:strRef>
              <c:f>'#_A'!$J$21:$J$24</c:f>
              <c:strCache>
                <c:ptCount val="4"/>
                <c:pt idx="0">
                  <c:v>Freshman</c:v>
                </c:pt>
                <c:pt idx="1">
                  <c:v>Sophomore</c:v>
                </c:pt>
                <c:pt idx="2">
                  <c:v>Junior</c:v>
                </c:pt>
                <c:pt idx="3">
                  <c:v>Senior</c:v>
                </c:pt>
              </c:strCache>
            </c:strRef>
          </c:cat>
          <c:val>
            <c:numRef>
              <c:f>'#_A'!$L$21:$L$24</c:f>
              <c:numCache>
                <c:formatCode>General</c:formatCode>
                <c:ptCount val="4"/>
                <c:pt idx="0">
                  <c:v>12</c:v>
                </c:pt>
                <c:pt idx="1">
                  <c:v>9</c:v>
                </c:pt>
                <c:pt idx="2">
                  <c:v>1</c:v>
                </c:pt>
                <c:pt idx="3">
                  <c:v>0</c:v>
                </c:pt>
              </c:numCache>
            </c:numRef>
          </c:val>
          <c:extLst>
            <c:ext xmlns:c16="http://schemas.microsoft.com/office/drawing/2014/chart" uri="{C3380CC4-5D6E-409C-BE32-E72D297353CC}">
              <c16:uniqueId val="{00000001-6EF9-482B-9DFC-5E4E1BA033DD}"/>
            </c:ext>
          </c:extLst>
        </c:ser>
        <c:dLbls>
          <c:showLegendKey val="0"/>
          <c:showVal val="0"/>
          <c:showCatName val="0"/>
          <c:showSerName val="0"/>
          <c:showPercent val="0"/>
          <c:showBubbleSize val="0"/>
        </c:dLbls>
        <c:gapWidth val="219"/>
        <c:overlap val="-27"/>
        <c:axId val="744487343"/>
        <c:axId val="743569391"/>
      </c:barChart>
      <c:catAx>
        <c:axId val="744487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manualLayout>
              <c:xMode val="edge"/>
              <c:yMode val="edge"/>
              <c:x val="0.4690378810356744"/>
              <c:y val="0.8065331140213687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569391"/>
        <c:crosses val="autoZero"/>
        <c:auto val="1"/>
        <c:lblAlgn val="ctr"/>
        <c:lblOffset val="100"/>
        <c:noMultiLvlLbl val="0"/>
      </c:catAx>
      <c:valAx>
        <c:axId val="743569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Students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487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 Housing</a:t>
            </a:r>
          </a:p>
        </c:rich>
      </c:tx>
      <c:layout>
        <c:manualLayout>
          <c:xMode val="edge"/>
          <c:yMode val="edge"/>
          <c:x val="0.39915821950827574"/>
          <c:y val="6.27471190564698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158333333333333"/>
          <c:y val="0.17168999708369787"/>
          <c:w val="0.80786111111111103"/>
          <c:h val="0.64805588936918179"/>
        </c:manualLayout>
      </c:layout>
      <c:barChart>
        <c:barDir val="col"/>
        <c:grouping val="stacked"/>
        <c:varyColors val="0"/>
        <c:ser>
          <c:idx val="0"/>
          <c:order val="0"/>
          <c:spPr>
            <a:solidFill>
              <a:schemeClr val="accent1"/>
            </a:solidFill>
            <a:ln>
              <a:noFill/>
            </a:ln>
            <a:effectLst/>
          </c:spPr>
          <c:invertIfNegative val="0"/>
          <c:cat>
            <c:numRef>
              <c:f>BPT!$I$20:$I$21</c:f>
              <c:numCache>
                <c:formatCode>General</c:formatCode>
                <c:ptCount val="2"/>
                <c:pt idx="0">
                  <c:v>1</c:v>
                </c:pt>
              </c:numCache>
            </c:numRef>
          </c:cat>
          <c:val>
            <c:numRef>
              <c:f>BPT!$J$20:$J$21</c:f>
              <c:numCache>
                <c:formatCode>General</c:formatCode>
                <c:ptCount val="2"/>
                <c:pt idx="0">
                  <c:v>1</c:v>
                </c:pt>
                <c:pt idx="1">
                  <c:v>1</c:v>
                </c:pt>
              </c:numCache>
            </c:numRef>
          </c:val>
          <c:extLst>
            <c:ext xmlns:c16="http://schemas.microsoft.com/office/drawing/2014/chart" uri="{C3380CC4-5D6E-409C-BE32-E72D297353CC}">
              <c16:uniqueId val="{00000000-EFF7-4C9F-98C9-1C37D01FEDB2}"/>
            </c:ext>
          </c:extLst>
        </c:ser>
        <c:dLbls>
          <c:showLegendKey val="0"/>
          <c:showVal val="0"/>
          <c:showCatName val="0"/>
          <c:showSerName val="0"/>
          <c:showPercent val="0"/>
          <c:showBubbleSize val="0"/>
        </c:dLbls>
        <c:gapWidth val="219"/>
        <c:overlap val="100"/>
        <c:axId val="2037497055"/>
        <c:axId val="465158768"/>
      </c:barChart>
      <c:catAx>
        <c:axId val="2037497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158768"/>
        <c:crosses val="autoZero"/>
        <c:auto val="1"/>
        <c:lblAlgn val="ctr"/>
        <c:lblOffset val="100"/>
        <c:noMultiLvlLbl val="0"/>
      </c:catAx>
      <c:valAx>
        <c:axId val="465158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Students</a:t>
                </a:r>
              </a:p>
            </c:rich>
          </c:tx>
          <c:layout>
            <c:manualLayout>
              <c:xMode val="edge"/>
              <c:yMode val="edge"/>
              <c:x val="2.2222222222222223E-2"/>
              <c:y val="0.3818427547302855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49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 Housing</a:t>
            </a:r>
          </a:p>
        </c:rich>
      </c:tx>
      <c:layout>
        <c:manualLayout>
          <c:xMode val="edge"/>
          <c:yMode val="edge"/>
          <c:x val="0.39915821950827574"/>
          <c:y val="6.27471190564698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158333333333333"/>
          <c:y val="0.17168999708369787"/>
          <c:w val="0.80786111111111103"/>
          <c:h val="0.64805588936918179"/>
        </c:manualLayout>
      </c:layout>
      <c:barChart>
        <c:barDir val="col"/>
        <c:grouping val="stacked"/>
        <c:varyColors val="0"/>
        <c:ser>
          <c:idx val="0"/>
          <c:order val="0"/>
          <c:spPr>
            <a:solidFill>
              <a:schemeClr val="accent1"/>
            </a:solidFill>
            <a:ln>
              <a:noFill/>
            </a:ln>
            <a:effectLst/>
          </c:spPr>
          <c:invertIfNegative val="0"/>
          <c:cat>
            <c:strRef>
              <c:f>BSC!$I$20:$I$21</c:f>
              <c:strCache>
                <c:ptCount val="1"/>
                <c:pt idx="0">
                  <c:v>PerfectMsg</c:v>
                </c:pt>
              </c:strCache>
            </c:strRef>
          </c:cat>
          <c:val>
            <c:numRef>
              <c:f>BSC!$J$20:$J$21</c:f>
              <c:numCache>
                <c:formatCode>General</c:formatCode>
                <c:ptCount val="2"/>
                <c:pt idx="0">
                  <c:v>0</c:v>
                </c:pt>
                <c:pt idx="1">
                  <c:v>0</c:v>
                </c:pt>
              </c:numCache>
            </c:numRef>
          </c:val>
          <c:extLst>
            <c:ext xmlns:c16="http://schemas.microsoft.com/office/drawing/2014/chart" uri="{C3380CC4-5D6E-409C-BE32-E72D297353CC}">
              <c16:uniqueId val="{00000000-1B99-488D-A40B-DA765B576A94}"/>
            </c:ext>
          </c:extLst>
        </c:ser>
        <c:dLbls>
          <c:showLegendKey val="0"/>
          <c:showVal val="0"/>
          <c:showCatName val="0"/>
          <c:showSerName val="0"/>
          <c:showPercent val="0"/>
          <c:showBubbleSize val="0"/>
        </c:dLbls>
        <c:gapWidth val="219"/>
        <c:overlap val="100"/>
        <c:axId val="2037497055"/>
        <c:axId val="465158768"/>
      </c:barChart>
      <c:catAx>
        <c:axId val="2037497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158768"/>
        <c:crosses val="autoZero"/>
        <c:auto val="1"/>
        <c:lblAlgn val="ctr"/>
        <c:lblOffset val="100"/>
        <c:noMultiLvlLbl val="0"/>
      </c:catAx>
      <c:valAx>
        <c:axId val="465158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Students</a:t>
                </a:r>
              </a:p>
            </c:rich>
          </c:tx>
          <c:layout>
            <c:manualLayout>
              <c:xMode val="edge"/>
              <c:yMode val="edge"/>
              <c:x val="2.2222222222222223E-2"/>
              <c:y val="0.3818427547302855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49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 Housing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B!$J$19</c:f>
              <c:strCache>
                <c:ptCount val="1"/>
                <c:pt idx="0">
                  <c:v>Frequency</c:v>
                </c:pt>
              </c:strCache>
            </c:strRef>
          </c:tx>
          <c:spPr>
            <a:solidFill>
              <a:schemeClr val="accent1"/>
            </a:solidFill>
            <a:ln>
              <a:noFill/>
            </a:ln>
            <a:effectLst/>
          </c:spPr>
          <c:invertIfNegative val="0"/>
          <c:cat>
            <c:strRef>
              <c:f>B!$I$20:$I$21</c:f>
              <c:strCache>
                <c:ptCount val="2"/>
                <c:pt idx="0">
                  <c:v>Off campus</c:v>
                </c:pt>
                <c:pt idx="1">
                  <c:v>On campus</c:v>
                </c:pt>
              </c:strCache>
            </c:strRef>
          </c:cat>
          <c:val>
            <c:numRef>
              <c:f>B!$J$20:$J$21</c:f>
              <c:numCache>
                <c:formatCode>General</c:formatCode>
                <c:ptCount val="2"/>
                <c:pt idx="0">
                  <c:v>31</c:v>
                </c:pt>
                <c:pt idx="1">
                  <c:v>22</c:v>
                </c:pt>
              </c:numCache>
            </c:numRef>
          </c:val>
          <c:extLst>
            <c:ext xmlns:c16="http://schemas.microsoft.com/office/drawing/2014/chart" uri="{C3380CC4-5D6E-409C-BE32-E72D297353CC}">
              <c16:uniqueId val="{00000000-D0EB-42BC-94A0-900E35A311FC}"/>
            </c:ext>
          </c:extLst>
        </c:ser>
        <c:dLbls>
          <c:showLegendKey val="0"/>
          <c:showVal val="0"/>
          <c:showCatName val="0"/>
          <c:showSerName val="0"/>
          <c:showPercent val="0"/>
          <c:showBubbleSize val="0"/>
        </c:dLbls>
        <c:gapWidth val="219"/>
        <c:overlap val="-27"/>
        <c:axId val="438160623"/>
        <c:axId val="977048271"/>
      </c:barChart>
      <c:catAx>
        <c:axId val="438160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48271"/>
        <c:crosses val="autoZero"/>
        <c:auto val="1"/>
        <c:lblAlgn val="ctr"/>
        <c:lblOffset val="100"/>
        <c:noMultiLvlLbl val="0"/>
      </c:catAx>
      <c:valAx>
        <c:axId val="977048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Students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16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 Housing</a:t>
            </a:r>
          </a:p>
        </c:rich>
      </c:tx>
      <c:layout>
        <c:manualLayout>
          <c:xMode val="edge"/>
          <c:yMode val="edge"/>
          <c:x val="0.39915821950827574"/>
          <c:y val="6.27471190564698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158333333333333"/>
          <c:y val="0.17168999708369787"/>
          <c:w val="0.80786111111111103"/>
          <c:h val="0.64805588936918179"/>
        </c:manualLayout>
      </c:layout>
      <c:barChart>
        <c:barDir val="col"/>
        <c:grouping val="stacked"/>
        <c:varyColors val="0"/>
        <c:ser>
          <c:idx val="0"/>
          <c:order val="0"/>
          <c:spPr>
            <a:solidFill>
              <a:schemeClr val="accent1"/>
            </a:solidFill>
            <a:ln>
              <a:noFill/>
            </a:ln>
            <a:effectLst/>
          </c:spPr>
          <c:invertIfNegative val="0"/>
          <c:cat>
            <c:strRef>
              <c:f>'#_B'!$I$20:$I$21</c:f>
              <c:strCache>
                <c:ptCount val="2"/>
                <c:pt idx="0">
                  <c:v>Off campus</c:v>
                </c:pt>
                <c:pt idx="1">
                  <c:v>On campus</c:v>
                </c:pt>
              </c:strCache>
            </c:strRef>
          </c:cat>
          <c:val>
            <c:numRef>
              <c:f>'#_B'!$J$20:$J$21</c:f>
              <c:numCache>
                <c:formatCode>General</c:formatCode>
                <c:ptCount val="2"/>
                <c:pt idx="0">
                  <c:v>31</c:v>
                </c:pt>
                <c:pt idx="1">
                  <c:v>22</c:v>
                </c:pt>
              </c:numCache>
            </c:numRef>
          </c:val>
          <c:extLst>
            <c:ext xmlns:c16="http://schemas.microsoft.com/office/drawing/2014/chart" uri="{C3380CC4-5D6E-409C-BE32-E72D297353CC}">
              <c16:uniqueId val="{00000000-42E7-483E-AB8D-EE4ABA8EB8FA}"/>
            </c:ext>
          </c:extLst>
        </c:ser>
        <c:dLbls>
          <c:showLegendKey val="0"/>
          <c:showVal val="0"/>
          <c:showCatName val="0"/>
          <c:showSerName val="0"/>
          <c:showPercent val="0"/>
          <c:showBubbleSize val="0"/>
        </c:dLbls>
        <c:gapWidth val="219"/>
        <c:overlap val="100"/>
        <c:axId val="2037497055"/>
        <c:axId val="465158768"/>
      </c:barChart>
      <c:catAx>
        <c:axId val="2037497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158768"/>
        <c:crosses val="autoZero"/>
        <c:auto val="1"/>
        <c:lblAlgn val="ctr"/>
        <c:lblOffset val="100"/>
        <c:noMultiLvlLbl val="0"/>
      </c:catAx>
      <c:valAx>
        <c:axId val="465158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Students</a:t>
                </a:r>
              </a:p>
            </c:rich>
          </c:tx>
          <c:layout>
            <c:manualLayout>
              <c:xMode val="edge"/>
              <c:yMode val="edge"/>
              <c:x val="2.2222222222222223E-2"/>
              <c:y val="0.3818427547302855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49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Computer Preference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8742085782996135"/>
              <c:y val="8.6524277535762039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20098471562358161"/>
              <c:y val="0.10584970540467581"/>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dLbl>
          <c:idx val="0"/>
          <c:layout>
            <c:manualLayout>
              <c:x val="-0.20098471562358161"/>
              <c:y val="0.10584970540467581"/>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Lst>
        </c:dLbl>
      </c:pivotFmt>
      <c:pivotFmt>
        <c:idx val="24"/>
        <c:spPr>
          <a:solidFill>
            <a:schemeClr val="accent1"/>
          </a:solidFill>
          <a:ln w="19050">
            <a:solidFill>
              <a:schemeClr val="lt1"/>
            </a:solidFill>
          </a:ln>
          <a:effectLst/>
        </c:spPr>
        <c:dLbl>
          <c:idx val="0"/>
          <c:layout>
            <c:manualLayout>
              <c:x val="-0.18742085782996135"/>
              <c:y val="8.6524277535762039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dLbl>
          <c:idx val="0"/>
          <c:layout>
            <c:manualLayout>
              <c:x val="-0.20098471562358161"/>
              <c:y val="0.10584970540467581"/>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Lst>
        </c:dLbl>
      </c:pivotFmt>
      <c:pivotFmt>
        <c:idx val="34"/>
        <c:spPr>
          <a:solidFill>
            <a:schemeClr val="accent1"/>
          </a:solidFill>
          <a:ln w="19050">
            <a:solidFill>
              <a:schemeClr val="lt1"/>
            </a:solidFill>
          </a:ln>
          <a:effectLst/>
        </c:spPr>
        <c:dLbl>
          <c:idx val="0"/>
          <c:layout>
            <c:manualLayout>
              <c:x val="-0.18742085782996135"/>
              <c:y val="8.6524277535762039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dLbl>
          <c:idx val="0"/>
          <c:layout>
            <c:manualLayout>
              <c:x val="-0.20098471562358161"/>
              <c:y val="0.10584970540467581"/>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Lst>
        </c:dLbl>
      </c:pivotFmt>
      <c:pivotFmt>
        <c:idx val="44"/>
        <c:spPr>
          <a:solidFill>
            <a:schemeClr val="accent1"/>
          </a:solidFill>
          <a:ln w="19050">
            <a:solidFill>
              <a:schemeClr val="lt1"/>
            </a:solidFill>
          </a:ln>
          <a:effectLst/>
        </c:spPr>
        <c:dLbl>
          <c:idx val="0"/>
          <c:layout>
            <c:manualLayout>
              <c:x val="-0.18742085782996135"/>
              <c:y val="8.6524277535762039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s>
    <c:plotArea>
      <c:layout/>
      <c:pieChart>
        <c:varyColors val="1"/>
        <c:ser>
          <c:idx val="0"/>
          <c:order val="0"/>
          <c:tx>
            <c:v>Frequency</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E8-4196-8C94-494175B968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E8-4196-8C94-494175B9680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E8-4196-8C94-494175B9680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8E8-4196-8C94-494175B96801}"/>
              </c:ext>
            </c:extLst>
          </c:dPt>
          <c:dLbls>
            <c:dLbl>
              <c:idx val="2"/>
              <c:layout>
                <c:manualLayout>
                  <c:x val="-0.20098471562358161"/>
                  <c:y val="0.10584970540467581"/>
                </c:manualLayout>
              </c:layout>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 xmlns:c16="http://schemas.microsoft.com/office/drawing/2014/chart" uri="{C3380CC4-5D6E-409C-BE32-E72D297353CC}">
                  <c16:uniqueId val="{00000005-78E8-4196-8C94-494175B96801}"/>
                </c:ext>
              </c:extLst>
            </c:dLbl>
            <c:dLbl>
              <c:idx val="3"/>
              <c:layout>
                <c:manualLayout>
                  <c:x val="-0.18742085782996135"/>
                  <c:y val="8.652427753576203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78E8-4196-8C94-494175B9680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4"/>
              <c:pt idx="0">
                <c:v>0</c:v>
              </c:pt>
              <c:pt idx="1">
                <c:v>0</c:v>
              </c:pt>
              <c:pt idx="2">
                <c:v>0</c:v>
              </c:pt>
              <c:pt idx="3">
                <c:v>0</c:v>
              </c:pt>
            </c:numLit>
          </c:cat>
          <c:val>
            <c:numLit>
              <c:formatCode>General</c:formatCode>
              <c:ptCount val="4"/>
              <c:pt idx="0">
                <c:v>35</c:v>
              </c:pt>
              <c:pt idx="1">
                <c:v>15</c:v>
              </c:pt>
              <c:pt idx="2">
                <c:v>2</c:v>
              </c:pt>
              <c:pt idx="3">
                <c:v>1</c:v>
              </c:pt>
            </c:numLit>
          </c:val>
          <c:extLst>
            <c:ext xmlns:c16="http://schemas.microsoft.com/office/drawing/2014/chart" uri="{C3380CC4-5D6E-409C-BE32-E72D297353CC}">
              <c16:uniqueId val="{00000008-78E8-4196-8C94-494175B96801}"/>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78E8-4196-8C94-494175B968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78E8-4196-8C94-494175B9680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78E8-4196-8C94-494175B9680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78E8-4196-8C94-494175B968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4"/>
              <c:pt idx="0">
                <c:v>0</c:v>
              </c:pt>
              <c:pt idx="1">
                <c:v>0</c:v>
              </c:pt>
              <c:pt idx="2">
                <c:v>0</c:v>
              </c:pt>
              <c:pt idx="3">
                <c:v>0</c:v>
              </c:pt>
            </c:numLit>
          </c:cat>
          <c:val>
            <c:numLit>
              <c:formatCode>General</c:formatCode>
              <c:ptCount val="4"/>
              <c:pt idx="0">
                <c:v>0.660377358490566</c:v>
              </c:pt>
              <c:pt idx="1">
                <c:v>0.28301886792452829</c:v>
              </c:pt>
              <c:pt idx="2">
                <c:v>3.7735849056603772E-2</c:v>
              </c:pt>
              <c:pt idx="3">
                <c:v>1.8867924528301886E-2</c:v>
              </c:pt>
            </c:numLit>
          </c:val>
          <c:extLst>
            <c:ext xmlns:c16="http://schemas.microsoft.com/office/drawing/2014/chart" uri="{C3380CC4-5D6E-409C-BE32-E72D297353CC}">
              <c16:uniqueId val="{00000011-78E8-4196-8C94-494175B96801}"/>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Computer Preference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8742085782996135"/>
              <c:y val="8.6524277535762039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20098471562358161"/>
              <c:y val="0.10584970540467581"/>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dLbl>
          <c:idx val="0"/>
          <c:layout>
            <c:manualLayout>
              <c:x val="-0.20098471562358161"/>
              <c:y val="0.10584970540467581"/>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Lst>
        </c:dLbl>
      </c:pivotFmt>
      <c:pivotFmt>
        <c:idx val="24"/>
        <c:spPr>
          <a:solidFill>
            <a:schemeClr val="accent1"/>
          </a:solidFill>
          <a:ln w="19050">
            <a:solidFill>
              <a:schemeClr val="lt1"/>
            </a:solidFill>
          </a:ln>
          <a:effectLst/>
        </c:spPr>
        <c:dLbl>
          <c:idx val="0"/>
          <c:layout>
            <c:manualLayout>
              <c:x val="-0.18742085782996135"/>
              <c:y val="8.6524277535762039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dLbl>
          <c:idx val="0"/>
          <c:layout>
            <c:manualLayout>
              <c:x val="-0.20098471562358161"/>
              <c:y val="0.10584970540467581"/>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Lst>
        </c:dLbl>
      </c:pivotFmt>
      <c:pivotFmt>
        <c:idx val="34"/>
        <c:spPr>
          <a:solidFill>
            <a:schemeClr val="accent1"/>
          </a:solidFill>
          <a:ln w="19050">
            <a:solidFill>
              <a:schemeClr val="lt1"/>
            </a:solidFill>
          </a:ln>
          <a:effectLst/>
        </c:spPr>
        <c:dLbl>
          <c:idx val="0"/>
          <c:layout>
            <c:manualLayout>
              <c:x val="-0.18742085782996135"/>
              <c:y val="8.6524277535762039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dLbl>
          <c:idx val="0"/>
          <c:layout>
            <c:manualLayout>
              <c:x val="-0.20098471562358161"/>
              <c:y val="0.10584970540467581"/>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Lst>
        </c:dLbl>
      </c:pivotFmt>
      <c:pivotFmt>
        <c:idx val="44"/>
        <c:spPr>
          <a:solidFill>
            <a:schemeClr val="accent1"/>
          </a:solidFill>
          <a:ln w="19050">
            <a:solidFill>
              <a:schemeClr val="lt1"/>
            </a:solidFill>
          </a:ln>
          <a:effectLst/>
        </c:spPr>
        <c:dLbl>
          <c:idx val="0"/>
          <c:layout>
            <c:manualLayout>
              <c:x val="-0.18742085782996135"/>
              <c:y val="8.6524277535762039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s>
    <c:plotArea>
      <c:layout/>
      <c:pieChart>
        <c:varyColors val="1"/>
        <c:ser>
          <c:idx val="0"/>
          <c:order val="0"/>
          <c:tx>
            <c:v>Frequency</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B3-4793-AEF0-CEE6AA953E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B3-4793-AEF0-CEE6AA953E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FB3-4793-AEF0-CEE6AA953E4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FB3-4793-AEF0-CEE6AA953E44}"/>
              </c:ext>
            </c:extLst>
          </c:dPt>
          <c:dLbls>
            <c:dLbl>
              <c:idx val="2"/>
              <c:layout>
                <c:manualLayout>
                  <c:x val="-0.20098471562358161"/>
                  <c:y val="0.10584970540467581"/>
                </c:manualLayout>
              </c:layout>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 xmlns:c16="http://schemas.microsoft.com/office/drawing/2014/chart" uri="{C3380CC4-5D6E-409C-BE32-E72D297353CC}">
                  <c16:uniqueId val="{00000005-6FB3-4793-AEF0-CEE6AA953E44}"/>
                </c:ext>
              </c:extLst>
            </c:dLbl>
            <c:dLbl>
              <c:idx val="3"/>
              <c:layout>
                <c:manualLayout>
                  <c:x val="-0.18742085782996135"/>
                  <c:y val="8.652427753576203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FB3-4793-AEF0-CEE6AA953E44}"/>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4"/>
              <c:pt idx="0">
                <c:v>0</c:v>
              </c:pt>
              <c:pt idx="1">
                <c:v>0</c:v>
              </c:pt>
              <c:pt idx="2">
                <c:v>0</c:v>
              </c:pt>
              <c:pt idx="3">
                <c:v>0</c:v>
              </c:pt>
            </c:numLit>
          </c:cat>
          <c:val>
            <c:numLit>
              <c:formatCode>General</c:formatCode>
              <c:ptCount val="4"/>
              <c:pt idx="0">
                <c:v>35</c:v>
              </c:pt>
              <c:pt idx="1">
                <c:v>15</c:v>
              </c:pt>
              <c:pt idx="2">
                <c:v>2</c:v>
              </c:pt>
              <c:pt idx="3">
                <c:v>1</c:v>
              </c:pt>
            </c:numLit>
          </c:val>
          <c:extLst>
            <c:ext xmlns:c16="http://schemas.microsoft.com/office/drawing/2014/chart" uri="{C3380CC4-5D6E-409C-BE32-E72D297353CC}">
              <c16:uniqueId val="{00000008-6FB3-4793-AEF0-CEE6AA953E44}"/>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6FB3-4793-AEF0-CEE6AA953E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6FB3-4793-AEF0-CEE6AA953E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6FB3-4793-AEF0-CEE6AA953E4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6FB3-4793-AEF0-CEE6AA953E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4"/>
              <c:pt idx="0">
                <c:v>0</c:v>
              </c:pt>
              <c:pt idx="1">
                <c:v>0</c:v>
              </c:pt>
              <c:pt idx="2">
                <c:v>0</c:v>
              </c:pt>
              <c:pt idx="3">
                <c:v>0</c:v>
              </c:pt>
            </c:numLit>
          </c:cat>
          <c:val>
            <c:numLit>
              <c:formatCode>General</c:formatCode>
              <c:ptCount val="4"/>
              <c:pt idx="0">
                <c:v>0.660377358490566</c:v>
              </c:pt>
              <c:pt idx="1">
                <c:v>0.28301886792452829</c:v>
              </c:pt>
              <c:pt idx="2">
                <c:v>3.7735849056603772E-2</c:v>
              </c:pt>
              <c:pt idx="3">
                <c:v>1.8867924528301886E-2</c:v>
              </c:pt>
            </c:numLit>
          </c:val>
          <c:extLst>
            <c:ext xmlns:c16="http://schemas.microsoft.com/office/drawing/2014/chart" uri="{C3380CC4-5D6E-409C-BE32-E72D297353CC}">
              <c16:uniqueId val="{00000011-6FB3-4793-AEF0-CEE6AA953E44}"/>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[Guarino - HW4.xlsx]C!PivotTable1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Computer Preference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0.32582567804024498"/>
              <c:y val="-9.28295421405655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dLbl>
          <c:idx val="0"/>
          <c:layout>
            <c:manualLayout>
              <c:x val="-3.6516513560804896E-2"/>
              <c:y val="5.90839165937591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'C'!$R$23</c:f>
              <c:strCache>
                <c:ptCount val="1"/>
                <c:pt idx="0">
                  <c:v>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A3BC-44B7-96F3-EA8613884D15}"/>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A3BC-44B7-96F3-EA8613884D15}"/>
              </c:ext>
            </c:extLst>
          </c:dPt>
          <c:dPt>
            <c:idx val="3"/>
            <c:bubble3D val="0"/>
            <c:spPr>
              <a:solidFill>
                <a:schemeClr val="accent4"/>
              </a:solidFill>
              <a:ln w="19050">
                <a:solidFill>
                  <a:schemeClr val="lt1"/>
                </a:solidFill>
              </a:ln>
              <a:effectLst/>
            </c:spPr>
          </c:dPt>
          <c:dLbls>
            <c:dLbl>
              <c:idx val="2"/>
              <c:layout>
                <c:manualLayout>
                  <c:x val="-0.32582567804024498"/>
                  <c:y val="-9.282954214056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A3BC-44B7-96F3-EA8613884D15}"/>
                </c:ext>
              </c:extLst>
            </c:dLbl>
            <c:dLbl>
              <c:idx val="3"/>
              <c:layout>
                <c:manualLayout>
                  <c:x val="-3.6516513560804896E-2"/>
                  <c:y val="5.9083916593759112E-2"/>
                </c:manualLayout>
              </c:layout>
              <c:showLegendKey val="0"/>
              <c:showVal val="0"/>
              <c:showCatName val="1"/>
              <c:showSerName val="0"/>
              <c:showPercent val="1"/>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'C'!$Q$24:$Q$28</c:f>
              <c:strCache>
                <c:ptCount val="4"/>
                <c:pt idx="0">
                  <c:v>Mac</c:v>
                </c:pt>
                <c:pt idx="1">
                  <c:v>Windows PC</c:v>
                </c:pt>
                <c:pt idx="2">
                  <c:v>Chromebook</c:v>
                </c:pt>
                <c:pt idx="3">
                  <c:v>Other</c:v>
                </c:pt>
              </c:strCache>
            </c:strRef>
          </c:cat>
          <c:val>
            <c:numRef>
              <c:f>'C'!$R$24:$R$28</c:f>
              <c:numCache>
                <c:formatCode>General</c:formatCode>
                <c:ptCount val="4"/>
                <c:pt idx="0">
                  <c:v>35</c:v>
                </c:pt>
                <c:pt idx="1">
                  <c:v>15</c:v>
                </c:pt>
                <c:pt idx="2">
                  <c:v>2</c:v>
                </c:pt>
                <c:pt idx="3">
                  <c:v>1</c:v>
                </c:pt>
              </c:numCache>
            </c:numRef>
          </c:val>
          <c:extLst>
            <c:ext xmlns:c16="http://schemas.microsoft.com/office/drawing/2014/chart" uri="{C3380CC4-5D6E-409C-BE32-E72D297353CC}">
              <c16:uniqueId val="{00000000-A3BC-44B7-96F3-EA8613884D15}"/>
            </c:ext>
          </c:extLst>
        </c:ser>
        <c:ser>
          <c:idx val="1"/>
          <c:order val="1"/>
          <c:tx>
            <c:strRef>
              <c:f>'C'!$S$23</c:f>
              <c:strCache>
                <c:ptCount val="1"/>
                <c:pt idx="0">
                  <c:v>% of 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'C'!$Q$24:$Q$28</c:f>
              <c:strCache>
                <c:ptCount val="4"/>
                <c:pt idx="0">
                  <c:v>Mac</c:v>
                </c:pt>
                <c:pt idx="1">
                  <c:v>Windows PC</c:v>
                </c:pt>
                <c:pt idx="2">
                  <c:v>Chromebook</c:v>
                </c:pt>
                <c:pt idx="3">
                  <c:v>Other</c:v>
                </c:pt>
              </c:strCache>
            </c:strRef>
          </c:cat>
          <c:val>
            <c:numRef>
              <c:f>'C'!$S$24:$S$28</c:f>
              <c:numCache>
                <c:formatCode>0%</c:formatCode>
                <c:ptCount val="4"/>
                <c:pt idx="0">
                  <c:v>0.660377358490566</c:v>
                </c:pt>
                <c:pt idx="1">
                  <c:v>0.28301886792452829</c:v>
                </c:pt>
                <c:pt idx="2">
                  <c:v>3.7735849056603772E-2</c:v>
                </c:pt>
                <c:pt idx="3">
                  <c:v>1.8867924528301886E-2</c:v>
                </c:pt>
              </c:numCache>
            </c:numRef>
          </c:val>
          <c:extLst>
            <c:ext xmlns:c16="http://schemas.microsoft.com/office/drawing/2014/chart" uri="{C3380CC4-5D6E-409C-BE32-E72D297353CC}">
              <c16:uniqueId val="{00000001-A3BC-44B7-96F3-EA8613884D15}"/>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Computer Preference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8742085782996135"/>
              <c:y val="8.6524277535762039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20098471562358161"/>
              <c:y val="0.10584970540467581"/>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dLbl>
          <c:idx val="0"/>
          <c:layout>
            <c:manualLayout>
              <c:x val="-0.20098471562358161"/>
              <c:y val="0.10584970540467581"/>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Lst>
        </c:dLbl>
      </c:pivotFmt>
      <c:pivotFmt>
        <c:idx val="24"/>
        <c:spPr>
          <a:solidFill>
            <a:schemeClr val="accent1"/>
          </a:solidFill>
          <a:ln w="19050">
            <a:solidFill>
              <a:schemeClr val="lt1"/>
            </a:solidFill>
          </a:ln>
          <a:effectLst/>
        </c:spPr>
        <c:dLbl>
          <c:idx val="0"/>
          <c:layout>
            <c:manualLayout>
              <c:x val="-0.18742085782996135"/>
              <c:y val="8.6524277535762039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s>
    <c:plotArea>
      <c:layout/>
      <c:pieChart>
        <c:varyColors val="1"/>
        <c:ser>
          <c:idx val="0"/>
          <c:order val="0"/>
          <c:tx>
            <c:v>Frequency</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5E-4635-A4D0-EF78B6882F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5E-4635-A4D0-EF78B6882F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5E-4635-A4D0-EF78B6882F9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25E-4635-A4D0-EF78B6882F94}"/>
              </c:ext>
            </c:extLst>
          </c:dPt>
          <c:dLbls>
            <c:dLbl>
              <c:idx val="2"/>
              <c:layout>
                <c:manualLayout>
                  <c:x val="-0.20098471562358161"/>
                  <c:y val="0.10584970540467581"/>
                </c:manualLayout>
              </c:layout>
              <c:showLegendKey val="0"/>
              <c:showVal val="0"/>
              <c:showCatName val="1"/>
              <c:showSerName val="0"/>
              <c:showPercent val="1"/>
              <c:showBubbleSize val="0"/>
              <c:extLst>
                <c:ext xmlns:c15="http://schemas.microsoft.com/office/drawing/2012/chart" uri="{CE6537A1-D6FC-4f65-9D91-7224C49458BB}">
                  <c15:layout>
                    <c:manualLayout>
                      <c:w val="0.22550860635815015"/>
                      <c:h val="0.17388883454861609"/>
                    </c:manualLayout>
                  </c15:layout>
                </c:ext>
                <c:ext xmlns:c16="http://schemas.microsoft.com/office/drawing/2014/chart" uri="{C3380CC4-5D6E-409C-BE32-E72D297353CC}">
                  <c16:uniqueId val="{00000005-A25E-4635-A4D0-EF78B6882F94}"/>
                </c:ext>
              </c:extLst>
            </c:dLbl>
            <c:dLbl>
              <c:idx val="3"/>
              <c:layout>
                <c:manualLayout>
                  <c:x val="-0.18742085782996135"/>
                  <c:y val="8.652427753576203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25E-4635-A4D0-EF78B6882F94}"/>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Mac</c:v>
              </c:pt>
              <c:pt idx="1">
                <c:v>Windows PC</c:v>
              </c:pt>
              <c:pt idx="2">
                <c:v>Chromebook</c:v>
              </c:pt>
              <c:pt idx="3">
                <c:v>Other</c:v>
              </c:pt>
            </c:strLit>
          </c:cat>
          <c:val>
            <c:numLit>
              <c:formatCode>General</c:formatCode>
              <c:ptCount val="4"/>
              <c:pt idx="0">
                <c:v>35</c:v>
              </c:pt>
              <c:pt idx="1">
                <c:v>15</c:v>
              </c:pt>
              <c:pt idx="2">
                <c:v>2</c:v>
              </c:pt>
              <c:pt idx="3">
                <c:v>1</c:v>
              </c:pt>
            </c:numLit>
          </c:val>
          <c:extLst>
            <c:ext xmlns:c16="http://schemas.microsoft.com/office/drawing/2014/chart" uri="{C3380CC4-5D6E-409C-BE32-E72D297353CC}">
              <c16:uniqueId val="{00000008-A25E-4635-A4D0-EF78B6882F94}"/>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A25E-4635-A4D0-EF78B6882F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A25E-4635-A4D0-EF78B6882F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A25E-4635-A4D0-EF78B6882F9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A25E-4635-A4D0-EF78B6882F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Mac</c:v>
              </c:pt>
              <c:pt idx="1">
                <c:v>Windows PC</c:v>
              </c:pt>
              <c:pt idx="2">
                <c:v>Chromebook</c:v>
              </c:pt>
              <c:pt idx="3">
                <c:v>Other</c:v>
              </c:pt>
            </c:strLit>
          </c:cat>
          <c:val>
            <c:numLit>
              <c:formatCode>General</c:formatCode>
              <c:ptCount val="4"/>
              <c:pt idx="0">
                <c:v>0.660377358490566</c:v>
              </c:pt>
              <c:pt idx="1">
                <c:v>0.28301886792452829</c:v>
              </c:pt>
              <c:pt idx="2">
                <c:v>3.7735849056603772E-2</c:v>
              </c:pt>
              <c:pt idx="3">
                <c:v>1.8867924528301886E-2</c:v>
              </c:pt>
            </c:numLit>
          </c:val>
          <c:extLst>
            <c:ext xmlns:c16="http://schemas.microsoft.com/office/drawing/2014/chart" uri="{C3380CC4-5D6E-409C-BE32-E72D297353CC}">
              <c16:uniqueId val="{00000011-A25E-4635-A4D0-EF78B6882F94}"/>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Favorite Pet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s>
    <c:plotArea>
      <c:layout/>
      <c:pieChart>
        <c:varyColors val="1"/>
        <c:ser>
          <c:idx val="0"/>
          <c:order val="0"/>
          <c:tx>
            <c:v># Pets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29-456F-A81D-1CF991D4CC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29-456F-A81D-1CF991D4CCC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C29-456F-A81D-1CF991D4CCC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C29-456F-A81D-1CF991D4CCC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C29-456F-A81D-1CF991D4CC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5"/>
              <c:pt idx="0">
                <c:v>0</c:v>
              </c:pt>
              <c:pt idx="1">
                <c:v>0</c:v>
              </c:pt>
              <c:pt idx="2">
                <c:v>0</c:v>
              </c:pt>
              <c:pt idx="3">
                <c:v>0</c:v>
              </c:pt>
              <c:pt idx="4">
                <c:v>0</c:v>
              </c:pt>
            </c:numLit>
          </c:cat>
          <c:val>
            <c:numLit>
              <c:formatCode>General</c:formatCode>
              <c:ptCount val="5"/>
              <c:pt idx="0">
                <c:v>35</c:v>
              </c:pt>
              <c:pt idx="1">
                <c:v>10</c:v>
              </c:pt>
              <c:pt idx="2">
                <c:v>3</c:v>
              </c:pt>
              <c:pt idx="3">
                <c:v>3</c:v>
              </c:pt>
              <c:pt idx="4">
                <c:v>2</c:v>
              </c:pt>
            </c:numLit>
          </c:val>
          <c:extLst>
            <c:ext xmlns:c16="http://schemas.microsoft.com/office/drawing/2014/chart" uri="{C3380CC4-5D6E-409C-BE32-E72D297353CC}">
              <c16:uniqueId val="{0000000A-5C29-456F-A81D-1CF991D4CCC9}"/>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5C29-456F-A81D-1CF991D4CC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5C29-456F-A81D-1CF991D4CCC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5C29-456F-A81D-1CF991D4CCC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5C29-456F-A81D-1CF991D4CCC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5C29-456F-A81D-1CF991D4CC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5"/>
              <c:pt idx="0">
                <c:v>0</c:v>
              </c:pt>
              <c:pt idx="1">
                <c:v>0</c:v>
              </c:pt>
              <c:pt idx="2">
                <c:v>0</c:v>
              </c:pt>
              <c:pt idx="3">
                <c:v>0</c:v>
              </c:pt>
              <c:pt idx="4">
                <c:v>0</c:v>
              </c:pt>
            </c:numLit>
          </c:cat>
          <c:val>
            <c:numLit>
              <c:formatCode>General</c:formatCode>
              <c:ptCount val="5"/>
              <c:pt idx="0">
                <c:v>0.660377358490566</c:v>
              </c:pt>
              <c:pt idx="1">
                <c:v>0.18867924528301888</c:v>
              </c:pt>
              <c:pt idx="2">
                <c:v>5.6603773584905662E-2</c:v>
              </c:pt>
              <c:pt idx="3">
                <c:v>5.6603773584905662E-2</c:v>
              </c:pt>
              <c:pt idx="4">
                <c:v>3.7735849056603772E-2</c:v>
              </c:pt>
            </c:numLit>
          </c:val>
          <c:extLst>
            <c:ext xmlns:c16="http://schemas.microsoft.com/office/drawing/2014/chart" uri="{C3380CC4-5D6E-409C-BE32-E72D297353CC}">
              <c16:uniqueId val="{00000015-5C29-456F-A81D-1CF991D4CCC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Favorite Pet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s>
    <c:plotArea>
      <c:layout/>
      <c:pieChart>
        <c:varyColors val="1"/>
        <c:ser>
          <c:idx val="0"/>
          <c:order val="0"/>
          <c:tx>
            <c:v># Pets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24-4872-B3C8-D83197A919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24-4872-B3C8-D83197A919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424-4872-B3C8-D83197A919D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424-4872-B3C8-D83197A919D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424-4872-B3C8-D83197A919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5"/>
              <c:pt idx="0">
                <c:v>0</c:v>
              </c:pt>
              <c:pt idx="1">
                <c:v>0</c:v>
              </c:pt>
              <c:pt idx="2">
                <c:v>0</c:v>
              </c:pt>
              <c:pt idx="3">
                <c:v>0</c:v>
              </c:pt>
              <c:pt idx="4">
                <c:v>0</c:v>
              </c:pt>
            </c:numLit>
          </c:cat>
          <c:val>
            <c:numLit>
              <c:formatCode>General</c:formatCode>
              <c:ptCount val="5"/>
              <c:pt idx="0">
                <c:v>35</c:v>
              </c:pt>
              <c:pt idx="1">
                <c:v>10</c:v>
              </c:pt>
              <c:pt idx="2">
                <c:v>3</c:v>
              </c:pt>
              <c:pt idx="3">
                <c:v>3</c:v>
              </c:pt>
              <c:pt idx="4">
                <c:v>2</c:v>
              </c:pt>
            </c:numLit>
          </c:val>
          <c:extLst>
            <c:ext xmlns:c16="http://schemas.microsoft.com/office/drawing/2014/chart" uri="{C3380CC4-5D6E-409C-BE32-E72D297353CC}">
              <c16:uniqueId val="{0000000A-5424-4872-B3C8-D83197A919D4}"/>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5424-4872-B3C8-D83197A919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5424-4872-B3C8-D83197A919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5424-4872-B3C8-D83197A919D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5424-4872-B3C8-D83197A919D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5424-4872-B3C8-D83197A919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5"/>
              <c:pt idx="0">
                <c:v>0</c:v>
              </c:pt>
              <c:pt idx="1">
                <c:v>0</c:v>
              </c:pt>
              <c:pt idx="2">
                <c:v>0</c:v>
              </c:pt>
              <c:pt idx="3">
                <c:v>0</c:v>
              </c:pt>
              <c:pt idx="4">
                <c:v>0</c:v>
              </c:pt>
            </c:numLit>
          </c:cat>
          <c:val>
            <c:numLit>
              <c:formatCode>General</c:formatCode>
              <c:ptCount val="5"/>
              <c:pt idx="0">
                <c:v>0.660377358490566</c:v>
              </c:pt>
              <c:pt idx="1">
                <c:v>0.18867924528301888</c:v>
              </c:pt>
              <c:pt idx="2">
                <c:v>5.6603773584905662E-2</c:v>
              </c:pt>
              <c:pt idx="3">
                <c:v>5.6603773584905662E-2</c:v>
              </c:pt>
              <c:pt idx="4">
                <c:v>3.7735849056603772E-2</c:v>
              </c:pt>
            </c:numLit>
          </c:val>
          <c:extLst>
            <c:ext xmlns:c16="http://schemas.microsoft.com/office/drawing/2014/chart" uri="{C3380CC4-5D6E-409C-BE32-E72D297353CC}">
              <c16:uniqueId val="{00000015-5424-4872-B3C8-D83197A919D4}"/>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[Guarino - HW4.xlsx]D!PivotTable2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Favorite</a:t>
            </a:r>
            <a:r>
              <a:rPr lang="en-US" baseline="0"/>
              <a:t> Pet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dLbl>
          <c:idx val="0"/>
          <c:layout>
            <c:manualLayout>
              <c:x val="6.4861111111111105E-2"/>
              <c:y val="1.27077865266841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6.62176290463692E-2"/>
              <c:y val="3.92519685039369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8.3165135608048987E-2"/>
              <c:y val="-1.6768737241178187E-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D!$Q$23</c:f>
              <c:strCache>
                <c:ptCount val="1"/>
                <c:pt idx="0">
                  <c:v># Pets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FC6E-48D3-A295-88FFABBD092F}"/>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FC6E-48D3-A295-88FFABBD092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FC6E-48D3-A295-88FFABBD092F}"/>
              </c:ext>
            </c:extLst>
          </c:dPt>
          <c:dLbls>
            <c:dLbl>
              <c:idx val="2"/>
              <c:layout>
                <c:manualLayout>
                  <c:x val="-6.62176290463692E-2"/>
                  <c:y val="3.9251968503936967E-2"/>
                </c:manualLayout>
              </c:layout>
              <c:showLegendKey val="0"/>
              <c:showVal val="1"/>
              <c:showCatName val="1"/>
              <c:showSerName val="0"/>
              <c:showPercent val="0"/>
              <c:showBubbleSize val="0"/>
              <c:extLst>
                <c:ext xmlns:c15="http://schemas.microsoft.com/office/drawing/2012/chart" uri="{CE6537A1-D6FC-4f65-9D91-7224C49458BB}"/>
              </c:extLst>
            </c:dLbl>
            <c:dLbl>
              <c:idx val="3"/>
              <c:layout>
                <c:manualLayout>
                  <c:x val="-8.3165135608048987E-2"/>
                  <c:y val="-1.6768737241178187E-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C6E-48D3-A295-88FFABBD092F}"/>
                </c:ext>
              </c:extLst>
            </c:dLbl>
            <c:dLbl>
              <c:idx val="4"/>
              <c:layout>
                <c:manualLayout>
                  <c:x val="6.4861111111111105E-2"/>
                  <c:y val="1.270778652668416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C6E-48D3-A295-88FFABBD092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D!$P$24:$P$29</c:f>
              <c:strCache>
                <c:ptCount val="5"/>
                <c:pt idx="0">
                  <c:v>Dog</c:v>
                </c:pt>
                <c:pt idx="1">
                  <c:v>Cat</c:v>
                </c:pt>
                <c:pt idx="2">
                  <c:v>None</c:v>
                </c:pt>
                <c:pt idx="3">
                  <c:v>Other</c:v>
                </c:pt>
                <c:pt idx="4">
                  <c:v>Bird</c:v>
                </c:pt>
              </c:strCache>
            </c:strRef>
          </c:cat>
          <c:val>
            <c:numRef>
              <c:f>D!$Q$24:$Q$29</c:f>
              <c:numCache>
                <c:formatCode>General</c:formatCode>
                <c:ptCount val="5"/>
                <c:pt idx="0">
                  <c:v>35</c:v>
                </c:pt>
                <c:pt idx="1">
                  <c:v>10</c:v>
                </c:pt>
                <c:pt idx="2">
                  <c:v>3</c:v>
                </c:pt>
                <c:pt idx="3">
                  <c:v>3</c:v>
                </c:pt>
                <c:pt idx="4">
                  <c:v>2</c:v>
                </c:pt>
              </c:numCache>
            </c:numRef>
          </c:val>
          <c:extLst>
            <c:ext xmlns:c16="http://schemas.microsoft.com/office/drawing/2014/chart" uri="{C3380CC4-5D6E-409C-BE32-E72D297353CC}">
              <c16:uniqueId val="{00000000-FC6E-48D3-A295-88FFABBD092F}"/>
            </c:ext>
          </c:extLst>
        </c:ser>
        <c:ser>
          <c:idx val="1"/>
          <c:order val="1"/>
          <c:tx>
            <c:strRef>
              <c:f>D!$R$23</c:f>
              <c:strCache>
                <c:ptCount val="1"/>
                <c:pt idx="0">
                  <c:v>%</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D!$P$24:$P$29</c:f>
              <c:strCache>
                <c:ptCount val="5"/>
                <c:pt idx="0">
                  <c:v>Dog</c:v>
                </c:pt>
                <c:pt idx="1">
                  <c:v>Cat</c:v>
                </c:pt>
                <c:pt idx="2">
                  <c:v>None</c:v>
                </c:pt>
                <c:pt idx="3">
                  <c:v>Other</c:v>
                </c:pt>
                <c:pt idx="4">
                  <c:v>Bird</c:v>
                </c:pt>
              </c:strCache>
            </c:strRef>
          </c:cat>
          <c:val>
            <c:numRef>
              <c:f>D!$R$24:$R$29</c:f>
              <c:numCache>
                <c:formatCode>0%</c:formatCode>
                <c:ptCount val="5"/>
                <c:pt idx="0">
                  <c:v>0.660377358490566</c:v>
                </c:pt>
                <c:pt idx="1">
                  <c:v>0.18867924528301888</c:v>
                </c:pt>
                <c:pt idx="2">
                  <c:v>5.6603773584905662E-2</c:v>
                </c:pt>
                <c:pt idx="3">
                  <c:v>5.6603773584905662E-2</c:v>
                </c:pt>
                <c:pt idx="4">
                  <c:v>3.7735849056603772E-2</c:v>
                </c:pt>
              </c:numCache>
            </c:numRef>
          </c:val>
          <c:extLst>
            <c:ext xmlns:c16="http://schemas.microsoft.com/office/drawing/2014/chart" uri="{C3380CC4-5D6E-409C-BE32-E72D297353CC}">
              <c16:uniqueId val="{00000001-FC6E-48D3-A295-88FFABBD092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Favorite Pet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v># Pets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D7-48E1-9988-CB9F430A33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D7-48E1-9988-CB9F430A33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DD7-48E1-9988-CB9F430A33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DD7-48E1-9988-CB9F430A33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DD7-48E1-9988-CB9F430A33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5"/>
              <c:pt idx="0">
                <c:v>Dog</c:v>
              </c:pt>
              <c:pt idx="1">
                <c:v>Cat</c:v>
              </c:pt>
              <c:pt idx="2">
                <c:v>None</c:v>
              </c:pt>
              <c:pt idx="3">
                <c:v>Other</c:v>
              </c:pt>
              <c:pt idx="4">
                <c:v>Bird</c:v>
              </c:pt>
            </c:strLit>
          </c:cat>
          <c:val>
            <c:numLit>
              <c:formatCode>General</c:formatCode>
              <c:ptCount val="5"/>
              <c:pt idx="0">
                <c:v>35</c:v>
              </c:pt>
              <c:pt idx="1">
                <c:v>10</c:v>
              </c:pt>
              <c:pt idx="2">
                <c:v>3</c:v>
              </c:pt>
              <c:pt idx="3">
                <c:v>3</c:v>
              </c:pt>
              <c:pt idx="4">
                <c:v>2</c:v>
              </c:pt>
            </c:numLit>
          </c:val>
          <c:extLst>
            <c:ext xmlns:c16="http://schemas.microsoft.com/office/drawing/2014/chart" uri="{C3380CC4-5D6E-409C-BE32-E72D297353CC}">
              <c16:uniqueId val="{0000000A-6DD7-48E1-9988-CB9F430A33D3}"/>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6DD7-48E1-9988-CB9F430A33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6DD7-48E1-9988-CB9F430A33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6DD7-48E1-9988-CB9F430A33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6DD7-48E1-9988-CB9F430A33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6DD7-48E1-9988-CB9F430A33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5"/>
              <c:pt idx="0">
                <c:v>Dog</c:v>
              </c:pt>
              <c:pt idx="1">
                <c:v>Cat</c:v>
              </c:pt>
              <c:pt idx="2">
                <c:v>None</c:v>
              </c:pt>
              <c:pt idx="3">
                <c:v>Other</c:v>
              </c:pt>
              <c:pt idx="4">
                <c:v>Bird</c:v>
              </c:pt>
            </c:strLit>
          </c:cat>
          <c:val>
            <c:numLit>
              <c:formatCode>General</c:formatCode>
              <c:ptCount val="5"/>
              <c:pt idx="0">
                <c:v>0.660377358490566</c:v>
              </c:pt>
              <c:pt idx="1">
                <c:v>0.18867924528301888</c:v>
              </c:pt>
              <c:pt idx="2">
                <c:v>5.6603773584905662E-2</c:v>
              </c:pt>
              <c:pt idx="3">
                <c:v>5.6603773584905662E-2</c:v>
              </c:pt>
              <c:pt idx="4">
                <c:v>3.7735849056603772E-2</c:v>
              </c:pt>
            </c:numLit>
          </c:val>
          <c:extLst>
            <c:ext xmlns:c16="http://schemas.microsoft.com/office/drawing/2014/chart" uri="{C3380CC4-5D6E-409C-BE32-E72D297353CC}">
              <c16:uniqueId val="{00000015-6DD7-48E1-9988-CB9F430A33D3}"/>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Computer Preference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14-4896-9760-BE1F2FEC5B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14-4896-9760-BE1F2FEC5B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D14-4896-9760-BE1F2FEC5BC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D14-4896-9760-BE1F2FEC5BCD}"/>
              </c:ext>
            </c:extLst>
          </c:dPt>
          <c:dLbls>
            <c:dLbl>
              <c:idx val="2"/>
              <c:layout>
                <c:manualLayout>
                  <c:x val="-0.16476197600423184"/>
                  <c:y val="6.129987428042083E-2"/>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7772200573604611"/>
                      <c:h val="0.12785714285714286"/>
                    </c:manualLayout>
                  </c15:layout>
                </c:ext>
                <c:ext xmlns:c16="http://schemas.microsoft.com/office/drawing/2014/chart" uri="{C3380CC4-5D6E-409C-BE32-E72D297353CC}">
                  <c16:uniqueId val="{00000005-CD14-4896-9760-BE1F2FEC5BCD}"/>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EPT!$J$23:$J$26</c:f>
              <c:numCache>
                <c:formatCode>General</c:formatCode>
                <c:ptCount val="4"/>
                <c:pt idx="0">
                  <c:v>1</c:v>
                </c:pt>
              </c:numCache>
            </c:numRef>
          </c:cat>
          <c:val>
            <c:numRef>
              <c:f>EPT!$K$23:$K$26</c:f>
              <c:numCache>
                <c:formatCode>0</c:formatCode>
                <c:ptCount val="4"/>
                <c:pt idx="0">
                  <c:v>1</c:v>
                </c:pt>
                <c:pt idx="1">
                  <c:v>1</c:v>
                </c:pt>
                <c:pt idx="2">
                  <c:v>0</c:v>
                </c:pt>
                <c:pt idx="3">
                  <c:v>0</c:v>
                </c:pt>
              </c:numCache>
            </c:numRef>
          </c:val>
          <c:extLst>
            <c:ext xmlns:c16="http://schemas.microsoft.com/office/drawing/2014/chart" uri="{C3380CC4-5D6E-409C-BE32-E72D297353CC}">
              <c16:uniqueId val="{00000008-CD14-4896-9760-BE1F2FEC5BCD}"/>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Computer Preference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8A-41A7-9F13-00D95FE978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8A-41A7-9F13-00D95FE978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8A-41A7-9F13-00D95FE978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38A-41A7-9F13-00D95FE978B8}"/>
              </c:ext>
            </c:extLst>
          </c:dPt>
          <c:dLbls>
            <c:dLbl>
              <c:idx val="2"/>
              <c:layout>
                <c:manualLayout>
                  <c:x val="-0.16476197600423184"/>
                  <c:y val="6.129987428042083E-2"/>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7772200573604611"/>
                      <c:h val="0.12785714285714286"/>
                    </c:manualLayout>
                  </c15:layout>
                </c:ext>
                <c:ext xmlns:c16="http://schemas.microsoft.com/office/drawing/2014/chart" uri="{C3380CC4-5D6E-409C-BE32-E72D297353CC}">
                  <c16:uniqueId val="{00000005-138A-41A7-9F13-00D95FE978B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ESC!$J$23:$J$26</c:f>
              <c:strCache>
                <c:ptCount val="1"/>
                <c:pt idx="0">
                  <c:v>PerfectMsg</c:v>
                </c:pt>
              </c:strCache>
            </c:strRef>
          </c:cat>
          <c:val>
            <c:numRef>
              <c:f>ESC!$K$23:$K$26</c:f>
              <c:numCache>
                <c:formatCode>0</c:formatCode>
                <c:ptCount val="4"/>
                <c:pt idx="0">
                  <c:v>0</c:v>
                </c:pt>
                <c:pt idx="1">
                  <c:v>0</c:v>
                </c:pt>
                <c:pt idx="2">
                  <c:v>0</c:v>
                </c:pt>
                <c:pt idx="3">
                  <c:v>0</c:v>
                </c:pt>
              </c:numCache>
            </c:numRef>
          </c:val>
          <c:extLst>
            <c:ext xmlns:c16="http://schemas.microsoft.com/office/drawing/2014/chart" uri="{C3380CC4-5D6E-409C-BE32-E72D297353CC}">
              <c16:uniqueId val="{00000008-138A-41A7-9F13-00D95FE978B8}"/>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Computer Preference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E!$J$23:$J$26</c:f>
              <c:strCache>
                <c:ptCount val="4"/>
                <c:pt idx="0">
                  <c:v>Mac</c:v>
                </c:pt>
                <c:pt idx="1">
                  <c:v>Windows PC</c:v>
                </c:pt>
                <c:pt idx="2">
                  <c:v>Chromebook</c:v>
                </c:pt>
                <c:pt idx="3">
                  <c:v>Other</c:v>
                </c:pt>
              </c:strCache>
            </c:strRef>
          </c:cat>
          <c:val>
            <c:numRef>
              <c:f>E!$K$23:$K$26</c:f>
              <c:numCache>
                <c:formatCode>General</c:formatCode>
                <c:ptCount val="4"/>
                <c:pt idx="0">
                  <c:v>35</c:v>
                </c:pt>
                <c:pt idx="1">
                  <c:v>15</c:v>
                </c:pt>
                <c:pt idx="2">
                  <c:v>2</c:v>
                </c:pt>
                <c:pt idx="3">
                  <c:v>1</c:v>
                </c:pt>
              </c:numCache>
            </c:numRef>
          </c:val>
          <c:extLst>
            <c:ext xmlns:c16="http://schemas.microsoft.com/office/drawing/2014/chart" uri="{C3380CC4-5D6E-409C-BE32-E72D297353CC}">
              <c16:uniqueId val="{00000000-90FB-40B0-8C50-080C4AEEB93D}"/>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Computer Preference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2E-451F-B82B-E71D711487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2E-451F-B82B-E71D7114870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2E-451F-B82B-E71D7114870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92E-451F-B82B-E71D71148708}"/>
              </c:ext>
            </c:extLst>
          </c:dPt>
          <c:dLbls>
            <c:dLbl>
              <c:idx val="2"/>
              <c:layout>
                <c:manualLayout>
                  <c:x val="-0.16476197600423184"/>
                  <c:y val="6.129987428042083E-2"/>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7772200573604611"/>
                      <c:h val="0.12785714285714286"/>
                    </c:manualLayout>
                  </c15:layout>
                </c:ext>
                <c:ext xmlns:c16="http://schemas.microsoft.com/office/drawing/2014/chart" uri="{C3380CC4-5D6E-409C-BE32-E72D297353CC}">
                  <c16:uniqueId val="{00000005-D92E-451F-B82B-E71D7114870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'#_E'!$J$23:$J$26</c:f>
              <c:strCache>
                <c:ptCount val="4"/>
                <c:pt idx="0">
                  <c:v>Mac</c:v>
                </c:pt>
                <c:pt idx="1">
                  <c:v>Windows PC</c:v>
                </c:pt>
                <c:pt idx="2">
                  <c:v>Chromebook</c:v>
                </c:pt>
                <c:pt idx="3">
                  <c:v>Other</c:v>
                </c:pt>
              </c:strCache>
            </c:strRef>
          </c:cat>
          <c:val>
            <c:numRef>
              <c:f>'#_E'!$K$23:$K$26</c:f>
              <c:numCache>
                <c:formatCode>0</c:formatCode>
                <c:ptCount val="4"/>
                <c:pt idx="0">
                  <c:v>35</c:v>
                </c:pt>
                <c:pt idx="1">
                  <c:v>15</c:v>
                </c:pt>
                <c:pt idx="2">
                  <c:v>2</c:v>
                </c:pt>
                <c:pt idx="3">
                  <c:v>1</c:v>
                </c:pt>
              </c:numCache>
            </c:numRef>
          </c:val>
          <c:extLst>
            <c:ext xmlns:c16="http://schemas.microsoft.com/office/drawing/2014/chart" uri="{C3380CC4-5D6E-409C-BE32-E72D297353CC}">
              <c16:uniqueId val="{00000008-D92E-451F-B82B-E71D71148708}"/>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Off campus</c:v>
          </c:tx>
          <c:spPr>
            <a:solidFill>
              <a:schemeClr val="accent1"/>
            </a:solidFill>
            <a:ln>
              <a:noFill/>
            </a:ln>
            <a:effectLst/>
          </c:spPr>
          <c:invertIfNegative val="0"/>
          <c:cat>
            <c:strLit>
              <c:ptCount val="4"/>
              <c:pt idx="0">
                <c:v>Freshman</c:v>
              </c:pt>
              <c:pt idx="1">
                <c:v>Sophomore</c:v>
              </c:pt>
              <c:pt idx="2">
                <c:v>Junior</c:v>
              </c:pt>
              <c:pt idx="3">
                <c:v>Senior</c:v>
              </c:pt>
            </c:strLit>
          </c:cat>
          <c:val>
            <c:numLit>
              <c:formatCode>General</c:formatCode>
              <c:ptCount val="4"/>
              <c:pt idx="0">
                <c:v>3</c:v>
              </c:pt>
              <c:pt idx="1">
                <c:v>9</c:v>
              </c:pt>
              <c:pt idx="2">
                <c:v>13</c:v>
              </c:pt>
              <c:pt idx="3">
                <c:v>6</c:v>
              </c:pt>
            </c:numLit>
          </c:val>
          <c:extLst>
            <c:ext xmlns:c16="http://schemas.microsoft.com/office/drawing/2014/chart" uri="{C3380CC4-5D6E-409C-BE32-E72D297353CC}">
              <c16:uniqueId val="{00000000-3471-4BD0-92BD-8B8188E1146E}"/>
            </c:ext>
          </c:extLst>
        </c:ser>
        <c:ser>
          <c:idx val="1"/>
          <c:order val="1"/>
          <c:tx>
            <c:v>On campus</c:v>
          </c:tx>
          <c:spPr>
            <a:solidFill>
              <a:schemeClr val="accent2"/>
            </a:solidFill>
            <a:ln>
              <a:noFill/>
            </a:ln>
            <a:effectLst/>
          </c:spPr>
          <c:invertIfNegative val="0"/>
          <c:cat>
            <c:strLit>
              <c:ptCount val="4"/>
              <c:pt idx="0">
                <c:v>Freshman</c:v>
              </c:pt>
              <c:pt idx="1">
                <c:v>Sophomore</c:v>
              </c:pt>
              <c:pt idx="2">
                <c:v>Junior</c:v>
              </c:pt>
              <c:pt idx="3">
                <c:v>Senior</c:v>
              </c:pt>
            </c:strLit>
          </c:cat>
          <c:val>
            <c:numLit>
              <c:formatCode>General</c:formatCode>
              <c:ptCount val="4"/>
              <c:pt idx="0">
                <c:v>12</c:v>
              </c:pt>
              <c:pt idx="1">
                <c:v>9</c:v>
              </c:pt>
              <c:pt idx="2">
                <c:v>1</c:v>
              </c:pt>
              <c:pt idx="3">
                <c:v>0</c:v>
              </c:pt>
            </c:numLit>
          </c:val>
          <c:extLst>
            <c:ext xmlns:c16="http://schemas.microsoft.com/office/drawing/2014/chart" uri="{C3380CC4-5D6E-409C-BE32-E72D297353CC}">
              <c16:uniqueId val="{00000001-3471-4BD0-92BD-8B8188E1146E}"/>
            </c:ext>
          </c:extLst>
        </c:ser>
        <c:dLbls>
          <c:showLegendKey val="0"/>
          <c:showVal val="0"/>
          <c:showCatName val="0"/>
          <c:showSerName val="0"/>
          <c:showPercent val="0"/>
          <c:showBubbleSize val="0"/>
        </c:dLbls>
        <c:gapWidth val="150"/>
        <c:axId val="922121072"/>
        <c:axId val="922732672"/>
      </c:barChart>
      <c:catAx>
        <c:axId val="922121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732672"/>
        <c:crosses val="autoZero"/>
        <c:auto val="1"/>
        <c:lblAlgn val="ctr"/>
        <c:lblOffset val="100"/>
        <c:noMultiLvlLbl val="0"/>
      </c:catAx>
      <c:valAx>
        <c:axId val="922732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a:t>
                </a:r>
                <a:r>
                  <a:rPr lang="en-US" baseline="0"/>
                  <a:t> Stud</a:t>
                </a:r>
                <a:r>
                  <a:rPr lang="en-US"/>
                  <a:t>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12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Off campus</c:v>
          </c:tx>
          <c:spPr>
            <a:solidFill>
              <a:schemeClr val="accent1"/>
            </a:solidFill>
            <a:ln>
              <a:noFill/>
            </a:ln>
            <a:effectLst/>
          </c:spPr>
          <c:invertIfNegative val="0"/>
          <c:cat>
            <c:strLit>
              <c:ptCount val="4"/>
              <c:pt idx="0">
                <c:v>Freshman</c:v>
              </c:pt>
              <c:pt idx="1">
                <c:v>Sophomore</c:v>
              </c:pt>
              <c:pt idx="2">
                <c:v>Junior</c:v>
              </c:pt>
              <c:pt idx="3">
                <c:v>Senior</c:v>
              </c:pt>
            </c:strLit>
          </c:cat>
          <c:val>
            <c:numLit>
              <c:formatCode>General</c:formatCode>
              <c:ptCount val="4"/>
              <c:pt idx="0">
                <c:v>3</c:v>
              </c:pt>
              <c:pt idx="1">
                <c:v>9</c:v>
              </c:pt>
              <c:pt idx="2">
                <c:v>13</c:v>
              </c:pt>
              <c:pt idx="3">
                <c:v>6</c:v>
              </c:pt>
            </c:numLit>
          </c:val>
          <c:extLst>
            <c:ext xmlns:c16="http://schemas.microsoft.com/office/drawing/2014/chart" uri="{C3380CC4-5D6E-409C-BE32-E72D297353CC}">
              <c16:uniqueId val="{00000000-1648-4C2D-8711-D749636FCA07}"/>
            </c:ext>
          </c:extLst>
        </c:ser>
        <c:ser>
          <c:idx val="1"/>
          <c:order val="1"/>
          <c:tx>
            <c:v>On campus</c:v>
          </c:tx>
          <c:spPr>
            <a:solidFill>
              <a:schemeClr val="accent2"/>
            </a:solidFill>
            <a:ln>
              <a:noFill/>
            </a:ln>
            <a:effectLst/>
          </c:spPr>
          <c:invertIfNegative val="0"/>
          <c:cat>
            <c:strLit>
              <c:ptCount val="4"/>
              <c:pt idx="0">
                <c:v>Freshman</c:v>
              </c:pt>
              <c:pt idx="1">
                <c:v>Sophomore</c:v>
              </c:pt>
              <c:pt idx="2">
                <c:v>Junior</c:v>
              </c:pt>
              <c:pt idx="3">
                <c:v>Senior</c:v>
              </c:pt>
            </c:strLit>
          </c:cat>
          <c:val>
            <c:numLit>
              <c:formatCode>General</c:formatCode>
              <c:ptCount val="4"/>
              <c:pt idx="0">
                <c:v>12</c:v>
              </c:pt>
              <c:pt idx="1">
                <c:v>9</c:v>
              </c:pt>
              <c:pt idx="2">
                <c:v>1</c:v>
              </c:pt>
              <c:pt idx="3">
                <c:v>0</c:v>
              </c:pt>
            </c:numLit>
          </c:val>
          <c:extLst>
            <c:ext xmlns:c16="http://schemas.microsoft.com/office/drawing/2014/chart" uri="{C3380CC4-5D6E-409C-BE32-E72D297353CC}">
              <c16:uniqueId val="{00000001-1648-4C2D-8711-D749636FCA07}"/>
            </c:ext>
          </c:extLst>
        </c:ser>
        <c:dLbls>
          <c:showLegendKey val="0"/>
          <c:showVal val="0"/>
          <c:showCatName val="0"/>
          <c:showSerName val="0"/>
          <c:showPercent val="0"/>
          <c:showBubbleSize val="0"/>
        </c:dLbls>
        <c:gapWidth val="150"/>
        <c:axId val="922121072"/>
        <c:axId val="922732672"/>
      </c:barChart>
      <c:catAx>
        <c:axId val="922121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732672"/>
        <c:crosses val="autoZero"/>
        <c:auto val="1"/>
        <c:lblAlgn val="ctr"/>
        <c:lblOffset val="100"/>
        <c:noMultiLvlLbl val="0"/>
      </c:catAx>
      <c:valAx>
        <c:axId val="922732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a:t>
                </a:r>
                <a:r>
                  <a:rPr lang="en-US" baseline="0"/>
                  <a:t> Stud</a:t>
                </a:r>
                <a:r>
                  <a:rPr lang="en-US"/>
                  <a:t>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12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[Guarino - HW4.xlsx]F!PivotTable3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F!$S$21:$S$22</c:f>
              <c:strCache>
                <c:ptCount val="1"/>
                <c:pt idx="0">
                  <c:v>Off campus</c:v>
                </c:pt>
              </c:strCache>
            </c:strRef>
          </c:tx>
          <c:spPr>
            <a:solidFill>
              <a:schemeClr val="accent1"/>
            </a:solidFill>
            <a:ln>
              <a:noFill/>
            </a:ln>
            <a:effectLst/>
          </c:spPr>
          <c:invertIfNegative val="0"/>
          <c:cat>
            <c:strRef>
              <c:f>F!$R$23:$R$27</c:f>
              <c:strCache>
                <c:ptCount val="4"/>
                <c:pt idx="0">
                  <c:v>Freshman</c:v>
                </c:pt>
                <c:pt idx="1">
                  <c:v>Sophomore</c:v>
                </c:pt>
                <c:pt idx="2">
                  <c:v>Junior</c:v>
                </c:pt>
                <c:pt idx="3">
                  <c:v>Senior</c:v>
                </c:pt>
              </c:strCache>
            </c:strRef>
          </c:cat>
          <c:val>
            <c:numRef>
              <c:f>F!$S$23:$S$27</c:f>
              <c:numCache>
                <c:formatCode>General</c:formatCode>
                <c:ptCount val="4"/>
                <c:pt idx="0">
                  <c:v>3</c:v>
                </c:pt>
                <c:pt idx="1">
                  <c:v>9</c:v>
                </c:pt>
                <c:pt idx="2">
                  <c:v>13</c:v>
                </c:pt>
                <c:pt idx="3">
                  <c:v>6</c:v>
                </c:pt>
              </c:numCache>
            </c:numRef>
          </c:val>
          <c:extLst>
            <c:ext xmlns:c16="http://schemas.microsoft.com/office/drawing/2014/chart" uri="{C3380CC4-5D6E-409C-BE32-E72D297353CC}">
              <c16:uniqueId val="{00000000-314C-4BFA-9772-7A8F02A2AF0C}"/>
            </c:ext>
          </c:extLst>
        </c:ser>
        <c:ser>
          <c:idx val="1"/>
          <c:order val="1"/>
          <c:tx>
            <c:strRef>
              <c:f>F!$T$21:$T$22</c:f>
              <c:strCache>
                <c:ptCount val="1"/>
                <c:pt idx="0">
                  <c:v>On campus</c:v>
                </c:pt>
              </c:strCache>
            </c:strRef>
          </c:tx>
          <c:spPr>
            <a:solidFill>
              <a:schemeClr val="accent2"/>
            </a:solidFill>
            <a:ln>
              <a:noFill/>
            </a:ln>
            <a:effectLst/>
          </c:spPr>
          <c:invertIfNegative val="0"/>
          <c:cat>
            <c:strRef>
              <c:f>F!$R$23:$R$27</c:f>
              <c:strCache>
                <c:ptCount val="4"/>
                <c:pt idx="0">
                  <c:v>Freshman</c:v>
                </c:pt>
                <c:pt idx="1">
                  <c:v>Sophomore</c:v>
                </c:pt>
                <c:pt idx="2">
                  <c:v>Junior</c:v>
                </c:pt>
                <c:pt idx="3">
                  <c:v>Senior</c:v>
                </c:pt>
              </c:strCache>
            </c:strRef>
          </c:cat>
          <c:val>
            <c:numRef>
              <c:f>F!$T$23:$T$27</c:f>
              <c:numCache>
                <c:formatCode>General</c:formatCode>
                <c:ptCount val="4"/>
                <c:pt idx="0">
                  <c:v>12</c:v>
                </c:pt>
                <c:pt idx="1">
                  <c:v>9</c:v>
                </c:pt>
                <c:pt idx="2">
                  <c:v>1</c:v>
                </c:pt>
              </c:numCache>
            </c:numRef>
          </c:val>
          <c:extLst>
            <c:ext xmlns:c16="http://schemas.microsoft.com/office/drawing/2014/chart" uri="{C3380CC4-5D6E-409C-BE32-E72D297353CC}">
              <c16:uniqueId val="{00000001-314C-4BFA-9772-7A8F02A2AF0C}"/>
            </c:ext>
          </c:extLst>
        </c:ser>
        <c:dLbls>
          <c:showLegendKey val="0"/>
          <c:showVal val="0"/>
          <c:showCatName val="0"/>
          <c:showSerName val="0"/>
          <c:showPercent val="0"/>
          <c:showBubbleSize val="0"/>
        </c:dLbls>
        <c:gapWidth val="150"/>
        <c:axId val="883289871"/>
        <c:axId val="977043311"/>
      </c:barChart>
      <c:catAx>
        <c:axId val="883289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43311"/>
        <c:crosses val="autoZero"/>
        <c:auto val="1"/>
        <c:lblAlgn val="ctr"/>
        <c:lblOffset val="100"/>
        <c:noMultiLvlLbl val="0"/>
      </c:catAx>
      <c:valAx>
        <c:axId val="9770433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Students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28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Off campus</c:v>
          </c:tx>
          <c:spPr>
            <a:solidFill>
              <a:schemeClr val="accent1"/>
            </a:solidFill>
            <a:ln>
              <a:noFill/>
            </a:ln>
            <a:effectLst/>
          </c:spPr>
          <c:invertIfNegative val="0"/>
          <c:cat>
            <c:strLit>
              <c:ptCount val="4"/>
              <c:pt idx="0">
                <c:v>Freshman</c:v>
              </c:pt>
              <c:pt idx="1">
                <c:v>Sophomore</c:v>
              </c:pt>
              <c:pt idx="2">
                <c:v>Junior</c:v>
              </c:pt>
              <c:pt idx="3">
                <c:v>Senior</c:v>
              </c:pt>
            </c:strLit>
          </c:cat>
          <c:val>
            <c:numLit>
              <c:formatCode>General</c:formatCode>
              <c:ptCount val="4"/>
              <c:pt idx="0">
                <c:v>3</c:v>
              </c:pt>
              <c:pt idx="1">
                <c:v>9</c:v>
              </c:pt>
              <c:pt idx="2">
                <c:v>13</c:v>
              </c:pt>
              <c:pt idx="3">
                <c:v>6</c:v>
              </c:pt>
            </c:numLit>
          </c:val>
          <c:extLst>
            <c:ext xmlns:c16="http://schemas.microsoft.com/office/drawing/2014/chart" uri="{C3380CC4-5D6E-409C-BE32-E72D297353CC}">
              <c16:uniqueId val="{00000000-54F0-44E4-8875-CC4B19D0F3CE}"/>
            </c:ext>
          </c:extLst>
        </c:ser>
        <c:ser>
          <c:idx val="1"/>
          <c:order val="1"/>
          <c:tx>
            <c:v>On campus</c:v>
          </c:tx>
          <c:spPr>
            <a:solidFill>
              <a:schemeClr val="accent2"/>
            </a:solidFill>
            <a:ln>
              <a:noFill/>
            </a:ln>
            <a:effectLst/>
          </c:spPr>
          <c:invertIfNegative val="0"/>
          <c:cat>
            <c:strLit>
              <c:ptCount val="4"/>
              <c:pt idx="0">
                <c:v>Freshman</c:v>
              </c:pt>
              <c:pt idx="1">
                <c:v>Sophomore</c:v>
              </c:pt>
              <c:pt idx="2">
                <c:v>Junior</c:v>
              </c:pt>
              <c:pt idx="3">
                <c:v>Senior</c:v>
              </c:pt>
            </c:strLit>
          </c:cat>
          <c:val>
            <c:numLit>
              <c:formatCode>General</c:formatCode>
              <c:ptCount val="4"/>
              <c:pt idx="0">
                <c:v>12</c:v>
              </c:pt>
              <c:pt idx="1">
                <c:v>9</c:v>
              </c:pt>
              <c:pt idx="2">
                <c:v>1</c:v>
              </c:pt>
              <c:pt idx="3">
                <c:v>0</c:v>
              </c:pt>
            </c:numLit>
          </c:val>
          <c:extLst>
            <c:ext xmlns:c16="http://schemas.microsoft.com/office/drawing/2014/chart" uri="{C3380CC4-5D6E-409C-BE32-E72D297353CC}">
              <c16:uniqueId val="{00000001-54F0-44E4-8875-CC4B19D0F3CE}"/>
            </c:ext>
          </c:extLst>
        </c:ser>
        <c:dLbls>
          <c:showLegendKey val="0"/>
          <c:showVal val="0"/>
          <c:showCatName val="0"/>
          <c:showSerName val="0"/>
          <c:showPercent val="0"/>
          <c:showBubbleSize val="0"/>
        </c:dLbls>
        <c:gapWidth val="150"/>
        <c:axId val="922121072"/>
        <c:axId val="922732672"/>
      </c:barChart>
      <c:catAx>
        <c:axId val="922121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732672"/>
        <c:crosses val="autoZero"/>
        <c:auto val="1"/>
        <c:lblAlgn val="ctr"/>
        <c:lblOffset val="100"/>
        <c:noMultiLvlLbl val="0"/>
      </c:catAx>
      <c:valAx>
        <c:axId val="922732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a:t>
                </a:r>
                <a:r>
                  <a:rPr lang="en-US" baseline="0"/>
                  <a:t> Stud</a:t>
                </a:r>
                <a:r>
                  <a:rPr lang="en-US"/>
                  <a:t>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12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image" Target="../media/image2.emf"/></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image" Target="../media/image3.emf"/></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image" Target="../media/image4.emf"/></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image" Target="../media/image5.emf"/></Relationships>
</file>

<file path=xl/drawings/_rels/drawing2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3.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image" Target="../media/image6.emf"/></Relationships>
</file>

<file path=xl/drawings/_rels/drawing24.xml.rels><?xml version="1.0" encoding="UTF-8" standalone="yes"?>
<Relationships xmlns="http://schemas.openxmlformats.org/package/2006/relationships"><Relationship Id="rId1"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8</xdr:col>
      <xdr:colOff>346364</xdr:colOff>
      <xdr:row>27</xdr:row>
      <xdr:rowOff>13856</xdr:rowOff>
    </xdr:from>
    <xdr:to>
      <xdr:col>12</xdr:col>
      <xdr:colOff>796637</xdr:colOff>
      <xdr:row>40</xdr:row>
      <xdr:rowOff>55419</xdr:rowOff>
    </xdr:to>
    <xdr:graphicFrame macro="">
      <xdr:nvGraphicFramePr>
        <xdr:cNvPr id="2" name="Chart 1">
          <a:extLst>
            <a:ext uri="{FF2B5EF4-FFF2-40B4-BE49-F238E27FC236}">
              <a16:creationId xmlns:a16="http://schemas.microsoft.com/office/drawing/2014/main" id="{E4EA1650-085A-4442-9CCF-EE713300E4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346364</xdr:colOff>
      <xdr:row>27</xdr:row>
      <xdr:rowOff>13856</xdr:rowOff>
    </xdr:from>
    <xdr:to>
      <xdr:col>12</xdr:col>
      <xdr:colOff>796637</xdr:colOff>
      <xdr:row>40</xdr:row>
      <xdr:rowOff>55419</xdr:rowOff>
    </xdr:to>
    <xdr:graphicFrame macro="">
      <xdr:nvGraphicFramePr>
        <xdr:cNvPr id="2" name="Chart 1">
          <a:extLst>
            <a:ext uri="{FF2B5EF4-FFF2-40B4-BE49-F238E27FC236}">
              <a16:creationId xmlns:a16="http://schemas.microsoft.com/office/drawing/2014/main" id="{7E304A01-35D5-4AA6-A79F-F36DB794C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29</xdr:row>
      <xdr:rowOff>0</xdr:rowOff>
    </xdr:from>
    <xdr:to>
      <xdr:col>12</xdr:col>
      <xdr:colOff>373381</xdr:colOff>
      <xdr:row>41</xdr:row>
      <xdr:rowOff>53340</xdr:rowOff>
    </xdr:to>
    <xdr:pic>
      <xdr:nvPicPr>
        <xdr:cNvPr id="8193" name="Picture 1">
          <a:extLst>
            <a:ext uri="{FF2B5EF4-FFF2-40B4-BE49-F238E27FC236}">
              <a16:creationId xmlns:a16="http://schemas.microsoft.com/office/drawing/2014/main" id="{107B4EFD-7A3E-95F9-4CDD-D1B973C3B6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8520" y="7520940"/>
          <a:ext cx="4175760" cy="3192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647700</xdr:colOff>
      <xdr:row>28</xdr:row>
      <xdr:rowOff>180975</xdr:rowOff>
    </xdr:from>
    <xdr:to>
      <xdr:col>18</xdr:col>
      <xdr:colOff>419100</xdr:colOff>
      <xdr:row>38</xdr:row>
      <xdr:rowOff>133350</xdr:rowOff>
    </xdr:to>
    <xdr:graphicFrame macro="">
      <xdr:nvGraphicFramePr>
        <xdr:cNvPr id="2" name="Chart 1">
          <a:extLst>
            <a:ext uri="{FF2B5EF4-FFF2-40B4-BE49-F238E27FC236}">
              <a16:creationId xmlns:a16="http://schemas.microsoft.com/office/drawing/2014/main" id="{91A6B93F-F454-7BE7-3E83-0AFA39C61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659990</xdr:colOff>
      <xdr:row>29</xdr:row>
      <xdr:rowOff>97585</xdr:rowOff>
    </xdr:from>
    <xdr:to>
      <xdr:col>17</xdr:col>
      <xdr:colOff>578093</xdr:colOff>
      <xdr:row>42</xdr:row>
      <xdr:rowOff>139148</xdr:rowOff>
    </xdr:to>
    <xdr:graphicFrame macro="">
      <xdr:nvGraphicFramePr>
        <xdr:cNvPr id="2" name="Chart 1">
          <a:extLst>
            <a:ext uri="{FF2B5EF4-FFF2-40B4-BE49-F238E27FC236}">
              <a16:creationId xmlns:a16="http://schemas.microsoft.com/office/drawing/2014/main" id="{62C3836C-8A65-4187-A2D8-EF4FD459A4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478945</xdr:colOff>
      <xdr:row>27</xdr:row>
      <xdr:rowOff>130176</xdr:rowOff>
    </xdr:from>
    <xdr:to>
      <xdr:col>11</xdr:col>
      <xdr:colOff>228599</xdr:colOff>
      <xdr:row>42</xdr:row>
      <xdr:rowOff>66675</xdr:rowOff>
    </xdr:to>
    <xdr:graphicFrame macro="">
      <xdr:nvGraphicFramePr>
        <xdr:cNvPr id="2" name="Chart 1">
          <a:extLst>
            <a:ext uri="{FF2B5EF4-FFF2-40B4-BE49-F238E27FC236}">
              <a16:creationId xmlns:a16="http://schemas.microsoft.com/office/drawing/2014/main" id="{7FD977BA-37B4-4B3A-9D1A-F391342C95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478945</xdr:colOff>
      <xdr:row>27</xdr:row>
      <xdr:rowOff>130176</xdr:rowOff>
    </xdr:from>
    <xdr:to>
      <xdr:col>11</xdr:col>
      <xdr:colOff>228599</xdr:colOff>
      <xdr:row>42</xdr:row>
      <xdr:rowOff>66675</xdr:rowOff>
    </xdr:to>
    <xdr:graphicFrame macro="">
      <xdr:nvGraphicFramePr>
        <xdr:cNvPr id="2" name="Chart 1">
          <a:extLst>
            <a:ext uri="{FF2B5EF4-FFF2-40B4-BE49-F238E27FC236}">
              <a16:creationId xmlns:a16="http://schemas.microsoft.com/office/drawing/2014/main" id="{016420FF-9DB8-4756-8E83-451F3BBB9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0</xdr:colOff>
      <xdr:row>29</xdr:row>
      <xdr:rowOff>0</xdr:rowOff>
    </xdr:from>
    <xdr:to>
      <xdr:col>10</xdr:col>
      <xdr:colOff>952500</xdr:colOff>
      <xdr:row>42</xdr:row>
      <xdr:rowOff>121919</xdr:rowOff>
    </xdr:to>
    <xdr:pic>
      <xdr:nvPicPr>
        <xdr:cNvPr id="11265" name="Picture 1">
          <a:extLst>
            <a:ext uri="{FF2B5EF4-FFF2-40B4-BE49-F238E27FC236}">
              <a16:creationId xmlns:a16="http://schemas.microsoft.com/office/drawing/2014/main" id="{68F9CD3C-A263-D39C-F58C-D4D60082E6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0020" y="8008620"/>
          <a:ext cx="3596640" cy="2865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804862</xdr:colOff>
      <xdr:row>28</xdr:row>
      <xdr:rowOff>161925</xdr:rowOff>
    </xdr:from>
    <xdr:to>
      <xdr:col>17</xdr:col>
      <xdr:colOff>1071562</xdr:colOff>
      <xdr:row>41</xdr:row>
      <xdr:rowOff>114300</xdr:rowOff>
    </xdr:to>
    <xdr:graphicFrame macro="">
      <xdr:nvGraphicFramePr>
        <xdr:cNvPr id="2" name="Chart 1">
          <a:extLst>
            <a:ext uri="{FF2B5EF4-FFF2-40B4-BE49-F238E27FC236}">
              <a16:creationId xmlns:a16="http://schemas.microsoft.com/office/drawing/2014/main" id="{81C74A11-04DC-85A9-7CE4-7367354C1F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12</xdr:col>
      <xdr:colOff>0</xdr:colOff>
      <xdr:row>29</xdr:row>
      <xdr:rowOff>83820</xdr:rowOff>
    </xdr:from>
    <xdr:to>
      <xdr:col>17</xdr:col>
      <xdr:colOff>12121</xdr:colOff>
      <xdr:row>44</xdr:row>
      <xdr:rowOff>20319</xdr:rowOff>
    </xdr:to>
    <xdr:graphicFrame macro="">
      <xdr:nvGraphicFramePr>
        <xdr:cNvPr id="2" name="Chart 1">
          <a:extLst>
            <a:ext uri="{FF2B5EF4-FFF2-40B4-BE49-F238E27FC236}">
              <a16:creationId xmlns:a16="http://schemas.microsoft.com/office/drawing/2014/main" id="{11693AFF-02CD-4D6C-9DAE-EE4D7349BA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199735</xdr:colOff>
      <xdr:row>29</xdr:row>
      <xdr:rowOff>73892</xdr:rowOff>
    </xdr:from>
    <xdr:to>
      <xdr:col>12</xdr:col>
      <xdr:colOff>538017</xdr:colOff>
      <xdr:row>41</xdr:row>
      <xdr:rowOff>122382</xdr:rowOff>
    </xdr:to>
    <xdr:graphicFrame macro="">
      <xdr:nvGraphicFramePr>
        <xdr:cNvPr id="2" name="Chart 1">
          <a:extLst>
            <a:ext uri="{FF2B5EF4-FFF2-40B4-BE49-F238E27FC236}">
              <a16:creationId xmlns:a16="http://schemas.microsoft.com/office/drawing/2014/main" id="{6A99C0EE-7A1B-48FA-AC7C-4A8A2DBAC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8</xdr:col>
      <xdr:colOff>199735</xdr:colOff>
      <xdr:row>29</xdr:row>
      <xdr:rowOff>73892</xdr:rowOff>
    </xdr:from>
    <xdr:to>
      <xdr:col>12</xdr:col>
      <xdr:colOff>538017</xdr:colOff>
      <xdr:row>41</xdr:row>
      <xdr:rowOff>122382</xdr:rowOff>
    </xdr:to>
    <xdr:graphicFrame macro="">
      <xdr:nvGraphicFramePr>
        <xdr:cNvPr id="2" name="Chart 1">
          <a:extLst>
            <a:ext uri="{FF2B5EF4-FFF2-40B4-BE49-F238E27FC236}">
              <a16:creationId xmlns:a16="http://schemas.microsoft.com/office/drawing/2014/main" id="{7767B3E5-5958-4EA1-9614-D3B7FF500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0</xdr:colOff>
      <xdr:row>31</xdr:row>
      <xdr:rowOff>0</xdr:rowOff>
    </xdr:from>
    <xdr:to>
      <xdr:col>12</xdr:col>
      <xdr:colOff>365760</xdr:colOff>
      <xdr:row>41</xdr:row>
      <xdr:rowOff>53341</xdr:rowOff>
    </xdr:to>
    <xdr:pic>
      <xdr:nvPicPr>
        <xdr:cNvPr id="14337" name="Picture 1">
          <a:extLst>
            <a:ext uri="{FF2B5EF4-FFF2-40B4-BE49-F238E27FC236}">
              <a16:creationId xmlns:a16="http://schemas.microsoft.com/office/drawing/2014/main" id="{07622E61-3BD0-E175-CB91-A04DB740C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28260" y="14020800"/>
          <a:ext cx="4122420" cy="2979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1009650</xdr:colOff>
      <xdr:row>30</xdr:row>
      <xdr:rowOff>190500</xdr:rowOff>
    </xdr:from>
    <xdr:to>
      <xdr:col>17</xdr:col>
      <xdr:colOff>38100</xdr:colOff>
      <xdr:row>39</xdr:row>
      <xdr:rowOff>152400</xdr:rowOff>
    </xdr:to>
    <xdr:graphicFrame macro="">
      <xdr:nvGraphicFramePr>
        <xdr:cNvPr id="2" name="Chart 1">
          <a:extLst>
            <a:ext uri="{FF2B5EF4-FFF2-40B4-BE49-F238E27FC236}">
              <a16:creationId xmlns:a16="http://schemas.microsoft.com/office/drawing/2014/main" id="{F755C10B-E5FE-FC62-4F14-3981CBB235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1045712</xdr:colOff>
      <xdr:row>31</xdr:row>
      <xdr:rowOff>145312</xdr:rowOff>
    </xdr:from>
    <xdr:to>
      <xdr:col>16</xdr:col>
      <xdr:colOff>621994</xdr:colOff>
      <xdr:row>42</xdr:row>
      <xdr:rowOff>388731</xdr:rowOff>
    </xdr:to>
    <xdr:graphicFrame macro="">
      <xdr:nvGraphicFramePr>
        <xdr:cNvPr id="2" name="Chart 1">
          <a:extLst>
            <a:ext uri="{FF2B5EF4-FFF2-40B4-BE49-F238E27FC236}">
              <a16:creationId xmlns:a16="http://schemas.microsoft.com/office/drawing/2014/main" id="{81F59998-FCFF-43EE-8CEF-3B8E764889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7</xdr:col>
      <xdr:colOff>505460</xdr:colOff>
      <xdr:row>31</xdr:row>
      <xdr:rowOff>2540</xdr:rowOff>
    </xdr:from>
    <xdr:to>
      <xdr:col>11</xdr:col>
      <xdr:colOff>149860</xdr:colOff>
      <xdr:row>44</xdr:row>
      <xdr:rowOff>111760</xdr:rowOff>
    </xdr:to>
    <xdr:graphicFrame macro="">
      <xdr:nvGraphicFramePr>
        <xdr:cNvPr id="2" name="Chart 1">
          <a:extLst>
            <a:ext uri="{FF2B5EF4-FFF2-40B4-BE49-F238E27FC236}">
              <a16:creationId xmlns:a16="http://schemas.microsoft.com/office/drawing/2014/main" id="{A95942AF-D0A8-4B33-B354-6FAEBBE1C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7</xdr:col>
      <xdr:colOff>505460</xdr:colOff>
      <xdr:row>31</xdr:row>
      <xdr:rowOff>2540</xdr:rowOff>
    </xdr:from>
    <xdr:to>
      <xdr:col>11</xdr:col>
      <xdr:colOff>149860</xdr:colOff>
      <xdr:row>44</xdr:row>
      <xdr:rowOff>111760</xdr:rowOff>
    </xdr:to>
    <xdr:graphicFrame macro="">
      <xdr:nvGraphicFramePr>
        <xdr:cNvPr id="2" name="Chart 1">
          <a:extLst>
            <a:ext uri="{FF2B5EF4-FFF2-40B4-BE49-F238E27FC236}">
              <a16:creationId xmlns:a16="http://schemas.microsoft.com/office/drawing/2014/main" id="{89BBF9E0-9573-47F4-B0CC-ED441403CA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oneCell">
    <xdr:from>
      <xdr:col>7</xdr:col>
      <xdr:colOff>0</xdr:colOff>
      <xdr:row>33</xdr:row>
      <xdr:rowOff>0</xdr:rowOff>
    </xdr:from>
    <xdr:to>
      <xdr:col>10</xdr:col>
      <xdr:colOff>1135380</xdr:colOff>
      <xdr:row>44</xdr:row>
      <xdr:rowOff>160020</xdr:rowOff>
    </xdr:to>
    <xdr:pic>
      <xdr:nvPicPr>
        <xdr:cNvPr id="17409" name="Picture 1">
          <a:extLst>
            <a:ext uri="{FF2B5EF4-FFF2-40B4-BE49-F238E27FC236}">
              <a16:creationId xmlns:a16="http://schemas.microsoft.com/office/drawing/2014/main" id="{74610C59-9FA5-EF58-16F0-FBC6680A26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9560" y="6431280"/>
          <a:ext cx="3688080" cy="2689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619125</xdr:colOff>
      <xdr:row>32</xdr:row>
      <xdr:rowOff>171450</xdr:rowOff>
    </xdr:from>
    <xdr:to>
      <xdr:col>17</xdr:col>
      <xdr:colOff>114300</xdr:colOff>
      <xdr:row>44</xdr:row>
      <xdr:rowOff>133350</xdr:rowOff>
    </xdr:to>
    <xdr:graphicFrame macro="">
      <xdr:nvGraphicFramePr>
        <xdr:cNvPr id="2" name="Chart 1">
          <a:extLst>
            <a:ext uri="{FF2B5EF4-FFF2-40B4-BE49-F238E27FC236}">
              <a16:creationId xmlns:a16="http://schemas.microsoft.com/office/drawing/2014/main" id="{C7065B5A-8CE9-F1B2-C614-91EE8C3CB2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11</xdr:col>
      <xdr:colOff>632460</xdr:colOff>
      <xdr:row>33</xdr:row>
      <xdr:rowOff>182880</xdr:rowOff>
    </xdr:from>
    <xdr:to>
      <xdr:col>15</xdr:col>
      <xdr:colOff>474980</xdr:colOff>
      <xdr:row>47</xdr:row>
      <xdr:rowOff>93980</xdr:rowOff>
    </xdr:to>
    <xdr:graphicFrame macro="">
      <xdr:nvGraphicFramePr>
        <xdr:cNvPr id="2" name="Chart 1">
          <a:extLst>
            <a:ext uri="{FF2B5EF4-FFF2-40B4-BE49-F238E27FC236}">
              <a16:creationId xmlns:a16="http://schemas.microsoft.com/office/drawing/2014/main" id="{CFFE7499-2F4A-402D-AAEC-C6BC00B352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9</xdr:col>
      <xdr:colOff>5772</xdr:colOff>
      <xdr:row>31</xdr:row>
      <xdr:rowOff>13853</xdr:rowOff>
    </xdr:from>
    <xdr:to>
      <xdr:col>12</xdr:col>
      <xdr:colOff>652317</xdr:colOff>
      <xdr:row>44</xdr:row>
      <xdr:rowOff>184726</xdr:rowOff>
    </xdr:to>
    <xdr:graphicFrame macro="">
      <xdr:nvGraphicFramePr>
        <xdr:cNvPr id="2" name="Chart 1">
          <a:extLst>
            <a:ext uri="{FF2B5EF4-FFF2-40B4-BE49-F238E27FC236}">
              <a16:creationId xmlns:a16="http://schemas.microsoft.com/office/drawing/2014/main" id="{7A8BA654-EDCD-418D-B2CA-445A9A6B2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9</xdr:col>
      <xdr:colOff>5772</xdr:colOff>
      <xdr:row>31</xdr:row>
      <xdr:rowOff>13853</xdr:rowOff>
    </xdr:from>
    <xdr:to>
      <xdr:col>12</xdr:col>
      <xdr:colOff>652317</xdr:colOff>
      <xdr:row>44</xdr:row>
      <xdr:rowOff>184726</xdr:rowOff>
    </xdr:to>
    <xdr:graphicFrame macro="">
      <xdr:nvGraphicFramePr>
        <xdr:cNvPr id="2" name="Chart 1">
          <a:extLst>
            <a:ext uri="{FF2B5EF4-FFF2-40B4-BE49-F238E27FC236}">
              <a16:creationId xmlns:a16="http://schemas.microsoft.com/office/drawing/2014/main" id="{6FDDB643-FDC4-486D-A156-F860667FB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editAs="oneCell">
    <xdr:from>
      <xdr:col>9</xdr:col>
      <xdr:colOff>0</xdr:colOff>
      <xdr:row>33</xdr:row>
      <xdr:rowOff>0</xdr:rowOff>
    </xdr:from>
    <xdr:to>
      <xdr:col>12</xdr:col>
      <xdr:colOff>171450</xdr:colOff>
      <xdr:row>41</xdr:row>
      <xdr:rowOff>76200</xdr:rowOff>
    </xdr:to>
    <xdr:pic>
      <xdr:nvPicPr>
        <xdr:cNvPr id="20481" name="Picture 1">
          <a:extLst>
            <a:ext uri="{FF2B5EF4-FFF2-40B4-BE49-F238E27FC236}">
              <a16:creationId xmlns:a16="http://schemas.microsoft.com/office/drawing/2014/main" id="{7938005D-21C1-8F13-406C-377A26C8D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2040" y="9380220"/>
          <a:ext cx="309372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1766887</xdr:colOff>
      <xdr:row>32</xdr:row>
      <xdr:rowOff>180975</xdr:rowOff>
    </xdr:from>
    <xdr:to>
      <xdr:col>14</xdr:col>
      <xdr:colOff>4014787</xdr:colOff>
      <xdr:row>44</xdr:row>
      <xdr:rowOff>142875</xdr:rowOff>
    </xdr:to>
    <xdr:graphicFrame macro="">
      <xdr:nvGraphicFramePr>
        <xdr:cNvPr id="2" name="Chart 1">
          <a:extLst>
            <a:ext uri="{FF2B5EF4-FFF2-40B4-BE49-F238E27FC236}">
              <a16:creationId xmlns:a16="http://schemas.microsoft.com/office/drawing/2014/main" id="{56DF9881-A738-BDB7-C0CB-509B8D702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12</xdr:col>
      <xdr:colOff>1826260</xdr:colOff>
      <xdr:row>33</xdr:row>
      <xdr:rowOff>33020</xdr:rowOff>
    </xdr:from>
    <xdr:to>
      <xdr:col>14</xdr:col>
      <xdr:colOff>2834755</xdr:colOff>
      <xdr:row>47</xdr:row>
      <xdr:rowOff>7043</xdr:rowOff>
    </xdr:to>
    <xdr:graphicFrame macro="">
      <xdr:nvGraphicFramePr>
        <xdr:cNvPr id="2" name="Chart 1">
          <a:extLst>
            <a:ext uri="{FF2B5EF4-FFF2-40B4-BE49-F238E27FC236}">
              <a16:creationId xmlns:a16="http://schemas.microsoft.com/office/drawing/2014/main" id="{393F9EA0-BC73-4FF7-9F26-202AD5ACFB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10</xdr:col>
      <xdr:colOff>580737</xdr:colOff>
      <xdr:row>28</xdr:row>
      <xdr:rowOff>115454</xdr:rowOff>
    </xdr:from>
    <xdr:to>
      <xdr:col>13</xdr:col>
      <xdr:colOff>815109</xdr:colOff>
      <xdr:row>41</xdr:row>
      <xdr:rowOff>157018</xdr:rowOff>
    </xdr:to>
    <xdr:graphicFrame macro="">
      <xdr:nvGraphicFramePr>
        <xdr:cNvPr id="2" name="Chart 1">
          <a:extLst>
            <a:ext uri="{FF2B5EF4-FFF2-40B4-BE49-F238E27FC236}">
              <a16:creationId xmlns:a16="http://schemas.microsoft.com/office/drawing/2014/main" id="{9811FDB8-CEB1-44C9-B0D1-ECE4459E0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10</xdr:col>
      <xdr:colOff>580737</xdr:colOff>
      <xdr:row>28</xdr:row>
      <xdr:rowOff>115454</xdr:rowOff>
    </xdr:from>
    <xdr:to>
      <xdr:col>13</xdr:col>
      <xdr:colOff>815109</xdr:colOff>
      <xdr:row>41</xdr:row>
      <xdr:rowOff>157018</xdr:rowOff>
    </xdr:to>
    <xdr:graphicFrame macro="">
      <xdr:nvGraphicFramePr>
        <xdr:cNvPr id="2" name="Chart 1">
          <a:extLst>
            <a:ext uri="{FF2B5EF4-FFF2-40B4-BE49-F238E27FC236}">
              <a16:creationId xmlns:a16="http://schemas.microsoft.com/office/drawing/2014/main" id="{FF35FCEB-1409-4A12-80A8-24FEFF5D80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editAs="oneCell">
    <xdr:from>
      <xdr:col>10</xdr:col>
      <xdr:colOff>0</xdr:colOff>
      <xdr:row>30</xdr:row>
      <xdr:rowOff>0</xdr:rowOff>
    </xdr:from>
    <xdr:to>
      <xdr:col>13</xdr:col>
      <xdr:colOff>213360</xdr:colOff>
      <xdr:row>42</xdr:row>
      <xdr:rowOff>144780</xdr:rowOff>
    </xdr:to>
    <xdr:pic>
      <xdr:nvPicPr>
        <xdr:cNvPr id="23553" name="Picture 1">
          <a:extLst>
            <a:ext uri="{FF2B5EF4-FFF2-40B4-BE49-F238E27FC236}">
              <a16:creationId xmlns:a16="http://schemas.microsoft.com/office/drawing/2014/main" id="{A0C677FF-FA0B-D2F8-579C-CEE50CF809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65420" y="5974080"/>
          <a:ext cx="5844540" cy="2522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2085975</xdr:colOff>
      <xdr:row>29</xdr:row>
      <xdr:rowOff>104775</xdr:rowOff>
    </xdr:from>
    <xdr:to>
      <xdr:col>18</xdr:col>
      <xdr:colOff>333375</xdr:colOff>
      <xdr:row>43</xdr:row>
      <xdr:rowOff>38100</xdr:rowOff>
    </xdr:to>
    <xdr:graphicFrame macro="">
      <xdr:nvGraphicFramePr>
        <xdr:cNvPr id="2" name="Chart 1">
          <a:extLst>
            <a:ext uri="{FF2B5EF4-FFF2-40B4-BE49-F238E27FC236}">
              <a16:creationId xmlns:a16="http://schemas.microsoft.com/office/drawing/2014/main" id="{DADA968B-5A3D-AC3F-16AE-21F6F09630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14</xdr:col>
      <xdr:colOff>43180</xdr:colOff>
      <xdr:row>31</xdr:row>
      <xdr:rowOff>153247</xdr:rowOff>
    </xdr:from>
    <xdr:to>
      <xdr:col>18</xdr:col>
      <xdr:colOff>722052</xdr:colOff>
      <xdr:row>45</xdr:row>
      <xdr:rowOff>4311</xdr:rowOff>
    </xdr:to>
    <xdr:graphicFrame macro="">
      <xdr:nvGraphicFramePr>
        <xdr:cNvPr id="2" name="Chart 1">
          <a:extLst>
            <a:ext uri="{FF2B5EF4-FFF2-40B4-BE49-F238E27FC236}">
              <a16:creationId xmlns:a16="http://schemas.microsoft.com/office/drawing/2014/main" id="{7B277251-9591-48B3-A563-341B6C354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nnor Guarino" refreshedDate="45438.919117824073" createdVersion="8" refreshedVersion="8" minRefreshableVersion="3" recordCount="53" xr:uid="{588FF350-3877-444C-8F05-540D02F11B0F}">
  <cacheSource type="worksheet">
    <worksheetSource ref="D7:G60" sheet="C"/>
  </cacheSource>
  <cacheFields count="4">
    <cacheField name="Favorite Pet" numFmtId="49">
      <sharedItems/>
    </cacheField>
    <cacheField name="Computer Type" numFmtId="49">
      <sharedItems count="4">
        <s v="Mac"/>
        <s v="Windows PC"/>
        <s v="Chromebook"/>
        <s v="Other"/>
      </sharedItems>
    </cacheField>
    <cacheField name="Year" numFmtId="49">
      <sharedItems/>
    </cacheField>
    <cacheField name="Housing Location" numFmtId="49">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nnor Guarino" refreshedDate="45438.921073495374" createdVersion="8" refreshedVersion="8" minRefreshableVersion="3" recordCount="53" xr:uid="{1F1923B3-7468-4312-9DA7-9A8836079D59}">
  <cacheSource type="worksheet">
    <worksheetSource ref="D8:G61" sheet="D"/>
  </cacheSource>
  <cacheFields count="4">
    <cacheField name="Favorite Pet" numFmtId="49">
      <sharedItems count="5">
        <s v="Dog"/>
        <s v="Cat"/>
        <s v="Bird"/>
        <s v="Other"/>
        <s v="None"/>
      </sharedItems>
    </cacheField>
    <cacheField name="Computer Type" numFmtId="0">
      <sharedItems/>
    </cacheField>
    <cacheField name="Year" numFmtId="49">
      <sharedItems/>
    </cacheField>
    <cacheField name="Housing Location" numFmtId="49">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nnor Guarino" refreshedDate="45438.927418865744" createdVersion="8" refreshedVersion="8" minRefreshableVersion="3" recordCount="53" xr:uid="{19669078-7396-4617-A4CB-926953CCAA18}">
  <cacheSource type="worksheet">
    <worksheetSource ref="D7:G60" sheet="F"/>
  </cacheSource>
  <cacheFields count="4">
    <cacheField name="Favorite Pet" numFmtId="49">
      <sharedItems/>
    </cacheField>
    <cacheField name="Computer Type" numFmtId="49">
      <sharedItems/>
    </cacheField>
    <cacheField name="Year" numFmtId="49">
      <sharedItems count="4">
        <s v="Senior"/>
        <s v="Sophomore"/>
        <s v="Freshman"/>
        <s v="Junior"/>
      </sharedItems>
    </cacheField>
    <cacheField name="Housing Location" numFmtId="49">
      <sharedItems count="2">
        <s v="Off campus"/>
        <s v="On campu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s v="Dog"/>
    <x v="0"/>
    <s v="Senior"/>
    <s v="Off campus"/>
  </r>
  <r>
    <s v="Dog"/>
    <x v="0"/>
    <s v="Sophomore"/>
    <s v="Off campus"/>
  </r>
  <r>
    <s v="Dog"/>
    <x v="1"/>
    <s v="Freshman"/>
    <s v="On campus"/>
  </r>
  <r>
    <s v="Dog"/>
    <x v="0"/>
    <s v="Sophomore"/>
    <s v="On campus"/>
  </r>
  <r>
    <s v="Cat"/>
    <x v="2"/>
    <s v="Junior"/>
    <s v="Off campus"/>
  </r>
  <r>
    <s v="Dog"/>
    <x v="1"/>
    <s v="Sophomore"/>
    <s v="On campus"/>
  </r>
  <r>
    <s v="Dog"/>
    <x v="0"/>
    <s v="Sophomore"/>
    <s v="Off campus"/>
  </r>
  <r>
    <s v="Cat"/>
    <x v="0"/>
    <s v="Senior"/>
    <s v="Off campus"/>
  </r>
  <r>
    <s v="Dog"/>
    <x v="0"/>
    <s v="Sophomore"/>
    <s v="Off campus"/>
  </r>
  <r>
    <s v="Cat"/>
    <x v="0"/>
    <s v="Junior"/>
    <s v="Off campus"/>
  </r>
  <r>
    <s v="Dog"/>
    <x v="3"/>
    <s v="Sophomore"/>
    <s v="On campus"/>
  </r>
  <r>
    <s v="Dog"/>
    <x v="0"/>
    <s v="Sophomore"/>
    <s v="On campus"/>
  </r>
  <r>
    <s v="Cat"/>
    <x v="0"/>
    <s v="Junior"/>
    <s v="Off campus"/>
  </r>
  <r>
    <s v="Cat"/>
    <x v="0"/>
    <s v="Junior"/>
    <s v="On campus"/>
  </r>
  <r>
    <s v="Dog"/>
    <x v="0"/>
    <s v="Sophomore"/>
    <s v="Off campus"/>
  </r>
  <r>
    <s v="Dog"/>
    <x v="0"/>
    <s v="Senior"/>
    <s v="Off campus"/>
  </r>
  <r>
    <s v="Bird"/>
    <x v="0"/>
    <s v="Junior"/>
    <s v="Off campus"/>
  </r>
  <r>
    <s v="Dog"/>
    <x v="0"/>
    <s v="Freshman"/>
    <s v="Off campus"/>
  </r>
  <r>
    <s v="Dog"/>
    <x v="1"/>
    <s v="Sophomore"/>
    <s v="On campus"/>
  </r>
  <r>
    <s v="Bird"/>
    <x v="0"/>
    <s v="Sophomore"/>
    <s v="Off campus"/>
  </r>
  <r>
    <s v="Dog"/>
    <x v="0"/>
    <s v="Junior"/>
    <s v="Off campus"/>
  </r>
  <r>
    <s v="Dog"/>
    <x v="0"/>
    <s v="Freshman"/>
    <s v="On campus"/>
  </r>
  <r>
    <s v="Dog"/>
    <x v="0"/>
    <s v="Freshman"/>
    <s v="Off campus"/>
  </r>
  <r>
    <s v="Dog"/>
    <x v="1"/>
    <s v="Freshman"/>
    <s v="On campus"/>
  </r>
  <r>
    <s v="Dog"/>
    <x v="1"/>
    <s v="Junior"/>
    <s v="Off campus"/>
  </r>
  <r>
    <s v="Dog"/>
    <x v="0"/>
    <s v="Sophomore"/>
    <s v="Off campus"/>
  </r>
  <r>
    <s v="Cat"/>
    <x v="1"/>
    <s v="Sophomore"/>
    <s v="Off campus"/>
  </r>
  <r>
    <s v="Cat"/>
    <x v="0"/>
    <s v="Senior"/>
    <s v="Off campus"/>
  </r>
  <r>
    <s v="Cat"/>
    <x v="1"/>
    <s v="Junior"/>
    <s v="Off campus"/>
  </r>
  <r>
    <s v="Dog"/>
    <x v="0"/>
    <s v="Freshman"/>
    <s v="Off campus"/>
  </r>
  <r>
    <s v="Other"/>
    <x v="0"/>
    <s v="Sophomore"/>
    <s v="On campus"/>
  </r>
  <r>
    <s v="Dog"/>
    <x v="1"/>
    <s v="Freshman"/>
    <s v="On campus"/>
  </r>
  <r>
    <s v="Cat"/>
    <x v="0"/>
    <s v="Junior"/>
    <s v="Off campus"/>
  </r>
  <r>
    <s v="None"/>
    <x v="0"/>
    <s v="Junior"/>
    <s v="Off campus"/>
  </r>
  <r>
    <s v="Other"/>
    <x v="0"/>
    <s v="Junior"/>
    <s v="Off campus"/>
  </r>
  <r>
    <s v="Dog"/>
    <x v="1"/>
    <s v="Sophomore"/>
    <s v="Off campus"/>
  </r>
  <r>
    <s v="Dog"/>
    <x v="0"/>
    <s v="Freshman"/>
    <s v="On campus"/>
  </r>
  <r>
    <s v="Other"/>
    <x v="0"/>
    <s v="Freshman"/>
    <s v="On campus"/>
  </r>
  <r>
    <s v="Dog"/>
    <x v="0"/>
    <s v="Junior"/>
    <s v="Off campus"/>
  </r>
  <r>
    <s v="Cat"/>
    <x v="0"/>
    <s v="Freshman"/>
    <s v="On campus"/>
  </r>
  <r>
    <s v="Dog"/>
    <x v="2"/>
    <s v="Sophomore"/>
    <s v="On campus"/>
  </r>
  <r>
    <s v="Dog"/>
    <x v="0"/>
    <s v="Junior"/>
    <s v="Off campus"/>
  </r>
  <r>
    <s v="Dog"/>
    <x v="1"/>
    <s v="Freshman"/>
    <s v="On campus"/>
  </r>
  <r>
    <s v="None"/>
    <x v="1"/>
    <s v="Freshman"/>
    <s v="On campus"/>
  </r>
  <r>
    <s v="Dog"/>
    <x v="1"/>
    <s v="Senior"/>
    <s v="Off campus"/>
  </r>
  <r>
    <s v="Dog"/>
    <x v="1"/>
    <s v="Senior"/>
    <s v="Off campus"/>
  </r>
  <r>
    <s v="Dog"/>
    <x v="0"/>
    <s v="Sophomore"/>
    <s v="Off campus"/>
  </r>
  <r>
    <s v="Dog"/>
    <x v="0"/>
    <s v="Freshman"/>
    <s v="On campus"/>
  </r>
  <r>
    <s v="None"/>
    <x v="0"/>
    <s v="Sophomore"/>
    <s v="On campus"/>
  </r>
  <r>
    <s v="Dog"/>
    <x v="1"/>
    <s v="Sophomore"/>
    <s v="On campus"/>
  </r>
  <r>
    <s v="Dog"/>
    <x v="0"/>
    <s v="Junior"/>
    <s v="Off campus"/>
  </r>
  <r>
    <s v="Dog"/>
    <x v="1"/>
    <s v="Freshman"/>
    <s v="On campus"/>
  </r>
  <r>
    <s v="Dog"/>
    <x v="0"/>
    <s v="Freshman"/>
    <s v="On campu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s v="Mac"/>
    <s v="Senior"/>
    <s v="Off campus"/>
  </r>
  <r>
    <x v="0"/>
    <s v="Mac"/>
    <s v="Sophomore"/>
    <s v="Off campus"/>
  </r>
  <r>
    <x v="0"/>
    <s v="Windows PC"/>
    <s v="Freshman"/>
    <s v="On campus"/>
  </r>
  <r>
    <x v="0"/>
    <s v="Mac"/>
    <s v="Sophomore"/>
    <s v="On campus"/>
  </r>
  <r>
    <x v="1"/>
    <s v="Chromebook"/>
    <s v="Junior"/>
    <s v="Off campus"/>
  </r>
  <r>
    <x v="0"/>
    <s v="Windows PC"/>
    <s v="Sophomore"/>
    <s v="On campus"/>
  </r>
  <r>
    <x v="0"/>
    <s v="Mac"/>
    <s v="Sophomore"/>
    <s v="Off campus"/>
  </r>
  <r>
    <x v="1"/>
    <s v="Mac"/>
    <s v="Senior"/>
    <s v="Off campus"/>
  </r>
  <r>
    <x v="0"/>
    <s v="Mac"/>
    <s v="Sophomore"/>
    <s v="Off campus"/>
  </r>
  <r>
    <x v="1"/>
    <s v="Mac"/>
    <s v="Junior"/>
    <s v="Off campus"/>
  </r>
  <r>
    <x v="0"/>
    <s v="Other"/>
    <s v="Sophomore"/>
    <s v="On campus"/>
  </r>
  <r>
    <x v="0"/>
    <s v="Mac"/>
    <s v="Sophomore"/>
    <s v="On campus"/>
  </r>
  <r>
    <x v="1"/>
    <s v="Mac"/>
    <s v="Junior"/>
    <s v="Off campus"/>
  </r>
  <r>
    <x v="1"/>
    <s v="Mac"/>
    <s v="Junior"/>
    <s v="On campus"/>
  </r>
  <r>
    <x v="0"/>
    <s v="Mac"/>
    <s v="Sophomore"/>
    <s v="Off campus"/>
  </r>
  <r>
    <x v="0"/>
    <s v="Mac"/>
    <s v="Senior"/>
    <s v="Off campus"/>
  </r>
  <r>
    <x v="2"/>
    <s v="Mac"/>
    <s v="Junior"/>
    <s v="Off campus"/>
  </r>
  <r>
    <x v="0"/>
    <s v="Mac"/>
    <s v="Freshman"/>
    <s v="Off campus"/>
  </r>
  <r>
    <x v="0"/>
    <s v="Windows PC"/>
    <s v="Sophomore"/>
    <s v="On campus"/>
  </r>
  <r>
    <x v="2"/>
    <s v="Mac"/>
    <s v="Sophomore"/>
    <s v="Off campus"/>
  </r>
  <r>
    <x v="0"/>
    <s v="Mac"/>
    <s v="Junior"/>
    <s v="Off campus"/>
  </r>
  <r>
    <x v="0"/>
    <s v="Mac"/>
    <s v="Freshman"/>
    <s v="On campus"/>
  </r>
  <r>
    <x v="0"/>
    <s v="Mac"/>
    <s v="Freshman"/>
    <s v="Off campus"/>
  </r>
  <r>
    <x v="0"/>
    <s v="Windows PC"/>
    <s v="Freshman"/>
    <s v="On campus"/>
  </r>
  <r>
    <x v="0"/>
    <s v="Windows PC"/>
    <s v="Junior"/>
    <s v="Off campus"/>
  </r>
  <r>
    <x v="0"/>
    <s v="Mac"/>
    <s v="Sophomore"/>
    <s v="Off campus"/>
  </r>
  <r>
    <x v="1"/>
    <s v="Windows PC"/>
    <s v="Sophomore"/>
    <s v="Off campus"/>
  </r>
  <r>
    <x v="1"/>
    <s v="Mac"/>
    <s v="Senior"/>
    <s v="Off campus"/>
  </r>
  <r>
    <x v="1"/>
    <s v="Windows PC"/>
    <s v="Junior"/>
    <s v="Off campus"/>
  </r>
  <r>
    <x v="0"/>
    <s v="Mac"/>
    <s v="Freshman"/>
    <s v="Off campus"/>
  </r>
  <r>
    <x v="3"/>
    <s v="Mac"/>
    <s v="Sophomore"/>
    <s v="On campus"/>
  </r>
  <r>
    <x v="0"/>
    <s v="Windows PC"/>
    <s v="Freshman"/>
    <s v="On campus"/>
  </r>
  <r>
    <x v="1"/>
    <s v="Mac"/>
    <s v="Junior"/>
    <s v="Off campus"/>
  </r>
  <r>
    <x v="4"/>
    <s v="Mac"/>
    <s v="Junior"/>
    <s v="Off campus"/>
  </r>
  <r>
    <x v="3"/>
    <s v="Mac"/>
    <s v="Junior"/>
    <s v="Off campus"/>
  </r>
  <r>
    <x v="0"/>
    <s v="Windows PC"/>
    <s v="Sophomore"/>
    <s v="Off campus"/>
  </r>
  <r>
    <x v="0"/>
    <s v="Mac"/>
    <s v="Freshman"/>
    <s v="On campus"/>
  </r>
  <r>
    <x v="3"/>
    <s v="Mac"/>
    <s v="Freshman"/>
    <s v="On campus"/>
  </r>
  <r>
    <x v="0"/>
    <s v="Mac"/>
    <s v="Junior"/>
    <s v="Off campus"/>
  </r>
  <r>
    <x v="1"/>
    <s v="Mac"/>
    <s v="Freshman"/>
    <s v="On campus"/>
  </r>
  <r>
    <x v="0"/>
    <s v="Chromebook"/>
    <s v="Sophomore"/>
    <s v="On campus"/>
  </r>
  <r>
    <x v="0"/>
    <s v="Mac"/>
    <s v="Junior"/>
    <s v="Off campus"/>
  </r>
  <r>
    <x v="0"/>
    <s v="Windows PC"/>
    <s v="Freshman"/>
    <s v="On campus"/>
  </r>
  <r>
    <x v="4"/>
    <s v="Windows PC"/>
    <s v="Freshman"/>
    <s v="On campus"/>
  </r>
  <r>
    <x v="0"/>
    <s v="Windows PC"/>
    <s v="Senior"/>
    <s v="Off campus"/>
  </r>
  <r>
    <x v="0"/>
    <s v="Windows PC"/>
    <s v="Senior"/>
    <s v="Off campus"/>
  </r>
  <r>
    <x v="0"/>
    <s v="Mac"/>
    <s v="Sophomore"/>
    <s v="Off campus"/>
  </r>
  <r>
    <x v="0"/>
    <s v="Mac"/>
    <s v="Freshman"/>
    <s v="On campus"/>
  </r>
  <r>
    <x v="4"/>
    <s v="Mac"/>
    <s v="Sophomore"/>
    <s v="On campus"/>
  </r>
  <r>
    <x v="0"/>
    <s v="Windows PC"/>
    <s v="Sophomore"/>
    <s v="On campus"/>
  </r>
  <r>
    <x v="0"/>
    <s v="Mac"/>
    <s v="Junior"/>
    <s v="Off campus"/>
  </r>
  <r>
    <x v="0"/>
    <s v="Windows PC"/>
    <s v="Freshman"/>
    <s v="On campus"/>
  </r>
  <r>
    <x v="0"/>
    <s v="Mac"/>
    <s v="Freshman"/>
    <s v="On campu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s v="Dog"/>
    <s v="Mac"/>
    <x v="0"/>
    <x v="0"/>
  </r>
  <r>
    <s v="Dog"/>
    <s v="Mac"/>
    <x v="1"/>
    <x v="0"/>
  </r>
  <r>
    <s v="Dog"/>
    <s v="Windows PC"/>
    <x v="2"/>
    <x v="1"/>
  </r>
  <r>
    <s v="Dog"/>
    <s v="Mac"/>
    <x v="1"/>
    <x v="1"/>
  </r>
  <r>
    <s v="Cat"/>
    <s v="Chromebook"/>
    <x v="3"/>
    <x v="0"/>
  </r>
  <r>
    <s v="Dog"/>
    <s v="Windows PC"/>
    <x v="1"/>
    <x v="1"/>
  </r>
  <r>
    <s v="Dog"/>
    <s v="Mac"/>
    <x v="1"/>
    <x v="0"/>
  </r>
  <r>
    <s v="Cat"/>
    <s v="Mac"/>
    <x v="0"/>
    <x v="0"/>
  </r>
  <r>
    <s v="Dog"/>
    <s v="Mac"/>
    <x v="1"/>
    <x v="0"/>
  </r>
  <r>
    <s v="Cat"/>
    <s v="Mac"/>
    <x v="3"/>
    <x v="0"/>
  </r>
  <r>
    <s v="Dog"/>
    <s v="Other"/>
    <x v="1"/>
    <x v="1"/>
  </r>
  <r>
    <s v="Dog"/>
    <s v="Mac"/>
    <x v="1"/>
    <x v="1"/>
  </r>
  <r>
    <s v="Cat"/>
    <s v="Mac"/>
    <x v="3"/>
    <x v="0"/>
  </r>
  <r>
    <s v="Cat"/>
    <s v="Mac"/>
    <x v="3"/>
    <x v="1"/>
  </r>
  <r>
    <s v="Dog"/>
    <s v="Mac"/>
    <x v="1"/>
    <x v="0"/>
  </r>
  <r>
    <s v="Dog"/>
    <s v="Mac"/>
    <x v="0"/>
    <x v="0"/>
  </r>
  <r>
    <s v="Bird"/>
    <s v="Mac"/>
    <x v="3"/>
    <x v="0"/>
  </r>
  <r>
    <s v="Dog"/>
    <s v="Mac"/>
    <x v="2"/>
    <x v="0"/>
  </r>
  <r>
    <s v="Dog"/>
    <s v="Windows PC"/>
    <x v="1"/>
    <x v="1"/>
  </r>
  <r>
    <s v="Bird"/>
    <s v="Mac"/>
    <x v="1"/>
    <x v="0"/>
  </r>
  <r>
    <s v="Dog"/>
    <s v="Mac"/>
    <x v="3"/>
    <x v="0"/>
  </r>
  <r>
    <s v="Dog"/>
    <s v="Mac"/>
    <x v="2"/>
    <x v="1"/>
  </r>
  <r>
    <s v="Dog"/>
    <s v="Mac"/>
    <x v="2"/>
    <x v="0"/>
  </r>
  <r>
    <s v="Dog"/>
    <s v="Windows PC"/>
    <x v="2"/>
    <x v="1"/>
  </r>
  <r>
    <s v="Dog"/>
    <s v="Windows PC"/>
    <x v="3"/>
    <x v="0"/>
  </r>
  <r>
    <s v="Dog"/>
    <s v="Mac"/>
    <x v="1"/>
    <x v="0"/>
  </r>
  <r>
    <s v="Cat"/>
    <s v="Windows PC"/>
    <x v="1"/>
    <x v="0"/>
  </r>
  <r>
    <s v="Cat"/>
    <s v="Mac"/>
    <x v="0"/>
    <x v="0"/>
  </r>
  <r>
    <s v="Cat"/>
    <s v="Windows PC"/>
    <x v="3"/>
    <x v="0"/>
  </r>
  <r>
    <s v="Dog"/>
    <s v="Mac"/>
    <x v="2"/>
    <x v="0"/>
  </r>
  <r>
    <s v="Other"/>
    <s v="Mac"/>
    <x v="1"/>
    <x v="1"/>
  </r>
  <r>
    <s v="Dog"/>
    <s v="Windows PC"/>
    <x v="2"/>
    <x v="1"/>
  </r>
  <r>
    <s v="Cat"/>
    <s v="Mac"/>
    <x v="3"/>
    <x v="0"/>
  </r>
  <r>
    <s v="None"/>
    <s v="Mac"/>
    <x v="3"/>
    <x v="0"/>
  </r>
  <r>
    <s v="Other"/>
    <s v="Mac"/>
    <x v="3"/>
    <x v="0"/>
  </r>
  <r>
    <s v="Dog"/>
    <s v="Windows PC"/>
    <x v="1"/>
    <x v="0"/>
  </r>
  <r>
    <s v="Dog"/>
    <s v="Mac"/>
    <x v="2"/>
    <x v="1"/>
  </r>
  <r>
    <s v="Other"/>
    <s v="Mac"/>
    <x v="2"/>
    <x v="1"/>
  </r>
  <r>
    <s v="Dog"/>
    <s v="Mac"/>
    <x v="3"/>
    <x v="0"/>
  </r>
  <r>
    <s v="Cat"/>
    <s v="Mac"/>
    <x v="2"/>
    <x v="1"/>
  </r>
  <r>
    <s v="Dog"/>
    <s v="Chromebook"/>
    <x v="1"/>
    <x v="1"/>
  </r>
  <r>
    <s v="Dog"/>
    <s v="Mac"/>
    <x v="3"/>
    <x v="0"/>
  </r>
  <r>
    <s v="Dog"/>
    <s v="Windows PC"/>
    <x v="2"/>
    <x v="1"/>
  </r>
  <r>
    <s v="None"/>
    <s v="Windows PC"/>
    <x v="2"/>
    <x v="1"/>
  </r>
  <r>
    <s v="Dog"/>
    <s v="Windows PC"/>
    <x v="0"/>
    <x v="0"/>
  </r>
  <r>
    <s v="Dog"/>
    <s v="Windows PC"/>
    <x v="0"/>
    <x v="0"/>
  </r>
  <r>
    <s v="Dog"/>
    <s v="Mac"/>
    <x v="1"/>
    <x v="0"/>
  </r>
  <r>
    <s v="Dog"/>
    <s v="Mac"/>
    <x v="2"/>
    <x v="1"/>
  </r>
  <r>
    <s v="None"/>
    <s v="Mac"/>
    <x v="1"/>
    <x v="1"/>
  </r>
  <r>
    <s v="Dog"/>
    <s v="Windows PC"/>
    <x v="1"/>
    <x v="1"/>
  </r>
  <r>
    <s v="Dog"/>
    <s v="Mac"/>
    <x v="3"/>
    <x v="0"/>
  </r>
  <r>
    <s v="Dog"/>
    <s v="Windows PC"/>
    <x v="2"/>
    <x v="1"/>
  </r>
  <r>
    <s v="Dog"/>
    <s v="Mac"/>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E60B23-36D8-4698-B958-20A1D9DF085B}"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omputer Type">
  <location ref="Q23:S28" firstHeaderRow="0" firstDataRow="1" firstDataCol="1"/>
  <pivotFields count="4">
    <pivotField showAll="0"/>
    <pivotField axis="axisRow" dataField="1" showAll="0">
      <items count="5">
        <item x="0"/>
        <item x="1"/>
        <item x="2"/>
        <item x="3"/>
        <item t="default"/>
      </items>
    </pivotField>
    <pivotField showAll="0"/>
    <pivotField showAll="0"/>
  </pivotFields>
  <rowFields count="1">
    <field x="1"/>
  </rowFields>
  <rowItems count="5">
    <i>
      <x/>
    </i>
    <i>
      <x v="1"/>
    </i>
    <i>
      <x v="2"/>
    </i>
    <i>
      <x v="3"/>
    </i>
    <i t="grand">
      <x/>
    </i>
  </rowItems>
  <colFields count="1">
    <field x="-2"/>
  </colFields>
  <colItems count="2">
    <i>
      <x/>
    </i>
    <i i="1">
      <x v="1"/>
    </i>
  </colItems>
  <dataFields count="2">
    <dataField name="Frequency" fld="1" subtotal="count" baseField="1" baseItem="0"/>
    <dataField name="% of Total" fld="1" subtotal="count" showDataAs="percentOfCol" baseField="1" baseItem="1" numFmtId="9"/>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9B0D7D-9FF6-4577-9DD4-E347DDF46DE4}"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Favorite Pet">
  <location ref="P23:R29" firstHeaderRow="0" firstDataRow="1" firstDataCol="1"/>
  <pivotFields count="4">
    <pivotField axis="axisRow" dataField="1" showAll="0">
      <items count="6">
        <item x="0"/>
        <item x="1"/>
        <item x="4"/>
        <item x="3"/>
        <item x="2"/>
        <item t="default"/>
      </items>
    </pivotField>
    <pivotField showAll="0"/>
    <pivotField showAll="0"/>
    <pivotField showAll="0"/>
  </pivotFields>
  <rowFields count="1">
    <field x="0"/>
  </rowFields>
  <rowItems count="6">
    <i>
      <x/>
    </i>
    <i>
      <x v="1"/>
    </i>
    <i>
      <x v="2"/>
    </i>
    <i>
      <x v="3"/>
    </i>
    <i>
      <x v="4"/>
    </i>
    <i t="grand">
      <x/>
    </i>
  </rowItems>
  <colFields count="1">
    <field x="-2"/>
  </colFields>
  <colItems count="2">
    <i>
      <x/>
    </i>
    <i i="1">
      <x v="1"/>
    </i>
  </colItems>
  <dataFields count="2">
    <dataField name="# Pets" fld="0" subtotal="count" baseField="0" baseItem="0"/>
    <dataField name="%" fld="0" subtotal="count" showDataAs="percentOfCol" baseField="0" baseItem="0" numFmtId="9"/>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0" count="1" selected="0">
            <x v="4"/>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09A413-FFEE-457A-ACBD-12DB3E03308B}"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Year" colHeaderCaption="Housing Location">
  <location ref="R21:U27" firstHeaderRow="1" firstDataRow="2" firstDataCol="1"/>
  <pivotFields count="4">
    <pivotField showAll="0"/>
    <pivotField showAll="0"/>
    <pivotField axis="axisRow" showAll="0">
      <items count="5">
        <item x="2"/>
        <item x="1"/>
        <item x="3"/>
        <item x="0"/>
        <item t="default"/>
      </items>
    </pivotField>
    <pivotField axis="axisCol" dataField="1" showAll="0">
      <items count="3">
        <item x="0"/>
        <item x="1"/>
        <item t="default"/>
      </items>
    </pivotField>
  </pivotFields>
  <rowFields count="1">
    <field x="2"/>
  </rowFields>
  <rowItems count="5">
    <i>
      <x/>
    </i>
    <i>
      <x v="1"/>
    </i>
    <i>
      <x v="2"/>
    </i>
    <i>
      <x v="3"/>
    </i>
    <i t="grand">
      <x/>
    </i>
  </rowItems>
  <colFields count="1">
    <field x="3"/>
  </colFields>
  <colItems count="3">
    <i>
      <x/>
    </i>
    <i>
      <x v="1"/>
    </i>
    <i t="grand">
      <x/>
    </i>
  </colItems>
  <dataFields count="1">
    <dataField name="Count of Housing Location" fld="3" subtotal="count" baseField="0" baseItem="0"/>
  </dataFields>
  <chartFormats count="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7.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1.xml"/><Relationship Id="rId1" Type="http://schemas.openxmlformats.org/officeDocument/2006/relationships/pivotTable" Target="../pivotTables/pivotTable1.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7.bin"/><Relationship Id="rId1" Type="http://schemas.openxmlformats.org/officeDocument/2006/relationships/pivotTable" Target="../pivotTables/pivotTable2.xm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3.xml"/><Relationship Id="rId1" Type="http://schemas.openxmlformats.org/officeDocument/2006/relationships/pivotTable" Target="../pivotTables/pivotTable3.xml"/><Relationship Id="rId4" Type="http://schemas.openxmlformats.org/officeDocument/2006/relationships/comments" Target="../comments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7E2D0-A3F9-465B-88E6-F4EEF9B30DD9}">
  <sheetPr codeName="Sheet91">
    <tabColor rgb="FFFFFF00"/>
  </sheetPr>
  <dimension ref="A1:G53"/>
  <sheetViews>
    <sheetView topLeftCell="A25" zoomScale="160" zoomScaleNormal="160" workbookViewId="0">
      <selection activeCell="F37" sqref="F37"/>
    </sheetView>
  </sheetViews>
  <sheetFormatPr defaultColWidth="8.7109375" defaultRowHeight="15"/>
  <cols>
    <col min="1" max="1" width="30.7109375" customWidth="1"/>
    <col min="2" max="2" width="53.7109375" bestFit="1" customWidth="1"/>
    <col min="4" max="4" width="10.42578125" bestFit="1" customWidth="1"/>
  </cols>
  <sheetData>
    <row r="1" spans="1:7" ht="27" customHeight="1"/>
    <row r="2" spans="1:7" ht="27" customHeight="1"/>
    <row r="3" spans="1:7" ht="15.75">
      <c r="A3" s="74" t="s">
        <v>80</v>
      </c>
      <c r="B3" s="74" t="s">
        <v>81</v>
      </c>
      <c r="D3" s="75"/>
    </row>
    <row r="4" spans="1:7">
      <c r="A4" s="76" t="s">
        <v>82</v>
      </c>
      <c r="B4" t="s">
        <v>83</v>
      </c>
    </row>
    <row r="5" spans="1:7">
      <c r="A5" s="76" t="s">
        <v>84</v>
      </c>
      <c r="B5" t="s">
        <v>85</v>
      </c>
    </row>
    <row r="6" spans="1:7">
      <c r="A6" s="76" t="s">
        <v>86</v>
      </c>
      <c r="B6" t="s">
        <v>87</v>
      </c>
    </row>
    <row r="7" spans="1:7">
      <c r="A7" s="76" t="s">
        <v>88</v>
      </c>
      <c r="B7" t="s">
        <v>89</v>
      </c>
    </row>
    <row r="8" spans="1:7">
      <c r="A8" s="76" t="s">
        <v>90</v>
      </c>
      <c r="B8" t="s">
        <v>91</v>
      </c>
    </row>
    <row r="9" spans="1:7">
      <c r="A9" s="76" t="s">
        <v>92</v>
      </c>
      <c r="B9" t="s">
        <v>93</v>
      </c>
      <c r="G9" s="77"/>
    </row>
    <row r="10" spans="1:7">
      <c r="A10" s="76" t="s">
        <v>94</v>
      </c>
      <c r="B10" t="s">
        <v>95</v>
      </c>
    </row>
    <row r="11" spans="1:7">
      <c r="A11" s="76" t="s">
        <v>96</v>
      </c>
      <c r="B11" t="s">
        <v>97</v>
      </c>
    </row>
    <row r="12" spans="1:7">
      <c r="A12" s="76" t="s">
        <v>98</v>
      </c>
      <c r="B12" t="s">
        <v>99</v>
      </c>
    </row>
    <row r="13" spans="1:7">
      <c r="A13" s="76" t="s">
        <v>100</v>
      </c>
      <c r="B13" t="s">
        <v>101</v>
      </c>
    </row>
    <row r="14" spans="1:7">
      <c r="A14" t="s">
        <v>102</v>
      </c>
      <c r="B14" t="s">
        <v>103</v>
      </c>
    </row>
    <row r="15" spans="1:7">
      <c r="A15" t="s">
        <v>104</v>
      </c>
      <c r="B15" t="s">
        <v>105</v>
      </c>
    </row>
    <row r="16" spans="1:7">
      <c r="A16" t="s">
        <v>106</v>
      </c>
      <c r="B16" t="s">
        <v>107</v>
      </c>
    </row>
    <row r="17" spans="1:2">
      <c r="A17" t="s">
        <v>108</v>
      </c>
      <c r="B17" t="s">
        <v>109</v>
      </c>
    </row>
    <row r="18" spans="1:2">
      <c r="A18" t="s">
        <v>110</v>
      </c>
      <c r="B18" t="s">
        <v>111</v>
      </c>
    </row>
    <row r="19" spans="1:2">
      <c r="A19" t="s">
        <v>112</v>
      </c>
      <c r="B19" t="s">
        <v>113</v>
      </c>
    </row>
    <row r="20" spans="1:2">
      <c r="A20" t="s">
        <v>114</v>
      </c>
      <c r="B20" t="s">
        <v>115</v>
      </c>
    </row>
    <row r="21" spans="1:2">
      <c r="A21" t="s">
        <v>116</v>
      </c>
      <c r="B21" t="s">
        <v>117</v>
      </c>
    </row>
    <row r="22" spans="1:2">
      <c r="A22" t="s">
        <v>118</v>
      </c>
      <c r="B22" t="s">
        <v>119</v>
      </c>
    </row>
    <row r="23" spans="1:2">
      <c r="A23" t="s">
        <v>120</v>
      </c>
      <c r="B23" t="s">
        <v>121</v>
      </c>
    </row>
    <row r="24" spans="1:2">
      <c r="A24" t="s">
        <v>122</v>
      </c>
      <c r="B24" t="s">
        <v>123</v>
      </c>
    </row>
    <row r="25" spans="1:2">
      <c r="A25" t="s">
        <v>124</v>
      </c>
      <c r="B25" t="s">
        <v>125</v>
      </c>
    </row>
    <row r="26" spans="1:2">
      <c r="A26" t="s">
        <v>126</v>
      </c>
      <c r="B26" t="s">
        <v>127</v>
      </c>
    </row>
    <row r="27" spans="1:2">
      <c r="A27" t="s">
        <v>128</v>
      </c>
      <c r="B27" t="s">
        <v>129</v>
      </c>
    </row>
    <row r="28" spans="1:2">
      <c r="A28" t="s">
        <v>130</v>
      </c>
      <c r="B28" t="s">
        <v>131</v>
      </c>
    </row>
    <row r="29" spans="1:2">
      <c r="A29" t="s">
        <v>132</v>
      </c>
      <c r="B29" t="s">
        <v>133</v>
      </c>
    </row>
    <row r="30" spans="1:2">
      <c r="A30" t="s">
        <v>134</v>
      </c>
      <c r="B30" t="s">
        <v>135</v>
      </c>
    </row>
    <row r="31" spans="1:2">
      <c r="A31" t="s">
        <v>136</v>
      </c>
      <c r="B31" t="s">
        <v>137</v>
      </c>
    </row>
    <row r="32" spans="1:2">
      <c r="A32" t="s">
        <v>138</v>
      </c>
      <c r="B32" t="s">
        <v>139</v>
      </c>
    </row>
    <row r="33" spans="1:2">
      <c r="A33" s="76" t="s">
        <v>140</v>
      </c>
      <c r="B33" t="s">
        <v>141</v>
      </c>
    </row>
    <row r="34" spans="1:2">
      <c r="A34" s="76" t="s">
        <v>142</v>
      </c>
      <c r="B34" t="s">
        <v>143</v>
      </c>
    </row>
    <row r="35" spans="1:2">
      <c r="A35" t="s">
        <v>144</v>
      </c>
      <c r="B35" t="s">
        <v>145</v>
      </c>
    </row>
    <row r="36" spans="1:2">
      <c r="A36" t="s">
        <v>146</v>
      </c>
      <c r="B36" t="s">
        <v>147</v>
      </c>
    </row>
    <row r="37" spans="1:2">
      <c r="A37" t="s">
        <v>148</v>
      </c>
      <c r="B37" t="s">
        <v>149</v>
      </c>
    </row>
    <row r="38" spans="1:2">
      <c r="A38" t="s">
        <v>150</v>
      </c>
      <c r="B38" t="s">
        <v>151</v>
      </c>
    </row>
    <row r="39" spans="1:2">
      <c r="A39" t="s">
        <v>152</v>
      </c>
      <c r="B39" t="s">
        <v>153</v>
      </c>
    </row>
    <row r="40" spans="1:2">
      <c r="A40" t="s">
        <v>154</v>
      </c>
      <c r="B40" t="s">
        <v>155</v>
      </c>
    </row>
    <row r="41" spans="1:2">
      <c r="A41" t="s">
        <v>156</v>
      </c>
      <c r="B41" t="s">
        <v>157</v>
      </c>
    </row>
    <row r="42" spans="1:2">
      <c r="A42" t="s">
        <v>158</v>
      </c>
      <c r="B42" t="s">
        <v>159</v>
      </c>
    </row>
    <row r="43" spans="1:2">
      <c r="A43" s="76" t="s">
        <v>160</v>
      </c>
      <c r="B43" t="s">
        <v>161</v>
      </c>
    </row>
    <row r="44" spans="1:2">
      <c r="A44" t="s">
        <v>162</v>
      </c>
      <c r="B44" t="s">
        <v>163</v>
      </c>
    </row>
    <row r="45" spans="1:2">
      <c r="A45" t="s">
        <v>164</v>
      </c>
      <c r="B45" t="s">
        <v>165</v>
      </c>
    </row>
    <row r="46" spans="1:2">
      <c r="A46" t="s">
        <v>166</v>
      </c>
      <c r="B46" t="s">
        <v>167</v>
      </c>
    </row>
    <row r="47" spans="1:2">
      <c r="A47" t="s">
        <v>168</v>
      </c>
      <c r="B47" t="s">
        <v>169</v>
      </c>
    </row>
    <row r="48" spans="1:2">
      <c r="A48" t="s">
        <v>170</v>
      </c>
      <c r="B48" t="s">
        <v>171</v>
      </c>
    </row>
    <row r="49" spans="1:2">
      <c r="A49" t="s">
        <v>172</v>
      </c>
      <c r="B49" t="s">
        <v>173</v>
      </c>
    </row>
    <row r="50" spans="1:2">
      <c r="A50" t="s">
        <v>174</v>
      </c>
      <c r="B50" t="s">
        <v>175</v>
      </c>
    </row>
    <row r="51" spans="1:2">
      <c r="A51" t="s">
        <v>176</v>
      </c>
      <c r="B51" t="s">
        <v>177</v>
      </c>
    </row>
    <row r="52" spans="1:2">
      <c r="A52" t="s">
        <v>178</v>
      </c>
      <c r="B52" t="s">
        <v>179</v>
      </c>
    </row>
    <row r="53" spans="1:2">
      <c r="A53" t="s">
        <v>180</v>
      </c>
      <c r="B53"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963B8-7DB5-4636-BA0E-8D3AB9BACE4C}">
  <sheetPr codeName="Sheet11">
    <tabColor rgb="FFFFC000"/>
  </sheetPr>
  <dimension ref="A1:N44"/>
  <sheetViews>
    <sheetView zoomScale="103" workbookViewId="0">
      <selection activeCell="B10" sqref="B10"/>
    </sheetView>
  </sheetViews>
  <sheetFormatPr defaultColWidth="10.7109375" defaultRowHeight="18.75"/>
  <cols>
    <col min="1" max="1" width="10.140625" style="82" customWidth="1"/>
    <col min="2" max="14" width="72" style="82" customWidth="1"/>
    <col min="15" max="16384" width="10.7109375" style="82"/>
  </cols>
  <sheetData>
    <row r="1" spans="1:14" s="80" customFormat="1" ht="34.15" customHeight="1">
      <c r="A1" s="78" t="s">
        <v>182</v>
      </c>
      <c r="B1" s="79">
        <f ca="1">RANDBETWEEN(3,9)</f>
        <v>8</v>
      </c>
    </row>
    <row r="2" spans="1:14" s="81" customFormat="1" ht="43.15" customHeight="1">
      <c r="A2" s="81" t="s">
        <v>183</v>
      </c>
      <c r="B2" s="78" t="s">
        <v>184</v>
      </c>
      <c r="C2" s="78" t="s">
        <v>185</v>
      </c>
      <c r="D2" s="78" t="s">
        <v>186</v>
      </c>
      <c r="E2" s="78" t="s">
        <v>187</v>
      </c>
      <c r="F2" s="78" t="s">
        <v>188</v>
      </c>
      <c r="G2" s="78" t="s">
        <v>189</v>
      </c>
      <c r="H2" s="78" t="s">
        <v>190</v>
      </c>
      <c r="I2" s="78" t="s">
        <v>191</v>
      </c>
      <c r="J2" s="78" t="s">
        <v>192</v>
      </c>
      <c r="K2" s="78" t="s">
        <v>193</v>
      </c>
      <c r="L2" s="78" t="s">
        <v>194</v>
      </c>
      <c r="M2" s="78" t="s">
        <v>195</v>
      </c>
      <c r="N2" s="78" t="s">
        <v>196</v>
      </c>
    </row>
    <row r="3" spans="1:14" ht="75" customHeight="1">
      <c r="A3" s="81" t="s">
        <v>197</v>
      </c>
      <c r="B3" s="82" t="s">
        <v>198</v>
      </c>
      <c r="C3" s="83" t="s">
        <v>199</v>
      </c>
      <c r="D3" s="83" t="s">
        <v>200</v>
      </c>
      <c r="E3" s="83" t="s">
        <v>201</v>
      </c>
      <c r="F3" s="83" t="s">
        <v>202</v>
      </c>
      <c r="G3" s="83" t="s">
        <v>203</v>
      </c>
      <c r="H3" s="83" t="s">
        <v>204</v>
      </c>
      <c r="I3" s="83" t="s">
        <v>205</v>
      </c>
      <c r="J3" s="83" t="s">
        <v>206</v>
      </c>
      <c r="K3" s="82" t="s">
        <v>207</v>
      </c>
      <c r="L3" s="82" t="s">
        <v>208</v>
      </c>
      <c r="M3" s="82" t="s">
        <v>209</v>
      </c>
      <c r="N3" s="82" t="s">
        <v>210</v>
      </c>
    </row>
    <row r="4" spans="1:14" ht="75" customHeight="1">
      <c r="A4" s="81" t="s">
        <v>211</v>
      </c>
      <c r="B4" s="82" t="s">
        <v>212</v>
      </c>
      <c r="C4" s="83" t="s">
        <v>213</v>
      </c>
      <c r="D4" s="83" t="s">
        <v>214</v>
      </c>
      <c r="E4" s="83" t="s">
        <v>215</v>
      </c>
      <c r="F4" s="84" t="s">
        <v>216</v>
      </c>
      <c r="G4" s="84" t="s">
        <v>217</v>
      </c>
      <c r="H4" s="84" t="s">
        <v>218</v>
      </c>
      <c r="I4" s="84" t="s">
        <v>219</v>
      </c>
      <c r="J4" s="84" t="s">
        <v>220</v>
      </c>
      <c r="K4" s="82" t="s">
        <v>221</v>
      </c>
      <c r="L4" s="82" t="s">
        <v>222</v>
      </c>
      <c r="M4" s="82" t="s">
        <v>223</v>
      </c>
      <c r="N4" s="82" t="s">
        <v>224</v>
      </c>
    </row>
    <row r="5" spans="1:14" ht="75" customHeight="1">
      <c r="B5" s="82" t="s">
        <v>225</v>
      </c>
      <c r="C5" s="83" t="s">
        <v>226</v>
      </c>
      <c r="D5" s="83" t="s">
        <v>227</v>
      </c>
      <c r="E5" s="83" t="s">
        <v>228</v>
      </c>
      <c r="F5" s="84" t="s">
        <v>229</v>
      </c>
      <c r="G5" s="84" t="s">
        <v>230</v>
      </c>
      <c r="H5" s="84" t="s">
        <v>231</v>
      </c>
      <c r="I5" s="84" t="s">
        <v>231</v>
      </c>
      <c r="J5" s="84" t="s">
        <v>232</v>
      </c>
      <c r="K5" s="82" t="s">
        <v>233</v>
      </c>
      <c r="L5" s="82" t="s">
        <v>234</v>
      </c>
      <c r="M5" s="82" t="s">
        <v>235</v>
      </c>
      <c r="N5" s="82" t="s">
        <v>236</v>
      </c>
    </row>
    <row r="6" spans="1:14" ht="75" customHeight="1">
      <c r="B6" s="82" t="s">
        <v>237</v>
      </c>
      <c r="C6" s="83" t="s">
        <v>238</v>
      </c>
      <c r="D6" s="83" t="s">
        <v>239</v>
      </c>
      <c r="E6" s="83" t="s">
        <v>240</v>
      </c>
      <c r="F6" s="84" t="s">
        <v>241</v>
      </c>
      <c r="G6" s="84" t="s">
        <v>242</v>
      </c>
      <c r="H6" s="84" t="s">
        <v>243</v>
      </c>
      <c r="I6" s="84" t="s">
        <v>244</v>
      </c>
      <c r="J6" s="84" t="s">
        <v>245</v>
      </c>
      <c r="K6" s="82" t="s">
        <v>246</v>
      </c>
      <c r="L6" s="82" t="s">
        <v>247</v>
      </c>
      <c r="M6" s="82" t="s">
        <v>248</v>
      </c>
      <c r="N6" s="82" t="s">
        <v>249</v>
      </c>
    </row>
    <row r="7" spans="1:14" ht="75" customHeight="1">
      <c r="B7" s="82" t="s">
        <v>250</v>
      </c>
      <c r="C7" s="83" t="s">
        <v>251</v>
      </c>
      <c r="D7" s="83" t="s">
        <v>252</v>
      </c>
      <c r="E7" s="83" t="s">
        <v>253</v>
      </c>
      <c r="F7" s="84" t="s">
        <v>254</v>
      </c>
      <c r="G7" s="84" t="s">
        <v>255</v>
      </c>
      <c r="H7" s="84" t="s">
        <v>256</v>
      </c>
      <c r="I7" s="84" t="s">
        <v>257</v>
      </c>
      <c r="J7" s="84" t="s">
        <v>258</v>
      </c>
      <c r="K7" s="82" t="s">
        <v>259</v>
      </c>
      <c r="L7" s="82" t="s">
        <v>260</v>
      </c>
      <c r="M7" s="82" t="s">
        <v>261</v>
      </c>
      <c r="N7" s="82" t="s">
        <v>262</v>
      </c>
    </row>
    <row r="8" spans="1:14" ht="75" customHeight="1">
      <c r="B8" s="82" t="s">
        <v>263</v>
      </c>
      <c r="C8" s="83" t="s">
        <v>264</v>
      </c>
      <c r="D8" s="83" t="s">
        <v>265</v>
      </c>
      <c r="E8" s="83" t="s">
        <v>266</v>
      </c>
      <c r="F8" s="84" t="s">
        <v>267</v>
      </c>
      <c r="G8" s="84" t="s">
        <v>268</v>
      </c>
      <c r="H8" s="84" t="s">
        <v>269</v>
      </c>
      <c r="I8" s="84" t="s">
        <v>269</v>
      </c>
      <c r="J8" s="84" t="s">
        <v>270</v>
      </c>
      <c r="K8" s="82" t="s">
        <v>271</v>
      </c>
      <c r="L8" s="82" t="s">
        <v>272</v>
      </c>
      <c r="M8" s="82" t="s">
        <v>273</v>
      </c>
      <c r="N8" s="82" t="s">
        <v>274</v>
      </c>
    </row>
    <row r="9" spans="1:14" ht="75" customHeight="1">
      <c r="B9" s="82" t="s">
        <v>275</v>
      </c>
      <c r="C9" s="83" t="s">
        <v>276</v>
      </c>
      <c r="D9" s="83" t="s">
        <v>277</v>
      </c>
      <c r="E9" s="83" t="s">
        <v>278</v>
      </c>
      <c r="F9" s="83" t="s">
        <v>279</v>
      </c>
      <c r="G9" s="83" t="s">
        <v>280</v>
      </c>
      <c r="H9" s="83" t="s">
        <v>281</v>
      </c>
      <c r="I9" s="83" t="s">
        <v>281</v>
      </c>
      <c r="J9" s="83" t="s">
        <v>282</v>
      </c>
      <c r="K9" s="82" t="s">
        <v>283</v>
      </c>
      <c r="L9" s="82" t="s">
        <v>284</v>
      </c>
      <c r="M9" s="82" t="s">
        <v>285</v>
      </c>
      <c r="N9" s="82" t="s">
        <v>286</v>
      </c>
    </row>
    <row r="10" spans="1:14" ht="75" customHeight="1">
      <c r="B10" s="82" t="s">
        <v>287</v>
      </c>
      <c r="C10" s="83" t="s">
        <v>288</v>
      </c>
      <c r="D10" s="83" t="s">
        <v>289</v>
      </c>
      <c r="E10" s="83" t="s">
        <v>290</v>
      </c>
      <c r="F10" s="84" t="s">
        <v>291</v>
      </c>
      <c r="G10" s="84" t="s">
        <v>292</v>
      </c>
      <c r="H10" s="84" t="s">
        <v>293</v>
      </c>
      <c r="I10" s="84" t="s">
        <v>293</v>
      </c>
      <c r="J10" s="84" t="s">
        <v>294</v>
      </c>
      <c r="K10" s="82" t="s">
        <v>295</v>
      </c>
      <c r="L10" s="82" t="s">
        <v>296</v>
      </c>
      <c r="M10" s="82" t="s">
        <v>297</v>
      </c>
      <c r="N10" s="82" t="s">
        <v>298</v>
      </c>
    </row>
    <row r="11" spans="1:14" ht="75" customHeight="1">
      <c r="C11" s="83"/>
      <c r="D11" s="83"/>
      <c r="E11" s="83"/>
      <c r="F11" s="84"/>
      <c r="G11" s="84"/>
      <c r="H11" s="84"/>
      <c r="I11" s="84"/>
      <c r="J11" s="84"/>
      <c r="K11" s="84"/>
    </row>
    <row r="12" spans="1:14" ht="75" customHeight="1">
      <c r="C12" s="83"/>
      <c r="D12" s="83"/>
      <c r="E12" s="83"/>
      <c r="F12" s="84"/>
      <c r="G12" s="84"/>
      <c r="H12" s="84"/>
      <c r="I12" s="84"/>
      <c r="J12" s="84"/>
    </row>
    <row r="13" spans="1:14" ht="75" customHeight="1">
      <c r="C13" s="83"/>
      <c r="D13" s="83"/>
      <c r="E13" s="83"/>
      <c r="F13" s="84"/>
      <c r="G13" s="84"/>
      <c r="H13" s="84"/>
      <c r="I13" s="84"/>
      <c r="J13" s="84"/>
    </row>
    <row r="14" spans="1:14" ht="75" customHeight="1">
      <c r="C14" s="83"/>
      <c r="D14" s="83"/>
      <c r="E14" s="83"/>
      <c r="F14" s="84"/>
      <c r="G14" s="84"/>
      <c r="H14" s="84"/>
      <c r="I14" s="84"/>
      <c r="J14" s="84"/>
    </row>
    <row r="15" spans="1:14" ht="75" customHeight="1">
      <c r="C15" s="83"/>
      <c r="D15" s="83"/>
      <c r="E15" s="83"/>
      <c r="F15" s="84"/>
      <c r="G15" s="84"/>
      <c r="H15" s="84"/>
      <c r="I15" s="84"/>
      <c r="J15" s="84"/>
    </row>
    <row r="16" spans="1:14">
      <c r="A16" s="83"/>
      <c r="B16" s="83"/>
      <c r="C16" s="83"/>
      <c r="D16" s="83"/>
      <c r="E16" s="83"/>
      <c r="F16" s="84"/>
      <c r="G16" s="84"/>
      <c r="H16" s="84"/>
      <c r="I16" s="84"/>
      <c r="J16" s="84"/>
    </row>
    <row r="17" spans="1:5">
      <c r="A17" s="83"/>
      <c r="B17" s="83"/>
      <c r="C17" s="83"/>
      <c r="D17" s="83"/>
      <c r="E17" s="83"/>
    </row>
    <row r="18" spans="1:5">
      <c r="A18" s="83"/>
      <c r="B18" s="83"/>
      <c r="C18" s="83"/>
      <c r="D18" s="83"/>
      <c r="E18" s="83"/>
    </row>
    <row r="19" spans="1:5">
      <c r="A19" s="83"/>
      <c r="B19" s="83"/>
      <c r="C19" s="83"/>
      <c r="D19" s="83"/>
      <c r="E19" s="83"/>
    </row>
    <row r="20" spans="1:5">
      <c r="A20" s="83"/>
      <c r="B20" s="83"/>
      <c r="C20" s="83"/>
      <c r="D20" s="83"/>
      <c r="E20" s="83"/>
    </row>
    <row r="21" spans="1:5">
      <c r="A21" s="83"/>
      <c r="B21" s="83"/>
      <c r="C21" s="83"/>
      <c r="D21" s="83"/>
      <c r="E21" s="83"/>
    </row>
    <row r="22" spans="1:5">
      <c r="A22" s="83"/>
      <c r="B22" s="83"/>
      <c r="C22" s="83"/>
      <c r="D22" s="83"/>
      <c r="E22" s="83"/>
    </row>
    <row r="23" spans="1:5">
      <c r="A23" s="83"/>
      <c r="B23" s="83"/>
      <c r="C23" s="83"/>
      <c r="D23" s="83"/>
      <c r="E23" s="83"/>
    </row>
    <row r="24" spans="1:5">
      <c r="A24" s="83"/>
      <c r="B24" s="83"/>
      <c r="C24" s="83"/>
      <c r="D24" s="83"/>
      <c r="E24" s="83"/>
    </row>
    <row r="25" spans="1:5">
      <c r="A25" s="83"/>
      <c r="B25" s="83"/>
      <c r="C25" s="83"/>
      <c r="D25" s="83"/>
      <c r="E25" s="83"/>
    </row>
    <row r="26" spans="1:5">
      <c r="A26" s="83"/>
      <c r="B26" s="83"/>
      <c r="C26" s="83"/>
      <c r="D26" s="83"/>
      <c r="E26" s="83"/>
    </row>
    <row r="27" spans="1:5">
      <c r="A27" s="83"/>
      <c r="B27" s="83"/>
      <c r="C27" s="83"/>
      <c r="D27" s="83"/>
      <c r="E27" s="83"/>
    </row>
    <row r="28" spans="1:5">
      <c r="A28" s="83"/>
      <c r="B28" s="83"/>
      <c r="C28" s="83"/>
      <c r="D28" s="83"/>
      <c r="E28" s="83"/>
    </row>
    <row r="29" spans="1:5">
      <c r="A29" s="83"/>
      <c r="B29" s="83"/>
      <c r="C29" s="83"/>
      <c r="D29" s="83"/>
      <c r="E29" s="83"/>
    </row>
    <row r="30" spans="1:5">
      <c r="A30" s="83"/>
      <c r="B30" s="83"/>
      <c r="C30" s="83"/>
      <c r="D30" s="83"/>
      <c r="E30" s="83"/>
    </row>
    <row r="31" spans="1:5">
      <c r="A31" s="83"/>
      <c r="B31" s="83"/>
      <c r="C31" s="83"/>
      <c r="D31" s="83"/>
      <c r="E31" s="83"/>
    </row>
    <row r="32" spans="1:5">
      <c r="A32" s="83"/>
      <c r="B32" s="83"/>
      <c r="C32" s="83"/>
      <c r="D32" s="83"/>
      <c r="E32" s="83"/>
    </row>
    <row r="33" spans="1:5">
      <c r="A33" s="83"/>
      <c r="B33" s="83"/>
      <c r="C33" s="83"/>
      <c r="D33" s="83"/>
      <c r="E33" s="83"/>
    </row>
    <row r="34" spans="1:5">
      <c r="A34" s="83"/>
      <c r="B34" s="83"/>
      <c r="C34" s="83"/>
      <c r="D34" s="83"/>
      <c r="E34" s="83"/>
    </row>
    <row r="35" spans="1:5">
      <c r="A35" s="83"/>
      <c r="B35" s="83"/>
      <c r="C35" s="83"/>
      <c r="D35" s="83"/>
      <c r="E35" s="83"/>
    </row>
    <row r="36" spans="1:5">
      <c r="A36" s="83"/>
      <c r="B36" s="83"/>
      <c r="C36" s="83"/>
      <c r="D36" s="83"/>
      <c r="E36" s="83"/>
    </row>
    <row r="37" spans="1:5">
      <c r="A37" s="83"/>
      <c r="B37" s="83"/>
      <c r="C37" s="83"/>
      <c r="D37" s="83"/>
      <c r="E37" s="83"/>
    </row>
    <row r="38" spans="1:5">
      <c r="A38" s="83"/>
      <c r="B38" s="83"/>
      <c r="C38" s="83"/>
      <c r="D38" s="83"/>
      <c r="E38" s="83"/>
    </row>
    <row r="39" spans="1:5">
      <c r="A39" s="83"/>
      <c r="B39" s="83"/>
      <c r="C39" s="83"/>
      <c r="D39" s="83"/>
      <c r="E39" s="83"/>
    </row>
    <row r="40" spans="1:5">
      <c r="A40" s="83"/>
      <c r="B40" s="83"/>
      <c r="C40" s="83"/>
      <c r="D40" s="83"/>
      <c r="E40" s="83"/>
    </row>
    <row r="41" spans="1:5">
      <c r="A41" s="83"/>
      <c r="B41" s="83"/>
      <c r="C41" s="83"/>
      <c r="D41" s="83"/>
      <c r="E41" s="83"/>
    </row>
    <row r="42" spans="1:5">
      <c r="A42" s="83"/>
      <c r="B42" s="83"/>
      <c r="C42" s="83"/>
      <c r="D42" s="83"/>
      <c r="E42" s="83"/>
    </row>
    <row r="43" spans="1:5">
      <c r="A43" s="83"/>
      <c r="B43" s="83"/>
      <c r="C43" s="83"/>
      <c r="D43" s="83"/>
      <c r="E43" s="83"/>
    </row>
    <row r="44" spans="1:5">
      <c r="C44" s="83"/>
      <c r="D44" s="83"/>
      <c r="E44" s="8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C59C2-8BF8-4237-86C6-DAF6EA10F543}">
  <sheetPr codeName="Sheet6">
    <tabColor rgb="FFD9BF91"/>
  </sheetPr>
  <dimension ref="A1:Z133"/>
  <sheetViews>
    <sheetView showGridLines="0" tabSelected="1" zoomScaleNormal="100" workbookViewId="0">
      <selection activeCell="AA3" sqref="AA3"/>
    </sheetView>
  </sheetViews>
  <sheetFormatPr defaultColWidth="10.7109375" defaultRowHeight="21"/>
  <cols>
    <col min="1" max="1" width="4.140625" style="171" customWidth="1"/>
    <col min="2" max="2" width="27.28515625" style="170" customWidth="1"/>
    <col min="3" max="3" width="27.28515625" style="171" customWidth="1"/>
    <col min="4" max="4" width="35.7109375" style="171" customWidth="1"/>
    <col min="5" max="5" width="44.7109375" style="171" customWidth="1"/>
    <col min="6" max="6" width="10" style="174" customWidth="1"/>
    <col min="7" max="7" width="10.7109375" style="174"/>
    <col min="8" max="8" width="10.7109375" style="171" customWidth="1"/>
    <col min="9" max="9" width="24.140625" style="171" customWidth="1"/>
    <col min="10" max="16384" width="10.7109375" style="171"/>
  </cols>
  <sheetData>
    <row r="1" spans="1:26">
      <c r="A1" s="175"/>
      <c r="B1" s="176"/>
      <c r="C1" s="175"/>
      <c r="D1" s="175"/>
      <c r="E1" s="175"/>
      <c r="F1" s="175"/>
      <c r="G1" s="175"/>
      <c r="H1" s="175"/>
      <c r="I1" s="175"/>
      <c r="J1" s="175"/>
      <c r="K1" s="175"/>
      <c r="L1" s="175"/>
      <c r="M1" s="175"/>
      <c r="N1" s="175"/>
      <c r="O1" s="175"/>
      <c r="P1" s="175"/>
      <c r="Q1" s="175"/>
      <c r="R1" s="175"/>
      <c r="S1" s="175"/>
      <c r="T1" s="175"/>
      <c r="U1" s="175"/>
      <c r="V1" s="175"/>
      <c r="W1" s="175"/>
      <c r="X1" s="175"/>
      <c r="Y1" s="175"/>
      <c r="Z1" s="175"/>
    </row>
    <row r="2" spans="1:26" ht="26.25">
      <c r="A2" s="175"/>
      <c r="B2" s="177" t="s">
        <v>299</v>
      </c>
      <c r="C2" s="178"/>
      <c r="D2" s="179"/>
      <c r="E2" s="180"/>
      <c r="F2" s="180"/>
      <c r="G2" s="178"/>
      <c r="H2" s="178"/>
      <c r="I2" s="181" t="str">
        <f ca="1">$B$38+$B$28&amp;"/"&amp;$C$38+$C$28</f>
        <v>65/95</v>
      </c>
      <c r="J2" s="175"/>
      <c r="K2" s="175"/>
      <c r="L2" s="175"/>
      <c r="M2" s="175"/>
      <c r="N2" s="175"/>
      <c r="O2" s="175"/>
      <c r="P2" s="175"/>
      <c r="Q2" s="175"/>
      <c r="R2" s="175"/>
      <c r="S2" s="175"/>
      <c r="T2" s="175"/>
      <c r="U2" s="175"/>
      <c r="V2" s="175"/>
      <c r="W2" s="175"/>
      <c r="X2" s="175"/>
      <c r="Y2" s="175"/>
      <c r="Z2" s="175"/>
    </row>
    <row r="3" spans="1:26">
      <c r="A3" s="175"/>
      <c r="B3" s="182" t="s">
        <v>300</v>
      </c>
      <c r="C3" s="183"/>
      <c r="D3" s="184"/>
      <c r="E3" s="185"/>
      <c r="F3" s="185"/>
      <c r="G3" s="183"/>
      <c r="H3" s="183"/>
      <c r="I3" s="186">
        <f ca="1">($B$38+$B$28)/($C$38+$C$28)</f>
        <v>0.68421052631578949</v>
      </c>
      <c r="J3" s="175"/>
      <c r="K3" s="175"/>
      <c r="L3" s="175"/>
      <c r="M3" s="175"/>
      <c r="N3" s="175"/>
      <c r="O3" s="175"/>
      <c r="P3" s="175"/>
      <c r="Q3" s="175"/>
      <c r="R3" s="175"/>
      <c r="S3" s="175"/>
      <c r="T3" s="175"/>
      <c r="U3" s="175"/>
      <c r="V3" s="175"/>
      <c r="W3" s="175"/>
      <c r="X3" s="175"/>
      <c r="Y3" s="175"/>
      <c r="Z3" s="175"/>
    </row>
    <row r="4" spans="1:26">
      <c r="A4" s="175"/>
      <c r="B4" s="187" t="s">
        <v>301</v>
      </c>
      <c r="C4" s="188"/>
      <c r="D4" s="188"/>
      <c r="E4" s="189" t="str">
        <f ca="1">IFERROR(_xlfn.CONCAT("Excel version: ",INFO("release")),"Excel version: Invalid")</f>
        <v>Excel version: 16.0</v>
      </c>
      <c r="F4" s="190" t="str" cm="1">
        <f t="array" aca="1" ref="F4" ca="1">IFERROR(IF(OR(ISERROR(_xlfn.RANDARRAY()), ISERROR(INFO("osversion"))), "Error: Please use Office 2021 desktop version or newer", _xlfn.CONCAT("Operating system: ", INFO("osversion"))),"Error: Please use Office 2021 desktop version or newer")</f>
        <v>Operating system: Windows (64-bit) NT 10.00</v>
      </c>
      <c r="G4" s="190"/>
      <c r="H4" s="188"/>
      <c r="I4" s="175"/>
      <c r="J4" s="175"/>
      <c r="K4" s="175"/>
      <c r="L4" s="175"/>
      <c r="M4" s="175"/>
      <c r="N4" s="175"/>
      <c r="O4" s="175"/>
      <c r="P4" s="175"/>
      <c r="Q4" s="175"/>
      <c r="R4" s="175"/>
      <c r="S4" s="175"/>
      <c r="T4" s="175"/>
      <c r="U4" s="175"/>
      <c r="V4" s="175"/>
      <c r="W4" s="175"/>
      <c r="X4" s="175"/>
      <c r="Y4" s="175"/>
      <c r="Z4" s="175"/>
    </row>
    <row r="5" spans="1:26" ht="24" customHeight="1">
      <c r="A5" s="175"/>
      <c r="B5" s="187"/>
      <c r="C5" s="188"/>
      <c r="D5" s="188"/>
      <c r="E5" s="31"/>
      <c r="F5" s="31"/>
      <c r="G5" s="7"/>
      <c r="H5" s="188"/>
      <c r="I5" s="175"/>
      <c r="J5" s="175"/>
      <c r="K5" s="175"/>
      <c r="L5" s="175"/>
      <c r="M5" s="175"/>
      <c r="N5" s="175"/>
      <c r="O5" s="175"/>
      <c r="P5" s="175"/>
      <c r="Q5" s="175"/>
      <c r="R5" s="175"/>
      <c r="S5" s="175"/>
      <c r="T5" s="175"/>
      <c r="U5" s="175"/>
      <c r="V5" s="175"/>
      <c r="W5" s="175"/>
      <c r="X5" s="175"/>
      <c r="Y5" s="175"/>
      <c r="Z5" s="175"/>
    </row>
    <row r="6" spans="1:26" ht="25.9" customHeight="1">
      <c r="A6" s="175"/>
      <c r="B6" s="176" t="s">
        <v>341</v>
      </c>
      <c r="C6" s="175"/>
      <c r="D6" s="175"/>
      <c r="E6" s="175"/>
      <c r="F6" s="175"/>
      <c r="G6" s="175"/>
      <c r="H6" s="175"/>
      <c r="I6" s="191" t="s">
        <v>316</v>
      </c>
      <c r="J6" s="175"/>
      <c r="K6" s="175"/>
      <c r="L6" s="175"/>
      <c r="M6" s="175"/>
      <c r="N6" s="175"/>
      <c r="O6" s="175"/>
      <c r="P6" s="175"/>
      <c r="Q6" s="175"/>
      <c r="R6" s="175"/>
      <c r="S6" s="175"/>
      <c r="T6" s="175"/>
      <c r="U6" s="175"/>
      <c r="V6" s="175"/>
      <c r="W6" s="175"/>
      <c r="X6" s="175"/>
      <c r="Y6" s="175"/>
      <c r="Z6" s="175"/>
    </row>
    <row r="7" spans="1:26" ht="24" customHeight="1">
      <c r="A7" s="175"/>
      <c r="B7" s="176" t="s">
        <v>332</v>
      </c>
      <c r="C7" s="175"/>
      <c r="D7" s="175"/>
      <c r="E7" s="175"/>
      <c r="F7" s="175"/>
      <c r="G7" s="175"/>
      <c r="H7" s="175"/>
      <c r="I7" s="192" t="s">
        <v>329</v>
      </c>
      <c r="J7" s="175"/>
      <c r="K7" s="175"/>
      <c r="L7" s="175"/>
      <c r="M7" s="175"/>
      <c r="N7" s="175"/>
      <c r="O7" s="175"/>
      <c r="P7" s="175"/>
      <c r="Q7" s="175"/>
      <c r="R7" s="175"/>
      <c r="S7" s="175"/>
      <c r="T7" s="175"/>
      <c r="U7" s="175"/>
      <c r="V7" s="175"/>
      <c r="W7" s="175"/>
      <c r="X7" s="175"/>
      <c r="Y7" s="175"/>
      <c r="Z7" s="175"/>
    </row>
    <row r="8" spans="1:26" ht="28.9" customHeight="1">
      <c r="A8" s="175"/>
      <c r="B8" s="176" t="s">
        <v>330</v>
      </c>
      <c r="C8" s="193" t="str">
        <f ca="1">IF(OR($E$4="Excel version: Invalid", $F$4="Error: Please use Office 2021 desktop version or newer"), "****Error: Please use Office 2021 desktop version or newer****", "")</f>
        <v/>
      </c>
      <c r="D8" s="194"/>
      <c r="E8" s="175"/>
      <c r="F8" s="175"/>
      <c r="G8" s="175"/>
      <c r="H8" s="175"/>
      <c r="I8" s="195">
        <v>45433</v>
      </c>
      <c r="J8" s="175"/>
      <c r="K8" s="175"/>
      <c r="L8" s="175"/>
      <c r="M8" s="175"/>
      <c r="N8" s="175"/>
      <c r="O8" s="175"/>
      <c r="P8" s="175"/>
      <c r="Q8" s="175"/>
      <c r="R8" s="175"/>
      <c r="S8" s="175"/>
      <c r="T8" s="175"/>
      <c r="U8" s="175"/>
      <c r="V8" s="175"/>
      <c r="W8" s="175"/>
      <c r="X8" s="175"/>
      <c r="Y8" s="175"/>
      <c r="Z8" s="175"/>
    </row>
    <row r="9" spans="1:26" ht="22.15" customHeight="1">
      <c r="A9" s="175"/>
      <c r="B9" s="176" t="s">
        <v>331</v>
      </c>
      <c r="C9" s="175"/>
      <c r="D9" s="175"/>
      <c r="E9" s="175"/>
      <c r="F9" s="175"/>
      <c r="G9" s="175"/>
      <c r="H9" s="175"/>
      <c r="I9" s="175"/>
      <c r="J9" s="175"/>
      <c r="K9" s="175"/>
      <c r="L9" s="175"/>
      <c r="M9" s="175"/>
      <c r="N9" s="175"/>
      <c r="O9" s="175"/>
      <c r="P9" s="175"/>
      <c r="Q9" s="175"/>
      <c r="R9" s="175"/>
      <c r="S9" s="175"/>
      <c r="T9" s="175"/>
      <c r="U9" s="175"/>
      <c r="V9" s="175"/>
      <c r="W9" s="175"/>
      <c r="X9" s="175"/>
      <c r="Y9" s="175"/>
      <c r="Z9" s="175"/>
    </row>
    <row r="10" spans="1:26">
      <c r="A10" s="175"/>
      <c r="B10" s="176"/>
      <c r="C10" s="175"/>
      <c r="D10" s="175"/>
      <c r="E10" s="175"/>
      <c r="F10" s="175"/>
      <c r="G10" s="175"/>
      <c r="H10" s="175"/>
      <c r="I10" s="175"/>
      <c r="J10" s="175"/>
      <c r="K10" s="175"/>
      <c r="L10" s="175"/>
      <c r="M10" s="175"/>
      <c r="N10" s="175"/>
      <c r="O10" s="175"/>
      <c r="P10" s="175"/>
      <c r="Q10" s="175"/>
      <c r="R10" s="175"/>
      <c r="S10" s="175"/>
      <c r="T10" s="175"/>
      <c r="U10" s="175"/>
      <c r="V10" s="175"/>
      <c r="W10" s="175"/>
      <c r="X10" s="175"/>
      <c r="Y10" s="175"/>
      <c r="Z10" s="175"/>
    </row>
    <row r="11" spans="1:26" ht="22.9" customHeight="1" thickBot="1">
      <c r="A11" s="175"/>
      <c r="B11" s="196"/>
      <c r="C11" s="197"/>
      <c r="D11" s="197"/>
      <c r="E11" s="197"/>
      <c r="F11" s="197"/>
      <c r="G11" s="197"/>
      <c r="H11" s="197"/>
      <c r="I11" s="198"/>
      <c r="J11" s="175"/>
      <c r="K11" s="175"/>
      <c r="L11" s="175"/>
      <c r="M11" s="175"/>
      <c r="N11" s="175"/>
      <c r="O11" s="175"/>
      <c r="P11" s="175"/>
      <c r="Q11" s="175"/>
      <c r="R11" s="175"/>
      <c r="S11" s="175"/>
      <c r="T11" s="175"/>
      <c r="U11" s="175"/>
      <c r="V11" s="175"/>
      <c r="W11" s="175"/>
      <c r="X11" s="175"/>
      <c r="Y11" s="175"/>
      <c r="Z11" s="175"/>
    </row>
    <row r="12" spans="1:26" ht="22.5" thickTop="1" thickBot="1">
      <c r="A12" s="175"/>
      <c r="B12" s="199" t="s">
        <v>302</v>
      </c>
      <c r="C12" s="175"/>
      <c r="D12" s="175"/>
      <c r="E12" s="175"/>
      <c r="F12" s="200">
        <v>1</v>
      </c>
      <c r="G12" s="200">
        <v>1</v>
      </c>
      <c r="H12" s="201">
        <v>2</v>
      </c>
      <c r="I12" s="202"/>
      <c r="J12" s="175"/>
      <c r="K12" s="175"/>
      <c r="L12" s="175"/>
      <c r="M12" s="175"/>
      <c r="N12" s="175"/>
      <c r="O12" s="175"/>
      <c r="P12" s="175"/>
      <c r="Q12" s="175"/>
      <c r="R12" s="175"/>
      <c r="S12" s="175"/>
      <c r="T12" s="175"/>
      <c r="U12" s="175"/>
      <c r="V12" s="175"/>
      <c r="W12" s="175"/>
      <c r="X12" s="175"/>
      <c r="Y12" s="175"/>
      <c r="Z12" s="175"/>
    </row>
    <row r="13" spans="1:26" ht="21.75" thickTop="1">
      <c r="A13" s="175"/>
      <c r="B13" s="199"/>
      <c r="C13" s="175"/>
      <c r="D13" s="175"/>
      <c r="E13" s="175"/>
      <c r="F13" s="175"/>
      <c r="G13" s="175"/>
      <c r="H13" s="175"/>
      <c r="I13" s="202"/>
      <c r="J13" s="175"/>
      <c r="K13" s="175"/>
      <c r="L13" s="175"/>
      <c r="M13" s="175"/>
      <c r="N13" s="175"/>
      <c r="O13" s="175"/>
      <c r="P13" s="175"/>
      <c r="Q13" s="175"/>
      <c r="R13" s="175"/>
      <c r="S13" s="175"/>
      <c r="T13" s="175"/>
      <c r="U13" s="175"/>
      <c r="V13" s="175"/>
      <c r="W13" s="175"/>
      <c r="X13" s="175"/>
      <c r="Y13" s="175"/>
      <c r="Z13" s="175"/>
    </row>
    <row r="14" spans="1:26">
      <c r="A14" s="175"/>
      <c r="B14" s="199" t="s">
        <v>303</v>
      </c>
      <c r="C14" s="175"/>
      <c r="D14" s="175"/>
      <c r="E14" s="175"/>
      <c r="F14" s="203"/>
      <c r="G14" s="175"/>
      <c r="H14" s="175"/>
      <c r="I14" s="202"/>
      <c r="J14" s="175"/>
      <c r="K14" s="175"/>
      <c r="L14" s="175"/>
      <c r="M14" s="175"/>
      <c r="N14" s="175"/>
      <c r="O14" s="175"/>
      <c r="P14" s="175"/>
      <c r="Q14" s="175"/>
      <c r="R14" s="175"/>
      <c r="S14" s="175"/>
      <c r="T14" s="175"/>
      <c r="U14" s="175"/>
      <c r="V14" s="175"/>
      <c r="W14" s="175"/>
      <c r="X14" s="175"/>
      <c r="Y14" s="175"/>
      <c r="Z14" s="175"/>
    </row>
    <row r="15" spans="1:26">
      <c r="A15" s="175"/>
      <c r="B15" s="199"/>
      <c r="C15" s="175"/>
      <c r="D15" s="175"/>
      <c r="E15" s="175"/>
      <c r="F15" s="203"/>
      <c r="G15" s="175"/>
      <c r="H15" s="175"/>
      <c r="I15" s="202"/>
      <c r="J15" s="175"/>
      <c r="K15" s="175"/>
      <c r="L15" s="175"/>
      <c r="M15" s="175"/>
      <c r="N15" s="175"/>
      <c r="O15" s="175"/>
      <c r="P15" s="175"/>
      <c r="Q15" s="175"/>
      <c r="R15" s="175"/>
      <c r="S15" s="175"/>
      <c r="T15" s="175"/>
      <c r="U15" s="175"/>
      <c r="V15" s="175"/>
      <c r="W15" s="175"/>
      <c r="X15" s="175"/>
      <c r="Y15" s="175"/>
      <c r="Z15" s="175"/>
    </row>
    <row r="16" spans="1:26">
      <c r="A16" s="175"/>
      <c r="B16" s="199" t="s">
        <v>304</v>
      </c>
      <c r="C16" s="175"/>
      <c r="D16" s="175"/>
      <c r="E16" s="188"/>
      <c r="F16" s="204">
        <v>5</v>
      </c>
      <c r="G16" s="175"/>
      <c r="H16" s="175"/>
      <c r="I16" s="202"/>
      <c r="J16" s="175"/>
      <c r="K16" s="175"/>
      <c r="L16" s="175"/>
      <c r="M16" s="175"/>
      <c r="N16" s="175"/>
      <c r="O16" s="175"/>
      <c r="P16" s="175"/>
      <c r="Q16" s="175"/>
      <c r="R16" s="175"/>
      <c r="S16" s="175"/>
      <c r="T16" s="175"/>
      <c r="U16" s="175"/>
      <c r="V16" s="175"/>
      <c r="W16" s="175"/>
      <c r="X16" s="175"/>
      <c r="Y16" s="175"/>
      <c r="Z16" s="175"/>
    </row>
    <row r="17" spans="1:26" ht="22.9" customHeight="1">
      <c r="A17" s="175"/>
      <c r="B17" s="205"/>
      <c r="C17" s="206"/>
      <c r="D17" s="206"/>
      <c r="E17" s="206"/>
      <c r="F17" s="206"/>
      <c r="G17" s="206"/>
      <c r="H17" s="206"/>
      <c r="I17" s="207"/>
      <c r="J17" s="175"/>
      <c r="K17" s="175"/>
      <c r="L17" s="175"/>
      <c r="M17" s="175"/>
      <c r="N17" s="175"/>
      <c r="O17" s="175"/>
      <c r="P17" s="175"/>
      <c r="Q17" s="175"/>
      <c r="R17" s="175"/>
      <c r="S17" s="175"/>
      <c r="T17" s="175"/>
      <c r="U17" s="175"/>
      <c r="V17" s="175"/>
      <c r="W17" s="175"/>
      <c r="X17" s="175"/>
      <c r="Y17" s="175"/>
      <c r="Z17" s="175"/>
    </row>
    <row r="18" spans="1:26">
      <c r="A18" s="175"/>
      <c r="B18" s="176"/>
      <c r="C18" s="175"/>
      <c r="D18" s="175"/>
      <c r="E18"/>
      <c r="F18" s="175"/>
      <c r="G18" s="175"/>
      <c r="H18" s="175"/>
      <c r="I18" s="175"/>
      <c r="J18" s="175"/>
      <c r="K18" s="175"/>
      <c r="L18" s="175"/>
      <c r="M18" s="175"/>
      <c r="N18" s="175"/>
      <c r="O18" s="175"/>
      <c r="P18" s="175"/>
      <c r="Q18" s="175"/>
      <c r="R18" s="175"/>
      <c r="S18" s="175"/>
      <c r="T18" s="175"/>
      <c r="U18" s="175"/>
      <c r="V18" s="175"/>
      <c r="W18" s="175"/>
      <c r="X18" s="175"/>
      <c r="Y18" s="175"/>
      <c r="Z18" s="175"/>
    </row>
    <row r="19" spans="1:26">
      <c r="A19" s="175"/>
      <c r="B19" s="176" t="s">
        <v>305</v>
      </c>
      <c r="C19" s="175"/>
      <c r="D19" s="175"/>
      <c r="E19" s="175"/>
      <c r="F19" s="175"/>
      <c r="G19" s="175"/>
      <c r="H19" s="175"/>
      <c r="I19" s="175"/>
      <c r="J19" s="175"/>
      <c r="K19" s="175"/>
      <c r="L19" s="175"/>
      <c r="M19" s="175"/>
      <c r="N19" s="175"/>
      <c r="O19" s="175"/>
      <c r="P19" s="175"/>
      <c r="Q19" s="175"/>
      <c r="R19" s="175"/>
      <c r="S19" s="175"/>
      <c r="T19" s="175"/>
      <c r="U19" s="175"/>
      <c r="V19" s="175"/>
      <c r="W19" s="175"/>
      <c r="X19" s="175"/>
      <c r="Y19" s="175"/>
      <c r="Z19" s="175"/>
    </row>
    <row r="20" spans="1:26">
      <c r="A20" s="175"/>
      <c r="B20" s="208" t="s">
        <v>306</v>
      </c>
      <c r="C20" s="208" t="s">
        <v>307</v>
      </c>
      <c r="D20" s="208" t="s">
        <v>308</v>
      </c>
      <c r="E20" s="208" t="s">
        <v>309</v>
      </c>
      <c r="F20"/>
      <c r="G20" s="175"/>
      <c r="H20" s="175"/>
      <c r="I20" s="175"/>
      <c r="J20" s="175"/>
      <c r="K20" s="175"/>
      <c r="L20" s="175"/>
      <c r="M20" s="175"/>
      <c r="N20" s="175"/>
      <c r="O20" s="175"/>
      <c r="P20" s="175"/>
      <c r="Q20" s="175"/>
      <c r="R20" s="175"/>
      <c r="S20" s="175"/>
      <c r="T20" s="175"/>
      <c r="U20" s="175"/>
      <c r="V20" s="175"/>
      <c r="W20" s="175"/>
      <c r="X20" s="175"/>
      <c r="Y20" s="175"/>
      <c r="Z20" s="175"/>
    </row>
    <row r="21" spans="1:26">
      <c r="A21" s="175"/>
      <c r="B21" s="209">
        <f ca="1">ASC!$C$2</f>
        <v>9</v>
      </c>
      <c r="C21" s="209">
        <f>ASC!$D$2</f>
        <v>9</v>
      </c>
      <c r="D21" s="209" t="s">
        <v>54</v>
      </c>
      <c r="E21" s="209"/>
      <c r="F21" s="216" t="str" cm="1">
        <f t="array" ref="F21">_xlfn.IFS(ROW(A!A100)&lt;100,"A row has been deleted",COLUMN(A!BB1)&lt;54,"A column has been deleted",ROW(A!A100)&gt;100,"A row has been inserted",COLUMN(A!BB1)&gt;54,"A column has been inserted",(((A!$S$9='#_A'!$S$9)*1)/1)&lt;1,"**SECURITY COMPROMISED**",TRUE=TRUE,"")</f>
        <v/>
      </c>
      <c r="G21" s="216"/>
      <c r="H21" s="216"/>
      <c r="I21" s="175"/>
      <c r="J21" s="175"/>
      <c r="K21" s="175"/>
      <c r="L21" s="175"/>
      <c r="M21" s="175"/>
      <c r="N21" s="175"/>
      <c r="O21" s="175"/>
      <c r="P21" s="175"/>
      <c r="Q21" s="175"/>
      <c r="R21" s="175"/>
      <c r="S21" s="175"/>
      <c r="T21" s="175"/>
      <c r="U21" s="175"/>
      <c r="V21" s="175"/>
      <c r="W21" s="175"/>
      <c r="X21" s="175"/>
      <c r="Y21" s="175"/>
      <c r="Z21" s="175"/>
    </row>
    <row r="22" spans="1:26">
      <c r="A22" s="175"/>
      <c r="B22" s="209">
        <f ca="1">BSC!$C$2</f>
        <v>12</v>
      </c>
      <c r="C22" s="209">
        <f>BSC!$D$2</f>
        <v>12</v>
      </c>
      <c r="D22" s="209" t="s">
        <v>12</v>
      </c>
      <c r="E22" s="209"/>
      <c r="F22" s="216" t="str" cm="1">
        <f t="array" ref="F22">_xlfn.IFS(ROW(B!A100)&lt;100,"A row has been deleted",COLUMN(B!BB1)&lt;54,"A column has been deleted",ROW(B!A100)&gt;100,"A row has been inserted",COLUMN(B!BB1)&gt;54,"A column has been inserted",TRUE=TRUE,"")</f>
        <v/>
      </c>
      <c r="G22" s="216"/>
      <c r="H22" s="216"/>
      <c r="I22" s="175"/>
      <c r="J22" s="175"/>
      <c r="K22" s="175"/>
      <c r="L22" s="175"/>
      <c r="M22" s="175"/>
      <c r="N22" s="175"/>
      <c r="O22" s="175"/>
      <c r="P22" s="175"/>
      <c r="Q22" s="175"/>
      <c r="R22" s="175"/>
      <c r="S22" s="175"/>
      <c r="T22" s="175"/>
      <c r="U22" s="175"/>
      <c r="V22" s="175"/>
      <c r="W22" s="175"/>
      <c r="X22" s="175"/>
      <c r="Y22" s="175"/>
      <c r="Z22" s="175"/>
    </row>
    <row r="23" spans="1:26">
      <c r="A23" s="175"/>
      <c r="B23" s="209">
        <f ca="1">CSC!$C$2</f>
        <v>15</v>
      </c>
      <c r="C23" s="209">
        <f>CSC!$D$2</f>
        <v>15</v>
      </c>
      <c r="D23" s="209" t="s">
        <v>20</v>
      </c>
      <c r="E23" s="209"/>
      <c r="F23" s="216" t="str" cm="1">
        <f t="array" ref="F23">_xlfn.IFS(ROW('C'!A100)&lt;100,"A row has been deleted",COLUMN('C'!BB1)&lt;54,"A column has been deleted",ROW('C'!A100)&gt;100,"A row has been inserted",COLUMN('C'!BB1)&gt;54,"A column has been inserted",TRUE=TRUE,"")</f>
        <v/>
      </c>
      <c r="G23" s="216"/>
      <c r="H23" s="216"/>
      <c r="I23" s="175"/>
      <c r="J23" s="175"/>
      <c r="K23" s="175"/>
      <c r="L23" s="175"/>
      <c r="M23" s="175"/>
      <c r="N23" s="175"/>
      <c r="O23" s="175"/>
      <c r="P23" s="175"/>
      <c r="Q23" s="175"/>
      <c r="R23" s="175"/>
      <c r="S23" s="175"/>
      <c r="T23" s="175"/>
      <c r="U23" s="175"/>
      <c r="V23" s="175"/>
      <c r="W23" s="175"/>
      <c r="X23" s="175"/>
      <c r="Y23" s="175"/>
      <c r="Z23" s="175"/>
    </row>
    <row r="24" spans="1:26">
      <c r="A24" s="175"/>
      <c r="B24" s="209">
        <f ca="1">DSC!$C$2</f>
        <v>8</v>
      </c>
      <c r="C24" s="209">
        <f>DSC!$D$2</f>
        <v>8</v>
      </c>
      <c r="D24" s="209" t="s">
        <v>325</v>
      </c>
      <c r="E24" s="209"/>
      <c r="F24" s="216" t="str" cm="1">
        <f t="array" ref="F24">_xlfn.IFS(ROW(D!A100)&lt;100,"A row has been deleted",COLUMN(D!BB1)&lt;54,"A column has been deleted",ROW(D!A100)&gt;100,"A row has been inserted",COLUMN(D!BB1)&gt;54,"A column has been inserted",TRUE=TRUE,"")</f>
        <v/>
      </c>
      <c r="G24" s="216"/>
      <c r="H24" s="216"/>
      <c r="I24" s="175"/>
      <c r="J24" s="175"/>
      <c r="K24" s="175"/>
      <c r="L24" s="175"/>
      <c r="M24" s="175"/>
      <c r="N24" s="175"/>
      <c r="O24" s="175"/>
      <c r="P24" s="175"/>
      <c r="Q24" s="175"/>
      <c r="R24" s="175"/>
      <c r="S24" s="175"/>
      <c r="T24" s="175"/>
      <c r="U24" s="175"/>
      <c r="V24" s="175"/>
      <c r="W24" s="175"/>
      <c r="X24" s="175"/>
      <c r="Y24" s="175"/>
      <c r="Z24" s="175"/>
    </row>
    <row r="25" spans="1:26">
      <c r="A25" s="175"/>
      <c r="B25" s="209">
        <f ca="1">ESC!$C$2</f>
        <v>12</v>
      </c>
      <c r="C25" s="209">
        <f>ESC!$D$2</f>
        <v>12</v>
      </c>
      <c r="D25" s="209" t="s">
        <v>327</v>
      </c>
      <c r="E25" s="209"/>
      <c r="F25" s="216" t="str" cm="1">
        <f t="array" ref="F25">_xlfn.IFS(ROW(E!A100)&lt;100,"A row has been deleted",COLUMN(E!BB1)&lt;54,"A column has been deleted",ROW(E!A100)&gt;100,"A row has been inserted",COLUMN(E!BB1)&gt;54,"A column has been inserted",(((E!$N$13='#_E'!$N$13)*1)/1)&lt;1,"**SECURITY COMPROMISED**",TRUE=TRUE,"")</f>
        <v/>
      </c>
      <c r="G25" s="216"/>
      <c r="H25" s="216"/>
      <c r="I25" s="175"/>
      <c r="J25" s="175"/>
      <c r="K25" s="175"/>
      <c r="L25" s="175"/>
      <c r="M25" s="175"/>
      <c r="N25" s="175"/>
      <c r="O25" s="175"/>
      <c r="P25" s="175"/>
      <c r="Q25" s="175"/>
      <c r="R25" s="175"/>
      <c r="S25" s="175"/>
      <c r="T25" s="175"/>
      <c r="U25" s="175"/>
      <c r="V25" s="175"/>
      <c r="W25" s="175"/>
      <c r="X25" s="175"/>
      <c r="Y25" s="175"/>
      <c r="Z25" s="175"/>
    </row>
    <row r="26" spans="1:26">
      <c r="A26" s="175"/>
      <c r="B26" s="209">
        <f ca="1">FSC!$C$2</f>
        <v>9</v>
      </c>
      <c r="C26" s="209">
        <f>FSC!$D$2</f>
        <v>9</v>
      </c>
      <c r="D26" s="209" t="s">
        <v>328</v>
      </c>
      <c r="E26" s="209"/>
      <c r="F26" s="216" t="str" cm="1">
        <f t="array" ref="F26">_xlfn.IFS(ROW(F!A100)&lt;100,"A row has been deleted",COLUMN(F!BB1)&lt;54,"A column has been deleted",ROW(F!A100)&gt;100,"A row has been inserted",COLUMN(F!BB1)&gt;54,"A column has been inserted",(((F!$W$9='#_F'!$W$9)*1+(F!$K$16='#_F'!$K$16)*1)/2)&lt;1,"**SECURITY COMPROMISED**",TRUE=TRUE,"")</f>
        <v/>
      </c>
      <c r="G26" s="216"/>
      <c r="H26" s="216"/>
      <c r="I26" s="175"/>
      <c r="J26" s="175"/>
      <c r="K26" s="175"/>
      <c r="L26" s="175"/>
      <c r="M26" s="175"/>
      <c r="N26" s="175"/>
      <c r="O26" s="175"/>
      <c r="P26" s="175"/>
      <c r="Q26" s="175"/>
      <c r="R26" s="175"/>
      <c r="S26" s="175"/>
      <c r="T26" s="175"/>
      <c r="U26" s="175"/>
      <c r="V26" s="175"/>
      <c r="W26" s="175"/>
      <c r="X26" s="175"/>
      <c r="Y26" s="175"/>
      <c r="Z26" s="175"/>
    </row>
    <row r="27" spans="1:26">
      <c r="A27" s="175"/>
      <c r="B27" s="187"/>
      <c r="C27" s="210"/>
      <c r="D27" s="210"/>
      <c r="E27" s="210"/>
      <c r="F27" s="216"/>
      <c r="G27" s="216"/>
      <c r="H27" s="216"/>
      <c r="I27" s="175"/>
      <c r="J27" s="175"/>
      <c r="K27" s="175"/>
      <c r="L27" s="175"/>
      <c r="M27" s="175"/>
      <c r="N27" s="175"/>
      <c r="O27" s="175"/>
      <c r="P27" s="175"/>
      <c r="Q27" s="175"/>
      <c r="R27" s="175"/>
      <c r="S27" s="175"/>
      <c r="T27" s="175"/>
      <c r="U27" s="175"/>
      <c r="V27" s="175"/>
      <c r="W27" s="175"/>
      <c r="X27" s="175"/>
      <c r="Y27" s="175"/>
      <c r="Z27" s="175"/>
    </row>
    <row r="28" spans="1:26">
      <c r="A28" s="175"/>
      <c r="B28" s="211">
        <f ca="1">SUM(B21:B26)</f>
        <v>65</v>
      </c>
      <c r="C28" s="211">
        <f>SUM(C21:C26)</f>
        <v>65</v>
      </c>
      <c r="D28" s="212">
        <f ca="1">IFERROR(ROUNDUP($B$28/$C$28,3),0)</f>
        <v>1</v>
      </c>
      <c r="E28" s="210"/>
      <c r="F28" s="216"/>
      <c r="G28" s="216"/>
      <c r="H28" s="216"/>
      <c r="I28" s="175"/>
      <c r="J28" s="175"/>
      <c r="K28" s="175"/>
      <c r="L28" s="175"/>
      <c r="M28" s="175"/>
      <c r="N28" s="175"/>
      <c r="O28" s="175"/>
      <c r="P28" s="175"/>
      <c r="Q28" s="175"/>
      <c r="R28" s="175"/>
      <c r="S28" s="175"/>
      <c r="T28" s="175"/>
      <c r="U28" s="175"/>
      <c r="V28" s="175"/>
      <c r="W28" s="175"/>
      <c r="X28" s="175"/>
      <c r="Y28" s="175"/>
      <c r="Z28" s="175"/>
    </row>
    <row r="29" spans="1:26">
      <c r="A29" s="175"/>
      <c r="B29" s="187"/>
      <c r="C29" s="210"/>
      <c r="D29" s="210"/>
      <c r="E29" s="210"/>
      <c r="F29" s="216"/>
      <c r="G29" s="216"/>
      <c r="H29" s="216"/>
      <c r="I29" s="175"/>
      <c r="J29" s="175"/>
      <c r="K29" s="175"/>
      <c r="L29" s="175"/>
      <c r="M29" s="175"/>
      <c r="N29" s="175"/>
      <c r="O29" s="175"/>
      <c r="P29" s="175"/>
      <c r="Q29" s="175"/>
      <c r="R29" s="175"/>
      <c r="S29" s="175"/>
      <c r="T29" s="175"/>
      <c r="U29" s="175"/>
      <c r="V29" s="175"/>
      <c r="W29" s="175"/>
      <c r="X29" s="175"/>
      <c r="Y29" s="175"/>
      <c r="Z29" s="175"/>
    </row>
    <row r="30" spans="1:26">
      <c r="A30" s="175"/>
      <c r="B30" s="213" t="s">
        <v>334</v>
      </c>
      <c r="C30" s="210"/>
      <c r="D30" s="210"/>
      <c r="E30" s="210"/>
      <c r="F30" s="216"/>
      <c r="G30" s="216"/>
      <c r="H30" s="216"/>
      <c r="I30" s="175"/>
      <c r="J30" s="175"/>
      <c r="K30" s="175"/>
      <c r="L30" s="175"/>
      <c r="M30" s="175"/>
      <c r="N30" s="175"/>
      <c r="O30" s="175"/>
      <c r="P30" s="175"/>
      <c r="Q30" s="175"/>
      <c r="R30" s="175"/>
      <c r="S30" s="175"/>
      <c r="T30" s="175"/>
      <c r="U30" s="175"/>
      <c r="V30" s="175"/>
      <c r="W30" s="175"/>
      <c r="X30" s="175"/>
      <c r="Y30" s="175"/>
      <c r="Z30" s="175"/>
    </row>
    <row r="31" spans="1:26">
      <c r="A31" s="175"/>
      <c r="B31" s="214">
        <v>0</v>
      </c>
      <c r="C31" s="214">
        <v>5</v>
      </c>
      <c r="D31" s="214" t="s">
        <v>333</v>
      </c>
      <c r="E31" s="214"/>
      <c r="F31" s="216"/>
      <c r="G31" s="216"/>
      <c r="H31" s="216"/>
      <c r="I31" s="175"/>
      <c r="J31" s="175"/>
      <c r="K31" s="175"/>
      <c r="L31" s="175"/>
      <c r="M31" s="175"/>
      <c r="N31" s="175"/>
      <c r="O31" s="175"/>
      <c r="P31" s="175"/>
      <c r="Q31" s="175"/>
      <c r="R31" s="175"/>
      <c r="S31" s="175"/>
      <c r="T31" s="175"/>
      <c r="U31" s="175"/>
      <c r="V31" s="175"/>
      <c r="W31" s="175"/>
      <c r="X31" s="175"/>
      <c r="Y31" s="175"/>
      <c r="Z31" s="175"/>
    </row>
    <row r="32" spans="1:26">
      <c r="A32" s="175"/>
      <c r="B32" s="214">
        <v>0</v>
      </c>
      <c r="C32" s="214">
        <v>5</v>
      </c>
      <c r="D32" s="214" t="s">
        <v>335</v>
      </c>
      <c r="E32" s="214"/>
      <c r="F32" s="216"/>
      <c r="G32" s="216"/>
      <c r="H32" s="216"/>
      <c r="I32" s="175"/>
      <c r="J32" s="175"/>
      <c r="K32" s="175"/>
      <c r="L32" s="175"/>
      <c r="M32" s="175"/>
      <c r="N32" s="175"/>
      <c r="O32" s="175"/>
      <c r="P32" s="175"/>
      <c r="Q32" s="175"/>
      <c r="R32" s="175"/>
      <c r="S32" s="175"/>
      <c r="T32" s="175"/>
      <c r="U32" s="175"/>
      <c r="V32" s="175"/>
      <c r="W32" s="175"/>
      <c r="X32" s="175"/>
      <c r="Y32" s="175"/>
      <c r="Z32" s="175"/>
    </row>
    <row r="33" spans="1:26">
      <c r="A33" s="175"/>
      <c r="B33" s="214">
        <v>0</v>
      </c>
      <c r="C33" s="214">
        <v>5</v>
      </c>
      <c r="D33" s="214" t="s">
        <v>336</v>
      </c>
      <c r="E33" s="214"/>
      <c r="F33" s="216"/>
      <c r="G33" s="216"/>
      <c r="H33" s="216"/>
      <c r="I33" s="175"/>
      <c r="J33" s="175"/>
      <c r="K33" s="175"/>
      <c r="L33" s="175"/>
      <c r="M33" s="175"/>
      <c r="N33" s="175"/>
      <c r="O33" s="175"/>
      <c r="P33" s="175"/>
      <c r="Q33" s="175"/>
      <c r="R33" s="175"/>
      <c r="S33" s="175"/>
      <c r="T33" s="175"/>
      <c r="U33" s="175"/>
      <c r="V33" s="175"/>
      <c r="W33" s="175"/>
      <c r="X33" s="175"/>
      <c r="Y33" s="175"/>
      <c r="Z33" s="175"/>
    </row>
    <row r="34" spans="1:26">
      <c r="A34" s="175"/>
      <c r="B34" s="214">
        <v>0</v>
      </c>
      <c r="C34" s="214">
        <v>5</v>
      </c>
      <c r="D34" s="214" t="s">
        <v>337</v>
      </c>
      <c r="E34" s="214"/>
      <c r="F34" s="216"/>
      <c r="G34" s="216"/>
      <c r="H34" s="216"/>
      <c r="I34" s="175"/>
      <c r="J34" s="175"/>
      <c r="K34" s="175"/>
      <c r="L34" s="175"/>
      <c r="M34" s="175"/>
      <c r="N34" s="175"/>
      <c r="O34" s="175"/>
      <c r="P34" s="175"/>
      <c r="Q34" s="175"/>
      <c r="R34" s="175"/>
      <c r="S34" s="175"/>
      <c r="T34" s="175"/>
      <c r="U34" s="175"/>
      <c r="V34" s="175"/>
      <c r="W34" s="175"/>
      <c r="X34" s="175"/>
      <c r="Y34" s="175"/>
      <c r="Z34" s="175"/>
    </row>
    <row r="35" spans="1:26">
      <c r="A35" s="175"/>
      <c r="B35" s="214">
        <v>0</v>
      </c>
      <c r="C35" s="214">
        <v>5</v>
      </c>
      <c r="D35" s="214" t="s">
        <v>338</v>
      </c>
      <c r="E35" s="214"/>
      <c r="F35" s="216"/>
      <c r="G35" s="216"/>
      <c r="H35" s="216"/>
      <c r="I35" s="175"/>
      <c r="J35" s="175"/>
      <c r="K35" s="175"/>
      <c r="L35" s="175"/>
      <c r="M35" s="175"/>
      <c r="N35" s="175"/>
      <c r="O35" s="175"/>
      <c r="P35" s="175"/>
      <c r="Q35" s="175"/>
      <c r="R35" s="175"/>
      <c r="S35" s="175"/>
      <c r="T35" s="175"/>
      <c r="U35" s="175"/>
      <c r="V35" s="175"/>
      <c r="W35" s="175"/>
      <c r="X35" s="175"/>
      <c r="Y35" s="175"/>
      <c r="Z35" s="175"/>
    </row>
    <row r="36" spans="1:26">
      <c r="A36" s="175"/>
      <c r="B36" s="214">
        <v>0</v>
      </c>
      <c r="C36" s="214">
        <v>5</v>
      </c>
      <c r="D36" s="214" t="s">
        <v>339</v>
      </c>
      <c r="E36" s="214"/>
      <c r="F36" s="216"/>
      <c r="G36" s="216"/>
      <c r="H36" s="216"/>
      <c r="I36" s="175"/>
      <c r="J36" s="175"/>
      <c r="K36" s="175"/>
      <c r="L36" s="175"/>
      <c r="M36" s="175"/>
      <c r="N36" s="175"/>
      <c r="O36" s="175"/>
      <c r="P36" s="175"/>
      <c r="Q36" s="175"/>
      <c r="R36" s="175"/>
      <c r="S36" s="175"/>
      <c r="T36" s="175"/>
      <c r="U36" s="175"/>
      <c r="V36" s="175"/>
      <c r="W36" s="175"/>
      <c r="X36" s="175"/>
      <c r="Y36" s="175"/>
      <c r="Z36" s="175"/>
    </row>
    <row r="37" spans="1:26">
      <c r="A37" s="175"/>
      <c r="B37" s="187"/>
      <c r="C37" s="210"/>
      <c r="D37" s="210"/>
      <c r="E37" s="210"/>
      <c r="F37" s="216"/>
      <c r="G37" s="216"/>
      <c r="H37" s="216"/>
      <c r="I37" s="175"/>
      <c r="J37" s="175"/>
      <c r="K37" s="175"/>
      <c r="L37" s="175"/>
      <c r="M37" s="175"/>
      <c r="N37" s="175"/>
      <c r="O37" s="175"/>
      <c r="P37" s="175"/>
      <c r="Q37" s="175"/>
      <c r="R37" s="175"/>
      <c r="S37" s="175"/>
      <c r="T37" s="175"/>
      <c r="U37" s="175"/>
      <c r="V37" s="175"/>
      <c r="W37" s="175"/>
      <c r="X37" s="175"/>
      <c r="Y37" s="175"/>
      <c r="Z37" s="175"/>
    </row>
    <row r="38" spans="1:26">
      <c r="A38" s="175"/>
      <c r="B38" s="211">
        <f>SUM(B31:B36)</f>
        <v>0</v>
      </c>
      <c r="C38" s="211">
        <f>SUM(C31:C36)</f>
        <v>30</v>
      </c>
      <c r="D38" s="212">
        <f>IFERROR(ROUNDUP($B$38/$C$38,3),0)</f>
        <v>0</v>
      </c>
      <c r="E38" s="210"/>
      <c r="F38" s="216"/>
      <c r="G38" s="216"/>
      <c r="H38" s="216"/>
      <c r="I38" s="175"/>
      <c r="J38" s="175"/>
      <c r="K38" s="175"/>
      <c r="L38" s="175"/>
      <c r="M38" s="175"/>
      <c r="N38" s="175"/>
      <c r="O38" s="175"/>
      <c r="P38" s="175"/>
      <c r="Q38" s="175"/>
      <c r="R38" s="175"/>
      <c r="S38" s="175"/>
      <c r="T38" s="175"/>
      <c r="U38" s="175"/>
      <c r="V38" s="175"/>
      <c r="W38" s="175"/>
      <c r="X38" s="175"/>
      <c r="Y38" s="175"/>
      <c r="Z38" s="175"/>
    </row>
    <row r="39" spans="1:26">
      <c r="A39" s="175"/>
      <c r="B39" s="187"/>
      <c r="C39" s="210"/>
      <c r="D39" s="210"/>
      <c r="E39" s="210"/>
      <c r="F39" s="216"/>
      <c r="G39" s="216"/>
      <c r="H39" s="216"/>
      <c r="I39" s="175"/>
      <c r="J39" s="175"/>
      <c r="K39" s="175"/>
      <c r="L39" s="175"/>
      <c r="M39" s="175"/>
      <c r="N39" s="175"/>
      <c r="O39" s="175"/>
      <c r="P39" s="175"/>
      <c r="Q39" s="175"/>
      <c r="R39" s="175"/>
      <c r="S39" s="175"/>
      <c r="T39" s="175"/>
      <c r="U39" s="175"/>
      <c r="V39" s="175"/>
      <c r="W39" s="175"/>
      <c r="X39" s="175"/>
      <c r="Y39" s="175"/>
      <c r="Z39" s="175"/>
    </row>
    <row r="40" spans="1:26">
      <c r="A40" s="175"/>
      <c r="B40" s="187"/>
      <c r="C40" s="210"/>
      <c r="D40" s="210"/>
      <c r="E40" s="210"/>
      <c r="F40" s="216"/>
      <c r="G40" s="216"/>
      <c r="H40" s="216"/>
      <c r="I40" s="175"/>
      <c r="J40" s="175"/>
      <c r="K40" s="175"/>
      <c r="L40" s="175"/>
      <c r="M40" s="175"/>
      <c r="N40" s="175"/>
      <c r="O40" s="175"/>
      <c r="P40" s="175"/>
      <c r="Q40" s="175"/>
      <c r="R40" s="175"/>
      <c r="S40" s="175"/>
      <c r="T40" s="175"/>
      <c r="U40" s="175"/>
      <c r="V40" s="175"/>
      <c r="W40" s="175"/>
      <c r="X40" s="175"/>
      <c r="Y40" s="175"/>
      <c r="Z40" s="175"/>
    </row>
    <row r="41" spans="1:26">
      <c r="A41" s="175"/>
      <c r="B41" s="187"/>
      <c r="C41" s="210"/>
      <c r="D41" s="210"/>
      <c r="E41" s="210"/>
      <c r="F41" s="216"/>
      <c r="G41" s="216"/>
      <c r="H41" s="216"/>
      <c r="I41" s="175"/>
      <c r="J41" s="175"/>
      <c r="K41" s="175"/>
      <c r="L41" s="175"/>
      <c r="M41" s="175"/>
      <c r="N41" s="175"/>
      <c r="O41" s="175"/>
      <c r="P41" s="175"/>
      <c r="Q41" s="175"/>
      <c r="R41" s="175"/>
      <c r="S41" s="175"/>
      <c r="T41" s="175"/>
      <c r="U41" s="175"/>
      <c r="V41" s="175"/>
      <c r="W41" s="175"/>
      <c r="X41" s="175"/>
      <c r="Y41" s="175"/>
      <c r="Z41" s="175"/>
    </row>
    <row r="42" spans="1:26">
      <c r="A42" s="175"/>
      <c r="B42" s="187"/>
      <c r="C42" s="210"/>
      <c r="D42" s="210"/>
      <c r="E42" s="210"/>
      <c r="F42" s="216"/>
      <c r="G42" s="216"/>
      <c r="H42" s="216"/>
      <c r="I42" s="175"/>
      <c r="J42" s="175"/>
      <c r="K42" s="175"/>
      <c r="L42" s="175"/>
      <c r="M42" s="175"/>
      <c r="N42" s="175"/>
      <c r="O42" s="175"/>
      <c r="P42" s="175"/>
      <c r="Q42" s="175"/>
      <c r="R42" s="175"/>
      <c r="S42" s="175"/>
      <c r="T42" s="175"/>
      <c r="U42" s="175"/>
      <c r="V42" s="175"/>
      <c r="W42" s="175"/>
      <c r="X42" s="175"/>
      <c r="Y42" s="175"/>
      <c r="Z42" s="175"/>
    </row>
    <row r="43" spans="1:26">
      <c r="A43" s="175"/>
      <c r="B43" s="187"/>
      <c r="C43" s="210"/>
      <c r="D43" s="210"/>
      <c r="E43" s="210"/>
      <c r="F43" s="216"/>
      <c r="G43" s="216"/>
      <c r="H43" s="216"/>
      <c r="I43" s="175"/>
      <c r="J43" s="175"/>
      <c r="K43" s="175"/>
      <c r="L43" s="175"/>
      <c r="M43" s="175"/>
      <c r="N43" s="175"/>
      <c r="O43" s="175"/>
      <c r="P43" s="175"/>
      <c r="Q43" s="175"/>
      <c r="R43" s="175"/>
      <c r="S43" s="175"/>
      <c r="T43" s="175"/>
      <c r="U43" s="175"/>
      <c r="V43" s="175"/>
      <c r="W43" s="175"/>
      <c r="X43" s="175"/>
      <c r="Y43" s="175"/>
      <c r="Z43" s="175"/>
    </row>
    <row r="44" spans="1:26">
      <c r="A44" s="175"/>
      <c r="B44" s="187"/>
      <c r="C44" s="210"/>
      <c r="D44" s="210"/>
      <c r="E44" s="210"/>
      <c r="F44" s="216"/>
      <c r="G44" s="216"/>
      <c r="H44" s="216"/>
      <c r="I44" s="175"/>
      <c r="J44" s="175"/>
      <c r="K44" s="175"/>
      <c r="L44" s="175"/>
      <c r="M44" s="175"/>
      <c r="N44" s="175"/>
      <c r="O44" s="175"/>
      <c r="P44" s="175"/>
      <c r="Q44" s="175"/>
      <c r="R44" s="175"/>
      <c r="S44" s="175"/>
      <c r="T44" s="175"/>
      <c r="U44" s="175"/>
      <c r="V44" s="175"/>
      <c r="W44" s="175"/>
      <c r="X44" s="175"/>
      <c r="Y44" s="175"/>
      <c r="Z44" s="175"/>
    </row>
    <row r="45" spans="1:26">
      <c r="A45" s="175"/>
      <c r="B45" s="187"/>
      <c r="C45" s="210"/>
      <c r="D45" s="210"/>
      <c r="E45" s="210"/>
      <c r="F45" s="216"/>
      <c r="G45" s="216"/>
      <c r="H45" s="216"/>
      <c r="I45" s="175"/>
      <c r="J45" s="175"/>
      <c r="K45" s="175"/>
      <c r="L45" s="175"/>
      <c r="M45" s="175"/>
      <c r="N45" s="175"/>
      <c r="O45" s="175"/>
      <c r="P45" s="175"/>
      <c r="Q45" s="175"/>
      <c r="R45" s="175"/>
      <c r="S45" s="175"/>
      <c r="T45" s="175"/>
      <c r="U45" s="175"/>
      <c r="V45" s="175"/>
      <c r="W45" s="175"/>
      <c r="X45" s="175"/>
      <c r="Y45" s="175"/>
      <c r="Z45" s="175"/>
    </row>
    <row r="46" spans="1:26">
      <c r="A46" s="175"/>
      <c r="B46" s="187"/>
      <c r="C46" s="210"/>
      <c r="D46" s="210"/>
      <c r="E46" s="210"/>
      <c r="F46" s="216"/>
      <c r="G46" s="216"/>
      <c r="H46" s="216"/>
      <c r="I46" s="175"/>
      <c r="J46" s="175"/>
      <c r="K46" s="175"/>
      <c r="L46" s="175"/>
      <c r="M46" s="175"/>
      <c r="N46" s="175"/>
      <c r="O46" s="175"/>
      <c r="P46" s="175"/>
      <c r="Q46" s="175"/>
      <c r="R46" s="175"/>
      <c r="S46" s="175"/>
      <c r="T46" s="175"/>
      <c r="U46" s="175"/>
      <c r="V46" s="175"/>
      <c r="W46" s="175"/>
      <c r="X46" s="175"/>
      <c r="Y46" s="175"/>
      <c r="Z46" s="175"/>
    </row>
    <row r="47" spans="1:26">
      <c r="A47" s="175"/>
      <c r="B47" s="187"/>
      <c r="C47" s="210"/>
      <c r="D47" s="210"/>
      <c r="E47" s="210"/>
      <c r="F47" s="216"/>
      <c r="G47" s="216"/>
      <c r="H47" s="216"/>
      <c r="I47" s="175"/>
      <c r="J47" s="175"/>
      <c r="K47" s="175"/>
      <c r="L47" s="175"/>
      <c r="M47" s="175"/>
      <c r="N47" s="175"/>
      <c r="O47" s="175"/>
      <c r="P47" s="175"/>
      <c r="Q47" s="175"/>
      <c r="R47" s="175"/>
      <c r="S47" s="175"/>
      <c r="T47" s="175"/>
      <c r="U47" s="175"/>
      <c r="V47" s="175"/>
      <c r="W47" s="175"/>
      <c r="X47" s="175"/>
      <c r="Y47" s="175"/>
      <c r="Z47" s="175"/>
    </row>
    <row r="48" spans="1:26">
      <c r="A48" s="175"/>
      <c r="B48" s="187" t="s">
        <v>340</v>
      </c>
      <c r="C48" s="210"/>
      <c r="D48" s="210"/>
      <c r="E48" s="210"/>
      <c r="F48" s="216"/>
      <c r="G48" s="216"/>
      <c r="H48" s="216"/>
      <c r="I48" s="175"/>
      <c r="J48" s="175"/>
      <c r="K48" s="175"/>
      <c r="L48" s="175"/>
      <c r="M48" s="175"/>
      <c r="N48" s="175"/>
      <c r="O48" s="175"/>
      <c r="P48" s="175"/>
      <c r="Q48" s="175"/>
      <c r="R48" s="175"/>
      <c r="S48" s="175"/>
      <c r="T48" s="175"/>
      <c r="U48" s="175"/>
      <c r="V48" s="175"/>
      <c r="W48" s="175"/>
      <c r="X48" s="175"/>
      <c r="Y48" s="175"/>
      <c r="Z48" s="175"/>
    </row>
    <row r="49" spans="1:26">
      <c r="A49" s="175"/>
      <c r="B49" s="187"/>
      <c r="C49" s="210"/>
      <c r="D49" s="210"/>
      <c r="E49" s="210"/>
      <c r="F49" s="216"/>
      <c r="G49" s="216"/>
      <c r="H49" s="216"/>
      <c r="I49" s="175"/>
      <c r="J49" s="175"/>
      <c r="K49" s="175"/>
      <c r="L49" s="175"/>
      <c r="M49" s="175"/>
      <c r="N49" s="175"/>
      <c r="O49" s="175"/>
      <c r="P49" s="175"/>
      <c r="Q49" s="175"/>
      <c r="R49" s="175"/>
      <c r="S49" s="175"/>
      <c r="T49" s="175"/>
      <c r="U49" s="175"/>
      <c r="V49" s="175"/>
      <c r="W49" s="175"/>
      <c r="X49" s="175"/>
      <c r="Y49" s="175"/>
      <c r="Z49" s="175"/>
    </row>
    <row r="50" spans="1:26">
      <c r="A50" s="175"/>
      <c r="B50" s="187"/>
      <c r="C50" s="210"/>
      <c r="D50" s="210"/>
      <c r="E50" s="210"/>
      <c r="F50" s="216"/>
      <c r="G50" s="216"/>
      <c r="H50" s="216"/>
      <c r="I50" s="175"/>
      <c r="J50" s="175"/>
      <c r="K50" s="175"/>
      <c r="L50" s="175"/>
      <c r="M50" s="175"/>
      <c r="N50" s="175"/>
      <c r="O50" s="175"/>
      <c r="P50" s="175"/>
      <c r="Q50" s="175"/>
      <c r="R50" s="175"/>
      <c r="S50" s="175"/>
      <c r="T50" s="175"/>
      <c r="U50" s="175"/>
      <c r="V50" s="175"/>
      <c r="W50" s="175"/>
      <c r="X50" s="175"/>
      <c r="Y50" s="175"/>
      <c r="Z50" s="175"/>
    </row>
    <row r="51" spans="1:26">
      <c r="B51" s="172"/>
      <c r="C51" s="173"/>
      <c r="D51" s="173"/>
      <c r="E51" s="173"/>
      <c r="F51" s="215"/>
      <c r="G51" s="215"/>
      <c r="H51" s="215"/>
    </row>
    <row r="52" spans="1:26">
      <c r="B52" s="172"/>
      <c r="C52" s="173"/>
      <c r="D52" s="173"/>
      <c r="E52" s="173"/>
      <c r="F52" s="215"/>
      <c r="G52" s="215"/>
      <c r="H52" s="215"/>
    </row>
    <row r="53" spans="1:26">
      <c r="B53" s="172"/>
      <c r="C53" s="173"/>
      <c r="D53" s="173"/>
      <c r="E53" s="173"/>
      <c r="F53" s="215"/>
      <c r="G53" s="215"/>
      <c r="H53" s="215"/>
    </row>
    <row r="54" spans="1:26">
      <c r="B54" s="172"/>
      <c r="C54" s="173"/>
      <c r="D54" s="173"/>
      <c r="E54" s="173"/>
      <c r="F54" s="215"/>
      <c r="G54" s="215"/>
      <c r="H54" s="215"/>
    </row>
    <row r="55" spans="1:26">
      <c r="B55" s="172"/>
      <c r="C55" s="173"/>
      <c r="D55" s="173"/>
      <c r="E55" s="173"/>
      <c r="F55" s="215"/>
      <c r="G55" s="215"/>
      <c r="H55" s="215"/>
    </row>
    <row r="56" spans="1:26">
      <c r="B56" s="172"/>
      <c r="C56" s="173"/>
      <c r="D56" s="173"/>
      <c r="E56" s="173"/>
      <c r="F56" s="215"/>
      <c r="G56" s="215"/>
      <c r="H56" s="215"/>
    </row>
    <row r="57" spans="1:26">
      <c r="B57" s="172"/>
      <c r="C57" s="173"/>
      <c r="D57" s="173"/>
      <c r="E57" s="173"/>
      <c r="F57" s="215"/>
      <c r="G57" s="215"/>
      <c r="H57" s="215"/>
    </row>
    <row r="58" spans="1:26">
      <c r="B58" s="172"/>
      <c r="C58" s="173"/>
      <c r="D58" s="173"/>
      <c r="E58" s="173"/>
      <c r="F58" s="215"/>
      <c r="G58" s="215"/>
      <c r="H58" s="215"/>
    </row>
    <row r="59" spans="1:26">
      <c r="B59" s="172"/>
      <c r="C59" s="173"/>
      <c r="D59" s="173"/>
      <c r="E59" s="173"/>
      <c r="F59" s="215"/>
      <c r="G59" s="215"/>
      <c r="H59" s="215"/>
    </row>
    <row r="60" spans="1:26">
      <c r="B60" s="172"/>
      <c r="C60" s="173"/>
      <c r="D60" s="173"/>
      <c r="E60" s="173"/>
      <c r="F60" s="215"/>
      <c r="G60" s="215"/>
      <c r="H60" s="215"/>
    </row>
    <row r="61" spans="1:26">
      <c r="B61" s="172"/>
      <c r="C61" s="173"/>
      <c r="D61" s="173"/>
      <c r="E61" s="173"/>
      <c r="F61" s="215"/>
      <c r="G61" s="215"/>
      <c r="H61" s="215"/>
    </row>
    <row r="62" spans="1:26">
      <c r="B62" s="172"/>
      <c r="C62" s="173"/>
      <c r="D62" s="173"/>
      <c r="E62" s="173"/>
      <c r="F62" s="215"/>
      <c r="G62" s="215"/>
      <c r="H62" s="215"/>
    </row>
    <row r="63" spans="1:26">
      <c r="B63" s="172"/>
      <c r="C63" s="173"/>
      <c r="D63" s="173"/>
      <c r="E63" s="173"/>
      <c r="F63" s="215"/>
      <c r="G63" s="215"/>
      <c r="H63" s="215"/>
    </row>
    <row r="64" spans="1:26">
      <c r="B64" s="172"/>
      <c r="C64" s="173"/>
      <c r="D64" s="173"/>
      <c r="E64" s="173"/>
      <c r="F64" s="215"/>
      <c r="G64" s="215"/>
      <c r="H64" s="215"/>
    </row>
    <row r="65" spans="2:8">
      <c r="B65" s="172"/>
      <c r="C65" s="173"/>
      <c r="D65" s="173"/>
      <c r="E65" s="173"/>
      <c r="F65" s="215"/>
      <c r="G65" s="215"/>
      <c r="H65" s="215"/>
    </row>
    <row r="66" spans="2:8">
      <c r="B66" s="172"/>
      <c r="C66" s="173"/>
      <c r="D66" s="173"/>
      <c r="E66" s="173"/>
      <c r="F66" s="215"/>
      <c r="G66" s="215"/>
      <c r="H66" s="215"/>
    </row>
    <row r="67" spans="2:8">
      <c r="B67" s="172"/>
      <c r="C67" s="173"/>
      <c r="D67" s="173"/>
      <c r="E67" s="173"/>
      <c r="F67" s="215"/>
      <c r="G67" s="215"/>
      <c r="H67" s="215"/>
    </row>
    <row r="68" spans="2:8">
      <c r="B68" s="172"/>
      <c r="C68" s="173"/>
      <c r="D68" s="173"/>
      <c r="E68" s="173"/>
      <c r="F68" s="215"/>
      <c r="G68" s="215"/>
      <c r="H68" s="215"/>
    </row>
    <row r="69" spans="2:8">
      <c r="B69" s="172"/>
      <c r="C69" s="173"/>
      <c r="D69" s="173"/>
      <c r="E69" s="173"/>
      <c r="F69" s="215"/>
      <c r="G69" s="215"/>
      <c r="H69" s="215"/>
    </row>
    <row r="70" spans="2:8">
      <c r="B70" s="172"/>
      <c r="C70" s="173"/>
      <c r="D70" s="173"/>
      <c r="E70" s="173"/>
      <c r="F70" s="215"/>
      <c r="G70" s="215"/>
      <c r="H70" s="215"/>
    </row>
    <row r="71" spans="2:8">
      <c r="B71" s="172"/>
      <c r="C71" s="173"/>
      <c r="D71" s="173"/>
      <c r="E71" s="173"/>
      <c r="F71" s="215"/>
      <c r="G71" s="215"/>
      <c r="H71" s="215"/>
    </row>
    <row r="72" spans="2:8">
      <c r="B72" s="172"/>
      <c r="C72" s="173"/>
      <c r="D72" s="173"/>
      <c r="E72" s="173"/>
      <c r="F72" s="215"/>
      <c r="G72" s="215"/>
      <c r="H72" s="215"/>
    </row>
    <row r="73" spans="2:8">
      <c r="B73" s="172"/>
      <c r="C73" s="173"/>
      <c r="D73" s="173"/>
      <c r="E73" s="173"/>
      <c r="F73" s="215"/>
      <c r="G73" s="215"/>
      <c r="H73" s="215"/>
    </row>
    <row r="74" spans="2:8">
      <c r="B74" s="172"/>
      <c r="C74" s="173"/>
      <c r="D74" s="173"/>
      <c r="E74" s="173"/>
      <c r="F74" s="215"/>
      <c r="G74" s="215"/>
      <c r="H74" s="215"/>
    </row>
    <row r="75" spans="2:8">
      <c r="B75" s="172"/>
      <c r="C75" s="173"/>
      <c r="D75" s="173"/>
      <c r="E75" s="173"/>
      <c r="F75" s="215"/>
      <c r="G75" s="215"/>
      <c r="H75" s="215"/>
    </row>
    <row r="76" spans="2:8">
      <c r="B76" s="172"/>
      <c r="C76" s="173"/>
      <c r="D76" s="173"/>
      <c r="E76" s="173"/>
      <c r="F76" s="215"/>
      <c r="G76" s="215"/>
      <c r="H76" s="215"/>
    </row>
    <row r="77" spans="2:8">
      <c r="B77" s="172"/>
      <c r="C77" s="173"/>
      <c r="D77" s="173"/>
      <c r="E77" s="173"/>
      <c r="F77" s="215"/>
      <c r="G77" s="215"/>
      <c r="H77" s="215"/>
    </row>
    <row r="78" spans="2:8">
      <c r="B78" s="172"/>
      <c r="C78" s="173"/>
      <c r="D78" s="173"/>
      <c r="E78" s="173"/>
      <c r="F78" s="215"/>
      <c r="G78" s="215"/>
      <c r="H78" s="215"/>
    </row>
    <row r="79" spans="2:8">
      <c r="B79" s="172"/>
      <c r="C79" s="173"/>
      <c r="D79" s="173"/>
      <c r="E79" s="173"/>
      <c r="F79" s="215"/>
      <c r="G79" s="215"/>
      <c r="H79" s="215"/>
    </row>
    <row r="80" spans="2:8">
      <c r="B80" s="172"/>
      <c r="C80" s="173"/>
      <c r="D80" s="173"/>
      <c r="E80" s="173"/>
      <c r="F80" s="215"/>
      <c r="G80" s="215"/>
      <c r="H80" s="215"/>
    </row>
    <row r="81" spans="2:8">
      <c r="B81" s="172"/>
      <c r="C81" s="173"/>
      <c r="D81" s="173"/>
      <c r="E81" s="173"/>
      <c r="F81" s="215"/>
      <c r="G81" s="215"/>
      <c r="H81" s="215"/>
    </row>
    <row r="82" spans="2:8">
      <c r="B82" s="172"/>
      <c r="C82" s="173"/>
      <c r="D82" s="173"/>
      <c r="E82" s="173"/>
      <c r="F82" s="215"/>
      <c r="G82" s="215"/>
      <c r="H82" s="215"/>
    </row>
    <row r="83" spans="2:8">
      <c r="B83" s="172"/>
      <c r="C83" s="173"/>
      <c r="D83" s="173"/>
      <c r="E83" s="173"/>
      <c r="F83" s="215"/>
      <c r="G83" s="215"/>
      <c r="H83" s="215"/>
    </row>
    <row r="84" spans="2:8">
      <c r="B84" s="172"/>
      <c r="C84" s="173"/>
      <c r="D84" s="173"/>
      <c r="E84" s="173"/>
      <c r="F84" s="215"/>
      <c r="G84" s="215"/>
      <c r="H84" s="215"/>
    </row>
    <row r="85" spans="2:8">
      <c r="B85" s="172"/>
      <c r="C85" s="173"/>
      <c r="D85" s="173"/>
      <c r="E85" s="173"/>
      <c r="F85" s="215"/>
      <c r="G85" s="215"/>
      <c r="H85" s="215"/>
    </row>
    <row r="86" spans="2:8">
      <c r="B86" s="172"/>
      <c r="C86" s="173"/>
      <c r="D86" s="173"/>
      <c r="E86" s="173"/>
      <c r="F86" s="215"/>
      <c r="G86" s="215"/>
      <c r="H86" s="215"/>
    </row>
    <row r="87" spans="2:8">
      <c r="B87" s="172"/>
      <c r="C87" s="173"/>
      <c r="D87" s="173"/>
      <c r="E87" s="173"/>
      <c r="F87" s="215"/>
      <c r="G87" s="215"/>
      <c r="H87" s="215"/>
    </row>
    <row r="88" spans="2:8">
      <c r="B88" s="172"/>
      <c r="C88" s="173"/>
      <c r="D88" s="173"/>
      <c r="E88" s="173"/>
      <c r="F88" s="215"/>
      <c r="G88" s="215"/>
      <c r="H88" s="215"/>
    </row>
    <row r="89" spans="2:8">
      <c r="B89" s="172"/>
      <c r="C89" s="173"/>
      <c r="D89" s="173"/>
      <c r="E89" s="173"/>
      <c r="F89" s="215"/>
      <c r="G89" s="215"/>
      <c r="H89" s="215"/>
    </row>
    <row r="90" spans="2:8">
      <c r="B90" s="172"/>
      <c r="C90" s="173"/>
      <c r="D90" s="173"/>
      <c r="E90" s="173"/>
      <c r="F90" s="215"/>
      <c r="G90" s="215"/>
      <c r="H90" s="215"/>
    </row>
    <row r="91" spans="2:8">
      <c r="B91" s="172"/>
      <c r="C91" s="173"/>
      <c r="D91" s="173"/>
      <c r="E91" s="173"/>
      <c r="F91" s="215"/>
      <c r="G91" s="215"/>
      <c r="H91" s="215"/>
    </row>
    <row r="92" spans="2:8">
      <c r="B92" s="172"/>
      <c r="C92" s="173"/>
      <c r="D92" s="173"/>
      <c r="E92" s="173"/>
      <c r="F92" s="215"/>
      <c r="G92" s="215"/>
      <c r="H92" s="215"/>
    </row>
    <row r="93" spans="2:8">
      <c r="B93" s="172"/>
      <c r="C93" s="173"/>
      <c r="D93" s="173"/>
      <c r="E93" s="173"/>
      <c r="F93" s="215"/>
      <c r="G93" s="215"/>
      <c r="H93" s="215"/>
    </row>
    <row r="94" spans="2:8">
      <c r="B94" s="172"/>
      <c r="C94" s="173"/>
      <c r="D94" s="173"/>
      <c r="E94" s="173"/>
      <c r="F94" s="215"/>
      <c r="G94" s="215"/>
      <c r="H94" s="215"/>
    </row>
    <row r="95" spans="2:8">
      <c r="B95" s="172"/>
      <c r="C95" s="173"/>
      <c r="D95" s="173"/>
      <c r="E95" s="173"/>
      <c r="F95" s="215"/>
      <c r="G95" s="215"/>
      <c r="H95" s="215"/>
    </row>
    <row r="96" spans="2:8">
      <c r="B96" s="172"/>
      <c r="C96" s="173"/>
      <c r="D96" s="173"/>
      <c r="E96" s="173"/>
      <c r="F96" s="215"/>
      <c r="G96" s="215"/>
      <c r="H96" s="215"/>
    </row>
    <row r="97" spans="2:8">
      <c r="B97" s="172"/>
      <c r="C97" s="173"/>
      <c r="D97" s="173"/>
      <c r="E97" s="173"/>
      <c r="F97" s="215"/>
      <c r="G97" s="215"/>
      <c r="H97" s="215"/>
    </row>
    <row r="98" spans="2:8">
      <c r="B98" s="172"/>
      <c r="C98" s="173"/>
      <c r="D98" s="173"/>
      <c r="E98" s="173"/>
      <c r="F98" s="215"/>
      <c r="G98" s="215"/>
      <c r="H98" s="215"/>
    </row>
    <row r="99" spans="2:8">
      <c r="B99" s="172"/>
      <c r="C99" s="173"/>
      <c r="D99" s="173"/>
      <c r="E99" s="173"/>
      <c r="F99" s="215"/>
      <c r="G99" s="215"/>
      <c r="H99" s="215"/>
    </row>
    <row r="100" spans="2:8">
      <c r="B100" s="172"/>
      <c r="C100" s="173"/>
      <c r="D100" s="173"/>
      <c r="E100" s="173"/>
      <c r="F100" s="215"/>
      <c r="G100" s="215"/>
      <c r="H100" s="215"/>
    </row>
    <row r="101" spans="2:8">
      <c r="B101" s="172"/>
      <c r="C101" s="173"/>
      <c r="D101" s="173"/>
      <c r="E101" s="173"/>
      <c r="F101" s="215"/>
      <c r="G101" s="215"/>
      <c r="H101" s="215"/>
    </row>
    <row r="102" spans="2:8">
      <c r="B102" s="172"/>
      <c r="C102" s="173"/>
      <c r="D102" s="173"/>
      <c r="E102" s="173"/>
      <c r="F102" s="215"/>
      <c r="G102" s="215"/>
      <c r="H102" s="215"/>
    </row>
    <row r="103" spans="2:8">
      <c r="B103" s="172"/>
      <c r="C103" s="173"/>
      <c r="D103" s="173"/>
      <c r="E103" s="173"/>
      <c r="F103" s="215"/>
      <c r="G103" s="215"/>
      <c r="H103" s="215"/>
    </row>
    <row r="104" spans="2:8">
      <c r="B104" s="172"/>
      <c r="C104" s="173"/>
      <c r="D104" s="173"/>
      <c r="E104" s="173"/>
      <c r="F104" s="215"/>
      <c r="G104" s="215"/>
      <c r="H104" s="215"/>
    </row>
    <row r="105" spans="2:8">
      <c r="B105" s="172"/>
      <c r="C105" s="173"/>
      <c r="D105" s="173"/>
      <c r="E105" s="173"/>
      <c r="F105" s="215"/>
      <c r="G105" s="215"/>
      <c r="H105" s="215"/>
    </row>
    <row r="106" spans="2:8">
      <c r="B106" s="172"/>
      <c r="C106" s="173"/>
      <c r="D106" s="173"/>
      <c r="E106" s="173"/>
      <c r="F106" s="215"/>
      <c r="G106" s="215"/>
      <c r="H106" s="215"/>
    </row>
    <row r="107" spans="2:8">
      <c r="B107" s="172"/>
      <c r="C107" s="173"/>
      <c r="D107" s="173"/>
      <c r="E107" s="173"/>
      <c r="F107" s="215"/>
      <c r="G107" s="215"/>
      <c r="H107" s="215"/>
    </row>
    <row r="108" spans="2:8">
      <c r="B108" s="172"/>
      <c r="C108" s="173"/>
      <c r="D108" s="173"/>
      <c r="E108" s="173"/>
      <c r="F108" s="215"/>
      <c r="G108" s="215"/>
      <c r="H108" s="215"/>
    </row>
    <row r="109" spans="2:8">
      <c r="B109" s="172"/>
      <c r="C109" s="173"/>
      <c r="D109" s="173"/>
      <c r="E109" s="173"/>
      <c r="F109" s="215"/>
      <c r="G109" s="215"/>
      <c r="H109" s="215"/>
    </row>
    <row r="110" spans="2:8">
      <c r="B110" s="172"/>
      <c r="C110" s="173"/>
      <c r="D110" s="173"/>
      <c r="E110" s="173"/>
      <c r="F110" s="215"/>
      <c r="G110" s="215"/>
      <c r="H110" s="215"/>
    </row>
    <row r="111" spans="2:8">
      <c r="B111" s="172"/>
      <c r="C111" s="173"/>
      <c r="D111" s="173"/>
      <c r="E111" s="173"/>
      <c r="F111" s="215"/>
      <c r="G111" s="215"/>
      <c r="H111" s="215"/>
    </row>
    <row r="112" spans="2:8">
      <c r="B112" s="172"/>
      <c r="C112" s="173"/>
      <c r="D112" s="173"/>
      <c r="E112" s="173"/>
      <c r="F112" s="215"/>
      <c r="G112" s="215"/>
      <c r="H112" s="215"/>
    </row>
    <row r="113" spans="2:8">
      <c r="B113" s="172"/>
      <c r="C113" s="173"/>
      <c r="D113" s="173"/>
      <c r="E113" s="173"/>
      <c r="F113" s="215"/>
      <c r="G113" s="215"/>
      <c r="H113" s="215"/>
    </row>
    <row r="114" spans="2:8">
      <c r="B114" s="172"/>
      <c r="C114" s="173"/>
      <c r="D114" s="173"/>
      <c r="E114" s="173"/>
      <c r="F114" s="215"/>
      <c r="G114" s="215"/>
      <c r="H114" s="215"/>
    </row>
    <row r="115" spans="2:8">
      <c r="B115" s="172"/>
      <c r="C115" s="173"/>
      <c r="D115" s="173"/>
      <c r="E115" s="173"/>
      <c r="F115" s="215"/>
      <c r="G115" s="215"/>
      <c r="H115" s="215"/>
    </row>
    <row r="116" spans="2:8">
      <c r="B116" s="172"/>
      <c r="C116" s="173"/>
      <c r="D116" s="173"/>
      <c r="E116" s="173"/>
      <c r="F116" s="215"/>
      <c r="G116" s="215"/>
      <c r="H116" s="215"/>
    </row>
    <row r="117" spans="2:8">
      <c r="B117" s="172"/>
      <c r="C117" s="173"/>
      <c r="D117" s="173"/>
      <c r="E117" s="173"/>
      <c r="F117" s="215"/>
      <c r="G117" s="215"/>
      <c r="H117" s="215"/>
    </row>
    <row r="118" spans="2:8">
      <c r="B118" s="172"/>
      <c r="C118" s="173"/>
      <c r="D118" s="173"/>
      <c r="E118" s="173"/>
      <c r="F118" s="215"/>
      <c r="G118" s="215"/>
      <c r="H118" s="215"/>
    </row>
    <row r="119" spans="2:8">
      <c r="B119" s="172"/>
      <c r="C119" s="173"/>
      <c r="D119" s="173"/>
      <c r="E119" s="173"/>
      <c r="F119" s="215"/>
      <c r="G119" s="215"/>
      <c r="H119" s="215"/>
    </row>
    <row r="120" spans="2:8">
      <c r="B120" s="172"/>
      <c r="C120" s="173"/>
      <c r="D120" s="173"/>
      <c r="E120" s="173"/>
      <c r="F120" s="215"/>
      <c r="G120" s="215"/>
      <c r="H120" s="215"/>
    </row>
    <row r="121" spans="2:8">
      <c r="B121" s="172"/>
      <c r="C121" s="173"/>
      <c r="D121" s="173"/>
      <c r="E121" s="173"/>
      <c r="F121" s="215"/>
      <c r="G121" s="215"/>
      <c r="H121" s="215"/>
    </row>
    <row r="122" spans="2:8">
      <c r="B122" s="172"/>
      <c r="C122" s="173"/>
      <c r="D122" s="173"/>
      <c r="E122" s="173"/>
      <c r="F122" s="215"/>
      <c r="G122" s="215"/>
      <c r="H122" s="215"/>
    </row>
    <row r="123" spans="2:8">
      <c r="B123" s="172"/>
      <c r="C123" s="173"/>
      <c r="D123" s="173"/>
      <c r="E123" s="173"/>
      <c r="F123" s="215"/>
      <c r="G123" s="215"/>
      <c r="H123" s="215"/>
    </row>
    <row r="124" spans="2:8">
      <c r="B124" s="172"/>
      <c r="C124" s="173"/>
      <c r="D124" s="173"/>
      <c r="E124" s="173"/>
      <c r="F124" s="215"/>
      <c r="G124" s="215"/>
      <c r="H124" s="215"/>
    </row>
    <row r="125" spans="2:8">
      <c r="B125" s="172"/>
      <c r="C125" s="173"/>
      <c r="D125" s="173"/>
      <c r="E125" s="173"/>
      <c r="F125" s="215"/>
      <c r="G125" s="215"/>
      <c r="H125" s="215"/>
    </row>
    <row r="126" spans="2:8">
      <c r="B126" s="172"/>
      <c r="C126" s="173"/>
      <c r="D126" s="173"/>
      <c r="E126" s="173"/>
      <c r="F126" s="215"/>
      <c r="G126" s="215"/>
      <c r="H126" s="215"/>
    </row>
    <row r="127" spans="2:8">
      <c r="B127" s="172"/>
      <c r="C127" s="173"/>
      <c r="D127" s="173"/>
      <c r="E127" s="173"/>
      <c r="F127" s="215"/>
      <c r="G127" s="215"/>
      <c r="H127" s="215"/>
    </row>
    <row r="128" spans="2:8">
      <c r="B128" s="172"/>
      <c r="C128" s="173"/>
      <c r="D128" s="173"/>
      <c r="E128" s="173"/>
      <c r="F128" s="215"/>
      <c r="G128" s="215"/>
      <c r="H128" s="215"/>
    </row>
    <row r="129" spans="2:8">
      <c r="B129" s="172"/>
      <c r="C129" s="173"/>
      <c r="D129" s="173"/>
      <c r="E129" s="173"/>
      <c r="F129" s="215"/>
      <c r="G129" s="215"/>
      <c r="H129" s="215"/>
    </row>
    <row r="130" spans="2:8">
      <c r="B130" s="172"/>
      <c r="C130" s="173"/>
      <c r="D130" s="173"/>
      <c r="E130" s="173"/>
      <c r="F130" s="215"/>
      <c r="G130" s="215"/>
      <c r="H130" s="215"/>
    </row>
    <row r="131" spans="2:8">
      <c r="B131" s="172"/>
      <c r="C131" s="173"/>
      <c r="D131" s="173"/>
      <c r="E131" s="173"/>
    </row>
    <row r="132" spans="2:8">
      <c r="B132" s="172"/>
      <c r="C132" s="173"/>
      <c r="D132" s="173"/>
      <c r="E132" s="173"/>
    </row>
    <row r="133" spans="2:8">
      <c r="B133" s="172"/>
      <c r="C133" s="173"/>
      <c r="D133" s="173"/>
      <c r="E133" s="173"/>
    </row>
  </sheetData>
  <sheetProtection algorithmName="SHA-512" hashValue="Dz5sThFQOEWYE2dSnUqU+3fETWstpdpyDM1eoW9YbfM2SsWh3AwdyyVQ9NiOdJr7uiUV27w7MKmhezOJ8laKMw==" saltValue="WjYfmGbEFbXcpnp+8CsXyA==" spinCount="100000" sheet="1" objects="1" scenarios="1" selectLockedCells="1"/>
  <mergeCells count="110">
    <mergeCell ref="F27:H27"/>
    <mergeCell ref="F28:H28"/>
    <mergeCell ref="F29:H29"/>
    <mergeCell ref="F30:H30"/>
    <mergeCell ref="F31:H31"/>
    <mergeCell ref="F32:H32"/>
    <mergeCell ref="F21:H21"/>
    <mergeCell ref="F22:H22"/>
    <mergeCell ref="F23:H23"/>
    <mergeCell ref="F24:H24"/>
    <mergeCell ref="F25:H25"/>
    <mergeCell ref="F26:H26"/>
    <mergeCell ref="F39:H39"/>
    <mergeCell ref="F40:H40"/>
    <mergeCell ref="F41:H41"/>
    <mergeCell ref="F42:H42"/>
    <mergeCell ref="F43:H43"/>
    <mergeCell ref="F44:H44"/>
    <mergeCell ref="F33:H33"/>
    <mergeCell ref="F34:H34"/>
    <mergeCell ref="F35:H35"/>
    <mergeCell ref="F36:H36"/>
    <mergeCell ref="F37:H37"/>
    <mergeCell ref="F38:H38"/>
    <mergeCell ref="F51:H51"/>
    <mergeCell ref="F52:H52"/>
    <mergeCell ref="F53:H53"/>
    <mergeCell ref="F54:H54"/>
    <mergeCell ref="F55:H55"/>
    <mergeCell ref="F56:H56"/>
    <mergeCell ref="F45:H45"/>
    <mergeCell ref="F46:H46"/>
    <mergeCell ref="F47:H47"/>
    <mergeCell ref="F48:H48"/>
    <mergeCell ref="F49:H49"/>
    <mergeCell ref="F50:H50"/>
    <mergeCell ref="F63:H63"/>
    <mergeCell ref="F64:H64"/>
    <mergeCell ref="F65:H65"/>
    <mergeCell ref="F66:H66"/>
    <mergeCell ref="F67:H67"/>
    <mergeCell ref="F68:H68"/>
    <mergeCell ref="F57:H57"/>
    <mergeCell ref="F58:H58"/>
    <mergeCell ref="F59:H59"/>
    <mergeCell ref="F60:H60"/>
    <mergeCell ref="F61:H61"/>
    <mergeCell ref="F62:H62"/>
    <mergeCell ref="F75:H75"/>
    <mergeCell ref="F76:H76"/>
    <mergeCell ref="F77:H77"/>
    <mergeCell ref="F78:H78"/>
    <mergeCell ref="F79:H79"/>
    <mergeCell ref="F80:H80"/>
    <mergeCell ref="F69:H69"/>
    <mergeCell ref="F70:H70"/>
    <mergeCell ref="F71:H71"/>
    <mergeCell ref="F72:H72"/>
    <mergeCell ref="F73:H73"/>
    <mergeCell ref="F74:H74"/>
    <mergeCell ref="F87:H87"/>
    <mergeCell ref="F88:H88"/>
    <mergeCell ref="F89:H89"/>
    <mergeCell ref="F90:H90"/>
    <mergeCell ref="F91:H91"/>
    <mergeCell ref="F92:H92"/>
    <mergeCell ref="F81:H81"/>
    <mergeCell ref="F82:H82"/>
    <mergeCell ref="F83:H83"/>
    <mergeCell ref="F84:H84"/>
    <mergeCell ref="F85:H85"/>
    <mergeCell ref="F86:H86"/>
    <mergeCell ref="F99:H99"/>
    <mergeCell ref="F100:H100"/>
    <mergeCell ref="F101:H101"/>
    <mergeCell ref="F102:H102"/>
    <mergeCell ref="F103:H103"/>
    <mergeCell ref="F104:H104"/>
    <mergeCell ref="F93:H93"/>
    <mergeCell ref="F94:H94"/>
    <mergeCell ref="F95:H95"/>
    <mergeCell ref="F96:H96"/>
    <mergeCell ref="F97:H97"/>
    <mergeCell ref="F98:H98"/>
    <mergeCell ref="F111:H111"/>
    <mergeCell ref="F112:H112"/>
    <mergeCell ref="F113:H113"/>
    <mergeCell ref="F114:H114"/>
    <mergeCell ref="F115:H115"/>
    <mergeCell ref="F116:H116"/>
    <mergeCell ref="F105:H105"/>
    <mergeCell ref="F106:H106"/>
    <mergeCell ref="F107:H107"/>
    <mergeCell ref="F108:H108"/>
    <mergeCell ref="F109:H109"/>
    <mergeCell ref="F110:H110"/>
    <mergeCell ref="F129:H129"/>
    <mergeCell ref="F130:H130"/>
    <mergeCell ref="F123:H123"/>
    <mergeCell ref="F124:H124"/>
    <mergeCell ref="F125:H125"/>
    <mergeCell ref="F126:H126"/>
    <mergeCell ref="F127:H127"/>
    <mergeCell ref="F128:H128"/>
    <mergeCell ref="F117:H117"/>
    <mergeCell ref="F118:H118"/>
    <mergeCell ref="F119:H119"/>
    <mergeCell ref="F120:H120"/>
    <mergeCell ref="F121:H121"/>
    <mergeCell ref="F122:H122"/>
  </mergeCells>
  <conditionalFormatting sqref="A1:XFD1048576">
    <cfRule type="expression" dxfId="253" priority="7">
      <formula>$E$4="Excel version: Invalid"</formula>
    </cfRule>
    <cfRule type="expression" dxfId="252" priority="8" stopIfTrue="1">
      <formula>$F$4="Error: Please use Office 2021 desktop version or newer"</formula>
    </cfRule>
  </conditionalFormatting>
  <conditionalFormatting sqref="B21:F21">
    <cfRule type="expression" dxfId="251" priority="6" stopIfTrue="1">
      <formula>$F$21&lt;&gt;""</formula>
    </cfRule>
  </conditionalFormatting>
  <conditionalFormatting sqref="B22:F22">
    <cfRule type="expression" dxfId="250" priority="5" stopIfTrue="1">
      <formula>$F$22&lt;&gt;""</formula>
    </cfRule>
  </conditionalFormatting>
  <conditionalFormatting sqref="B23:F23">
    <cfRule type="expression" dxfId="249" priority="4" stopIfTrue="1">
      <formula>$F$23&lt;&gt;""</formula>
    </cfRule>
  </conditionalFormatting>
  <conditionalFormatting sqref="B24:F24">
    <cfRule type="expression" dxfId="248" priority="3" stopIfTrue="1">
      <formula>$F$24&lt;&gt;""</formula>
    </cfRule>
  </conditionalFormatting>
  <conditionalFormatting sqref="B25:F25">
    <cfRule type="expression" dxfId="247" priority="2" stopIfTrue="1">
      <formula>$F$25&lt;&gt;""</formula>
    </cfRule>
  </conditionalFormatting>
  <conditionalFormatting sqref="B26:F26">
    <cfRule type="expression" dxfId="246" priority="1" stopIfTrue="1">
      <formula>$F$26&lt;&gt;""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B786A-9D6E-49E2-A697-7CA9F2B83A6D}">
  <sheetPr>
    <tabColor rgb="FF4FADEA"/>
  </sheetPr>
  <dimension ref="D3:S60"/>
  <sheetViews>
    <sheetView topLeftCell="A2" zoomScale="31" zoomScaleNormal="110" zoomScalePageLayoutView="85" workbookViewId="0">
      <selection activeCell="O25" sqref="O25"/>
    </sheetView>
  </sheetViews>
  <sheetFormatPr defaultColWidth="10.7109375" defaultRowHeight="8.25"/>
  <cols>
    <col min="1" max="2" width="0.85546875" style="106" customWidth="1"/>
    <col min="3" max="3" width="1.28515625" style="106" customWidth="1"/>
    <col min="4" max="4" width="8.140625" style="105" customWidth="1"/>
    <col min="5" max="5" width="12.7109375" style="105" customWidth="1"/>
    <col min="6" max="6" width="10.42578125" style="106" bestFit="1" customWidth="1"/>
    <col min="7" max="7" width="12.28515625" style="106" customWidth="1"/>
    <col min="8" max="8" width="2.7109375" style="106" customWidth="1"/>
    <col min="9" max="9" width="13.42578125" style="106" customWidth="1"/>
    <col min="10" max="10" width="16.28515625" style="106" customWidth="1"/>
    <col min="11" max="11" width="14.28515625" style="106" customWidth="1"/>
    <col min="12" max="12" width="11.28515625" style="106" bestFit="1" customWidth="1"/>
    <col min="13" max="14" width="10" style="106" customWidth="1"/>
    <col min="15" max="15" width="13.28515625" style="106" bestFit="1" customWidth="1"/>
    <col min="16" max="16" width="18.7109375" style="106" customWidth="1"/>
    <col min="17" max="20" width="10" style="106" customWidth="1"/>
    <col min="21" max="16384" width="10.7109375" style="106"/>
  </cols>
  <sheetData>
    <row r="3" spans="4:19" ht="4.9000000000000004" customHeight="1"/>
    <row r="4" spans="4:19" ht="4.9000000000000004" customHeight="1"/>
    <row r="5" spans="4:19" ht="4.9000000000000004" customHeight="1"/>
    <row r="7" spans="4:19" s="105" customFormat="1">
      <c r="D7" s="119">
        <v>0</v>
      </c>
      <c r="E7" s="119">
        <v>0</v>
      </c>
      <c r="F7" s="119">
        <v>0</v>
      </c>
      <c r="G7" s="119">
        <v>0</v>
      </c>
      <c r="H7" s="107"/>
      <c r="I7" s="120">
        <v>0</v>
      </c>
    </row>
    <row r="8" spans="4:19">
      <c r="D8" s="121">
        <v>0</v>
      </c>
      <c r="E8" s="121">
        <v>0</v>
      </c>
      <c r="F8" s="121">
        <v>0</v>
      </c>
      <c r="G8" s="121">
        <v>0</v>
      </c>
      <c r="H8" s="107"/>
      <c r="I8" s="106">
        <v>0</v>
      </c>
    </row>
    <row r="9" spans="4:19">
      <c r="D9" s="121">
        <v>0</v>
      </c>
      <c r="E9" s="121">
        <v>0</v>
      </c>
      <c r="F9" s="121">
        <v>0</v>
      </c>
      <c r="G9" s="121">
        <v>0</v>
      </c>
      <c r="H9" s="107"/>
      <c r="I9" s="111"/>
      <c r="S9" s="106">
        <v>0</v>
      </c>
    </row>
    <row r="10" spans="4:19">
      <c r="D10" s="121">
        <v>0</v>
      </c>
      <c r="E10" s="121">
        <v>0</v>
      </c>
      <c r="F10" s="121">
        <v>0</v>
      </c>
      <c r="G10" s="121">
        <v>0</v>
      </c>
      <c r="H10" s="107"/>
      <c r="I10" s="112">
        <v>0</v>
      </c>
    </row>
    <row r="11" spans="4:19">
      <c r="D11" s="121">
        <v>0</v>
      </c>
      <c r="E11" s="121">
        <v>0</v>
      </c>
      <c r="F11" s="121">
        <v>0</v>
      </c>
      <c r="G11" s="121">
        <v>0</v>
      </c>
      <c r="H11" s="107"/>
      <c r="I11" s="113">
        <v>0</v>
      </c>
    </row>
    <row r="12" spans="4:19">
      <c r="D12" s="121">
        <v>0</v>
      </c>
      <c r="E12" s="121">
        <v>0</v>
      </c>
      <c r="F12" s="121">
        <v>0</v>
      </c>
      <c r="G12" s="121">
        <v>0</v>
      </c>
      <c r="H12" s="107"/>
      <c r="I12" s="114">
        <v>0</v>
      </c>
    </row>
    <row r="13" spans="4:19">
      <c r="D13" s="121">
        <v>0</v>
      </c>
      <c r="E13" s="121">
        <v>0</v>
      </c>
      <c r="F13" s="121">
        <v>0</v>
      </c>
      <c r="G13" s="121">
        <v>0</v>
      </c>
      <c r="H13" s="107"/>
      <c r="I13" s="114">
        <v>0</v>
      </c>
    </row>
    <row r="14" spans="4:19">
      <c r="D14" s="121">
        <v>0</v>
      </c>
      <c r="E14" s="121">
        <v>0</v>
      </c>
      <c r="F14" s="121">
        <v>0</v>
      </c>
      <c r="G14" s="121">
        <v>0</v>
      </c>
      <c r="H14" s="107"/>
      <c r="I14" s="115">
        <v>0</v>
      </c>
    </row>
    <row r="15" spans="4:19">
      <c r="D15" s="121">
        <v>0</v>
      </c>
      <c r="E15" s="121">
        <v>0</v>
      </c>
      <c r="F15" s="121">
        <v>0</v>
      </c>
      <c r="G15" s="121">
        <v>0</v>
      </c>
      <c r="H15" s="107"/>
      <c r="I15" s="122">
        <v>0</v>
      </c>
    </row>
    <row r="16" spans="4:19">
      <c r="D16" s="121">
        <v>0</v>
      </c>
      <c r="E16" s="121">
        <v>0</v>
      </c>
      <c r="F16" s="121">
        <v>0</v>
      </c>
      <c r="G16" s="121">
        <v>0</v>
      </c>
      <c r="H16" s="107"/>
    </row>
    <row r="17" spans="4:19">
      <c r="D17" s="121">
        <v>0</v>
      </c>
      <c r="E17" s="121">
        <v>0</v>
      </c>
      <c r="F17" s="121">
        <v>0</v>
      </c>
      <c r="G17" s="121">
        <v>0</v>
      </c>
      <c r="H17" s="107"/>
      <c r="I17" s="105"/>
      <c r="J17" s="105"/>
      <c r="K17" s="105"/>
      <c r="L17" s="105"/>
      <c r="M17" s="105"/>
      <c r="N17" s="105"/>
      <c r="O17" s="105"/>
    </row>
    <row r="18" spans="4:19">
      <c r="D18" s="121">
        <v>0</v>
      </c>
      <c r="E18" s="121">
        <v>0</v>
      </c>
      <c r="F18" s="121">
        <v>0</v>
      </c>
      <c r="G18" s="121">
        <v>0</v>
      </c>
      <c r="H18" s="107"/>
      <c r="I18" s="105"/>
      <c r="O18" s="105"/>
    </row>
    <row r="19" spans="4:19">
      <c r="D19" s="121">
        <v>0</v>
      </c>
      <c r="E19" s="121">
        <v>0</v>
      </c>
      <c r="F19" s="121">
        <v>0</v>
      </c>
      <c r="G19" s="121">
        <v>0</v>
      </c>
      <c r="H19" s="107"/>
      <c r="I19" s="105"/>
      <c r="K19" s="217">
        <v>0</v>
      </c>
      <c r="L19" s="217"/>
      <c r="M19" s="217"/>
      <c r="O19" s="105"/>
    </row>
    <row r="20" spans="4:19">
      <c r="D20" s="121">
        <v>0</v>
      </c>
      <c r="E20" s="121">
        <v>0</v>
      </c>
      <c r="F20" s="121">
        <v>0</v>
      </c>
      <c r="G20" s="121">
        <v>0</v>
      </c>
      <c r="H20" s="107"/>
      <c r="I20" s="105"/>
      <c r="J20" s="124">
        <v>0</v>
      </c>
      <c r="K20" s="123">
        <v>0</v>
      </c>
      <c r="L20" s="123">
        <v>0</v>
      </c>
      <c r="M20" s="123">
        <v>0</v>
      </c>
    </row>
    <row r="21" spans="4:19">
      <c r="D21" s="121">
        <v>0</v>
      </c>
      <c r="E21" s="121">
        <v>0</v>
      </c>
      <c r="F21" s="121">
        <v>0</v>
      </c>
      <c r="G21" s="121">
        <v>0</v>
      </c>
      <c r="H21" s="107"/>
      <c r="I21" s="105"/>
      <c r="J21" s="124">
        <v>0</v>
      </c>
      <c r="K21" s="125">
        <v>1</v>
      </c>
      <c r="L21" s="125">
        <v>1</v>
      </c>
      <c r="M21" s="125">
        <v>1</v>
      </c>
    </row>
    <row r="22" spans="4:19">
      <c r="D22" s="121">
        <v>0</v>
      </c>
      <c r="E22" s="121">
        <v>0</v>
      </c>
      <c r="F22" s="121">
        <v>0</v>
      </c>
      <c r="G22" s="121">
        <v>0</v>
      </c>
      <c r="H22" s="107"/>
      <c r="I22" s="105"/>
      <c r="J22" s="124">
        <v>0</v>
      </c>
      <c r="K22" s="125">
        <v>1</v>
      </c>
      <c r="L22" s="125">
        <v>1</v>
      </c>
      <c r="M22" s="125">
        <v>1</v>
      </c>
    </row>
    <row r="23" spans="4:19">
      <c r="D23" s="121">
        <v>0</v>
      </c>
      <c r="E23" s="121">
        <v>0</v>
      </c>
      <c r="F23" s="121">
        <v>0</v>
      </c>
      <c r="G23" s="121">
        <v>0</v>
      </c>
      <c r="H23" s="107"/>
      <c r="I23" s="105"/>
      <c r="J23" s="124">
        <v>0</v>
      </c>
      <c r="K23" s="125">
        <v>0</v>
      </c>
      <c r="L23" s="125">
        <v>0</v>
      </c>
      <c r="M23" s="125">
        <v>0</v>
      </c>
    </row>
    <row r="24" spans="4:19">
      <c r="D24" s="126">
        <v>0</v>
      </c>
      <c r="E24" s="126">
        <v>0</v>
      </c>
      <c r="F24" s="126">
        <v>0</v>
      </c>
      <c r="G24" s="126">
        <v>0</v>
      </c>
      <c r="H24" s="107"/>
      <c r="I24" s="105"/>
      <c r="J24" s="124">
        <v>0</v>
      </c>
      <c r="K24" s="125">
        <v>0</v>
      </c>
      <c r="L24" s="125">
        <v>0</v>
      </c>
      <c r="M24" s="125">
        <v>0</v>
      </c>
    </row>
    <row r="25" spans="4:19">
      <c r="D25" s="121">
        <v>0</v>
      </c>
      <c r="E25" s="121">
        <v>0</v>
      </c>
      <c r="F25" s="121">
        <v>0</v>
      </c>
      <c r="G25" s="121">
        <v>0</v>
      </c>
      <c r="H25" s="107"/>
      <c r="I25" s="105"/>
      <c r="J25" s="108">
        <v>0</v>
      </c>
      <c r="K25" s="125">
        <v>1</v>
      </c>
      <c r="L25" s="125">
        <v>1</v>
      </c>
      <c r="M25" s="125">
        <v>1</v>
      </c>
    </row>
    <row r="26" spans="4:19">
      <c r="D26" s="121">
        <v>0</v>
      </c>
      <c r="E26" s="121">
        <v>0</v>
      </c>
      <c r="F26" s="121">
        <v>0</v>
      </c>
      <c r="G26" s="121">
        <v>0</v>
      </c>
      <c r="H26" s="107"/>
      <c r="I26" s="105"/>
    </row>
    <row r="27" spans="4:19">
      <c r="D27" s="121">
        <v>0</v>
      </c>
      <c r="E27" s="121">
        <v>0</v>
      </c>
      <c r="F27" s="121">
        <v>0</v>
      </c>
      <c r="G27" s="121">
        <v>0</v>
      </c>
      <c r="H27" s="107"/>
      <c r="I27" s="105"/>
    </row>
    <row r="28" spans="4:19">
      <c r="D28" s="121">
        <v>0</v>
      </c>
      <c r="E28" s="121">
        <v>0</v>
      </c>
      <c r="F28" s="121">
        <v>0</v>
      </c>
      <c r="G28" s="121">
        <v>0</v>
      </c>
      <c r="H28" s="107"/>
      <c r="I28" s="105"/>
    </row>
    <row r="29" spans="4:19">
      <c r="D29" s="121">
        <v>0</v>
      </c>
      <c r="E29" s="121">
        <v>0</v>
      </c>
      <c r="F29" s="121">
        <v>0</v>
      </c>
      <c r="G29" s="121">
        <v>0</v>
      </c>
      <c r="H29" s="107"/>
      <c r="I29" s="105"/>
      <c r="J29" s="105"/>
      <c r="K29" s="105"/>
      <c r="L29" s="105"/>
      <c r="M29" s="105"/>
      <c r="P29" s="105"/>
      <c r="Q29" s="105"/>
      <c r="R29" s="105"/>
      <c r="S29" s="105"/>
    </row>
    <row r="30" spans="4:19">
      <c r="D30" s="121">
        <v>0</v>
      </c>
      <c r="E30" s="121">
        <v>0</v>
      </c>
      <c r="F30" s="121">
        <v>0</v>
      </c>
      <c r="G30" s="121">
        <v>0</v>
      </c>
      <c r="H30" s="107"/>
      <c r="I30" s="105"/>
      <c r="J30" s="105"/>
      <c r="K30" s="105"/>
      <c r="L30" s="105"/>
      <c r="M30" s="105"/>
      <c r="P30" s="105"/>
      <c r="Q30" s="105"/>
      <c r="R30" s="105"/>
      <c r="S30" s="105"/>
    </row>
    <row r="31" spans="4:19">
      <c r="D31" s="121">
        <v>0</v>
      </c>
      <c r="E31" s="121">
        <v>0</v>
      </c>
      <c r="F31" s="121">
        <v>0</v>
      </c>
      <c r="G31" s="121">
        <v>0</v>
      </c>
      <c r="H31" s="107"/>
      <c r="I31" s="105"/>
      <c r="J31" s="105"/>
      <c r="K31" s="105"/>
      <c r="L31" s="105"/>
      <c r="M31" s="105"/>
      <c r="P31" s="105"/>
      <c r="Q31" s="105"/>
      <c r="R31" s="105"/>
      <c r="S31" s="105"/>
    </row>
    <row r="32" spans="4:19">
      <c r="D32" s="121">
        <v>0</v>
      </c>
      <c r="E32" s="121">
        <v>0</v>
      </c>
      <c r="F32" s="121">
        <v>0</v>
      </c>
      <c r="G32" s="121">
        <v>0</v>
      </c>
      <c r="H32" s="107"/>
      <c r="I32" s="105"/>
      <c r="J32" s="105"/>
      <c r="K32" s="105"/>
      <c r="L32" s="105"/>
      <c r="M32" s="105"/>
      <c r="P32" s="105"/>
      <c r="Q32" s="105"/>
      <c r="R32" s="105"/>
      <c r="S32" s="105"/>
    </row>
    <row r="33" spans="4:19">
      <c r="D33" s="121">
        <v>0</v>
      </c>
      <c r="E33" s="121">
        <v>0</v>
      </c>
      <c r="F33" s="121">
        <v>0</v>
      </c>
      <c r="G33" s="121">
        <v>0</v>
      </c>
      <c r="H33" s="107"/>
      <c r="I33" s="105"/>
      <c r="J33" s="105"/>
      <c r="K33" s="105"/>
      <c r="L33" s="105"/>
      <c r="M33" s="105"/>
      <c r="P33" s="105"/>
      <c r="Q33" s="105"/>
      <c r="R33" s="105"/>
      <c r="S33" s="105"/>
    </row>
    <row r="34" spans="4:19">
      <c r="D34" s="121">
        <v>0</v>
      </c>
      <c r="E34" s="121">
        <v>0</v>
      </c>
      <c r="F34" s="121">
        <v>0</v>
      </c>
      <c r="G34" s="121">
        <v>0</v>
      </c>
      <c r="H34" s="107"/>
      <c r="I34" s="105"/>
      <c r="J34" s="105"/>
      <c r="K34" s="105"/>
      <c r="L34" s="105"/>
      <c r="M34" s="105"/>
      <c r="O34" s="106">
        <v>0</v>
      </c>
      <c r="P34" s="105"/>
      <c r="Q34" s="105"/>
      <c r="R34" s="105"/>
      <c r="S34" s="105"/>
    </row>
    <row r="35" spans="4:19">
      <c r="D35" s="121">
        <v>0</v>
      </c>
      <c r="E35" s="121">
        <v>0</v>
      </c>
      <c r="F35" s="121">
        <v>0</v>
      </c>
      <c r="G35" s="121">
        <v>0</v>
      </c>
      <c r="H35" s="107"/>
      <c r="I35" s="105"/>
      <c r="J35" s="105"/>
      <c r="K35" s="105"/>
      <c r="L35" s="105"/>
      <c r="M35" s="105"/>
      <c r="P35" s="105"/>
      <c r="Q35" s="105"/>
      <c r="R35" s="105"/>
      <c r="S35" s="105"/>
    </row>
    <row r="36" spans="4:19">
      <c r="D36" s="121">
        <v>0</v>
      </c>
      <c r="E36" s="121">
        <v>0</v>
      </c>
      <c r="F36" s="121">
        <v>0</v>
      </c>
      <c r="G36" s="121">
        <v>0</v>
      </c>
      <c r="H36" s="107"/>
      <c r="I36" s="105"/>
      <c r="J36" s="105"/>
      <c r="K36" s="105"/>
      <c r="L36" s="105"/>
      <c r="P36" s="105"/>
      <c r="Q36" s="105"/>
      <c r="R36" s="105"/>
    </row>
    <row r="37" spans="4:19">
      <c r="D37" s="121">
        <v>0</v>
      </c>
      <c r="E37" s="121">
        <v>0</v>
      </c>
      <c r="F37" s="121">
        <v>0</v>
      </c>
      <c r="G37" s="121">
        <v>0</v>
      </c>
      <c r="H37" s="107"/>
      <c r="I37" s="105"/>
      <c r="J37" s="105"/>
      <c r="K37" s="105"/>
      <c r="L37" s="105"/>
      <c r="N37" s="105"/>
      <c r="O37" s="105"/>
      <c r="P37" s="105"/>
      <c r="Q37" s="105"/>
      <c r="R37" s="105"/>
    </row>
    <row r="38" spans="4:19">
      <c r="D38" s="121">
        <v>0</v>
      </c>
      <c r="E38" s="121">
        <v>0</v>
      </c>
      <c r="F38" s="121">
        <v>0</v>
      </c>
      <c r="G38" s="121">
        <v>0</v>
      </c>
      <c r="H38" s="107"/>
      <c r="I38" s="105"/>
      <c r="J38" s="105"/>
      <c r="K38" s="105"/>
      <c r="L38" s="105"/>
      <c r="N38" s="105"/>
      <c r="O38" s="105"/>
      <c r="P38" s="105"/>
      <c r="Q38" s="105"/>
      <c r="R38" s="105"/>
    </row>
    <row r="39" spans="4:19">
      <c r="D39" s="121">
        <v>0</v>
      </c>
      <c r="E39" s="121">
        <v>0</v>
      </c>
      <c r="F39" s="121">
        <v>0</v>
      </c>
      <c r="G39" s="121">
        <v>0</v>
      </c>
      <c r="H39" s="107"/>
      <c r="I39" s="105"/>
      <c r="J39" s="105"/>
      <c r="K39" s="105"/>
      <c r="L39" s="105"/>
      <c r="N39" s="105"/>
      <c r="O39" s="105"/>
      <c r="P39" s="105"/>
      <c r="Q39" s="105"/>
      <c r="R39" s="105"/>
    </row>
    <row r="40" spans="4:19">
      <c r="D40" s="121">
        <v>0</v>
      </c>
      <c r="E40" s="121">
        <v>0</v>
      </c>
      <c r="F40" s="121">
        <v>0</v>
      </c>
      <c r="G40" s="121">
        <v>0</v>
      </c>
      <c r="H40" s="107"/>
      <c r="I40" s="105"/>
      <c r="J40" s="105"/>
      <c r="K40" s="105"/>
      <c r="L40" s="105"/>
      <c r="N40" s="105"/>
      <c r="O40" s="105"/>
      <c r="P40" s="105"/>
      <c r="Q40" s="105"/>
      <c r="R40" s="105"/>
    </row>
    <row r="41" spans="4:19">
      <c r="D41" s="121">
        <v>0</v>
      </c>
      <c r="E41" s="121">
        <v>0</v>
      </c>
      <c r="F41" s="121">
        <v>0</v>
      </c>
      <c r="G41" s="121">
        <v>0</v>
      </c>
      <c r="H41" s="107"/>
      <c r="I41" s="105"/>
      <c r="J41" s="105"/>
      <c r="K41" s="105"/>
      <c r="L41" s="105"/>
      <c r="N41" s="105"/>
      <c r="O41" s="105"/>
      <c r="P41" s="105"/>
      <c r="Q41" s="105"/>
      <c r="R41" s="105"/>
    </row>
    <row r="42" spans="4:19">
      <c r="D42" s="121">
        <v>0</v>
      </c>
      <c r="E42" s="121">
        <v>0</v>
      </c>
      <c r="F42" s="121">
        <v>0</v>
      </c>
      <c r="G42" s="121">
        <v>0</v>
      </c>
      <c r="H42" s="107"/>
      <c r="I42" s="105"/>
      <c r="J42" s="105"/>
      <c r="K42" s="105"/>
      <c r="L42" s="105"/>
      <c r="P42" s="105"/>
      <c r="Q42" s="105"/>
      <c r="R42" s="105"/>
    </row>
    <row r="43" spans="4:19">
      <c r="D43" s="121">
        <v>0</v>
      </c>
      <c r="E43" s="121">
        <v>0</v>
      </c>
      <c r="F43" s="121">
        <v>0</v>
      </c>
      <c r="G43" s="121">
        <v>0</v>
      </c>
      <c r="H43" s="107"/>
      <c r="I43" s="105"/>
      <c r="J43" s="105"/>
      <c r="N43" s="105"/>
      <c r="O43" s="105"/>
      <c r="P43" s="105"/>
      <c r="Q43" s="105"/>
      <c r="R43" s="105"/>
    </row>
    <row r="44" spans="4:19">
      <c r="D44" s="121">
        <v>0</v>
      </c>
      <c r="E44" s="121">
        <v>0</v>
      </c>
      <c r="F44" s="121">
        <v>0</v>
      </c>
      <c r="G44" s="121">
        <v>0</v>
      </c>
      <c r="H44" s="107"/>
      <c r="I44" s="105"/>
      <c r="J44" s="105"/>
      <c r="K44" s="105"/>
      <c r="N44" s="105"/>
      <c r="O44" s="105"/>
      <c r="P44" s="105"/>
    </row>
    <row r="45" spans="4:19">
      <c r="D45" s="121">
        <v>0</v>
      </c>
      <c r="E45" s="121">
        <v>0</v>
      </c>
      <c r="F45" s="121">
        <v>0</v>
      </c>
      <c r="G45" s="121">
        <v>0</v>
      </c>
      <c r="H45" s="107"/>
      <c r="I45" s="105"/>
      <c r="J45" s="105"/>
      <c r="K45" s="105"/>
      <c r="N45" s="105"/>
      <c r="O45" s="105"/>
      <c r="P45" s="105"/>
    </row>
    <row r="46" spans="4:19">
      <c r="D46" s="121">
        <v>0</v>
      </c>
      <c r="E46" s="121">
        <v>0</v>
      </c>
      <c r="F46" s="121">
        <v>0</v>
      </c>
      <c r="G46" s="121">
        <v>0</v>
      </c>
      <c r="H46" s="107"/>
      <c r="I46" s="107"/>
      <c r="J46" s="105"/>
      <c r="K46" s="105"/>
      <c r="O46" s="105"/>
      <c r="P46" s="105"/>
    </row>
    <row r="47" spans="4:19">
      <c r="D47" s="121">
        <v>0</v>
      </c>
      <c r="E47" s="121">
        <v>0</v>
      </c>
      <c r="F47" s="121">
        <v>0</v>
      </c>
      <c r="G47" s="121">
        <v>0</v>
      </c>
      <c r="H47" s="107"/>
      <c r="I47" s="107"/>
      <c r="J47" s="105"/>
      <c r="K47" s="105"/>
      <c r="O47" s="105"/>
      <c r="P47" s="105"/>
    </row>
    <row r="48" spans="4:19">
      <c r="D48" s="121">
        <v>0</v>
      </c>
      <c r="E48" s="121">
        <v>0</v>
      </c>
      <c r="F48" s="121">
        <v>0</v>
      </c>
      <c r="G48" s="121">
        <v>0</v>
      </c>
      <c r="H48" s="107"/>
      <c r="I48" s="107"/>
      <c r="J48" s="105"/>
      <c r="K48" s="105"/>
      <c r="P48" s="105"/>
    </row>
    <row r="49" spans="4:11">
      <c r="D49" s="121">
        <v>0</v>
      </c>
      <c r="E49" s="121">
        <v>0</v>
      </c>
      <c r="F49" s="121">
        <v>0</v>
      </c>
      <c r="G49" s="121">
        <v>0</v>
      </c>
      <c r="H49" s="107"/>
      <c r="I49" s="107"/>
      <c r="J49" s="105"/>
      <c r="K49" s="105"/>
    </row>
    <row r="50" spans="4:11">
      <c r="D50" s="121">
        <v>0</v>
      </c>
      <c r="E50" s="121">
        <v>0</v>
      </c>
      <c r="F50" s="121">
        <v>0</v>
      </c>
      <c r="G50" s="121">
        <v>0</v>
      </c>
      <c r="H50" s="107"/>
      <c r="I50" s="107"/>
    </row>
    <row r="51" spans="4:11">
      <c r="D51" s="121">
        <v>0</v>
      </c>
      <c r="E51" s="121">
        <v>0</v>
      </c>
      <c r="F51" s="121">
        <v>0</v>
      </c>
      <c r="G51" s="121">
        <v>0</v>
      </c>
      <c r="H51" s="107"/>
      <c r="I51" s="107"/>
    </row>
    <row r="52" spans="4:11">
      <c r="D52" s="121">
        <v>0</v>
      </c>
      <c r="E52" s="121">
        <v>0</v>
      </c>
      <c r="F52" s="121">
        <v>0</v>
      </c>
      <c r="G52" s="121">
        <v>0</v>
      </c>
      <c r="H52" s="107"/>
      <c r="I52" s="107"/>
    </row>
    <row r="53" spans="4:11">
      <c r="D53" s="121">
        <v>0</v>
      </c>
      <c r="E53" s="121">
        <v>0</v>
      </c>
      <c r="F53" s="121">
        <v>0</v>
      </c>
      <c r="G53" s="121">
        <v>0</v>
      </c>
      <c r="H53" s="107"/>
      <c r="I53" s="107"/>
    </row>
    <row r="54" spans="4:11">
      <c r="D54" s="121">
        <v>0</v>
      </c>
      <c r="E54" s="121">
        <v>0</v>
      </c>
      <c r="F54" s="121">
        <v>0</v>
      </c>
      <c r="G54" s="121">
        <v>0</v>
      </c>
      <c r="H54" s="107"/>
    </row>
    <row r="55" spans="4:11">
      <c r="D55" s="121">
        <v>0</v>
      </c>
      <c r="E55" s="121">
        <v>0</v>
      </c>
      <c r="F55" s="121">
        <v>0</v>
      </c>
      <c r="G55" s="121">
        <v>0</v>
      </c>
      <c r="H55" s="107"/>
    </row>
    <row r="56" spans="4:11">
      <c r="D56" s="121">
        <v>0</v>
      </c>
      <c r="E56" s="121">
        <v>0</v>
      </c>
      <c r="F56" s="121">
        <v>0</v>
      </c>
      <c r="G56" s="121">
        <v>0</v>
      </c>
      <c r="H56" s="107"/>
    </row>
    <row r="57" spans="4:11">
      <c r="D57" s="121">
        <v>0</v>
      </c>
      <c r="E57" s="121">
        <v>0</v>
      </c>
      <c r="F57" s="121">
        <v>0</v>
      </c>
      <c r="G57" s="121">
        <v>0</v>
      </c>
      <c r="H57" s="107"/>
    </row>
    <row r="58" spans="4:11">
      <c r="D58" s="121">
        <v>0</v>
      </c>
      <c r="E58" s="121">
        <v>0</v>
      </c>
      <c r="F58" s="121">
        <v>0</v>
      </c>
      <c r="G58" s="121">
        <v>0</v>
      </c>
      <c r="H58" s="107"/>
    </row>
    <row r="59" spans="4:11">
      <c r="D59" s="121">
        <v>0</v>
      </c>
      <c r="E59" s="121">
        <v>0</v>
      </c>
      <c r="F59" s="121">
        <v>0</v>
      </c>
      <c r="G59" s="121">
        <v>0</v>
      </c>
      <c r="H59" s="107"/>
    </row>
    <row r="60" spans="4:11">
      <c r="D60" s="121">
        <v>0</v>
      </c>
      <c r="E60" s="121">
        <v>0</v>
      </c>
      <c r="F60" s="121">
        <v>0</v>
      </c>
      <c r="G60" s="121">
        <v>0</v>
      </c>
      <c r="H60" s="107"/>
    </row>
  </sheetData>
  <mergeCells count="1">
    <mergeCell ref="K19:M1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B3E73-8362-4FE1-9EBB-E5CADEE70DD0}">
  <sheetPr>
    <tabColor rgb="FF4FADEA"/>
  </sheetPr>
  <dimension ref="C1:S60"/>
  <sheetViews>
    <sheetView topLeftCell="A2" zoomScale="31" zoomScaleNormal="110" zoomScalePageLayoutView="85" workbookViewId="0">
      <selection activeCell="K21" sqref="K21"/>
    </sheetView>
  </sheetViews>
  <sheetFormatPr defaultColWidth="10.7109375" defaultRowHeight="8.25"/>
  <cols>
    <col min="1" max="2" width="0.85546875" style="106" customWidth="1"/>
    <col min="3" max="3" width="1.28515625" style="106" customWidth="1"/>
    <col min="4" max="4" width="8.140625" style="105" customWidth="1"/>
    <col min="5" max="5" width="12.7109375" style="105" customWidth="1"/>
    <col min="6" max="6" width="10.42578125" style="106" bestFit="1" customWidth="1"/>
    <col min="7" max="7" width="12.28515625" style="106" customWidth="1"/>
    <col min="8" max="8" width="2.7109375" style="106" customWidth="1"/>
    <col min="9" max="9" width="13.42578125" style="106" customWidth="1"/>
    <col min="10" max="10" width="16.28515625" style="106" customWidth="1"/>
    <col min="11" max="11" width="14.28515625" style="106" customWidth="1"/>
    <col min="12" max="12" width="11.28515625" style="106" bestFit="1" customWidth="1"/>
    <col min="13" max="14" width="10" style="106" customWidth="1"/>
    <col min="15" max="15" width="13.28515625" style="106" bestFit="1" customWidth="1"/>
    <col min="16" max="16" width="18.7109375" style="106" customWidth="1"/>
    <col min="17" max="20" width="10" style="106" customWidth="1"/>
    <col min="21" max="16384" width="10.7109375" style="106"/>
  </cols>
  <sheetData>
    <row r="1" spans="3:19">
      <c r="K1" s="106" t="s">
        <v>316</v>
      </c>
    </row>
    <row r="2" spans="3:19">
      <c r="C2" s="106">
        <f ca="1">IF(A!$F$2="DRAGGING CELLS IS NOT PERMITTED. PLEASE UNDO LAST ACTION!!",0,IF(A!$R$1&lt;&gt;"Feedback OFF",IF(Scoreboard!$F$21="",SUMIFS(APT!A3:$AN$60, APT!A3:$AN$60, "&gt;0", ASC!A3:$AN$60, "PerfectMsg")+ABS(SUMIFS(APT!A3:$AN$60, APT!A3:$AN$60, "&lt;0", ASC!A3:$AN$60, "PerfectMsg")),0),0))</f>
        <v>9</v>
      </c>
      <c r="D2" s="105">
        <f>SUMIF(APT!A3:$AN$60,"&gt;0")</f>
        <v>9</v>
      </c>
    </row>
    <row r="3" spans="3:19" ht="4.9000000000000004" customHeight="1"/>
    <row r="4" spans="3:19" ht="4.9000000000000004" customHeight="1"/>
    <row r="5" spans="3:19" ht="4.9000000000000004" customHeight="1"/>
    <row r="7" spans="3:19" s="105" customFormat="1">
      <c r="D7" s="119">
        <v>0</v>
      </c>
      <c r="E7" s="119">
        <v>0</v>
      </c>
      <c r="F7" s="119">
        <v>0</v>
      </c>
      <c r="G7" s="119">
        <v>0</v>
      </c>
      <c r="H7" s="107"/>
      <c r="I7" s="120">
        <v>0</v>
      </c>
    </row>
    <row r="8" spans="3:19">
      <c r="D8" s="121">
        <v>0</v>
      </c>
      <c r="E8" s="121">
        <v>0</v>
      </c>
      <c r="F8" s="121">
        <v>0</v>
      </c>
      <c r="G8" s="121">
        <v>0</v>
      </c>
      <c r="H8" s="107"/>
      <c r="I8" s="106">
        <v>0</v>
      </c>
    </row>
    <row r="9" spans="3:19">
      <c r="D9" s="121">
        <v>0</v>
      </c>
      <c r="E9" s="121">
        <v>0</v>
      </c>
      <c r="F9" s="121">
        <v>0</v>
      </c>
      <c r="G9" s="121">
        <v>0</v>
      </c>
      <c r="H9" s="107"/>
      <c r="I9" s="111"/>
      <c r="S9" s="106">
        <v>982</v>
      </c>
    </row>
    <row r="10" spans="3:19">
      <c r="D10" s="121">
        <v>0</v>
      </c>
      <c r="E10" s="121">
        <v>0</v>
      </c>
      <c r="F10" s="121">
        <v>0</v>
      </c>
      <c r="G10" s="121">
        <v>0</v>
      </c>
      <c r="H10" s="107"/>
      <c r="I10" s="112">
        <v>0</v>
      </c>
    </row>
    <row r="11" spans="3:19">
      <c r="D11" s="121">
        <v>0</v>
      </c>
      <c r="E11" s="121">
        <v>0</v>
      </c>
      <c r="F11" s="121">
        <v>0</v>
      </c>
      <c r="G11" s="121">
        <v>0</v>
      </c>
      <c r="H11" s="107"/>
      <c r="I11" s="113">
        <v>0</v>
      </c>
    </row>
    <row r="12" spans="3:19">
      <c r="D12" s="121">
        <v>0</v>
      </c>
      <c r="E12" s="121">
        <v>0</v>
      </c>
      <c r="F12" s="121">
        <v>0</v>
      </c>
      <c r="G12" s="121">
        <v>0</v>
      </c>
      <c r="H12" s="107"/>
      <c r="I12" s="114">
        <v>0</v>
      </c>
    </row>
    <row r="13" spans="3:19">
      <c r="D13" s="121">
        <v>0</v>
      </c>
      <c r="E13" s="121">
        <v>0</v>
      </c>
      <c r="F13" s="121">
        <v>0</v>
      </c>
      <c r="G13" s="121">
        <v>0</v>
      </c>
      <c r="H13" s="107"/>
      <c r="I13" s="114">
        <v>0</v>
      </c>
    </row>
    <row r="14" spans="3:19">
      <c r="D14" s="121">
        <v>0</v>
      </c>
      <c r="E14" s="121">
        <v>0</v>
      </c>
      <c r="F14" s="121">
        <v>0</v>
      </c>
      <c r="G14" s="121">
        <v>0</v>
      </c>
      <c r="H14" s="107"/>
      <c r="I14" s="115">
        <v>0</v>
      </c>
    </row>
    <row r="15" spans="3:19">
      <c r="D15" s="121">
        <v>0</v>
      </c>
      <c r="E15" s="121">
        <v>0</v>
      </c>
      <c r="F15" s="121">
        <v>0</v>
      </c>
      <c r="G15" s="121">
        <v>0</v>
      </c>
      <c r="H15" s="107"/>
      <c r="I15" s="122">
        <v>0</v>
      </c>
    </row>
    <row r="16" spans="3:19">
      <c r="D16" s="121">
        <v>0</v>
      </c>
      <c r="E16" s="121">
        <v>0</v>
      </c>
      <c r="F16" s="121">
        <v>0</v>
      </c>
      <c r="G16" s="121">
        <v>0</v>
      </c>
      <c r="H16" s="107"/>
    </row>
    <row r="17" spans="4:19">
      <c r="D17" s="121">
        <v>0</v>
      </c>
      <c r="E17" s="121">
        <v>0</v>
      </c>
      <c r="F17" s="121">
        <v>0</v>
      </c>
      <c r="G17" s="121">
        <v>0</v>
      </c>
      <c r="H17" s="107"/>
      <c r="I17" s="105"/>
      <c r="J17" s="105"/>
      <c r="K17" s="105"/>
      <c r="L17" s="105"/>
      <c r="M17" s="105"/>
      <c r="N17" s="105"/>
      <c r="O17" s="105"/>
    </row>
    <row r="18" spans="4:19">
      <c r="D18" s="121">
        <v>0</v>
      </c>
      <c r="E18" s="121">
        <v>0</v>
      </c>
      <c r="F18" s="121">
        <v>0</v>
      </c>
      <c r="G18" s="121">
        <v>0</v>
      </c>
      <c r="H18" s="107"/>
      <c r="I18" s="105"/>
      <c r="O18" s="105"/>
    </row>
    <row r="19" spans="4:19">
      <c r="D19" s="121">
        <v>0</v>
      </c>
      <c r="E19" s="121">
        <v>0</v>
      </c>
      <c r="F19" s="121">
        <v>0</v>
      </c>
      <c r="G19" s="121">
        <v>0</v>
      </c>
      <c r="H19" s="107"/>
      <c r="I19" s="105"/>
      <c r="K19" s="217">
        <v>0</v>
      </c>
      <c r="L19" s="217"/>
      <c r="M19" s="217"/>
      <c r="O19" s="105"/>
    </row>
    <row r="20" spans="4:19">
      <c r="D20" s="121">
        <v>0</v>
      </c>
      <c r="E20" s="121">
        <v>0</v>
      </c>
      <c r="F20" s="121">
        <v>0</v>
      </c>
      <c r="G20" s="121">
        <v>0</v>
      </c>
      <c r="H20" s="107"/>
      <c r="I20" s="105"/>
      <c r="J20" s="124">
        <v>0</v>
      </c>
      <c r="K20" s="123">
        <v>0</v>
      </c>
      <c r="L20" s="123">
        <v>0</v>
      </c>
      <c r="M20" s="123">
        <v>0</v>
      </c>
    </row>
    <row r="21" spans="4:19">
      <c r="D21" s="121">
        <v>0</v>
      </c>
      <c r="E21" s="121">
        <v>0</v>
      </c>
      <c r="F21" s="121">
        <v>0</v>
      </c>
      <c r="G21" s="121">
        <v>0</v>
      </c>
      <c r="H21" s="107"/>
      <c r="I21" s="105"/>
      <c r="J21" s="124">
        <v>0</v>
      </c>
      <c r="K21" s="125" t="str">
        <f ca="1">_xlfn.IFS(ISBLANK(A!K21),"",IF(NOT(ISNA('#_A'!K21)),IF(ISNA(A!K21),TRUE,FALSE),FALSE),"StuNAMsg",IF(AND(ISNA('#_A'!K21),ISNA(A!K21)),TRUE,FALSE),"PerfectMsg",IF(NOT(ISERROR('#_A'!K21)),IF(ISERROR(A!K21),TRUE,FALSE),FALSE),"StuErrorMsg",IF(TYPE('#_A'!K21)&lt;&gt;TYPE(A!K21),TRUE,FALSE),"WrongTypeMsg",IF(_xlfn.ISFORMULA('#_A'!K21),IF(NOT(_xlfn.ISFORMULA(A!K21)),TRUE),FALSE),"MissingFormulaMsg",IF(NOT(AND(ISNUMBER(FIND("[",_xlfn.FORMULATEXT('#_A'!K21))),ISNUMBER(FIND("!",_xlfn.FORMULATEXT('#_A'!K21))))),AND(ISNUMBER(FIND("[",_xlfn.FORMULATEXT(A!K21))),ISNUMBER(FIND("!",_xlfn.FORMULATEXT(A!K21)))),FALSE),"ExternalRefsMsg",IF(ISNUMBER('#_A'!K21),IF(ABS('#_A'!K21-A!K21)&gt;0.00001,TRUE,FALSE),IF('#_A'!K21&lt;&gt;A!K21,TRUE,FALSE)),IF(ISNUMBER('#_A'!K21),IF('#_A'!K21&gt;A!K21,"TooLow","TooHigh"),"WrongAnswer"),NOT(_xlfn.ISFORMULA('#_A'!K21)),IF(_xlfn.IFS(ISTEXT('#_A'!K21),FALSE,ISLOGICAL('#_A'!K21),FALSE,SUBSTITUTE(CELL("format",'#_A'!K21),"-","")=SUBSTITUTE(CELL("format",A!K21),"-",""),FALSE,CELL("format",'#_A'!K21)="G",FALSE,AND(CELL("format",'#_A'!K21)="F0",CELL("format",A!K21)="G"),FALSE,TRUE,IFERROR(IF(MATCH(CELL("format",'#_A'!K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K21),_xlfn.FORMULATEXT(A!K21),A!K21),"9","#"),"8","#"),"7","#"),"6","#"),"5","#"),"4","#"),"3","#"),"2","#"),"1","#"),"0","#"),"$","")," ",""),",","@"),"&gt;","@"),"&lt;","@"),"=","@"),")","@"),"(","@"),"^","@"),"/","@"),"+","@"),"*","@"),"-","@"))-LEN(SUBSTITUTE(SUBSTITUTE(SUBSTITUTE(SUBSTITUTE(SUBSTITUTE(SUBSTITUTE(SUBSTITUTE(SUBSTITUTE(SUBSTITUTE(SUBSTITUTE(SUBSTITUTE(SUBSTITUTE(SUBSTITUTE(SUBSTITUTE(SUBSTITUTE(SUBSTITUTE(SUBSTITUTE(SUBSTITUTE(SUBSTITUTE(SUBSTITUTE(SUBSTITUTE(SUBSTITUTE(SUBSTITUTE(SUBSTITUTE(IF(_xlfn.ISFORMULA(A!K21),_xlfn.FORMULATEXT(A!K21),A!K21),"9","#"),"8","#"),"7","#"),"6","#"),"5","#"),"4","#"),"3","#"),"2","#"),"1","#"),"0","#"),"$","")," ",""),",","@"),"&gt;","@"),"&lt;","@"),"=","@"),")","@"),"(","@"),"^","@"),"/","@"),"+","@"),"*","@"),"-","@"),"@#","")))/2&gt;(LEN(SUBSTITUTE(SUBSTITUTE(SUBSTITUTE(SUBSTITUTE(SUBSTITUTE(SUBSTITUTE(SUBSTITUTE(SUBSTITUTE(SUBSTITUTE(SUBSTITUTE(SUBSTITUTE(SUBSTITUTE(SUBSTITUTE(SUBSTITUTE(SUBSTITUTE(SUBSTITUTE(SUBSTITUTE(SUBSTITUTE(SUBSTITUTE(SUBSTITUTE(SUBSTITUTE(SUBSTITUTE(SUBSTITUTE(IF(_xlfn.ISFORMULA('#_A'!K21),_xlfn.FORMULATEXT('#_A'!K21),'#_A'!K21),"9","#"),"8","#"),"7","#"),"6","#"),"5","#"),"4","#"),"3","#"),"2","#"),"1","#"),"0","#"),"$","")," ",""),",","@"),"&gt;","@"),"&lt;","@"),"=","@"),")","@"),"(","@"),"^","@"),"/","@"),"+","@"),"*","@"),"-","@"))-LEN(SUBSTITUTE(SUBSTITUTE(SUBSTITUTE(SUBSTITUTE(SUBSTITUTE(SUBSTITUTE(SUBSTITUTE(SUBSTITUTE(SUBSTITUTE(SUBSTITUTE(SUBSTITUTE(SUBSTITUTE(SUBSTITUTE(SUBSTITUTE(SUBSTITUTE(SUBSTITUTE(SUBSTITUTE(SUBSTITUTE(SUBSTITUTE(SUBSTITUTE(SUBSTITUTE(SUBSTITUTE(SUBSTITUTE(SUBSTITUTE(IF(_xlfn.ISFORMULA('#_A'!K21),_xlfn.FORMULATEXT('#_A'!K21),'#_A'!K21),"9","#"),"8","#"),"7","#"),"6","#"),"5","#"),"4","#"),"3","#"),"2","#"),"1","#"),"0","#"),"$","")," ",""),",","@"),"&gt;","@"),"&lt;","@"),"=","@"),")","@"),"(","@"),"^","@"),"/","@"),"+","@"),"*","@"),"-","@"),"@#","")))/2,TRUE,FALSE),"HardCodeMsg",IF(LEN(IF(_xlfn.ISFORMULA(A!K21),_xlfn.FORMULATEXT(A!K21),A!K21))-LEN(SUBSTITUTE(IF(_xlfn.ISFORMULA(A!K21),_xlfn.FORMULATEXT(A!K21),A!K21),"""",""))&gt;LEN(IF(_xlfn.ISFORMULA('#_A'!K21),_xlfn.FORMULATEXT('#_A'!K21),'#_A'!K21))-LEN(SUBSTITUTE(IF(_xlfn.ISFORMULA('#_A'!K21),_xlfn.FORMULATEXT('#_A'!K21),'#_A'!K21),"""","")),TRUE,FALSE),"HardQuoteMsg",IF(LEN(IF(_xlfn.ISFORMULA(A!K21),_xlfn.FORMULATEXT(A!K21),A!K21))-LEN(SUBSTITUTE(IF(_xlfn.ISFORMULA(A!K21),_xlfn.FORMULATEXT(A!K21),A!K21),"$",""))&lt;LEN(IF(_xlfn.ISFORMULA('#_A'!K21),_xlfn.FORMULATEXT('#_A'!K21),'#_A'!K21))-LEN(SUBSTITUTE(IF(_xlfn.ISFORMULA('#_A'!K21),_xlfn.FORMULATEXT('#_A'!K21),'#_A'!K21),"$","")),TRUE,FALSE),"MissingAbsMsg",_xlfn.IFS(ISTEXT('#_A'!K21),FALSE,ISLOGICAL('#_A'!K21),FALSE,SUBSTITUTE(CELL("format",'#_A'!K21),"-","")=SUBSTITUTE(CELL("format",A!K21),"-",""),FALSE,CELL("format",'#_A'!K21)="G",FALSE,AND(CELL("format",'#_A'!K21)="F0",CELL("format",A!K21)="G"),FALSE,TRUE,IFERROR(IF(MATCH(CELL("format",'#_A'!K21),FormatCodes_SFX!$A$4:$A$53,0)&gt;0,TRUE),FALSE),TRUE,TRUE),"FormatMsg",TRUE,"PerfectMsg")</f>
        <v>PerfectMsg</v>
      </c>
      <c r="L21" s="125" t="str">
        <f ca="1">_xlfn.IFS(ISBLANK(A!L21),"",IF(NOT(ISNA('#_A'!L21)),IF(ISNA(A!L21),TRUE,FALSE),FALSE),"StuNAMsg",IF(AND(ISNA('#_A'!L21),ISNA(A!L21)),TRUE,FALSE),"PerfectMsg",IF(NOT(ISERROR('#_A'!L21)),IF(ISERROR(A!L21),TRUE,FALSE),FALSE),"StuErrorMsg",IF(TYPE('#_A'!L21)&lt;&gt;TYPE(A!L21),TRUE,FALSE),"WrongTypeMsg",IF(_xlfn.ISFORMULA('#_A'!L21),IF(NOT(_xlfn.ISFORMULA(A!L21)),TRUE),FALSE),"MissingFormulaMsg",IF(NOT(AND(ISNUMBER(FIND("[",_xlfn.FORMULATEXT('#_A'!L21))),ISNUMBER(FIND("!",_xlfn.FORMULATEXT('#_A'!L21))))),AND(ISNUMBER(FIND("[",_xlfn.FORMULATEXT(A!L21))),ISNUMBER(FIND("!",_xlfn.FORMULATEXT(A!L21)))),FALSE),"ExternalRefsMsg",IF(ISNUMBER('#_A'!L21),IF(ABS('#_A'!L21-A!L21)&gt;0.00001,TRUE,FALSE),IF('#_A'!L21&lt;&gt;A!L21,TRUE,FALSE)),IF(ISNUMBER('#_A'!L21),IF('#_A'!L21&gt;A!L21,"TooLow","TooHigh"),"WrongAnswer"),NOT(_xlfn.ISFORMULA('#_A'!L21)),IF(_xlfn.IFS(ISTEXT('#_A'!L21),FALSE,ISLOGICAL('#_A'!L21),FALSE,SUBSTITUTE(CELL("format",'#_A'!L21),"-","")=SUBSTITUTE(CELL("format",A!L21),"-",""),FALSE,CELL("format",'#_A'!L21)="G",FALSE,AND(CELL("format",'#_A'!L21)="F0",CELL("format",A!L21)="G"),FALSE,TRUE,IFERROR(IF(MATCH(CELL("format",'#_A'!L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21),_xlfn.FORMULATEXT(A!L21),A!L21),"9","#"),"8","#"),"7","#"),"6","#"),"5","#"),"4","#"),"3","#"),"2","#"),"1","#"),"0","#"),"$","")," ",""),",","@"),"&gt;","@"),"&lt;","@"),"=","@"),")","@"),"(","@"),"^","@"),"/","@"),"+","@"),"*","@"),"-","@"))-LEN(SUBSTITUTE(SUBSTITUTE(SUBSTITUTE(SUBSTITUTE(SUBSTITUTE(SUBSTITUTE(SUBSTITUTE(SUBSTITUTE(SUBSTITUTE(SUBSTITUTE(SUBSTITUTE(SUBSTITUTE(SUBSTITUTE(SUBSTITUTE(SUBSTITUTE(SUBSTITUTE(SUBSTITUTE(SUBSTITUTE(SUBSTITUTE(SUBSTITUTE(SUBSTITUTE(SUBSTITUTE(SUBSTITUTE(SUBSTITUTE(IF(_xlfn.ISFORMULA(A!L21),_xlfn.FORMULATEXT(A!L21),A!L21),"9","#"),"8","#"),"7","#"),"6","#"),"5","#"),"4","#"),"3","#"),"2","#"),"1","#"),"0","#"),"$","")," ",""),",","@"),"&gt;","@"),"&lt;","@"),"=","@"),")","@"),"(","@"),"^","@"),"/","@"),"+","@"),"*","@"),"-","@"),"@#","")))/2&gt;(LEN(SUBSTITUTE(SUBSTITUTE(SUBSTITUTE(SUBSTITUTE(SUBSTITUTE(SUBSTITUTE(SUBSTITUTE(SUBSTITUTE(SUBSTITUTE(SUBSTITUTE(SUBSTITUTE(SUBSTITUTE(SUBSTITUTE(SUBSTITUTE(SUBSTITUTE(SUBSTITUTE(SUBSTITUTE(SUBSTITUTE(SUBSTITUTE(SUBSTITUTE(SUBSTITUTE(SUBSTITUTE(SUBSTITUTE(IF(_xlfn.ISFORMULA('#_A'!L21),_xlfn.FORMULATEXT('#_A'!L21),'#_A'!L21),"9","#"),"8","#"),"7","#"),"6","#"),"5","#"),"4","#"),"3","#"),"2","#"),"1","#"),"0","#"),"$","")," ",""),",","@"),"&gt;","@"),"&lt;","@"),"=","@"),")","@"),"(","@"),"^","@"),"/","@"),"+","@"),"*","@"),"-","@"))-LEN(SUBSTITUTE(SUBSTITUTE(SUBSTITUTE(SUBSTITUTE(SUBSTITUTE(SUBSTITUTE(SUBSTITUTE(SUBSTITUTE(SUBSTITUTE(SUBSTITUTE(SUBSTITUTE(SUBSTITUTE(SUBSTITUTE(SUBSTITUTE(SUBSTITUTE(SUBSTITUTE(SUBSTITUTE(SUBSTITUTE(SUBSTITUTE(SUBSTITUTE(SUBSTITUTE(SUBSTITUTE(SUBSTITUTE(SUBSTITUTE(IF(_xlfn.ISFORMULA('#_A'!L21),_xlfn.FORMULATEXT('#_A'!L21),'#_A'!L21),"9","#"),"8","#"),"7","#"),"6","#"),"5","#"),"4","#"),"3","#"),"2","#"),"1","#"),"0","#"),"$","")," ",""),",","@"),"&gt;","@"),"&lt;","@"),"=","@"),")","@"),"(","@"),"^","@"),"/","@"),"+","@"),"*","@"),"-","@"),"@#","")))/2,TRUE,FALSE),"HardCodeMsg",IF(LEN(IF(_xlfn.ISFORMULA(A!L21),_xlfn.FORMULATEXT(A!L21),A!L21))-LEN(SUBSTITUTE(IF(_xlfn.ISFORMULA(A!L21),_xlfn.FORMULATEXT(A!L21),A!L21),"""",""))&gt;LEN(IF(_xlfn.ISFORMULA('#_A'!L21),_xlfn.FORMULATEXT('#_A'!L21),'#_A'!L21))-LEN(SUBSTITUTE(IF(_xlfn.ISFORMULA('#_A'!L21),_xlfn.FORMULATEXT('#_A'!L21),'#_A'!L21),"""","")),TRUE,FALSE),"HardQuoteMsg",IF(LEN(IF(_xlfn.ISFORMULA(A!L21),_xlfn.FORMULATEXT(A!L21),A!L21))-LEN(SUBSTITUTE(IF(_xlfn.ISFORMULA(A!L21),_xlfn.FORMULATEXT(A!L21),A!L21),"$",""))&lt;LEN(IF(_xlfn.ISFORMULA('#_A'!L21),_xlfn.FORMULATEXT('#_A'!L21),'#_A'!L21))-LEN(SUBSTITUTE(IF(_xlfn.ISFORMULA('#_A'!L21),_xlfn.FORMULATEXT('#_A'!L21),'#_A'!L21),"$","")),TRUE,FALSE),"MissingAbsMsg",_xlfn.IFS(ISTEXT('#_A'!L21),FALSE,ISLOGICAL('#_A'!L21),FALSE,SUBSTITUTE(CELL("format",'#_A'!L21),"-","")=SUBSTITUTE(CELL("format",A!L21),"-",""),FALSE,CELL("format",'#_A'!L21)="G",FALSE,AND(CELL("format",'#_A'!L21)="F0",CELL("format",A!L21)="G"),FALSE,TRUE,IFERROR(IF(MATCH(CELL("format",'#_A'!L21),FormatCodes_SFX!$A$4:$A$53,0)&gt;0,TRUE),FALSE),TRUE,TRUE),"FormatMsg",TRUE,"PerfectMsg")</f>
        <v>PerfectMsg</v>
      </c>
      <c r="M21" s="125" t="str">
        <f ca="1">_xlfn.IFS(ISBLANK(A!M21),"",IF(NOT(ISNA('#_A'!M21)),IF(ISNA(A!M21),TRUE,FALSE),FALSE),"StuNAMsg",IF(AND(ISNA('#_A'!M21),ISNA(A!M21)),TRUE,FALSE),"PerfectMsg",IF(NOT(ISERROR('#_A'!M21)),IF(ISERROR(A!M21),TRUE,FALSE),FALSE),"StuErrorMsg",IF(TYPE('#_A'!M21)&lt;&gt;TYPE(A!M21),TRUE,FALSE),"WrongTypeMsg",IF(_xlfn.ISFORMULA('#_A'!M21),IF(NOT(_xlfn.ISFORMULA(A!M21)),TRUE),FALSE),"MissingFormulaMsg",IF(NOT(AND(ISNUMBER(FIND("[",_xlfn.FORMULATEXT('#_A'!M21))),ISNUMBER(FIND("!",_xlfn.FORMULATEXT('#_A'!M21))))),AND(ISNUMBER(FIND("[",_xlfn.FORMULATEXT(A!M21))),ISNUMBER(FIND("!",_xlfn.FORMULATEXT(A!M21)))),FALSE),"ExternalRefsMsg",IF(ISNUMBER('#_A'!M21),IF(ABS('#_A'!M21-A!M21)&gt;0.00001,TRUE,FALSE),IF('#_A'!M21&lt;&gt;A!M21,TRUE,FALSE)),IF(ISNUMBER('#_A'!M21),IF('#_A'!M21&gt;A!M21,"TooLow","TooHigh"),"WrongAnswer"),NOT(_xlfn.ISFORMULA('#_A'!M21)),IF(_xlfn.IFS(ISTEXT('#_A'!M21),FALSE,ISLOGICAL('#_A'!M21),FALSE,SUBSTITUTE(CELL("format",'#_A'!M21),"-","")=SUBSTITUTE(CELL("format",A!M21),"-",""),FALSE,CELL("format",'#_A'!M21)="G",FALSE,AND(CELL("format",'#_A'!M21)="F0",CELL("format",A!M21)="G"),FALSE,TRUE,IFERROR(IF(MATCH(CELL("format",'#_A'!M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21),_xlfn.FORMULATEXT(A!M21),A!M21),"9","#"),"8","#"),"7","#"),"6","#"),"5","#"),"4","#"),"3","#"),"2","#"),"1","#"),"0","#"),"$","")," ",""),",","@"),"&gt;","@"),"&lt;","@"),"=","@"),")","@"),"(","@"),"^","@"),"/","@"),"+","@"),"*","@"),"-","@"))-LEN(SUBSTITUTE(SUBSTITUTE(SUBSTITUTE(SUBSTITUTE(SUBSTITUTE(SUBSTITUTE(SUBSTITUTE(SUBSTITUTE(SUBSTITUTE(SUBSTITUTE(SUBSTITUTE(SUBSTITUTE(SUBSTITUTE(SUBSTITUTE(SUBSTITUTE(SUBSTITUTE(SUBSTITUTE(SUBSTITUTE(SUBSTITUTE(SUBSTITUTE(SUBSTITUTE(SUBSTITUTE(SUBSTITUTE(SUBSTITUTE(IF(_xlfn.ISFORMULA(A!M21),_xlfn.FORMULATEXT(A!M21),A!M21),"9","#"),"8","#"),"7","#"),"6","#"),"5","#"),"4","#"),"3","#"),"2","#"),"1","#"),"0","#"),"$","")," ",""),",","@"),"&gt;","@"),"&lt;","@"),"=","@"),")","@"),"(","@"),"^","@"),"/","@"),"+","@"),"*","@"),"-","@"),"@#","")))/2&gt;(LEN(SUBSTITUTE(SUBSTITUTE(SUBSTITUTE(SUBSTITUTE(SUBSTITUTE(SUBSTITUTE(SUBSTITUTE(SUBSTITUTE(SUBSTITUTE(SUBSTITUTE(SUBSTITUTE(SUBSTITUTE(SUBSTITUTE(SUBSTITUTE(SUBSTITUTE(SUBSTITUTE(SUBSTITUTE(SUBSTITUTE(SUBSTITUTE(SUBSTITUTE(SUBSTITUTE(SUBSTITUTE(SUBSTITUTE(IF(_xlfn.ISFORMULA('#_A'!M21),_xlfn.FORMULATEXT('#_A'!M21),'#_A'!M21),"9","#"),"8","#"),"7","#"),"6","#"),"5","#"),"4","#"),"3","#"),"2","#"),"1","#"),"0","#"),"$","")," ",""),",","@"),"&gt;","@"),"&lt;","@"),"=","@"),")","@"),"(","@"),"^","@"),"/","@"),"+","@"),"*","@"),"-","@"))-LEN(SUBSTITUTE(SUBSTITUTE(SUBSTITUTE(SUBSTITUTE(SUBSTITUTE(SUBSTITUTE(SUBSTITUTE(SUBSTITUTE(SUBSTITUTE(SUBSTITUTE(SUBSTITUTE(SUBSTITUTE(SUBSTITUTE(SUBSTITUTE(SUBSTITUTE(SUBSTITUTE(SUBSTITUTE(SUBSTITUTE(SUBSTITUTE(SUBSTITUTE(SUBSTITUTE(SUBSTITUTE(SUBSTITUTE(SUBSTITUTE(IF(_xlfn.ISFORMULA('#_A'!M21),_xlfn.FORMULATEXT('#_A'!M21),'#_A'!M21),"9","#"),"8","#"),"7","#"),"6","#"),"5","#"),"4","#"),"3","#"),"2","#"),"1","#"),"0","#"),"$","")," ",""),",","@"),"&gt;","@"),"&lt;","@"),"=","@"),")","@"),"(","@"),"^","@"),"/","@"),"+","@"),"*","@"),"-","@"),"@#","")))/2,TRUE,FALSE),"HardCodeMsg",IF(LEN(IF(_xlfn.ISFORMULA(A!M21),_xlfn.FORMULATEXT(A!M21),A!M21))-LEN(SUBSTITUTE(IF(_xlfn.ISFORMULA(A!M21),_xlfn.FORMULATEXT(A!M21),A!M21),"""",""))&gt;LEN(IF(_xlfn.ISFORMULA('#_A'!M21),_xlfn.FORMULATEXT('#_A'!M21),'#_A'!M21))-LEN(SUBSTITUTE(IF(_xlfn.ISFORMULA('#_A'!M21),_xlfn.FORMULATEXT('#_A'!M21),'#_A'!M21),"""","")),TRUE,FALSE),"HardQuoteMsg",IF(LEN(IF(_xlfn.ISFORMULA(A!M21),_xlfn.FORMULATEXT(A!M21),A!M21))-LEN(SUBSTITUTE(IF(_xlfn.ISFORMULA(A!M21),_xlfn.FORMULATEXT(A!M21),A!M21),"$",""))&lt;LEN(IF(_xlfn.ISFORMULA('#_A'!M21),_xlfn.FORMULATEXT('#_A'!M21),'#_A'!M21))-LEN(SUBSTITUTE(IF(_xlfn.ISFORMULA('#_A'!M21),_xlfn.FORMULATEXT('#_A'!M21),'#_A'!M21),"$","")),TRUE,FALSE),"MissingAbsMsg",_xlfn.IFS(ISTEXT('#_A'!M21),FALSE,ISLOGICAL('#_A'!M21),FALSE,SUBSTITUTE(CELL("format",'#_A'!M21),"-","")=SUBSTITUTE(CELL("format",A!M21),"-",""),FALSE,CELL("format",'#_A'!M21)="G",FALSE,AND(CELL("format",'#_A'!M21)="F0",CELL("format",A!M21)="G"),FALSE,TRUE,IFERROR(IF(MATCH(CELL("format",'#_A'!M21),FormatCodes_SFX!$A$4:$A$53,0)&gt;0,TRUE),FALSE),TRUE,TRUE),"FormatMsg",TRUE,"PerfectMsg")</f>
        <v>PerfectMsg</v>
      </c>
    </row>
    <row r="22" spans="4:19">
      <c r="D22" s="121">
        <v>0</v>
      </c>
      <c r="E22" s="121">
        <v>0</v>
      </c>
      <c r="F22" s="121">
        <v>0</v>
      </c>
      <c r="G22" s="121">
        <v>0</v>
      </c>
      <c r="H22" s="107"/>
      <c r="I22" s="105"/>
      <c r="J22" s="124">
        <v>0</v>
      </c>
      <c r="K22" s="125" t="str">
        <f ca="1">_xlfn.IFS(ISBLANK(A!K22),"",IF(NOT(ISNA('#_A'!K22)),IF(ISNA(A!K22),TRUE,FALSE),FALSE),"StuNAMsg",IF(AND(ISNA('#_A'!K22),ISNA(A!K22)),TRUE,FALSE),"PerfectMsg",IF(NOT(ISERROR('#_A'!K22)),IF(ISERROR(A!K22),TRUE,FALSE),FALSE),"StuErrorMsg",IF(TYPE('#_A'!K22)&lt;&gt;TYPE(A!K22),TRUE,FALSE),"WrongTypeMsg",IF(_xlfn.ISFORMULA('#_A'!K22),IF(NOT(_xlfn.ISFORMULA(A!K22)),TRUE),FALSE),"MissingFormulaMsg",IF(NOT(AND(ISNUMBER(FIND("[",_xlfn.FORMULATEXT('#_A'!K22))),ISNUMBER(FIND("!",_xlfn.FORMULATEXT('#_A'!K22))))),AND(ISNUMBER(FIND("[",_xlfn.FORMULATEXT(A!K22))),ISNUMBER(FIND("!",_xlfn.FORMULATEXT(A!K22)))),FALSE),"ExternalRefsMsg",IF(ISNUMBER('#_A'!K22),IF(ABS('#_A'!K22-A!K22)&gt;0.00001,TRUE,FALSE),IF('#_A'!K22&lt;&gt;A!K22,TRUE,FALSE)),IF(ISNUMBER('#_A'!K22),IF('#_A'!K22&gt;A!K22,"TooLow","TooHigh"),"WrongAnswer"),NOT(_xlfn.ISFORMULA('#_A'!K22)),IF(_xlfn.IFS(ISTEXT('#_A'!K22),FALSE,ISLOGICAL('#_A'!K22),FALSE,SUBSTITUTE(CELL("format",'#_A'!K22),"-","")=SUBSTITUTE(CELL("format",A!K22),"-",""),FALSE,CELL("format",'#_A'!K22)="G",FALSE,AND(CELL("format",'#_A'!K22)="F0",CELL("format",A!K22)="G"),FALSE,TRUE,IFERROR(IF(MATCH(CELL("format",'#_A'!K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K22),_xlfn.FORMULATEXT(A!K22),A!K22),"9","#"),"8","#"),"7","#"),"6","#"),"5","#"),"4","#"),"3","#"),"2","#"),"1","#"),"0","#"),"$","")," ",""),",","@"),"&gt;","@"),"&lt;","@"),"=","@"),")","@"),"(","@"),"^","@"),"/","@"),"+","@"),"*","@"),"-","@"))-LEN(SUBSTITUTE(SUBSTITUTE(SUBSTITUTE(SUBSTITUTE(SUBSTITUTE(SUBSTITUTE(SUBSTITUTE(SUBSTITUTE(SUBSTITUTE(SUBSTITUTE(SUBSTITUTE(SUBSTITUTE(SUBSTITUTE(SUBSTITUTE(SUBSTITUTE(SUBSTITUTE(SUBSTITUTE(SUBSTITUTE(SUBSTITUTE(SUBSTITUTE(SUBSTITUTE(SUBSTITUTE(SUBSTITUTE(SUBSTITUTE(IF(_xlfn.ISFORMULA(A!K22),_xlfn.FORMULATEXT(A!K22),A!K22),"9","#"),"8","#"),"7","#"),"6","#"),"5","#"),"4","#"),"3","#"),"2","#"),"1","#"),"0","#"),"$","")," ",""),",","@"),"&gt;","@"),"&lt;","@"),"=","@"),")","@"),"(","@"),"^","@"),"/","@"),"+","@"),"*","@"),"-","@"),"@#","")))/2&gt;(LEN(SUBSTITUTE(SUBSTITUTE(SUBSTITUTE(SUBSTITUTE(SUBSTITUTE(SUBSTITUTE(SUBSTITUTE(SUBSTITUTE(SUBSTITUTE(SUBSTITUTE(SUBSTITUTE(SUBSTITUTE(SUBSTITUTE(SUBSTITUTE(SUBSTITUTE(SUBSTITUTE(SUBSTITUTE(SUBSTITUTE(SUBSTITUTE(SUBSTITUTE(SUBSTITUTE(SUBSTITUTE(SUBSTITUTE(IF(_xlfn.ISFORMULA('#_A'!K22),_xlfn.FORMULATEXT('#_A'!K22),'#_A'!K22),"9","#"),"8","#"),"7","#"),"6","#"),"5","#"),"4","#"),"3","#"),"2","#"),"1","#"),"0","#"),"$","")," ",""),",","@"),"&gt;","@"),"&lt;","@"),"=","@"),")","@"),"(","@"),"^","@"),"/","@"),"+","@"),"*","@"),"-","@"))-LEN(SUBSTITUTE(SUBSTITUTE(SUBSTITUTE(SUBSTITUTE(SUBSTITUTE(SUBSTITUTE(SUBSTITUTE(SUBSTITUTE(SUBSTITUTE(SUBSTITUTE(SUBSTITUTE(SUBSTITUTE(SUBSTITUTE(SUBSTITUTE(SUBSTITUTE(SUBSTITUTE(SUBSTITUTE(SUBSTITUTE(SUBSTITUTE(SUBSTITUTE(SUBSTITUTE(SUBSTITUTE(SUBSTITUTE(SUBSTITUTE(IF(_xlfn.ISFORMULA('#_A'!K22),_xlfn.FORMULATEXT('#_A'!K22),'#_A'!K22),"9","#"),"8","#"),"7","#"),"6","#"),"5","#"),"4","#"),"3","#"),"2","#"),"1","#"),"0","#"),"$","")," ",""),",","@"),"&gt;","@"),"&lt;","@"),"=","@"),")","@"),"(","@"),"^","@"),"/","@"),"+","@"),"*","@"),"-","@"),"@#","")))/2,TRUE,FALSE),"HardCodeMsg",IF(LEN(IF(_xlfn.ISFORMULA(A!K22),_xlfn.FORMULATEXT(A!K22),A!K22))-LEN(SUBSTITUTE(IF(_xlfn.ISFORMULA(A!K22),_xlfn.FORMULATEXT(A!K22),A!K22),"""",""))&gt;LEN(IF(_xlfn.ISFORMULA('#_A'!K22),_xlfn.FORMULATEXT('#_A'!K22),'#_A'!K22))-LEN(SUBSTITUTE(IF(_xlfn.ISFORMULA('#_A'!K22),_xlfn.FORMULATEXT('#_A'!K22),'#_A'!K22),"""","")),TRUE,FALSE),"HardQuoteMsg",IF(LEN(IF(_xlfn.ISFORMULA(A!K22),_xlfn.FORMULATEXT(A!K22),A!K22))-LEN(SUBSTITUTE(IF(_xlfn.ISFORMULA(A!K22),_xlfn.FORMULATEXT(A!K22),A!K22),"$",""))&lt;LEN(IF(_xlfn.ISFORMULA('#_A'!K22),_xlfn.FORMULATEXT('#_A'!K22),'#_A'!K22))-LEN(SUBSTITUTE(IF(_xlfn.ISFORMULA('#_A'!K22),_xlfn.FORMULATEXT('#_A'!K22),'#_A'!K22),"$","")),TRUE,FALSE),"MissingAbsMsg",_xlfn.IFS(ISTEXT('#_A'!K22),FALSE,ISLOGICAL('#_A'!K22),FALSE,SUBSTITUTE(CELL("format",'#_A'!K22),"-","")=SUBSTITUTE(CELL("format",A!K22),"-",""),FALSE,CELL("format",'#_A'!K22)="G",FALSE,AND(CELL("format",'#_A'!K22)="F0",CELL("format",A!K22)="G"),FALSE,TRUE,IFERROR(IF(MATCH(CELL("format",'#_A'!K22),FormatCodes_SFX!$A$4:$A$53,0)&gt;0,TRUE),FALSE),TRUE,TRUE),"FormatMsg",TRUE,"PerfectMsg")</f>
        <v>PerfectMsg</v>
      </c>
      <c r="L22" s="125" t="str">
        <f ca="1">_xlfn.IFS(ISBLANK(A!L22),"",IF(NOT(ISNA('#_A'!L22)),IF(ISNA(A!L22),TRUE,FALSE),FALSE),"StuNAMsg",IF(AND(ISNA('#_A'!L22),ISNA(A!L22)),TRUE,FALSE),"PerfectMsg",IF(NOT(ISERROR('#_A'!L22)),IF(ISERROR(A!L22),TRUE,FALSE),FALSE),"StuErrorMsg",IF(TYPE('#_A'!L22)&lt;&gt;TYPE(A!L22),TRUE,FALSE),"WrongTypeMsg",IF(_xlfn.ISFORMULA('#_A'!L22),IF(NOT(_xlfn.ISFORMULA(A!L22)),TRUE),FALSE),"MissingFormulaMsg",IF(NOT(AND(ISNUMBER(FIND("[",_xlfn.FORMULATEXT('#_A'!L22))),ISNUMBER(FIND("!",_xlfn.FORMULATEXT('#_A'!L22))))),AND(ISNUMBER(FIND("[",_xlfn.FORMULATEXT(A!L22))),ISNUMBER(FIND("!",_xlfn.FORMULATEXT(A!L22)))),FALSE),"ExternalRefsMsg",IF(ISNUMBER('#_A'!L22),IF(ABS('#_A'!L22-A!L22)&gt;0.00001,TRUE,FALSE),IF('#_A'!L22&lt;&gt;A!L22,TRUE,FALSE)),IF(ISNUMBER('#_A'!L22),IF('#_A'!L22&gt;A!L22,"TooLow","TooHigh"),"WrongAnswer"),NOT(_xlfn.ISFORMULA('#_A'!L22)),IF(_xlfn.IFS(ISTEXT('#_A'!L22),FALSE,ISLOGICAL('#_A'!L22),FALSE,SUBSTITUTE(CELL("format",'#_A'!L22),"-","")=SUBSTITUTE(CELL("format",A!L22),"-",""),FALSE,CELL("format",'#_A'!L22)="G",FALSE,AND(CELL("format",'#_A'!L22)="F0",CELL("format",A!L22)="G"),FALSE,TRUE,IFERROR(IF(MATCH(CELL("format",'#_A'!L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22),_xlfn.FORMULATEXT(A!L22),A!L22),"9","#"),"8","#"),"7","#"),"6","#"),"5","#"),"4","#"),"3","#"),"2","#"),"1","#"),"0","#"),"$","")," ",""),",","@"),"&gt;","@"),"&lt;","@"),"=","@"),")","@"),"(","@"),"^","@"),"/","@"),"+","@"),"*","@"),"-","@"))-LEN(SUBSTITUTE(SUBSTITUTE(SUBSTITUTE(SUBSTITUTE(SUBSTITUTE(SUBSTITUTE(SUBSTITUTE(SUBSTITUTE(SUBSTITUTE(SUBSTITUTE(SUBSTITUTE(SUBSTITUTE(SUBSTITUTE(SUBSTITUTE(SUBSTITUTE(SUBSTITUTE(SUBSTITUTE(SUBSTITUTE(SUBSTITUTE(SUBSTITUTE(SUBSTITUTE(SUBSTITUTE(SUBSTITUTE(SUBSTITUTE(IF(_xlfn.ISFORMULA(A!L22),_xlfn.FORMULATEXT(A!L22),A!L22),"9","#"),"8","#"),"7","#"),"6","#"),"5","#"),"4","#"),"3","#"),"2","#"),"1","#"),"0","#"),"$","")," ",""),",","@"),"&gt;","@"),"&lt;","@"),"=","@"),")","@"),"(","@"),"^","@"),"/","@"),"+","@"),"*","@"),"-","@"),"@#","")))/2&gt;(LEN(SUBSTITUTE(SUBSTITUTE(SUBSTITUTE(SUBSTITUTE(SUBSTITUTE(SUBSTITUTE(SUBSTITUTE(SUBSTITUTE(SUBSTITUTE(SUBSTITUTE(SUBSTITUTE(SUBSTITUTE(SUBSTITUTE(SUBSTITUTE(SUBSTITUTE(SUBSTITUTE(SUBSTITUTE(SUBSTITUTE(SUBSTITUTE(SUBSTITUTE(SUBSTITUTE(SUBSTITUTE(SUBSTITUTE(IF(_xlfn.ISFORMULA('#_A'!L22),_xlfn.FORMULATEXT('#_A'!L22),'#_A'!L22),"9","#"),"8","#"),"7","#"),"6","#"),"5","#"),"4","#"),"3","#"),"2","#"),"1","#"),"0","#"),"$","")," ",""),",","@"),"&gt;","@"),"&lt;","@"),"=","@"),")","@"),"(","@"),"^","@"),"/","@"),"+","@"),"*","@"),"-","@"))-LEN(SUBSTITUTE(SUBSTITUTE(SUBSTITUTE(SUBSTITUTE(SUBSTITUTE(SUBSTITUTE(SUBSTITUTE(SUBSTITUTE(SUBSTITUTE(SUBSTITUTE(SUBSTITUTE(SUBSTITUTE(SUBSTITUTE(SUBSTITUTE(SUBSTITUTE(SUBSTITUTE(SUBSTITUTE(SUBSTITUTE(SUBSTITUTE(SUBSTITUTE(SUBSTITUTE(SUBSTITUTE(SUBSTITUTE(SUBSTITUTE(IF(_xlfn.ISFORMULA('#_A'!L22),_xlfn.FORMULATEXT('#_A'!L22),'#_A'!L22),"9","#"),"8","#"),"7","#"),"6","#"),"5","#"),"4","#"),"3","#"),"2","#"),"1","#"),"0","#"),"$","")," ",""),",","@"),"&gt;","@"),"&lt;","@"),"=","@"),")","@"),"(","@"),"^","@"),"/","@"),"+","@"),"*","@"),"-","@"),"@#","")))/2,TRUE,FALSE),"HardCodeMsg",IF(LEN(IF(_xlfn.ISFORMULA(A!L22),_xlfn.FORMULATEXT(A!L22),A!L22))-LEN(SUBSTITUTE(IF(_xlfn.ISFORMULA(A!L22),_xlfn.FORMULATEXT(A!L22),A!L22),"""",""))&gt;LEN(IF(_xlfn.ISFORMULA('#_A'!L22),_xlfn.FORMULATEXT('#_A'!L22),'#_A'!L22))-LEN(SUBSTITUTE(IF(_xlfn.ISFORMULA('#_A'!L22),_xlfn.FORMULATEXT('#_A'!L22),'#_A'!L22),"""","")),TRUE,FALSE),"HardQuoteMsg",IF(LEN(IF(_xlfn.ISFORMULA(A!L22),_xlfn.FORMULATEXT(A!L22),A!L22))-LEN(SUBSTITUTE(IF(_xlfn.ISFORMULA(A!L22),_xlfn.FORMULATEXT(A!L22),A!L22),"$",""))&lt;LEN(IF(_xlfn.ISFORMULA('#_A'!L22),_xlfn.FORMULATEXT('#_A'!L22),'#_A'!L22))-LEN(SUBSTITUTE(IF(_xlfn.ISFORMULA('#_A'!L22),_xlfn.FORMULATEXT('#_A'!L22),'#_A'!L22),"$","")),TRUE,FALSE),"MissingAbsMsg",_xlfn.IFS(ISTEXT('#_A'!L22),FALSE,ISLOGICAL('#_A'!L22),FALSE,SUBSTITUTE(CELL("format",'#_A'!L22),"-","")=SUBSTITUTE(CELL("format",A!L22),"-",""),FALSE,CELL("format",'#_A'!L22)="G",FALSE,AND(CELL("format",'#_A'!L22)="F0",CELL("format",A!L22)="G"),FALSE,TRUE,IFERROR(IF(MATCH(CELL("format",'#_A'!L22),FormatCodes_SFX!$A$4:$A$53,0)&gt;0,TRUE),FALSE),TRUE,TRUE),"FormatMsg",TRUE,"PerfectMsg")</f>
        <v>PerfectMsg</v>
      </c>
      <c r="M22" s="125" t="str">
        <f ca="1">_xlfn.IFS(ISBLANK(A!M22),"",IF(NOT(ISNA('#_A'!M22)),IF(ISNA(A!M22),TRUE,FALSE),FALSE),"StuNAMsg",IF(AND(ISNA('#_A'!M22),ISNA(A!M22)),TRUE,FALSE),"PerfectMsg",IF(NOT(ISERROR('#_A'!M22)),IF(ISERROR(A!M22),TRUE,FALSE),FALSE),"StuErrorMsg",IF(TYPE('#_A'!M22)&lt;&gt;TYPE(A!M22),TRUE,FALSE),"WrongTypeMsg",IF(_xlfn.ISFORMULA('#_A'!M22),IF(NOT(_xlfn.ISFORMULA(A!M22)),TRUE),FALSE),"MissingFormulaMsg",IF(NOT(AND(ISNUMBER(FIND("[",_xlfn.FORMULATEXT('#_A'!M22))),ISNUMBER(FIND("!",_xlfn.FORMULATEXT('#_A'!M22))))),AND(ISNUMBER(FIND("[",_xlfn.FORMULATEXT(A!M22))),ISNUMBER(FIND("!",_xlfn.FORMULATEXT(A!M22)))),FALSE),"ExternalRefsMsg",IF(ISNUMBER('#_A'!M22),IF(ABS('#_A'!M22-A!M22)&gt;0.00001,TRUE,FALSE),IF('#_A'!M22&lt;&gt;A!M22,TRUE,FALSE)),IF(ISNUMBER('#_A'!M22),IF('#_A'!M22&gt;A!M22,"TooLow","TooHigh"),"WrongAnswer"),NOT(_xlfn.ISFORMULA('#_A'!M22)),IF(_xlfn.IFS(ISTEXT('#_A'!M22),FALSE,ISLOGICAL('#_A'!M22),FALSE,SUBSTITUTE(CELL("format",'#_A'!M22),"-","")=SUBSTITUTE(CELL("format",A!M22),"-",""),FALSE,CELL("format",'#_A'!M22)="G",FALSE,AND(CELL("format",'#_A'!M22)="F0",CELL("format",A!M22)="G"),FALSE,TRUE,IFERROR(IF(MATCH(CELL("format",'#_A'!M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22),_xlfn.FORMULATEXT(A!M22),A!M22),"9","#"),"8","#"),"7","#"),"6","#"),"5","#"),"4","#"),"3","#"),"2","#"),"1","#"),"0","#"),"$","")," ",""),",","@"),"&gt;","@"),"&lt;","@"),"=","@"),")","@"),"(","@"),"^","@"),"/","@"),"+","@"),"*","@"),"-","@"))-LEN(SUBSTITUTE(SUBSTITUTE(SUBSTITUTE(SUBSTITUTE(SUBSTITUTE(SUBSTITUTE(SUBSTITUTE(SUBSTITUTE(SUBSTITUTE(SUBSTITUTE(SUBSTITUTE(SUBSTITUTE(SUBSTITUTE(SUBSTITUTE(SUBSTITUTE(SUBSTITUTE(SUBSTITUTE(SUBSTITUTE(SUBSTITUTE(SUBSTITUTE(SUBSTITUTE(SUBSTITUTE(SUBSTITUTE(SUBSTITUTE(IF(_xlfn.ISFORMULA(A!M22),_xlfn.FORMULATEXT(A!M22),A!M22),"9","#"),"8","#"),"7","#"),"6","#"),"5","#"),"4","#"),"3","#"),"2","#"),"1","#"),"0","#"),"$","")," ",""),",","@"),"&gt;","@"),"&lt;","@"),"=","@"),")","@"),"(","@"),"^","@"),"/","@"),"+","@"),"*","@"),"-","@"),"@#","")))/2&gt;(LEN(SUBSTITUTE(SUBSTITUTE(SUBSTITUTE(SUBSTITUTE(SUBSTITUTE(SUBSTITUTE(SUBSTITUTE(SUBSTITUTE(SUBSTITUTE(SUBSTITUTE(SUBSTITUTE(SUBSTITUTE(SUBSTITUTE(SUBSTITUTE(SUBSTITUTE(SUBSTITUTE(SUBSTITUTE(SUBSTITUTE(SUBSTITUTE(SUBSTITUTE(SUBSTITUTE(SUBSTITUTE(SUBSTITUTE(IF(_xlfn.ISFORMULA('#_A'!M22),_xlfn.FORMULATEXT('#_A'!M22),'#_A'!M22),"9","#"),"8","#"),"7","#"),"6","#"),"5","#"),"4","#"),"3","#"),"2","#"),"1","#"),"0","#"),"$","")," ",""),",","@"),"&gt;","@"),"&lt;","@"),"=","@"),")","@"),"(","@"),"^","@"),"/","@"),"+","@"),"*","@"),"-","@"))-LEN(SUBSTITUTE(SUBSTITUTE(SUBSTITUTE(SUBSTITUTE(SUBSTITUTE(SUBSTITUTE(SUBSTITUTE(SUBSTITUTE(SUBSTITUTE(SUBSTITUTE(SUBSTITUTE(SUBSTITUTE(SUBSTITUTE(SUBSTITUTE(SUBSTITUTE(SUBSTITUTE(SUBSTITUTE(SUBSTITUTE(SUBSTITUTE(SUBSTITUTE(SUBSTITUTE(SUBSTITUTE(SUBSTITUTE(SUBSTITUTE(IF(_xlfn.ISFORMULA('#_A'!M22),_xlfn.FORMULATEXT('#_A'!M22),'#_A'!M22),"9","#"),"8","#"),"7","#"),"6","#"),"5","#"),"4","#"),"3","#"),"2","#"),"1","#"),"0","#"),"$","")," ",""),",","@"),"&gt;","@"),"&lt;","@"),"=","@"),")","@"),"(","@"),"^","@"),"/","@"),"+","@"),"*","@"),"-","@"),"@#","")))/2,TRUE,FALSE),"HardCodeMsg",IF(LEN(IF(_xlfn.ISFORMULA(A!M22),_xlfn.FORMULATEXT(A!M22),A!M22))-LEN(SUBSTITUTE(IF(_xlfn.ISFORMULA(A!M22),_xlfn.FORMULATEXT(A!M22),A!M22),"""",""))&gt;LEN(IF(_xlfn.ISFORMULA('#_A'!M22),_xlfn.FORMULATEXT('#_A'!M22),'#_A'!M22))-LEN(SUBSTITUTE(IF(_xlfn.ISFORMULA('#_A'!M22),_xlfn.FORMULATEXT('#_A'!M22),'#_A'!M22),"""","")),TRUE,FALSE),"HardQuoteMsg",IF(LEN(IF(_xlfn.ISFORMULA(A!M22),_xlfn.FORMULATEXT(A!M22),A!M22))-LEN(SUBSTITUTE(IF(_xlfn.ISFORMULA(A!M22),_xlfn.FORMULATEXT(A!M22),A!M22),"$",""))&lt;LEN(IF(_xlfn.ISFORMULA('#_A'!M22),_xlfn.FORMULATEXT('#_A'!M22),'#_A'!M22))-LEN(SUBSTITUTE(IF(_xlfn.ISFORMULA('#_A'!M22),_xlfn.FORMULATEXT('#_A'!M22),'#_A'!M22),"$","")),TRUE,FALSE),"MissingAbsMsg",_xlfn.IFS(ISTEXT('#_A'!M22),FALSE,ISLOGICAL('#_A'!M22),FALSE,SUBSTITUTE(CELL("format",'#_A'!M22),"-","")=SUBSTITUTE(CELL("format",A!M22),"-",""),FALSE,CELL("format",'#_A'!M22)="G",FALSE,AND(CELL("format",'#_A'!M22)="F0",CELL("format",A!M22)="G"),FALSE,TRUE,IFERROR(IF(MATCH(CELL("format",'#_A'!M22),FormatCodes_SFX!$A$4:$A$53,0)&gt;0,TRUE),FALSE),TRUE,TRUE),"FormatMsg",TRUE,"PerfectMsg")</f>
        <v>PerfectMsg</v>
      </c>
    </row>
    <row r="23" spans="4:19">
      <c r="D23" s="121">
        <v>0</v>
      </c>
      <c r="E23" s="121">
        <v>0</v>
      </c>
      <c r="F23" s="121">
        <v>0</v>
      </c>
      <c r="G23" s="121">
        <v>0</v>
      </c>
      <c r="H23" s="107"/>
      <c r="I23" s="105"/>
      <c r="J23" s="124">
        <v>0</v>
      </c>
      <c r="K23" s="125" t="str">
        <f ca="1">_xlfn.IFS(ISBLANK(A!K23),"",IF(NOT(ISNA('#_A'!K23)),IF(ISNA(A!K23),TRUE,FALSE),FALSE),"StuNAMsg",IF(AND(ISNA('#_A'!K23),ISNA(A!K23)),TRUE,FALSE),"PerfectMsg",IF(NOT(ISERROR('#_A'!K23)),IF(ISERROR(A!K23),TRUE,FALSE),FALSE),"StuErrorMsg",IF(TYPE('#_A'!K23)&lt;&gt;TYPE(A!K23),TRUE,FALSE),"WrongTypeMsg",IF(_xlfn.ISFORMULA('#_A'!K23),IF(NOT(_xlfn.ISFORMULA(A!K23)),TRUE),FALSE),"MissingFormulaMsg",IF(NOT(AND(ISNUMBER(FIND("[",_xlfn.FORMULATEXT('#_A'!K23))),ISNUMBER(FIND("!",_xlfn.FORMULATEXT('#_A'!K23))))),AND(ISNUMBER(FIND("[",_xlfn.FORMULATEXT(A!K23))),ISNUMBER(FIND("!",_xlfn.FORMULATEXT(A!K23)))),FALSE),"ExternalRefsMsg",IF(ISNUMBER('#_A'!K23),IF(ABS('#_A'!K23-A!K23)&gt;0.00001,TRUE,FALSE),IF('#_A'!K23&lt;&gt;A!K23,TRUE,FALSE)),IF(ISNUMBER('#_A'!K23),IF('#_A'!K23&gt;A!K23,"TooLow","TooHigh"),"WrongAnswer"),NOT(_xlfn.ISFORMULA('#_A'!K23)),IF(_xlfn.IFS(ISTEXT('#_A'!K23),FALSE,ISLOGICAL('#_A'!K23),FALSE,SUBSTITUTE(CELL("format",'#_A'!K23),"-","")=SUBSTITUTE(CELL("format",A!K23),"-",""),FALSE,CELL("format",'#_A'!K23)="G",FALSE,AND(CELL("format",'#_A'!K23)="F0",CELL("format",A!K23)="G"),FALSE,TRUE,IFERROR(IF(MATCH(CELL("format",'#_A'!K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K23),_xlfn.FORMULATEXT(A!K23),A!K23),"9","#"),"8","#"),"7","#"),"6","#"),"5","#"),"4","#"),"3","#"),"2","#"),"1","#"),"0","#"),"$","")," ",""),",","@"),"&gt;","@"),"&lt;","@"),"=","@"),")","@"),"(","@"),"^","@"),"/","@"),"+","@"),"*","@"),"-","@"))-LEN(SUBSTITUTE(SUBSTITUTE(SUBSTITUTE(SUBSTITUTE(SUBSTITUTE(SUBSTITUTE(SUBSTITUTE(SUBSTITUTE(SUBSTITUTE(SUBSTITUTE(SUBSTITUTE(SUBSTITUTE(SUBSTITUTE(SUBSTITUTE(SUBSTITUTE(SUBSTITUTE(SUBSTITUTE(SUBSTITUTE(SUBSTITUTE(SUBSTITUTE(SUBSTITUTE(SUBSTITUTE(SUBSTITUTE(SUBSTITUTE(IF(_xlfn.ISFORMULA(A!K23),_xlfn.FORMULATEXT(A!K23),A!K23),"9","#"),"8","#"),"7","#"),"6","#"),"5","#"),"4","#"),"3","#"),"2","#"),"1","#"),"0","#"),"$","")," ",""),",","@"),"&gt;","@"),"&lt;","@"),"=","@"),")","@"),"(","@"),"^","@"),"/","@"),"+","@"),"*","@"),"-","@"),"@#","")))/2&gt;(LEN(SUBSTITUTE(SUBSTITUTE(SUBSTITUTE(SUBSTITUTE(SUBSTITUTE(SUBSTITUTE(SUBSTITUTE(SUBSTITUTE(SUBSTITUTE(SUBSTITUTE(SUBSTITUTE(SUBSTITUTE(SUBSTITUTE(SUBSTITUTE(SUBSTITUTE(SUBSTITUTE(SUBSTITUTE(SUBSTITUTE(SUBSTITUTE(SUBSTITUTE(SUBSTITUTE(SUBSTITUTE(SUBSTITUTE(IF(_xlfn.ISFORMULA('#_A'!K23),_xlfn.FORMULATEXT('#_A'!K23),'#_A'!K23),"9","#"),"8","#"),"7","#"),"6","#"),"5","#"),"4","#"),"3","#"),"2","#"),"1","#"),"0","#"),"$","")," ",""),",","@"),"&gt;","@"),"&lt;","@"),"=","@"),")","@"),"(","@"),"^","@"),"/","@"),"+","@"),"*","@"),"-","@"))-LEN(SUBSTITUTE(SUBSTITUTE(SUBSTITUTE(SUBSTITUTE(SUBSTITUTE(SUBSTITUTE(SUBSTITUTE(SUBSTITUTE(SUBSTITUTE(SUBSTITUTE(SUBSTITUTE(SUBSTITUTE(SUBSTITUTE(SUBSTITUTE(SUBSTITUTE(SUBSTITUTE(SUBSTITUTE(SUBSTITUTE(SUBSTITUTE(SUBSTITUTE(SUBSTITUTE(SUBSTITUTE(SUBSTITUTE(SUBSTITUTE(IF(_xlfn.ISFORMULA('#_A'!K23),_xlfn.FORMULATEXT('#_A'!K23),'#_A'!K23),"9","#"),"8","#"),"7","#"),"6","#"),"5","#"),"4","#"),"3","#"),"2","#"),"1","#"),"0","#"),"$","")," ",""),",","@"),"&gt;","@"),"&lt;","@"),"=","@"),")","@"),"(","@"),"^","@"),"/","@"),"+","@"),"*","@"),"-","@"),"@#","")))/2,TRUE,FALSE),"HardCodeMsg",IF(LEN(IF(_xlfn.ISFORMULA(A!K23),_xlfn.FORMULATEXT(A!K23),A!K23))-LEN(SUBSTITUTE(IF(_xlfn.ISFORMULA(A!K23),_xlfn.FORMULATEXT(A!K23),A!K23),"""",""))&gt;LEN(IF(_xlfn.ISFORMULA('#_A'!K23),_xlfn.FORMULATEXT('#_A'!K23),'#_A'!K23))-LEN(SUBSTITUTE(IF(_xlfn.ISFORMULA('#_A'!K23),_xlfn.FORMULATEXT('#_A'!K23),'#_A'!K23),"""","")),TRUE,FALSE),"HardQuoteMsg",IF(LEN(IF(_xlfn.ISFORMULA(A!K23),_xlfn.FORMULATEXT(A!K23),A!K23))-LEN(SUBSTITUTE(IF(_xlfn.ISFORMULA(A!K23),_xlfn.FORMULATEXT(A!K23),A!K23),"$",""))&lt;LEN(IF(_xlfn.ISFORMULA('#_A'!K23),_xlfn.FORMULATEXT('#_A'!K23),'#_A'!K23))-LEN(SUBSTITUTE(IF(_xlfn.ISFORMULA('#_A'!K23),_xlfn.FORMULATEXT('#_A'!K23),'#_A'!K23),"$","")),TRUE,FALSE),"MissingAbsMsg",_xlfn.IFS(ISTEXT('#_A'!K23),FALSE,ISLOGICAL('#_A'!K23),FALSE,SUBSTITUTE(CELL("format",'#_A'!K23),"-","")=SUBSTITUTE(CELL("format",A!K23),"-",""),FALSE,CELL("format",'#_A'!K23)="G",FALSE,AND(CELL("format",'#_A'!K23)="F0",CELL("format",A!K23)="G"),FALSE,TRUE,IFERROR(IF(MATCH(CELL("format",'#_A'!K23),FormatCodes_SFX!$A$4:$A$53,0)&gt;0,TRUE),FALSE),TRUE,TRUE),"FormatMsg",TRUE,"PerfectMsg")</f>
        <v>PerfectMsg</v>
      </c>
      <c r="L23" s="125" t="str">
        <f ca="1">_xlfn.IFS(ISBLANK(A!L23),"",IF(NOT(ISNA('#_A'!L23)),IF(ISNA(A!L23),TRUE,FALSE),FALSE),"StuNAMsg",IF(AND(ISNA('#_A'!L23),ISNA(A!L23)),TRUE,FALSE),"PerfectMsg",IF(NOT(ISERROR('#_A'!L23)),IF(ISERROR(A!L23),TRUE,FALSE),FALSE),"StuErrorMsg",IF(TYPE('#_A'!L23)&lt;&gt;TYPE(A!L23),TRUE,FALSE),"WrongTypeMsg",IF(_xlfn.ISFORMULA('#_A'!L23),IF(NOT(_xlfn.ISFORMULA(A!L23)),TRUE),FALSE),"MissingFormulaMsg",IF(NOT(AND(ISNUMBER(FIND("[",_xlfn.FORMULATEXT('#_A'!L23))),ISNUMBER(FIND("!",_xlfn.FORMULATEXT('#_A'!L23))))),AND(ISNUMBER(FIND("[",_xlfn.FORMULATEXT(A!L23))),ISNUMBER(FIND("!",_xlfn.FORMULATEXT(A!L23)))),FALSE),"ExternalRefsMsg",IF(ISNUMBER('#_A'!L23),IF(ABS('#_A'!L23-A!L23)&gt;0.00001,TRUE,FALSE),IF('#_A'!L23&lt;&gt;A!L23,TRUE,FALSE)),IF(ISNUMBER('#_A'!L23),IF('#_A'!L23&gt;A!L23,"TooLow","TooHigh"),"WrongAnswer"),NOT(_xlfn.ISFORMULA('#_A'!L23)),IF(_xlfn.IFS(ISTEXT('#_A'!L23),FALSE,ISLOGICAL('#_A'!L23),FALSE,SUBSTITUTE(CELL("format",'#_A'!L23),"-","")=SUBSTITUTE(CELL("format",A!L23),"-",""),FALSE,CELL("format",'#_A'!L23)="G",FALSE,AND(CELL("format",'#_A'!L23)="F0",CELL("format",A!L23)="G"),FALSE,TRUE,IFERROR(IF(MATCH(CELL("format",'#_A'!L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23),_xlfn.FORMULATEXT(A!L23),A!L23),"9","#"),"8","#"),"7","#"),"6","#"),"5","#"),"4","#"),"3","#"),"2","#"),"1","#"),"0","#"),"$","")," ",""),",","@"),"&gt;","@"),"&lt;","@"),"=","@"),")","@"),"(","@"),"^","@"),"/","@"),"+","@"),"*","@"),"-","@"))-LEN(SUBSTITUTE(SUBSTITUTE(SUBSTITUTE(SUBSTITUTE(SUBSTITUTE(SUBSTITUTE(SUBSTITUTE(SUBSTITUTE(SUBSTITUTE(SUBSTITUTE(SUBSTITUTE(SUBSTITUTE(SUBSTITUTE(SUBSTITUTE(SUBSTITUTE(SUBSTITUTE(SUBSTITUTE(SUBSTITUTE(SUBSTITUTE(SUBSTITUTE(SUBSTITUTE(SUBSTITUTE(SUBSTITUTE(SUBSTITUTE(IF(_xlfn.ISFORMULA(A!L23),_xlfn.FORMULATEXT(A!L23),A!L23),"9","#"),"8","#"),"7","#"),"6","#"),"5","#"),"4","#"),"3","#"),"2","#"),"1","#"),"0","#"),"$","")," ",""),",","@"),"&gt;","@"),"&lt;","@"),"=","@"),")","@"),"(","@"),"^","@"),"/","@"),"+","@"),"*","@"),"-","@"),"@#","")))/2&gt;(LEN(SUBSTITUTE(SUBSTITUTE(SUBSTITUTE(SUBSTITUTE(SUBSTITUTE(SUBSTITUTE(SUBSTITUTE(SUBSTITUTE(SUBSTITUTE(SUBSTITUTE(SUBSTITUTE(SUBSTITUTE(SUBSTITUTE(SUBSTITUTE(SUBSTITUTE(SUBSTITUTE(SUBSTITUTE(SUBSTITUTE(SUBSTITUTE(SUBSTITUTE(SUBSTITUTE(SUBSTITUTE(SUBSTITUTE(IF(_xlfn.ISFORMULA('#_A'!L23),_xlfn.FORMULATEXT('#_A'!L23),'#_A'!L23),"9","#"),"8","#"),"7","#"),"6","#"),"5","#"),"4","#"),"3","#"),"2","#"),"1","#"),"0","#"),"$","")," ",""),",","@"),"&gt;","@"),"&lt;","@"),"=","@"),")","@"),"(","@"),"^","@"),"/","@"),"+","@"),"*","@"),"-","@"))-LEN(SUBSTITUTE(SUBSTITUTE(SUBSTITUTE(SUBSTITUTE(SUBSTITUTE(SUBSTITUTE(SUBSTITUTE(SUBSTITUTE(SUBSTITUTE(SUBSTITUTE(SUBSTITUTE(SUBSTITUTE(SUBSTITUTE(SUBSTITUTE(SUBSTITUTE(SUBSTITUTE(SUBSTITUTE(SUBSTITUTE(SUBSTITUTE(SUBSTITUTE(SUBSTITUTE(SUBSTITUTE(SUBSTITUTE(SUBSTITUTE(IF(_xlfn.ISFORMULA('#_A'!L23),_xlfn.FORMULATEXT('#_A'!L23),'#_A'!L23),"9","#"),"8","#"),"7","#"),"6","#"),"5","#"),"4","#"),"3","#"),"2","#"),"1","#"),"0","#"),"$","")," ",""),",","@"),"&gt;","@"),"&lt;","@"),"=","@"),")","@"),"(","@"),"^","@"),"/","@"),"+","@"),"*","@"),"-","@"),"@#","")))/2,TRUE,FALSE),"HardCodeMsg",IF(LEN(IF(_xlfn.ISFORMULA(A!L23),_xlfn.FORMULATEXT(A!L23),A!L23))-LEN(SUBSTITUTE(IF(_xlfn.ISFORMULA(A!L23),_xlfn.FORMULATEXT(A!L23),A!L23),"""",""))&gt;LEN(IF(_xlfn.ISFORMULA('#_A'!L23),_xlfn.FORMULATEXT('#_A'!L23),'#_A'!L23))-LEN(SUBSTITUTE(IF(_xlfn.ISFORMULA('#_A'!L23),_xlfn.FORMULATEXT('#_A'!L23),'#_A'!L23),"""","")),TRUE,FALSE),"HardQuoteMsg",IF(LEN(IF(_xlfn.ISFORMULA(A!L23),_xlfn.FORMULATEXT(A!L23),A!L23))-LEN(SUBSTITUTE(IF(_xlfn.ISFORMULA(A!L23),_xlfn.FORMULATEXT(A!L23),A!L23),"$",""))&lt;LEN(IF(_xlfn.ISFORMULA('#_A'!L23),_xlfn.FORMULATEXT('#_A'!L23),'#_A'!L23))-LEN(SUBSTITUTE(IF(_xlfn.ISFORMULA('#_A'!L23),_xlfn.FORMULATEXT('#_A'!L23),'#_A'!L23),"$","")),TRUE,FALSE),"MissingAbsMsg",_xlfn.IFS(ISTEXT('#_A'!L23),FALSE,ISLOGICAL('#_A'!L23),FALSE,SUBSTITUTE(CELL("format",'#_A'!L23),"-","")=SUBSTITUTE(CELL("format",A!L23),"-",""),FALSE,CELL("format",'#_A'!L23)="G",FALSE,AND(CELL("format",'#_A'!L23)="F0",CELL("format",A!L23)="G"),FALSE,TRUE,IFERROR(IF(MATCH(CELL("format",'#_A'!L23),FormatCodes_SFX!$A$4:$A$53,0)&gt;0,TRUE),FALSE),TRUE,TRUE),"FormatMsg",TRUE,"PerfectMsg")</f>
        <v>PerfectMsg</v>
      </c>
      <c r="M23" s="125" t="str">
        <f ca="1">_xlfn.IFS(ISBLANK(A!M23),"",IF(NOT(ISNA('#_A'!M23)),IF(ISNA(A!M23),TRUE,FALSE),FALSE),"StuNAMsg",IF(AND(ISNA('#_A'!M23),ISNA(A!M23)),TRUE,FALSE),"PerfectMsg",IF(NOT(ISERROR('#_A'!M23)),IF(ISERROR(A!M23),TRUE,FALSE),FALSE),"StuErrorMsg",IF(TYPE('#_A'!M23)&lt;&gt;TYPE(A!M23),TRUE,FALSE),"WrongTypeMsg",IF(_xlfn.ISFORMULA('#_A'!M23),IF(NOT(_xlfn.ISFORMULA(A!M23)),TRUE),FALSE),"MissingFormulaMsg",IF(NOT(AND(ISNUMBER(FIND("[",_xlfn.FORMULATEXT('#_A'!M23))),ISNUMBER(FIND("!",_xlfn.FORMULATEXT('#_A'!M23))))),AND(ISNUMBER(FIND("[",_xlfn.FORMULATEXT(A!M23))),ISNUMBER(FIND("!",_xlfn.FORMULATEXT(A!M23)))),FALSE),"ExternalRefsMsg",IF(ISNUMBER('#_A'!M23),IF(ABS('#_A'!M23-A!M23)&gt;0.00001,TRUE,FALSE),IF('#_A'!M23&lt;&gt;A!M23,TRUE,FALSE)),IF(ISNUMBER('#_A'!M23),IF('#_A'!M23&gt;A!M23,"TooLow","TooHigh"),"WrongAnswer"),NOT(_xlfn.ISFORMULA('#_A'!M23)),IF(_xlfn.IFS(ISTEXT('#_A'!M23),FALSE,ISLOGICAL('#_A'!M23),FALSE,SUBSTITUTE(CELL("format",'#_A'!M23),"-","")=SUBSTITUTE(CELL("format",A!M23),"-",""),FALSE,CELL("format",'#_A'!M23)="G",FALSE,AND(CELL("format",'#_A'!M23)="F0",CELL("format",A!M23)="G"),FALSE,TRUE,IFERROR(IF(MATCH(CELL("format",'#_A'!M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23),_xlfn.FORMULATEXT(A!M23),A!M23),"9","#"),"8","#"),"7","#"),"6","#"),"5","#"),"4","#"),"3","#"),"2","#"),"1","#"),"0","#"),"$","")," ",""),",","@"),"&gt;","@"),"&lt;","@"),"=","@"),")","@"),"(","@"),"^","@"),"/","@"),"+","@"),"*","@"),"-","@"))-LEN(SUBSTITUTE(SUBSTITUTE(SUBSTITUTE(SUBSTITUTE(SUBSTITUTE(SUBSTITUTE(SUBSTITUTE(SUBSTITUTE(SUBSTITUTE(SUBSTITUTE(SUBSTITUTE(SUBSTITUTE(SUBSTITUTE(SUBSTITUTE(SUBSTITUTE(SUBSTITUTE(SUBSTITUTE(SUBSTITUTE(SUBSTITUTE(SUBSTITUTE(SUBSTITUTE(SUBSTITUTE(SUBSTITUTE(SUBSTITUTE(IF(_xlfn.ISFORMULA(A!M23),_xlfn.FORMULATEXT(A!M23),A!M23),"9","#"),"8","#"),"7","#"),"6","#"),"5","#"),"4","#"),"3","#"),"2","#"),"1","#"),"0","#"),"$","")," ",""),",","@"),"&gt;","@"),"&lt;","@"),"=","@"),")","@"),"(","@"),"^","@"),"/","@"),"+","@"),"*","@"),"-","@"),"@#","")))/2&gt;(LEN(SUBSTITUTE(SUBSTITUTE(SUBSTITUTE(SUBSTITUTE(SUBSTITUTE(SUBSTITUTE(SUBSTITUTE(SUBSTITUTE(SUBSTITUTE(SUBSTITUTE(SUBSTITUTE(SUBSTITUTE(SUBSTITUTE(SUBSTITUTE(SUBSTITUTE(SUBSTITUTE(SUBSTITUTE(SUBSTITUTE(SUBSTITUTE(SUBSTITUTE(SUBSTITUTE(SUBSTITUTE(SUBSTITUTE(IF(_xlfn.ISFORMULA('#_A'!M23),_xlfn.FORMULATEXT('#_A'!M23),'#_A'!M23),"9","#"),"8","#"),"7","#"),"6","#"),"5","#"),"4","#"),"3","#"),"2","#"),"1","#"),"0","#"),"$","")," ",""),",","@"),"&gt;","@"),"&lt;","@"),"=","@"),")","@"),"(","@"),"^","@"),"/","@"),"+","@"),"*","@"),"-","@"))-LEN(SUBSTITUTE(SUBSTITUTE(SUBSTITUTE(SUBSTITUTE(SUBSTITUTE(SUBSTITUTE(SUBSTITUTE(SUBSTITUTE(SUBSTITUTE(SUBSTITUTE(SUBSTITUTE(SUBSTITUTE(SUBSTITUTE(SUBSTITUTE(SUBSTITUTE(SUBSTITUTE(SUBSTITUTE(SUBSTITUTE(SUBSTITUTE(SUBSTITUTE(SUBSTITUTE(SUBSTITUTE(SUBSTITUTE(SUBSTITUTE(IF(_xlfn.ISFORMULA('#_A'!M23),_xlfn.FORMULATEXT('#_A'!M23),'#_A'!M23),"9","#"),"8","#"),"7","#"),"6","#"),"5","#"),"4","#"),"3","#"),"2","#"),"1","#"),"0","#"),"$","")," ",""),",","@"),"&gt;","@"),"&lt;","@"),"=","@"),")","@"),"(","@"),"^","@"),"/","@"),"+","@"),"*","@"),"-","@"),"@#","")))/2,TRUE,FALSE),"HardCodeMsg",IF(LEN(IF(_xlfn.ISFORMULA(A!M23),_xlfn.FORMULATEXT(A!M23),A!M23))-LEN(SUBSTITUTE(IF(_xlfn.ISFORMULA(A!M23),_xlfn.FORMULATEXT(A!M23),A!M23),"""",""))&gt;LEN(IF(_xlfn.ISFORMULA('#_A'!M23),_xlfn.FORMULATEXT('#_A'!M23),'#_A'!M23))-LEN(SUBSTITUTE(IF(_xlfn.ISFORMULA('#_A'!M23),_xlfn.FORMULATEXT('#_A'!M23),'#_A'!M23),"""","")),TRUE,FALSE),"HardQuoteMsg",IF(LEN(IF(_xlfn.ISFORMULA(A!M23),_xlfn.FORMULATEXT(A!M23),A!M23))-LEN(SUBSTITUTE(IF(_xlfn.ISFORMULA(A!M23),_xlfn.FORMULATEXT(A!M23),A!M23),"$",""))&lt;LEN(IF(_xlfn.ISFORMULA('#_A'!M23),_xlfn.FORMULATEXT('#_A'!M23),'#_A'!M23))-LEN(SUBSTITUTE(IF(_xlfn.ISFORMULA('#_A'!M23),_xlfn.FORMULATEXT('#_A'!M23),'#_A'!M23),"$","")),TRUE,FALSE),"MissingAbsMsg",_xlfn.IFS(ISTEXT('#_A'!M23),FALSE,ISLOGICAL('#_A'!M23),FALSE,SUBSTITUTE(CELL("format",'#_A'!M23),"-","")=SUBSTITUTE(CELL("format",A!M23),"-",""),FALSE,CELL("format",'#_A'!M23)="G",FALSE,AND(CELL("format",'#_A'!M23)="F0",CELL("format",A!M23)="G"),FALSE,TRUE,IFERROR(IF(MATCH(CELL("format",'#_A'!M23),FormatCodes_SFX!$A$4:$A$53,0)&gt;0,TRUE),FALSE),TRUE,TRUE),"FormatMsg",TRUE,"PerfectMsg")</f>
        <v>PerfectMsg</v>
      </c>
    </row>
    <row r="24" spans="4:19">
      <c r="D24" s="126">
        <v>0</v>
      </c>
      <c r="E24" s="126">
        <v>0</v>
      </c>
      <c r="F24" s="126">
        <v>0</v>
      </c>
      <c r="G24" s="126">
        <v>0</v>
      </c>
      <c r="H24" s="107"/>
      <c r="I24" s="105"/>
      <c r="J24" s="124">
        <v>0</v>
      </c>
      <c r="K24" s="125" t="str">
        <f ca="1">_xlfn.IFS(ISBLANK(A!K24),"",IF(NOT(ISNA('#_A'!K24)),IF(ISNA(A!K24),TRUE,FALSE),FALSE),"StuNAMsg",IF(AND(ISNA('#_A'!K24),ISNA(A!K24)),TRUE,FALSE),"PerfectMsg",IF(NOT(ISERROR('#_A'!K24)),IF(ISERROR(A!K24),TRUE,FALSE),FALSE),"StuErrorMsg",IF(TYPE('#_A'!K24)&lt;&gt;TYPE(A!K24),TRUE,FALSE),"WrongTypeMsg",IF(_xlfn.ISFORMULA('#_A'!K24),IF(NOT(_xlfn.ISFORMULA(A!K24)),TRUE),FALSE),"MissingFormulaMsg",IF(NOT(AND(ISNUMBER(FIND("[",_xlfn.FORMULATEXT('#_A'!K24))),ISNUMBER(FIND("!",_xlfn.FORMULATEXT('#_A'!K24))))),AND(ISNUMBER(FIND("[",_xlfn.FORMULATEXT(A!K24))),ISNUMBER(FIND("!",_xlfn.FORMULATEXT(A!K24)))),FALSE),"ExternalRefsMsg",IF(ISNUMBER('#_A'!K24),IF(ABS('#_A'!K24-A!K24)&gt;0.00001,TRUE,FALSE),IF('#_A'!K24&lt;&gt;A!K24,TRUE,FALSE)),IF(ISNUMBER('#_A'!K24),IF('#_A'!K24&gt;A!K24,"TooLow","TooHigh"),"WrongAnswer"),NOT(_xlfn.ISFORMULA('#_A'!K24)),IF(_xlfn.IFS(ISTEXT('#_A'!K24),FALSE,ISLOGICAL('#_A'!K24),FALSE,SUBSTITUTE(CELL("format",'#_A'!K24),"-","")=SUBSTITUTE(CELL("format",A!K24),"-",""),FALSE,CELL("format",'#_A'!K24)="G",FALSE,AND(CELL("format",'#_A'!K24)="F0",CELL("format",A!K24)="G"),FALSE,TRUE,IFERROR(IF(MATCH(CELL("format",'#_A'!K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K24),_xlfn.FORMULATEXT(A!K24),A!K24),"9","#"),"8","#"),"7","#"),"6","#"),"5","#"),"4","#"),"3","#"),"2","#"),"1","#"),"0","#"),"$","")," ",""),",","@"),"&gt;","@"),"&lt;","@"),"=","@"),")","@"),"(","@"),"^","@"),"/","@"),"+","@"),"*","@"),"-","@"))-LEN(SUBSTITUTE(SUBSTITUTE(SUBSTITUTE(SUBSTITUTE(SUBSTITUTE(SUBSTITUTE(SUBSTITUTE(SUBSTITUTE(SUBSTITUTE(SUBSTITUTE(SUBSTITUTE(SUBSTITUTE(SUBSTITUTE(SUBSTITUTE(SUBSTITUTE(SUBSTITUTE(SUBSTITUTE(SUBSTITUTE(SUBSTITUTE(SUBSTITUTE(SUBSTITUTE(SUBSTITUTE(SUBSTITUTE(SUBSTITUTE(IF(_xlfn.ISFORMULA(A!K24),_xlfn.FORMULATEXT(A!K24),A!K24),"9","#"),"8","#"),"7","#"),"6","#"),"5","#"),"4","#"),"3","#"),"2","#"),"1","#"),"0","#"),"$","")," ",""),",","@"),"&gt;","@"),"&lt;","@"),"=","@"),")","@"),"(","@"),"^","@"),"/","@"),"+","@"),"*","@"),"-","@"),"@#","")))/2&gt;(LEN(SUBSTITUTE(SUBSTITUTE(SUBSTITUTE(SUBSTITUTE(SUBSTITUTE(SUBSTITUTE(SUBSTITUTE(SUBSTITUTE(SUBSTITUTE(SUBSTITUTE(SUBSTITUTE(SUBSTITUTE(SUBSTITUTE(SUBSTITUTE(SUBSTITUTE(SUBSTITUTE(SUBSTITUTE(SUBSTITUTE(SUBSTITUTE(SUBSTITUTE(SUBSTITUTE(SUBSTITUTE(SUBSTITUTE(IF(_xlfn.ISFORMULA('#_A'!K24),_xlfn.FORMULATEXT('#_A'!K24),'#_A'!K24),"9","#"),"8","#"),"7","#"),"6","#"),"5","#"),"4","#"),"3","#"),"2","#"),"1","#"),"0","#"),"$","")," ",""),",","@"),"&gt;","@"),"&lt;","@"),"=","@"),")","@"),"(","@"),"^","@"),"/","@"),"+","@"),"*","@"),"-","@"))-LEN(SUBSTITUTE(SUBSTITUTE(SUBSTITUTE(SUBSTITUTE(SUBSTITUTE(SUBSTITUTE(SUBSTITUTE(SUBSTITUTE(SUBSTITUTE(SUBSTITUTE(SUBSTITUTE(SUBSTITUTE(SUBSTITUTE(SUBSTITUTE(SUBSTITUTE(SUBSTITUTE(SUBSTITUTE(SUBSTITUTE(SUBSTITUTE(SUBSTITUTE(SUBSTITUTE(SUBSTITUTE(SUBSTITUTE(SUBSTITUTE(IF(_xlfn.ISFORMULA('#_A'!K24),_xlfn.FORMULATEXT('#_A'!K24),'#_A'!K24),"9","#"),"8","#"),"7","#"),"6","#"),"5","#"),"4","#"),"3","#"),"2","#"),"1","#"),"0","#"),"$","")," ",""),",","@"),"&gt;","@"),"&lt;","@"),"=","@"),")","@"),"(","@"),"^","@"),"/","@"),"+","@"),"*","@"),"-","@"),"@#","")))/2,TRUE,FALSE),"HardCodeMsg",IF(LEN(IF(_xlfn.ISFORMULA(A!K24),_xlfn.FORMULATEXT(A!K24),A!K24))-LEN(SUBSTITUTE(IF(_xlfn.ISFORMULA(A!K24),_xlfn.FORMULATEXT(A!K24),A!K24),"""",""))&gt;LEN(IF(_xlfn.ISFORMULA('#_A'!K24),_xlfn.FORMULATEXT('#_A'!K24),'#_A'!K24))-LEN(SUBSTITUTE(IF(_xlfn.ISFORMULA('#_A'!K24),_xlfn.FORMULATEXT('#_A'!K24),'#_A'!K24),"""","")),TRUE,FALSE),"HardQuoteMsg",IF(LEN(IF(_xlfn.ISFORMULA(A!K24),_xlfn.FORMULATEXT(A!K24),A!K24))-LEN(SUBSTITUTE(IF(_xlfn.ISFORMULA(A!K24),_xlfn.FORMULATEXT(A!K24),A!K24),"$",""))&lt;LEN(IF(_xlfn.ISFORMULA('#_A'!K24),_xlfn.FORMULATEXT('#_A'!K24),'#_A'!K24))-LEN(SUBSTITUTE(IF(_xlfn.ISFORMULA('#_A'!K24),_xlfn.FORMULATEXT('#_A'!K24),'#_A'!K24),"$","")),TRUE,FALSE),"MissingAbsMsg",_xlfn.IFS(ISTEXT('#_A'!K24),FALSE,ISLOGICAL('#_A'!K24),FALSE,SUBSTITUTE(CELL("format",'#_A'!K24),"-","")=SUBSTITUTE(CELL("format",A!K24),"-",""),FALSE,CELL("format",'#_A'!K24)="G",FALSE,AND(CELL("format",'#_A'!K24)="F0",CELL("format",A!K24)="G"),FALSE,TRUE,IFERROR(IF(MATCH(CELL("format",'#_A'!K24),FormatCodes_SFX!$A$4:$A$53,0)&gt;0,TRUE),FALSE),TRUE,TRUE),"FormatMsg",TRUE,"PerfectMsg")</f>
        <v>PerfectMsg</v>
      </c>
      <c r="L24" s="125" t="str">
        <f ca="1">_xlfn.IFS(ISBLANK(A!L24),"",IF(NOT(ISNA('#_A'!L24)),IF(ISNA(A!L24),TRUE,FALSE),FALSE),"StuNAMsg",IF(AND(ISNA('#_A'!L24),ISNA(A!L24)),TRUE,FALSE),"PerfectMsg",IF(NOT(ISERROR('#_A'!L24)),IF(ISERROR(A!L24),TRUE,FALSE),FALSE),"StuErrorMsg",IF(TYPE('#_A'!L24)&lt;&gt;TYPE(A!L24),TRUE,FALSE),"WrongTypeMsg",IF(_xlfn.ISFORMULA('#_A'!L24),IF(NOT(_xlfn.ISFORMULA(A!L24)),TRUE),FALSE),"MissingFormulaMsg",IF(NOT(AND(ISNUMBER(FIND("[",_xlfn.FORMULATEXT('#_A'!L24))),ISNUMBER(FIND("!",_xlfn.FORMULATEXT('#_A'!L24))))),AND(ISNUMBER(FIND("[",_xlfn.FORMULATEXT(A!L24))),ISNUMBER(FIND("!",_xlfn.FORMULATEXT(A!L24)))),FALSE),"ExternalRefsMsg",IF(ISNUMBER('#_A'!L24),IF(ABS('#_A'!L24-A!L24)&gt;0.00001,TRUE,FALSE),IF('#_A'!L24&lt;&gt;A!L24,TRUE,FALSE)),IF(ISNUMBER('#_A'!L24),IF('#_A'!L24&gt;A!L24,"TooLow","TooHigh"),"WrongAnswer"),NOT(_xlfn.ISFORMULA('#_A'!L24)),IF(_xlfn.IFS(ISTEXT('#_A'!L24),FALSE,ISLOGICAL('#_A'!L24),FALSE,SUBSTITUTE(CELL("format",'#_A'!L24),"-","")=SUBSTITUTE(CELL("format",A!L24),"-",""),FALSE,CELL("format",'#_A'!L24)="G",FALSE,AND(CELL("format",'#_A'!L24)="F0",CELL("format",A!L24)="G"),FALSE,TRUE,IFERROR(IF(MATCH(CELL("format",'#_A'!L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24),_xlfn.FORMULATEXT(A!L24),A!L24),"9","#"),"8","#"),"7","#"),"6","#"),"5","#"),"4","#"),"3","#"),"2","#"),"1","#"),"0","#"),"$","")," ",""),",","@"),"&gt;","@"),"&lt;","@"),"=","@"),")","@"),"(","@"),"^","@"),"/","@"),"+","@"),"*","@"),"-","@"))-LEN(SUBSTITUTE(SUBSTITUTE(SUBSTITUTE(SUBSTITUTE(SUBSTITUTE(SUBSTITUTE(SUBSTITUTE(SUBSTITUTE(SUBSTITUTE(SUBSTITUTE(SUBSTITUTE(SUBSTITUTE(SUBSTITUTE(SUBSTITUTE(SUBSTITUTE(SUBSTITUTE(SUBSTITUTE(SUBSTITUTE(SUBSTITUTE(SUBSTITUTE(SUBSTITUTE(SUBSTITUTE(SUBSTITUTE(SUBSTITUTE(IF(_xlfn.ISFORMULA(A!L24),_xlfn.FORMULATEXT(A!L24),A!L24),"9","#"),"8","#"),"7","#"),"6","#"),"5","#"),"4","#"),"3","#"),"2","#"),"1","#"),"0","#"),"$","")," ",""),",","@"),"&gt;","@"),"&lt;","@"),"=","@"),")","@"),"(","@"),"^","@"),"/","@"),"+","@"),"*","@"),"-","@"),"@#","")))/2&gt;(LEN(SUBSTITUTE(SUBSTITUTE(SUBSTITUTE(SUBSTITUTE(SUBSTITUTE(SUBSTITUTE(SUBSTITUTE(SUBSTITUTE(SUBSTITUTE(SUBSTITUTE(SUBSTITUTE(SUBSTITUTE(SUBSTITUTE(SUBSTITUTE(SUBSTITUTE(SUBSTITUTE(SUBSTITUTE(SUBSTITUTE(SUBSTITUTE(SUBSTITUTE(SUBSTITUTE(SUBSTITUTE(SUBSTITUTE(IF(_xlfn.ISFORMULA('#_A'!L24),_xlfn.FORMULATEXT('#_A'!L24),'#_A'!L24),"9","#"),"8","#"),"7","#"),"6","#"),"5","#"),"4","#"),"3","#"),"2","#"),"1","#"),"0","#"),"$","")," ",""),",","@"),"&gt;","@"),"&lt;","@"),"=","@"),")","@"),"(","@"),"^","@"),"/","@"),"+","@"),"*","@"),"-","@"))-LEN(SUBSTITUTE(SUBSTITUTE(SUBSTITUTE(SUBSTITUTE(SUBSTITUTE(SUBSTITUTE(SUBSTITUTE(SUBSTITUTE(SUBSTITUTE(SUBSTITUTE(SUBSTITUTE(SUBSTITUTE(SUBSTITUTE(SUBSTITUTE(SUBSTITUTE(SUBSTITUTE(SUBSTITUTE(SUBSTITUTE(SUBSTITUTE(SUBSTITUTE(SUBSTITUTE(SUBSTITUTE(SUBSTITUTE(SUBSTITUTE(IF(_xlfn.ISFORMULA('#_A'!L24),_xlfn.FORMULATEXT('#_A'!L24),'#_A'!L24),"9","#"),"8","#"),"7","#"),"6","#"),"5","#"),"4","#"),"3","#"),"2","#"),"1","#"),"0","#"),"$","")," ",""),",","@"),"&gt;","@"),"&lt;","@"),"=","@"),")","@"),"(","@"),"^","@"),"/","@"),"+","@"),"*","@"),"-","@"),"@#","")))/2,TRUE,FALSE),"HardCodeMsg",IF(LEN(IF(_xlfn.ISFORMULA(A!L24),_xlfn.FORMULATEXT(A!L24),A!L24))-LEN(SUBSTITUTE(IF(_xlfn.ISFORMULA(A!L24),_xlfn.FORMULATEXT(A!L24),A!L24),"""",""))&gt;LEN(IF(_xlfn.ISFORMULA('#_A'!L24),_xlfn.FORMULATEXT('#_A'!L24),'#_A'!L24))-LEN(SUBSTITUTE(IF(_xlfn.ISFORMULA('#_A'!L24),_xlfn.FORMULATEXT('#_A'!L24),'#_A'!L24),"""","")),TRUE,FALSE),"HardQuoteMsg",IF(LEN(IF(_xlfn.ISFORMULA(A!L24),_xlfn.FORMULATEXT(A!L24),A!L24))-LEN(SUBSTITUTE(IF(_xlfn.ISFORMULA(A!L24),_xlfn.FORMULATEXT(A!L24),A!L24),"$",""))&lt;LEN(IF(_xlfn.ISFORMULA('#_A'!L24),_xlfn.FORMULATEXT('#_A'!L24),'#_A'!L24))-LEN(SUBSTITUTE(IF(_xlfn.ISFORMULA('#_A'!L24),_xlfn.FORMULATEXT('#_A'!L24),'#_A'!L24),"$","")),TRUE,FALSE),"MissingAbsMsg",_xlfn.IFS(ISTEXT('#_A'!L24),FALSE,ISLOGICAL('#_A'!L24),FALSE,SUBSTITUTE(CELL("format",'#_A'!L24),"-","")=SUBSTITUTE(CELL("format",A!L24),"-",""),FALSE,CELL("format",'#_A'!L24)="G",FALSE,AND(CELL("format",'#_A'!L24)="F0",CELL("format",A!L24)="G"),FALSE,TRUE,IFERROR(IF(MATCH(CELL("format",'#_A'!L24),FormatCodes_SFX!$A$4:$A$53,0)&gt;0,TRUE),FALSE),TRUE,TRUE),"FormatMsg",TRUE,"PerfectMsg")</f>
        <v>PerfectMsg</v>
      </c>
      <c r="M24" s="125" t="str">
        <f ca="1">_xlfn.IFS(ISBLANK(A!M24),"",IF(NOT(ISNA('#_A'!M24)),IF(ISNA(A!M24),TRUE,FALSE),FALSE),"StuNAMsg",IF(AND(ISNA('#_A'!M24),ISNA(A!M24)),TRUE,FALSE),"PerfectMsg",IF(NOT(ISERROR('#_A'!M24)),IF(ISERROR(A!M24),TRUE,FALSE),FALSE),"StuErrorMsg",IF(TYPE('#_A'!M24)&lt;&gt;TYPE(A!M24),TRUE,FALSE),"WrongTypeMsg",IF(_xlfn.ISFORMULA('#_A'!M24),IF(NOT(_xlfn.ISFORMULA(A!M24)),TRUE),FALSE),"MissingFormulaMsg",IF(NOT(AND(ISNUMBER(FIND("[",_xlfn.FORMULATEXT('#_A'!M24))),ISNUMBER(FIND("!",_xlfn.FORMULATEXT('#_A'!M24))))),AND(ISNUMBER(FIND("[",_xlfn.FORMULATEXT(A!M24))),ISNUMBER(FIND("!",_xlfn.FORMULATEXT(A!M24)))),FALSE),"ExternalRefsMsg",IF(ISNUMBER('#_A'!M24),IF(ABS('#_A'!M24-A!M24)&gt;0.00001,TRUE,FALSE),IF('#_A'!M24&lt;&gt;A!M24,TRUE,FALSE)),IF(ISNUMBER('#_A'!M24),IF('#_A'!M24&gt;A!M24,"TooLow","TooHigh"),"WrongAnswer"),NOT(_xlfn.ISFORMULA('#_A'!M24)),IF(_xlfn.IFS(ISTEXT('#_A'!M24),FALSE,ISLOGICAL('#_A'!M24),FALSE,SUBSTITUTE(CELL("format",'#_A'!M24),"-","")=SUBSTITUTE(CELL("format",A!M24),"-",""),FALSE,CELL("format",'#_A'!M24)="G",FALSE,AND(CELL("format",'#_A'!M24)="F0",CELL("format",A!M24)="G"),FALSE,TRUE,IFERROR(IF(MATCH(CELL("format",'#_A'!M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24),_xlfn.FORMULATEXT(A!M24),A!M24),"9","#"),"8","#"),"7","#"),"6","#"),"5","#"),"4","#"),"3","#"),"2","#"),"1","#"),"0","#"),"$","")," ",""),",","@"),"&gt;","@"),"&lt;","@"),"=","@"),")","@"),"(","@"),"^","@"),"/","@"),"+","@"),"*","@"),"-","@"))-LEN(SUBSTITUTE(SUBSTITUTE(SUBSTITUTE(SUBSTITUTE(SUBSTITUTE(SUBSTITUTE(SUBSTITUTE(SUBSTITUTE(SUBSTITUTE(SUBSTITUTE(SUBSTITUTE(SUBSTITUTE(SUBSTITUTE(SUBSTITUTE(SUBSTITUTE(SUBSTITUTE(SUBSTITUTE(SUBSTITUTE(SUBSTITUTE(SUBSTITUTE(SUBSTITUTE(SUBSTITUTE(SUBSTITUTE(SUBSTITUTE(IF(_xlfn.ISFORMULA(A!M24),_xlfn.FORMULATEXT(A!M24),A!M24),"9","#"),"8","#"),"7","#"),"6","#"),"5","#"),"4","#"),"3","#"),"2","#"),"1","#"),"0","#"),"$","")," ",""),",","@"),"&gt;","@"),"&lt;","@"),"=","@"),")","@"),"(","@"),"^","@"),"/","@"),"+","@"),"*","@"),"-","@"),"@#","")))/2&gt;(LEN(SUBSTITUTE(SUBSTITUTE(SUBSTITUTE(SUBSTITUTE(SUBSTITUTE(SUBSTITUTE(SUBSTITUTE(SUBSTITUTE(SUBSTITUTE(SUBSTITUTE(SUBSTITUTE(SUBSTITUTE(SUBSTITUTE(SUBSTITUTE(SUBSTITUTE(SUBSTITUTE(SUBSTITUTE(SUBSTITUTE(SUBSTITUTE(SUBSTITUTE(SUBSTITUTE(SUBSTITUTE(SUBSTITUTE(IF(_xlfn.ISFORMULA('#_A'!M24),_xlfn.FORMULATEXT('#_A'!M24),'#_A'!M24),"9","#"),"8","#"),"7","#"),"6","#"),"5","#"),"4","#"),"3","#"),"2","#"),"1","#"),"0","#"),"$","")," ",""),",","@"),"&gt;","@"),"&lt;","@"),"=","@"),")","@"),"(","@"),"^","@"),"/","@"),"+","@"),"*","@"),"-","@"))-LEN(SUBSTITUTE(SUBSTITUTE(SUBSTITUTE(SUBSTITUTE(SUBSTITUTE(SUBSTITUTE(SUBSTITUTE(SUBSTITUTE(SUBSTITUTE(SUBSTITUTE(SUBSTITUTE(SUBSTITUTE(SUBSTITUTE(SUBSTITUTE(SUBSTITUTE(SUBSTITUTE(SUBSTITUTE(SUBSTITUTE(SUBSTITUTE(SUBSTITUTE(SUBSTITUTE(SUBSTITUTE(SUBSTITUTE(SUBSTITUTE(IF(_xlfn.ISFORMULA('#_A'!M24),_xlfn.FORMULATEXT('#_A'!M24),'#_A'!M24),"9","#"),"8","#"),"7","#"),"6","#"),"5","#"),"4","#"),"3","#"),"2","#"),"1","#"),"0","#"),"$","")," ",""),",","@"),"&gt;","@"),"&lt;","@"),"=","@"),")","@"),"(","@"),"^","@"),"/","@"),"+","@"),"*","@"),"-","@"),"@#","")))/2,TRUE,FALSE),"HardCodeMsg",IF(LEN(IF(_xlfn.ISFORMULA(A!M24),_xlfn.FORMULATEXT(A!M24),A!M24))-LEN(SUBSTITUTE(IF(_xlfn.ISFORMULA(A!M24),_xlfn.FORMULATEXT(A!M24),A!M24),"""",""))&gt;LEN(IF(_xlfn.ISFORMULA('#_A'!M24),_xlfn.FORMULATEXT('#_A'!M24),'#_A'!M24))-LEN(SUBSTITUTE(IF(_xlfn.ISFORMULA('#_A'!M24),_xlfn.FORMULATEXT('#_A'!M24),'#_A'!M24),"""","")),TRUE,FALSE),"HardQuoteMsg",IF(LEN(IF(_xlfn.ISFORMULA(A!M24),_xlfn.FORMULATEXT(A!M24),A!M24))-LEN(SUBSTITUTE(IF(_xlfn.ISFORMULA(A!M24),_xlfn.FORMULATEXT(A!M24),A!M24),"$",""))&lt;LEN(IF(_xlfn.ISFORMULA('#_A'!M24),_xlfn.FORMULATEXT('#_A'!M24),'#_A'!M24))-LEN(SUBSTITUTE(IF(_xlfn.ISFORMULA('#_A'!M24),_xlfn.FORMULATEXT('#_A'!M24),'#_A'!M24),"$","")),TRUE,FALSE),"MissingAbsMsg",_xlfn.IFS(ISTEXT('#_A'!M24),FALSE,ISLOGICAL('#_A'!M24),FALSE,SUBSTITUTE(CELL("format",'#_A'!M24),"-","")=SUBSTITUTE(CELL("format",A!M24),"-",""),FALSE,CELL("format",'#_A'!M24)="G",FALSE,AND(CELL("format",'#_A'!M24)="F0",CELL("format",A!M24)="G"),FALSE,TRUE,IFERROR(IF(MATCH(CELL("format",'#_A'!M24),FormatCodes_SFX!$A$4:$A$53,0)&gt;0,TRUE),FALSE),TRUE,TRUE),"FormatMsg",TRUE,"PerfectMsg")</f>
        <v>PerfectMsg</v>
      </c>
    </row>
    <row r="25" spans="4:19">
      <c r="D25" s="121">
        <v>0</v>
      </c>
      <c r="E25" s="121">
        <v>0</v>
      </c>
      <c r="F25" s="121">
        <v>0</v>
      </c>
      <c r="G25" s="121">
        <v>0</v>
      </c>
      <c r="H25" s="107"/>
      <c r="I25" s="105"/>
      <c r="J25" s="108">
        <v>0</v>
      </c>
      <c r="K25" s="125" t="str">
        <f ca="1">_xlfn.IFS(ISBLANK(A!K25),"",IF(NOT(ISNA('#_A'!K25)),IF(ISNA(A!K25),TRUE,FALSE),FALSE),"StuNAMsg",IF(AND(ISNA('#_A'!K25),ISNA(A!K25)),TRUE,FALSE),"PerfectMsg",IF(NOT(ISERROR('#_A'!K25)),IF(ISERROR(A!K25),TRUE,FALSE),FALSE),"StuErrorMsg",IF(TYPE('#_A'!K25)&lt;&gt;TYPE(A!K25),TRUE,FALSE),"WrongTypeMsg",IF(_xlfn.ISFORMULA('#_A'!K25),IF(NOT(_xlfn.ISFORMULA(A!K25)),TRUE),FALSE),"MissingFormulaMsg",IF(NOT(AND(ISNUMBER(FIND("[",_xlfn.FORMULATEXT('#_A'!K25))),ISNUMBER(FIND("!",_xlfn.FORMULATEXT('#_A'!K25))))),AND(ISNUMBER(FIND("[",_xlfn.FORMULATEXT(A!K25))),ISNUMBER(FIND("!",_xlfn.FORMULATEXT(A!K25)))),FALSE),"ExternalRefsMsg",IF(ISNUMBER('#_A'!K25),IF(ABS('#_A'!K25-A!K25)&gt;0.00001,TRUE,FALSE),IF('#_A'!K25&lt;&gt;A!K25,TRUE,FALSE)),IF(ISNUMBER('#_A'!K25),IF('#_A'!K25&gt;A!K25,"TooLow","TooHigh"),"WrongAnswer"),NOT(_xlfn.ISFORMULA('#_A'!K25)),IF(_xlfn.IFS(ISTEXT('#_A'!K25),FALSE,ISLOGICAL('#_A'!K25),FALSE,SUBSTITUTE(CELL("format",'#_A'!K25),"-","")=SUBSTITUTE(CELL("format",A!K25),"-",""),FALSE,CELL("format",'#_A'!K25)="G",FALSE,AND(CELL("format",'#_A'!K25)="F0",CELL("format",A!K25)="G"),FALSE,TRUE,IFERROR(IF(MATCH(CELL("format",'#_A'!K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K25),_xlfn.FORMULATEXT(A!K25),A!K25),"9","#"),"8","#"),"7","#"),"6","#"),"5","#"),"4","#"),"3","#"),"2","#"),"1","#"),"0","#"),"$","")," ",""),",","@"),"&gt;","@"),"&lt;","@"),"=","@"),")","@"),"(","@"),"^","@"),"/","@"),"+","@"),"*","@"),"-","@"))-LEN(SUBSTITUTE(SUBSTITUTE(SUBSTITUTE(SUBSTITUTE(SUBSTITUTE(SUBSTITUTE(SUBSTITUTE(SUBSTITUTE(SUBSTITUTE(SUBSTITUTE(SUBSTITUTE(SUBSTITUTE(SUBSTITUTE(SUBSTITUTE(SUBSTITUTE(SUBSTITUTE(SUBSTITUTE(SUBSTITUTE(SUBSTITUTE(SUBSTITUTE(SUBSTITUTE(SUBSTITUTE(SUBSTITUTE(SUBSTITUTE(IF(_xlfn.ISFORMULA(A!K25),_xlfn.FORMULATEXT(A!K25),A!K25),"9","#"),"8","#"),"7","#"),"6","#"),"5","#"),"4","#"),"3","#"),"2","#"),"1","#"),"0","#"),"$","")," ",""),",","@"),"&gt;","@"),"&lt;","@"),"=","@"),")","@"),"(","@"),"^","@"),"/","@"),"+","@"),"*","@"),"-","@"),"@#","")))/2&gt;(LEN(SUBSTITUTE(SUBSTITUTE(SUBSTITUTE(SUBSTITUTE(SUBSTITUTE(SUBSTITUTE(SUBSTITUTE(SUBSTITUTE(SUBSTITUTE(SUBSTITUTE(SUBSTITUTE(SUBSTITUTE(SUBSTITUTE(SUBSTITUTE(SUBSTITUTE(SUBSTITUTE(SUBSTITUTE(SUBSTITUTE(SUBSTITUTE(SUBSTITUTE(SUBSTITUTE(SUBSTITUTE(SUBSTITUTE(IF(_xlfn.ISFORMULA('#_A'!K25),_xlfn.FORMULATEXT('#_A'!K25),'#_A'!K25),"9","#"),"8","#"),"7","#"),"6","#"),"5","#"),"4","#"),"3","#"),"2","#"),"1","#"),"0","#"),"$","")," ",""),",","@"),"&gt;","@"),"&lt;","@"),"=","@"),")","@"),"(","@"),"^","@"),"/","@"),"+","@"),"*","@"),"-","@"))-LEN(SUBSTITUTE(SUBSTITUTE(SUBSTITUTE(SUBSTITUTE(SUBSTITUTE(SUBSTITUTE(SUBSTITUTE(SUBSTITUTE(SUBSTITUTE(SUBSTITUTE(SUBSTITUTE(SUBSTITUTE(SUBSTITUTE(SUBSTITUTE(SUBSTITUTE(SUBSTITUTE(SUBSTITUTE(SUBSTITUTE(SUBSTITUTE(SUBSTITUTE(SUBSTITUTE(SUBSTITUTE(SUBSTITUTE(SUBSTITUTE(IF(_xlfn.ISFORMULA('#_A'!K25),_xlfn.FORMULATEXT('#_A'!K25),'#_A'!K25),"9","#"),"8","#"),"7","#"),"6","#"),"5","#"),"4","#"),"3","#"),"2","#"),"1","#"),"0","#"),"$","")," ",""),",","@"),"&gt;","@"),"&lt;","@"),"=","@"),")","@"),"(","@"),"^","@"),"/","@"),"+","@"),"*","@"),"-","@"),"@#","")))/2,TRUE,FALSE),"HardCodeMsg",IF(LEN(IF(_xlfn.ISFORMULA(A!K25),_xlfn.FORMULATEXT(A!K25),A!K25))-LEN(SUBSTITUTE(IF(_xlfn.ISFORMULA(A!K25),_xlfn.FORMULATEXT(A!K25),A!K25),"""",""))&gt;LEN(IF(_xlfn.ISFORMULA('#_A'!K25),_xlfn.FORMULATEXT('#_A'!K25),'#_A'!K25))-LEN(SUBSTITUTE(IF(_xlfn.ISFORMULA('#_A'!K25),_xlfn.FORMULATEXT('#_A'!K25),'#_A'!K25),"""","")),TRUE,FALSE),"HardQuoteMsg",IF(LEN(IF(_xlfn.ISFORMULA(A!K25),_xlfn.FORMULATEXT(A!K25),A!K25))-LEN(SUBSTITUTE(IF(_xlfn.ISFORMULA(A!K25),_xlfn.FORMULATEXT(A!K25),A!K25),"$",""))&lt;LEN(IF(_xlfn.ISFORMULA('#_A'!K25),_xlfn.FORMULATEXT('#_A'!K25),'#_A'!K25))-LEN(SUBSTITUTE(IF(_xlfn.ISFORMULA('#_A'!K25),_xlfn.FORMULATEXT('#_A'!K25),'#_A'!K25),"$","")),TRUE,FALSE),"MissingAbsMsg",_xlfn.IFS(ISTEXT('#_A'!K25),FALSE,ISLOGICAL('#_A'!K25),FALSE,SUBSTITUTE(CELL("format",'#_A'!K25),"-","")=SUBSTITUTE(CELL("format",A!K25),"-",""),FALSE,CELL("format",'#_A'!K25)="G",FALSE,AND(CELL("format",'#_A'!K25)="F0",CELL("format",A!K25)="G"),FALSE,TRUE,IFERROR(IF(MATCH(CELL("format",'#_A'!K25),FormatCodes_SFX!$A$4:$A$53,0)&gt;0,TRUE),FALSE),TRUE,TRUE),"FormatMsg",TRUE,"PerfectMsg")</f>
        <v>PerfectMsg</v>
      </c>
      <c r="L25" s="125" t="str">
        <f ca="1">_xlfn.IFS(ISBLANK(A!L25),"",IF(NOT(ISNA('#_A'!L25)),IF(ISNA(A!L25),TRUE,FALSE),FALSE),"StuNAMsg",IF(AND(ISNA('#_A'!L25),ISNA(A!L25)),TRUE,FALSE),"PerfectMsg",IF(NOT(ISERROR('#_A'!L25)),IF(ISERROR(A!L25),TRUE,FALSE),FALSE),"StuErrorMsg",IF(TYPE('#_A'!L25)&lt;&gt;TYPE(A!L25),TRUE,FALSE),"WrongTypeMsg",IF(_xlfn.ISFORMULA('#_A'!L25),IF(NOT(_xlfn.ISFORMULA(A!L25)),TRUE),FALSE),"MissingFormulaMsg",IF(NOT(AND(ISNUMBER(FIND("[",_xlfn.FORMULATEXT('#_A'!L25))),ISNUMBER(FIND("!",_xlfn.FORMULATEXT('#_A'!L25))))),AND(ISNUMBER(FIND("[",_xlfn.FORMULATEXT(A!L25))),ISNUMBER(FIND("!",_xlfn.FORMULATEXT(A!L25)))),FALSE),"ExternalRefsMsg",IF(ISNUMBER('#_A'!L25),IF(ABS('#_A'!L25-A!L25)&gt;0.00001,TRUE,FALSE),IF('#_A'!L25&lt;&gt;A!L25,TRUE,FALSE)),IF(ISNUMBER('#_A'!L25),IF('#_A'!L25&gt;A!L25,"TooLow","TooHigh"),"WrongAnswer"),NOT(_xlfn.ISFORMULA('#_A'!L25)),IF(_xlfn.IFS(ISTEXT('#_A'!L25),FALSE,ISLOGICAL('#_A'!L25),FALSE,SUBSTITUTE(CELL("format",'#_A'!L25),"-","")=SUBSTITUTE(CELL("format",A!L25),"-",""),FALSE,CELL("format",'#_A'!L25)="G",FALSE,AND(CELL("format",'#_A'!L25)="F0",CELL("format",A!L25)="G"),FALSE,TRUE,IFERROR(IF(MATCH(CELL("format",'#_A'!L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25),_xlfn.FORMULATEXT(A!L25),A!L25),"9","#"),"8","#"),"7","#"),"6","#"),"5","#"),"4","#"),"3","#"),"2","#"),"1","#"),"0","#"),"$","")," ",""),",","@"),"&gt;","@"),"&lt;","@"),"=","@"),")","@"),"(","@"),"^","@"),"/","@"),"+","@"),"*","@"),"-","@"))-LEN(SUBSTITUTE(SUBSTITUTE(SUBSTITUTE(SUBSTITUTE(SUBSTITUTE(SUBSTITUTE(SUBSTITUTE(SUBSTITUTE(SUBSTITUTE(SUBSTITUTE(SUBSTITUTE(SUBSTITUTE(SUBSTITUTE(SUBSTITUTE(SUBSTITUTE(SUBSTITUTE(SUBSTITUTE(SUBSTITUTE(SUBSTITUTE(SUBSTITUTE(SUBSTITUTE(SUBSTITUTE(SUBSTITUTE(SUBSTITUTE(IF(_xlfn.ISFORMULA(A!L25),_xlfn.FORMULATEXT(A!L25),A!L25),"9","#"),"8","#"),"7","#"),"6","#"),"5","#"),"4","#"),"3","#"),"2","#"),"1","#"),"0","#"),"$","")," ",""),",","@"),"&gt;","@"),"&lt;","@"),"=","@"),")","@"),"(","@"),"^","@"),"/","@"),"+","@"),"*","@"),"-","@"),"@#","")))/2&gt;(LEN(SUBSTITUTE(SUBSTITUTE(SUBSTITUTE(SUBSTITUTE(SUBSTITUTE(SUBSTITUTE(SUBSTITUTE(SUBSTITUTE(SUBSTITUTE(SUBSTITUTE(SUBSTITUTE(SUBSTITUTE(SUBSTITUTE(SUBSTITUTE(SUBSTITUTE(SUBSTITUTE(SUBSTITUTE(SUBSTITUTE(SUBSTITUTE(SUBSTITUTE(SUBSTITUTE(SUBSTITUTE(SUBSTITUTE(IF(_xlfn.ISFORMULA('#_A'!L25),_xlfn.FORMULATEXT('#_A'!L25),'#_A'!L25),"9","#"),"8","#"),"7","#"),"6","#"),"5","#"),"4","#"),"3","#"),"2","#"),"1","#"),"0","#"),"$","")," ",""),",","@"),"&gt;","@"),"&lt;","@"),"=","@"),")","@"),"(","@"),"^","@"),"/","@"),"+","@"),"*","@"),"-","@"))-LEN(SUBSTITUTE(SUBSTITUTE(SUBSTITUTE(SUBSTITUTE(SUBSTITUTE(SUBSTITUTE(SUBSTITUTE(SUBSTITUTE(SUBSTITUTE(SUBSTITUTE(SUBSTITUTE(SUBSTITUTE(SUBSTITUTE(SUBSTITUTE(SUBSTITUTE(SUBSTITUTE(SUBSTITUTE(SUBSTITUTE(SUBSTITUTE(SUBSTITUTE(SUBSTITUTE(SUBSTITUTE(SUBSTITUTE(SUBSTITUTE(IF(_xlfn.ISFORMULA('#_A'!L25),_xlfn.FORMULATEXT('#_A'!L25),'#_A'!L25),"9","#"),"8","#"),"7","#"),"6","#"),"5","#"),"4","#"),"3","#"),"2","#"),"1","#"),"0","#"),"$","")," ",""),",","@"),"&gt;","@"),"&lt;","@"),"=","@"),")","@"),"(","@"),"^","@"),"/","@"),"+","@"),"*","@"),"-","@"),"@#","")))/2,TRUE,FALSE),"HardCodeMsg",IF(LEN(IF(_xlfn.ISFORMULA(A!L25),_xlfn.FORMULATEXT(A!L25),A!L25))-LEN(SUBSTITUTE(IF(_xlfn.ISFORMULA(A!L25),_xlfn.FORMULATEXT(A!L25),A!L25),"""",""))&gt;LEN(IF(_xlfn.ISFORMULA('#_A'!L25),_xlfn.FORMULATEXT('#_A'!L25),'#_A'!L25))-LEN(SUBSTITUTE(IF(_xlfn.ISFORMULA('#_A'!L25),_xlfn.FORMULATEXT('#_A'!L25),'#_A'!L25),"""","")),TRUE,FALSE),"HardQuoteMsg",IF(LEN(IF(_xlfn.ISFORMULA(A!L25),_xlfn.FORMULATEXT(A!L25),A!L25))-LEN(SUBSTITUTE(IF(_xlfn.ISFORMULA(A!L25),_xlfn.FORMULATEXT(A!L25),A!L25),"$",""))&lt;LEN(IF(_xlfn.ISFORMULA('#_A'!L25),_xlfn.FORMULATEXT('#_A'!L25),'#_A'!L25))-LEN(SUBSTITUTE(IF(_xlfn.ISFORMULA('#_A'!L25),_xlfn.FORMULATEXT('#_A'!L25),'#_A'!L25),"$","")),TRUE,FALSE),"MissingAbsMsg",_xlfn.IFS(ISTEXT('#_A'!L25),FALSE,ISLOGICAL('#_A'!L25),FALSE,SUBSTITUTE(CELL("format",'#_A'!L25),"-","")=SUBSTITUTE(CELL("format",A!L25),"-",""),FALSE,CELL("format",'#_A'!L25)="G",FALSE,AND(CELL("format",'#_A'!L25)="F0",CELL("format",A!L25)="G"),FALSE,TRUE,IFERROR(IF(MATCH(CELL("format",'#_A'!L25),FormatCodes_SFX!$A$4:$A$53,0)&gt;0,TRUE),FALSE),TRUE,TRUE),"FormatMsg",TRUE,"PerfectMsg")</f>
        <v>PerfectMsg</v>
      </c>
      <c r="M25" s="125" t="str">
        <f ca="1">_xlfn.IFS(ISBLANK(A!M25),"",IF(NOT(ISNA('#_A'!M25)),IF(ISNA(A!M25),TRUE,FALSE),FALSE),"StuNAMsg",IF(AND(ISNA('#_A'!M25),ISNA(A!M25)),TRUE,FALSE),"PerfectMsg",IF(NOT(ISERROR('#_A'!M25)),IF(ISERROR(A!M25),TRUE,FALSE),FALSE),"StuErrorMsg",IF(TYPE('#_A'!M25)&lt;&gt;TYPE(A!M25),TRUE,FALSE),"WrongTypeMsg",IF(_xlfn.ISFORMULA('#_A'!M25),IF(NOT(_xlfn.ISFORMULA(A!M25)),TRUE),FALSE),"MissingFormulaMsg",IF(NOT(AND(ISNUMBER(FIND("[",_xlfn.FORMULATEXT('#_A'!M25))),ISNUMBER(FIND("!",_xlfn.FORMULATEXT('#_A'!M25))))),AND(ISNUMBER(FIND("[",_xlfn.FORMULATEXT(A!M25))),ISNUMBER(FIND("!",_xlfn.FORMULATEXT(A!M25)))),FALSE),"ExternalRefsMsg",IF(ISNUMBER('#_A'!M25),IF(ABS('#_A'!M25-A!M25)&gt;0.00001,TRUE,FALSE),IF('#_A'!M25&lt;&gt;A!M25,TRUE,FALSE)),IF(ISNUMBER('#_A'!M25),IF('#_A'!M25&gt;A!M25,"TooLow","TooHigh"),"WrongAnswer"),NOT(_xlfn.ISFORMULA('#_A'!M25)),IF(_xlfn.IFS(ISTEXT('#_A'!M25),FALSE,ISLOGICAL('#_A'!M25),FALSE,SUBSTITUTE(CELL("format",'#_A'!M25),"-","")=SUBSTITUTE(CELL("format",A!M25),"-",""),FALSE,CELL("format",'#_A'!M25)="G",FALSE,AND(CELL("format",'#_A'!M25)="F0",CELL("format",A!M25)="G"),FALSE,TRUE,IFERROR(IF(MATCH(CELL("format",'#_A'!M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25),_xlfn.FORMULATEXT(A!M25),A!M25),"9","#"),"8","#"),"7","#"),"6","#"),"5","#"),"4","#"),"3","#"),"2","#"),"1","#"),"0","#"),"$","")," ",""),",","@"),"&gt;","@"),"&lt;","@"),"=","@"),")","@"),"(","@"),"^","@"),"/","@"),"+","@"),"*","@"),"-","@"))-LEN(SUBSTITUTE(SUBSTITUTE(SUBSTITUTE(SUBSTITUTE(SUBSTITUTE(SUBSTITUTE(SUBSTITUTE(SUBSTITUTE(SUBSTITUTE(SUBSTITUTE(SUBSTITUTE(SUBSTITUTE(SUBSTITUTE(SUBSTITUTE(SUBSTITUTE(SUBSTITUTE(SUBSTITUTE(SUBSTITUTE(SUBSTITUTE(SUBSTITUTE(SUBSTITUTE(SUBSTITUTE(SUBSTITUTE(SUBSTITUTE(IF(_xlfn.ISFORMULA(A!M25),_xlfn.FORMULATEXT(A!M25),A!M25),"9","#"),"8","#"),"7","#"),"6","#"),"5","#"),"4","#"),"3","#"),"2","#"),"1","#"),"0","#"),"$","")," ",""),",","@"),"&gt;","@"),"&lt;","@"),"=","@"),")","@"),"(","@"),"^","@"),"/","@"),"+","@"),"*","@"),"-","@"),"@#","")))/2&gt;(LEN(SUBSTITUTE(SUBSTITUTE(SUBSTITUTE(SUBSTITUTE(SUBSTITUTE(SUBSTITUTE(SUBSTITUTE(SUBSTITUTE(SUBSTITUTE(SUBSTITUTE(SUBSTITUTE(SUBSTITUTE(SUBSTITUTE(SUBSTITUTE(SUBSTITUTE(SUBSTITUTE(SUBSTITUTE(SUBSTITUTE(SUBSTITUTE(SUBSTITUTE(SUBSTITUTE(SUBSTITUTE(SUBSTITUTE(IF(_xlfn.ISFORMULA('#_A'!M25),_xlfn.FORMULATEXT('#_A'!M25),'#_A'!M25),"9","#"),"8","#"),"7","#"),"6","#"),"5","#"),"4","#"),"3","#"),"2","#"),"1","#"),"0","#"),"$","")," ",""),",","@"),"&gt;","@"),"&lt;","@"),"=","@"),")","@"),"(","@"),"^","@"),"/","@"),"+","@"),"*","@"),"-","@"))-LEN(SUBSTITUTE(SUBSTITUTE(SUBSTITUTE(SUBSTITUTE(SUBSTITUTE(SUBSTITUTE(SUBSTITUTE(SUBSTITUTE(SUBSTITUTE(SUBSTITUTE(SUBSTITUTE(SUBSTITUTE(SUBSTITUTE(SUBSTITUTE(SUBSTITUTE(SUBSTITUTE(SUBSTITUTE(SUBSTITUTE(SUBSTITUTE(SUBSTITUTE(SUBSTITUTE(SUBSTITUTE(SUBSTITUTE(SUBSTITUTE(IF(_xlfn.ISFORMULA('#_A'!M25),_xlfn.FORMULATEXT('#_A'!M25),'#_A'!M25),"9","#"),"8","#"),"7","#"),"6","#"),"5","#"),"4","#"),"3","#"),"2","#"),"1","#"),"0","#"),"$","")," ",""),",","@"),"&gt;","@"),"&lt;","@"),"=","@"),")","@"),"(","@"),"^","@"),"/","@"),"+","@"),"*","@"),"-","@"),"@#","")))/2,TRUE,FALSE),"HardCodeMsg",IF(LEN(IF(_xlfn.ISFORMULA(A!M25),_xlfn.FORMULATEXT(A!M25),A!M25))-LEN(SUBSTITUTE(IF(_xlfn.ISFORMULA(A!M25),_xlfn.FORMULATEXT(A!M25),A!M25),"""",""))&gt;LEN(IF(_xlfn.ISFORMULA('#_A'!M25),_xlfn.FORMULATEXT('#_A'!M25),'#_A'!M25))-LEN(SUBSTITUTE(IF(_xlfn.ISFORMULA('#_A'!M25),_xlfn.FORMULATEXT('#_A'!M25),'#_A'!M25),"""","")),TRUE,FALSE),"HardQuoteMsg",IF(LEN(IF(_xlfn.ISFORMULA(A!M25),_xlfn.FORMULATEXT(A!M25),A!M25))-LEN(SUBSTITUTE(IF(_xlfn.ISFORMULA(A!M25),_xlfn.FORMULATEXT(A!M25),A!M25),"$",""))&lt;LEN(IF(_xlfn.ISFORMULA('#_A'!M25),_xlfn.FORMULATEXT('#_A'!M25),'#_A'!M25))-LEN(SUBSTITUTE(IF(_xlfn.ISFORMULA('#_A'!M25),_xlfn.FORMULATEXT('#_A'!M25),'#_A'!M25),"$","")),TRUE,FALSE),"MissingAbsMsg",_xlfn.IFS(ISTEXT('#_A'!M25),FALSE,ISLOGICAL('#_A'!M25),FALSE,SUBSTITUTE(CELL("format",'#_A'!M25),"-","")=SUBSTITUTE(CELL("format",A!M25),"-",""),FALSE,CELL("format",'#_A'!M25)="G",FALSE,AND(CELL("format",'#_A'!M25)="F0",CELL("format",A!M25)="G"),FALSE,TRUE,IFERROR(IF(MATCH(CELL("format",'#_A'!M25),FormatCodes_SFX!$A$4:$A$53,0)&gt;0,TRUE),FALSE),TRUE,TRUE),"FormatMsg",TRUE,"PerfectMsg")</f>
        <v>PerfectMsg</v>
      </c>
    </row>
    <row r="26" spans="4:19">
      <c r="D26" s="121">
        <v>0</v>
      </c>
      <c r="E26" s="121">
        <v>0</v>
      </c>
      <c r="F26" s="121">
        <v>0</v>
      </c>
      <c r="G26" s="121">
        <v>0</v>
      </c>
      <c r="H26" s="107"/>
      <c r="I26" s="105"/>
    </row>
    <row r="27" spans="4:19">
      <c r="D27" s="121">
        <v>0</v>
      </c>
      <c r="E27" s="121">
        <v>0</v>
      </c>
      <c r="F27" s="121">
        <v>0</v>
      </c>
      <c r="G27" s="121">
        <v>0</v>
      </c>
      <c r="H27" s="107"/>
      <c r="I27" s="105"/>
    </row>
    <row r="28" spans="4:19">
      <c r="D28" s="121">
        <v>0</v>
      </c>
      <c r="E28" s="121">
        <v>0</v>
      </c>
      <c r="F28" s="121">
        <v>0</v>
      </c>
      <c r="G28" s="121">
        <v>0</v>
      </c>
      <c r="H28" s="107"/>
      <c r="I28" s="105"/>
    </row>
    <row r="29" spans="4:19">
      <c r="D29" s="121">
        <v>0</v>
      </c>
      <c r="E29" s="121">
        <v>0</v>
      </c>
      <c r="F29" s="121">
        <v>0</v>
      </c>
      <c r="G29" s="121">
        <v>0</v>
      </c>
      <c r="H29" s="107"/>
      <c r="I29" s="105"/>
      <c r="J29" s="105"/>
      <c r="K29" s="105"/>
      <c r="L29" s="105"/>
      <c r="M29" s="105"/>
      <c r="P29" s="105"/>
      <c r="Q29" s="105"/>
      <c r="R29" s="105"/>
      <c r="S29" s="105"/>
    </row>
    <row r="30" spans="4:19">
      <c r="D30" s="121">
        <v>0</v>
      </c>
      <c r="E30" s="121">
        <v>0</v>
      </c>
      <c r="F30" s="121">
        <v>0</v>
      </c>
      <c r="G30" s="121">
        <v>0</v>
      </c>
      <c r="H30" s="107"/>
      <c r="I30" s="105"/>
      <c r="J30" s="105"/>
      <c r="K30" s="105"/>
      <c r="L30" s="105"/>
      <c r="M30" s="105"/>
      <c r="P30" s="105"/>
      <c r="Q30" s="105"/>
      <c r="R30" s="105"/>
      <c r="S30" s="105"/>
    </row>
    <row r="31" spans="4:19">
      <c r="D31" s="121">
        <v>0</v>
      </c>
      <c r="E31" s="121">
        <v>0</v>
      </c>
      <c r="F31" s="121">
        <v>0</v>
      </c>
      <c r="G31" s="121">
        <v>0</v>
      </c>
      <c r="H31" s="107"/>
      <c r="I31" s="105"/>
      <c r="J31" s="105"/>
      <c r="K31" s="105"/>
      <c r="L31" s="105"/>
      <c r="M31" s="105"/>
      <c r="P31" s="105"/>
      <c r="Q31" s="105"/>
      <c r="R31" s="105"/>
      <c r="S31" s="105"/>
    </row>
    <row r="32" spans="4:19">
      <c r="D32" s="121">
        <v>0</v>
      </c>
      <c r="E32" s="121">
        <v>0</v>
      </c>
      <c r="F32" s="121">
        <v>0</v>
      </c>
      <c r="G32" s="121">
        <v>0</v>
      </c>
      <c r="H32" s="107"/>
      <c r="I32" s="105"/>
      <c r="J32" s="105"/>
      <c r="K32" s="105"/>
      <c r="L32" s="105"/>
      <c r="M32" s="105"/>
      <c r="P32" s="105"/>
      <c r="Q32" s="105"/>
      <c r="R32" s="105"/>
      <c r="S32" s="105"/>
    </row>
    <row r="33" spans="4:19">
      <c r="D33" s="121">
        <v>0</v>
      </c>
      <c r="E33" s="121">
        <v>0</v>
      </c>
      <c r="F33" s="121">
        <v>0</v>
      </c>
      <c r="G33" s="121">
        <v>0</v>
      </c>
      <c r="H33" s="107"/>
      <c r="I33" s="105"/>
      <c r="J33" s="105"/>
      <c r="K33" s="105"/>
      <c r="L33" s="105"/>
      <c r="M33" s="105"/>
      <c r="P33" s="105"/>
      <c r="Q33" s="105"/>
      <c r="R33" s="105"/>
      <c r="S33" s="105"/>
    </row>
    <row r="34" spans="4:19">
      <c r="D34" s="121">
        <v>0</v>
      </c>
      <c r="E34" s="121">
        <v>0</v>
      </c>
      <c r="F34" s="121">
        <v>0</v>
      </c>
      <c r="G34" s="121">
        <v>0</v>
      </c>
      <c r="H34" s="107"/>
      <c r="I34" s="105"/>
      <c r="J34" s="105"/>
      <c r="K34" s="105"/>
      <c r="L34" s="105"/>
      <c r="M34" s="105"/>
      <c r="O34" s="106">
        <v>0</v>
      </c>
      <c r="P34" s="105"/>
      <c r="Q34" s="105"/>
      <c r="R34" s="105"/>
      <c r="S34" s="105"/>
    </row>
    <row r="35" spans="4:19">
      <c r="D35" s="121">
        <v>0</v>
      </c>
      <c r="E35" s="121">
        <v>0</v>
      </c>
      <c r="F35" s="121">
        <v>0</v>
      </c>
      <c r="G35" s="121">
        <v>0</v>
      </c>
      <c r="H35" s="107"/>
      <c r="I35" s="105"/>
      <c r="J35" s="105"/>
      <c r="K35" s="105"/>
      <c r="L35" s="105"/>
      <c r="M35" s="105"/>
      <c r="P35" s="105"/>
      <c r="Q35" s="105"/>
      <c r="R35" s="105"/>
      <c r="S35" s="105"/>
    </row>
    <row r="36" spans="4:19">
      <c r="D36" s="121">
        <v>0</v>
      </c>
      <c r="E36" s="121">
        <v>0</v>
      </c>
      <c r="F36" s="121">
        <v>0</v>
      </c>
      <c r="G36" s="121">
        <v>0</v>
      </c>
      <c r="H36" s="107"/>
      <c r="I36" s="105"/>
      <c r="J36" s="105"/>
      <c r="K36" s="105"/>
      <c r="L36" s="105"/>
      <c r="P36" s="105"/>
      <c r="Q36" s="105"/>
      <c r="R36" s="105"/>
    </row>
    <row r="37" spans="4:19">
      <c r="D37" s="121">
        <v>0</v>
      </c>
      <c r="E37" s="121">
        <v>0</v>
      </c>
      <c r="F37" s="121">
        <v>0</v>
      </c>
      <c r="G37" s="121">
        <v>0</v>
      </c>
      <c r="H37" s="107"/>
      <c r="I37" s="105"/>
      <c r="J37" s="105"/>
      <c r="K37" s="105"/>
      <c r="L37" s="105"/>
      <c r="N37" s="105"/>
      <c r="O37" s="105"/>
      <c r="P37" s="105"/>
      <c r="Q37" s="105"/>
      <c r="R37" s="105"/>
    </row>
    <row r="38" spans="4:19">
      <c r="D38" s="121">
        <v>0</v>
      </c>
      <c r="E38" s="121">
        <v>0</v>
      </c>
      <c r="F38" s="121">
        <v>0</v>
      </c>
      <c r="G38" s="121">
        <v>0</v>
      </c>
      <c r="H38" s="107"/>
      <c r="I38" s="105"/>
      <c r="J38" s="105"/>
      <c r="K38" s="105"/>
      <c r="L38" s="105"/>
      <c r="N38" s="105"/>
      <c r="O38" s="105"/>
      <c r="P38" s="105"/>
      <c r="Q38" s="105"/>
      <c r="R38" s="105"/>
    </row>
    <row r="39" spans="4:19">
      <c r="D39" s="121">
        <v>0</v>
      </c>
      <c r="E39" s="121">
        <v>0</v>
      </c>
      <c r="F39" s="121">
        <v>0</v>
      </c>
      <c r="G39" s="121">
        <v>0</v>
      </c>
      <c r="H39" s="107"/>
      <c r="I39" s="105"/>
      <c r="J39" s="105"/>
      <c r="K39" s="105"/>
      <c r="L39" s="105"/>
      <c r="N39" s="105"/>
      <c r="O39" s="105"/>
      <c r="P39" s="105"/>
      <c r="Q39" s="105"/>
      <c r="R39" s="105"/>
    </row>
    <row r="40" spans="4:19">
      <c r="D40" s="121">
        <v>0</v>
      </c>
      <c r="E40" s="121">
        <v>0</v>
      </c>
      <c r="F40" s="121">
        <v>0</v>
      </c>
      <c r="G40" s="121">
        <v>0</v>
      </c>
      <c r="H40" s="107"/>
      <c r="I40" s="105"/>
      <c r="J40" s="105"/>
      <c r="K40" s="105"/>
      <c r="L40" s="105"/>
      <c r="N40" s="105"/>
      <c r="O40" s="105"/>
      <c r="P40" s="105"/>
      <c r="Q40" s="105"/>
      <c r="R40" s="105"/>
    </row>
    <row r="41" spans="4:19">
      <c r="D41" s="121">
        <v>0</v>
      </c>
      <c r="E41" s="121">
        <v>0</v>
      </c>
      <c r="F41" s="121">
        <v>0</v>
      </c>
      <c r="G41" s="121">
        <v>0</v>
      </c>
      <c r="H41" s="107"/>
      <c r="I41" s="105"/>
      <c r="J41" s="105"/>
      <c r="K41" s="105"/>
      <c r="L41" s="105"/>
      <c r="N41" s="105"/>
      <c r="O41" s="105"/>
      <c r="P41" s="105"/>
      <c r="Q41" s="105"/>
      <c r="R41" s="105"/>
    </row>
    <row r="42" spans="4:19">
      <c r="D42" s="121">
        <v>0</v>
      </c>
      <c r="E42" s="121">
        <v>0</v>
      </c>
      <c r="F42" s="121">
        <v>0</v>
      </c>
      <c r="G42" s="121">
        <v>0</v>
      </c>
      <c r="H42" s="107"/>
      <c r="I42" s="105"/>
      <c r="J42" s="105"/>
      <c r="K42" s="105"/>
      <c r="L42" s="105"/>
      <c r="P42" s="105"/>
      <c r="Q42" s="105"/>
      <c r="R42" s="105"/>
    </row>
    <row r="43" spans="4:19">
      <c r="D43" s="121">
        <v>0</v>
      </c>
      <c r="E43" s="121">
        <v>0</v>
      </c>
      <c r="F43" s="121">
        <v>0</v>
      </c>
      <c r="G43" s="121">
        <v>0</v>
      </c>
      <c r="H43" s="107"/>
      <c r="I43" s="105"/>
      <c r="J43" s="105"/>
      <c r="N43" s="105"/>
      <c r="O43" s="105"/>
      <c r="P43" s="105"/>
      <c r="Q43" s="105"/>
      <c r="R43" s="105"/>
    </row>
    <row r="44" spans="4:19">
      <c r="D44" s="121">
        <v>0</v>
      </c>
      <c r="E44" s="121">
        <v>0</v>
      </c>
      <c r="F44" s="121">
        <v>0</v>
      </c>
      <c r="G44" s="121">
        <v>0</v>
      </c>
      <c r="H44" s="107"/>
      <c r="I44" s="105"/>
      <c r="J44" s="105"/>
      <c r="K44" s="105"/>
      <c r="N44" s="105"/>
      <c r="O44" s="105"/>
      <c r="P44" s="105"/>
    </row>
    <row r="45" spans="4:19">
      <c r="D45" s="121">
        <v>0</v>
      </c>
      <c r="E45" s="121">
        <v>0</v>
      </c>
      <c r="F45" s="121">
        <v>0</v>
      </c>
      <c r="G45" s="121">
        <v>0</v>
      </c>
      <c r="H45" s="107"/>
      <c r="I45" s="105"/>
      <c r="J45" s="105"/>
      <c r="K45" s="105"/>
      <c r="N45" s="105"/>
      <c r="O45" s="105"/>
      <c r="P45" s="105"/>
    </row>
    <row r="46" spans="4:19">
      <c r="D46" s="121">
        <v>0</v>
      </c>
      <c r="E46" s="121">
        <v>0</v>
      </c>
      <c r="F46" s="121">
        <v>0</v>
      </c>
      <c r="G46" s="121">
        <v>0</v>
      </c>
      <c r="H46" s="107"/>
      <c r="I46" s="107"/>
      <c r="J46" s="105"/>
      <c r="K46" s="105"/>
      <c r="O46" s="105"/>
      <c r="P46" s="105"/>
    </row>
    <row r="47" spans="4:19">
      <c r="D47" s="121">
        <v>0</v>
      </c>
      <c r="E47" s="121">
        <v>0</v>
      </c>
      <c r="F47" s="121">
        <v>0</v>
      </c>
      <c r="G47" s="121">
        <v>0</v>
      </c>
      <c r="H47" s="107"/>
      <c r="I47" s="107"/>
      <c r="J47" s="105"/>
      <c r="K47" s="105"/>
      <c r="O47" s="105"/>
      <c r="P47" s="105"/>
    </row>
    <row r="48" spans="4:19">
      <c r="D48" s="121">
        <v>0</v>
      </c>
      <c r="E48" s="121">
        <v>0</v>
      </c>
      <c r="F48" s="121">
        <v>0</v>
      </c>
      <c r="G48" s="121">
        <v>0</v>
      </c>
      <c r="H48" s="107"/>
      <c r="I48" s="107"/>
      <c r="J48" s="105"/>
      <c r="K48" s="105"/>
      <c r="P48" s="105"/>
    </row>
    <row r="49" spans="4:11">
      <c r="D49" s="121">
        <v>0</v>
      </c>
      <c r="E49" s="121">
        <v>0</v>
      </c>
      <c r="F49" s="121">
        <v>0</v>
      </c>
      <c r="G49" s="121">
        <v>0</v>
      </c>
      <c r="H49" s="107"/>
      <c r="I49" s="107"/>
      <c r="J49" s="105"/>
      <c r="K49" s="105"/>
    </row>
    <row r="50" spans="4:11">
      <c r="D50" s="121">
        <v>0</v>
      </c>
      <c r="E50" s="121">
        <v>0</v>
      </c>
      <c r="F50" s="121">
        <v>0</v>
      </c>
      <c r="G50" s="121">
        <v>0</v>
      </c>
      <c r="H50" s="107"/>
      <c r="I50" s="107"/>
    </row>
    <row r="51" spans="4:11">
      <c r="D51" s="121">
        <v>0</v>
      </c>
      <c r="E51" s="121">
        <v>0</v>
      </c>
      <c r="F51" s="121">
        <v>0</v>
      </c>
      <c r="G51" s="121">
        <v>0</v>
      </c>
      <c r="H51" s="107"/>
      <c r="I51" s="107"/>
    </row>
    <row r="52" spans="4:11">
      <c r="D52" s="121">
        <v>0</v>
      </c>
      <c r="E52" s="121">
        <v>0</v>
      </c>
      <c r="F52" s="121">
        <v>0</v>
      </c>
      <c r="G52" s="121">
        <v>0</v>
      </c>
      <c r="H52" s="107"/>
      <c r="I52" s="107"/>
    </row>
    <row r="53" spans="4:11">
      <c r="D53" s="121">
        <v>0</v>
      </c>
      <c r="E53" s="121">
        <v>0</v>
      </c>
      <c r="F53" s="121">
        <v>0</v>
      </c>
      <c r="G53" s="121">
        <v>0</v>
      </c>
      <c r="H53" s="107"/>
      <c r="I53" s="107"/>
    </row>
    <row r="54" spans="4:11">
      <c r="D54" s="121">
        <v>0</v>
      </c>
      <c r="E54" s="121">
        <v>0</v>
      </c>
      <c r="F54" s="121">
        <v>0</v>
      </c>
      <c r="G54" s="121">
        <v>0</v>
      </c>
      <c r="H54" s="107"/>
    </row>
    <row r="55" spans="4:11">
      <c r="D55" s="121">
        <v>0</v>
      </c>
      <c r="E55" s="121">
        <v>0</v>
      </c>
      <c r="F55" s="121">
        <v>0</v>
      </c>
      <c r="G55" s="121">
        <v>0</v>
      </c>
      <c r="H55" s="107"/>
    </row>
    <row r="56" spans="4:11">
      <c r="D56" s="121">
        <v>0</v>
      </c>
      <c r="E56" s="121">
        <v>0</v>
      </c>
      <c r="F56" s="121">
        <v>0</v>
      </c>
      <c r="G56" s="121">
        <v>0</v>
      </c>
      <c r="H56" s="107"/>
    </row>
    <row r="57" spans="4:11">
      <c r="D57" s="121">
        <v>0</v>
      </c>
      <c r="E57" s="121">
        <v>0</v>
      </c>
      <c r="F57" s="121">
        <v>0</v>
      </c>
      <c r="G57" s="121">
        <v>0</v>
      </c>
      <c r="H57" s="107"/>
    </row>
    <row r="58" spans="4:11">
      <c r="D58" s="121">
        <v>0</v>
      </c>
      <c r="E58" s="121">
        <v>0</v>
      </c>
      <c r="F58" s="121">
        <v>0</v>
      </c>
      <c r="G58" s="121">
        <v>0</v>
      </c>
      <c r="H58" s="107"/>
    </row>
    <row r="59" spans="4:11">
      <c r="D59" s="121">
        <v>0</v>
      </c>
      <c r="E59" s="121">
        <v>0</v>
      </c>
      <c r="F59" s="121">
        <v>0</v>
      </c>
      <c r="G59" s="121">
        <v>0</v>
      </c>
      <c r="H59" s="107"/>
    </row>
    <row r="60" spans="4:11">
      <c r="D60" s="121">
        <v>0</v>
      </c>
      <c r="E60" s="121">
        <v>0</v>
      </c>
      <c r="F60" s="121">
        <v>0</v>
      </c>
      <c r="G60" s="121">
        <v>0</v>
      </c>
      <c r="H60" s="107"/>
    </row>
  </sheetData>
  <mergeCells count="1">
    <mergeCell ref="K19:M1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F11A3-0208-4FDA-B591-C85AA8A1801C}">
  <dimension ref="C1:AQ60"/>
  <sheetViews>
    <sheetView showGridLines="0" zoomScaleNormal="100" zoomScalePageLayoutView="85" workbookViewId="0">
      <pane ySplit="2" topLeftCell="A22" activePane="bottomLeft" state="frozen"/>
      <selection pane="bottomLeft" activeCell="N40" sqref="N40"/>
    </sheetView>
  </sheetViews>
  <sheetFormatPr defaultColWidth="10.7109375" defaultRowHeight="15.75"/>
  <cols>
    <col min="1" max="2" width="0.85546875" style="1" customWidth="1"/>
    <col min="3" max="3" width="8.7109375" style="1" customWidth="1"/>
    <col min="4" max="4" width="8.7109375" style="7" customWidth="1"/>
    <col min="5" max="5" width="12.7109375" style="7" customWidth="1"/>
    <col min="6" max="6" width="10.42578125" style="1" bestFit="1" customWidth="1"/>
    <col min="7" max="7" width="12.28515625" style="1" customWidth="1"/>
    <col min="8" max="8" width="2.7109375" style="1" customWidth="1"/>
    <col min="9" max="9" width="13.42578125" style="1" customWidth="1"/>
    <col min="10" max="10" width="16.28515625" style="1" customWidth="1"/>
    <col min="11" max="11" width="14.28515625" style="1" customWidth="1"/>
    <col min="12" max="12" width="11.28515625" style="1" bestFit="1" customWidth="1"/>
    <col min="13" max="14" width="10" style="1" customWidth="1"/>
    <col min="15" max="15" width="13.28515625" style="1" bestFit="1" customWidth="1"/>
    <col min="16" max="16" width="18.7109375" style="1" customWidth="1"/>
    <col min="17" max="20" width="10" style="1" customWidth="1"/>
    <col min="21" max="16384" width="10.7109375" style="1"/>
  </cols>
  <sheetData>
    <row r="1" spans="3:43" ht="22.15" customHeight="1">
      <c r="C1" s="88" t="s">
        <v>311</v>
      </c>
      <c r="D1" s="88" t="s">
        <v>312</v>
      </c>
      <c r="E1" s="88" t="s">
        <v>313</v>
      </c>
      <c r="F1" s="89"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88"/>
      <c r="H1" s="88"/>
      <c r="I1" s="88"/>
      <c r="J1" s="88"/>
      <c r="K1" s="89" t="str" cm="1">
        <f t="array" ref="K1">_xlfn.IFS(ROW(A100)&lt;100,"Undo deleted row or quit without saving",COLUMN(AZ1)&lt;52,"Undo deleted column or quit without saving",ROW(A100)&gt;100,"Undo inserted row or quit without saving",COLUMN(AZ1)&gt;52,"Undo inserted column or quit without saving",Scoreboard!$F$21&lt;&gt;"","Security compromised: Undo last action or quit without saving",TRUE=TRUE,"Connor Guarino")</f>
        <v>Connor Guarino</v>
      </c>
      <c r="L1" s="89"/>
      <c r="M1" s="89"/>
      <c r="N1" s="89" t="s">
        <v>314</v>
      </c>
      <c r="O1" s="89"/>
      <c r="P1" s="89"/>
      <c r="Q1" s="89"/>
      <c r="R1" s="90" t="s">
        <v>315</v>
      </c>
      <c r="S1" s="89"/>
      <c r="T1" s="89"/>
      <c r="U1" s="127" t="s">
        <v>318</v>
      </c>
      <c r="V1" s="92"/>
      <c r="W1" s="91"/>
      <c r="X1" s="92"/>
      <c r="Y1" s="91"/>
      <c r="Z1" s="88" t="str">
        <f t="shared" ref="Z1:AC2" si="0">C1</f>
        <v>earned</v>
      </c>
      <c r="AA1" s="88" t="str">
        <f t="shared" si="0"/>
        <v>possible</v>
      </c>
      <c r="AB1" s="88" t="str">
        <f t="shared" si="0"/>
        <v>cell</v>
      </c>
      <c r="AC1" s="89" t="str">
        <f t="shared" ca="1" si="0"/>
        <v>error</v>
      </c>
      <c r="AD1" s="88"/>
      <c r="AE1" s="88"/>
      <c r="AF1" s="93"/>
      <c r="AG1" s="93"/>
      <c r="AH1" s="89" t="str">
        <f>K1</f>
        <v>Connor Guarino</v>
      </c>
      <c r="AI1" s="89"/>
      <c r="AJ1" s="93"/>
      <c r="AK1" s="93"/>
      <c r="AL1" s="93"/>
      <c r="AM1" s="93"/>
      <c r="AN1" s="89" t="s">
        <v>314</v>
      </c>
      <c r="AO1" s="93"/>
      <c r="AP1" s="93"/>
      <c r="AQ1" s="93"/>
    </row>
    <row r="2" spans="3:43" ht="22.9" customHeight="1" thickBot="1">
      <c r="C2" s="94">
        <f ca="1">ASC!$C$2</f>
        <v>9</v>
      </c>
      <c r="D2" s="95">
        <f>ASC!$D$2</f>
        <v>9</v>
      </c>
      <c r="E2" s="94" t="str" cm="1">
        <f t="array" aca="1" ref="E2" ca="1">SUBSTITUTE(IF(LEN(CELL("address"))&lt;15,CELL("address"),""),"$","")</f>
        <v/>
      </c>
      <c r="F2" s="96" t="str">
        <f ca="1">IF(ISNUMBER(SEARCH("#REF!",_xlfn.FORMULATEXT(INDIRECT("'ASC'!"&amp;E2)))),"DRAGGING CELLS IS NOT PERMITTED. PLEASE UNDO LAST ACTION!!",IF($R$1&lt;&gt;"Feedback OFF",IFERROR(HLOOKUP(INDIRECT("'ASC'!"&amp;E2),Feedback_SFX!$B$2:$N$10,IF($R$1="Feedback ON", 2, Feedback_SFX!B1), FALSE), ""),""))</f>
        <v/>
      </c>
      <c r="G2" s="97"/>
      <c r="H2" s="97"/>
      <c r="I2" s="97"/>
      <c r="J2" s="97"/>
      <c r="K2" s="98"/>
      <c r="L2" s="97"/>
      <c r="M2" s="97"/>
      <c r="N2" s="97"/>
      <c r="O2" s="97"/>
      <c r="P2" s="97"/>
      <c r="Q2" s="97"/>
      <c r="R2" s="104" t="str">
        <f ca="1">IF(Scoreboard!$E$4="Excel version: Invalid","****ERROR: Scoreboard requires Excel 365 or 2021 to run****", "")</f>
        <v/>
      </c>
      <c r="S2" s="97"/>
      <c r="T2" s="97"/>
      <c r="U2" s="99"/>
      <c r="V2" s="100"/>
      <c r="W2" s="101"/>
      <c r="X2" s="100"/>
      <c r="Y2" s="101"/>
      <c r="Z2" s="102">
        <f t="shared" ca="1" si="0"/>
        <v>9</v>
      </c>
      <c r="AA2" s="102">
        <f t="shared" si="0"/>
        <v>9</v>
      </c>
      <c r="AB2" s="102" t="str">
        <f t="shared" ca="1" si="0"/>
        <v/>
      </c>
      <c r="AC2" s="96" t="str">
        <f t="shared" ca="1" si="0"/>
        <v/>
      </c>
      <c r="AD2" s="97"/>
      <c r="AE2" s="97"/>
      <c r="AF2" s="103"/>
      <c r="AG2" s="103"/>
      <c r="AH2" s="103"/>
      <c r="AI2" s="103"/>
      <c r="AJ2" s="103"/>
      <c r="AK2" s="103"/>
      <c r="AL2" s="103"/>
      <c r="AM2" s="103"/>
      <c r="AN2" s="103"/>
      <c r="AO2" s="103"/>
      <c r="AP2" s="103"/>
      <c r="AQ2" s="103"/>
    </row>
    <row r="3" spans="3:43" ht="4.9000000000000004" customHeight="1"/>
    <row r="4" spans="3:43" ht="4.9000000000000004" customHeight="1"/>
    <row r="5" spans="3:43" ht="4.9000000000000004" customHeight="1"/>
    <row r="7" spans="3:43" s="7" customFormat="1" ht="31.5">
      <c r="D7" s="6" t="s">
        <v>1</v>
      </c>
      <c r="E7" s="6" t="s">
        <v>2</v>
      </c>
      <c r="F7" s="6" t="s">
        <v>3</v>
      </c>
      <c r="G7" s="6" t="s">
        <v>4</v>
      </c>
      <c r="H7" s="41"/>
      <c r="I7" s="42" t="s">
        <v>5</v>
      </c>
      <c r="J7" s="9"/>
      <c r="K7" s="9"/>
      <c r="L7" s="9"/>
      <c r="M7" s="9"/>
      <c r="N7" s="9"/>
      <c r="O7" s="10"/>
    </row>
    <row r="8" spans="3:43">
      <c r="D8" s="14" t="s">
        <v>6</v>
      </c>
      <c r="E8" s="14" t="s">
        <v>7</v>
      </c>
      <c r="F8" s="14" t="s">
        <v>8</v>
      </c>
      <c r="G8" s="14" t="s">
        <v>9</v>
      </c>
      <c r="H8" s="41"/>
      <c r="I8" s="15" t="s">
        <v>47</v>
      </c>
      <c r="J8" s="16"/>
      <c r="K8" s="16"/>
      <c r="L8" s="16"/>
      <c r="M8" s="16"/>
      <c r="N8" s="16"/>
      <c r="O8" s="17"/>
    </row>
    <row r="9" spans="3:43" ht="31.5">
      <c r="D9" s="14" t="s">
        <v>6</v>
      </c>
      <c r="E9" s="14" t="s">
        <v>7</v>
      </c>
      <c r="F9" s="14" t="s">
        <v>13</v>
      </c>
      <c r="G9" s="14" t="s">
        <v>9</v>
      </c>
      <c r="H9" s="41"/>
      <c r="I9" s="45"/>
      <c r="J9" s="16"/>
      <c r="K9" s="16"/>
      <c r="L9" s="16"/>
      <c r="M9" s="16"/>
      <c r="N9" s="16"/>
      <c r="O9" s="17"/>
      <c r="S9" s="86">
        <v>982</v>
      </c>
    </row>
    <row r="10" spans="3:43">
      <c r="D10" s="14" t="s">
        <v>6</v>
      </c>
      <c r="E10" s="14" t="s">
        <v>15</v>
      </c>
      <c r="F10" s="14" t="s">
        <v>16</v>
      </c>
      <c r="G10" s="14" t="s">
        <v>17</v>
      </c>
      <c r="H10" s="41"/>
      <c r="I10" s="48" t="s">
        <v>18</v>
      </c>
      <c r="J10" s="16"/>
      <c r="K10" s="16"/>
      <c r="L10" s="16"/>
      <c r="M10" s="16"/>
      <c r="N10" s="16"/>
      <c r="O10" s="17"/>
    </row>
    <row r="11" spans="3:43" ht="31.5">
      <c r="D11" s="14" t="s">
        <v>6</v>
      </c>
      <c r="E11" s="14" t="s">
        <v>7</v>
      </c>
      <c r="F11" s="14" t="s">
        <v>13</v>
      </c>
      <c r="G11" s="14" t="s">
        <v>17</v>
      </c>
      <c r="H11" s="41"/>
      <c r="I11" s="19" t="s">
        <v>69</v>
      </c>
      <c r="J11" s="16"/>
      <c r="K11" s="16"/>
      <c r="L11" s="16"/>
      <c r="M11" s="16"/>
      <c r="N11" s="16"/>
      <c r="O11" s="17"/>
    </row>
    <row r="12" spans="3:43" ht="31.5">
      <c r="D12" s="14" t="s">
        <v>23</v>
      </c>
      <c r="E12" s="14" t="s">
        <v>24</v>
      </c>
      <c r="F12" s="14" t="s">
        <v>25</v>
      </c>
      <c r="G12" s="14" t="s">
        <v>9</v>
      </c>
      <c r="H12" s="41"/>
      <c r="I12" s="21" t="s">
        <v>55</v>
      </c>
      <c r="J12" s="16"/>
      <c r="K12" s="16"/>
      <c r="L12" s="16"/>
      <c r="M12" s="16"/>
      <c r="N12" s="16"/>
      <c r="O12" s="17"/>
    </row>
    <row r="13" spans="3:43" ht="31.5">
      <c r="D13" s="14" t="s">
        <v>6</v>
      </c>
      <c r="E13" s="14" t="s">
        <v>15</v>
      </c>
      <c r="F13" s="14" t="s">
        <v>13</v>
      </c>
      <c r="G13" s="14" t="s">
        <v>17</v>
      </c>
      <c r="H13" s="41"/>
      <c r="I13" s="21" t="s">
        <v>70</v>
      </c>
      <c r="J13" s="16"/>
      <c r="K13" s="16"/>
      <c r="L13" s="16"/>
      <c r="M13" s="16"/>
      <c r="N13" s="16"/>
      <c r="O13" s="17"/>
    </row>
    <row r="14" spans="3:43" ht="31.5">
      <c r="D14" s="14" t="s">
        <v>6</v>
      </c>
      <c r="E14" s="14" t="s">
        <v>7</v>
      </c>
      <c r="F14" s="14" t="s">
        <v>13</v>
      </c>
      <c r="G14" s="14" t="s">
        <v>9</v>
      </c>
      <c r="H14" s="41"/>
      <c r="I14" s="36" t="s">
        <v>71</v>
      </c>
      <c r="J14" s="16"/>
      <c r="K14" s="16"/>
      <c r="L14" s="16"/>
      <c r="M14" s="16"/>
      <c r="N14" s="16"/>
      <c r="O14" s="17"/>
    </row>
    <row r="15" spans="3:43">
      <c r="D15" s="14" t="s">
        <v>23</v>
      </c>
      <c r="E15" s="14" t="s">
        <v>7</v>
      </c>
      <c r="F15" s="14" t="s">
        <v>8</v>
      </c>
      <c r="G15" s="14" t="s">
        <v>9</v>
      </c>
      <c r="H15" s="41"/>
      <c r="I15" s="63" t="s">
        <v>72</v>
      </c>
      <c r="J15" s="24"/>
      <c r="K15" s="24"/>
      <c r="L15" s="24"/>
      <c r="M15" s="24"/>
      <c r="N15" s="24"/>
      <c r="O15" s="25"/>
    </row>
    <row r="16" spans="3:43" ht="31.5">
      <c r="D16" s="14" t="s">
        <v>6</v>
      </c>
      <c r="E16" s="14" t="s">
        <v>7</v>
      </c>
      <c r="F16" s="14" t="s">
        <v>13</v>
      </c>
      <c r="G16" s="14" t="s">
        <v>9</v>
      </c>
      <c r="H16" s="41"/>
    </row>
    <row r="17" spans="4:19">
      <c r="D17" s="14" t="s">
        <v>23</v>
      </c>
      <c r="E17" s="14" t="s">
        <v>7</v>
      </c>
      <c r="F17" s="14" t="s">
        <v>25</v>
      </c>
      <c r="G17" s="14" t="s">
        <v>9</v>
      </c>
      <c r="H17" s="41"/>
      <c r="I17" s="7"/>
      <c r="J17" s="7"/>
      <c r="K17" s="7"/>
      <c r="L17" s="7"/>
      <c r="M17" s="7"/>
      <c r="N17" s="7"/>
      <c r="O17" s="7"/>
    </row>
    <row r="18" spans="4:19" ht="31.5">
      <c r="D18" s="14" t="s">
        <v>6</v>
      </c>
      <c r="E18" s="14" t="s">
        <v>30</v>
      </c>
      <c r="F18" s="14" t="s">
        <v>13</v>
      </c>
      <c r="G18" s="14" t="s">
        <v>17</v>
      </c>
      <c r="H18" s="41"/>
      <c r="I18" s="7"/>
      <c r="O18" s="7"/>
    </row>
    <row r="19" spans="4:19" ht="31.5">
      <c r="D19" s="14" t="s">
        <v>6</v>
      </c>
      <c r="E19" s="14" t="s">
        <v>7</v>
      </c>
      <c r="F19" s="14" t="s">
        <v>13</v>
      </c>
      <c r="G19" s="14" t="s">
        <v>17</v>
      </c>
      <c r="H19" s="41"/>
      <c r="I19" s="7"/>
      <c r="K19" s="218" t="s">
        <v>5</v>
      </c>
      <c r="L19" s="219"/>
      <c r="M19" s="219"/>
      <c r="O19" s="7"/>
    </row>
    <row r="20" spans="4:19">
      <c r="D20" s="14" t="s">
        <v>23</v>
      </c>
      <c r="E20" s="14" t="s">
        <v>7</v>
      </c>
      <c r="F20" s="14" t="s">
        <v>25</v>
      </c>
      <c r="G20" s="14" t="s">
        <v>9</v>
      </c>
      <c r="H20" s="41"/>
      <c r="I20" s="7"/>
      <c r="J20" s="64" t="s">
        <v>3</v>
      </c>
      <c r="K20" s="54" t="s">
        <v>73</v>
      </c>
      <c r="L20" s="54" t="s">
        <v>74</v>
      </c>
      <c r="M20" s="54" t="s">
        <v>33</v>
      </c>
    </row>
    <row r="21" spans="4:19">
      <c r="D21" s="14" t="s">
        <v>23</v>
      </c>
      <c r="E21" s="14" t="s">
        <v>7</v>
      </c>
      <c r="F21" s="14" t="s">
        <v>25</v>
      </c>
      <c r="G21" s="14" t="s">
        <v>17</v>
      </c>
      <c r="H21" s="41"/>
      <c r="I21" s="7"/>
      <c r="J21" s="65" t="s">
        <v>16</v>
      </c>
      <c r="K21" s="87">
        <f>COUNTIFS($F$8:$F$60,$J21,$G$8:$G$60,K$20)</f>
        <v>3</v>
      </c>
      <c r="L21" s="87">
        <f t="shared" ref="L21:L24" si="1">COUNTIFS($F$8:$F$60,$J21,$G$8:$G$60,L$20)</f>
        <v>12</v>
      </c>
      <c r="M21" s="87">
        <f>SUM(K21:L21)</f>
        <v>15</v>
      </c>
    </row>
    <row r="22" spans="4:19" ht="31.5">
      <c r="D22" s="14" t="s">
        <v>6</v>
      </c>
      <c r="E22" s="14" t="s">
        <v>7</v>
      </c>
      <c r="F22" s="14" t="s">
        <v>13</v>
      </c>
      <c r="G22" s="14" t="s">
        <v>9</v>
      </c>
      <c r="H22" s="41"/>
      <c r="I22" s="7"/>
      <c r="J22" s="65" t="s">
        <v>13</v>
      </c>
      <c r="K22" s="87">
        <f t="shared" ref="K22:L24" si="2">COUNTIFS($F$8:$F$60,$J22,$G$8:$G$60,K$20)</f>
        <v>9</v>
      </c>
      <c r="L22" s="87">
        <f t="shared" si="1"/>
        <v>9</v>
      </c>
      <c r="M22" s="87">
        <f t="shared" ref="M22:M24" si="3">SUM(K22:L22)</f>
        <v>18</v>
      </c>
    </row>
    <row r="23" spans="4:19">
      <c r="D23" s="14" t="s">
        <v>6</v>
      </c>
      <c r="E23" s="14" t="s">
        <v>7</v>
      </c>
      <c r="F23" s="14" t="s">
        <v>8</v>
      </c>
      <c r="G23" s="14" t="s">
        <v>9</v>
      </c>
      <c r="H23" s="41"/>
      <c r="I23" s="7"/>
      <c r="J23" s="65" t="s">
        <v>25</v>
      </c>
      <c r="K23" s="87">
        <f t="shared" si="2"/>
        <v>13</v>
      </c>
      <c r="L23" s="87">
        <f t="shared" si="1"/>
        <v>1</v>
      </c>
      <c r="M23" s="87">
        <f t="shared" si="3"/>
        <v>14</v>
      </c>
    </row>
    <row r="24" spans="4:19">
      <c r="D24" s="66" t="s">
        <v>34</v>
      </c>
      <c r="E24" s="66" t="s">
        <v>7</v>
      </c>
      <c r="F24" s="66" t="s">
        <v>25</v>
      </c>
      <c r="G24" s="66" t="s">
        <v>9</v>
      </c>
      <c r="H24" s="41"/>
      <c r="I24" s="7"/>
      <c r="J24" s="65" t="s">
        <v>8</v>
      </c>
      <c r="K24" s="87">
        <f t="shared" si="2"/>
        <v>6</v>
      </c>
      <c r="L24" s="87">
        <f t="shared" si="1"/>
        <v>0</v>
      </c>
      <c r="M24" s="87">
        <f t="shared" si="3"/>
        <v>6</v>
      </c>
    </row>
    <row r="25" spans="4:19">
      <c r="D25" s="14" t="s">
        <v>6</v>
      </c>
      <c r="E25" s="14" t="s">
        <v>7</v>
      </c>
      <c r="F25" s="14" t="s">
        <v>16</v>
      </c>
      <c r="G25" s="14" t="s">
        <v>9</v>
      </c>
      <c r="H25" s="41"/>
      <c r="I25" s="7"/>
      <c r="J25" s="67" t="s">
        <v>33</v>
      </c>
      <c r="K25" s="87">
        <f>SUM(K21:K24)</f>
        <v>31</v>
      </c>
      <c r="L25" s="87">
        <f>SUM(L21:L24)</f>
        <v>22</v>
      </c>
      <c r="M25" s="87">
        <f>SUM(M21:M24)</f>
        <v>53</v>
      </c>
    </row>
    <row r="26" spans="4:19" ht="31.5">
      <c r="D26" s="14" t="s">
        <v>6</v>
      </c>
      <c r="E26" s="14" t="s">
        <v>15</v>
      </c>
      <c r="F26" s="14" t="s">
        <v>13</v>
      </c>
      <c r="G26" s="14" t="s">
        <v>17</v>
      </c>
      <c r="H26" s="41"/>
      <c r="I26" s="7"/>
    </row>
    <row r="27" spans="4:19" ht="31.5">
      <c r="D27" s="14" t="s">
        <v>34</v>
      </c>
      <c r="E27" s="14" t="s">
        <v>7</v>
      </c>
      <c r="F27" s="14" t="s">
        <v>13</v>
      </c>
      <c r="G27" s="14" t="s">
        <v>9</v>
      </c>
      <c r="H27" s="41"/>
      <c r="I27" s="7"/>
    </row>
    <row r="28" spans="4:19">
      <c r="D28" s="14" t="s">
        <v>6</v>
      </c>
      <c r="E28" s="14" t="s">
        <v>7</v>
      </c>
      <c r="F28" s="14" t="s">
        <v>25</v>
      </c>
      <c r="G28" s="14" t="s">
        <v>9</v>
      </c>
      <c r="H28" s="41"/>
      <c r="I28" s="7"/>
    </row>
    <row r="29" spans="4:19" ht="16.5" thickBot="1">
      <c r="D29" s="14" t="s">
        <v>6</v>
      </c>
      <c r="E29" s="14" t="s">
        <v>7</v>
      </c>
      <c r="F29" s="14" t="s">
        <v>16</v>
      </c>
      <c r="G29" s="14" t="s">
        <v>17</v>
      </c>
      <c r="H29" s="41"/>
      <c r="I29" s="7"/>
      <c r="J29" s="7"/>
      <c r="K29" s="7"/>
      <c r="L29" s="7"/>
      <c r="M29" s="7"/>
      <c r="P29" s="7"/>
      <c r="Q29" s="7"/>
      <c r="R29" s="7"/>
      <c r="S29" s="7"/>
    </row>
    <row r="30" spans="4:19" ht="30">
      <c r="D30" s="14" t="s">
        <v>6</v>
      </c>
      <c r="E30" s="14" t="s">
        <v>7</v>
      </c>
      <c r="F30" s="14" t="s">
        <v>16</v>
      </c>
      <c r="G30" s="14" t="s">
        <v>9</v>
      </c>
      <c r="H30" s="41"/>
      <c r="I30" s="7"/>
      <c r="J30" s="7"/>
      <c r="K30" s="7"/>
      <c r="L30" s="7"/>
      <c r="M30" s="7"/>
      <c r="N30" s="85" t="s">
        <v>310</v>
      </c>
      <c r="P30" s="7"/>
      <c r="Q30" s="7"/>
      <c r="R30" s="7"/>
      <c r="S30" s="7"/>
    </row>
    <row r="31" spans="4:19">
      <c r="D31" s="14" t="s">
        <v>6</v>
      </c>
      <c r="E31" s="14" t="s">
        <v>15</v>
      </c>
      <c r="F31" s="14" t="s">
        <v>16</v>
      </c>
      <c r="G31" s="14" t="s">
        <v>17</v>
      </c>
      <c r="H31" s="41"/>
      <c r="I31" s="7"/>
      <c r="J31" s="7"/>
      <c r="K31" s="7"/>
      <c r="L31" s="7"/>
      <c r="M31" s="7"/>
      <c r="P31" s="7"/>
      <c r="Q31" s="7"/>
      <c r="R31" s="7"/>
      <c r="S31" s="7"/>
    </row>
    <row r="32" spans="4:19">
      <c r="D32" s="14" t="s">
        <v>6</v>
      </c>
      <c r="E32" s="14" t="s">
        <v>15</v>
      </c>
      <c r="F32" s="14" t="s">
        <v>25</v>
      </c>
      <c r="G32" s="14" t="s">
        <v>9</v>
      </c>
      <c r="H32" s="41"/>
      <c r="I32" s="7"/>
      <c r="J32" s="7"/>
      <c r="K32" s="7"/>
      <c r="L32" s="7"/>
      <c r="M32" s="7"/>
      <c r="P32" s="7"/>
      <c r="Q32" s="7"/>
      <c r="R32" s="7"/>
      <c r="S32" s="7"/>
    </row>
    <row r="33" spans="4:19" ht="31.5">
      <c r="D33" s="14" t="s">
        <v>6</v>
      </c>
      <c r="E33" s="14" t="s">
        <v>7</v>
      </c>
      <c r="F33" s="14" t="s">
        <v>13</v>
      </c>
      <c r="G33" s="14" t="s">
        <v>9</v>
      </c>
      <c r="H33" s="41"/>
      <c r="I33" s="7"/>
      <c r="J33" s="7"/>
      <c r="K33" s="7"/>
      <c r="L33" s="7"/>
      <c r="M33" s="7"/>
      <c r="P33" s="7"/>
      <c r="Q33" s="7"/>
      <c r="R33" s="7"/>
      <c r="S33" s="7"/>
    </row>
    <row r="34" spans="4:19" ht="31.5">
      <c r="D34" s="14" t="s">
        <v>23</v>
      </c>
      <c r="E34" s="14" t="s">
        <v>15</v>
      </c>
      <c r="F34" s="14" t="s">
        <v>13</v>
      </c>
      <c r="G34" s="14" t="s">
        <v>9</v>
      </c>
      <c r="H34" s="41"/>
      <c r="I34" s="7"/>
      <c r="J34" s="7"/>
      <c r="K34" s="7"/>
      <c r="L34" s="7"/>
      <c r="M34" s="7"/>
      <c r="O34" s="1" t="s">
        <v>22</v>
      </c>
      <c r="P34" s="7"/>
      <c r="Q34" s="7"/>
      <c r="R34" s="7"/>
      <c r="S34" s="7"/>
    </row>
    <row r="35" spans="4:19">
      <c r="D35" s="14" t="s">
        <v>23</v>
      </c>
      <c r="E35" s="14" t="s">
        <v>7</v>
      </c>
      <c r="F35" s="14" t="s">
        <v>8</v>
      </c>
      <c r="G35" s="14" t="s">
        <v>9</v>
      </c>
      <c r="H35" s="41"/>
      <c r="I35" s="7"/>
      <c r="J35" s="7"/>
      <c r="K35" s="7"/>
      <c r="L35" s="7"/>
      <c r="M35" s="7"/>
      <c r="P35" s="7"/>
      <c r="Q35" s="7"/>
      <c r="R35" s="7"/>
      <c r="S35" s="7"/>
    </row>
    <row r="36" spans="4:19">
      <c r="D36" s="14" t="s">
        <v>23</v>
      </c>
      <c r="E36" s="14" t="s">
        <v>15</v>
      </c>
      <c r="F36" s="14" t="s">
        <v>25</v>
      </c>
      <c r="G36" s="14" t="s">
        <v>9</v>
      </c>
      <c r="H36" s="41"/>
      <c r="I36" s="7"/>
      <c r="J36" s="7"/>
      <c r="K36" s="7"/>
      <c r="L36" s="7"/>
      <c r="P36" s="7"/>
      <c r="Q36" s="7"/>
      <c r="R36" s="7"/>
    </row>
    <row r="37" spans="4:19">
      <c r="D37" s="14" t="s">
        <v>6</v>
      </c>
      <c r="E37" s="14" t="s">
        <v>7</v>
      </c>
      <c r="F37" s="14" t="s">
        <v>16</v>
      </c>
      <c r="G37" s="14" t="s">
        <v>9</v>
      </c>
      <c r="H37" s="41"/>
      <c r="I37" s="7"/>
      <c r="J37" s="7"/>
      <c r="K37" s="7"/>
      <c r="L37" s="7"/>
      <c r="N37" s="7"/>
      <c r="O37" s="7"/>
      <c r="P37" s="7"/>
      <c r="Q37" s="7"/>
      <c r="R37" s="7"/>
    </row>
    <row r="38" spans="4:19" ht="31.5">
      <c r="D38" s="14" t="s">
        <v>30</v>
      </c>
      <c r="E38" s="14" t="s">
        <v>7</v>
      </c>
      <c r="F38" s="14" t="s">
        <v>13</v>
      </c>
      <c r="G38" s="14" t="s">
        <v>17</v>
      </c>
      <c r="H38" s="41"/>
      <c r="I38" s="7"/>
      <c r="J38" s="7"/>
      <c r="K38" s="7"/>
      <c r="L38" s="7"/>
      <c r="N38" s="7"/>
      <c r="O38" s="7"/>
      <c r="P38" s="7"/>
      <c r="Q38" s="7"/>
      <c r="R38" s="7"/>
    </row>
    <row r="39" spans="4:19">
      <c r="D39" s="14" t="s">
        <v>6</v>
      </c>
      <c r="E39" s="14" t="s">
        <v>15</v>
      </c>
      <c r="F39" s="14" t="s">
        <v>16</v>
      </c>
      <c r="G39" s="14" t="s">
        <v>17</v>
      </c>
      <c r="H39" s="41"/>
      <c r="I39" s="7"/>
      <c r="J39" s="7"/>
      <c r="K39" s="7"/>
      <c r="L39" s="7"/>
      <c r="N39" s="7"/>
      <c r="O39" s="7"/>
      <c r="P39" s="7"/>
      <c r="Q39" s="7"/>
      <c r="R39" s="7"/>
    </row>
    <row r="40" spans="4:19">
      <c r="D40" s="14" t="s">
        <v>23</v>
      </c>
      <c r="E40" s="14" t="s">
        <v>7</v>
      </c>
      <c r="F40" s="14" t="s">
        <v>25</v>
      </c>
      <c r="G40" s="14" t="s">
        <v>9</v>
      </c>
      <c r="H40" s="41"/>
      <c r="I40" s="7"/>
      <c r="J40" s="7"/>
      <c r="K40" s="7"/>
      <c r="L40" s="7"/>
      <c r="N40" s="7"/>
      <c r="O40" s="7"/>
      <c r="P40" s="7"/>
      <c r="Q40" s="7"/>
      <c r="R40" s="7"/>
    </row>
    <row r="41" spans="4:19">
      <c r="D41" s="14" t="s">
        <v>35</v>
      </c>
      <c r="E41" s="14" t="s">
        <v>7</v>
      </c>
      <c r="F41" s="14" t="s">
        <v>25</v>
      </c>
      <c r="G41" s="14" t="s">
        <v>9</v>
      </c>
      <c r="H41" s="41"/>
      <c r="I41" s="7"/>
      <c r="J41" s="7"/>
      <c r="K41" s="7"/>
      <c r="L41" s="7"/>
      <c r="N41" s="7"/>
      <c r="O41" s="7"/>
      <c r="P41" s="7"/>
      <c r="Q41" s="7"/>
      <c r="R41" s="7"/>
    </row>
    <row r="42" spans="4:19">
      <c r="D42" s="14" t="s">
        <v>30</v>
      </c>
      <c r="E42" s="14" t="s">
        <v>7</v>
      </c>
      <c r="F42" s="14" t="s">
        <v>25</v>
      </c>
      <c r="G42" s="14" t="s">
        <v>9</v>
      </c>
      <c r="H42" s="41"/>
      <c r="I42" s="7"/>
      <c r="J42" s="7"/>
      <c r="K42" s="7"/>
      <c r="L42" s="7"/>
      <c r="P42" s="7"/>
      <c r="Q42" s="7"/>
      <c r="R42" s="7"/>
    </row>
    <row r="43" spans="4:19" ht="31.5">
      <c r="D43" s="14" t="s">
        <v>6</v>
      </c>
      <c r="E43" s="14" t="s">
        <v>15</v>
      </c>
      <c r="F43" s="14" t="s">
        <v>13</v>
      </c>
      <c r="G43" s="14" t="s">
        <v>9</v>
      </c>
      <c r="H43" s="41"/>
      <c r="I43" s="7"/>
      <c r="J43" s="7"/>
      <c r="N43" s="7"/>
      <c r="O43" s="7"/>
      <c r="P43" s="7"/>
      <c r="Q43" s="7"/>
      <c r="R43" s="7"/>
    </row>
    <row r="44" spans="4:19">
      <c r="D44" s="14" t="s">
        <v>6</v>
      </c>
      <c r="E44" s="14" t="s">
        <v>7</v>
      </c>
      <c r="F44" s="14" t="s">
        <v>16</v>
      </c>
      <c r="G44" s="14" t="s">
        <v>17</v>
      </c>
      <c r="H44" s="41"/>
      <c r="I44" s="7"/>
      <c r="J44"/>
      <c r="K44"/>
      <c r="N44" s="7"/>
      <c r="O44" s="7"/>
      <c r="P44" s="7"/>
    </row>
    <row r="45" spans="4:19">
      <c r="D45" s="14" t="s">
        <v>30</v>
      </c>
      <c r="E45" s="14" t="s">
        <v>7</v>
      </c>
      <c r="F45" s="14" t="s">
        <v>16</v>
      </c>
      <c r="G45" s="14" t="s">
        <v>17</v>
      </c>
      <c r="H45" s="41"/>
      <c r="I45" s="7"/>
      <c r="J45"/>
      <c r="K45"/>
      <c r="N45" s="7"/>
      <c r="O45" s="7"/>
      <c r="P45" s="7"/>
    </row>
    <row r="46" spans="4:19">
      <c r="D46" s="14" t="s">
        <v>6</v>
      </c>
      <c r="E46" s="14" t="s">
        <v>7</v>
      </c>
      <c r="F46" s="14" t="s">
        <v>25</v>
      </c>
      <c r="G46" s="14" t="s">
        <v>9</v>
      </c>
      <c r="H46" s="41"/>
      <c r="I46" s="41"/>
      <c r="J46"/>
      <c r="K46"/>
      <c r="O46" s="7"/>
      <c r="P46" s="7"/>
    </row>
    <row r="47" spans="4:19">
      <c r="D47" s="14" t="s">
        <v>23</v>
      </c>
      <c r="E47" s="14" t="s">
        <v>7</v>
      </c>
      <c r="F47" s="14" t="s">
        <v>16</v>
      </c>
      <c r="G47" s="14" t="s">
        <v>17</v>
      </c>
      <c r="H47" s="41"/>
      <c r="I47" s="41"/>
      <c r="J47"/>
      <c r="K47"/>
      <c r="O47" s="7"/>
      <c r="P47" s="7"/>
    </row>
    <row r="48" spans="4:19" ht="31.5">
      <c r="D48" s="14" t="s">
        <v>6</v>
      </c>
      <c r="E48" s="14" t="s">
        <v>24</v>
      </c>
      <c r="F48" s="14" t="s">
        <v>13</v>
      </c>
      <c r="G48" s="14" t="s">
        <v>17</v>
      </c>
      <c r="H48" s="41"/>
      <c r="I48" s="41"/>
      <c r="J48"/>
      <c r="K48"/>
      <c r="P48" s="7"/>
    </row>
    <row r="49" spans="4:11">
      <c r="D49" s="14" t="s">
        <v>6</v>
      </c>
      <c r="E49" s="14" t="s">
        <v>7</v>
      </c>
      <c r="F49" s="14" t="s">
        <v>25</v>
      </c>
      <c r="G49" s="14" t="s">
        <v>9</v>
      </c>
      <c r="H49" s="41"/>
      <c r="I49" s="41"/>
      <c r="J49"/>
      <c r="K49"/>
    </row>
    <row r="50" spans="4:11">
      <c r="D50" s="14" t="s">
        <v>6</v>
      </c>
      <c r="E50" s="14" t="s">
        <v>15</v>
      </c>
      <c r="F50" s="14" t="s">
        <v>16</v>
      </c>
      <c r="G50" s="14" t="s">
        <v>17</v>
      </c>
      <c r="H50" s="41"/>
      <c r="I50" s="41"/>
    </row>
    <row r="51" spans="4:11">
      <c r="D51" s="14" t="s">
        <v>35</v>
      </c>
      <c r="E51" s="14" t="s">
        <v>15</v>
      </c>
      <c r="F51" s="14" t="s">
        <v>16</v>
      </c>
      <c r="G51" s="14" t="s">
        <v>17</v>
      </c>
      <c r="H51" s="41"/>
      <c r="I51" s="41"/>
    </row>
    <row r="52" spans="4:11">
      <c r="D52" s="14" t="s">
        <v>6</v>
      </c>
      <c r="E52" s="14" t="s">
        <v>15</v>
      </c>
      <c r="F52" s="14" t="s">
        <v>8</v>
      </c>
      <c r="G52" s="14" t="s">
        <v>9</v>
      </c>
      <c r="H52" s="41"/>
      <c r="I52" s="41"/>
    </row>
    <row r="53" spans="4:11">
      <c r="D53" s="14" t="s">
        <v>6</v>
      </c>
      <c r="E53" s="14" t="s">
        <v>15</v>
      </c>
      <c r="F53" s="14" t="s">
        <v>8</v>
      </c>
      <c r="G53" s="14" t="s">
        <v>9</v>
      </c>
      <c r="H53" s="41"/>
      <c r="I53" s="41"/>
    </row>
    <row r="54" spans="4:11" ht="31.5">
      <c r="D54" s="14" t="s">
        <v>6</v>
      </c>
      <c r="E54" s="14" t="s">
        <v>7</v>
      </c>
      <c r="F54" s="14" t="s">
        <v>13</v>
      </c>
      <c r="G54" s="14" t="s">
        <v>9</v>
      </c>
      <c r="H54" s="41"/>
    </row>
    <row r="55" spans="4:11">
      <c r="D55" s="14" t="s">
        <v>6</v>
      </c>
      <c r="E55" s="14" t="s">
        <v>7</v>
      </c>
      <c r="F55" s="14" t="s">
        <v>16</v>
      </c>
      <c r="G55" s="14" t="s">
        <v>17</v>
      </c>
      <c r="H55" s="41"/>
    </row>
    <row r="56" spans="4:11" ht="31.5">
      <c r="D56" s="14" t="s">
        <v>35</v>
      </c>
      <c r="E56" s="14" t="s">
        <v>7</v>
      </c>
      <c r="F56" s="14" t="s">
        <v>13</v>
      </c>
      <c r="G56" s="14" t="s">
        <v>17</v>
      </c>
      <c r="H56" s="41"/>
    </row>
    <row r="57" spans="4:11" ht="31.5">
      <c r="D57" s="14" t="s">
        <v>6</v>
      </c>
      <c r="E57" s="14" t="s">
        <v>15</v>
      </c>
      <c r="F57" s="14" t="s">
        <v>13</v>
      </c>
      <c r="G57" s="14" t="s">
        <v>17</v>
      </c>
      <c r="H57" s="41"/>
    </row>
    <row r="58" spans="4:11">
      <c r="D58" s="14" t="s">
        <v>6</v>
      </c>
      <c r="E58" s="14" t="s">
        <v>7</v>
      </c>
      <c r="F58" s="14" t="s">
        <v>25</v>
      </c>
      <c r="G58" s="14" t="s">
        <v>9</v>
      </c>
      <c r="H58" s="41"/>
    </row>
    <row r="59" spans="4:11">
      <c r="D59" s="14" t="s">
        <v>6</v>
      </c>
      <c r="E59" s="14" t="s">
        <v>15</v>
      </c>
      <c r="F59" s="14" t="s">
        <v>16</v>
      </c>
      <c r="G59" s="14" t="s">
        <v>17</v>
      </c>
      <c r="H59" s="41"/>
    </row>
    <row r="60" spans="4:11">
      <c r="D60" s="14" t="s">
        <v>6</v>
      </c>
      <c r="E60" s="14" t="s">
        <v>7</v>
      </c>
      <c r="F60" s="14" t="s">
        <v>16</v>
      </c>
      <c r="G60" s="14" t="s">
        <v>17</v>
      </c>
      <c r="H60" s="41"/>
    </row>
  </sheetData>
  <mergeCells count="1">
    <mergeCell ref="K19:M19"/>
  </mergeCells>
  <conditionalFormatting sqref="A3:AA100">
    <cfRule type="expression" dxfId="244" priority="2" stopIfTrue="1">
      <formula>$F$2="DRAGGING CELLS IS NOT PERMITTED. PLEASE UNDO LAST ACTION!!"</formula>
    </cfRule>
  </conditionalFormatting>
  <conditionalFormatting sqref="C1:C2">
    <cfRule type="expression" dxfId="239" priority="12">
      <formula>$C$2/$D$2&gt;=0.076</formula>
    </cfRule>
  </conditionalFormatting>
  <conditionalFormatting sqref="C1:Q2 S1:T1 Z1:AQ2 R2:T2">
    <cfRule type="expression" dxfId="238" priority="5">
      <formula>$R$1="Feedback OFF"</formula>
    </cfRule>
  </conditionalFormatting>
  <conditionalFormatting sqref="D1:D2">
    <cfRule type="expression" dxfId="237" priority="13">
      <formula>$C$2/$D$2&gt;=0.153</formula>
    </cfRule>
  </conditionalFormatting>
  <conditionalFormatting sqref="E1:E2">
    <cfRule type="expression" dxfId="236" priority="14">
      <formula>$C$2/$D$2&gt;=0.23</formula>
    </cfRule>
  </conditionalFormatting>
  <conditionalFormatting sqref="F1:F2">
    <cfRule type="expression" dxfId="235" priority="15">
      <formula>$C$2/$D$2&gt;=0.307</formula>
    </cfRule>
  </conditionalFormatting>
  <conditionalFormatting sqref="G1:G2">
    <cfRule type="expression" dxfId="234" priority="16">
      <formula>$C$2/$D$2&gt;=0.384</formula>
    </cfRule>
  </conditionalFormatting>
  <conditionalFormatting sqref="H1:H2">
    <cfRule type="expression" dxfId="233" priority="17">
      <formula>$C$2/$D$2&gt;=0.461</formula>
    </cfRule>
  </conditionalFormatting>
  <conditionalFormatting sqref="I1:I2">
    <cfRule type="expression" dxfId="232" priority="18">
      <formula>$C$2/$D$2&gt;=0.538</formula>
    </cfRule>
  </conditionalFormatting>
  <conditionalFormatting sqref="J1:J2">
    <cfRule type="expression" dxfId="231" priority="19">
      <formula>$C$2/$D$2&gt;=0.615</formula>
    </cfRule>
  </conditionalFormatting>
  <conditionalFormatting sqref="K1:R2">
    <cfRule type="expression" dxfId="229" priority="20">
      <formula>$C$2/$D$2&gt;=0.692</formula>
    </cfRule>
  </conditionalFormatting>
  <conditionalFormatting sqref="N1">
    <cfRule type="expression" dxfId="228" priority="8">
      <formula>$C$2/$D$2&gt;=0.846</formula>
    </cfRule>
  </conditionalFormatting>
  <conditionalFormatting sqref="Q1">
    <cfRule type="expression" dxfId="227" priority="11">
      <formula>$C$2/$D$2&gt;=0.846</formula>
    </cfRule>
  </conditionalFormatting>
  <conditionalFormatting sqref="R1">
    <cfRule type="expression" dxfId="226" priority="6">
      <formula>$R$1&lt;&gt;""</formula>
    </cfRule>
  </conditionalFormatting>
  <conditionalFormatting sqref="S1:T2">
    <cfRule type="expression" dxfId="225" priority="7">
      <formula>$C$2/$D$2&gt;=0.846</formula>
    </cfRule>
  </conditionalFormatting>
  <conditionalFormatting sqref="Z1:AH1 AJ1:AM1 AO1:AQ1 Z2:AQ2">
    <cfRule type="expression" dxfId="224" priority="21">
      <formula>$C$2/$D$2&gt;=1</formula>
    </cfRule>
  </conditionalFormatting>
  <conditionalFormatting sqref="AI1">
    <cfRule type="expression" dxfId="223" priority="10">
      <formula>$C$2/$D$2&gt;=0.846</formula>
    </cfRule>
  </conditionalFormatting>
  <conditionalFormatting sqref="AN1">
    <cfRule type="expression" dxfId="222" priority="9">
      <formula>$C$2/$D$2&gt;=0.846</formula>
    </cfRule>
  </conditionalFormatting>
  <dataValidations disablePrompts="1" count="1">
    <dataValidation type="list" allowBlank="1" showInputMessage="1" showErrorMessage="1" sqref="R1" xr:uid="{0A57171E-BF5D-4C6B-8C3D-FB6308100780}">
      <formula1>"Feedback ON, Taunting ON, Feedback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D7C34A71-E99B-401F-A63D-460E5EF08B3E}">
            <xm:f>Scoreboard!$E$4="Excel version: Invalid"</xm:f>
            <x14:dxf>
              <font>
                <color rgb="FF9C0006"/>
              </font>
              <fill>
                <patternFill>
                  <fgColor indexed="64"/>
                  <bgColor rgb="FFFFC7CE"/>
                </patternFill>
              </fill>
            </x14:dxf>
          </x14:cfRule>
          <x14:cfRule type="expression" priority="3" stopIfTrue="1" id="{A48492C7-DA3E-4427-80B8-38DF4CC5559B}">
            <xm:f>Scoreboard!$F$21&lt;&gt;""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E0DF4743-733C-4781-B8B1-8E3160B7D659}">
            <xm:f>AND($R$1&lt;&gt;"Feedback OFF",IF(ASC!A3=Feedback_SFX!$C$2, TRUE, FALSE))</xm:f>
            <x14:dxf>
              <fill>
                <patternFill>
                  <bgColor rgb="FFCEEED0"/>
                </patternFill>
              </fill>
            </x14:dxf>
          </x14:cfRule>
          <x14:cfRule type="expression" priority="23" stopIfTrue="1" id="{4F8682A6-23F5-4204-904F-0F72D305CD66}">
            <xm:f>AND($R$1&lt;&gt;"Feedback OFF",IF(ASC!A3=Feedback_SFX!$K$2, TRUE, FALSE))</xm:f>
            <x14:dxf>
              <fill>
                <patternFill>
                  <bgColor rgb="FFFFFF64"/>
                </patternFill>
              </fill>
            </x14:dxf>
          </x14:cfRule>
          <x14:cfRule type="expression" priority="24" stopIfTrue="1" id="{93EDDDCA-0454-4FEF-B026-6CC1D5E82D21}">
            <xm:f>AND($R$1&lt;&gt;"Feedback OFF",AND(IF(ASC!A3&lt;&gt;Feedback_SFX!$C$2, TRUE, FALSE),ASC!A3&lt;&gt;"",_xlfn.ISFORMULA(ASC!A3)))</xm:f>
            <x14:dxf>
              <fill>
                <patternFill>
                  <bgColor rgb="FFFF99CC"/>
                </patternFill>
              </fill>
            </x14:dxf>
          </x14:cfRule>
          <xm:sqref>A3:AN60</xm:sqref>
        </x14:conditionalFormatting>
        <x14:conditionalFormatting xmlns:xm="http://schemas.microsoft.com/office/excel/2006/main">
          <x14:cfRule type="expression" priority="4" stopIfTrue="1" id="{EA01329F-6812-448C-8208-2F92A54BCC3D}">
            <xm:f>Scoreboard!$F$21&lt;&gt;""</xm:f>
            <x14:dxf>
              <font>
                <color rgb="FF9C0006"/>
              </font>
              <fill>
                <patternFill>
                  <fgColor indexed="64"/>
                  <bgColor rgb="FFFFC7CE"/>
                </patternFill>
              </fill>
            </x14:dxf>
          </x14:cfRule>
          <xm:sqref>K1:P1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3B15C-732F-4CC9-A6FD-8CE470E53BD3}">
  <sheetPr>
    <tabColor rgb="FF4FADEA"/>
  </sheetPr>
  <dimension ref="C1:AQ60"/>
  <sheetViews>
    <sheetView zoomScale="31" zoomScaleNormal="110" zoomScalePageLayoutView="85" workbookViewId="0">
      <pane ySplit="2" topLeftCell="A3" activePane="bottomLeft" state="frozen"/>
      <selection pane="bottomLeft" activeCell="A3" sqref="A3:XFD3"/>
    </sheetView>
  </sheetViews>
  <sheetFormatPr defaultColWidth="10.7109375" defaultRowHeight="8.25"/>
  <cols>
    <col min="1" max="2" width="0.85546875" style="106" customWidth="1"/>
    <col min="3" max="3" width="1.28515625" style="106" customWidth="1"/>
    <col min="4" max="4" width="8.140625" style="105" customWidth="1"/>
    <col min="5" max="5" width="12.7109375" style="105" customWidth="1"/>
    <col min="6" max="6" width="10.42578125" style="106" bestFit="1" customWidth="1"/>
    <col min="7" max="7" width="12.28515625" style="106" customWidth="1"/>
    <col min="8" max="8" width="2.7109375" style="106" customWidth="1"/>
    <col min="9" max="9" width="13.42578125" style="106" customWidth="1"/>
    <col min="10" max="10" width="16.28515625" style="106" customWidth="1"/>
    <col min="11" max="11" width="14.28515625" style="106" customWidth="1"/>
    <col min="12" max="12" width="11.28515625" style="106" bestFit="1" customWidth="1"/>
    <col min="13" max="14" width="10" style="106" customWidth="1"/>
    <col min="15" max="15" width="13.28515625" style="106" bestFit="1" customWidth="1"/>
    <col min="16" max="16" width="18.7109375" style="106" customWidth="1"/>
    <col min="17" max="20" width="10" style="106" customWidth="1"/>
    <col min="21" max="16384" width="10.7109375" style="106"/>
  </cols>
  <sheetData>
    <row r="1" spans="3:43" ht="22.15" customHeight="1">
      <c r="C1" s="109" t="s">
        <v>311</v>
      </c>
      <c r="D1" s="109" t="s">
        <v>312</v>
      </c>
      <c r="E1" s="109" t="s">
        <v>313</v>
      </c>
      <c r="F1" s="110"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109"/>
      <c r="H1" s="109"/>
      <c r="I1" s="109"/>
      <c r="J1" s="109"/>
      <c r="K1" s="110" t="str">
        <f>ASC!$K$1</f>
        <v>Connor Guarino</v>
      </c>
      <c r="L1" s="110"/>
      <c r="M1" s="110"/>
      <c r="N1" s="110" t="s">
        <v>314</v>
      </c>
      <c r="O1" s="110"/>
      <c r="P1" s="110"/>
      <c r="Q1" s="110"/>
      <c r="R1" s="110" t="s">
        <v>315</v>
      </c>
      <c r="S1" s="110"/>
      <c r="T1" s="110"/>
      <c r="U1" s="105"/>
      <c r="V1" s="105"/>
      <c r="W1" s="105"/>
      <c r="X1" s="105"/>
      <c r="Y1" s="105"/>
      <c r="Z1" s="109" t="str">
        <f t="shared" ref="Z1:AC2" si="0">C1</f>
        <v>earned</v>
      </c>
      <c r="AA1" s="109" t="str">
        <f t="shared" si="0"/>
        <v>possible</v>
      </c>
      <c r="AB1" s="109" t="str">
        <f t="shared" si="0"/>
        <v>cell</v>
      </c>
      <c r="AC1" s="110" t="str">
        <f t="shared" ca="1" si="0"/>
        <v>error</v>
      </c>
      <c r="AD1" s="109"/>
      <c r="AE1" s="109"/>
      <c r="AF1" s="105"/>
      <c r="AG1" s="105"/>
      <c r="AH1" s="110" t="str">
        <f>K1</f>
        <v>Connor Guarino</v>
      </c>
      <c r="AI1" s="110"/>
      <c r="AJ1" s="105"/>
      <c r="AK1" s="105"/>
      <c r="AL1" s="105"/>
      <c r="AM1" s="105"/>
      <c r="AN1" s="110" t="s">
        <v>314</v>
      </c>
      <c r="AO1" s="105"/>
      <c r="AP1" s="105"/>
      <c r="AQ1" s="105"/>
    </row>
    <row r="2" spans="3:43" ht="22.9" customHeight="1">
      <c r="C2" s="109">
        <f ca="1">ASC!$C$2</f>
        <v>9</v>
      </c>
      <c r="D2" s="116">
        <f>ASC!$D$2</f>
        <v>9</v>
      </c>
      <c r="E2" s="109" t="str" cm="1">
        <f t="array" aca="1" ref="E2" ca="1">SUBSTITUTE(IF(LEN(CELL("address"))&lt;15,CELL("address"),""),"$","")</f>
        <v/>
      </c>
      <c r="F2" s="110" t="str">
        <f ca="1">IF(ISNUMBER(SEARCH("#REF!",_xlfn.FORMULATEXT(INDIRECT("'ASC'!"&amp;E2)))),"DRAGGING CELLS IS NOT PERMITTED. PLEASE UNDO LAST ACTION!!",IF($R$1&lt;&gt;"Feedback OFF",IFERROR(HLOOKUP(INDIRECT("'ASC'!"&amp;E2),Feedback_SFX!$B$2:$N$10,IF($R$1="Feedback ON", 2, Feedback_SFX!B1), FALSE), ""),""))</f>
        <v/>
      </c>
      <c r="G2" s="109"/>
      <c r="H2" s="109"/>
      <c r="I2" s="109"/>
      <c r="J2" s="109"/>
      <c r="K2" s="117"/>
      <c r="L2" s="109"/>
      <c r="M2" s="109"/>
      <c r="N2" s="109"/>
      <c r="O2" s="109"/>
      <c r="P2" s="109"/>
      <c r="Q2" s="109"/>
      <c r="R2" s="109"/>
      <c r="S2" s="109"/>
      <c r="T2" s="109"/>
      <c r="U2" s="105"/>
      <c r="V2" s="105"/>
      <c r="W2" s="105"/>
      <c r="X2" s="105"/>
      <c r="Y2" s="105"/>
      <c r="Z2" s="118">
        <f t="shared" ca="1" si="0"/>
        <v>9</v>
      </c>
      <c r="AA2" s="118">
        <f t="shared" si="0"/>
        <v>9</v>
      </c>
      <c r="AB2" s="118" t="str">
        <f t="shared" ca="1" si="0"/>
        <v/>
      </c>
      <c r="AC2" s="110" t="str">
        <f t="shared" ca="1" si="0"/>
        <v/>
      </c>
      <c r="AD2" s="109"/>
      <c r="AE2" s="109"/>
      <c r="AF2" s="105"/>
      <c r="AG2" s="105"/>
      <c r="AH2" s="105"/>
      <c r="AI2" s="105"/>
      <c r="AJ2" s="105"/>
      <c r="AK2" s="105"/>
      <c r="AL2" s="105"/>
      <c r="AM2" s="105"/>
      <c r="AN2" s="105"/>
      <c r="AO2" s="105"/>
      <c r="AP2" s="105"/>
      <c r="AQ2" s="105"/>
    </row>
    <row r="3" spans="3:43" ht="4.9000000000000004" customHeight="1"/>
    <row r="4" spans="3:43" ht="4.9000000000000004" customHeight="1"/>
    <row r="5" spans="3:43" ht="4.9000000000000004" customHeight="1"/>
    <row r="7" spans="3:43" s="105" customFormat="1" ht="16.5">
      <c r="D7" s="119" t="s">
        <v>1</v>
      </c>
      <c r="E7" s="119" t="s">
        <v>2</v>
      </c>
      <c r="F7" s="119" t="s">
        <v>3</v>
      </c>
      <c r="G7" s="119" t="s">
        <v>4</v>
      </c>
      <c r="H7" s="107"/>
      <c r="I7" s="120" t="s">
        <v>5</v>
      </c>
    </row>
    <row r="8" spans="3:43">
      <c r="D8" s="121" t="s">
        <v>6</v>
      </c>
      <c r="E8" s="121" t="s">
        <v>7</v>
      </c>
      <c r="F8" s="121" t="s">
        <v>8</v>
      </c>
      <c r="G8" s="121" t="s">
        <v>9</v>
      </c>
      <c r="H8" s="107"/>
      <c r="I8" s="106" t="s">
        <v>47</v>
      </c>
    </row>
    <row r="9" spans="3:43">
      <c r="D9" s="121" t="s">
        <v>6</v>
      </c>
      <c r="E9" s="121" t="s">
        <v>7</v>
      </c>
      <c r="F9" s="121" t="s">
        <v>13</v>
      </c>
      <c r="G9" s="121" t="s">
        <v>9</v>
      </c>
      <c r="H9" s="107"/>
      <c r="I9" s="111"/>
      <c r="S9" s="106">
        <v>982</v>
      </c>
    </row>
    <row r="10" spans="3:43">
      <c r="D10" s="121" t="s">
        <v>6</v>
      </c>
      <c r="E10" s="121" t="s">
        <v>15</v>
      </c>
      <c r="F10" s="121" t="s">
        <v>16</v>
      </c>
      <c r="G10" s="121" t="s">
        <v>17</v>
      </c>
      <c r="H10" s="107"/>
      <c r="I10" s="112" t="s">
        <v>18</v>
      </c>
    </row>
    <row r="11" spans="3:43">
      <c r="D11" s="121" t="s">
        <v>6</v>
      </c>
      <c r="E11" s="121" t="s">
        <v>7</v>
      </c>
      <c r="F11" s="121" t="s">
        <v>13</v>
      </c>
      <c r="G11" s="121" t="s">
        <v>17</v>
      </c>
      <c r="H11" s="107"/>
      <c r="I11" s="113" t="s">
        <v>69</v>
      </c>
    </row>
    <row r="12" spans="3:43">
      <c r="D12" s="121" t="s">
        <v>23</v>
      </c>
      <c r="E12" s="121" t="s">
        <v>24</v>
      </c>
      <c r="F12" s="121" t="s">
        <v>25</v>
      </c>
      <c r="G12" s="121" t="s">
        <v>9</v>
      </c>
      <c r="H12" s="107"/>
      <c r="I12" s="114" t="s">
        <v>55</v>
      </c>
    </row>
    <row r="13" spans="3:43">
      <c r="D13" s="121" t="s">
        <v>6</v>
      </c>
      <c r="E13" s="121" t="s">
        <v>15</v>
      </c>
      <c r="F13" s="121" t="s">
        <v>13</v>
      </c>
      <c r="G13" s="121" t="s">
        <v>17</v>
      </c>
      <c r="H13" s="107"/>
      <c r="I13" s="114" t="s">
        <v>70</v>
      </c>
    </row>
    <row r="14" spans="3:43">
      <c r="D14" s="121" t="s">
        <v>6</v>
      </c>
      <c r="E14" s="121" t="s">
        <v>7</v>
      </c>
      <c r="F14" s="121" t="s">
        <v>13</v>
      </c>
      <c r="G14" s="121" t="s">
        <v>9</v>
      </c>
      <c r="H14" s="107"/>
      <c r="I14" s="115" t="s">
        <v>71</v>
      </c>
    </row>
    <row r="15" spans="3:43">
      <c r="D15" s="121" t="s">
        <v>23</v>
      </c>
      <c r="E15" s="121" t="s">
        <v>7</v>
      </c>
      <c r="F15" s="121" t="s">
        <v>8</v>
      </c>
      <c r="G15" s="121" t="s">
        <v>9</v>
      </c>
      <c r="H15" s="107"/>
      <c r="I15" s="122" t="s">
        <v>317</v>
      </c>
    </row>
    <row r="16" spans="3:43">
      <c r="D16" s="121" t="s">
        <v>6</v>
      </c>
      <c r="E16" s="121" t="s">
        <v>7</v>
      </c>
      <c r="F16" s="121" t="s">
        <v>13</v>
      </c>
      <c r="G16" s="121" t="s">
        <v>9</v>
      </c>
      <c r="H16" s="107"/>
    </row>
    <row r="17" spans="4:19">
      <c r="D17" s="121" t="s">
        <v>23</v>
      </c>
      <c r="E17" s="121" t="s">
        <v>7</v>
      </c>
      <c r="F17" s="121" t="s">
        <v>25</v>
      </c>
      <c r="G17" s="121" t="s">
        <v>9</v>
      </c>
      <c r="H17" s="107"/>
      <c r="I17" s="105"/>
      <c r="J17" s="105"/>
      <c r="K17" s="105"/>
      <c r="L17" s="105"/>
      <c r="M17" s="105"/>
      <c r="N17" s="105"/>
      <c r="O17" s="105"/>
    </row>
    <row r="18" spans="4:19">
      <c r="D18" s="121" t="s">
        <v>6</v>
      </c>
      <c r="E18" s="121" t="s">
        <v>30</v>
      </c>
      <c r="F18" s="121" t="s">
        <v>13</v>
      </c>
      <c r="G18" s="121" t="s">
        <v>17</v>
      </c>
      <c r="H18" s="107"/>
      <c r="I18" s="105"/>
      <c r="O18" s="105"/>
    </row>
    <row r="19" spans="4:19">
      <c r="D19" s="121" t="s">
        <v>6</v>
      </c>
      <c r="E19" s="121" t="s">
        <v>7</v>
      </c>
      <c r="F19" s="121" t="s">
        <v>13</v>
      </c>
      <c r="G19" s="121" t="s">
        <v>17</v>
      </c>
      <c r="H19" s="107"/>
      <c r="I19" s="105"/>
      <c r="K19" s="217" t="s">
        <v>5</v>
      </c>
      <c r="L19" s="217"/>
      <c r="M19" s="217"/>
      <c r="O19" s="105"/>
    </row>
    <row r="20" spans="4:19">
      <c r="D20" s="121" t="s">
        <v>23</v>
      </c>
      <c r="E20" s="121" t="s">
        <v>7</v>
      </c>
      <c r="F20" s="121" t="s">
        <v>25</v>
      </c>
      <c r="G20" s="121" t="s">
        <v>9</v>
      </c>
      <c r="H20" s="107"/>
      <c r="I20" s="105"/>
      <c r="J20" s="124" t="s">
        <v>3</v>
      </c>
      <c r="K20" s="123" t="s">
        <v>73</v>
      </c>
      <c r="L20" s="123" t="s">
        <v>74</v>
      </c>
      <c r="M20" s="123" t="s">
        <v>33</v>
      </c>
    </row>
    <row r="21" spans="4:19">
      <c r="D21" s="121" t="s">
        <v>23</v>
      </c>
      <c r="E21" s="121" t="s">
        <v>7</v>
      </c>
      <c r="F21" s="121" t="s">
        <v>25</v>
      </c>
      <c r="G21" s="121" t="s">
        <v>17</v>
      </c>
      <c r="H21" s="107"/>
      <c r="I21" s="105"/>
      <c r="J21" s="124" t="s">
        <v>16</v>
      </c>
      <c r="K21" s="125">
        <f>COUNTIFS($F$8:$F$60,$J21,$G$8:$G$60,K$20)</f>
        <v>3</v>
      </c>
      <c r="L21" s="125">
        <f>COUNTIFS($F$8:$F$60,$J21,$G$8:$G$60,L$20)</f>
        <v>12</v>
      </c>
      <c r="M21" s="125">
        <f>SUM(K21:L21)</f>
        <v>15</v>
      </c>
    </row>
    <row r="22" spans="4:19">
      <c r="D22" s="121" t="s">
        <v>6</v>
      </c>
      <c r="E22" s="121" t="s">
        <v>7</v>
      </c>
      <c r="F22" s="121" t="s">
        <v>13</v>
      </c>
      <c r="G22" s="121" t="s">
        <v>9</v>
      </c>
      <c r="H22" s="107"/>
      <c r="I22" s="105"/>
      <c r="J22" s="124" t="s">
        <v>13</v>
      </c>
      <c r="K22" s="125">
        <f t="shared" ref="K22:L24" si="1">COUNTIFS($F$8:$F$60,$J22,$G$8:$G$60,K$20)</f>
        <v>9</v>
      </c>
      <c r="L22" s="125">
        <f t="shared" si="1"/>
        <v>9</v>
      </c>
      <c r="M22" s="125">
        <f t="shared" ref="M22:M24" si="2">SUM(K22:L22)</f>
        <v>18</v>
      </c>
    </row>
    <row r="23" spans="4:19">
      <c r="D23" s="121" t="s">
        <v>6</v>
      </c>
      <c r="E23" s="121" t="s">
        <v>7</v>
      </c>
      <c r="F23" s="121" t="s">
        <v>8</v>
      </c>
      <c r="G23" s="121" t="s">
        <v>9</v>
      </c>
      <c r="H23" s="107"/>
      <c r="I23" s="105"/>
      <c r="J23" s="124" t="s">
        <v>25</v>
      </c>
      <c r="K23" s="125">
        <f t="shared" si="1"/>
        <v>13</v>
      </c>
      <c r="L23" s="125">
        <f t="shared" si="1"/>
        <v>1</v>
      </c>
      <c r="M23" s="125">
        <f t="shared" si="2"/>
        <v>14</v>
      </c>
    </row>
    <row r="24" spans="4:19">
      <c r="D24" s="126" t="s">
        <v>34</v>
      </c>
      <c r="E24" s="126" t="s">
        <v>7</v>
      </c>
      <c r="F24" s="126" t="s">
        <v>25</v>
      </c>
      <c r="G24" s="126" t="s">
        <v>9</v>
      </c>
      <c r="H24" s="107"/>
      <c r="I24" s="105"/>
      <c r="J24" s="124" t="s">
        <v>8</v>
      </c>
      <c r="K24" s="125">
        <f t="shared" si="1"/>
        <v>6</v>
      </c>
      <c r="L24" s="125">
        <f t="shared" si="1"/>
        <v>0</v>
      </c>
      <c r="M24" s="125">
        <f t="shared" si="2"/>
        <v>6</v>
      </c>
    </row>
    <row r="25" spans="4:19">
      <c r="D25" s="121" t="s">
        <v>6</v>
      </c>
      <c r="E25" s="121" t="s">
        <v>7</v>
      </c>
      <c r="F25" s="121" t="s">
        <v>16</v>
      </c>
      <c r="G25" s="121" t="s">
        <v>9</v>
      </c>
      <c r="H25" s="107"/>
      <c r="I25" s="105"/>
      <c r="J25" s="108" t="s">
        <v>33</v>
      </c>
      <c r="K25" s="125">
        <f>SUM(K21:K24)</f>
        <v>31</v>
      </c>
      <c r="L25" s="125">
        <f t="shared" ref="L25:M25" si="3">SUM(L21:L24)</f>
        <v>22</v>
      </c>
      <c r="M25" s="125">
        <f t="shared" si="3"/>
        <v>53</v>
      </c>
    </row>
    <row r="26" spans="4:19">
      <c r="D26" s="121" t="s">
        <v>6</v>
      </c>
      <c r="E26" s="121" t="s">
        <v>15</v>
      </c>
      <c r="F26" s="121" t="s">
        <v>13</v>
      </c>
      <c r="G26" s="121" t="s">
        <v>17</v>
      </c>
      <c r="H26" s="107"/>
      <c r="I26" s="105"/>
    </row>
    <row r="27" spans="4:19">
      <c r="D27" s="121" t="s">
        <v>34</v>
      </c>
      <c r="E27" s="121" t="s">
        <v>7</v>
      </c>
      <c r="F27" s="121" t="s">
        <v>13</v>
      </c>
      <c r="G27" s="121" t="s">
        <v>9</v>
      </c>
      <c r="H27" s="107"/>
      <c r="I27" s="105"/>
    </row>
    <row r="28" spans="4:19">
      <c r="D28" s="121" t="s">
        <v>6</v>
      </c>
      <c r="E28" s="121" t="s">
        <v>7</v>
      </c>
      <c r="F28" s="121" t="s">
        <v>25</v>
      </c>
      <c r="G28" s="121" t="s">
        <v>9</v>
      </c>
      <c r="H28" s="107"/>
      <c r="I28" s="105"/>
    </row>
    <row r="29" spans="4:19">
      <c r="D29" s="121" t="s">
        <v>6</v>
      </c>
      <c r="E29" s="121" t="s">
        <v>7</v>
      </c>
      <c r="F29" s="121" t="s">
        <v>16</v>
      </c>
      <c r="G29" s="121" t="s">
        <v>17</v>
      </c>
      <c r="H29" s="107"/>
      <c r="I29" s="105"/>
      <c r="J29" s="105"/>
      <c r="K29" s="105"/>
      <c r="L29" s="105"/>
      <c r="M29" s="105"/>
      <c r="P29" s="105"/>
      <c r="Q29" s="105"/>
      <c r="R29" s="105"/>
      <c r="S29" s="105"/>
    </row>
    <row r="30" spans="4:19">
      <c r="D30" s="121" t="s">
        <v>6</v>
      </c>
      <c r="E30" s="121" t="s">
        <v>7</v>
      </c>
      <c r="F30" s="121" t="s">
        <v>16</v>
      </c>
      <c r="G30" s="121" t="s">
        <v>9</v>
      </c>
      <c r="H30" s="107"/>
      <c r="I30" s="105"/>
      <c r="J30" s="105"/>
      <c r="K30" s="105"/>
      <c r="L30" s="105"/>
      <c r="M30" s="105"/>
      <c r="P30" s="105"/>
      <c r="Q30" s="105"/>
      <c r="R30" s="105"/>
      <c r="S30" s="105"/>
    </row>
    <row r="31" spans="4:19">
      <c r="D31" s="121" t="s">
        <v>6</v>
      </c>
      <c r="E31" s="121" t="s">
        <v>15</v>
      </c>
      <c r="F31" s="121" t="s">
        <v>16</v>
      </c>
      <c r="G31" s="121" t="s">
        <v>17</v>
      </c>
      <c r="H31" s="107"/>
      <c r="I31" s="105"/>
      <c r="J31" s="105"/>
      <c r="K31" s="105"/>
      <c r="L31" s="105"/>
      <c r="M31" s="105"/>
      <c r="P31" s="105"/>
      <c r="Q31" s="105"/>
      <c r="R31" s="105"/>
      <c r="S31" s="105"/>
    </row>
    <row r="32" spans="4:19">
      <c r="D32" s="121" t="s">
        <v>6</v>
      </c>
      <c r="E32" s="121" t="s">
        <v>15</v>
      </c>
      <c r="F32" s="121" t="s">
        <v>25</v>
      </c>
      <c r="G32" s="121" t="s">
        <v>9</v>
      </c>
      <c r="H32" s="107"/>
      <c r="I32" s="105"/>
      <c r="J32" s="105"/>
      <c r="K32" s="105"/>
      <c r="L32" s="105"/>
      <c r="M32" s="105"/>
      <c r="P32" s="105"/>
      <c r="Q32" s="105"/>
      <c r="R32" s="105"/>
      <c r="S32" s="105"/>
    </row>
    <row r="33" spans="4:19">
      <c r="D33" s="121" t="s">
        <v>6</v>
      </c>
      <c r="E33" s="121" t="s">
        <v>7</v>
      </c>
      <c r="F33" s="121" t="s">
        <v>13</v>
      </c>
      <c r="G33" s="121" t="s">
        <v>9</v>
      </c>
      <c r="H33" s="107"/>
      <c r="I33" s="105"/>
      <c r="J33" s="105"/>
      <c r="K33" s="105"/>
      <c r="L33" s="105"/>
      <c r="M33" s="105"/>
      <c r="P33" s="105"/>
      <c r="Q33" s="105"/>
      <c r="R33" s="105"/>
      <c r="S33" s="105"/>
    </row>
    <row r="34" spans="4:19">
      <c r="D34" s="121" t="s">
        <v>23</v>
      </c>
      <c r="E34" s="121" t="s">
        <v>15</v>
      </c>
      <c r="F34" s="121" t="s">
        <v>13</v>
      </c>
      <c r="G34" s="121" t="s">
        <v>9</v>
      </c>
      <c r="H34" s="107"/>
      <c r="I34" s="105"/>
      <c r="J34" s="105"/>
      <c r="K34" s="105"/>
      <c r="L34" s="105"/>
      <c r="M34" s="105"/>
      <c r="O34" s="106" t="s">
        <v>22</v>
      </c>
      <c r="P34" s="105"/>
      <c r="Q34" s="105"/>
      <c r="R34" s="105"/>
      <c r="S34" s="105"/>
    </row>
    <row r="35" spans="4:19">
      <c r="D35" s="121" t="s">
        <v>23</v>
      </c>
      <c r="E35" s="121" t="s">
        <v>7</v>
      </c>
      <c r="F35" s="121" t="s">
        <v>8</v>
      </c>
      <c r="G35" s="121" t="s">
        <v>9</v>
      </c>
      <c r="H35" s="107"/>
      <c r="I35" s="105"/>
      <c r="J35" s="105"/>
      <c r="K35" s="105"/>
      <c r="L35" s="105"/>
      <c r="M35" s="105"/>
      <c r="P35" s="105"/>
      <c r="Q35" s="105"/>
      <c r="R35" s="105"/>
      <c r="S35" s="105"/>
    </row>
    <row r="36" spans="4:19">
      <c r="D36" s="121" t="s">
        <v>23</v>
      </c>
      <c r="E36" s="121" t="s">
        <v>15</v>
      </c>
      <c r="F36" s="121" t="s">
        <v>25</v>
      </c>
      <c r="G36" s="121" t="s">
        <v>9</v>
      </c>
      <c r="H36" s="107"/>
      <c r="I36" s="105"/>
      <c r="J36" s="105"/>
      <c r="K36" s="105"/>
      <c r="L36" s="105"/>
      <c r="P36" s="105"/>
      <c r="Q36" s="105"/>
      <c r="R36" s="105"/>
    </row>
    <row r="37" spans="4:19">
      <c r="D37" s="121" t="s">
        <v>6</v>
      </c>
      <c r="E37" s="121" t="s">
        <v>7</v>
      </c>
      <c r="F37" s="121" t="s">
        <v>16</v>
      </c>
      <c r="G37" s="121" t="s">
        <v>9</v>
      </c>
      <c r="H37" s="107"/>
      <c r="I37" s="105"/>
      <c r="J37" s="105"/>
      <c r="K37" s="105"/>
      <c r="L37" s="105"/>
      <c r="N37" s="105"/>
      <c r="O37" s="105"/>
      <c r="P37" s="105"/>
      <c r="Q37" s="105"/>
      <c r="R37" s="105"/>
    </row>
    <row r="38" spans="4:19">
      <c r="D38" s="121" t="s">
        <v>30</v>
      </c>
      <c r="E38" s="121" t="s">
        <v>7</v>
      </c>
      <c r="F38" s="121" t="s">
        <v>13</v>
      </c>
      <c r="G38" s="121" t="s">
        <v>17</v>
      </c>
      <c r="H38" s="107"/>
      <c r="I38" s="105"/>
      <c r="J38" s="105"/>
      <c r="K38" s="105"/>
      <c r="L38" s="105"/>
      <c r="N38" s="105"/>
      <c r="O38" s="105"/>
      <c r="P38" s="105"/>
      <c r="Q38" s="105"/>
      <c r="R38" s="105"/>
    </row>
    <row r="39" spans="4:19">
      <c r="D39" s="121" t="s">
        <v>6</v>
      </c>
      <c r="E39" s="121" t="s">
        <v>15</v>
      </c>
      <c r="F39" s="121" t="s">
        <v>16</v>
      </c>
      <c r="G39" s="121" t="s">
        <v>17</v>
      </c>
      <c r="H39" s="107"/>
      <c r="I39" s="105"/>
      <c r="J39" s="105"/>
      <c r="K39" s="105"/>
      <c r="L39" s="105"/>
      <c r="N39" s="105"/>
      <c r="O39" s="105"/>
      <c r="P39" s="105"/>
      <c r="Q39" s="105"/>
      <c r="R39" s="105"/>
    </row>
    <row r="40" spans="4:19">
      <c r="D40" s="121" t="s">
        <v>23</v>
      </c>
      <c r="E40" s="121" t="s">
        <v>7</v>
      </c>
      <c r="F40" s="121" t="s">
        <v>25</v>
      </c>
      <c r="G40" s="121" t="s">
        <v>9</v>
      </c>
      <c r="H40" s="107"/>
      <c r="I40" s="105"/>
      <c r="J40" s="105"/>
      <c r="K40" s="105"/>
      <c r="L40" s="105"/>
      <c r="N40" s="105"/>
      <c r="O40" s="105"/>
      <c r="P40" s="105"/>
      <c r="Q40" s="105"/>
      <c r="R40" s="105"/>
    </row>
    <row r="41" spans="4:19">
      <c r="D41" s="121" t="s">
        <v>35</v>
      </c>
      <c r="E41" s="121" t="s">
        <v>7</v>
      </c>
      <c r="F41" s="121" t="s">
        <v>25</v>
      </c>
      <c r="G41" s="121" t="s">
        <v>9</v>
      </c>
      <c r="H41" s="107"/>
      <c r="I41" s="105"/>
      <c r="J41" s="105"/>
      <c r="K41" s="105"/>
      <c r="L41" s="105"/>
      <c r="N41" s="105"/>
      <c r="O41" s="105"/>
      <c r="P41" s="105"/>
      <c r="Q41" s="105"/>
      <c r="R41" s="105"/>
    </row>
    <row r="42" spans="4:19">
      <c r="D42" s="121" t="s">
        <v>30</v>
      </c>
      <c r="E42" s="121" t="s">
        <v>7</v>
      </c>
      <c r="F42" s="121" t="s">
        <v>25</v>
      </c>
      <c r="G42" s="121" t="s">
        <v>9</v>
      </c>
      <c r="H42" s="107"/>
      <c r="I42" s="105"/>
      <c r="J42" s="105"/>
      <c r="K42" s="105"/>
      <c r="L42" s="105"/>
      <c r="P42" s="105"/>
      <c r="Q42" s="105"/>
      <c r="R42" s="105"/>
    </row>
    <row r="43" spans="4:19">
      <c r="D43" s="121" t="s">
        <v>6</v>
      </c>
      <c r="E43" s="121" t="s">
        <v>15</v>
      </c>
      <c r="F43" s="121" t="s">
        <v>13</v>
      </c>
      <c r="G43" s="121" t="s">
        <v>9</v>
      </c>
      <c r="H43" s="107"/>
      <c r="I43" s="105"/>
      <c r="J43" s="105"/>
      <c r="N43" s="105"/>
      <c r="O43" s="105"/>
      <c r="P43" s="105"/>
      <c r="Q43" s="105"/>
      <c r="R43" s="105"/>
    </row>
    <row r="44" spans="4:19">
      <c r="D44" s="121" t="s">
        <v>6</v>
      </c>
      <c r="E44" s="121" t="s">
        <v>7</v>
      </c>
      <c r="F44" s="121" t="s">
        <v>16</v>
      </c>
      <c r="G44" s="121" t="s">
        <v>17</v>
      </c>
      <c r="H44" s="107"/>
      <c r="I44" s="105"/>
      <c r="J44" s="105"/>
      <c r="K44" s="105"/>
      <c r="N44" s="105"/>
      <c r="O44" s="105"/>
      <c r="P44" s="105"/>
    </row>
    <row r="45" spans="4:19">
      <c r="D45" s="121" t="s">
        <v>30</v>
      </c>
      <c r="E45" s="121" t="s">
        <v>7</v>
      </c>
      <c r="F45" s="121" t="s">
        <v>16</v>
      </c>
      <c r="G45" s="121" t="s">
        <v>17</v>
      </c>
      <c r="H45" s="107"/>
      <c r="I45" s="105"/>
      <c r="J45" s="105"/>
      <c r="K45" s="105"/>
      <c r="N45" s="105"/>
      <c r="O45" s="105"/>
      <c r="P45" s="105"/>
    </row>
    <row r="46" spans="4:19">
      <c r="D46" s="121" t="s">
        <v>6</v>
      </c>
      <c r="E46" s="121" t="s">
        <v>7</v>
      </c>
      <c r="F46" s="121" t="s">
        <v>25</v>
      </c>
      <c r="G46" s="121" t="s">
        <v>9</v>
      </c>
      <c r="H46" s="107"/>
      <c r="I46" s="107"/>
      <c r="J46" s="105"/>
      <c r="K46" s="105"/>
      <c r="O46" s="105"/>
      <c r="P46" s="105"/>
    </row>
    <row r="47" spans="4:19">
      <c r="D47" s="121" t="s">
        <v>23</v>
      </c>
      <c r="E47" s="121" t="s">
        <v>7</v>
      </c>
      <c r="F47" s="121" t="s">
        <v>16</v>
      </c>
      <c r="G47" s="121" t="s">
        <v>17</v>
      </c>
      <c r="H47" s="107"/>
      <c r="I47" s="107"/>
      <c r="J47" s="105"/>
      <c r="K47" s="105"/>
      <c r="O47" s="105"/>
      <c r="P47" s="105"/>
    </row>
    <row r="48" spans="4:19">
      <c r="D48" s="121" t="s">
        <v>6</v>
      </c>
      <c r="E48" s="121" t="s">
        <v>24</v>
      </c>
      <c r="F48" s="121" t="s">
        <v>13</v>
      </c>
      <c r="G48" s="121" t="s">
        <v>17</v>
      </c>
      <c r="H48" s="107"/>
      <c r="I48" s="107"/>
      <c r="J48" s="105"/>
      <c r="K48" s="105"/>
      <c r="P48" s="105"/>
    </row>
    <row r="49" spans="4:11">
      <c r="D49" s="121" t="s">
        <v>6</v>
      </c>
      <c r="E49" s="121" t="s">
        <v>7</v>
      </c>
      <c r="F49" s="121" t="s">
        <v>25</v>
      </c>
      <c r="G49" s="121" t="s">
        <v>9</v>
      </c>
      <c r="H49" s="107"/>
      <c r="I49" s="107"/>
      <c r="J49" s="105"/>
      <c r="K49" s="105"/>
    </row>
    <row r="50" spans="4:11">
      <c r="D50" s="121" t="s">
        <v>6</v>
      </c>
      <c r="E50" s="121" t="s">
        <v>15</v>
      </c>
      <c r="F50" s="121" t="s">
        <v>16</v>
      </c>
      <c r="G50" s="121" t="s">
        <v>17</v>
      </c>
      <c r="H50" s="107"/>
      <c r="I50" s="107"/>
    </row>
    <row r="51" spans="4:11">
      <c r="D51" s="121" t="s">
        <v>35</v>
      </c>
      <c r="E51" s="121" t="s">
        <v>15</v>
      </c>
      <c r="F51" s="121" t="s">
        <v>16</v>
      </c>
      <c r="G51" s="121" t="s">
        <v>17</v>
      </c>
      <c r="H51" s="107"/>
      <c r="I51" s="107"/>
    </row>
    <row r="52" spans="4:11">
      <c r="D52" s="121" t="s">
        <v>6</v>
      </c>
      <c r="E52" s="121" t="s">
        <v>15</v>
      </c>
      <c r="F52" s="121" t="s">
        <v>8</v>
      </c>
      <c r="G52" s="121" t="s">
        <v>9</v>
      </c>
      <c r="H52" s="107"/>
      <c r="I52" s="107"/>
    </row>
    <row r="53" spans="4:11">
      <c r="D53" s="121" t="s">
        <v>6</v>
      </c>
      <c r="E53" s="121" t="s">
        <v>15</v>
      </c>
      <c r="F53" s="121" t="s">
        <v>8</v>
      </c>
      <c r="G53" s="121" t="s">
        <v>9</v>
      </c>
      <c r="H53" s="107"/>
      <c r="I53" s="107"/>
    </row>
    <row r="54" spans="4:11">
      <c r="D54" s="121" t="s">
        <v>6</v>
      </c>
      <c r="E54" s="121" t="s">
        <v>7</v>
      </c>
      <c r="F54" s="121" t="s">
        <v>13</v>
      </c>
      <c r="G54" s="121" t="s">
        <v>9</v>
      </c>
      <c r="H54" s="107"/>
    </row>
    <row r="55" spans="4:11">
      <c r="D55" s="121" t="s">
        <v>6</v>
      </c>
      <c r="E55" s="121" t="s">
        <v>7</v>
      </c>
      <c r="F55" s="121" t="s">
        <v>16</v>
      </c>
      <c r="G55" s="121" t="s">
        <v>17</v>
      </c>
      <c r="H55" s="107"/>
    </row>
    <row r="56" spans="4:11">
      <c r="D56" s="121" t="s">
        <v>35</v>
      </c>
      <c r="E56" s="121" t="s">
        <v>7</v>
      </c>
      <c r="F56" s="121" t="s">
        <v>13</v>
      </c>
      <c r="G56" s="121" t="s">
        <v>17</v>
      </c>
      <c r="H56" s="107"/>
    </row>
    <row r="57" spans="4:11">
      <c r="D57" s="121" t="s">
        <v>6</v>
      </c>
      <c r="E57" s="121" t="s">
        <v>15</v>
      </c>
      <c r="F57" s="121" t="s">
        <v>13</v>
      </c>
      <c r="G57" s="121" t="s">
        <v>17</v>
      </c>
      <c r="H57" s="107"/>
    </row>
    <row r="58" spans="4:11">
      <c r="D58" s="121" t="s">
        <v>6</v>
      </c>
      <c r="E58" s="121" t="s">
        <v>7</v>
      </c>
      <c r="F58" s="121" t="s">
        <v>25</v>
      </c>
      <c r="G58" s="121" t="s">
        <v>9</v>
      </c>
      <c r="H58" s="107"/>
    </row>
    <row r="59" spans="4:11">
      <c r="D59" s="121" t="s">
        <v>6</v>
      </c>
      <c r="E59" s="121" t="s">
        <v>15</v>
      </c>
      <c r="F59" s="121" t="s">
        <v>16</v>
      </c>
      <c r="G59" s="121" t="s">
        <v>17</v>
      </c>
      <c r="H59" s="107"/>
    </row>
    <row r="60" spans="4:11">
      <c r="D60" s="121" t="s">
        <v>6</v>
      </c>
      <c r="E60" s="121" t="s">
        <v>7</v>
      </c>
      <c r="F60" s="121" t="s">
        <v>16</v>
      </c>
      <c r="G60" s="121" t="s">
        <v>17</v>
      </c>
      <c r="H60" s="107"/>
    </row>
  </sheetData>
  <mergeCells count="1">
    <mergeCell ref="K19:M19"/>
  </mergeCells>
  <conditionalFormatting sqref="C1:C2">
    <cfRule type="expression" dxfId="221" priority="8">
      <formula>$C$2/$D$2&gt;=0.076</formula>
    </cfRule>
  </conditionalFormatting>
  <conditionalFormatting sqref="D1:D2">
    <cfRule type="expression" dxfId="220" priority="9">
      <formula>$C$2/$D$2&gt;=0.153</formula>
    </cfRule>
  </conditionalFormatting>
  <conditionalFormatting sqref="E1:E2">
    <cfRule type="expression" dxfId="219" priority="10">
      <formula>$C$2/$D$2&gt;=0.23</formula>
    </cfRule>
  </conditionalFormatting>
  <conditionalFormatting sqref="F1:F2">
    <cfRule type="expression" dxfId="218" priority="11">
      <formula>$C$2/$D$2&gt;=0.307</formula>
    </cfRule>
  </conditionalFormatting>
  <conditionalFormatting sqref="G1:G2">
    <cfRule type="expression" dxfId="217" priority="12">
      <formula>$C$2/$D$2&gt;=0.384</formula>
    </cfRule>
  </conditionalFormatting>
  <conditionalFormatting sqref="H1:H2">
    <cfRule type="expression" dxfId="216" priority="13">
      <formula>$C$2/$D$2&gt;=0.461</formula>
    </cfRule>
  </conditionalFormatting>
  <conditionalFormatting sqref="I1:I2">
    <cfRule type="expression" dxfId="215" priority="14">
      <formula>$C$2/$D$2&gt;=0.538</formula>
    </cfRule>
  </conditionalFormatting>
  <conditionalFormatting sqref="J1:J2">
    <cfRule type="expression" dxfId="214" priority="15">
      <formula>$C$2/$D$2&gt;=0.615</formula>
    </cfRule>
  </conditionalFormatting>
  <conditionalFormatting sqref="K1:R2">
    <cfRule type="expression" dxfId="213" priority="16">
      <formula>$C$2/$D$2&gt;=0.692</formula>
    </cfRule>
  </conditionalFormatting>
  <conditionalFormatting sqref="N1">
    <cfRule type="expression" dxfId="212" priority="4">
      <formula>$C$2/$D$2&gt;=0.846</formula>
    </cfRule>
  </conditionalFormatting>
  <conditionalFormatting sqref="Q1">
    <cfRule type="expression" dxfId="211" priority="7">
      <formula>$C$2/$D$2&gt;=0.846</formula>
    </cfRule>
  </conditionalFormatting>
  <conditionalFormatting sqref="R1">
    <cfRule type="expression" dxfId="210" priority="2">
      <formula>$R$1&lt;&gt;""</formula>
    </cfRule>
  </conditionalFormatting>
  <conditionalFormatting sqref="S1:T1 C1:Q2 Z1:AQ2 R2:T2">
    <cfRule type="expression" dxfId="209" priority="1">
      <formula>$R$1="Feedback OFF"</formula>
    </cfRule>
  </conditionalFormatting>
  <conditionalFormatting sqref="S1:T2">
    <cfRule type="expression" dxfId="208" priority="3">
      <formula>$C$2/$D$2&gt;=0.846</formula>
    </cfRule>
  </conditionalFormatting>
  <conditionalFormatting sqref="Z1:AH1 AJ1:AM1 AO1:AQ1 Z2:AQ2">
    <cfRule type="expression" dxfId="207" priority="17">
      <formula>$C$2/$D$2&gt;=1</formula>
    </cfRule>
  </conditionalFormatting>
  <conditionalFormatting sqref="AI1">
    <cfRule type="expression" dxfId="206" priority="6">
      <formula>$C$2/$D$2&gt;=0.846</formula>
    </cfRule>
  </conditionalFormatting>
  <conditionalFormatting sqref="AN1">
    <cfRule type="expression" dxfId="205" priority="5">
      <formula>$C$2/$D$2&gt;=0.846</formula>
    </cfRule>
  </conditionalFormatting>
  <dataValidations count="1">
    <dataValidation type="list" allowBlank="1" showInputMessage="1" showErrorMessage="1" sqref="P1" xr:uid="{0ABBF75C-F55C-4F9C-AEEB-7D516AE70FCA}">
      <formula1>"Feedback ON, Taunting ON, Feedback OFF"</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00AD5-BC3A-42E3-861C-B1CDC77F9BDE}">
  <sheetPr>
    <tabColor rgb="FF4FADEA"/>
  </sheetPr>
  <dimension ref="A3:Z275"/>
  <sheetViews>
    <sheetView topLeftCell="K1" zoomScale="90" zoomScaleNormal="100" zoomScalePageLayoutView="90" workbookViewId="0">
      <selection activeCell="G3" sqref="G3"/>
    </sheetView>
  </sheetViews>
  <sheetFormatPr defaultColWidth="10.7109375" defaultRowHeight="8.25"/>
  <cols>
    <col min="1" max="2" width="0.85546875" style="106" customWidth="1"/>
    <col min="3" max="3" width="1.7109375" style="106" customWidth="1"/>
    <col min="4" max="4" width="10.42578125" style="106" customWidth="1"/>
    <col min="5" max="5" width="13.140625" style="133" customWidth="1"/>
    <col min="6" max="6" width="13" style="106" customWidth="1"/>
    <col min="7" max="7" width="14.42578125" style="106" customWidth="1"/>
    <col min="8" max="8" width="3.42578125" style="106" customWidth="1"/>
    <col min="9" max="9" width="21.140625" style="106" customWidth="1"/>
    <col min="10" max="10" width="17.42578125" style="106" customWidth="1"/>
    <col min="11" max="11" width="17.7109375" style="106" bestFit="1" customWidth="1"/>
    <col min="12" max="12" width="12.7109375" style="106" customWidth="1"/>
    <col min="13" max="13" width="9.42578125" style="106" customWidth="1"/>
    <col min="14" max="14" width="11.42578125" style="106" customWidth="1"/>
    <col min="15" max="15" width="10.7109375" style="106"/>
    <col min="16" max="16" width="10" style="106" customWidth="1"/>
    <col min="17" max="17" width="10.28515625" style="106" customWidth="1"/>
    <col min="18" max="18" width="152.42578125" style="105" customWidth="1"/>
    <col min="19" max="19" width="24.28515625" style="105" bestFit="1" customWidth="1"/>
    <col min="20" max="20" width="11" style="105" bestFit="1" customWidth="1"/>
    <col min="21" max="21" width="10.7109375" style="105"/>
    <col min="22" max="22" width="17.28515625" style="105" customWidth="1"/>
    <col min="23" max="24" width="10.7109375" style="105"/>
    <col min="25" max="25" width="6.42578125" style="105" bestFit="1" customWidth="1"/>
    <col min="26" max="26" width="10.7109375" style="105"/>
    <col min="27" max="16384" width="10.7109375" style="106"/>
  </cols>
  <sheetData>
    <row r="3" spans="4:20" ht="4.9000000000000004" customHeight="1"/>
    <row r="4" spans="4:20" ht="4.9000000000000004" customHeight="1"/>
    <row r="5" spans="4:20" ht="4.9000000000000004" customHeight="1"/>
    <row r="6" spans="4:20" ht="4.9000000000000004" customHeight="1"/>
    <row r="7" spans="4:20">
      <c r="R7" s="112">
        <v>0</v>
      </c>
      <c r="S7" s="106"/>
      <c r="T7" s="106"/>
    </row>
    <row r="8" spans="4:20" s="105" customFormat="1">
      <c r="D8" s="119">
        <v>0</v>
      </c>
      <c r="E8" s="119">
        <v>0</v>
      </c>
      <c r="F8" s="119">
        <v>0</v>
      </c>
      <c r="G8" s="119">
        <v>0</v>
      </c>
      <c r="I8" s="112">
        <v>0</v>
      </c>
      <c r="R8" s="106"/>
      <c r="S8" s="106"/>
      <c r="T8" s="106"/>
    </row>
    <row r="9" spans="4:20">
      <c r="D9" s="121">
        <v>0</v>
      </c>
      <c r="E9" s="121">
        <v>0</v>
      </c>
      <c r="F9" s="121">
        <v>0</v>
      </c>
      <c r="G9" s="121">
        <v>0</v>
      </c>
      <c r="I9" s="106">
        <v>0</v>
      </c>
      <c r="Q9" s="105"/>
      <c r="R9" s="137">
        <v>0</v>
      </c>
      <c r="S9" s="138">
        <v>0</v>
      </c>
      <c r="T9" s="106"/>
    </row>
    <row r="10" spans="4:20">
      <c r="D10" s="121">
        <v>0</v>
      </c>
      <c r="E10" s="121">
        <v>0</v>
      </c>
      <c r="F10" s="121">
        <v>0</v>
      </c>
      <c r="G10" s="121">
        <v>0</v>
      </c>
      <c r="Q10" s="105"/>
      <c r="R10" s="137">
        <v>0</v>
      </c>
      <c r="S10" s="138">
        <v>0</v>
      </c>
      <c r="T10" s="106"/>
    </row>
    <row r="11" spans="4:20">
      <c r="D11" s="121">
        <v>0</v>
      </c>
      <c r="E11" s="121">
        <v>0</v>
      </c>
      <c r="F11" s="121">
        <v>0</v>
      </c>
      <c r="G11" s="121">
        <v>0</v>
      </c>
      <c r="I11" s="136">
        <v>0</v>
      </c>
      <c r="Q11" s="105"/>
      <c r="R11" s="137">
        <v>0</v>
      </c>
      <c r="S11" s="125">
        <v>0</v>
      </c>
      <c r="T11" s="106"/>
    </row>
    <row r="12" spans="4:20">
      <c r="D12" s="121">
        <v>0</v>
      </c>
      <c r="E12" s="121">
        <v>0</v>
      </c>
      <c r="F12" s="121">
        <v>0</v>
      </c>
      <c r="G12" s="121">
        <v>0</v>
      </c>
      <c r="I12" s="113">
        <v>0</v>
      </c>
      <c r="Q12" s="105"/>
      <c r="R12" s="106"/>
      <c r="S12" s="139">
        <v>5</v>
      </c>
      <c r="T12" s="106">
        <v>0</v>
      </c>
    </row>
    <row r="13" spans="4:20">
      <c r="D13" s="121">
        <v>0</v>
      </c>
      <c r="E13" s="121">
        <v>0</v>
      </c>
      <c r="F13" s="121">
        <v>0</v>
      </c>
      <c r="G13" s="121">
        <v>0</v>
      </c>
      <c r="I13" s="114">
        <v>0</v>
      </c>
      <c r="Q13" s="105"/>
      <c r="R13" s="106"/>
      <c r="S13" s="106"/>
      <c r="T13" s="106"/>
    </row>
    <row r="14" spans="4:20">
      <c r="D14" s="121">
        <v>0</v>
      </c>
      <c r="E14" s="121">
        <v>0</v>
      </c>
      <c r="F14" s="121">
        <v>0</v>
      </c>
      <c r="G14" s="121">
        <v>0</v>
      </c>
      <c r="I14" s="122">
        <v>0</v>
      </c>
      <c r="Q14" s="105"/>
      <c r="R14" s="106"/>
      <c r="S14" s="106"/>
      <c r="T14" s="106"/>
    </row>
    <row r="15" spans="4:20">
      <c r="D15" s="121">
        <v>0</v>
      </c>
      <c r="E15" s="121">
        <v>0</v>
      </c>
      <c r="F15" s="121">
        <v>0</v>
      </c>
      <c r="G15" s="121">
        <v>0</v>
      </c>
      <c r="I15" s="106">
        <v>0</v>
      </c>
      <c r="Q15" s="105"/>
      <c r="R15" s="106"/>
      <c r="S15" s="106"/>
      <c r="T15" s="106"/>
    </row>
    <row r="16" spans="4:20">
      <c r="D16" s="121">
        <v>0</v>
      </c>
      <c r="E16" s="121">
        <v>0</v>
      </c>
      <c r="F16" s="121">
        <v>0</v>
      </c>
      <c r="G16" s="121">
        <v>0</v>
      </c>
      <c r="Q16" s="105"/>
      <c r="R16" s="106"/>
      <c r="S16" s="106"/>
      <c r="T16" s="106"/>
    </row>
    <row r="17" spans="1:17" s="105" customFormat="1">
      <c r="A17" s="106"/>
      <c r="B17" s="106"/>
      <c r="C17" s="106"/>
      <c r="D17" s="121">
        <v>0</v>
      </c>
      <c r="E17" s="121">
        <v>0</v>
      </c>
      <c r="F17" s="121">
        <v>0</v>
      </c>
      <c r="G17" s="121">
        <v>0</v>
      </c>
      <c r="H17" s="106"/>
      <c r="I17" s="106"/>
      <c r="J17" s="106"/>
      <c r="K17" s="106"/>
      <c r="L17" s="106"/>
      <c r="M17" s="106"/>
      <c r="N17" s="106"/>
      <c r="O17" s="106"/>
      <c r="P17" s="106"/>
    </row>
    <row r="18" spans="1:17" s="105" customFormat="1">
      <c r="A18" s="106"/>
      <c r="B18" s="106"/>
      <c r="C18" s="106"/>
      <c r="D18" s="121">
        <v>0</v>
      </c>
      <c r="E18" s="121">
        <v>0</v>
      </c>
      <c r="F18" s="121">
        <v>0</v>
      </c>
      <c r="G18" s="121">
        <v>0</v>
      </c>
      <c r="H18" s="106"/>
      <c r="I18" s="217">
        <v>0</v>
      </c>
      <c r="J18" s="217"/>
      <c r="K18" s="217"/>
      <c r="N18" s="106"/>
      <c r="O18" s="106"/>
      <c r="P18" s="106"/>
    </row>
    <row r="19" spans="1:17" s="105" customFormat="1">
      <c r="A19" s="106"/>
      <c r="B19" s="106"/>
      <c r="C19" s="106"/>
      <c r="D19" s="121">
        <v>0</v>
      </c>
      <c r="E19" s="121">
        <v>0</v>
      </c>
      <c r="F19" s="121">
        <v>0</v>
      </c>
      <c r="G19" s="121">
        <v>0</v>
      </c>
      <c r="H19" s="106"/>
      <c r="I19" s="140">
        <v>0</v>
      </c>
      <c r="J19" s="140">
        <v>0</v>
      </c>
      <c r="K19" s="140">
        <v>0</v>
      </c>
      <c r="N19" s="106"/>
      <c r="O19" s="106"/>
      <c r="P19" s="106"/>
    </row>
    <row r="20" spans="1:17" s="105" customFormat="1">
      <c r="A20" s="106"/>
      <c r="B20" s="106"/>
      <c r="C20" s="106"/>
      <c r="D20" s="121">
        <v>0</v>
      </c>
      <c r="E20" s="121">
        <v>0</v>
      </c>
      <c r="F20" s="121">
        <v>0</v>
      </c>
      <c r="G20" s="121">
        <v>0</v>
      </c>
      <c r="H20" s="106"/>
      <c r="I20" s="106">
        <v>1</v>
      </c>
      <c r="J20" s="138">
        <v>1</v>
      </c>
      <c r="K20" s="141">
        <v>1</v>
      </c>
      <c r="N20" s="106"/>
      <c r="O20" s="106"/>
      <c r="P20" s="106"/>
    </row>
    <row r="21" spans="1:17" s="105" customFormat="1">
      <c r="A21" s="106"/>
      <c r="B21" s="106"/>
      <c r="C21" s="106"/>
      <c r="D21" s="121">
        <v>0</v>
      </c>
      <c r="E21" s="121">
        <v>0</v>
      </c>
      <c r="F21" s="121">
        <v>0</v>
      </c>
      <c r="G21" s="121">
        <v>0</v>
      </c>
      <c r="H21" s="106"/>
      <c r="I21" s="106"/>
      <c r="J21" s="138">
        <v>1</v>
      </c>
      <c r="K21" s="141">
        <v>1</v>
      </c>
      <c r="N21" s="106"/>
      <c r="O21" s="106"/>
      <c r="P21" s="106"/>
    </row>
    <row r="22" spans="1:17" s="105" customFormat="1">
      <c r="A22" s="106"/>
      <c r="B22" s="106"/>
      <c r="C22" s="106"/>
      <c r="D22" s="121">
        <v>0</v>
      </c>
      <c r="E22" s="121">
        <v>0</v>
      </c>
      <c r="F22" s="121">
        <v>0</v>
      </c>
      <c r="G22" s="121">
        <v>0</v>
      </c>
      <c r="H22" s="106"/>
      <c r="I22" s="134">
        <v>0</v>
      </c>
      <c r="J22" s="138">
        <v>1</v>
      </c>
      <c r="K22" s="142">
        <v>1</v>
      </c>
      <c r="L22" s="106"/>
      <c r="O22" s="106"/>
      <c r="P22" s="106"/>
    </row>
    <row r="23" spans="1:17" s="105" customFormat="1">
      <c r="A23" s="106"/>
      <c r="B23" s="106"/>
      <c r="C23" s="106"/>
      <c r="D23" s="121">
        <v>0</v>
      </c>
      <c r="E23" s="121">
        <v>0</v>
      </c>
      <c r="F23" s="121">
        <v>0</v>
      </c>
      <c r="G23" s="121">
        <v>0</v>
      </c>
      <c r="H23" s="106"/>
      <c r="I23" s="106"/>
      <c r="J23" s="135"/>
      <c r="K23" s="106"/>
      <c r="L23" s="106"/>
      <c r="O23" s="106"/>
      <c r="P23" s="106"/>
    </row>
    <row r="24" spans="1:17" s="105" customFormat="1">
      <c r="A24" s="106"/>
      <c r="B24" s="106"/>
      <c r="C24" s="106"/>
      <c r="D24" s="121">
        <v>0</v>
      </c>
      <c r="E24" s="121">
        <v>0</v>
      </c>
      <c r="F24" s="121">
        <v>0</v>
      </c>
      <c r="G24" s="121">
        <v>0</v>
      </c>
      <c r="H24" s="106"/>
      <c r="I24" s="106"/>
      <c r="J24" s="106"/>
      <c r="K24" s="106"/>
      <c r="L24" s="106"/>
      <c r="M24" s="106"/>
      <c r="N24" s="106"/>
      <c r="O24" s="106"/>
      <c r="P24" s="106"/>
    </row>
    <row r="25" spans="1:17" s="105" customFormat="1">
      <c r="A25" s="106"/>
      <c r="B25" s="106"/>
      <c r="C25" s="106"/>
      <c r="D25" s="121">
        <v>0</v>
      </c>
      <c r="E25" s="121">
        <v>0</v>
      </c>
      <c r="F25" s="121">
        <v>0</v>
      </c>
      <c r="G25" s="121">
        <v>0</v>
      </c>
      <c r="H25" s="106"/>
      <c r="I25" s="106"/>
      <c r="K25" s="106"/>
      <c r="L25" s="106"/>
      <c r="M25" s="106"/>
      <c r="N25" s="106"/>
      <c r="O25" s="106"/>
      <c r="P25" s="106"/>
    </row>
    <row r="26" spans="1:17" s="105" customFormat="1">
      <c r="A26" s="106"/>
      <c r="B26" s="106"/>
      <c r="C26" s="106"/>
      <c r="D26" s="121">
        <v>0</v>
      </c>
      <c r="E26" s="121">
        <v>0</v>
      </c>
      <c r="F26" s="121">
        <v>0</v>
      </c>
      <c r="G26" s="121">
        <v>0</v>
      </c>
      <c r="H26" s="106"/>
      <c r="I26" s="106"/>
      <c r="K26" s="106"/>
      <c r="L26" s="106"/>
      <c r="M26" s="106"/>
      <c r="N26" s="106"/>
      <c r="O26" s="106"/>
      <c r="P26" s="106"/>
    </row>
    <row r="27" spans="1:17" s="105" customFormat="1">
      <c r="A27" s="106"/>
      <c r="B27" s="106"/>
      <c r="C27" s="106"/>
      <c r="D27" s="121">
        <v>0</v>
      </c>
      <c r="E27" s="121">
        <v>0</v>
      </c>
      <c r="F27" s="121">
        <v>0</v>
      </c>
      <c r="G27" s="121">
        <v>0</v>
      </c>
      <c r="H27" s="106"/>
      <c r="I27" s="106"/>
      <c r="K27" s="106"/>
      <c r="L27" s="106"/>
      <c r="M27" s="106"/>
      <c r="N27" s="106"/>
      <c r="O27" s="106"/>
      <c r="P27" s="106"/>
      <c r="Q27" s="106"/>
    </row>
    <row r="28" spans="1:17" s="105" customFormat="1">
      <c r="A28" s="106"/>
      <c r="B28" s="106"/>
      <c r="C28" s="106"/>
      <c r="D28" s="121">
        <v>0</v>
      </c>
      <c r="E28" s="121">
        <v>0</v>
      </c>
      <c r="F28" s="121">
        <v>0</v>
      </c>
      <c r="G28" s="121">
        <v>0</v>
      </c>
      <c r="H28" s="106"/>
      <c r="K28" s="106"/>
      <c r="L28" s="106"/>
      <c r="M28" s="106"/>
      <c r="N28" s="106"/>
      <c r="O28" s="106"/>
      <c r="P28" s="106"/>
      <c r="Q28" s="106"/>
    </row>
    <row r="29" spans="1:17" s="105" customFormat="1">
      <c r="A29" s="106"/>
      <c r="B29" s="106"/>
      <c r="C29" s="106"/>
      <c r="D29" s="121">
        <v>0</v>
      </c>
      <c r="E29" s="121">
        <v>0</v>
      </c>
      <c r="F29" s="121">
        <v>0</v>
      </c>
      <c r="G29" s="121">
        <v>0</v>
      </c>
      <c r="H29" s="106"/>
      <c r="K29" s="106"/>
      <c r="L29" s="106"/>
      <c r="M29" s="106"/>
      <c r="N29" s="106"/>
      <c r="O29" s="106"/>
      <c r="P29" s="106"/>
      <c r="Q29" s="106"/>
    </row>
    <row r="30" spans="1:17" s="105" customFormat="1">
      <c r="A30" s="106"/>
      <c r="B30" s="106"/>
      <c r="C30" s="106"/>
      <c r="D30" s="121">
        <v>0</v>
      </c>
      <c r="E30" s="121">
        <v>0</v>
      </c>
      <c r="F30" s="121">
        <v>0</v>
      </c>
      <c r="G30" s="121">
        <v>0</v>
      </c>
      <c r="H30" s="106"/>
      <c r="K30" s="106"/>
      <c r="L30" s="106"/>
      <c r="M30" s="106"/>
      <c r="N30" s="106"/>
      <c r="O30" s="106"/>
      <c r="P30" s="106"/>
      <c r="Q30" s="106"/>
    </row>
    <row r="31" spans="1:17" s="105" customFormat="1">
      <c r="A31" s="106"/>
      <c r="B31" s="106"/>
      <c r="C31" s="106"/>
      <c r="D31" s="121">
        <v>0</v>
      </c>
      <c r="E31" s="121">
        <v>0</v>
      </c>
      <c r="F31" s="121">
        <v>0</v>
      </c>
      <c r="G31" s="121">
        <v>0</v>
      </c>
      <c r="H31" s="106"/>
      <c r="K31" s="106"/>
      <c r="L31" s="106"/>
      <c r="M31" s="106"/>
      <c r="N31" s="106"/>
      <c r="O31" s="106"/>
      <c r="P31" s="106"/>
      <c r="Q31" s="106"/>
    </row>
    <row r="32" spans="1:17" s="105" customFormat="1">
      <c r="A32" s="106"/>
      <c r="B32" s="106"/>
      <c r="C32" s="106"/>
      <c r="D32" s="121">
        <v>0</v>
      </c>
      <c r="E32" s="121">
        <v>0</v>
      </c>
      <c r="F32" s="121">
        <v>0</v>
      </c>
      <c r="G32" s="121">
        <v>0</v>
      </c>
      <c r="H32" s="106"/>
      <c r="K32" s="106"/>
      <c r="L32" s="106"/>
      <c r="M32" s="106"/>
      <c r="N32" s="106"/>
      <c r="O32" s="106"/>
      <c r="P32" s="106"/>
      <c r="Q32" s="106"/>
    </row>
    <row r="33" spans="1:17" s="105" customFormat="1">
      <c r="A33" s="106"/>
      <c r="B33" s="106"/>
      <c r="C33" s="106"/>
      <c r="D33" s="121">
        <v>0</v>
      </c>
      <c r="E33" s="121">
        <v>0</v>
      </c>
      <c r="F33" s="121">
        <v>0</v>
      </c>
      <c r="G33" s="121">
        <v>0</v>
      </c>
      <c r="H33" s="106"/>
      <c r="K33" s="106"/>
      <c r="L33" s="106"/>
      <c r="M33" s="106"/>
      <c r="N33" s="106"/>
      <c r="O33" s="106"/>
      <c r="P33" s="106"/>
      <c r="Q33" s="106"/>
    </row>
    <row r="34" spans="1:17" s="105" customFormat="1">
      <c r="A34" s="106"/>
      <c r="B34" s="106"/>
      <c r="C34" s="106"/>
      <c r="D34" s="121">
        <v>0</v>
      </c>
      <c r="E34" s="121">
        <v>0</v>
      </c>
      <c r="F34" s="121">
        <v>0</v>
      </c>
      <c r="G34" s="121">
        <v>0</v>
      </c>
      <c r="H34" s="106"/>
      <c r="K34" s="106"/>
      <c r="L34" s="106"/>
      <c r="M34" s="106"/>
      <c r="N34" s="106"/>
      <c r="O34" s="106"/>
      <c r="P34" s="106"/>
      <c r="Q34" s="106"/>
    </row>
    <row r="35" spans="1:17" s="105" customFormat="1">
      <c r="A35" s="106"/>
      <c r="B35" s="106"/>
      <c r="C35" s="106"/>
      <c r="D35" s="121">
        <v>0</v>
      </c>
      <c r="E35" s="121">
        <v>0</v>
      </c>
      <c r="F35" s="121">
        <v>0</v>
      </c>
      <c r="G35" s="121">
        <v>0</v>
      </c>
      <c r="H35" s="106"/>
      <c r="K35" s="106"/>
      <c r="L35" s="106"/>
      <c r="M35" s="106"/>
      <c r="N35" s="106"/>
      <c r="O35" s="106"/>
      <c r="P35" s="106"/>
      <c r="Q35" s="106"/>
    </row>
    <row r="36" spans="1:17" s="105" customFormat="1">
      <c r="A36" s="106"/>
      <c r="B36" s="106"/>
      <c r="C36" s="106"/>
      <c r="D36" s="121">
        <v>0</v>
      </c>
      <c r="E36" s="121">
        <v>0</v>
      </c>
      <c r="F36" s="121">
        <v>0</v>
      </c>
      <c r="G36" s="121">
        <v>0</v>
      </c>
      <c r="H36" s="106"/>
      <c r="K36" s="106"/>
      <c r="L36" s="106"/>
      <c r="M36" s="106"/>
      <c r="N36" s="106"/>
      <c r="O36" s="106"/>
      <c r="P36" s="106"/>
      <c r="Q36" s="106"/>
    </row>
    <row r="37" spans="1:17" s="105" customFormat="1">
      <c r="A37" s="106"/>
      <c r="B37" s="106"/>
      <c r="C37" s="106"/>
      <c r="D37" s="121">
        <v>0</v>
      </c>
      <c r="E37" s="121">
        <v>0</v>
      </c>
      <c r="F37" s="121">
        <v>0</v>
      </c>
      <c r="G37" s="121">
        <v>0</v>
      </c>
      <c r="H37" s="106"/>
      <c r="K37" s="106"/>
      <c r="L37" s="106"/>
      <c r="M37" s="106"/>
      <c r="N37" s="106"/>
      <c r="O37" s="106"/>
      <c r="P37" s="106"/>
      <c r="Q37" s="106"/>
    </row>
    <row r="38" spans="1:17" s="105" customFormat="1">
      <c r="A38" s="106"/>
      <c r="B38" s="106"/>
      <c r="C38" s="106"/>
      <c r="D38" s="121">
        <v>0</v>
      </c>
      <c r="E38" s="121">
        <v>0</v>
      </c>
      <c r="F38" s="121">
        <v>0</v>
      </c>
      <c r="G38" s="121">
        <v>0</v>
      </c>
      <c r="H38" s="106"/>
      <c r="K38" s="106"/>
      <c r="L38" s="106"/>
      <c r="M38" s="106"/>
      <c r="N38" s="106"/>
      <c r="O38" s="106"/>
      <c r="P38" s="106"/>
      <c r="Q38" s="106"/>
    </row>
    <row r="39" spans="1:17" s="105" customFormat="1">
      <c r="A39" s="106"/>
      <c r="B39" s="106"/>
      <c r="C39" s="106"/>
      <c r="D39" s="121">
        <v>0</v>
      </c>
      <c r="E39" s="121">
        <v>0</v>
      </c>
      <c r="F39" s="121">
        <v>0</v>
      </c>
      <c r="G39" s="121">
        <v>0</v>
      </c>
      <c r="H39" s="106"/>
      <c r="I39" s="106"/>
      <c r="J39" s="106"/>
      <c r="K39" s="106"/>
      <c r="L39" s="106"/>
      <c r="M39" s="106"/>
      <c r="N39" s="106"/>
      <c r="O39" s="106"/>
      <c r="P39" s="106"/>
      <c r="Q39" s="106"/>
    </row>
    <row r="40" spans="1:17" s="105" customFormat="1">
      <c r="A40" s="106"/>
      <c r="B40" s="106"/>
      <c r="C40" s="106"/>
      <c r="D40" s="121">
        <v>0</v>
      </c>
      <c r="E40" s="121">
        <v>0</v>
      </c>
      <c r="F40" s="121">
        <v>0</v>
      </c>
      <c r="G40" s="121">
        <v>0</v>
      </c>
      <c r="H40" s="106"/>
      <c r="I40" s="106"/>
      <c r="J40" s="106"/>
      <c r="K40" s="106"/>
      <c r="L40" s="106"/>
      <c r="M40" s="106"/>
      <c r="N40" s="106"/>
      <c r="O40" s="106"/>
      <c r="P40" s="106"/>
      <c r="Q40" s="106"/>
    </row>
    <row r="41" spans="1:17" s="105" customFormat="1">
      <c r="A41" s="106"/>
      <c r="B41" s="106"/>
      <c r="C41" s="106"/>
      <c r="D41" s="121">
        <v>0</v>
      </c>
      <c r="E41" s="121">
        <v>0</v>
      </c>
      <c r="F41" s="121">
        <v>0</v>
      </c>
      <c r="G41" s="121">
        <v>0</v>
      </c>
      <c r="H41" s="106"/>
      <c r="I41" s="106"/>
      <c r="J41" s="106"/>
      <c r="K41" s="106"/>
      <c r="L41" s="106"/>
      <c r="M41" s="106"/>
      <c r="N41" s="106"/>
      <c r="O41" s="106"/>
      <c r="P41" s="106"/>
      <c r="Q41" s="106"/>
    </row>
    <row r="42" spans="1:17" s="105" customFormat="1">
      <c r="A42" s="106"/>
      <c r="B42" s="106"/>
      <c r="C42" s="106"/>
      <c r="D42" s="121">
        <v>0</v>
      </c>
      <c r="E42" s="121">
        <v>0</v>
      </c>
      <c r="F42" s="121">
        <v>0</v>
      </c>
      <c r="G42" s="121">
        <v>0</v>
      </c>
      <c r="H42" s="106"/>
      <c r="I42" s="106"/>
      <c r="J42" s="106"/>
      <c r="K42" s="106"/>
      <c r="L42" s="106"/>
      <c r="M42" s="106"/>
      <c r="N42" s="106"/>
      <c r="O42" s="106"/>
      <c r="P42" s="106"/>
      <c r="Q42" s="106"/>
    </row>
    <row r="43" spans="1:17" s="105" customFormat="1">
      <c r="A43" s="106"/>
      <c r="B43" s="106"/>
      <c r="C43" s="106"/>
      <c r="D43" s="121">
        <v>0</v>
      </c>
      <c r="E43" s="121">
        <v>0</v>
      </c>
      <c r="F43" s="121">
        <v>0</v>
      </c>
      <c r="G43" s="121">
        <v>0</v>
      </c>
      <c r="H43" s="106"/>
      <c r="K43" s="106"/>
      <c r="L43" s="106"/>
      <c r="M43" s="106"/>
      <c r="N43" s="106"/>
      <c r="O43" s="106"/>
      <c r="P43" s="106"/>
      <c r="Q43" s="106"/>
    </row>
    <row r="44" spans="1:17" s="105" customFormat="1">
      <c r="A44" s="106"/>
      <c r="B44" s="106"/>
      <c r="C44" s="106"/>
      <c r="D44" s="121">
        <v>0</v>
      </c>
      <c r="E44" s="121">
        <v>0</v>
      </c>
      <c r="F44" s="121">
        <v>0</v>
      </c>
      <c r="G44" s="121">
        <v>0</v>
      </c>
      <c r="H44" s="106"/>
      <c r="K44" s="106"/>
      <c r="L44" s="106"/>
      <c r="M44" s="106"/>
      <c r="N44" s="106"/>
      <c r="O44" s="106"/>
      <c r="P44" s="106"/>
      <c r="Q44" s="106"/>
    </row>
    <row r="45" spans="1:17" s="105" customFormat="1">
      <c r="A45" s="106"/>
      <c r="B45" s="106"/>
      <c r="C45" s="106"/>
      <c r="D45" s="121">
        <v>0</v>
      </c>
      <c r="E45" s="121">
        <v>0</v>
      </c>
      <c r="F45" s="121">
        <v>0</v>
      </c>
      <c r="G45" s="121">
        <v>0</v>
      </c>
      <c r="H45" s="106"/>
      <c r="K45" s="106"/>
      <c r="L45" s="106"/>
      <c r="M45" s="106"/>
      <c r="N45" s="106"/>
      <c r="O45" s="106"/>
      <c r="P45" s="106"/>
      <c r="Q45" s="106"/>
    </row>
    <row r="46" spans="1:17" s="105" customFormat="1">
      <c r="A46" s="106"/>
      <c r="B46" s="106"/>
      <c r="C46" s="106"/>
      <c r="D46" s="121">
        <v>0</v>
      </c>
      <c r="E46" s="121">
        <v>0</v>
      </c>
      <c r="F46" s="121">
        <v>0</v>
      </c>
      <c r="G46" s="121">
        <v>0</v>
      </c>
      <c r="H46" s="106"/>
      <c r="K46" s="106"/>
      <c r="L46" s="106"/>
      <c r="M46" s="106"/>
      <c r="N46" s="106"/>
      <c r="O46" s="106"/>
      <c r="P46" s="106"/>
      <c r="Q46" s="106"/>
    </row>
    <row r="47" spans="1:17" s="105" customFormat="1">
      <c r="A47" s="106"/>
      <c r="B47" s="106"/>
      <c r="C47" s="106"/>
      <c r="D47" s="121">
        <v>0</v>
      </c>
      <c r="E47" s="121">
        <v>0</v>
      </c>
      <c r="F47" s="121">
        <v>0</v>
      </c>
      <c r="G47" s="121">
        <v>0</v>
      </c>
      <c r="H47" s="106"/>
      <c r="K47" s="106"/>
      <c r="L47" s="106"/>
      <c r="M47" s="106"/>
      <c r="N47" s="106"/>
      <c r="O47" s="106"/>
      <c r="P47" s="106"/>
      <c r="Q47" s="106"/>
    </row>
    <row r="48" spans="1:17" s="105" customFormat="1">
      <c r="A48" s="106"/>
      <c r="B48" s="106"/>
      <c r="C48" s="106"/>
      <c r="D48" s="121">
        <v>0</v>
      </c>
      <c r="E48" s="121">
        <v>0</v>
      </c>
      <c r="F48" s="121">
        <v>0</v>
      </c>
      <c r="G48" s="121">
        <v>0</v>
      </c>
      <c r="H48" s="106"/>
      <c r="K48" s="106"/>
      <c r="L48" s="106"/>
      <c r="M48" s="106"/>
      <c r="N48" s="106"/>
      <c r="O48" s="106"/>
      <c r="P48" s="106"/>
      <c r="Q48" s="106"/>
    </row>
    <row r="49" spans="4:7">
      <c r="D49" s="121">
        <v>0</v>
      </c>
      <c r="E49" s="121">
        <v>0</v>
      </c>
      <c r="F49" s="121">
        <v>0</v>
      </c>
      <c r="G49" s="121">
        <v>0</v>
      </c>
    </row>
    <row r="50" spans="4:7">
      <c r="D50" s="121">
        <v>0</v>
      </c>
      <c r="E50" s="121">
        <v>0</v>
      </c>
      <c r="F50" s="121">
        <v>0</v>
      </c>
      <c r="G50" s="121">
        <v>0</v>
      </c>
    </row>
    <row r="51" spans="4:7">
      <c r="D51" s="121">
        <v>0</v>
      </c>
      <c r="E51" s="121">
        <v>0</v>
      </c>
      <c r="F51" s="121">
        <v>0</v>
      </c>
      <c r="G51" s="121">
        <v>0</v>
      </c>
    </row>
    <row r="52" spans="4:7">
      <c r="D52" s="121">
        <v>0</v>
      </c>
      <c r="E52" s="121">
        <v>0</v>
      </c>
      <c r="F52" s="121">
        <v>0</v>
      </c>
      <c r="G52" s="121">
        <v>0</v>
      </c>
    </row>
    <row r="53" spans="4:7">
      <c r="D53" s="121">
        <v>0</v>
      </c>
      <c r="E53" s="121">
        <v>0</v>
      </c>
      <c r="F53" s="121">
        <v>0</v>
      </c>
      <c r="G53" s="121">
        <v>0</v>
      </c>
    </row>
    <row r="54" spans="4:7">
      <c r="D54" s="121">
        <v>0</v>
      </c>
      <c r="E54" s="121">
        <v>0</v>
      </c>
      <c r="F54" s="121">
        <v>0</v>
      </c>
      <c r="G54" s="121">
        <v>0</v>
      </c>
    </row>
    <row r="55" spans="4:7">
      <c r="D55" s="121">
        <v>0</v>
      </c>
      <c r="E55" s="121">
        <v>0</v>
      </c>
      <c r="F55" s="121">
        <v>0</v>
      </c>
      <c r="G55" s="121">
        <v>0</v>
      </c>
    </row>
    <row r="56" spans="4:7">
      <c r="D56" s="121">
        <v>0</v>
      </c>
      <c r="E56" s="121">
        <v>0</v>
      </c>
      <c r="F56" s="121">
        <v>0</v>
      </c>
      <c r="G56" s="121">
        <v>0</v>
      </c>
    </row>
    <row r="57" spans="4:7">
      <c r="D57" s="121">
        <v>0</v>
      </c>
      <c r="E57" s="121">
        <v>0</v>
      </c>
      <c r="F57" s="121">
        <v>0</v>
      </c>
      <c r="G57" s="121">
        <v>0</v>
      </c>
    </row>
    <row r="58" spans="4:7">
      <c r="D58" s="121">
        <v>0</v>
      </c>
      <c r="E58" s="121">
        <v>0</v>
      </c>
      <c r="F58" s="121">
        <v>0</v>
      </c>
      <c r="G58" s="121">
        <v>0</v>
      </c>
    </row>
    <row r="59" spans="4:7">
      <c r="D59" s="121">
        <v>0</v>
      </c>
      <c r="E59" s="121">
        <v>0</v>
      </c>
      <c r="F59" s="121">
        <v>0</v>
      </c>
      <c r="G59" s="121">
        <v>0</v>
      </c>
    </row>
    <row r="60" spans="4:7">
      <c r="D60" s="121">
        <v>0</v>
      </c>
      <c r="E60" s="121">
        <v>0</v>
      </c>
      <c r="F60" s="121">
        <v>0</v>
      </c>
      <c r="G60" s="121">
        <v>0</v>
      </c>
    </row>
    <row r="61" spans="4:7">
      <c r="D61" s="125">
        <v>0</v>
      </c>
      <c r="E61" s="125">
        <v>0</v>
      </c>
      <c r="F61" s="125">
        <v>0</v>
      </c>
      <c r="G61" s="125">
        <v>0</v>
      </c>
    </row>
    <row r="62" spans="4:7">
      <c r="E62" s="106"/>
    </row>
    <row r="63" spans="4:7">
      <c r="E63" s="106"/>
    </row>
    <row r="64" spans="4:7">
      <c r="E64" s="106"/>
    </row>
    <row r="65" spans="5:5">
      <c r="E65" s="106"/>
    </row>
    <row r="66" spans="5:5">
      <c r="E66" s="106"/>
    </row>
    <row r="67" spans="5:5">
      <c r="E67" s="106"/>
    </row>
    <row r="68" spans="5:5">
      <c r="E68" s="106"/>
    </row>
    <row r="69" spans="5:5">
      <c r="E69" s="106"/>
    </row>
    <row r="70" spans="5:5">
      <c r="E70" s="106"/>
    </row>
    <row r="71" spans="5:5">
      <c r="E71" s="106"/>
    </row>
    <row r="72" spans="5:5">
      <c r="E72" s="106"/>
    </row>
    <row r="73" spans="5:5">
      <c r="E73" s="106"/>
    </row>
    <row r="74" spans="5:5">
      <c r="E74" s="106"/>
    </row>
    <row r="75" spans="5:5">
      <c r="E75" s="106"/>
    </row>
    <row r="76" spans="5:5">
      <c r="E76" s="106"/>
    </row>
    <row r="77" spans="5:5">
      <c r="E77" s="106"/>
    </row>
    <row r="78" spans="5:5">
      <c r="E78" s="106"/>
    </row>
    <row r="79" spans="5:5">
      <c r="E79" s="106"/>
    </row>
    <row r="80" spans="5:5">
      <c r="E80" s="106"/>
    </row>
    <row r="81" spans="5:5">
      <c r="E81" s="106"/>
    </row>
    <row r="82" spans="5:5">
      <c r="E82" s="106"/>
    </row>
    <row r="83" spans="5:5">
      <c r="E83" s="106"/>
    </row>
    <row r="84" spans="5:5">
      <c r="E84" s="106"/>
    </row>
    <row r="85" spans="5:5">
      <c r="E85" s="106"/>
    </row>
    <row r="86" spans="5:5">
      <c r="E86" s="106"/>
    </row>
    <row r="87" spans="5:5">
      <c r="E87" s="106"/>
    </row>
    <row r="88" spans="5:5">
      <c r="E88" s="106"/>
    </row>
    <row r="89" spans="5:5">
      <c r="E89" s="106"/>
    </row>
    <row r="90" spans="5:5">
      <c r="E90" s="106"/>
    </row>
    <row r="91" spans="5:5">
      <c r="E91" s="106"/>
    </row>
    <row r="92" spans="5:5">
      <c r="E92" s="106"/>
    </row>
    <row r="93" spans="5:5">
      <c r="E93" s="106"/>
    </row>
    <row r="94" spans="5:5">
      <c r="E94" s="106"/>
    </row>
    <row r="95" spans="5:5">
      <c r="E95" s="106"/>
    </row>
    <row r="96" spans="5:5">
      <c r="E96" s="106"/>
    </row>
    <row r="97" spans="5:5">
      <c r="E97" s="106"/>
    </row>
    <row r="98" spans="5:5">
      <c r="E98" s="106"/>
    </row>
    <row r="99" spans="5:5">
      <c r="E99" s="106"/>
    </row>
    <row r="100" spans="5:5">
      <c r="E100" s="106"/>
    </row>
    <row r="101" spans="5:5">
      <c r="E101" s="106"/>
    </row>
    <row r="102" spans="5:5">
      <c r="E102" s="106"/>
    </row>
    <row r="103" spans="5:5">
      <c r="E103" s="106"/>
    </row>
    <row r="104" spans="5:5">
      <c r="E104" s="106"/>
    </row>
    <row r="105" spans="5:5">
      <c r="E105" s="106"/>
    </row>
    <row r="106" spans="5:5">
      <c r="E106" s="106"/>
    </row>
    <row r="107" spans="5:5">
      <c r="E107" s="106"/>
    </row>
    <row r="108" spans="5:5">
      <c r="E108" s="106"/>
    </row>
    <row r="109" spans="5:5">
      <c r="E109" s="106"/>
    </row>
    <row r="110" spans="5:5">
      <c r="E110" s="106"/>
    </row>
    <row r="111" spans="5:5">
      <c r="E111" s="106"/>
    </row>
    <row r="112" spans="5:5">
      <c r="E112" s="106"/>
    </row>
    <row r="113" spans="5:5">
      <c r="E113" s="106"/>
    </row>
    <row r="114" spans="5:5">
      <c r="E114" s="106"/>
    </row>
    <row r="115" spans="5:5">
      <c r="E115" s="106"/>
    </row>
    <row r="116" spans="5:5">
      <c r="E116" s="106"/>
    </row>
    <row r="117" spans="5:5">
      <c r="E117" s="106"/>
    </row>
    <row r="118" spans="5:5">
      <c r="E118" s="106"/>
    </row>
    <row r="119" spans="5:5">
      <c r="E119" s="106"/>
    </row>
    <row r="120" spans="5:5">
      <c r="E120" s="106"/>
    </row>
    <row r="121" spans="5:5">
      <c r="E121" s="106"/>
    </row>
    <row r="122" spans="5:5">
      <c r="E122" s="106"/>
    </row>
    <row r="123" spans="5:5">
      <c r="E123" s="106"/>
    </row>
    <row r="124" spans="5:5">
      <c r="E124" s="106"/>
    </row>
    <row r="125" spans="5:5">
      <c r="E125" s="106"/>
    </row>
    <row r="126" spans="5:5">
      <c r="E126" s="106"/>
    </row>
    <row r="127" spans="5:5">
      <c r="E127" s="106"/>
    </row>
    <row r="128" spans="5:5">
      <c r="E128" s="106"/>
    </row>
    <row r="129" spans="5:5">
      <c r="E129" s="106"/>
    </row>
    <row r="130" spans="5:5">
      <c r="E130" s="106"/>
    </row>
    <row r="131" spans="5:5">
      <c r="E131" s="106"/>
    </row>
    <row r="132" spans="5:5">
      <c r="E132" s="106"/>
    </row>
    <row r="133" spans="5:5">
      <c r="E133" s="106"/>
    </row>
    <row r="134" spans="5:5">
      <c r="E134" s="106"/>
    </row>
    <row r="135" spans="5:5">
      <c r="E135" s="106"/>
    </row>
    <row r="136" spans="5:5">
      <c r="E136" s="106"/>
    </row>
    <row r="137" spans="5:5">
      <c r="E137" s="106"/>
    </row>
    <row r="138" spans="5:5">
      <c r="E138" s="106"/>
    </row>
    <row r="139" spans="5:5">
      <c r="E139" s="106"/>
    </row>
    <row r="140" spans="5:5">
      <c r="E140" s="106"/>
    </row>
    <row r="141" spans="5:5">
      <c r="E141" s="106"/>
    </row>
    <row r="142" spans="5:5">
      <c r="E142" s="106"/>
    </row>
    <row r="143" spans="5:5">
      <c r="E143" s="106"/>
    </row>
    <row r="144" spans="5:5">
      <c r="E144" s="106"/>
    </row>
    <row r="145" spans="5:5">
      <c r="E145" s="106"/>
    </row>
    <row r="146" spans="5:5">
      <c r="E146" s="106"/>
    </row>
    <row r="147" spans="5:5">
      <c r="E147" s="106"/>
    </row>
    <row r="148" spans="5:5">
      <c r="E148" s="106"/>
    </row>
    <row r="149" spans="5:5">
      <c r="E149" s="106"/>
    </row>
    <row r="150" spans="5:5">
      <c r="E150" s="106"/>
    </row>
    <row r="151" spans="5:5">
      <c r="E151" s="106"/>
    </row>
    <row r="152" spans="5:5">
      <c r="E152" s="106"/>
    </row>
    <row r="153" spans="5:5">
      <c r="E153" s="106"/>
    </row>
    <row r="154" spans="5:5">
      <c r="E154" s="106"/>
    </row>
    <row r="155" spans="5:5">
      <c r="E155" s="106"/>
    </row>
    <row r="156" spans="5:5">
      <c r="E156" s="106"/>
    </row>
    <row r="157" spans="5:5">
      <c r="E157" s="106"/>
    </row>
    <row r="158" spans="5:5">
      <c r="E158" s="106"/>
    </row>
    <row r="159" spans="5:5">
      <c r="E159" s="106"/>
    </row>
    <row r="160" spans="5:5">
      <c r="E160" s="106"/>
    </row>
    <row r="161" spans="5:5">
      <c r="E161" s="106"/>
    </row>
    <row r="162" spans="5:5">
      <c r="E162" s="106"/>
    </row>
    <row r="163" spans="5:5">
      <c r="E163" s="106"/>
    </row>
    <row r="164" spans="5:5">
      <c r="E164" s="106"/>
    </row>
    <row r="165" spans="5:5">
      <c r="E165" s="106"/>
    </row>
    <row r="166" spans="5:5">
      <c r="E166" s="106"/>
    </row>
    <row r="167" spans="5:5">
      <c r="E167" s="106"/>
    </row>
    <row r="168" spans="5:5">
      <c r="E168" s="106"/>
    </row>
    <row r="169" spans="5:5">
      <c r="E169" s="106"/>
    </row>
    <row r="170" spans="5:5">
      <c r="E170" s="106"/>
    </row>
    <row r="171" spans="5:5">
      <c r="E171" s="106"/>
    </row>
    <row r="172" spans="5:5">
      <c r="E172" s="106"/>
    </row>
    <row r="173" spans="5:5">
      <c r="E173" s="106"/>
    </row>
    <row r="174" spans="5:5">
      <c r="E174" s="106"/>
    </row>
    <row r="175" spans="5:5">
      <c r="E175" s="106"/>
    </row>
    <row r="176" spans="5:5">
      <c r="E176" s="106"/>
    </row>
    <row r="177" spans="5:5">
      <c r="E177" s="106"/>
    </row>
    <row r="178" spans="5:5">
      <c r="E178" s="106"/>
    </row>
    <row r="179" spans="5:5">
      <c r="E179" s="106"/>
    </row>
    <row r="180" spans="5:5">
      <c r="E180" s="106"/>
    </row>
    <row r="181" spans="5:5">
      <c r="E181" s="106"/>
    </row>
    <row r="182" spans="5:5">
      <c r="E182" s="106"/>
    </row>
    <row r="183" spans="5:5">
      <c r="E183" s="106"/>
    </row>
    <row r="184" spans="5:5">
      <c r="E184" s="106"/>
    </row>
    <row r="185" spans="5:5">
      <c r="E185" s="106"/>
    </row>
    <row r="186" spans="5:5">
      <c r="E186" s="106"/>
    </row>
    <row r="187" spans="5:5">
      <c r="E187" s="106"/>
    </row>
    <row r="188" spans="5:5">
      <c r="E188" s="106"/>
    </row>
    <row r="189" spans="5:5">
      <c r="E189" s="106"/>
    </row>
    <row r="190" spans="5:5">
      <c r="E190" s="106"/>
    </row>
    <row r="191" spans="5:5">
      <c r="E191" s="106"/>
    </row>
    <row r="192" spans="5:5">
      <c r="E192" s="106"/>
    </row>
    <row r="193" spans="5:5">
      <c r="E193" s="106"/>
    </row>
    <row r="194" spans="5:5">
      <c r="E194" s="106"/>
    </row>
    <row r="195" spans="5:5">
      <c r="E195" s="106"/>
    </row>
    <row r="196" spans="5:5">
      <c r="E196" s="106"/>
    </row>
    <row r="197" spans="5:5">
      <c r="E197" s="106"/>
    </row>
    <row r="198" spans="5:5">
      <c r="E198" s="106"/>
    </row>
    <row r="199" spans="5:5">
      <c r="E199" s="106"/>
    </row>
    <row r="200" spans="5:5">
      <c r="E200" s="106"/>
    </row>
    <row r="201" spans="5:5">
      <c r="E201" s="106"/>
    </row>
    <row r="202" spans="5:5">
      <c r="E202" s="106"/>
    </row>
    <row r="203" spans="5:5">
      <c r="E203" s="106"/>
    </row>
    <row r="204" spans="5:5">
      <c r="E204" s="106"/>
    </row>
    <row r="205" spans="5:5">
      <c r="E205" s="106"/>
    </row>
    <row r="206" spans="5:5">
      <c r="E206" s="106"/>
    </row>
    <row r="207" spans="5:5">
      <c r="E207" s="106"/>
    </row>
    <row r="208" spans="5:5">
      <c r="E208" s="106"/>
    </row>
    <row r="209" spans="5:5">
      <c r="E209" s="106"/>
    </row>
    <row r="210" spans="5:5">
      <c r="E210" s="106"/>
    </row>
    <row r="211" spans="5:5">
      <c r="E211" s="106"/>
    </row>
    <row r="212" spans="5:5">
      <c r="E212" s="106"/>
    </row>
    <row r="213" spans="5:5">
      <c r="E213" s="106"/>
    </row>
    <row r="214" spans="5:5">
      <c r="E214" s="106"/>
    </row>
    <row r="215" spans="5:5">
      <c r="E215" s="106"/>
    </row>
    <row r="216" spans="5:5">
      <c r="E216" s="106"/>
    </row>
    <row r="217" spans="5:5">
      <c r="E217" s="106"/>
    </row>
    <row r="218" spans="5:5">
      <c r="E218" s="106"/>
    </row>
    <row r="219" spans="5:5">
      <c r="E219" s="106"/>
    </row>
    <row r="220" spans="5:5">
      <c r="E220" s="106"/>
    </row>
    <row r="221" spans="5:5">
      <c r="E221" s="106"/>
    </row>
    <row r="222" spans="5:5">
      <c r="E222" s="106"/>
    </row>
    <row r="223" spans="5:5">
      <c r="E223" s="106"/>
    </row>
    <row r="224" spans="5:5">
      <c r="E224" s="106"/>
    </row>
    <row r="225" spans="5:5">
      <c r="E225" s="106"/>
    </row>
    <row r="226" spans="5:5">
      <c r="E226" s="106"/>
    </row>
    <row r="227" spans="5:5">
      <c r="E227" s="106"/>
    </row>
    <row r="228" spans="5:5">
      <c r="E228" s="106"/>
    </row>
    <row r="229" spans="5:5">
      <c r="E229" s="106"/>
    </row>
    <row r="230" spans="5:5">
      <c r="E230" s="106"/>
    </row>
    <row r="231" spans="5:5">
      <c r="E231" s="106"/>
    </row>
    <row r="232" spans="5:5">
      <c r="E232" s="106"/>
    </row>
    <row r="233" spans="5:5">
      <c r="E233" s="106"/>
    </row>
    <row r="234" spans="5:5">
      <c r="E234" s="106"/>
    </row>
    <row r="235" spans="5:5">
      <c r="E235" s="106"/>
    </row>
    <row r="236" spans="5:5">
      <c r="E236" s="106"/>
    </row>
    <row r="237" spans="5:5">
      <c r="E237" s="106"/>
    </row>
    <row r="238" spans="5:5">
      <c r="E238" s="106"/>
    </row>
    <row r="239" spans="5:5">
      <c r="E239" s="106"/>
    </row>
    <row r="240" spans="5:5">
      <c r="E240" s="106"/>
    </row>
    <row r="241" spans="5:5">
      <c r="E241" s="106"/>
    </row>
    <row r="242" spans="5:5">
      <c r="E242" s="106"/>
    </row>
    <row r="243" spans="5:5">
      <c r="E243" s="106"/>
    </row>
    <row r="244" spans="5:5">
      <c r="E244" s="106"/>
    </row>
    <row r="245" spans="5:5">
      <c r="E245" s="106"/>
    </row>
    <row r="246" spans="5:5">
      <c r="E246" s="106"/>
    </row>
    <row r="247" spans="5:5">
      <c r="E247" s="106"/>
    </row>
    <row r="248" spans="5:5">
      <c r="E248" s="106"/>
    </row>
    <row r="249" spans="5:5">
      <c r="E249" s="106"/>
    </row>
    <row r="250" spans="5:5">
      <c r="E250" s="106"/>
    </row>
    <row r="251" spans="5:5">
      <c r="E251" s="106"/>
    </row>
    <row r="252" spans="5:5">
      <c r="E252" s="106"/>
    </row>
    <row r="253" spans="5:5">
      <c r="E253" s="106"/>
    </row>
    <row r="254" spans="5:5">
      <c r="E254" s="106"/>
    </row>
    <row r="255" spans="5:5">
      <c r="E255" s="106"/>
    </row>
    <row r="256" spans="5:5">
      <c r="E256" s="106"/>
    </row>
    <row r="257" spans="5:5">
      <c r="E257" s="106"/>
    </row>
    <row r="258" spans="5:5">
      <c r="E258" s="106"/>
    </row>
    <row r="259" spans="5:5">
      <c r="E259" s="106"/>
    </row>
    <row r="260" spans="5:5">
      <c r="E260" s="106"/>
    </row>
    <row r="261" spans="5:5">
      <c r="E261" s="106"/>
    </row>
    <row r="262" spans="5:5">
      <c r="E262" s="106"/>
    </row>
    <row r="263" spans="5:5">
      <c r="E263" s="106"/>
    </row>
    <row r="264" spans="5:5">
      <c r="E264" s="106"/>
    </row>
    <row r="265" spans="5:5">
      <c r="E265" s="106"/>
    </row>
    <row r="266" spans="5:5">
      <c r="E266" s="106"/>
    </row>
    <row r="267" spans="5:5">
      <c r="E267" s="106"/>
    </row>
    <row r="268" spans="5:5">
      <c r="E268" s="106"/>
    </row>
    <row r="269" spans="5:5">
      <c r="E269" s="106"/>
    </row>
    <row r="270" spans="5:5">
      <c r="E270" s="106"/>
    </row>
    <row r="271" spans="5:5">
      <c r="E271" s="106"/>
    </row>
    <row r="272" spans="5:5">
      <c r="E272" s="106"/>
    </row>
    <row r="273" spans="5:5">
      <c r="E273" s="106"/>
    </row>
    <row r="274" spans="5:5">
      <c r="E274" s="106"/>
    </row>
    <row r="275" spans="5:5">
      <c r="E275" s="106"/>
    </row>
  </sheetData>
  <mergeCells count="1">
    <mergeCell ref="I18:K18"/>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2C57-ECF3-4051-9284-8FA595A1B5C0}">
  <sheetPr>
    <tabColor rgb="FF4FADEA"/>
  </sheetPr>
  <dimension ref="A1:Z275"/>
  <sheetViews>
    <sheetView topLeftCell="K1" zoomScale="90" zoomScaleNormal="100" zoomScalePageLayoutView="90" workbookViewId="0">
      <selection activeCell="I20" sqref="I20"/>
    </sheetView>
  </sheetViews>
  <sheetFormatPr defaultColWidth="10.7109375" defaultRowHeight="8.25"/>
  <cols>
    <col min="1" max="2" width="0.85546875" style="106" customWidth="1"/>
    <col min="3" max="3" width="1.7109375" style="106" customWidth="1"/>
    <col min="4" max="4" width="10.42578125" style="106" customWidth="1"/>
    <col min="5" max="5" width="13.140625" style="133" customWidth="1"/>
    <col min="6" max="6" width="13" style="106" customWidth="1"/>
    <col min="7" max="7" width="14.42578125" style="106" customWidth="1"/>
    <col min="8" max="8" width="3.42578125" style="106" customWidth="1"/>
    <col min="9" max="9" width="21.140625" style="106" customWidth="1"/>
    <col min="10" max="10" width="17.42578125" style="106" customWidth="1"/>
    <col min="11" max="11" width="17.42578125" style="106" bestFit="1" customWidth="1"/>
    <col min="12" max="12" width="12.7109375" style="106" customWidth="1"/>
    <col min="13" max="13" width="9.42578125" style="106" customWidth="1"/>
    <col min="14" max="14" width="11.42578125" style="106" customWidth="1"/>
    <col min="15" max="15" width="10.7109375" style="106"/>
    <col min="16" max="16" width="10" style="106" customWidth="1"/>
    <col min="17" max="17" width="10.28515625" style="106" customWidth="1"/>
    <col min="18" max="18" width="152.42578125" style="105" customWidth="1"/>
    <col min="19" max="21" width="10.7109375" style="105"/>
    <col min="22" max="22" width="17.28515625" style="105" customWidth="1"/>
    <col min="23" max="24" width="10.7109375" style="105"/>
    <col min="25" max="25" width="6.42578125" style="105" bestFit="1" customWidth="1"/>
    <col min="26" max="26" width="10.7109375" style="105"/>
    <col min="27" max="16384" width="10.7109375" style="106"/>
  </cols>
  <sheetData>
    <row r="1" spans="3:20">
      <c r="K1" s="106" t="s">
        <v>316</v>
      </c>
    </row>
    <row r="2" spans="3:20">
      <c r="C2" s="106">
        <f ca="1">IF(B!$F$2="DRAGGING CELLS IS NOT PERMITTED. PLEASE UNDO LAST ACTION!!",0,IF(B!$R$1&lt;&gt;"Feedback OFF",IF(Scoreboard!$F$22="",SUMIFS(BPT!A3:$AN$61, BPT!A3:$AN$61, "&gt;0", BSC!A3:$AN$61, "PerfectMsg")+ABS(SUMIFS(BPT!A3:$AN$61, BPT!A3:$AN$61, "&lt;0", BSC!A3:$AN$61, "PerfectMsg")),0),0))</f>
        <v>12</v>
      </c>
      <c r="D2" s="106">
        <f>SUMIF(BPT!A3:$AN$61,"&gt;0")</f>
        <v>12</v>
      </c>
    </row>
    <row r="3" spans="3:20" ht="4.9000000000000004" customHeight="1"/>
    <row r="4" spans="3:20" ht="4.9000000000000004" customHeight="1"/>
    <row r="5" spans="3:20" ht="4.9000000000000004" customHeight="1"/>
    <row r="6" spans="3:20" ht="4.9000000000000004" customHeight="1"/>
    <row r="7" spans="3:20">
      <c r="R7" s="112">
        <v>0</v>
      </c>
      <c r="S7" s="106"/>
      <c r="T7" s="106"/>
    </row>
    <row r="8" spans="3:20" s="105" customFormat="1">
      <c r="D8" s="119">
        <v>0</v>
      </c>
      <c r="E8" s="119">
        <v>0</v>
      </c>
      <c r="F8" s="119">
        <v>0</v>
      </c>
      <c r="G8" s="119">
        <v>0</v>
      </c>
      <c r="I8" s="112">
        <v>0</v>
      </c>
      <c r="R8" s="106"/>
      <c r="S8" s="106"/>
      <c r="T8" s="106"/>
    </row>
    <row r="9" spans="3:20">
      <c r="D9" s="121">
        <v>0</v>
      </c>
      <c r="E9" s="121">
        <v>0</v>
      </c>
      <c r="F9" s="121">
        <v>0</v>
      </c>
      <c r="G9" s="121">
        <v>0</v>
      </c>
      <c r="I9" s="106">
        <v>0</v>
      </c>
      <c r="Q9" s="105"/>
      <c r="R9" s="137">
        <v>0</v>
      </c>
      <c r="S9" s="138"/>
      <c r="T9" s="106"/>
    </row>
    <row r="10" spans="3:20">
      <c r="D10" s="121">
        <v>0</v>
      </c>
      <c r="E10" s="121">
        <v>0</v>
      </c>
      <c r="F10" s="121">
        <v>0</v>
      </c>
      <c r="G10" s="121">
        <v>0</v>
      </c>
      <c r="Q10" s="105"/>
      <c r="R10" s="137">
        <v>0</v>
      </c>
      <c r="S10" s="138"/>
      <c r="T10" s="106"/>
    </row>
    <row r="11" spans="3:20">
      <c r="D11" s="121">
        <v>0</v>
      </c>
      <c r="E11" s="121">
        <v>0</v>
      </c>
      <c r="F11" s="121">
        <v>0</v>
      </c>
      <c r="G11" s="121">
        <v>0</v>
      </c>
      <c r="I11" s="136">
        <v>0</v>
      </c>
      <c r="Q11" s="105"/>
      <c r="R11" s="137">
        <v>0</v>
      </c>
      <c r="S11" s="125"/>
      <c r="T11" s="106"/>
    </row>
    <row r="12" spans="3:20">
      <c r="D12" s="121">
        <v>0</v>
      </c>
      <c r="E12" s="121">
        <v>0</v>
      </c>
      <c r="F12" s="121">
        <v>0</v>
      </c>
      <c r="G12" s="121">
        <v>0</v>
      </c>
      <c r="I12" s="113">
        <v>0</v>
      </c>
      <c r="Q12" s="105"/>
      <c r="R12" s="106"/>
      <c r="S12" s="139" t="str">
        <f ca="1">_xlfn.IFS(ISBLANK(B!S12),"",IF(NOT(ISNA('#_B'!S12)),IF(ISNA(B!S12),TRUE,FALSE),FALSE),"StuNAMsg",IF(AND(ISNA('#_B'!S12),ISNA(B!S12)),TRUE,FALSE),"PerfectMsg",IF(NOT(ISERROR('#_B'!S12)),IF(ISERROR(B!S12),TRUE,FALSE),FALSE),"StuErrorMsg",IF(TYPE('#_B'!S12)&lt;&gt;TYPE(B!S12),TRUE,FALSE),"WrongTypeMsg",IF(_xlfn.ISFORMULA('#_B'!S12),IF(NOT(_xlfn.ISFORMULA(B!S12)),TRUE),FALSE),"MissingFormulaMsg",IF(NOT(AND(ISNUMBER(FIND("[",_xlfn.FORMULATEXT('#_B'!S12))),ISNUMBER(FIND("!",_xlfn.FORMULATEXT('#_B'!S12))))),AND(ISNUMBER(FIND("[",_xlfn.FORMULATEXT(B!S12))),ISNUMBER(FIND("!",_xlfn.FORMULATEXT(B!S12)))),FALSE),"ExternalRefsMsg",IF(ISNUMBER('#_B'!S12),IF(ABS('#_B'!S12-B!S12)&gt;0.00001,TRUE,FALSE),IF('#_B'!S12&lt;&gt;B!S12,TRUE,FALSE)),IF(ISNUMBER('#_B'!S12),IF('#_B'!S12&gt;B!S12,"TooLow","TooHigh"),"WrongAnswer"),NOT(_xlfn.ISFORMULA('#_B'!S12)),IF(_xlfn.IFS(ISTEXT('#_B'!S12),FALSE,ISLOGICAL('#_B'!S12),FALSE,SUBSTITUTE(CELL("format",'#_B'!S12),"-","")=SUBSTITUTE(CELL("format",B!S12),"-",""),FALSE,CELL("format",'#_B'!S12)="G",FALSE,AND(CELL("format",'#_B'!S12)="F0",CELL("format",B!S12)="G"),FALSE,TRUE,IFERROR(IF(MATCH(CELL("format",'#_B'!S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12),_xlfn.FORMULATEXT(B!S12),B!S12),"9","#"),"8","#"),"7","#"),"6","#"),"5","#"),"4","#"),"3","#"),"2","#"),"1","#"),"0","#"),"$","")," ",""),",","@"),"&gt;","@"),"&lt;","@"),"=","@"),")","@"),"(","@"),"^","@"),"/","@"),"+","@"),"*","@"),"-","@"))-LEN(SUBSTITUTE(SUBSTITUTE(SUBSTITUTE(SUBSTITUTE(SUBSTITUTE(SUBSTITUTE(SUBSTITUTE(SUBSTITUTE(SUBSTITUTE(SUBSTITUTE(SUBSTITUTE(SUBSTITUTE(SUBSTITUTE(SUBSTITUTE(SUBSTITUTE(SUBSTITUTE(SUBSTITUTE(SUBSTITUTE(SUBSTITUTE(SUBSTITUTE(SUBSTITUTE(SUBSTITUTE(SUBSTITUTE(SUBSTITUTE(IF(_xlfn.ISFORMULA(B!S12),_xlfn.FORMULATEXT(B!S12),B!S12),"9","#"),"8","#"),"7","#"),"6","#"),"5","#"),"4","#"),"3","#"),"2","#"),"1","#"),"0","#"),"$","")," ",""),",","@"),"&gt;","@"),"&lt;","@"),"=","@"),")","@"),"(","@"),"^","@"),"/","@"),"+","@"),"*","@"),"-","@"),"@#","")))/2&gt;(LEN(SUBSTITUTE(SUBSTITUTE(SUBSTITUTE(SUBSTITUTE(SUBSTITUTE(SUBSTITUTE(SUBSTITUTE(SUBSTITUTE(SUBSTITUTE(SUBSTITUTE(SUBSTITUTE(SUBSTITUTE(SUBSTITUTE(SUBSTITUTE(SUBSTITUTE(SUBSTITUTE(SUBSTITUTE(SUBSTITUTE(SUBSTITUTE(SUBSTITUTE(SUBSTITUTE(SUBSTITUTE(SUBSTITUTE(IF(_xlfn.ISFORMULA('#_B'!S12),_xlfn.FORMULATEXT('#_B'!S12),'#_B'!S12),"9","#"),"8","#"),"7","#"),"6","#"),"5","#"),"4","#"),"3","#"),"2","#"),"1","#"),"0","#"),"$","")," ",""),",","@"),"&gt;","@"),"&lt;","@"),"=","@"),")","@"),"(","@"),"^","@"),"/","@"),"+","@"),"*","@"),"-","@"))-LEN(SUBSTITUTE(SUBSTITUTE(SUBSTITUTE(SUBSTITUTE(SUBSTITUTE(SUBSTITUTE(SUBSTITUTE(SUBSTITUTE(SUBSTITUTE(SUBSTITUTE(SUBSTITUTE(SUBSTITUTE(SUBSTITUTE(SUBSTITUTE(SUBSTITUTE(SUBSTITUTE(SUBSTITUTE(SUBSTITUTE(SUBSTITUTE(SUBSTITUTE(SUBSTITUTE(SUBSTITUTE(SUBSTITUTE(SUBSTITUTE(IF(_xlfn.ISFORMULA('#_B'!S12),_xlfn.FORMULATEXT('#_B'!S12),'#_B'!S12),"9","#"),"8","#"),"7","#"),"6","#"),"5","#"),"4","#"),"3","#"),"2","#"),"1","#"),"0","#"),"$","")," ",""),",","@"),"&gt;","@"),"&lt;","@"),"=","@"),")","@"),"(","@"),"^","@"),"/","@"),"+","@"),"*","@"),"-","@"),"@#","")))/2,TRUE,FALSE),"HardCodeMsg",IF(LEN(IF(_xlfn.ISFORMULA(B!S12),_xlfn.FORMULATEXT(B!S12),B!S12))-LEN(SUBSTITUTE(IF(_xlfn.ISFORMULA(B!S12),_xlfn.FORMULATEXT(B!S12),B!S12),"""",""))&gt;LEN(IF(_xlfn.ISFORMULA('#_B'!S12),_xlfn.FORMULATEXT('#_B'!S12),'#_B'!S12))-LEN(SUBSTITUTE(IF(_xlfn.ISFORMULA('#_B'!S12),_xlfn.FORMULATEXT('#_B'!S12),'#_B'!S12),"""","")),TRUE,FALSE),"HardQuoteMsg",IF(LEN(IF(_xlfn.ISFORMULA(B!S12),_xlfn.FORMULATEXT(B!S12),B!S12))-LEN(SUBSTITUTE(IF(_xlfn.ISFORMULA(B!S12),_xlfn.FORMULATEXT(B!S12),B!S12),"$",""))&lt;LEN(IF(_xlfn.ISFORMULA('#_B'!S12),_xlfn.FORMULATEXT('#_B'!S12),'#_B'!S12))-LEN(SUBSTITUTE(IF(_xlfn.ISFORMULA('#_B'!S12),_xlfn.FORMULATEXT('#_B'!S12),'#_B'!S12),"$","")),TRUE,FALSE),"MissingAbsMsg",_xlfn.IFS(ISTEXT('#_B'!S12),FALSE,ISLOGICAL('#_B'!S12),FALSE,SUBSTITUTE(CELL("format",'#_B'!S12),"-","")=SUBSTITUTE(CELL("format",B!S12),"-",""),FALSE,CELL("format",'#_B'!S12)="G",FALSE,AND(CELL("format",'#_B'!S12)="F0",CELL("format",B!S12)="G"),FALSE,TRUE,IFERROR(IF(MATCH(CELL("format",'#_B'!S12),FormatCodes_SFX!$A$4:$A$53,0)&gt;0,TRUE),FALSE),TRUE,TRUE),"FormatMsg",TRUE,"PerfectMsg")</f>
        <v>PerfectMsg</v>
      </c>
      <c r="T12" s="106">
        <v>0</v>
      </c>
    </row>
    <row r="13" spans="3:20">
      <c r="D13" s="121">
        <v>0</v>
      </c>
      <c r="E13" s="121">
        <v>0</v>
      </c>
      <c r="F13" s="121">
        <v>0</v>
      </c>
      <c r="G13" s="121">
        <v>0</v>
      </c>
      <c r="I13" s="114">
        <v>0</v>
      </c>
      <c r="Q13" s="105"/>
      <c r="R13" s="106"/>
      <c r="S13" s="106"/>
      <c r="T13" s="106"/>
    </row>
    <row r="14" spans="3:20">
      <c r="D14" s="121">
        <v>0</v>
      </c>
      <c r="E14" s="121">
        <v>0</v>
      </c>
      <c r="F14" s="121">
        <v>0</v>
      </c>
      <c r="G14" s="121">
        <v>0</v>
      </c>
      <c r="I14" s="122">
        <v>0</v>
      </c>
      <c r="Q14" s="105"/>
      <c r="R14" s="106"/>
      <c r="S14" s="106"/>
      <c r="T14" s="106"/>
    </row>
    <row r="15" spans="3:20">
      <c r="D15" s="121">
        <v>0</v>
      </c>
      <c r="E15" s="121">
        <v>0</v>
      </c>
      <c r="F15" s="121">
        <v>0</v>
      </c>
      <c r="G15" s="121">
        <v>0</v>
      </c>
      <c r="I15" s="106">
        <v>0</v>
      </c>
      <c r="Q15" s="105"/>
      <c r="R15" s="106"/>
      <c r="S15" s="106"/>
      <c r="T15" s="106"/>
    </row>
    <row r="16" spans="3:20">
      <c r="D16" s="121">
        <v>0</v>
      </c>
      <c r="E16" s="121">
        <v>0</v>
      </c>
      <c r="F16" s="121">
        <v>0</v>
      </c>
      <c r="G16" s="121">
        <v>0</v>
      </c>
      <c r="Q16" s="105"/>
      <c r="R16" s="106"/>
      <c r="S16" s="106"/>
      <c r="T16" s="106"/>
    </row>
    <row r="17" spans="1:17" s="105" customFormat="1">
      <c r="A17" s="106"/>
      <c r="B17" s="106"/>
      <c r="C17" s="106"/>
      <c r="D17" s="121">
        <v>0</v>
      </c>
      <c r="E17" s="121">
        <v>0</v>
      </c>
      <c r="F17" s="121">
        <v>0</v>
      </c>
      <c r="G17" s="121">
        <v>0</v>
      </c>
      <c r="H17" s="106"/>
      <c r="I17" s="106"/>
      <c r="J17" s="106"/>
      <c r="K17" s="106"/>
      <c r="L17" s="106"/>
      <c r="M17" s="106"/>
      <c r="N17" s="106"/>
      <c r="O17" s="106"/>
      <c r="P17" s="106"/>
    </row>
    <row r="18" spans="1:17" s="105" customFormat="1">
      <c r="A18" s="106"/>
      <c r="B18" s="106"/>
      <c r="C18" s="106"/>
      <c r="D18" s="121">
        <v>0</v>
      </c>
      <c r="E18" s="121">
        <v>0</v>
      </c>
      <c r="F18" s="121">
        <v>0</v>
      </c>
      <c r="G18" s="121">
        <v>0</v>
      </c>
      <c r="H18" s="106"/>
      <c r="I18" s="217">
        <v>0</v>
      </c>
      <c r="J18" s="217"/>
      <c r="K18" s="217"/>
      <c r="N18" s="106"/>
      <c r="O18" s="106"/>
      <c r="P18" s="106"/>
    </row>
    <row r="19" spans="1:17" s="105" customFormat="1">
      <c r="A19" s="106"/>
      <c r="B19" s="106"/>
      <c r="C19" s="106"/>
      <c r="D19" s="121">
        <v>0</v>
      </c>
      <c r="E19" s="121">
        <v>0</v>
      </c>
      <c r="F19" s="121">
        <v>0</v>
      </c>
      <c r="G19" s="121">
        <v>0</v>
      </c>
      <c r="H19" s="106"/>
      <c r="I19" s="140">
        <v>0</v>
      </c>
      <c r="J19" s="140">
        <v>0</v>
      </c>
      <c r="K19" s="140">
        <v>0</v>
      </c>
      <c r="N19" s="106"/>
      <c r="O19" s="106"/>
      <c r="P19" s="106"/>
    </row>
    <row r="20" spans="1:17" s="105" customFormat="1">
      <c r="A20" s="106"/>
      <c r="B20" s="106"/>
      <c r="C20" s="106"/>
      <c r="D20" s="121">
        <v>0</v>
      </c>
      <c r="E20" s="121">
        <v>0</v>
      </c>
      <c r="F20" s="121">
        <v>0</v>
      </c>
      <c r="G20" s="121">
        <v>0</v>
      </c>
      <c r="H20" s="106"/>
      <c r="I20" s="106" t="str">
        <f ca="1">_xlfn.IFS(ISBLANK(B!I20),"",IF(NOT(ISNA('#_B'!I20)),IF(ISNA(B!I20),TRUE,FALSE),FALSE),"StuNAMsg",IF(AND(ISNA('#_B'!I20),ISNA(B!I20)),TRUE,FALSE),"PerfectMsg",IF(NOT(ISERROR('#_B'!I20)),IF(ISERROR(B!I20),TRUE,FALSE),FALSE),"StuErrorMsg",IF(TYPE('#_B'!I20)&lt;&gt;TYPE(B!I20),TRUE,FALSE),"WrongTypeMsg",IF(_xlfn.ISFORMULA('#_B'!I20),IF(NOT(_xlfn.ISFORMULA(B!I20)),TRUE),FALSE),"MissingFormulaMsg",IF(NOT(AND(ISNUMBER(FIND("[",_xlfn.FORMULATEXT('#_B'!I20))),ISNUMBER(FIND("!",_xlfn.FORMULATEXT('#_B'!I20))))),AND(ISNUMBER(FIND("[",_xlfn.FORMULATEXT(B!I20))),ISNUMBER(FIND("!",_xlfn.FORMULATEXT(B!I20)))),FALSE),"ExternalRefsMsg",IF(ISNUMBER('#_B'!I20),IF(ABS('#_B'!I20-B!I20)&gt;0.00001,TRUE,FALSE),IF('#_B'!I20&lt;&gt;B!I20,TRUE,FALSE)),IF(ISNUMBER('#_B'!I20),IF('#_B'!I20&gt;B!I20,"TooLow","TooHigh"),"WrongAnswer"),NOT(_xlfn.ISFORMULA('#_B'!I20)),IF(_xlfn.IFS(ISTEXT('#_B'!I20),FALSE,ISLOGICAL('#_B'!I20),FALSE,SUBSTITUTE(CELL("format",'#_B'!I20),"-","")=SUBSTITUTE(CELL("format",B!I20),"-",""),FALSE,CELL("format",'#_B'!I20)="G",FALSE,AND(CELL("format",'#_B'!I20)="F0",CELL("format",B!I20)="G"),FALSE,TRUE,IFERROR(IF(MATCH(CELL("format",'#_B'!I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I20),_xlfn.FORMULATEXT(B!I20),B!I20),"9","#"),"8","#"),"7","#"),"6","#"),"5","#"),"4","#"),"3","#"),"2","#"),"1","#"),"0","#"),"$","")," ",""),",","@"),"&gt;","@"),"&lt;","@"),"=","@"),")","@"),"(","@"),"^","@"),"/","@"),"+","@"),"*","@"),"-","@"))-LEN(SUBSTITUTE(SUBSTITUTE(SUBSTITUTE(SUBSTITUTE(SUBSTITUTE(SUBSTITUTE(SUBSTITUTE(SUBSTITUTE(SUBSTITUTE(SUBSTITUTE(SUBSTITUTE(SUBSTITUTE(SUBSTITUTE(SUBSTITUTE(SUBSTITUTE(SUBSTITUTE(SUBSTITUTE(SUBSTITUTE(SUBSTITUTE(SUBSTITUTE(SUBSTITUTE(SUBSTITUTE(SUBSTITUTE(SUBSTITUTE(IF(_xlfn.ISFORMULA(B!I20),_xlfn.FORMULATEXT(B!I20),B!I20),"9","#"),"8","#"),"7","#"),"6","#"),"5","#"),"4","#"),"3","#"),"2","#"),"1","#"),"0","#"),"$","")," ",""),",","@"),"&gt;","@"),"&lt;","@"),"=","@"),")","@"),"(","@"),"^","@"),"/","@"),"+","@"),"*","@"),"-","@"),"@#","")))/2&gt;(LEN(SUBSTITUTE(SUBSTITUTE(SUBSTITUTE(SUBSTITUTE(SUBSTITUTE(SUBSTITUTE(SUBSTITUTE(SUBSTITUTE(SUBSTITUTE(SUBSTITUTE(SUBSTITUTE(SUBSTITUTE(SUBSTITUTE(SUBSTITUTE(SUBSTITUTE(SUBSTITUTE(SUBSTITUTE(SUBSTITUTE(SUBSTITUTE(SUBSTITUTE(SUBSTITUTE(SUBSTITUTE(SUBSTITUTE(IF(_xlfn.ISFORMULA('#_B'!I20),_xlfn.FORMULATEXT('#_B'!I20),'#_B'!I20),"9","#"),"8","#"),"7","#"),"6","#"),"5","#"),"4","#"),"3","#"),"2","#"),"1","#"),"0","#"),"$","")," ",""),",","@"),"&gt;","@"),"&lt;","@"),"=","@"),")","@"),"(","@"),"^","@"),"/","@"),"+","@"),"*","@"),"-","@"))-LEN(SUBSTITUTE(SUBSTITUTE(SUBSTITUTE(SUBSTITUTE(SUBSTITUTE(SUBSTITUTE(SUBSTITUTE(SUBSTITUTE(SUBSTITUTE(SUBSTITUTE(SUBSTITUTE(SUBSTITUTE(SUBSTITUTE(SUBSTITUTE(SUBSTITUTE(SUBSTITUTE(SUBSTITUTE(SUBSTITUTE(SUBSTITUTE(SUBSTITUTE(SUBSTITUTE(SUBSTITUTE(SUBSTITUTE(SUBSTITUTE(IF(_xlfn.ISFORMULA('#_B'!I20),_xlfn.FORMULATEXT('#_B'!I20),'#_B'!I20),"9","#"),"8","#"),"7","#"),"6","#"),"5","#"),"4","#"),"3","#"),"2","#"),"1","#"),"0","#"),"$","")," ",""),",","@"),"&gt;","@"),"&lt;","@"),"=","@"),")","@"),"(","@"),"^","@"),"/","@"),"+","@"),"*","@"),"-","@"),"@#","")))/2,TRUE,FALSE),"HardCodeMsg",IF(LEN(IF(_xlfn.ISFORMULA(B!I20),_xlfn.FORMULATEXT(B!I20),B!I20))-LEN(SUBSTITUTE(IF(_xlfn.ISFORMULA(B!I20),_xlfn.FORMULATEXT(B!I20),B!I20),"""",""))&gt;LEN(IF(_xlfn.ISFORMULA('#_B'!I20),_xlfn.FORMULATEXT('#_B'!I20),'#_B'!I20))-LEN(SUBSTITUTE(IF(_xlfn.ISFORMULA('#_B'!I20),_xlfn.FORMULATEXT('#_B'!I20),'#_B'!I20),"""","")),TRUE,FALSE),"HardQuoteMsg",IF(LEN(IF(_xlfn.ISFORMULA(B!I20),_xlfn.FORMULATEXT(B!I20),B!I20))-LEN(SUBSTITUTE(IF(_xlfn.ISFORMULA(B!I20),_xlfn.FORMULATEXT(B!I20),B!I20),"$",""))&lt;LEN(IF(_xlfn.ISFORMULA('#_B'!I20),_xlfn.FORMULATEXT('#_B'!I20),'#_B'!I20))-LEN(SUBSTITUTE(IF(_xlfn.ISFORMULA('#_B'!I20),_xlfn.FORMULATEXT('#_B'!I20),'#_B'!I20),"$","")),TRUE,FALSE),"MissingAbsMsg",_xlfn.IFS(ISTEXT('#_B'!I20),FALSE,ISLOGICAL('#_B'!I20),FALSE,SUBSTITUTE(CELL("format",'#_B'!I20),"-","")=SUBSTITUTE(CELL("format",B!I20),"-",""),FALSE,CELL("format",'#_B'!I20)="G",FALSE,AND(CELL("format",'#_B'!I20)="F0",CELL("format",B!I20)="G"),FALSE,TRUE,IFERROR(IF(MATCH(CELL("format",'#_B'!I20),FormatCodes_SFX!$A$4:$A$53,0)&gt;0,TRUE),FALSE),TRUE,TRUE),"FormatMsg",TRUE,"PerfectMsg")</f>
        <v>PerfectMsg</v>
      </c>
      <c r="J20" s="138" t="str">
        <f ca="1">_xlfn.IFS(ISBLANK(B!J20),"",IF(NOT(ISNA('#_B'!J20)),IF(ISNA(B!J20),TRUE,FALSE),FALSE),"StuNAMsg",IF(AND(ISNA('#_B'!J20),ISNA(B!J20)),TRUE,FALSE),"PerfectMsg",IF(NOT(ISERROR('#_B'!J20)),IF(ISERROR(B!J20),TRUE,FALSE),FALSE),"StuErrorMsg",IF(TYPE('#_B'!J20)&lt;&gt;TYPE(B!J20),TRUE,FALSE),"WrongTypeMsg",IF(_xlfn.ISFORMULA('#_B'!J20),IF(NOT(_xlfn.ISFORMULA(B!J20)),TRUE),FALSE),"MissingFormulaMsg",IF(NOT(AND(ISNUMBER(FIND("[",_xlfn.FORMULATEXT('#_B'!J20))),ISNUMBER(FIND("!",_xlfn.FORMULATEXT('#_B'!J20))))),AND(ISNUMBER(FIND("[",_xlfn.FORMULATEXT(B!J20))),ISNUMBER(FIND("!",_xlfn.FORMULATEXT(B!J20)))),FALSE),"ExternalRefsMsg",IF(ISNUMBER('#_B'!J20),IF(ABS('#_B'!J20-B!J20)&gt;0.00001,TRUE,FALSE),IF('#_B'!J20&lt;&gt;B!J20,TRUE,FALSE)),IF(ISNUMBER('#_B'!J20),IF('#_B'!J20&gt;B!J20,"TooLow","TooHigh"),"WrongAnswer"),NOT(_xlfn.ISFORMULA('#_B'!J20)),IF(_xlfn.IFS(ISTEXT('#_B'!J20),FALSE,ISLOGICAL('#_B'!J20),FALSE,SUBSTITUTE(CELL("format",'#_B'!J20),"-","")=SUBSTITUTE(CELL("format",B!J20),"-",""),FALSE,CELL("format",'#_B'!J20)="G",FALSE,AND(CELL("format",'#_B'!J20)="F0",CELL("format",B!J20)="G"),FALSE,TRUE,IFERROR(IF(MATCH(CELL("format",'#_B'!J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J20),_xlfn.FORMULATEXT(B!J20),B!J20),"9","#"),"8","#"),"7","#"),"6","#"),"5","#"),"4","#"),"3","#"),"2","#"),"1","#"),"0","#"),"$","")," ",""),",","@"),"&gt;","@"),"&lt;","@"),"=","@"),")","@"),"(","@"),"^","@"),"/","@"),"+","@"),"*","@"),"-","@"))-LEN(SUBSTITUTE(SUBSTITUTE(SUBSTITUTE(SUBSTITUTE(SUBSTITUTE(SUBSTITUTE(SUBSTITUTE(SUBSTITUTE(SUBSTITUTE(SUBSTITUTE(SUBSTITUTE(SUBSTITUTE(SUBSTITUTE(SUBSTITUTE(SUBSTITUTE(SUBSTITUTE(SUBSTITUTE(SUBSTITUTE(SUBSTITUTE(SUBSTITUTE(SUBSTITUTE(SUBSTITUTE(SUBSTITUTE(SUBSTITUTE(IF(_xlfn.ISFORMULA(B!J20),_xlfn.FORMULATEXT(B!J20),B!J20),"9","#"),"8","#"),"7","#"),"6","#"),"5","#"),"4","#"),"3","#"),"2","#"),"1","#"),"0","#"),"$","")," ",""),",","@"),"&gt;","@"),"&lt;","@"),"=","@"),")","@"),"(","@"),"^","@"),"/","@"),"+","@"),"*","@"),"-","@"),"@#","")))/2&gt;(LEN(SUBSTITUTE(SUBSTITUTE(SUBSTITUTE(SUBSTITUTE(SUBSTITUTE(SUBSTITUTE(SUBSTITUTE(SUBSTITUTE(SUBSTITUTE(SUBSTITUTE(SUBSTITUTE(SUBSTITUTE(SUBSTITUTE(SUBSTITUTE(SUBSTITUTE(SUBSTITUTE(SUBSTITUTE(SUBSTITUTE(SUBSTITUTE(SUBSTITUTE(SUBSTITUTE(SUBSTITUTE(SUBSTITUTE(IF(_xlfn.ISFORMULA('#_B'!J20),_xlfn.FORMULATEXT('#_B'!J20),'#_B'!J20),"9","#"),"8","#"),"7","#"),"6","#"),"5","#"),"4","#"),"3","#"),"2","#"),"1","#"),"0","#"),"$","")," ",""),",","@"),"&gt;","@"),"&lt;","@"),"=","@"),")","@"),"(","@"),"^","@"),"/","@"),"+","@"),"*","@"),"-","@"))-LEN(SUBSTITUTE(SUBSTITUTE(SUBSTITUTE(SUBSTITUTE(SUBSTITUTE(SUBSTITUTE(SUBSTITUTE(SUBSTITUTE(SUBSTITUTE(SUBSTITUTE(SUBSTITUTE(SUBSTITUTE(SUBSTITUTE(SUBSTITUTE(SUBSTITUTE(SUBSTITUTE(SUBSTITUTE(SUBSTITUTE(SUBSTITUTE(SUBSTITUTE(SUBSTITUTE(SUBSTITUTE(SUBSTITUTE(SUBSTITUTE(IF(_xlfn.ISFORMULA('#_B'!J20),_xlfn.FORMULATEXT('#_B'!J20),'#_B'!J20),"9","#"),"8","#"),"7","#"),"6","#"),"5","#"),"4","#"),"3","#"),"2","#"),"1","#"),"0","#"),"$","")," ",""),",","@"),"&gt;","@"),"&lt;","@"),"=","@"),")","@"),"(","@"),"^","@"),"/","@"),"+","@"),"*","@"),"-","@"),"@#","")))/2,TRUE,FALSE),"HardCodeMsg",IF(LEN(IF(_xlfn.ISFORMULA(B!J20),_xlfn.FORMULATEXT(B!J20),B!J20))-LEN(SUBSTITUTE(IF(_xlfn.ISFORMULA(B!J20),_xlfn.FORMULATEXT(B!J20),B!J20),"""",""))&gt;LEN(IF(_xlfn.ISFORMULA('#_B'!J20),_xlfn.FORMULATEXT('#_B'!J20),'#_B'!J20))-LEN(SUBSTITUTE(IF(_xlfn.ISFORMULA('#_B'!J20),_xlfn.FORMULATEXT('#_B'!J20),'#_B'!J20),"""","")),TRUE,FALSE),"HardQuoteMsg",IF(LEN(IF(_xlfn.ISFORMULA(B!J20),_xlfn.FORMULATEXT(B!J20),B!J20))-LEN(SUBSTITUTE(IF(_xlfn.ISFORMULA(B!J20),_xlfn.FORMULATEXT(B!J20),B!J20),"$",""))&lt;LEN(IF(_xlfn.ISFORMULA('#_B'!J20),_xlfn.FORMULATEXT('#_B'!J20),'#_B'!J20))-LEN(SUBSTITUTE(IF(_xlfn.ISFORMULA('#_B'!J20),_xlfn.FORMULATEXT('#_B'!J20),'#_B'!J20),"$","")),TRUE,FALSE),"MissingAbsMsg",_xlfn.IFS(ISTEXT('#_B'!J20),FALSE,ISLOGICAL('#_B'!J20),FALSE,SUBSTITUTE(CELL("format",'#_B'!J20),"-","")=SUBSTITUTE(CELL("format",B!J20),"-",""),FALSE,CELL("format",'#_B'!J20)="G",FALSE,AND(CELL("format",'#_B'!J20)="F0",CELL("format",B!J20)="G"),FALSE,TRUE,IFERROR(IF(MATCH(CELL("format",'#_B'!J20),FormatCodes_SFX!$A$4:$A$53,0)&gt;0,TRUE),FALSE),TRUE,TRUE),"FormatMsg",TRUE,"PerfectMsg")</f>
        <v>PerfectMsg</v>
      </c>
      <c r="K20" s="141" t="str">
        <f ca="1">_xlfn.IFS(ISBLANK(B!K20),"",IF(NOT(ISNA('#_B'!K20)),IF(ISNA(B!K20),TRUE,FALSE),FALSE),"StuNAMsg",IF(AND(ISNA('#_B'!K20),ISNA(B!K20)),TRUE,FALSE),"PerfectMsg",IF(NOT(ISERROR('#_B'!K20)),IF(ISERROR(B!K20),TRUE,FALSE),FALSE),"StuErrorMsg",IF(TYPE('#_B'!K20)&lt;&gt;TYPE(B!K20),TRUE,FALSE),"WrongTypeMsg",IF(_xlfn.ISFORMULA('#_B'!K20),IF(NOT(_xlfn.ISFORMULA(B!K20)),TRUE),FALSE),"MissingFormulaMsg",IF(NOT(AND(ISNUMBER(FIND("[",_xlfn.FORMULATEXT('#_B'!K20))),ISNUMBER(FIND("!",_xlfn.FORMULATEXT('#_B'!K20))))),AND(ISNUMBER(FIND("[",_xlfn.FORMULATEXT(B!K20))),ISNUMBER(FIND("!",_xlfn.FORMULATEXT(B!K20)))),FALSE),"ExternalRefsMsg",IF(ISNUMBER('#_B'!K20),IF(ABS('#_B'!K20-B!K20)&gt;0.00001,TRUE,FALSE),IF('#_B'!K20&lt;&gt;B!K20,TRUE,FALSE)),IF(ISNUMBER('#_B'!K20),IF('#_B'!K20&gt;B!K20,"TooLow","TooHigh"),"WrongAnswer"),NOT(_xlfn.ISFORMULA('#_B'!K20)),IF(_xlfn.IFS(ISTEXT('#_B'!K20),FALSE,ISLOGICAL('#_B'!K20),FALSE,SUBSTITUTE(CELL("format",'#_B'!K20),"-","")=SUBSTITUTE(CELL("format",B!K20),"-",""),FALSE,CELL("format",'#_B'!K20)="G",FALSE,AND(CELL("format",'#_B'!K20)="F0",CELL("format",B!K20)="G"),FALSE,TRUE,IFERROR(IF(MATCH(CELL("format",'#_B'!K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K20),_xlfn.FORMULATEXT(B!K20),B!K20),"9","#"),"8","#"),"7","#"),"6","#"),"5","#"),"4","#"),"3","#"),"2","#"),"1","#"),"0","#"),"$","")," ",""),",","@"),"&gt;","@"),"&lt;","@"),"=","@"),")","@"),"(","@"),"^","@"),"/","@"),"+","@"),"*","@"),"-","@"))-LEN(SUBSTITUTE(SUBSTITUTE(SUBSTITUTE(SUBSTITUTE(SUBSTITUTE(SUBSTITUTE(SUBSTITUTE(SUBSTITUTE(SUBSTITUTE(SUBSTITUTE(SUBSTITUTE(SUBSTITUTE(SUBSTITUTE(SUBSTITUTE(SUBSTITUTE(SUBSTITUTE(SUBSTITUTE(SUBSTITUTE(SUBSTITUTE(SUBSTITUTE(SUBSTITUTE(SUBSTITUTE(SUBSTITUTE(SUBSTITUTE(IF(_xlfn.ISFORMULA(B!K20),_xlfn.FORMULATEXT(B!K20),B!K20),"9","#"),"8","#"),"7","#"),"6","#"),"5","#"),"4","#"),"3","#"),"2","#"),"1","#"),"0","#"),"$","")," ",""),",","@"),"&gt;","@"),"&lt;","@"),"=","@"),")","@"),"(","@"),"^","@"),"/","@"),"+","@"),"*","@"),"-","@"),"@#","")))/2&gt;(LEN(SUBSTITUTE(SUBSTITUTE(SUBSTITUTE(SUBSTITUTE(SUBSTITUTE(SUBSTITUTE(SUBSTITUTE(SUBSTITUTE(SUBSTITUTE(SUBSTITUTE(SUBSTITUTE(SUBSTITUTE(SUBSTITUTE(SUBSTITUTE(SUBSTITUTE(SUBSTITUTE(SUBSTITUTE(SUBSTITUTE(SUBSTITUTE(SUBSTITUTE(SUBSTITUTE(SUBSTITUTE(SUBSTITUTE(IF(_xlfn.ISFORMULA('#_B'!K20),_xlfn.FORMULATEXT('#_B'!K20),'#_B'!K20),"9","#"),"8","#"),"7","#"),"6","#"),"5","#"),"4","#"),"3","#"),"2","#"),"1","#"),"0","#"),"$","")," ",""),",","@"),"&gt;","@"),"&lt;","@"),"=","@"),")","@"),"(","@"),"^","@"),"/","@"),"+","@"),"*","@"),"-","@"))-LEN(SUBSTITUTE(SUBSTITUTE(SUBSTITUTE(SUBSTITUTE(SUBSTITUTE(SUBSTITUTE(SUBSTITUTE(SUBSTITUTE(SUBSTITUTE(SUBSTITUTE(SUBSTITUTE(SUBSTITUTE(SUBSTITUTE(SUBSTITUTE(SUBSTITUTE(SUBSTITUTE(SUBSTITUTE(SUBSTITUTE(SUBSTITUTE(SUBSTITUTE(SUBSTITUTE(SUBSTITUTE(SUBSTITUTE(SUBSTITUTE(IF(_xlfn.ISFORMULA('#_B'!K20),_xlfn.FORMULATEXT('#_B'!K20),'#_B'!K20),"9","#"),"8","#"),"7","#"),"6","#"),"5","#"),"4","#"),"3","#"),"2","#"),"1","#"),"0","#"),"$","")," ",""),",","@"),"&gt;","@"),"&lt;","@"),"=","@"),")","@"),"(","@"),"^","@"),"/","@"),"+","@"),"*","@"),"-","@"),"@#","")))/2,TRUE,FALSE),"HardCodeMsg",IF(LEN(IF(_xlfn.ISFORMULA(B!K20),_xlfn.FORMULATEXT(B!K20),B!K20))-LEN(SUBSTITUTE(IF(_xlfn.ISFORMULA(B!K20),_xlfn.FORMULATEXT(B!K20),B!K20),"""",""))&gt;LEN(IF(_xlfn.ISFORMULA('#_B'!K20),_xlfn.FORMULATEXT('#_B'!K20),'#_B'!K20))-LEN(SUBSTITUTE(IF(_xlfn.ISFORMULA('#_B'!K20),_xlfn.FORMULATEXT('#_B'!K20),'#_B'!K20),"""","")),TRUE,FALSE),"HardQuoteMsg",IF(LEN(IF(_xlfn.ISFORMULA(B!K20),_xlfn.FORMULATEXT(B!K20),B!K20))-LEN(SUBSTITUTE(IF(_xlfn.ISFORMULA(B!K20),_xlfn.FORMULATEXT(B!K20),B!K20),"$",""))&lt;LEN(IF(_xlfn.ISFORMULA('#_B'!K20),_xlfn.FORMULATEXT('#_B'!K20),'#_B'!K20))-LEN(SUBSTITUTE(IF(_xlfn.ISFORMULA('#_B'!K20),_xlfn.FORMULATEXT('#_B'!K20),'#_B'!K20),"$","")),TRUE,FALSE),"MissingAbsMsg",_xlfn.IFS(ISTEXT('#_B'!K20),FALSE,ISLOGICAL('#_B'!K20),FALSE,SUBSTITUTE(CELL("format",'#_B'!K20),"-","")=SUBSTITUTE(CELL("format",B!K20),"-",""),FALSE,CELL("format",'#_B'!K20)="G",FALSE,AND(CELL("format",'#_B'!K20)="F0",CELL("format",B!K20)="G"),FALSE,TRUE,IFERROR(IF(MATCH(CELL("format",'#_B'!K20),FormatCodes_SFX!$A$4:$A$53,0)&gt;0,TRUE),FALSE),TRUE,TRUE),"FormatMsg",TRUE,"PerfectMsg")</f>
        <v>PerfectMsg</v>
      </c>
      <c r="N20" s="106"/>
      <c r="O20" s="106"/>
      <c r="P20" s="106"/>
    </row>
    <row r="21" spans="1:17" s="105" customFormat="1">
      <c r="A21" s="106"/>
      <c r="B21" s="106"/>
      <c r="C21" s="106"/>
      <c r="D21" s="121">
        <v>0</v>
      </c>
      <c r="E21" s="121">
        <v>0</v>
      </c>
      <c r="F21" s="121">
        <v>0</v>
      </c>
      <c r="G21" s="121">
        <v>0</v>
      </c>
      <c r="H21" s="106"/>
      <c r="I21" s="106"/>
      <c r="J21" s="138" t="str">
        <f ca="1">_xlfn.IFS(ISBLANK(B!J21),"",IF(NOT(ISNA('#_B'!J21)),IF(ISNA(B!J21),TRUE,FALSE),FALSE),"StuNAMsg",IF(AND(ISNA('#_B'!J21),ISNA(B!J21)),TRUE,FALSE),"PerfectMsg",IF(NOT(ISERROR('#_B'!J21)),IF(ISERROR(B!J21),TRUE,FALSE),FALSE),"StuErrorMsg",IF(TYPE('#_B'!J21)&lt;&gt;TYPE(B!J21),TRUE,FALSE),"WrongTypeMsg",IF(_xlfn.ISFORMULA('#_B'!J21),IF(NOT(_xlfn.ISFORMULA(B!J21)),TRUE),FALSE),"MissingFormulaMsg",IF(NOT(AND(ISNUMBER(FIND("[",_xlfn.FORMULATEXT('#_B'!J21))),ISNUMBER(FIND("!",_xlfn.FORMULATEXT('#_B'!J21))))),AND(ISNUMBER(FIND("[",_xlfn.FORMULATEXT(B!J21))),ISNUMBER(FIND("!",_xlfn.FORMULATEXT(B!J21)))),FALSE),"ExternalRefsMsg",IF(ISNUMBER('#_B'!J21),IF(ABS('#_B'!J21-B!J21)&gt;0.00001,TRUE,FALSE),IF('#_B'!J21&lt;&gt;B!J21,TRUE,FALSE)),IF(ISNUMBER('#_B'!J21),IF('#_B'!J21&gt;B!J21,"TooLow","TooHigh"),"WrongAnswer"),NOT(_xlfn.ISFORMULA('#_B'!J21)),IF(_xlfn.IFS(ISTEXT('#_B'!J21),FALSE,ISLOGICAL('#_B'!J21),FALSE,SUBSTITUTE(CELL("format",'#_B'!J21),"-","")=SUBSTITUTE(CELL("format",B!J21),"-",""),FALSE,CELL("format",'#_B'!J21)="G",FALSE,AND(CELL("format",'#_B'!J21)="F0",CELL("format",B!J21)="G"),FALSE,TRUE,IFERROR(IF(MATCH(CELL("format",'#_B'!J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J21),_xlfn.FORMULATEXT(B!J21),B!J21),"9","#"),"8","#"),"7","#"),"6","#"),"5","#"),"4","#"),"3","#"),"2","#"),"1","#"),"0","#"),"$","")," ",""),",","@"),"&gt;","@"),"&lt;","@"),"=","@"),")","@"),"(","@"),"^","@"),"/","@"),"+","@"),"*","@"),"-","@"))-LEN(SUBSTITUTE(SUBSTITUTE(SUBSTITUTE(SUBSTITUTE(SUBSTITUTE(SUBSTITUTE(SUBSTITUTE(SUBSTITUTE(SUBSTITUTE(SUBSTITUTE(SUBSTITUTE(SUBSTITUTE(SUBSTITUTE(SUBSTITUTE(SUBSTITUTE(SUBSTITUTE(SUBSTITUTE(SUBSTITUTE(SUBSTITUTE(SUBSTITUTE(SUBSTITUTE(SUBSTITUTE(SUBSTITUTE(SUBSTITUTE(IF(_xlfn.ISFORMULA(B!J21),_xlfn.FORMULATEXT(B!J21),B!J21),"9","#"),"8","#"),"7","#"),"6","#"),"5","#"),"4","#"),"3","#"),"2","#"),"1","#"),"0","#"),"$","")," ",""),",","@"),"&gt;","@"),"&lt;","@"),"=","@"),")","@"),"(","@"),"^","@"),"/","@"),"+","@"),"*","@"),"-","@"),"@#","")))/2&gt;(LEN(SUBSTITUTE(SUBSTITUTE(SUBSTITUTE(SUBSTITUTE(SUBSTITUTE(SUBSTITUTE(SUBSTITUTE(SUBSTITUTE(SUBSTITUTE(SUBSTITUTE(SUBSTITUTE(SUBSTITUTE(SUBSTITUTE(SUBSTITUTE(SUBSTITUTE(SUBSTITUTE(SUBSTITUTE(SUBSTITUTE(SUBSTITUTE(SUBSTITUTE(SUBSTITUTE(SUBSTITUTE(SUBSTITUTE(IF(_xlfn.ISFORMULA('#_B'!J21),_xlfn.FORMULATEXT('#_B'!J21),'#_B'!J21),"9","#"),"8","#"),"7","#"),"6","#"),"5","#"),"4","#"),"3","#"),"2","#"),"1","#"),"0","#"),"$","")," ",""),",","@"),"&gt;","@"),"&lt;","@"),"=","@"),")","@"),"(","@"),"^","@"),"/","@"),"+","@"),"*","@"),"-","@"))-LEN(SUBSTITUTE(SUBSTITUTE(SUBSTITUTE(SUBSTITUTE(SUBSTITUTE(SUBSTITUTE(SUBSTITUTE(SUBSTITUTE(SUBSTITUTE(SUBSTITUTE(SUBSTITUTE(SUBSTITUTE(SUBSTITUTE(SUBSTITUTE(SUBSTITUTE(SUBSTITUTE(SUBSTITUTE(SUBSTITUTE(SUBSTITUTE(SUBSTITUTE(SUBSTITUTE(SUBSTITUTE(SUBSTITUTE(SUBSTITUTE(IF(_xlfn.ISFORMULA('#_B'!J21),_xlfn.FORMULATEXT('#_B'!J21),'#_B'!J21),"9","#"),"8","#"),"7","#"),"6","#"),"5","#"),"4","#"),"3","#"),"2","#"),"1","#"),"0","#"),"$","")," ",""),",","@"),"&gt;","@"),"&lt;","@"),"=","@"),")","@"),"(","@"),"^","@"),"/","@"),"+","@"),"*","@"),"-","@"),"@#","")))/2,TRUE,FALSE),"HardCodeMsg",IF(LEN(IF(_xlfn.ISFORMULA(B!J21),_xlfn.FORMULATEXT(B!J21),B!J21))-LEN(SUBSTITUTE(IF(_xlfn.ISFORMULA(B!J21),_xlfn.FORMULATEXT(B!J21),B!J21),"""",""))&gt;LEN(IF(_xlfn.ISFORMULA('#_B'!J21),_xlfn.FORMULATEXT('#_B'!J21),'#_B'!J21))-LEN(SUBSTITUTE(IF(_xlfn.ISFORMULA('#_B'!J21),_xlfn.FORMULATEXT('#_B'!J21),'#_B'!J21),"""","")),TRUE,FALSE),"HardQuoteMsg",IF(LEN(IF(_xlfn.ISFORMULA(B!J21),_xlfn.FORMULATEXT(B!J21),B!J21))-LEN(SUBSTITUTE(IF(_xlfn.ISFORMULA(B!J21),_xlfn.FORMULATEXT(B!J21),B!J21),"$",""))&lt;LEN(IF(_xlfn.ISFORMULA('#_B'!J21),_xlfn.FORMULATEXT('#_B'!J21),'#_B'!J21))-LEN(SUBSTITUTE(IF(_xlfn.ISFORMULA('#_B'!J21),_xlfn.FORMULATEXT('#_B'!J21),'#_B'!J21),"$","")),TRUE,FALSE),"MissingAbsMsg",_xlfn.IFS(ISTEXT('#_B'!J21),FALSE,ISLOGICAL('#_B'!J21),FALSE,SUBSTITUTE(CELL("format",'#_B'!J21),"-","")=SUBSTITUTE(CELL("format",B!J21),"-",""),FALSE,CELL("format",'#_B'!J21)="G",FALSE,AND(CELL("format",'#_B'!J21)="F0",CELL("format",B!J21)="G"),FALSE,TRUE,IFERROR(IF(MATCH(CELL("format",'#_B'!J21),FormatCodes_SFX!$A$4:$A$53,0)&gt;0,TRUE),FALSE),TRUE,TRUE),"FormatMsg",TRUE,"PerfectMsg")</f>
        <v>PerfectMsg</v>
      </c>
      <c r="K21" s="141" t="str">
        <f ca="1">_xlfn.IFS(ISBLANK(B!K21),"",IF(NOT(ISNA('#_B'!K21)),IF(ISNA(B!K21),TRUE,FALSE),FALSE),"StuNAMsg",IF(AND(ISNA('#_B'!K21),ISNA(B!K21)),TRUE,FALSE),"PerfectMsg",IF(NOT(ISERROR('#_B'!K21)),IF(ISERROR(B!K21),TRUE,FALSE),FALSE),"StuErrorMsg",IF(TYPE('#_B'!K21)&lt;&gt;TYPE(B!K21),TRUE,FALSE),"WrongTypeMsg",IF(_xlfn.ISFORMULA('#_B'!K21),IF(NOT(_xlfn.ISFORMULA(B!K21)),TRUE),FALSE),"MissingFormulaMsg",IF(NOT(AND(ISNUMBER(FIND("[",_xlfn.FORMULATEXT('#_B'!K21))),ISNUMBER(FIND("!",_xlfn.FORMULATEXT('#_B'!K21))))),AND(ISNUMBER(FIND("[",_xlfn.FORMULATEXT(B!K21))),ISNUMBER(FIND("!",_xlfn.FORMULATEXT(B!K21)))),FALSE),"ExternalRefsMsg",IF(ISNUMBER('#_B'!K21),IF(ABS('#_B'!K21-B!K21)&gt;0.00001,TRUE,FALSE),IF('#_B'!K21&lt;&gt;B!K21,TRUE,FALSE)),IF(ISNUMBER('#_B'!K21),IF('#_B'!K21&gt;B!K21,"TooLow","TooHigh"),"WrongAnswer"),NOT(_xlfn.ISFORMULA('#_B'!K21)),IF(_xlfn.IFS(ISTEXT('#_B'!K21),FALSE,ISLOGICAL('#_B'!K21),FALSE,SUBSTITUTE(CELL("format",'#_B'!K21),"-","")=SUBSTITUTE(CELL("format",B!K21),"-",""),FALSE,CELL("format",'#_B'!K21)="G",FALSE,AND(CELL("format",'#_B'!K21)="F0",CELL("format",B!K21)="G"),FALSE,TRUE,IFERROR(IF(MATCH(CELL("format",'#_B'!K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K21),_xlfn.FORMULATEXT(B!K21),B!K21),"9","#"),"8","#"),"7","#"),"6","#"),"5","#"),"4","#"),"3","#"),"2","#"),"1","#"),"0","#"),"$","")," ",""),",","@"),"&gt;","@"),"&lt;","@"),"=","@"),")","@"),"(","@"),"^","@"),"/","@"),"+","@"),"*","@"),"-","@"))-LEN(SUBSTITUTE(SUBSTITUTE(SUBSTITUTE(SUBSTITUTE(SUBSTITUTE(SUBSTITUTE(SUBSTITUTE(SUBSTITUTE(SUBSTITUTE(SUBSTITUTE(SUBSTITUTE(SUBSTITUTE(SUBSTITUTE(SUBSTITUTE(SUBSTITUTE(SUBSTITUTE(SUBSTITUTE(SUBSTITUTE(SUBSTITUTE(SUBSTITUTE(SUBSTITUTE(SUBSTITUTE(SUBSTITUTE(SUBSTITUTE(IF(_xlfn.ISFORMULA(B!K21),_xlfn.FORMULATEXT(B!K21),B!K21),"9","#"),"8","#"),"7","#"),"6","#"),"5","#"),"4","#"),"3","#"),"2","#"),"1","#"),"0","#"),"$","")," ",""),",","@"),"&gt;","@"),"&lt;","@"),"=","@"),")","@"),"(","@"),"^","@"),"/","@"),"+","@"),"*","@"),"-","@"),"@#","")))/2&gt;(LEN(SUBSTITUTE(SUBSTITUTE(SUBSTITUTE(SUBSTITUTE(SUBSTITUTE(SUBSTITUTE(SUBSTITUTE(SUBSTITUTE(SUBSTITUTE(SUBSTITUTE(SUBSTITUTE(SUBSTITUTE(SUBSTITUTE(SUBSTITUTE(SUBSTITUTE(SUBSTITUTE(SUBSTITUTE(SUBSTITUTE(SUBSTITUTE(SUBSTITUTE(SUBSTITUTE(SUBSTITUTE(SUBSTITUTE(IF(_xlfn.ISFORMULA('#_B'!K21),_xlfn.FORMULATEXT('#_B'!K21),'#_B'!K21),"9","#"),"8","#"),"7","#"),"6","#"),"5","#"),"4","#"),"3","#"),"2","#"),"1","#"),"0","#"),"$","")," ",""),",","@"),"&gt;","@"),"&lt;","@"),"=","@"),")","@"),"(","@"),"^","@"),"/","@"),"+","@"),"*","@"),"-","@"))-LEN(SUBSTITUTE(SUBSTITUTE(SUBSTITUTE(SUBSTITUTE(SUBSTITUTE(SUBSTITUTE(SUBSTITUTE(SUBSTITUTE(SUBSTITUTE(SUBSTITUTE(SUBSTITUTE(SUBSTITUTE(SUBSTITUTE(SUBSTITUTE(SUBSTITUTE(SUBSTITUTE(SUBSTITUTE(SUBSTITUTE(SUBSTITUTE(SUBSTITUTE(SUBSTITUTE(SUBSTITUTE(SUBSTITUTE(SUBSTITUTE(IF(_xlfn.ISFORMULA('#_B'!K21),_xlfn.FORMULATEXT('#_B'!K21),'#_B'!K21),"9","#"),"8","#"),"7","#"),"6","#"),"5","#"),"4","#"),"3","#"),"2","#"),"1","#"),"0","#"),"$","")," ",""),",","@"),"&gt;","@"),"&lt;","@"),"=","@"),")","@"),"(","@"),"^","@"),"/","@"),"+","@"),"*","@"),"-","@"),"@#","")))/2,TRUE,FALSE),"HardCodeMsg",IF(LEN(IF(_xlfn.ISFORMULA(B!K21),_xlfn.FORMULATEXT(B!K21),B!K21))-LEN(SUBSTITUTE(IF(_xlfn.ISFORMULA(B!K21),_xlfn.FORMULATEXT(B!K21),B!K21),"""",""))&gt;LEN(IF(_xlfn.ISFORMULA('#_B'!K21),_xlfn.FORMULATEXT('#_B'!K21),'#_B'!K21))-LEN(SUBSTITUTE(IF(_xlfn.ISFORMULA('#_B'!K21),_xlfn.FORMULATEXT('#_B'!K21),'#_B'!K21),"""","")),TRUE,FALSE),"HardQuoteMsg",IF(LEN(IF(_xlfn.ISFORMULA(B!K21),_xlfn.FORMULATEXT(B!K21),B!K21))-LEN(SUBSTITUTE(IF(_xlfn.ISFORMULA(B!K21),_xlfn.FORMULATEXT(B!K21),B!K21),"$",""))&lt;LEN(IF(_xlfn.ISFORMULA('#_B'!K21),_xlfn.FORMULATEXT('#_B'!K21),'#_B'!K21))-LEN(SUBSTITUTE(IF(_xlfn.ISFORMULA('#_B'!K21),_xlfn.FORMULATEXT('#_B'!K21),'#_B'!K21),"$","")),TRUE,FALSE),"MissingAbsMsg",_xlfn.IFS(ISTEXT('#_B'!K21),FALSE,ISLOGICAL('#_B'!K21),FALSE,SUBSTITUTE(CELL("format",'#_B'!K21),"-","")=SUBSTITUTE(CELL("format",B!K21),"-",""),FALSE,CELL("format",'#_B'!K21)="G",FALSE,AND(CELL("format",'#_B'!K21)="F0",CELL("format",B!K21)="G"),FALSE,TRUE,IFERROR(IF(MATCH(CELL("format",'#_B'!K21),FormatCodes_SFX!$A$4:$A$53,0)&gt;0,TRUE),FALSE),TRUE,TRUE),"FormatMsg",TRUE,"PerfectMsg")</f>
        <v>PerfectMsg</v>
      </c>
      <c r="N21" s="106"/>
      <c r="O21" s="106"/>
      <c r="P21" s="106"/>
    </row>
    <row r="22" spans="1:17" s="105" customFormat="1">
      <c r="A22" s="106"/>
      <c r="B22" s="106"/>
      <c r="C22" s="106"/>
      <c r="D22" s="121">
        <v>0</v>
      </c>
      <c r="E22" s="121">
        <v>0</v>
      </c>
      <c r="F22" s="121">
        <v>0</v>
      </c>
      <c r="G22" s="121">
        <v>0</v>
      </c>
      <c r="H22" s="106"/>
      <c r="I22" s="134">
        <v>0</v>
      </c>
      <c r="J22" s="138" t="str">
        <f ca="1">_xlfn.IFS(ISBLANK(B!J22),"",IF(NOT(ISNA('#_B'!J22)),IF(ISNA(B!J22),TRUE,FALSE),FALSE),"StuNAMsg",IF(AND(ISNA('#_B'!J22),ISNA(B!J22)),TRUE,FALSE),"PerfectMsg",IF(NOT(ISERROR('#_B'!J22)),IF(ISERROR(B!J22),TRUE,FALSE),FALSE),"StuErrorMsg",IF(TYPE('#_B'!J22)&lt;&gt;TYPE(B!J22),TRUE,FALSE),"WrongTypeMsg",IF(_xlfn.ISFORMULA('#_B'!J22),IF(NOT(_xlfn.ISFORMULA(B!J22)),TRUE),FALSE),"MissingFormulaMsg",IF(NOT(AND(ISNUMBER(FIND("[",_xlfn.FORMULATEXT('#_B'!J22))),ISNUMBER(FIND("!",_xlfn.FORMULATEXT('#_B'!J22))))),AND(ISNUMBER(FIND("[",_xlfn.FORMULATEXT(B!J22))),ISNUMBER(FIND("!",_xlfn.FORMULATEXT(B!J22)))),FALSE),"ExternalRefsMsg",IF(ISNUMBER('#_B'!J22),IF(ABS('#_B'!J22-B!J22)&gt;0.00001,TRUE,FALSE),IF('#_B'!J22&lt;&gt;B!J22,TRUE,FALSE)),IF(ISNUMBER('#_B'!J22),IF('#_B'!J22&gt;B!J22,"TooLow","TooHigh"),"WrongAnswer"),NOT(_xlfn.ISFORMULA('#_B'!J22)),IF(_xlfn.IFS(ISTEXT('#_B'!J22),FALSE,ISLOGICAL('#_B'!J22),FALSE,SUBSTITUTE(CELL("format",'#_B'!J22),"-","")=SUBSTITUTE(CELL("format",B!J22),"-",""),FALSE,CELL("format",'#_B'!J22)="G",FALSE,AND(CELL("format",'#_B'!J22)="F0",CELL("format",B!J22)="G"),FALSE,TRUE,IFERROR(IF(MATCH(CELL("format",'#_B'!J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J22),_xlfn.FORMULATEXT(B!J22),B!J22),"9","#"),"8","#"),"7","#"),"6","#"),"5","#"),"4","#"),"3","#"),"2","#"),"1","#"),"0","#"),"$","")," ",""),",","@"),"&gt;","@"),"&lt;","@"),"=","@"),")","@"),"(","@"),"^","@"),"/","@"),"+","@"),"*","@"),"-","@"))-LEN(SUBSTITUTE(SUBSTITUTE(SUBSTITUTE(SUBSTITUTE(SUBSTITUTE(SUBSTITUTE(SUBSTITUTE(SUBSTITUTE(SUBSTITUTE(SUBSTITUTE(SUBSTITUTE(SUBSTITUTE(SUBSTITUTE(SUBSTITUTE(SUBSTITUTE(SUBSTITUTE(SUBSTITUTE(SUBSTITUTE(SUBSTITUTE(SUBSTITUTE(SUBSTITUTE(SUBSTITUTE(SUBSTITUTE(SUBSTITUTE(IF(_xlfn.ISFORMULA(B!J22),_xlfn.FORMULATEXT(B!J22),B!J22),"9","#"),"8","#"),"7","#"),"6","#"),"5","#"),"4","#"),"3","#"),"2","#"),"1","#"),"0","#"),"$","")," ",""),",","@"),"&gt;","@"),"&lt;","@"),"=","@"),")","@"),"(","@"),"^","@"),"/","@"),"+","@"),"*","@"),"-","@"),"@#","")))/2&gt;(LEN(SUBSTITUTE(SUBSTITUTE(SUBSTITUTE(SUBSTITUTE(SUBSTITUTE(SUBSTITUTE(SUBSTITUTE(SUBSTITUTE(SUBSTITUTE(SUBSTITUTE(SUBSTITUTE(SUBSTITUTE(SUBSTITUTE(SUBSTITUTE(SUBSTITUTE(SUBSTITUTE(SUBSTITUTE(SUBSTITUTE(SUBSTITUTE(SUBSTITUTE(SUBSTITUTE(SUBSTITUTE(SUBSTITUTE(IF(_xlfn.ISFORMULA('#_B'!J22),_xlfn.FORMULATEXT('#_B'!J22),'#_B'!J22),"9","#"),"8","#"),"7","#"),"6","#"),"5","#"),"4","#"),"3","#"),"2","#"),"1","#"),"0","#"),"$","")," ",""),",","@"),"&gt;","@"),"&lt;","@"),"=","@"),")","@"),"(","@"),"^","@"),"/","@"),"+","@"),"*","@"),"-","@"))-LEN(SUBSTITUTE(SUBSTITUTE(SUBSTITUTE(SUBSTITUTE(SUBSTITUTE(SUBSTITUTE(SUBSTITUTE(SUBSTITUTE(SUBSTITUTE(SUBSTITUTE(SUBSTITUTE(SUBSTITUTE(SUBSTITUTE(SUBSTITUTE(SUBSTITUTE(SUBSTITUTE(SUBSTITUTE(SUBSTITUTE(SUBSTITUTE(SUBSTITUTE(SUBSTITUTE(SUBSTITUTE(SUBSTITUTE(SUBSTITUTE(IF(_xlfn.ISFORMULA('#_B'!J22),_xlfn.FORMULATEXT('#_B'!J22),'#_B'!J22),"9","#"),"8","#"),"7","#"),"6","#"),"5","#"),"4","#"),"3","#"),"2","#"),"1","#"),"0","#"),"$","")," ",""),",","@"),"&gt;","@"),"&lt;","@"),"=","@"),")","@"),"(","@"),"^","@"),"/","@"),"+","@"),"*","@"),"-","@"),"@#","")))/2,TRUE,FALSE),"HardCodeMsg",IF(LEN(IF(_xlfn.ISFORMULA(B!J22),_xlfn.FORMULATEXT(B!J22),B!J22))-LEN(SUBSTITUTE(IF(_xlfn.ISFORMULA(B!J22),_xlfn.FORMULATEXT(B!J22),B!J22),"""",""))&gt;LEN(IF(_xlfn.ISFORMULA('#_B'!J22),_xlfn.FORMULATEXT('#_B'!J22),'#_B'!J22))-LEN(SUBSTITUTE(IF(_xlfn.ISFORMULA('#_B'!J22),_xlfn.FORMULATEXT('#_B'!J22),'#_B'!J22),"""","")),TRUE,FALSE),"HardQuoteMsg",IF(LEN(IF(_xlfn.ISFORMULA(B!J22),_xlfn.FORMULATEXT(B!J22),B!J22))-LEN(SUBSTITUTE(IF(_xlfn.ISFORMULA(B!J22),_xlfn.FORMULATEXT(B!J22),B!J22),"$",""))&lt;LEN(IF(_xlfn.ISFORMULA('#_B'!J22),_xlfn.FORMULATEXT('#_B'!J22),'#_B'!J22))-LEN(SUBSTITUTE(IF(_xlfn.ISFORMULA('#_B'!J22),_xlfn.FORMULATEXT('#_B'!J22),'#_B'!J22),"$","")),TRUE,FALSE),"MissingAbsMsg",_xlfn.IFS(ISTEXT('#_B'!J22),FALSE,ISLOGICAL('#_B'!J22),FALSE,SUBSTITUTE(CELL("format",'#_B'!J22),"-","")=SUBSTITUTE(CELL("format",B!J22),"-",""),FALSE,CELL("format",'#_B'!J22)="G",FALSE,AND(CELL("format",'#_B'!J22)="F0",CELL("format",B!J22)="G"),FALSE,TRUE,IFERROR(IF(MATCH(CELL("format",'#_B'!J22),FormatCodes_SFX!$A$4:$A$53,0)&gt;0,TRUE),FALSE),TRUE,TRUE),"FormatMsg",TRUE,"PerfectMsg")</f>
        <v>PerfectMsg</v>
      </c>
      <c r="K22" s="142" t="str">
        <f ca="1">_xlfn.IFS(ISBLANK(B!K22),"",IF(NOT(ISNA('#_B'!K22)),IF(ISNA(B!K22),TRUE,FALSE),FALSE),"StuNAMsg",IF(AND(ISNA('#_B'!K22),ISNA(B!K22)),TRUE,FALSE),"PerfectMsg",IF(NOT(ISERROR('#_B'!K22)),IF(ISERROR(B!K22),TRUE,FALSE),FALSE),"StuErrorMsg",IF(TYPE('#_B'!K22)&lt;&gt;TYPE(B!K22),TRUE,FALSE),"WrongTypeMsg",IF(_xlfn.ISFORMULA('#_B'!K22),IF(NOT(_xlfn.ISFORMULA(B!K22)),TRUE),FALSE),"MissingFormulaMsg",IF(NOT(AND(ISNUMBER(FIND("[",_xlfn.FORMULATEXT('#_B'!K22))),ISNUMBER(FIND("!",_xlfn.FORMULATEXT('#_B'!K22))))),AND(ISNUMBER(FIND("[",_xlfn.FORMULATEXT(B!K22))),ISNUMBER(FIND("!",_xlfn.FORMULATEXT(B!K22)))),FALSE),"ExternalRefsMsg",IF(ISNUMBER('#_B'!K22),IF(ABS('#_B'!K22-B!K22)&gt;0.00001,TRUE,FALSE),IF('#_B'!K22&lt;&gt;B!K22,TRUE,FALSE)),IF(ISNUMBER('#_B'!K22),IF('#_B'!K22&gt;B!K22,"TooLow","TooHigh"),"WrongAnswer"),NOT(_xlfn.ISFORMULA('#_B'!K22)),IF(_xlfn.IFS(ISTEXT('#_B'!K22),FALSE,ISLOGICAL('#_B'!K22),FALSE,SUBSTITUTE(CELL("format",'#_B'!K22),"-","")=SUBSTITUTE(CELL("format",B!K22),"-",""),FALSE,CELL("format",'#_B'!K22)="G",FALSE,AND(CELL("format",'#_B'!K22)="F0",CELL("format",B!K22)="G"),FALSE,TRUE,IFERROR(IF(MATCH(CELL("format",'#_B'!K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K22),_xlfn.FORMULATEXT(B!K22),B!K22),"9","#"),"8","#"),"7","#"),"6","#"),"5","#"),"4","#"),"3","#"),"2","#"),"1","#"),"0","#"),"$","")," ",""),",","@"),"&gt;","@"),"&lt;","@"),"=","@"),")","@"),"(","@"),"^","@"),"/","@"),"+","@"),"*","@"),"-","@"))-LEN(SUBSTITUTE(SUBSTITUTE(SUBSTITUTE(SUBSTITUTE(SUBSTITUTE(SUBSTITUTE(SUBSTITUTE(SUBSTITUTE(SUBSTITUTE(SUBSTITUTE(SUBSTITUTE(SUBSTITUTE(SUBSTITUTE(SUBSTITUTE(SUBSTITUTE(SUBSTITUTE(SUBSTITUTE(SUBSTITUTE(SUBSTITUTE(SUBSTITUTE(SUBSTITUTE(SUBSTITUTE(SUBSTITUTE(SUBSTITUTE(IF(_xlfn.ISFORMULA(B!K22),_xlfn.FORMULATEXT(B!K22),B!K22),"9","#"),"8","#"),"7","#"),"6","#"),"5","#"),"4","#"),"3","#"),"2","#"),"1","#"),"0","#"),"$","")," ",""),",","@"),"&gt;","@"),"&lt;","@"),"=","@"),")","@"),"(","@"),"^","@"),"/","@"),"+","@"),"*","@"),"-","@"),"@#","")))/2&gt;(LEN(SUBSTITUTE(SUBSTITUTE(SUBSTITUTE(SUBSTITUTE(SUBSTITUTE(SUBSTITUTE(SUBSTITUTE(SUBSTITUTE(SUBSTITUTE(SUBSTITUTE(SUBSTITUTE(SUBSTITUTE(SUBSTITUTE(SUBSTITUTE(SUBSTITUTE(SUBSTITUTE(SUBSTITUTE(SUBSTITUTE(SUBSTITUTE(SUBSTITUTE(SUBSTITUTE(SUBSTITUTE(SUBSTITUTE(IF(_xlfn.ISFORMULA('#_B'!K22),_xlfn.FORMULATEXT('#_B'!K22),'#_B'!K22),"9","#"),"8","#"),"7","#"),"6","#"),"5","#"),"4","#"),"3","#"),"2","#"),"1","#"),"0","#"),"$","")," ",""),",","@"),"&gt;","@"),"&lt;","@"),"=","@"),")","@"),"(","@"),"^","@"),"/","@"),"+","@"),"*","@"),"-","@"))-LEN(SUBSTITUTE(SUBSTITUTE(SUBSTITUTE(SUBSTITUTE(SUBSTITUTE(SUBSTITUTE(SUBSTITUTE(SUBSTITUTE(SUBSTITUTE(SUBSTITUTE(SUBSTITUTE(SUBSTITUTE(SUBSTITUTE(SUBSTITUTE(SUBSTITUTE(SUBSTITUTE(SUBSTITUTE(SUBSTITUTE(SUBSTITUTE(SUBSTITUTE(SUBSTITUTE(SUBSTITUTE(SUBSTITUTE(SUBSTITUTE(IF(_xlfn.ISFORMULA('#_B'!K22),_xlfn.FORMULATEXT('#_B'!K22),'#_B'!K22),"9","#"),"8","#"),"7","#"),"6","#"),"5","#"),"4","#"),"3","#"),"2","#"),"1","#"),"0","#"),"$","")," ",""),",","@"),"&gt;","@"),"&lt;","@"),"=","@"),")","@"),"(","@"),"^","@"),"/","@"),"+","@"),"*","@"),"-","@"),"@#","")))/2,TRUE,FALSE),"HardCodeMsg",IF(LEN(IF(_xlfn.ISFORMULA(B!K22),_xlfn.FORMULATEXT(B!K22),B!K22))-LEN(SUBSTITUTE(IF(_xlfn.ISFORMULA(B!K22),_xlfn.FORMULATEXT(B!K22),B!K22),"""",""))&gt;LEN(IF(_xlfn.ISFORMULA('#_B'!K22),_xlfn.FORMULATEXT('#_B'!K22),'#_B'!K22))-LEN(SUBSTITUTE(IF(_xlfn.ISFORMULA('#_B'!K22),_xlfn.FORMULATEXT('#_B'!K22),'#_B'!K22),"""","")),TRUE,FALSE),"HardQuoteMsg",IF(LEN(IF(_xlfn.ISFORMULA(B!K22),_xlfn.FORMULATEXT(B!K22),B!K22))-LEN(SUBSTITUTE(IF(_xlfn.ISFORMULA(B!K22),_xlfn.FORMULATEXT(B!K22),B!K22),"$",""))&lt;LEN(IF(_xlfn.ISFORMULA('#_B'!K22),_xlfn.FORMULATEXT('#_B'!K22),'#_B'!K22))-LEN(SUBSTITUTE(IF(_xlfn.ISFORMULA('#_B'!K22),_xlfn.FORMULATEXT('#_B'!K22),'#_B'!K22),"$","")),TRUE,FALSE),"MissingAbsMsg",_xlfn.IFS(ISTEXT('#_B'!K22),FALSE,ISLOGICAL('#_B'!K22),FALSE,SUBSTITUTE(CELL("format",'#_B'!K22),"-","")=SUBSTITUTE(CELL("format",B!K22),"-",""),FALSE,CELL("format",'#_B'!K22)="G",FALSE,AND(CELL("format",'#_B'!K22)="F0",CELL("format",B!K22)="G"),FALSE,TRUE,IFERROR(IF(MATCH(CELL("format",'#_B'!K22),FormatCodes_SFX!$A$4:$A$53,0)&gt;0,TRUE),FALSE),TRUE,TRUE),"FormatMsg",TRUE,"PerfectMsg")</f>
        <v>PerfectMsg</v>
      </c>
      <c r="L22" s="106"/>
      <c r="O22" s="106"/>
      <c r="P22" s="106"/>
    </row>
    <row r="23" spans="1:17" s="105" customFormat="1">
      <c r="A23" s="106"/>
      <c r="B23" s="106"/>
      <c r="C23" s="106"/>
      <c r="D23" s="121">
        <v>0</v>
      </c>
      <c r="E23" s="121">
        <v>0</v>
      </c>
      <c r="F23" s="121">
        <v>0</v>
      </c>
      <c r="G23" s="121">
        <v>0</v>
      </c>
      <c r="H23" s="106"/>
      <c r="I23" s="106"/>
      <c r="J23" s="135"/>
      <c r="K23" s="106"/>
      <c r="L23" s="106"/>
      <c r="O23" s="106"/>
      <c r="P23" s="106"/>
    </row>
    <row r="24" spans="1:17" s="105" customFormat="1">
      <c r="A24" s="106"/>
      <c r="B24" s="106"/>
      <c r="C24" s="106"/>
      <c r="D24" s="121">
        <v>0</v>
      </c>
      <c r="E24" s="121">
        <v>0</v>
      </c>
      <c r="F24" s="121">
        <v>0</v>
      </c>
      <c r="G24" s="121">
        <v>0</v>
      </c>
      <c r="H24" s="106"/>
      <c r="I24" s="106"/>
      <c r="J24" s="106"/>
      <c r="K24" s="106"/>
      <c r="L24" s="106"/>
      <c r="M24" s="106"/>
      <c r="N24" s="106"/>
      <c r="O24" s="106"/>
      <c r="P24" s="106"/>
    </row>
    <row r="25" spans="1:17" s="105" customFormat="1">
      <c r="A25" s="106"/>
      <c r="B25" s="106"/>
      <c r="C25" s="106"/>
      <c r="D25" s="121">
        <v>0</v>
      </c>
      <c r="E25" s="121">
        <v>0</v>
      </c>
      <c r="F25" s="121">
        <v>0</v>
      </c>
      <c r="G25" s="121">
        <v>0</v>
      </c>
      <c r="H25" s="106"/>
      <c r="I25" s="106"/>
      <c r="K25" s="106"/>
      <c r="L25" s="106"/>
      <c r="M25" s="106"/>
      <c r="N25" s="106"/>
      <c r="O25" s="106"/>
      <c r="P25" s="106"/>
    </row>
    <row r="26" spans="1:17" s="105" customFormat="1">
      <c r="A26" s="106"/>
      <c r="B26" s="106"/>
      <c r="C26" s="106"/>
      <c r="D26" s="121">
        <v>0</v>
      </c>
      <c r="E26" s="121">
        <v>0</v>
      </c>
      <c r="F26" s="121">
        <v>0</v>
      </c>
      <c r="G26" s="121">
        <v>0</v>
      </c>
      <c r="H26" s="106"/>
      <c r="I26" s="106"/>
      <c r="K26" s="106"/>
      <c r="L26" s="106"/>
      <c r="M26" s="106"/>
      <c r="N26" s="106"/>
      <c r="O26" s="106"/>
      <c r="P26" s="106"/>
    </row>
    <row r="27" spans="1:17" s="105" customFormat="1">
      <c r="A27" s="106"/>
      <c r="B27" s="106"/>
      <c r="C27" s="106"/>
      <c r="D27" s="121">
        <v>0</v>
      </c>
      <c r="E27" s="121">
        <v>0</v>
      </c>
      <c r="F27" s="121">
        <v>0</v>
      </c>
      <c r="G27" s="121">
        <v>0</v>
      </c>
      <c r="H27" s="106"/>
      <c r="I27" s="106"/>
      <c r="K27" s="106"/>
      <c r="L27" s="106"/>
      <c r="M27" s="106"/>
      <c r="N27" s="106"/>
      <c r="O27" s="106"/>
      <c r="P27" s="106"/>
      <c r="Q27" s="106"/>
    </row>
    <row r="28" spans="1:17" s="105" customFormat="1">
      <c r="A28" s="106"/>
      <c r="B28" s="106"/>
      <c r="C28" s="106"/>
      <c r="D28" s="121">
        <v>0</v>
      </c>
      <c r="E28" s="121">
        <v>0</v>
      </c>
      <c r="F28" s="121">
        <v>0</v>
      </c>
      <c r="G28" s="121">
        <v>0</v>
      </c>
      <c r="H28" s="106"/>
      <c r="K28" s="106"/>
      <c r="L28" s="106"/>
      <c r="M28" s="106"/>
      <c r="N28" s="106"/>
      <c r="O28" s="106"/>
      <c r="P28" s="106"/>
      <c r="Q28" s="106"/>
    </row>
    <row r="29" spans="1:17" s="105" customFormat="1">
      <c r="A29" s="106"/>
      <c r="B29" s="106"/>
      <c r="C29" s="106"/>
      <c r="D29" s="121">
        <v>0</v>
      </c>
      <c r="E29" s="121">
        <v>0</v>
      </c>
      <c r="F29" s="121">
        <v>0</v>
      </c>
      <c r="G29" s="121">
        <v>0</v>
      </c>
      <c r="H29" s="106"/>
      <c r="K29" s="106"/>
      <c r="L29" s="106"/>
      <c r="M29" s="106"/>
      <c r="N29" s="106"/>
      <c r="O29" s="106"/>
      <c r="P29" s="106"/>
      <c r="Q29" s="106"/>
    </row>
    <row r="30" spans="1:17" s="105" customFormat="1">
      <c r="A30" s="106"/>
      <c r="B30" s="106"/>
      <c r="C30" s="106"/>
      <c r="D30" s="121">
        <v>0</v>
      </c>
      <c r="E30" s="121">
        <v>0</v>
      </c>
      <c r="F30" s="121">
        <v>0</v>
      </c>
      <c r="G30" s="121">
        <v>0</v>
      </c>
      <c r="H30" s="106"/>
      <c r="K30" s="106"/>
      <c r="L30" s="106"/>
      <c r="M30" s="106"/>
      <c r="N30" s="106"/>
      <c r="O30" s="106"/>
      <c r="P30" s="106"/>
      <c r="Q30" s="106"/>
    </row>
    <row r="31" spans="1:17" s="105" customFormat="1">
      <c r="A31" s="106"/>
      <c r="B31" s="106"/>
      <c r="C31" s="106"/>
      <c r="D31" s="121">
        <v>0</v>
      </c>
      <c r="E31" s="121">
        <v>0</v>
      </c>
      <c r="F31" s="121">
        <v>0</v>
      </c>
      <c r="G31" s="121">
        <v>0</v>
      </c>
      <c r="H31" s="106"/>
      <c r="K31" s="106"/>
      <c r="L31" s="106"/>
      <c r="M31" s="106"/>
      <c r="N31" s="106"/>
      <c r="O31" s="106"/>
      <c r="P31" s="106"/>
      <c r="Q31" s="106"/>
    </row>
    <row r="32" spans="1:17" s="105" customFormat="1">
      <c r="A32" s="106"/>
      <c r="B32" s="106"/>
      <c r="C32" s="106"/>
      <c r="D32" s="121">
        <v>0</v>
      </c>
      <c r="E32" s="121">
        <v>0</v>
      </c>
      <c r="F32" s="121">
        <v>0</v>
      </c>
      <c r="G32" s="121">
        <v>0</v>
      </c>
      <c r="H32" s="106"/>
      <c r="K32" s="106"/>
      <c r="L32" s="106"/>
      <c r="M32" s="106"/>
      <c r="N32" s="106"/>
      <c r="O32" s="106"/>
      <c r="P32" s="106"/>
      <c r="Q32" s="106"/>
    </row>
    <row r="33" spans="1:17" s="105" customFormat="1">
      <c r="A33" s="106"/>
      <c r="B33" s="106"/>
      <c r="C33" s="106"/>
      <c r="D33" s="121">
        <v>0</v>
      </c>
      <c r="E33" s="121">
        <v>0</v>
      </c>
      <c r="F33" s="121">
        <v>0</v>
      </c>
      <c r="G33" s="121">
        <v>0</v>
      </c>
      <c r="H33" s="106"/>
      <c r="K33" s="106"/>
      <c r="L33" s="106"/>
      <c r="M33" s="106"/>
      <c r="N33" s="106"/>
      <c r="O33" s="106"/>
      <c r="P33" s="106"/>
      <c r="Q33" s="106"/>
    </row>
    <row r="34" spans="1:17" s="105" customFormat="1">
      <c r="A34" s="106"/>
      <c r="B34" s="106"/>
      <c r="C34" s="106"/>
      <c r="D34" s="121">
        <v>0</v>
      </c>
      <c r="E34" s="121">
        <v>0</v>
      </c>
      <c r="F34" s="121">
        <v>0</v>
      </c>
      <c r="G34" s="121">
        <v>0</v>
      </c>
      <c r="H34" s="106"/>
      <c r="K34" s="106"/>
      <c r="L34" s="106"/>
      <c r="M34" s="106"/>
      <c r="N34" s="106"/>
      <c r="O34" s="106"/>
      <c r="P34" s="106"/>
      <c r="Q34" s="106"/>
    </row>
    <row r="35" spans="1:17" s="105" customFormat="1">
      <c r="A35" s="106"/>
      <c r="B35" s="106"/>
      <c r="C35" s="106"/>
      <c r="D35" s="121">
        <v>0</v>
      </c>
      <c r="E35" s="121">
        <v>0</v>
      </c>
      <c r="F35" s="121">
        <v>0</v>
      </c>
      <c r="G35" s="121">
        <v>0</v>
      </c>
      <c r="H35" s="106"/>
      <c r="K35" s="106"/>
      <c r="L35" s="106"/>
      <c r="M35" s="106"/>
      <c r="N35" s="106"/>
      <c r="O35" s="106"/>
      <c r="P35" s="106"/>
      <c r="Q35" s="106"/>
    </row>
    <row r="36" spans="1:17" s="105" customFormat="1">
      <c r="A36" s="106"/>
      <c r="B36" s="106"/>
      <c r="C36" s="106"/>
      <c r="D36" s="121">
        <v>0</v>
      </c>
      <c r="E36" s="121">
        <v>0</v>
      </c>
      <c r="F36" s="121">
        <v>0</v>
      </c>
      <c r="G36" s="121">
        <v>0</v>
      </c>
      <c r="H36" s="106"/>
      <c r="K36" s="106"/>
      <c r="L36" s="106"/>
      <c r="M36" s="106"/>
      <c r="N36" s="106"/>
      <c r="O36" s="106"/>
      <c r="P36" s="106"/>
      <c r="Q36" s="106"/>
    </row>
    <row r="37" spans="1:17" s="105" customFormat="1">
      <c r="A37" s="106"/>
      <c r="B37" s="106"/>
      <c r="C37" s="106"/>
      <c r="D37" s="121">
        <v>0</v>
      </c>
      <c r="E37" s="121">
        <v>0</v>
      </c>
      <c r="F37" s="121">
        <v>0</v>
      </c>
      <c r="G37" s="121">
        <v>0</v>
      </c>
      <c r="H37" s="106"/>
      <c r="K37" s="106"/>
      <c r="L37" s="106"/>
      <c r="M37" s="106"/>
      <c r="N37" s="106"/>
      <c r="O37" s="106"/>
      <c r="P37" s="106"/>
      <c r="Q37" s="106"/>
    </row>
    <row r="38" spans="1:17" s="105" customFormat="1">
      <c r="A38" s="106"/>
      <c r="B38" s="106"/>
      <c r="C38" s="106"/>
      <c r="D38" s="121">
        <v>0</v>
      </c>
      <c r="E38" s="121">
        <v>0</v>
      </c>
      <c r="F38" s="121">
        <v>0</v>
      </c>
      <c r="G38" s="121">
        <v>0</v>
      </c>
      <c r="H38" s="106"/>
      <c r="K38" s="106"/>
      <c r="L38" s="106"/>
      <c r="M38" s="106"/>
      <c r="N38" s="106"/>
      <c r="O38" s="106"/>
      <c r="P38" s="106"/>
      <c r="Q38" s="106"/>
    </row>
    <row r="39" spans="1:17" s="105" customFormat="1">
      <c r="A39" s="106"/>
      <c r="B39" s="106"/>
      <c r="C39" s="106"/>
      <c r="D39" s="121">
        <v>0</v>
      </c>
      <c r="E39" s="121">
        <v>0</v>
      </c>
      <c r="F39" s="121">
        <v>0</v>
      </c>
      <c r="G39" s="121">
        <v>0</v>
      </c>
      <c r="H39" s="106"/>
      <c r="I39" s="106"/>
      <c r="J39" s="106"/>
      <c r="K39" s="106"/>
      <c r="L39" s="106"/>
      <c r="M39" s="106"/>
      <c r="N39" s="106"/>
      <c r="O39" s="106"/>
      <c r="P39" s="106"/>
      <c r="Q39" s="106"/>
    </row>
    <row r="40" spans="1:17" s="105" customFormat="1">
      <c r="A40" s="106"/>
      <c r="B40" s="106"/>
      <c r="C40" s="106"/>
      <c r="D40" s="121">
        <v>0</v>
      </c>
      <c r="E40" s="121">
        <v>0</v>
      </c>
      <c r="F40" s="121">
        <v>0</v>
      </c>
      <c r="G40" s="121">
        <v>0</v>
      </c>
      <c r="H40" s="106"/>
      <c r="I40" s="106"/>
      <c r="J40" s="106"/>
      <c r="K40" s="106"/>
      <c r="L40" s="106"/>
      <c r="M40" s="106"/>
      <c r="N40" s="106"/>
      <c r="O40" s="106"/>
      <c r="P40" s="106"/>
      <c r="Q40" s="106"/>
    </row>
    <row r="41" spans="1:17" s="105" customFormat="1">
      <c r="A41" s="106"/>
      <c r="B41" s="106"/>
      <c r="C41" s="106"/>
      <c r="D41" s="121">
        <v>0</v>
      </c>
      <c r="E41" s="121">
        <v>0</v>
      </c>
      <c r="F41" s="121">
        <v>0</v>
      </c>
      <c r="G41" s="121">
        <v>0</v>
      </c>
      <c r="H41" s="106"/>
      <c r="I41" s="106"/>
      <c r="J41" s="106"/>
      <c r="K41" s="106"/>
      <c r="L41" s="106"/>
      <c r="M41" s="106"/>
      <c r="N41" s="106"/>
      <c r="O41" s="106"/>
      <c r="P41" s="106"/>
      <c r="Q41" s="106"/>
    </row>
    <row r="42" spans="1:17" s="105" customFormat="1">
      <c r="A42" s="106"/>
      <c r="B42" s="106"/>
      <c r="C42" s="106"/>
      <c r="D42" s="121">
        <v>0</v>
      </c>
      <c r="E42" s="121">
        <v>0</v>
      </c>
      <c r="F42" s="121">
        <v>0</v>
      </c>
      <c r="G42" s="121">
        <v>0</v>
      </c>
      <c r="H42" s="106"/>
      <c r="I42" s="106"/>
      <c r="J42" s="106"/>
      <c r="K42" s="106"/>
      <c r="L42" s="106"/>
      <c r="M42" s="106"/>
      <c r="N42" s="106"/>
      <c r="O42" s="106"/>
      <c r="P42" s="106"/>
      <c r="Q42" s="106"/>
    </row>
    <row r="43" spans="1:17" s="105" customFormat="1">
      <c r="A43" s="106"/>
      <c r="B43" s="106"/>
      <c r="C43" s="106"/>
      <c r="D43" s="121">
        <v>0</v>
      </c>
      <c r="E43" s="121">
        <v>0</v>
      </c>
      <c r="F43" s="121">
        <v>0</v>
      </c>
      <c r="G43" s="121">
        <v>0</v>
      </c>
      <c r="H43" s="106"/>
      <c r="K43" s="106"/>
      <c r="L43" s="106"/>
      <c r="M43" s="106"/>
      <c r="N43" s="106"/>
      <c r="O43" s="106"/>
      <c r="P43" s="106"/>
      <c r="Q43" s="106"/>
    </row>
    <row r="44" spans="1:17" s="105" customFormat="1">
      <c r="A44" s="106"/>
      <c r="B44" s="106"/>
      <c r="C44" s="106"/>
      <c r="D44" s="121">
        <v>0</v>
      </c>
      <c r="E44" s="121">
        <v>0</v>
      </c>
      <c r="F44" s="121">
        <v>0</v>
      </c>
      <c r="G44" s="121">
        <v>0</v>
      </c>
      <c r="H44" s="106"/>
      <c r="K44" s="106"/>
      <c r="L44" s="106"/>
      <c r="M44" s="106"/>
      <c r="N44" s="106"/>
      <c r="O44" s="106"/>
      <c r="P44" s="106"/>
      <c r="Q44" s="106"/>
    </row>
    <row r="45" spans="1:17" s="105" customFormat="1">
      <c r="A45" s="106"/>
      <c r="B45" s="106"/>
      <c r="C45" s="106"/>
      <c r="D45" s="121">
        <v>0</v>
      </c>
      <c r="E45" s="121">
        <v>0</v>
      </c>
      <c r="F45" s="121">
        <v>0</v>
      </c>
      <c r="G45" s="121">
        <v>0</v>
      </c>
      <c r="H45" s="106"/>
      <c r="K45" s="106"/>
      <c r="L45" s="106"/>
      <c r="M45" s="106"/>
      <c r="N45" s="106"/>
      <c r="O45" s="106"/>
      <c r="P45" s="106"/>
      <c r="Q45" s="106"/>
    </row>
    <row r="46" spans="1:17" s="105" customFormat="1">
      <c r="A46" s="106"/>
      <c r="B46" s="106"/>
      <c r="C46" s="106"/>
      <c r="D46" s="121">
        <v>0</v>
      </c>
      <c r="E46" s="121">
        <v>0</v>
      </c>
      <c r="F46" s="121">
        <v>0</v>
      </c>
      <c r="G46" s="121">
        <v>0</v>
      </c>
      <c r="H46" s="106"/>
      <c r="K46" s="106"/>
      <c r="L46" s="106"/>
      <c r="M46" s="106"/>
      <c r="N46" s="106"/>
      <c r="O46" s="106"/>
      <c r="P46" s="106"/>
      <c r="Q46" s="106"/>
    </row>
    <row r="47" spans="1:17" s="105" customFormat="1">
      <c r="A47" s="106"/>
      <c r="B47" s="106"/>
      <c r="C47" s="106"/>
      <c r="D47" s="121">
        <v>0</v>
      </c>
      <c r="E47" s="121">
        <v>0</v>
      </c>
      <c r="F47" s="121">
        <v>0</v>
      </c>
      <c r="G47" s="121">
        <v>0</v>
      </c>
      <c r="H47" s="106"/>
      <c r="K47" s="106"/>
      <c r="L47" s="106"/>
      <c r="M47" s="106"/>
      <c r="N47" s="106"/>
      <c r="O47" s="106"/>
      <c r="P47" s="106"/>
      <c r="Q47" s="106"/>
    </row>
    <row r="48" spans="1:17" s="105" customFormat="1">
      <c r="A48" s="106"/>
      <c r="B48" s="106"/>
      <c r="C48" s="106"/>
      <c r="D48" s="121">
        <v>0</v>
      </c>
      <c r="E48" s="121">
        <v>0</v>
      </c>
      <c r="F48" s="121">
        <v>0</v>
      </c>
      <c r="G48" s="121">
        <v>0</v>
      </c>
      <c r="H48" s="106"/>
      <c r="K48" s="106"/>
      <c r="L48" s="106"/>
      <c r="M48" s="106"/>
      <c r="N48" s="106"/>
      <c r="O48" s="106"/>
      <c r="P48" s="106"/>
      <c r="Q48" s="106"/>
    </row>
    <row r="49" spans="4:7">
      <c r="D49" s="121">
        <v>0</v>
      </c>
      <c r="E49" s="121">
        <v>0</v>
      </c>
      <c r="F49" s="121">
        <v>0</v>
      </c>
      <c r="G49" s="121">
        <v>0</v>
      </c>
    </row>
    <row r="50" spans="4:7">
      <c r="D50" s="121">
        <v>0</v>
      </c>
      <c r="E50" s="121">
        <v>0</v>
      </c>
      <c r="F50" s="121">
        <v>0</v>
      </c>
      <c r="G50" s="121">
        <v>0</v>
      </c>
    </row>
    <row r="51" spans="4:7">
      <c r="D51" s="121">
        <v>0</v>
      </c>
      <c r="E51" s="121">
        <v>0</v>
      </c>
      <c r="F51" s="121">
        <v>0</v>
      </c>
      <c r="G51" s="121">
        <v>0</v>
      </c>
    </row>
    <row r="52" spans="4:7">
      <c r="D52" s="121">
        <v>0</v>
      </c>
      <c r="E52" s="121">
        <v>0</v>
      </c>
      <c r="F52" s="121">
        <v>0</v>
      </c>
      <c r="G52" s="121">
        <v>0</v>
      </c>
    </row>
    <row r="53" spans="4:7">
      <c r="D53" s="121">
        <v>0</v>
      </c>
      <c r="E53" s="121">
        <v>0</v>
      </c>
      <c r="F53" s="121">
        <v>0</v>
      </c>
      <c r="G53" s="121">
        <v>0</v>
      </c>
    </row>
    <row r="54" spans="4:7">
      <c r="D54" s="121">
        <v>0</v>
      </c>
      <c r="E54" s="121">
        <v>0</v>
      </c>
      <c r="F54" s="121">
        <v>0</v>
      </c>
      <c r="G54" s="121">
        <v>0</v>
      </c>
    </row>
    <row r="55" spans="4:7">
      <c r="D55" s="121">
        <v>0</v>
      </c>
      <c r="E55" s="121">
        <v>0</v>
      </c>
      <c r="F55" s="121">
        <v>0</v>
      </c>
      <c r="G55" s="121">
        <v>0</v>
      </c>
    </row>
    <row r="56" spans="4:7">
      <c r="D56" s="121">
        <v>0</v>
      </c>
      <c r="E56" s="121">
        <v>0</v>
      </c>
      <c r="F56" s="121">
        <v>0</v>
      </c>
      <c r="G56" s="121">
        <v>0</v>
      </c>
    </row>
    <row r="57" spans="4:7">
      <c r="D57" s="121">
        <v>0</v>
      </c>
      <c r="E57" s="121">
        <v>0</v>
      </c>
      <c r="F57" s="121">
        <v>0</v>
      </c>
      <c r="G57" s="121">
        <v>0</v>
      </c>
    </row>
    <row r="58" spans="4:7">
      <c r="D58" s="121">
        <v>0</v>
      </c>
      <c r="E58" s="121">
        <v>0</v>
      </c>
      <c r="F58" s="121">
        <v>0</v>
      </c>
      <c r="G58" s="121">
        <v>0</v>
      </c>
    </row>
    <row r="59" spans="4:7">
      <c r="D59" s="121">
        <v>0</v>
      </c>
      <c r="E59" s="121">
        <v>0</v>
      </c>
      <c r="F59" s="121">
        <v>0</v>
      </c>
      <c r="G59" s="121">
        <v>0</v>
      </c>
    </row>
    <row r="60" spans="4:7">
      <c r="D60" s="121">
        <v>0</v>
      </c>
      <c r="E60" s="121">
        <v>0</v>
      </c>
      <c r="F60" s="121">
        <v>0</v>
      </c>
      <c r="G60" s="121">
        <v>0</v>
      </c>
    </row>
    <row r="61" spans="4:7">
      <c r="D61" s="125">
        <v>0</v>
      </c>
      <c r="E61" s="125">
        <v>0</v>
      </c>
      <c r="F61" s="125">
        <v>0</v>
      </c>
      <c r="G61" s="125">
        <v>0</v>
      </c>
    </row>
    <row r="62" spans="4:7">
      <c r="E62" s="106"/>
    </row>
    <row r="63" spans="4:7">
      <c r="E63" s="106"/>
    </row>
    <row r="64" spans="4:7">
      <c r="E64" s="106"/>
    </row>
    <row r="65" spans="5:5">
      <c r="E65" s="106"/>
    </row>
    <row r="66" spans="5:5">
      <c r="E66" s="106"/>
    </row>
    <row r="67" spans="5:5">
      <c r="E67" s="106"/>
    </row>
    <row r="68" spans="5:5">
      <c r="E68" s="106"/>
    </row>
    <row r="69" spans="5:5">
      <c r="E69" s="106"/>
    </row>
    <row r="70" spans="5:5">
      <c r="E70" s="106"/>
    </row>
    <row r="71" spans="5:5">
      <c r="E71" s="106"/>
    </row>
    <row r="72" spans="5:5">
      <c r="E72" s="106"/>
    </row>
    <row r="73" spans="5:5">
      <c r="E73" s="106"/>
    </row>
    <row r="74" spans="5:5">
      <c r="E74" s="106"/>
    </row>
    <row r="75" spans="5:5">
      <c r="E75" s="106"/>
    </row>
    <row r="76" spans="5:5">
      <c r="E76" s="106"/>
    </row>
    <row r="77" spans="5:5">
      <c r="E77" s="106"/>
    </row>
    <row r="78" spans="5:5">
      <c r="E78" s="106"/>
    </row>
    <row r="79" spans="5:5">
      <c r="E79" s="106"/>
    </row>
    <row r="80" spans="5:5">
      <c r="E80" s="106"/>
    </row>
    <row r="81" spans="5:5">
      <c r="E81" s="106"/>
    </row>
    <row r="82" spans="5:5">
      <c r="E82" s="106"/>
    </row>
    <row r="83" spans="5:5">
      <c r="E83" s="106"/>
    </row>
    <row r="84" spans="5:5">
      <c r="E84" s="106"/>
    </row>
    <row r="85" spans="5:5">
      <c r="E85" s="106"/>
    </row>
    <row r="86" spans="5:5">
      <c r="E86" s="106"/>
    </row>
    <row r="87" spans="5:5">
      <c r="E87" s="106"/>
    </row>
    <row r="88" spans="5:5">
      <c r="E88" s="106"/>
    </row>
    <row r="89" spans="5:5">
      <c r="E89" s="106"/>
    </row>
    <row r="90" spans="5:5">
      <c r="E90" s="106"/>
    </row>
    <row r="91" spans="5:5">
      <c r="E91" s="106"/>
    </row>
    <row r="92" spans="5:5">
      <c r="E92" s="106"/>
    </row>
    <row r="93" spans="5:5">
      <c r="E93" s="106"/>
    </row>
    <row r="94" spans="5:5">
      <c r="E94" s="106"/>
    </row>
    <row r="95" spans="5:5">
      <c r="E95" s="106"/>
    </row>
    <row r="96" spans="5:5">
      <c r="E96" s="106"/>
    </row>
    <row r="97" spans="5:5">
      <c r="E97" s="106"/>
    </row>
    <row r="98" spans="5:5">
      <c r="E98" s="106"/>
    </row>
    <row r="99" spans="5:5">
      <c r="E99" s="106"/>
    </row>
    <row r="100" spans="5:5">
      <c r="E100" s="106"/>
    </row>
    <row r="101" spans="5:5">
      <c r="E101" s="106"/>
    </row>
    <row r="102" spans="5:5">
      <c r="E102" s="106"/>
    </row>
    <row r="103" spans="5:5">
      <c r="E103" s="106"/>
    </row>
    <row r="104" spans="5:5">
      <c r="E104" s="106"/>
    </row>
    <row r="105" spans="5:5">
      <c r="E105" s="106"/>
    </row>
    <row r="106" spans="5:5">
      <c r="E106" s="106"/>
    </row>
    <row r="107" spans="5:5">
      <c r="E107" s="106"/>
    </row>
    <row r="108" spans="5:5">
      <c r="E108" s="106"/>
    </row>
    <row r="109" spans="5:5">
      <c r="E109" s="106"/>
    </row>
    <row r="110" spans="5:5">
      <c r="E110" s="106"/>
    </row>
    <row r="111" spans="5:5">
      <c r="E111" s="106"/>
    </row>
    <row r="112" spans="5:5">
      <c r="E112" s="106"/>
    </row>
    <row r="113" spans="5:5">
      <c r="E113" s="106"/>
    </row>
    <row r="114" spans="5:5">
      <c r="E114" s="106"/>
    </row>
    <row r="115" spans="5:5">
      <c r="E115" s="106"/>
    </row>
    <row r="116" spans="5:5">
      <c r="E116" s="106"/>
    </row>
    <row r="117" spans="5:5">
      <c r="E117" s="106"/>
    </row>
    <row r="118" spans="5:5">
      <c r="E118" s="106"/>
    </row>
    <row r="119" spans="5:5">
      <c r="E119" s="106"/>
    </row>
    <row r="120" spans="5:5">
      <c r="E120" s="106"/>
    </row>
    <row r="121" spans="5:5">
      <c r="E121" s="106"/>
    </row>
    <row r="122" spans="5:5">
      <c r="E122" s="106"/>
    </row>
    <row r="123" spans="5:5">
      <c r="E123" s="106"/>
    </row>
    <row r="124" spans="5:5">
      <c r="E124" s="106"/>
    </row>
    <row r="125" spans="5:5">
      <c r="E125" s="106"/>
    </row>
    <row r="126" spans="5:5">
      <c r="E126" s="106"/>
    </row>
    <row r="127" spans="5:5">
      <c r="E127" s="106"/>
    </row>
    <row r="128" spans="5:5">
      <c r="E128" s="106"/>
    </row>
    <row r="129" spans="5:5">
      <c r="E129" s="106"/>
    </row>
    <row r="130" spans="5:5">
      <c r="E130" s="106"/>
    </row>
    <row r="131" spans="5:5">
      <c r="E131" s="106"/>
    </row>
    <row r="132" spans="5:5">
      <c r="E132" s="106"/>
    </row>
    <row r="133" spans="5:5">
      <c r="E133" s="106"/>
    </row>
    <row r="134" spans="5:5">
      <c r="E134" s="106"/>
    </row>
    <row r="135" spans="5:5">
      <c r="E135" s="106"/>
    </row>
    <row r="136" spans="5:5">
      <c r="E136" s="106"/>
    </row>
    <row r="137" spans="5:5">
      <c r="E137" s="106"/>
    </row>
    <row r="138" spans="5:5">
      <c r="E138" s="106"/>
    </row>
    <row r="139" spans="5:5">
      <c r="E139" s="106"/>
    </row>
    <row r="140" spans="5:5">
      <c r="E140" s="106"/>
    </row>
    <row r="141" spans="5:5">
      <c r="E141" s="106"/>
    </row>
    <row r="142" spans="5:5">
      <c r="E142" s="106"/>
    </row>
    <row r="143" spans="5:5">
      <c r="E143" s="106"/>
    </row>
    <row r="144" spans="5:5">
      <c r="E144" s="106"/>
    </row>
    <row r="145" spans="5:5">
      <c r="E145" s="106"/>
    </row>
    <row r="146" spans="5:5">
      <c r="E146" s="106"/>
    </row>
    <row r="147" spans="5:5">
      <c r="E147" s="106"/>
    </row>
    <row r="148" spans="5:5">
      <c r="E148" s="106"/>
    </row>
    <row r="149" spans="5:5">
      <c r="E149" s="106"/>
    </row>
    <row r="150" spans="5:5">
      <c r="E150" s="106"/>
    </row>
    <row r="151" spans="5:5">
      <c r="E151" s="106"/>
    </row>
    <row r="152" spans="5:5">
      <c r="E152" s="106"/>
    </row>
    <row r="153" spans="5:5">
      <c r="E153" s="106"/>
    </row>
    <row r="154" spans="5:5">
      <c r="E154" s="106"/>
    </row>
    <row r="155" spans="5:5">
      <c r="E155" s="106"/>
    </row>
    <row r="156" spans="5:5">
      <c r="E156" s="106"/>
    </row>
    <row r="157" spans="5:5">
      <c r="E157" s="106"/>
    </row>
    <row r="158" spans="5:5">
      <c r="E158" s="106"/>
    </row>
    <row r="159" spans="5:5">
      <c r="E159" s="106"/>
    </row>
    <row r="160" spans="5:5">
      <c r="E160" s="106"/>
    </row>
    <row r="161" spans="5:5">
      <c r="E161" s="106"/>
    </row>
    <row r="162" spans="5:5">
      <c r="E162" s="106"/>
    </row>
    <row r="163" spans="5:5">
      <c r="E163" s="106"/>
    </row>
    <row r="164" spans="5:5">
      <c r="E164" s="106"/>
    </row>
    <row r="165" spans="5:5">
      <c r="E165" s="106"/>
    </row>
    <row r="166" spans="5:5">
      <c r="E166" s="106"/>
    </row>
    <row r="167" spans="5:5">
      <c r="E167" s="106"/>
    </row>
    <row r="168" spans="5:5">
      <c r="E168" s="106"/>
    </row>
    <row r="169" spans="5:5">
      <c r="E169" s="106"/>
    </row>
    <row r="170" spans="5:5">
      <c r="E170" s="106"/>
    </row>
    <row r="171" spans="5:5">
      <c r="E171" s="106"/>
    </row>
    <row r="172" spans="5:5">
      <c r="E172" s="106"/>
    </row>
    <row r="173" spans="5:5">
      <c r="E173" s="106"/>
    </row>
    <row r="174" spans="5:5">
      <c r="E174" s="106"/>
    </row>
    <row r="175" spans="5:5">
      <c r="E175" s="106"/>
    </row>
    <row r="176" spans="5:5">
      <c r="E176" s="106"/>
    </row>
    <row r="177" spans="5:5">
      <c r="E177" s="106"/>
    </row>
    <row r="178" spans="5:5">
      <c r="E178" s="106"/>
    </row>
    <row r="179" spans="5:5">
      <c r="E179" s="106"/>
    </row>
    <row r="180" spans="5:5">
      <c r="E180" s="106"/>
    </row>
    <row r="181" spans="5:5">
      <c r="E181" s="106"/>
    </row>
    <row r="182" spans="5:5">
      <c r="E182" s="106"/>
    </row>
    <row r="183" spans="5:5">
      <c r="E183" s="106"/>
    </row>
    <row r="184" spans="5:5">
      <c r="E184" s="106"/>
    </row>
    <row r="185" spans="5:5">
      <c r="E185" s="106"/>
    </row>
    <row r="186" spans="5:5">
      <c r="E186" s="106"/>
    </row>
    <row r="187" spans="5:5">
      <c r="E187" s="106"/>
    </row>
    <row r="188" spans="5:5">
      <c r="E188" s="106"/>
    </row>
    <row r="189" spans="5:5">
      <c r="E189" s="106"/>
    </row>
    <row r="190" spans="5:5">
      <c r="E190" s="106"/>
    </row>
    <row r="191" spans="5:5">
      <c r="E191" s="106"/>
    </row>
    <row r="192" spans="5:5">
      <c r="E192" s="106"/>
    </row>
    <row r="193" spans="5:5">
      <c r="E193" s="106"/>
    </row>
    <row r="194" spans="5:5">
      <c r="E194" s="106"/>
    </row>
    <row r="195" spans="5:5">
      <c r="E195" s="106"/>
    </row>
    <row r="196" spans="5:5">
      <c r="E196" s="106"/>
    </row>
    <row r="197" spans="5:5">
      <c r="E197" s="106"/>
    </row>
    <row r="198" spans="5:5">
      <c r="E198" s="106"/>
    </row>
    <row r="199" spans="5:5">
      <c r="E199" s="106"/>
    </row>
    <row r="200" spans="5:5">
      <c r="E200" s="106"/>
    </row>
    <row r="201" spans="5:5">
      <c r="E201" s="106"/>
    </row>
    <row r="202" spans="5:5">
      <c r="E202" s="106"/>
    </row>
    <row r="203" spans="5:5">
      <c r="E203" s="106"/>
    </row>
    <row r="204" spans="5:5">
      <c r="E204" s="106"/>
    </row>
    <row r="205" spans="5:5">
      <c r="E205" s="106"/>
    </row>
    <row r="206" spans="5:5">
      <c r="E206" s="106"/>
    </row>
    <row r="207" spans="5:5">
      <c r="E207" s="106"/>
    </row>
    <row r="208" spans="5:5">
      <c r="E208" s="106"/>
    </row>
    <row r="209" spans="5:5">
      <c r="E209" s="106"/>
    </row>
    <row r="210" spans="5:5">
      <c r="E210" s="106"/>
    </row>
    <row r="211" spans="5:5">
      <c r="E211" s="106"/>
    </row>
    <row r="212" spans="5:5">
      <c r="E212" s="106"/>
    </row>
    <row r="213" spans="5:5">
      <c r="E213" s="106"/>
    </row>
    <row r="214" spans="5:5">
      <c r="E214" s="106"/>
    </row>
    <row r="215" spans="5:5">
      <c r="E215" s="106"/>
    </row>
    <row r="216" spans="5:5">
      <c r="E216" s="106"/>
    </row>
    <row r="217" spans="5:5">
      <c r="E217" s="106"/>
    </row>
    <row r="218" spans="5:5">
      <c r="E218" s="106"/>
    </row>
    <row r="219" spans="5:5">
      <c r="E219" s="106"/>
    </row>
    <row r="220" spans="5:5">
      <c r="E220" s="106"/>
    </row>
    <row r="221" spans="5:5">
      <c r="E221" s="106"/>
    </row>
    <row r="222" spans="5:5">
      <c r="E222" s="106"/>
    </row>
    <row r="223" spans="5:5">
      <c r="E223" s="106"/>
    </row>
    <row r="224" spans="5:5">
      <c r="E224" s="106"/>
    </row>
    <row r="225" spans="5:5">
      <c r="E225" s="106"/>
    </row>
    <row r="226" spans="5:5">
      <c r="E226" s="106"/>
    </row>
    <row r="227" spans="5:5">
      <c r="E227" s="106"/>
    </row>
    <row r="228" spans="5:5">
      <c r="E228" s="106"/>
    </row>
    <row r="229" spans="5:5">
      <c r="E229" s="106"/>
    </row>
    <row r="230" spans="5:5">
      <c r="E230" s="106"/>
    </row>
    <row r="231" spans="5:5">
      <c r="E231" s="106"/>
    </row>
    <row r="232" spans="5:5">
      <c r="E232" s="106"/>
    </row>
    <row r="233" spans="5:5">
      <c r="E233" s="106"/>
    </row>
    <row r="234" spans="5:5">
      <c r="E234" s="106"/>
    </row>
    <row r="235" spans="5:5">
      <c r="E235" s="106"/>
    </row>
    <row r="236" spans="5:5">
      <c r="E236" s="106"/>
    </row>
    <row r="237" spans="5:5">
      <c r="E237" s="106"/>
    </row>
    <row r="238" spans="5:5">
      <c r="E238" s="106"/>
    </row>
    <row r="239" spans="5:5">
      <c r="E239" s="106"/>
    </row>
    <row r="240" spans="5:5">
      <c r="E240" s="106"/>
    </row>
    <row r="241" spans="5:5">
      <c r="E241" s="106"/>
    </row>
    <row r="242" spans="5:5">
      <c r="E242" s="106"/>
    </row>
    <row r="243" spans="5:5">
      <c r="E243" s="106"/>
    </row>
    <row r="244" spans="5:5">
      <c r="E244" s="106"/>
    </row>
    <row r="245" spans="5:5">
      <c r="E245" s="106"/>
    </row>
    <row r="246" spans="5:5">
      <c r="E246" s="106"/>
    </row>
    <row r="247" spans="5:5">
      <c r="E247" s="106"/>
    </row>
    <row r="248" spans="5:5">
      <c r="E248" s="106"/>
    </row>
    <row r="249" spans="5:5">
      <c r="E249" s="106"/>
    </row>
    <row r="250" spans="5:5">
      <c r="E250" s="106"/>
    </row>
    <row r="251" spans="5:5">
      <c r="E251" s="106"/>
    </row>
    <row r="252" spans="5:5">
      <c r="E252" s="106"/>
    </row>
    <row r="253" spans="5:5">
      <c r="E253" s="106"/>
    </row>
    <row r="254" spans="5:5">
      <c r="E254" s="106"/>
    </row>
    <row r="255" spans="5:5">
      <c r="E255" s="106"/>
    </row>
    <row r="256" spans="5:5">
      <c r="E256" s="106"/>
    </row>
    <row r="257" spans="5:5">
      <c r="E257" s="106"/>
    </row>
    <row r="258" spans="5:5">
      <c r="E258" s="106"/>
    </row>
    <row r="259" spans="5:5">
      <c r="E259" s="106"/>
    </row>
    <row r="260" spans="5:5">
      <c r="E260" s="106"/>
    </row>
    <row r="261" spans="5:5">
      <c r="E261" s="106"/>
    </row>
    <row r="262" spans="5:5">
      <c r="E262" s="106"/>
    </row>
    <row r="263" spans="5:5">
      <c r="E263" s="106"/>
    </row>
    <row r="264" spans="5:5">
      <c r="E264" s="106"/>
    </row>
    <row r="265" spans="5:5">
      <c r="E265" s="106"/>
    </row>
    <row r="266" spans="5:5">
      <c r="E266" s="106"/>
    </row>
    <row r="267" spans="5:5">
      <c r="E267" s="106"/>
    </row>
    <row r="268" spans="5:5">
      <c r="E268" s="106"/>
    </row>
    <row r="269" spans="5:5">
      <c r="E269" s="106"/>
    </row>
    <row r="270" spans="5:5">
      <c r="E270" s="106"/>
    </row>
    <row r="271" spans="5:5">
      <c r="E271" s="106"/>
    </row>
    <row r="272" spans="5:5">
      <c r="E272" s="106"/>
    </row>
    <row r="273" spans="5:5">
      <c r="E273" s="106"/>
    </row>
    <row r="274" spans="5:5">
      <c r="E274" s="106"/>
    </row>
    <row r="275" spans="5:5">
      <c r="E275" s="106"/>
    </row>
  </sheetData>
  <mergeCells count="1">
    <mergeCell ref="I18:K18"/>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F26F5-6389-4C97-9A04-8053A6FF0703}">
  <dimension ref="A1:AQ275"/>
  <sheetViews>
    <sheetView showGridLines="0" zoomScaleNormal="100" zoomScalePageLayoutView="90" workbookViewId="0">
      <pane ySplit="2" topLeftCell="A3" activePane="bottomLeft" state="frozen"/>
      <selection pane="bottomLeft" activeCell="S11" sqref="S11"/>
    </sheetView>
  </sheetViews>
  <sheetFormatPr defaultColWidth="10.7109375" defaultRowHeight="15.75"/>
  <cols>
    <col min="1" max="2" width="0.85546875" style="1" customWidth="1"/>
    <col min="3" max="3" width="8.7109375" style="1" customWidth="1"/>
    <col min="4" max="4" width="10.42578125" style="1" customWidth="1"/>
    <col min="5" max="5" width="13.140625" style="2" customWidth="1"/>
    <col min="6" max="6" width="13" style="1" customWidth="1"/>
    <col min="7" max="7" width="14.42578125" style="1" customWidth="1"/>
    <col min="8" max="8" width="3.42578125" style="1" customWidth="1"/>
    <col min="9" max="9" width="21.140625" style="1" customWidth="1"/>
    <col min="10" max="10" width="17.42578125" style="1" customWidth="1"/>
    <col min="11" max="11" width="17.42578125" style="1" bestFit="1" customWidth="1"/>
    <col min="12" max="12" width="12.7109375" style="1" customWidth="1"/>
    <col min="13" max="13" width="9.42578125" style="1" customWidth="1"/>
    <col min="14" max="14" width="11.42578125" style="1" customWidth="1"/>
    <col min="15" max="15" width="10.7109375" style="1"/>
    <col min="16" max="16" width="10" style="1" customWidth="1"/>
    <col min="17" max="17" width="10.28515625" style="1" customWidth="1"/>
    <col min="18" max="18" width="152.42578125" customWidth="1"/>
    <col min="22" max="22" width="17.28515625" customWidth="1"/>
    <col min="25" max="25" width="6.42578125" bestFit="1" customWidth="1"/>
    <col min="27" max="16384" width="10.7109375" style="1"/>
  </cols>
  <sheetData>
    <row r="1" spans="3:43" ht="22.15" customHeight="1">
      <c r="C1" s="88" t="s">
        <v>311</v>
      </c>
      <c r="D1" s="88" t="s">
        <v>312</v>
      </c>
      <c r="E1" s="88" t="s">
        <v>313</v>
      </c>
      <c r="F1" s="89"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88"/>
      <c r="H1" s="88"/>
      <c r="I1" s="88"/>
      <c r="J1" s="88"/>
      <c r="K1" s="89" t="str" cm="1">
        <f t="array" ref="K1">_xlfn.IFS(ROW(A100)&lt;100,"Undo deleted row or quit without saving",COLUMN(AZ1)&lt;52,"Undo deleted column or quit without saving",ROW(A100)&gt;100,"Undo inserted row or quit without saving",COLUMN(AZ1)&gt;52,"Undo inserted column or quit without saving",Scoreboard!$F$22&lt;&gt;"","Security compromised: Undo last action or quit without saving",TRUE=TRUE,"Connor Guarino")</f>
        <v>Connor Guarino</v>
      </c>
      <c r="L1" s="89"/>
      <c r="M1" s="89"/>
      <c r="N1" s="89" t="s">
        <v>314</v>
      </c>
      <c r="O1" s="89"/>
      <c r="P1" s="89"/>
      <c r="Q1" s="89"/>
      <c r="R1" s="90" t="s">
        <v>315</v>
      </c>
      <c r="S1" s="89"/>
      <c r="T1" s="89"/>
      <c r="U1" s="127" t="s">
        <v>318</v>
      </c>
      <c r="V1" s="92"/>
      <c r="W1" s="91"/>
      <c r="X1" s="92"/>
      <c r="Y1" s="91"/>
      <c r="Z1" s="88" t="str">
        <f t="shared" ref="Z1:AC2" si="0">C1</f>
        <v>earned</v>
      </c>
      <c r="AA1" s="88" t="str">
        <f t="shared" si="0"/>
        <v>possible</v>
      </c>
      <c r="AB1" s="88" t="str">
        <f t="shared" si="0"/>
        <v>cell</v>
      </c>
      <c r="AC1" s="89" t="str">
        <f t="shared" ca="1" si="0"/>
        <v>error</v>
      </c>
      <c r="AD1" s="88"/>
      <c r="AE1" s="88"/>
      <c r="AF1" s="93"/>
      <c r="AG1" s="93"/>
      <c r="AH1" s="89" t="str">
        <f>K1</f>
        <v>Connor Guarino</v>
      </c>
      <c r="AI1" s="89"/>
      <c r="AJ1" s="93"/>
      <c r="AK1" s="93"/>
      <c r="AL1" s="93"/>
      <c r="AM1" s="93"/>
      <c r="AN1" s="89" t="s">
        <v>314</v>
      </c>
      <c r="AO1" s="93"/>
      <c r="AP1" s="93"/>
      <c r="AQ1" s="93"/>
    </row>
    <row r="2" spans="3:43" ht="22.9" customHeight="1" thickBot="1">
      <c r="C2" s="94">
        <f ca="1">BSC!$C$2</f>
        <v>12</v>
      </c>
      <c r="D2" s="95">
        <f>BSC!$D$2</f>
        <v>12</v>
      </c>
      <c r="E2" s="94" t="str" cm="1">
        <f t="array" aca="1" ref="E2" ca="1">SUBSTITUTE(IF(LEN(CELL("address"))&lt;15,CELL("address"),""),"$","")</f>
        <v/>
      </c>
      <c r="F2" s="96" t="str">
        <f ca="1">IF(ISNUMBER(SEARCH("#REF!",_xlfn.FORMULATEXT(INDIRECT("'BSC'!"&amp;E2)))),"DRAGGING CELLS IS NOT PERMITTED. PLEASE UNDO LAST ACTION!!",IF($R$1&lt;&gt;"Feedback OFF",IFERROR(HLOOKUP(INDIRECT("'BSC'!"&amp;E2),Feedback_SFX!$B$2:$N$10,IF($R$1="Feedback ON", 2, Feedback_SFX!B1), FALSE), ""),""))</f>
        <v/>
      </c>
      <c r="G2" s="97"/>
      <c r="H2" s="97"/>
      <c r="I2" s="97"/>
      <c r="J2" s="97"/>
      <c r="K2" s="98"/>
      <c r="L2" s="97"/>
      <c r="M2" s="97"/>
      <c r="N2" s="97"/>
      <c r="O2" s="97"/>
      <c r="P2" s="97"/>
      <c r="Q2" s="97"/>
      <c r="R2" s="104" t="str">
        <f ca="1">IF(Scoreboard!$E$4="Excel version: Invalid","****ERROR: Scoreboard requires Excel 365 or 2021 to run****", "")</f>
        <v/>
      </c>
      <c r="S2" s="97"/>
      <c r="T2" s="97"/>
      <c r="U2" s="99"/>
      <c r="V2" s="100"/>
      <c r="W2" s="101"/>
      <c r="X2" s="100"/>
      <c r="Y2" s="101"/>
      <c r="Z2" s="102">
        <f t="shared" ca="1" si="0"/>
        <v>12</v>
      </c>
      <c r="AA2" s="102">
        <f t="shared" si="0"/>
        <v>12</v>
      </c>
      <c r="AB2" s="102" t="str">
        <f t="shared" ca="1" si="0"/>
        <v/>
      </c>
      <c r="AC2" s="96" t="str">
        <f t="shared" ca="1" si="0"/>
        <v/>
      </c>
      <c r="AD2" s="97"/>
      <c r="AE2" s="97"/>
      <c r="AF2" s="103"/>
      <c r="AG2" s="103"/>
      <c r="AH2" s="103"/>
      <c r="AI2" s="103"/>
      <c r="AJ2" s="103"/>
      <c r="AK2" s="103"/>
      <c r="AL2" s="103"/>
      <c r="AM2" s="103"/>
      <c r="AN2" s="103"/>
      <c r="AO2" s="103"/>
      <c r="AP2" s="103"/>
      <c r="AQ2" s="103"/>
    </row>
    <row r="3" spans="3:43" ht="4.9000000000000004" customHeight="1"/>
    <row r="4" spans="3:43" ht="4.9000000000000004" customHeight="1"/>
    <row r="5" spans="3:43" ht="4.9000000000000004" customHeight="1"/>
    <row r="6" spans="3:43" ht="4.9000000000000004" customHeight="1"/>
    <row r="7" spans="3:43" ht="18.75">
      <c r="R7" s="3" t="s">
        <v>0</v>
      </c>
      <c r="S7" s="4"/>
      <c r="T7" s="5"/>
    </row>
    <row r="8" spans="3:43" s="7" customFormat="1" ht="31.5">
      <c r="D8" s="6" t="s">
        <v>1</v>
      </c>
      <c r="E8" s="6" t="s">
        <v>2</v>
      </c>
      <c r="F8" s="6" t="s">
        <v>3</v>
      </c>
      <c r="G8" s="6" t="s">
        <v>4</v>
      </c>
      <c r="I8" s="8" t="s">
        <v>5</v>
      </c>
      <c r="J8" s="9"/>
      <c r="K8" s="9"/>
      <c r="L8" s="9"/>
      <c r="M8" s="9"/>
      <c r="N8" s="9"/>
      <c r="O8" s="10"/>
      <c r="Q8"/>
      <c r="R8" s="11"/>
      <c r="S8" s="12"/>
      <c r="T8" s="13"/>
      <c r="U8"/>
      <c r="V8"/>
      <c r="W8"/>
      <c r="X8"/>
      <c r="Y8"/>
      <c r="Z8"/>
    </row>
    <row r="9" spans="3:43" ht="94.5">
      <c r="D9" s="14" t="s">
        <v>6</v>
      </c>
      <c r="E9" s="14" t="s">
        <v>7</v>
      </c>
      <c r="F9" s="14" t="s">
        <v>8</v>
      </c>
      <c r="G9" s="14" t="s">
        <v>9</v>
      </c>
      <c r="I9" s="15" t="s">
        <v>10</v>
      </c>
      <c r="J9" s="16"/>
      <c r="K9" s="16"/>
      <c r="L9" s="16"/>
      <c r="M9" s="16"/>
      <c r="N9" s="16"/>
      <c r="O9" s="17"/>
      <c r="Q9"/>
      <c r="R9" s="128" t="s">
        <v>11</v>
      </c>
      <c r="S9" s="130" t="s">
        <v>12</v>
      </c>
      <c r="T9" s="13"/>
    </row>
    <row r="10" spans="3:43" ht="78.75">
      <c r="D10" s="14" t="s">
        <v>6</v>
      </c>
      <c r="E10" s="14" t="s">
        <v>7</v>
      </c>
      <c r="F10" s="14" t="s">
        <v>13</v>
      </c>
      <c r="G10" s="14" t="s">
        <v>9</v>
      </c>
      <c r="I10" s="15"/>
      <c r="J10" s="16"/>
      <c r="K10" s="16"/>
      <c r="L10" s="16"/>
      <c r="M10" s="16"/>
      <c r="N10" s="16"/>
      <c r="O10" s="17"/>
      <c r="Q10"/>
      <c r="R10" s="128" t="s">
        <v>14</v>
      </c>
      <c r="S10" s="130" t="s">
        <v>12</v>
      </c>
      <c r="T10" s="13"/>
    </row>
    <row r="11" spans="3:43" ht="78.75">
      <c r="D11" s="14" t="s">
        <v>6</v>
      </c>
      <c r="E11" s="14" t="s">
        <v>15</v>
      </c>
      <c r="F11" s="14" t="s">
        <v>16</v>
      </c>
      <c r="G11" s="14" t="s">
        <v>17</v>
      </c>
      <c r="I11" s="18" t="s">
        <v>18</v>
      </c>
      <c r="J11" s="16"/>
      <c r="K11" s="16"/>
      <c r="L11" s="16"/>
      <c r="M11" s="16"/>
      <c r="N11" s="16"/>
      <c r="O11" s="17"/>
      <c r="Q11"/>
      <c r="R11" s="128" t="s">
        <v>19</v>
      </c>
      <c r="S11" s="131" t="s">
        <v>20</v>
      </c>
      <c r="T11" s="13"/>
    </row>
    <row r="12" spans="3:43">
      <c r="D12" s="14" t="s">
        <v>6</v>
      </c>
      <c r="E12" s="14" t="s">
        <v>7</v>
      </c>
      <c r="F12" s="14" t="s">
        <v>13</v>
      </c>
      <c r="G12" s="14" t="s">
        <v>17</v>
      </c>
      <c r="I12" s="19" t="s">
        <v>21</v>
      </c>
      <c r="J12" s="16"/>
      <c r="K12" s="16"/>
      <c r="L12" s="16"/>
      <c r="M12" s="16"/>
      <c r="N12" s="16"/>
      <c r="O12" s="17"/>
      <c r="Q12"/>
      <c r="R12" s="20"/>
      <c r="S12" s="132" t="str">
        <f>_xlfn.CONCAT(S9,S10,S11)</f>
        <v>BBC</v>
      </c>
      <c r="T12" s="13" t="s">
        <v>22</v>
      </c>
    </row>
    <row r="13" spans="3:43">
      <c r="D13" s="14" t="s">
        <v>23</v>
      </c>
      <c r="E13" s="14" t="s">
        <v>24</v>
      </c>
      <c r="F13" s="14" t="s">
        <v>25</v>
      </c>
      <c r="G13" s="14" t="s">
        <v>9</v>
      </c>
      <c r="I13" s="21" t="s">
        <v>26</v>
      </c>
      <c r="J13" s="16"/>
      <c r="K13" s="16"/>
      <c r="L13" s="16"/>
      <c r="M13" s="16"/>
      <c r="N13" s="16"/>
      <c r="O13" s="17"/>
      <c r="Q13"/>
      <c r="R13" s="20"/>
      <c r="S13" s="1"/>
      <c r="T13" s="13"/>
    </row>
    <row r="14" spans="3:43">
      <c r="D14" s="14" t="s">
        <v>6</v>
      </c>
      <c r="E14" s="14" t="s">
        <v>15</v>
      </c>
      <c r="F14" s="14" t="s">
        <v>13</v>
      </c>
      <c r="G14" s="14" t="s">
        <v>17</v>
      </c>
      <c r="I14" s="22" t="s">
        <v>27</v>
      </c>
      <c r="J14" s="16"/>
      <c r="K14" s="16"/>
      <c r="L14" s="16"/>
      <c r="M14" s="16"/>
      <c r="N14" s="16"/>
      <c r="O14" s="17"/>
      <c r="Q14"/>
      <c r="R14" s="20"/>
      <c r="S14" s="1"/>
      <c r="T14" s="13"/>
    </row>
    <row r="15" spans="3:43">
      <c r="D15" s="14" t="s">
        <v>6</v>
      </c>
      <c r="E15" s="14" t="s">
        <v>7</v>
      </c>
      <c r="F15" s="14" t="s">
        <v>13</v>
      </c>
      <c r="G15" s="14" t="s">
        <v>9</v>
      </c>
      <c r="I15" s="23" t="s">
        <v>28</v>
      </c>
      <c r="J15" s="24"/>
      <c r="K15" s="24"/>
      <c r="L15" s="24"/>
      <c r="M15" s="24"/>
      <c r="N15" s="24"/>
      <c r="O15" s="25"/>
      <c r="Q15"/>
      <c r="R15" s="20"/>
      <c r="S15" s="1"/>
      <c r="T15" s="13"/>
    </row>
    <row r="16" spans="3:43">
      <c r="D16" s="14" t="s">
        <v>23</v>
      </c>
      <c r="E16" s="14" t="s">
        <v>7</v>
      </c>
      <c r="F16" s="14" t="s">
        <v>8</v>
      </c>
      <c r="G16" s="14" t="s">
        <v>9</v>
      </c>
      <c r="Q16"/>
      <c r="R16" s="26"/>
      <c r="S16" s="27"/>
      <c r="T16" s="28"/>
    </row>
    <row r="17" spans="1:17">
      <c r="D17" s="14" t="s">
        <v>6</v>
      </c>
      <c r="E17" s="14" t="s">
        <v>7</v>
      </c>
      <c r="F17" s="14" t="s">
        <v>13</v>
      </c>
      <c r="G17" s="14" t="s">
        <v>9</v>
      </c>
      <c r="Q17"/>
    </row>
    <row r="18" spans="1:17">
      <c r="D18" s="14" t="s">
        <v>23</v>
      </c>
      <c r="E18" s="14" t="s">
        <v>7</v>
      </c>
      <c r="F18" s="14" t="s">
        <v>25</v>
      </c>
      <c r="G18" s="14" t="s">
        <v>9</v>
      </c>
      <c r="I18" s="220" t="s">
        <v>29</v>
      </c>
      <c r="J18" s="221"/>
      <c r="K18" s="221"/>
      <c r="L18"/>
      <c r="M18"/>
      <c r="Q18"/>
    </row>
    <row r="19" spans="1:17">
      <c r="D19" s="14" t="s">
        <v>6</v>
      </c>
      <c r="E19" s="14" t="s">
        <v>30</v>
      </c>
      <c r="F19" s="14" t="s">
        <v>13</v>
      </c>
      <c r="G19" s="14" t="s">
        <v>17</v>
      </c>
      <c r="I19" s="29" t="s">
        <v>4</v>
      </c>
      <c r="J19" s="29" t="s">
        <v>31</v>
      </c>
      <c r="K19" s="29" t="s">
        <v>32</v>
      </c>
      <c r="L19"/>
      <c r="M19"/>
      <c r="Q19"/>
    </row>
    <row r="20" spans="1:17">
      <c r="D20" s="14" t="s">
        <v>6</v>
      </c>
      <c r="E20" s="14" t="s">
        <v>7</v>
      </c>
      <c r="F20" s="14" t="s">
        <v>13</v>
      </c>
      <c r="G20" s="14" t="s">
        <v>17</v>
      </c>
      <c r="I20" s="87" t="str" cm="1">
        <f t="array" ref="I20:I21">_xlfn.UNIQUE(G9:G61)</f>
        <v>Off campus</v>
      </c>
      <c r="J20" s="129">
        <f>COUNTIFS($G$9:$G$61,$I20)</f>
        <v>31</v>
      </c>
      <c r="K20" s="222">
        <f>J20/$J$22</f>
        <v>0.58490566037735847</v>
      </c>
      <c r="L20"/>
      <c r="M20"/>
      <c r="Q20"/>
    </row>
    <row r="21" spans="1:17">
      <c r="D21" s="14" t="s">
        <v>23</v>
      </c>
      <c r="E21" s="14" t="s">
        <v>7</v>
      </c>
      <c r="F21" s="14" t="s">
        <v>25</v>
      </c>
      <c r="G21" s="14" t="s">
        <v>9</v>
      </c>
      <c r="I21" s="30" t="str">
        <v>On campus</v>
      </c>
      <c r="J21" s="129">
        <f>COUNTIFS($G$9:$G$61,$I21)</f>
        <v>22</v>
      </c>
      <c r="K21" s="222">
        <f>J21/$J$22</f>
        <v>0.41509433962264153</v>
      </c>
      <c r="L21"/>
      <c r="M21"/>
      <c r="Q21"/>
    </row>
    <row r="22" spans="1:17">
      <c r="D22" s="14" t="s">
        <v>23</v>
      </c>
      <c r="E22" s="14" t="s">
        <v>7</v>
      </c>
      <c r="F22" s="14" t="s">
        <v>25</v>
      </c>
      <c r="G22" s="14" t="s">
        <v>17</v>
      </c>
      <c r="I22" s="31" t="s">
        <v>33</v>
      </c>
      <c r="J22" s="129">
        <f>SUM(J20:J21)</f>
        <v>53</v>
      </c>
      <c r="K22" s="222">
        <f>J22/$J$22</f>
        <v>1</v>
      </c>
      <c r="M22"/>
      <c r="N22"/>
      <c r="Q22"/>
    </row>
    <row r="23" spans="1:17" customFormat="1">
      <c r="A23" s="1"/>
      <c r="B23" s="1"/>
      <c r="C23" s="1"/>
      <c r="D23" s="14" t="s">
        <v>6</v>
      </c>
      <c r="E23" s="14" t="s">
        <v>7</v>
      </c>
      <c r="F23" s="14" t="s">
        <v>13</v>
      </c>
      <c r="G23" s="14" t="s">
        <v>9</v>
      </c>
      <c r="H23" s="1"/>
      <c r="I23" s="1"/>
      <c r="J23" s="32"/>
      <c r="K23" s="1"/>
      <c r="L23" s="1"/>
      <c r="O23" s="1"/>
      <c r="P23" s="1"/>
    </row>
    <row r="24" spans="1:17" customFormat="1">
      <c r="A24" s="1"/>
      <c r="B24" s="1"/>
      <c r="C24" s="1"/>
      <c r="D24" s="14" t="s">
        <v>6</v>
      </c>
      <c r="E24" s="14" t="s">
        <v>7</v>
      </c>
      <c r="F24" s="14" t="s">
        <v>8</v>
      </c>
      <c r="G24" s="14" t="s">
        <v>9</v>
      </c>
      <c r="H24" s="1"/>
      <c r="I24" s="1"/>
      <c r="J24" s="1"/>
      <c r="K24" s="1"/>
      <c r="L24" s="1"/>
      <c r="M24" s="1"/>
      <c r="N24" s="1"/>
      <c r="O24" s="1"/>
      <c r="P24" s="1"/>
    </row>
    <row r="25" spans="1:17" customFormat="1">
      <c r="A25" s="1"/>
      <c r="B25" s="1"/>
      <c r="C25" s="1"/>
      <c r="D25" s="14" t="s">
        <v>34</v>
      </c>
      <c r="E25" s="14" t="s">
        <v>7</v>
      </c>
      <c r="F25" s="14" t="s">
        <v>25</v>
      </c>
      <c r="G25" s="14" t="s">
        <v>9</v>
      </c>
      <c r="H25" s="1"/>
      <c r="I25" s="1"/>
      <c r="K25" s="1"/>
      <c r="L25" s="1"/>
      <c r="M25" s="1"/>
      <c r="N25" s="1"/>
      <c r="O25" s="1"/>
      <c r="P25" s="1"/>
    </row>
    <row r="26" spans="1:17" customFormat="1">
      <c r="A26" s="1"/>
      <c r="B26" s="1"/>
      <c r="C26" s="1"/>
      <c r="D26" s="14" t="s">
        <v>6</v>
      </c>
      <c r="E26" s="14" t="s">
        <v>7</v>
      </c>
      <c r="F26" s="14" t="s">
        <v>16</v>
      </c>
      <c r="G26" s="14" t="s">
        <v>9</v>
      </c>
      <c r="H26" s="1"/>
      <c r="I26" s="1"/>
      <c r="K26" s="1"/>
      <c r="L26" s="1"/>
      <c r="M26" s="1"/>
      <c r="N26" s="1"/>
      <c r="O26" s="1"/>
      <c r="P26" s="1"/>
    </row>
    <row r="27" spans="1:17" customFormat="1">
      <c r="A27" s="1"/>
      <c r="B27" s="1"/>
      <c r="C27" s="1"/>
      <c r="D27" s="14" t="s">
        <v>6</v>
      </c>
      <c r="E27" s="14" t="s">
        <v>15</v>
      </c>
      <c r="F27" s="14" t="s">
        <v>13</v>
      </c>
      <c r="G27" s="14" t="s">
        <v>17</v>
      </c>
      <c r="H27" s="1"/>
      <c r="I27" s="1"/>
      <c r="K27" s="1"/>
      <c r="L27" s="1"/>
      <c r="M27" s="1"/>
      <c r="N27" s="1"/>
      <c r="O27" s="1"/>
      <c r="P27" s="1"/>
      <c r="Q27" s="1"/>
    </row>
    <row r="28" spans="1:17" customFormat="1">
      <c r="A28" s="1"/>
      <c r="B28" s="1"/>
      <c r="C28" s="1"/>
      <c r="D28" s="14" t="s">
        <v>34</v>
      </c>
      <c r="E28" s="14" t="s">
        <v>7</v>
      </c>
      <c r="F28" s="14" t="s">
        <v>13</v>
      </c>
      <c r="G28" s="14" t="s">
        <v>9</v>
      </c>
      <c r="H28" s="1"/>
      <c r="K28" s="1"/>
      <c r="L28" s="1"/>
      <c r="M28" s="1"/>
      <c r="N28" s="1"/>
      <c r="O28" s="1"/>
      <c r="P28" s="1"/>
      <c r="Q28" s="1"/>
    </row>
    <row r="29" spans="1:17" customFormat="1" ht="16.5" thickBot="1">
      <c r="A29" s="1"/>
      <c r="B29" s="1"/>
      <c r="C29" s="1"/>
      <c r="D29" s="14" t="s">
        <v>6</v>
      </c>
      <c r="E29" s="14" t="s">
        <v>15</v>
      </c>
      <c r="F29" s="14" t="s">
        <v>25</v>
      </c>
      <c r="G29" s="14" t="s">
        <v>9</v>
      </c>
      <c r="H29" s="1"/>
      <c r="K29" s="1"/>
      <c r="L29" s="1"/>
      <c r="M29" s="1"/>
      <c r="N29" s="1"/>
      <c r="O29" s="1"/>
      <c r="P29" s="1"/>
      <c r="Q29" s="1"/>
    </row>
    <row r="30" spans="1:17" customFormat="1" ht="30">
      <c r="A30" s="1"/>
      <c r="B30" s="1"/>
      <c r="C30" s="1"/>
      <c r="D30" s="14" t="s">
        <v>6</v>
      </c>
      <c r="E30" s="14" t="s">
        <v>7</v>
      </c>
      <c r="F30" s="14" t="s">
        <v>16</v>
      </c>
      <c r="G30" s="14" t="s">
        <v>17</v>
      </c>
      <c r="H30" s="1"/>
      <c r="K30" s="1"/>
      <c r="L30" s="1"/>
      <c r="M30" s="85" t="s">
        <v>310</v>
      </c>
      <c r="N30" s="1"/>
      <c r="O30" s="1"/>
      <c r="P30" s="1"/>
      <c r="Q30" s="1"/>
    </row>
    <row r="31" spans="1:17" customFormat="1">
      <c r="A31" s="1"/>
      <c r="B31" s="1"/>
      <c r="C31" s="1"/>
      <c r="D31" s="14" t="s">
        <v>6</v>
      </c>
      <c r="E31" s="14" t="s">
        <v>7</v>
      </c>
      <c r="F31" s="14" t="s">
        <v>16</v>
      </c>
      <c r="G31" s="14" t="s">
        <v>9</v>
      </c>
      <c r="H31" s="1"/>
      <c r="K31" s="1"/>
      <c r="L31" s="1"/>
      <c r="M31" s="1"/>
      <c r="N31" s="1"/>
      <c r="O31" s="1"/>
      <c r="P31" s="1"/>
      <c r="Q31" s="1"/>
    </row>
    <row r="32" spans="1:17" customFormat="1">
      <c r="A32" s="1"/>
      <c r="B32" s="1"/>
      <c r="C32" s="1"/>
      <c r="D32" s="14" t="s">
        <v>6</v>
      </c>
      <c r="E32" s="14" t="s">
        <v>15</v>
      </c>
      <c r="F32" s="14" t="s">
        <v>16</v>
      </c>
      <c r="G32" s="14" t="s">
        <v>17</v>
      </c>
      <c r="H32" s="1"/>
      <c r="K32" s="1"/>
      <c r="L32" s="1"/>
      <c r="M32" s="1"/>
      <c r="N32" s="1"/>
      <c r="O32" s="1"/>
      <c r="P32" s="1"/>
      <c r="Q32" s="1"/>
    </row>
    <row r="33" spans="1:17" customFormat="1">
      <c r="A33" s="1"/>
      <c r="B33" s="1"/>
      <c r="C33" s="1"/>
      <c r="D33" s="14" t="s">
        <v>6</v>
      </c>
      <c r="E33" s="14" t="s">
        <v>15</v>
      </c>
      <c r="F33" s="14" t="s">
        <v>25</v>
      </c>
      <c r="G33" s="14" t="s">
        <v>9</v>
      </c>
      <c r="H33" s="1"/>
      <c r="K33" s="1"/>
      <c r="L33" s="1"/>
      <c r="M33" s="1"/>
      <c r="N33" s="1"/>
      <c r="O33" s="1"/>
      <c r="P33" s="1"/>
      <c r="Q33" s="1"/>
    </row>
    <row r="34" spans="1:17" customFormat="1">
      <c r="A34" s="1"/>
      <c r="B34" s="1"/>
      <c r="C34" s="1"/>
      <c r="D34" s="14" t="s">
        <v>6</v>
      </c>
      <c r="E34" s="14" t="s">
        <v>7</v>
      </c>
      <c r="F34" s="14" t="s">
        <v>13</v>
      </c>
      <c r="G34" s="14" t="s">
        <v>9</v>
      </c>
      <c r="H34" s="1"/>
      <c r="K34" s="1"/>
      <c r="L34" s="1"/>
      <c r="M34" s="1"/>
      <c r="N34" s="1"/>
      <c r="O34" s="1"/>
      <c r="P34" s="1"/>
      <c r="Q34" s="1"/>
    </row>
    <row r="35" spans="1:17" customFormat="1">
      <c r="A35" s="1"/>
      <c r="B35" s="1"/>
      <c r="C35" s="1"/>
      <c r="D35" s="14" t="s">
        <v>23</v>
      </c>
      <c r="E35" s="14" t="s">
        <v>15</v>
      </c>
      <c r="F35" s="14" t="s">
        <v>13</v>
      </c>
      <c r="G35" s="14" t="s">
        <v>9</v>
      </c>
      <c r="H35" s="1"/>
      <c r="K35" s="1"/>
      <c r="L35" s="1"/>
      <c r="M35" s="1"/>
      <c r="N35" s="1"/>
      <c r="O35" s="1"/>
      <c r="P35" s="1"/>
      <c r="Q35" s="1"/>
    </row>
    <row r="36" spans="1:17" customFormat="1">
      <c r="A36" s="1"/>
      <c r="B36" s="1"/>
      <c r="C36" s="1"/>
      <c r="D36" s="14" t="s">
        <v>23</v>
      </c>
      <c r="E36" s="14" t="s">
        <v>7</v>
      </c>
      <c r="F36" s="14" t="s">
        <v>8</v>
      </c>
      <c r="G36" s="14" t="s">
        <v>9</v>
      </c>
      <c r="H36" s="1"/>
      <c r="K36" s="1"/>
      <c r="L36" s="1"/>
      <c r="M36" s="1"/>
      <c r="N36" s="1"/>
      <c r="O36" s="1"/>
      <c r="P36" s="1"/>
      <c r="Q36" s="1"/>
    </row>
    <row r="37" spans="1:17" customFormat="1">
      <c r="A37" s="1"/>
      <c r="B37" s="1"/>
      <c r="C37" s="1"/>
      <c r="D37" s="14" t="s">
        <v>23</v>
      </c>
      <c r="E37" s="14" t="s">
        <v>15</v>
      </c>
      <c r="F37" s="14" t="s">
        <v>25</v>
      </c>
      <c r="G37" s="14" t="s">
        <v>9</v>
      </c>
      <c r="H37" s="1"/>
      <c r="K37" s="1"/>
      <c r="L37" s="1"/>
      <c r="M37" s="1"/>
      <c r="N37" s="1"/>
      <c r="O37" s="1"/>
      <c r="P37" s="1"/>
      <c r="Q37" s="1"/>
    </row>
    <row r="38" spans="1:17" customFormat="1">
      <c r="A38" s="1"/>
      <c r="B38" s="1"/>
      <c r="C38" s="1"/>
      <c r="D38" s="14" t="s">
        <v>6</v>
      </c>
      <c r="E38" s="14" t="s">
        <v>7</v>
      </c>
      <c r="F38" s="14" t="s">
        <v>16</v>
      </c>
      <c r="G38" s="14" t="s">
        <v>9</v>
      </c>
      <c r="H38" s="1"/>
      <c r="K38" s="1"/>
      <c r="L38" s="1"/>
      <c r="M38" s="1"/>
      <c r="N38" s="1"/>
      <c r="O38" s="1"/>
      <c r="P38" s="1"/>
      <c r="Q38" s="1"/>
    </row>
    <row r="39" spans="1:17">
      <c r="D39" s="14" t="s">
        <v>30</v>
      </c>
      <c r="E39" s="14" t="s">
        <v>7</v>
      </c>
      <c r="F39" s="14" t="s">
        <v>13</v>
      </c>
      <c r="G39" s="14" t="s">
        <v>17</v>
      </c>
    </row>
    <row r="40" spans="1:17">
      <c r="D40" s="14" t="s">
        <v>6</v>
      </c>
      <c r="E40" s="14" t="s">
        <v>15</v>
      </c>
      <c r="F40" s="14" t="s">
        <v>16</v>
      </c>
      <c r="G40" s="14" t="s">
        <v>17</v>
      </c>
    </row>
    <row r="41" spans="1:17">
      <c r="D41" s="14" t="s">
        <v>23</v>
      </c>
      <c r="E41" s="14" t="s">
        <v>7</v>
      </c>
      <c r="F41" s="14" t="s">
        <v>25</v>
      </c>
      <c r="G41" s="14" t="s">
        <v>9</v>
      </c>
    </row>
    <row r="42" spans="1:17">
      <c r="D42" s="14" t="s">
        <v>35</v>
      </c>
      <c r="E42" s="14" t="s">
        <v>15</v>
      </c>
      <c r="F42" s="14" t="s">
        <v>25</v>
      </c>
      <c r="G42" s="14" t="s">
        <v>9</v>
      </c>
    </row>
    <row r="43" spans="1:17">
      <c r="D43" s="14" t="s">
        <v>30</v>
      </c>
      <c r="E43" s="14" t="s">
        <v>7</v>
      </c>
      <c r="F43" s="14" t="s">
        <v>25</v>
      </c>
      <c r="G43" s="14" t="s">
        <v>9</v>
      </c>
      <c r="I43"/>
      <c r="J43"/>
    </row>
    <row r="44" spans="1:17">
      <c r="D44" s="14" t="s">
        <v>6</v>
      </c>
      <c r="E44" s="14" t="s">
        <v>15</v>
      </c>
      <c r="F44" s="14" t="s">
        <v>13</v>
      </c>
      <c r="G44" s="14" t="s">
        <v>9</v>
      </c>
      <c r="I44"/>
      <c r="J44"/>
    </row>
    <row r="45" spans="1:17">
      <c r="D45" s="14" t="s">
        <v>6</v>
      </c>
      <c r="E45" s="14" t="s">
        <v>7</v>
      </c>
      <c r="F45" s="14" t="s">
        <v>16</v>
      </c>
      <c r="G45" s="14" t="s">
        <v>17</v>
      </c>
      <c r="I45"/>
      <c r="J45"/>
    </row>
    <row r="46" spans="1:17">
      <c r="D46" s="14" t="s">
        <v>30</v>
      </c>
      <c r="E46" s="14" t="s">
        <v>15</v>
      </c>
      <c r="F46" s="14" t="s">
        <v>16</v>
      </c>
      <c r="G46" s="14" t="s">
        <v>17</v>
      </c>
      <c r="I46"/>
      <c r="J46"/>
    </row>
    <row r="47" spans="1:17">
      <c r="D47" s="14" t="s">
        <v>6</v>
      </c>
      <c r="E47" s="14" t="s">
        <v>7</v>
      </c>
      <c r="F47" s="14" t="s">
        <v>25</v>
      </c>
      <c r="G47" s="14" t="s">
        <v>9</v>
      </c>
      <c r="I47"/>
      <c r="J47"/>
    </row>
    <row r="48" spans="1:17">
      <c r="D48" s="14" t="s">
        <v>23</v>
      </c>
      <c r="E48" s="14" t="s">
        <v>7</v>
      </c>
      <c r="F48" s="14" t="s">
        <v>16</v>
      </c>
      <c r="G48" s="14" t="s">
        <v>17</v>
      </c>
      <c r="I48"/>
      <c r="J48"/>
    </row>
    <row r="49" spans="4:7">
      <c r="D49" s="14" t="s">
        <v>6</v>
      </c>
      <c r="E49" s="14" t="s">
        <v>24</v>
      </c>
      <c r="F49" s="14" t="s">
        <v>13</v>
      </c>
      <c r="G49" s="14" t="s">
        <v>17</v>
      </c>
    </row>
    <row r="50" spans="4:7">
      <c r="D50" s="14" t="s">
        <v>6</v>
      </c>
      <c r="E50" s="14" t="s">
        <v>7</v>
      </c>
      <c r="F50" s="14" t="s">
        <v>25</v>
      </c>
      <c r="G50" s="14" t="s">
        <v>9</v>
      </c>
    </row>
    <row r="51" spans="4:7">
      <c r="D51" s="14" t="s">
        <v>6</v>
      </c>
      <c r="E51" s="14" t="s">
        <v>15</v>
      </c>
      <c r="F51" s="14" t="s">
        <v>16</v>
      </c>
      <c r="G51" s="14" t="s">
        <v>17</v>
      </c>
    </row>
    <row r="52" spans="4:7">
      <c r="D52" s="14" t="s">
        <v>35</v>
      </c>
      <c r="E52" s="14" t="s">
        <v>15</v>
      </c>
      <c r="F52" s="14" t="s">
        <v>16</v>
      </c>
      <c r="G52" s="14" t="s">
        <v>17</v>
      </c>
    </row>
    <row r="53" spans="4:7">
      <c r="D53" s="14" t="s">
        <v>6</v>
      </c>
      <c r="E53" s="14" t="s">
        <v>15</v>
      </c>
      <c r="F53" s="14" t="s">
        <v>8</v>
      </c>
      <c r="G53" s="14" t="s">
        <v>9</v>
      </c>
    </row>
    <row r="54" spans="4:7">
      <c r="D54" s="14" t="s">
        <v>6</v>
      </c>
      <c r="E54" s="14" t="s">
        <v>15</v>
      </c>
      <c r="F54" s="14" t="s">
        <v>8</v>
      </c>
      <c r="G54" s="14" t="s">
        <v>9</v>
      </c>
    </row>
    <row r="55" spans="4:7">
      <c r="D55" s="14" t="s">
        <v>6</v>
      </c>
      <c r="E55" s="14" t="s">
        <v>7</v>
      </c>
      <c r="F55" s="14" t="s">
        <v>13</v>
      </c>
      <c r="G55" s="14" t="s">
        <v>9</v>
      </c>
    </row>
    <row r="56" spans="4:7">
      <c r="D56" s="14" t="s">
        <v>6</v>
      </c>
      <c r="E56" s="14" t="s">
        <v>7</v>
      </c>
      <c r="F56" s="14" t="s">
        <v>16</v>
      </c>
      <c r="G56" s="14" t="s">
        <v>17</v>
      </c>
    </row>
    <row r="57" spans="4:7">
      <c r="D57" s="14" t="s">
        <v>35</v>
      </c>
      <c r="E57" s="14" t="s">
        <v>7</v>
      </c>
      <c r="F57" s="14" t="s">
        <v>13</v>
      </c>
      <c r="G57" s="14" t="s">
        <v>17</v>
      </c>
    </row>
    <row r="58" spans="4:7">
      <c r="D58" s="14" t="s">
        <v>6</v>
      </c>
      <c r="E58" s="14" t="s">
        <v>15</v>
      </c>
      <c r="F58" s="14" t="s">
        <v>13</v>
      </c>
      <c r="G58" s="14" t="s">
        <v>17</v>
      </c>
    </row>
    <row r="59" spans="4:7">
      <c r="D59" s="14" t="s">
        <v>6</v>
      </c>
      <c r="E59" s="14" t="s">
        <v>7</v>
      </c>
      <c r="F59" s="14" t="s">
        <v>25</v>
      </c>
      <c r="G59" s="14" t="s">
        <v>9</v>
      </c>
    </row>
    <row r="60" spans="4:7">
      <c r="D60" s="14" t="s">
        <v>6</v>
      </c>
      <c r="E60" s="14" t="s">
        <v>15</v>
      </c>
      <c r="F60" s="14" t="s">
        <v>16</v>
      </c>
      <c r="G60" s="14" t="s">
        <v>17</v>
      </c>
    </row>
    <row r="61" spans="4:7">
      <c r="D61" s="33" t="s">
        <v>6</v>
      </c>
      <c r="E61" s="33" t="s">
        <v>7</v>
      </c>
      <c r="F61" s="33" t="s">
        <v>16</v>
      </c>
      <c r="G61" s="33" t="s">
        <v>17</v>
      </c>
    </row>
    <row r="62" spans="4:7">
      <c r="E62" s="1"/>
    </row>
    <row r="63" spans="4:7">
      <c r="E63" s="1"/>
    </row>
    <row r="64" spans="4:7">
      <c r="E64" s="1"/>
    </row>
    <row r="65" spans="5:5">
      <c r="E65" s="1"/>
    </row>
    <row r="66" spans="5:5">
      <c r="E66" s="1"/>
    </row>
    <row r="67" spans="5:5">
      <c r="E67" s="1"/>
    </row>
    <row r="68" spans="5:5">
      <c r="E68" s="1"/>
    </row>
    <row r="69" spans="5:5">
      <c r="E69" s="1"/>
    </row>
    <row r="70" spans="5:5">
      <c r="E70" s="1"/>
    </row>
    <row r="71" spans="5:5">
      <c r="E71" s="1"/>
    </row>
    <row r="72" spans="5:5">
      <c r="E72" s="1"/>
    </row>
    <row r="73" spans="5:5">
      <c r="E73" s="1"/>
    </row>
    <row r="74" spans="5:5">
      <c r="E74" s="1"/>
    </row>
    <row r="75" spans="5:5">
      <c r="E75" s="1"/>
    </row>
    <row r="76" spans="5:5">
      <c r="E76" s="1"/>
    </row>
    <row r="77" spans="5:5">
      <c r="E77" s="1"/>
    </row>
    <row r="78" spans="5:5">
      <c r="E78" s="1"/>
    </row>
    <row r="79" spans="5:5">
      <c r="E79" s="1"/>
    </row>
    <row r="80" spans="5:5">
      <c r="E80" s="1"/>
    </row>
    <row r="81" spans="5:5">
      <c r="E81" s="1"/>
    </row>
    <row r="82" spans="5:5">
      <c r="E82" s="1"/>
    </row>
    <row r="83" spans="5:5">
      <c r="E83" s="1"/>
    </row>
    <row r="84" spans="5:5">
      <c r="E84" s="1"/>
    </row>
    <row r="85" spans="5:5">
      <c r="E85" s="1"/>
    </row>
    <row r="86" spans="5:5">
      <c r="E86" s="1"/>
    </row>
    <row r="87" spans="5:5">
      <c r="E87" s="1"/>
    </row>
    <row r="88" spans="5:5">
      <c r="E88" s="1"/>
    </row>
    <row r="89" spans="5:5">
      <c r="E89" s="1"/>
    </row>
    <row r="90" spans="5:5">
      <c r="E90" s="1"/>
    </row>
    <row r="91" spans="5:5">
      <c r="E91" s="1"/>
    </row>
    <row r="92" spans="5:5">
      <c r="E92" s="1"/>
    </row>
    <row r="93" spans="5:5">
      <c r="E93" s="1"/>
    </row>
    <row r="94" spans="5:5">
      <c r="E94" s="1"/>
    </row>
    <row r="95" spans="5:5">
      <c r="E95" s="1"/>
    </row>
    <row r="96" spans="5:5">
      <c r="E96" s="1"/>
    </row>
    <row r="97" spans="5:5">
      <c r="E97" s="1"/>
    </row>
    <row r="98" spans="5:5">
      <c r="E98" s="1"/>
    </row>
    <row r="99" spans="5:5">
      <c r="E99" s="1"/>
    </row>
    <row r="100" spans="5:5">
      <c r="E100" s="1"/>
    </row>
    <row r="101" spans="5:5">
      <c r="E101" s="1"/>
    </row>
    <row r="102" spans="5:5">
      <c r="E102" s="1"/>
    </row>
    <row r="103" spans="5:5">
      <c r="E103" s="1"/>
    </row>
    <row r="104" spans="5:5">
      <c r="E104" s="1"/>
    </row>
    <row r="105" spans="5:5">
      <c r="E105" s="1"/>
    </row>
    <row r="106" spans="5:5">
      <c r="E106" s="1"/>
    </row>
    <row r="107" spans="5:5">
      <c r="E107" s="1"/>
    </row>
    <row r="108" spans="5:5">
      <c r="E108" s="1"/>
    </row>
    <row r="109" spans="5:5">
      <c r="E109" s="1"/>
    </row>
    <row r="110" spans="5:5">
      <c r="E110" s="1"/>
    </row>
    <row r="111" spans="5:5">
      <c r="E111" s="1"/>
    </row>
    <row r="112" spans="5:5">
      <c r="E112" s="1"/>
    </row>
    <row r="113" spans="5:5">
      <c r="E113" s="1"/>
    </row>
    <row r="114" spans="5:5">
      <c r="E114" s="1"/>
    </row>
    <row r="115" spans="5:5">
      <c r="E115" s="1"/>
    </row>
    <row r="116" spans="5:5">
      <c r="E116" s="1"/>
    </row>
    <row r="117" spans="5:5">
      <c r="E117" s="1"/>
    </row>
    <row r="118" spans="5:5">
      <c r="E118" s="1"/>
    </row>
    <row r="119" spans="5:5">
      <c r="E119" s="1"/>
    </row>
    <row r="120" spans="5:5">
      <c r="E120" s="1"/>
    </row>
    <row r="121" spans="5:5">
      <c r="E121" s="1"/>
    </row>
    <row r="122" spans="5:5">
      <c r="E122" s="1"/>
    </row>
    <row r="123" spans="5:5">
      <c r="E123" s="1"/>
    </row>
    <row r="124" spans="5:5">
      <c r="E124" s="1"/>
    </row>
    <row r="125" spans="5:5">
      <c r="E125" s="1"/>
    </row>
    <row r="126" spans="5:5">
      <c r="E126" s="1"/>
    </row>
    <row r="127" spans="5:5">
      <c r="E127" s="1"/>
    </row>
    <row r="128" spans="5:5">
      <c r="E128" s="1"/>
    </row>
    <row r="129" spans="5:5">
      <c r="E129" s="1"/>
    </row>
    <row r="130" spans="5:5">
      <c r="E130" s="1"/>
    </row>
    <row r="131" spans="5:5">
      <c r="E131" s="1"/>
    </row>
    <row r="132" spans="5:5">
      <c r="E132" s="1"/>
    </row>
    <row r="133" spans="5:5">
      <c r="E133" s="1"/>
    </row>
    <row r="134" spans="5:5">
      <c r="E134" s="1"/>
    </row>
    <row r="135" spans="5:5">
      <c r="E135" s="1"/>
    </row>
    <row r="136" spans="5:5">
      <c r="E136" s="1"/>
    </row>
    <row r="137" spans="5:5">
      <c r="E137" s="1"/>
    </row>
    <row r="138" spans="5:5">
      <c r="E138" s="1"/>
    </row>
    <row r="139" spans="5:5">
      <c r="E139" s="1"/>
    </row>
    <row r="140" spans="5:5">
      <c r="E140" s="1"/>
    </row>
    <row r="141" spans="5:5">
      <c r="E141" s="1"/>
    </row>
    <row r="142" spans="5:5">
      <c r="E142" s="1"/>
    </row>
    <row r="143" spans="5:5">
      <c r="E143" s="1"/>
    </row>
    <row r="144" spans="5:5">
      <c r="E144" s="1"/>
    </row>
    <row r="145" spans="5:5">
      <c r="E145" s="1"/>
    </row>
    <row r="146" spans="5:5">
      <c r="E146" s="1"/>
    </row>
    <row r="147" spans="5:5">
      <c r="E147" s="1"/>
    </row>
    <row r="148" spans="5:5">
      <c r="E148" s="1"/>
    </row>
    <row r="149" spans="5:5">
      <c r="E149" s="1"/>
    </row>
    <row r="150" spans="5:5">
      <c r="E150" s="1"/>
    </row>
    <row r="151" spans="5:5">
      <c r="E151" s="1"/>
    </row>
    <row r="152" spans="5:5">
      <c r="E152" s="1"/>
    </row>
    <row r="153" spans="5:5">
      <c r="E153" s="1"/>
    </row>
    <row r="154" spans="5:5">
      <c r="E154" s="1"/>
    </row>
    <row r="155" spans="5:5">
      <c r="E155" s="1"/>
    </row>
    <row r="156" spans="5:5">
      <c r="E156" s="1"/>
    </row>
    <row r="157" spans="5:5">
      <c r="E157" s="1"/>
    </row>
    <row r="158" spans="5:5">
      <c r="E158" s="1"/>
    </row>
    <row r="159" spans="5:5">
      <c r="E159" s="1"/>
    </row>
    <row r="160" spans="5:5">
      <c r="E160" s="1"/>
    </row>
    <row r="161" spans="5:5">
      <c r="E161" s="1"/>
    </row>
    <row r="162" spans="5:5">
      <c r="E162" s="1"/>
    </row>
    <row r="163" spans="5:5">
      <c r="E163" s="1"/>
    </row>
    <row r="164" spans="5:5">
      <c r="E164" s="1"/>
    </row>
    <row r="165" spans="5:5">
      <c r="E165" s="1"/>
    </row>
    <row r="166" spans="5:5">
      <c r="E166" s="1"/>
    </row>
    <row r="167" spans="5:5">
      <c r="E167" s="1"/>
    </row>
    <row r="168" spans="5:5">
      <c r="E168" s="1"/>
    </row>
    <row r="169" spans="5:5">
      <c r="E169" s="1"/>
    </row>
    <row r="170" spans="5:5">
      <c r="E170" s="1"/>
    </row>
    <row r="171" spans="5:5">
      <c r="E171" s="1"/>
    </row>
    <row r="172" spans="5:5">
      <c r="E172" s="1"/>
    </row>
    <row r="173" spans="5:5">
      <c r="E173" s="1"/>
    </row>
    <row r="174" spans="5:5">
      <c r="E174" s="1"/>
    </row>
    <row r="175" spans="5:5">
      <c r="E175" s="1"/>
    </row>
    <row r="176" spans="5:5">
      <c r="E176" s="1"/>
    </row>
    <row r="177" spans="5:5">
      <c r="E177" s="1"/>
    </row>
    <row r="178" spans="5:5">
      <c r="E178" s="1"/>
    </row>
    <row r="179" spans="5:5">
      <c r="E179" s="1"/>
    </row>
    <row r="180" spans="5:5">
      <c r="E180" s="1"/>
    </row>
    <row r="181" spans="5:5">
      <c r="E181" s="1"/>
    </row>
    <row r="182" spans="5:5">
      <c r="E182" s="1"/>
    </row>
    <row r="183" spans="5:5">
      <c r="E183" s="1"/>
    </row>
    <row r="184" spans="5:5">
      <c r="E184" s="1"/>
    </row>
    <row r="185" spans="5:5">
      <c r="E185" s="1"/>
    </row>
    <row r="186" spans="5:5">
      <c r="E186" s="1"/>
    </row>
    <row r="187" spans="5:5">
      <c r="E187" s="1"/>
    </row>
    <row r="188" spans="5:5">
      <c r="E188" s="1"/>
    </row>
    <row r="189" spans="5:5">
      <c r="E189" s="1"/>
    </row>
    <row r="190" spans="5:5">
      <c r="E190" s="1"/>
    </row>
    <row r="191" spans="5:5">
      <c r="E191" s="1"/>
    </row>
    <row r="192" spans="5:5">
      <c r="E192" s="1"/>
    </row>
    <row r="193" spans="5:5">
      <c r="E193" s="1"/>
    </row>
    <row r="194" spans="5:5">
      <c r="E194" s="1"/>
    </row>
    <row r="195" spans="5:5">
      <c r="E195" s="1"/>
    </row>
    <row r="196" spans="5:5">
      <c r="E196" s="1"/>
    </row>
    <row r="197" spans="5:5">
      <c r="E197" s="1"/>
    </row>
    <row r="198" spans="5:5">
      <c r="E198" s="1"/>
    </row>
    <row r="199" spans="5:5">
      <c r="E199" s="1"/>
    </row>
    <row r="200" spans="5:5">
      <c r="E200" s="1"/>
    </row>
    <row r="201" spans="5:5">
      <c r="E201" s="1"/>
    </row>
    <row r="202" spans="5:5">
      <c r="E202" s="1"/>
    </row>
    <row r="203" spans="5:5">
      <c r="E203" s="1"/>
    </row>
    <row r="204" spans="5:5">
      <c r="E204" s="1"/>
    </row>
    <row r="205" spans="5:5">
      <c r="E205" s="1"/>
    </row>
    <row r="206" spans="5:5">
      <c r="E206" s="1"/>
    </row>
    <row r="207" spans="5:5">
      <c r="E207" s="1"/>
    </row>
    <row r="208" spans="5:5">
      <c r="E208" s="1"/>
    </row>
    <row r="209" spans="5:5">
      <c r="E209" s="1"/>
    </row>
    <row r="210" spans="5:5">
      <c r="E210" s="1"/>
    </row>
    <row r="211" spans="5:5">
      <c r="E211" s="1"/>
    </row>
    <row r="212" spans="5:5">
      <c r="E212" s="1"/>
    </row>
    <row r="213" spans="5:5">
      <c r="E213" s="1"/>
    </row>
    <row r="214" spans="5:5">
      <c r="E214" s="1"/>
    </row>
    <row r="215" spans="5:5">
      <c r="E215" s="1"/>
    </row>
    <row r="216" spans="5:5">
      <c r="E216" s="1"/>
    </row>
    <row r="217" spans="5:5">
      <c r="E217" s="1"/>
    </row>
    <row r="218" spans="5:5">
      <c r="E218" s="1"/>
    </row>
    <row r="219" spans="5:5">
      <c r="E219" s="1"/>
    </row>
    <row r="220" spans="5:5">
      <c r="E220" s="1"/>
    </row>
    <row r="221" spans="5:5">
      <c r="E221" s="1"/>
    </row>
    <row r="222" spans="5:5">
      <c r="E222" s="1"/>
    </row>
    <row r="223" spans="5:5">
      <c r="E223" s="1"/>
    </row>
    <row r="224" spans="5:5">
      <c r="E224" s="1"/>
    </row>
    <row r="225" spans="5:5">
      <c r="E225" s="1"/>
    </row>
    <row r="226" spans="5:5">
      <c r="E226" s="1"/>
    </row>
    <row r="227" spans="5:5">
      <c r="E227" s="1"/>
    </row>
    <row r="228" spans="5:5">
      <c r="E228" s="1"/>
    </row>
    <row r="229" spans="5:5">
      <c r="E229" s="1"/>
    </row>
    <row r="230" spans="5:5">
      <c r="E230" s="1"/>
    </row>
    <row r="231" spans="5:5">
      <c r="E231" s="1"/>
    </row>
    <row r="232" spans="5:5">
      <c r="E232" s="1"/>
    </row>
    <row r="233" spans="5:5">
      <c r="E233" s="1"/>
    </row>
    <row r="234" spans="5:5">
      <c r="E234" s="1"/>
    </row>
    <row r="235" spans="5:5">
      <c r="E235" s="1"/>
    </row>
    <row r="236" spans="5:5">
      <c r="E236" s="1"/>
    </row>
    <row r="237" spans="5:5">
      <c r="E237" s="1"/>
    </row>
    <row r="238" spans="5:5">
      <c r="E238" s="1"/>
    </row>
    <row r="239" spans="5:5">
      <c r="E239" s="1"/>
    </row>
    <row r="240" spans="5:5">
      <c r="E240" s="1"/>
    </row>
    <row r="241" spans="5:5">
      <c r="E241" s="1"/>
    </row>
    <row r="242" spans="5:5">
      <c r="E242" s="1"/>
    </row>
    <row r="243" spans="5:5">
      <c r="E243" s="1"/>
    </row>
    <row r="244" spans="5:5">
      <c r="E244" s="1"/>
    </row>
    <row r="245" spans="5:5">
      <c r="E245" s="1"/>
    </row>
    <row r="246" spans="5:5">
      <c r="E246" s="1"/>
    </row>
    <row r="247" spans="5:5">
      <c r="E247" s="1"/>
    </row>
    <row r="248" spans="5:5">
      <c r="E248" s="1"/>
    </row>
    <row r="249" spans="5:5">
      <c r="E249" s="1"/>
    </row>
    <row r="250" spans="5:5">
      <c r="E250" s="1"/>
    </row>
    <row r="251" spans="5:5">
      <c r="E251" s="1"/>
    </row>
    <row r="252" spans="5:5">
      <c r="E252" s="1"/>
    </row>
    <row r="253" spans="5:5">
      <c r="E253" s="1"/>
    </row>
    <row r="254" spans="5:5">
      <c r="E254" s="1"/>
    </row>
    <row r="255" spans="5:5">
      <c r="E255" s="1"/>
    </row>
    <row r="256" spans="5:5">
      <c r="E256" s="1"/>
    </row>
    <row r="257" spans="5:5">
      <c r="E257" s="1"/>
    </row>
    <row r="258" spans="5:5">
      <c r="E258" s="1"/>
    </row>
    <row r="259" spans="5:5">
      <c r="E259" s="1"/>
    </row>
    <row r="260" spans="5:5">
      <c r="E260" s="1"/>
    </row>
    <row r="261" spans="5:5">
      <c r="E261" s="1"/>
    </row>
    <row r="262" spans="5:5">
      <c r="E262" s="1"/>
    </row>
    <row r="263" spans="5:5">
      <c r="E263" s="1"/>
    </row>
    <row r="264" spans="5:5">
      <c r="E264" s="1"/>
    </row>
    <row r="265" spans="5:5">
      <c r="E265" s="1"/>
    </row>
    <row r="266" spans="5:5">
      <c r="E266" s="1"/>
    </row>
    <row r="267" spans="5:5">
      <c r="E267" s="1"/>
    </row>
    <row r="268" spans="5:5">
      <c r="E268" s="1"/>
    </row>
    <row r="269" spans="5:5">
      <c r="E269" s="1"/>
    </row>
    <row r="270" spans="5:5">
      <c r="E270" s="1"/>
    </row>
    <row r="271" spans="5:5">
      <c r="E271" s="1"/>
    </row>
    <row r="272" spans="5:5">
      <c r="E272" s="1"/>
    </row>
    <row r="273" spans="5:5">
      <c r="E273" s="1"/>
    </row>
    <row r="274" spans="5:5">
      <c r="E274" s="1"/>
    </row>
    <row r="275" spans="5:5">
      <c r="E275" s="1"/>
    </row>
  </sheetData>
  <mergeCells count="1">
    <mergeCell ref="I18:K18"/>
  </mergeCells>
  <conditionalFormatting sqref="A3:AA100">
    <cfRule type="expression" dxfId="203" priority="2" stopIfTrue="1">
      <formula>$F$2="DRAGGING CELLS IS NOT PERMITTED. PLEASE UNDO LAST ACTION!!"</formula>
    </cfRule>
  </conditionalFormatting>
  <conditionalFormatting sqref="C1:C2">
    <cfRule type="expression" dxfId="198" priority="12">
      <formula>$C$2/$D$2&gt;=0.076</formula>
    </cfRule>
  </conditionalFormatting>
  <conditionalFormatting sqref="C1:Q2 S1:T1 Z1:AQ2 R2:T2">
    <cfRule type="expression" dxfId="197" priority="5">
      <formula>$R$1="Feedback OFF"</formula>
    </cfRule>
  </conditionalFormatting>
  <conditionalFormatting sqref="D1:D2">
    <cfRule type="expression" dxfId="196" priority="13">
      <formula>$C$2/$D$2&gt;=0.153</formula>
    </cfRule>
  </conditionalFormatting>
  <conditionalFormatting sqref="E1:E2">
    <cfRule type="expression" dxfId="195" priority="14">
      <formula>$C$2/$D$2&gt;=0.23</formula>
    </cfRule>
  </conditionalFormatting>
  <conditionalFormatting sqref="F1:F2">
    <cfRule type="expression" dxfId="194" priority="15">
      <formula>$C$2/$D$2&gt;=0.307</formula>
    </cfRule>
  </conditionalFormatting>
  <conditionalFormatting sqref="G1:G2">
    <cfRule type="expression" dxfId="193" priority="16">
      <formula>$C$2/$D$2&gt;=0.384</formula>
    </cfRule>
  </conditionalFormatting>
  <conditionalFormatting sqref="H1:H2">
    <cfRule type="expression" dxfId="192" priority="17">
      <formula>$C$2/$D$2&gt;=0.461</formula>
    </cfRule>
  </conditionalFormatting>
  <conditionalFormatting sqref="I1:I2">
    <cfRule type="expression" dxfId="191" priority="18">
      <formula>$C$2/$D$2&gt;=0.538</formula>
    </cfRule>
  </conditionalFormatting>
  <conditionalFormatting sqref="J1:J2">
    <cfRule type="expression" dxfId="190" priority="19">
      <formula>$C$2/$D$2&gt;=0.615</formula>
    </cfRule>
  </conditionalFormatting>
  <conditionalFormatting sqref="K1:R2">
    <cfRule type="expression" dxfId="188" priority="20">
      <formula>$C$2/$D$2&gt;=0.692</formula>
    </cfRule>
  </conditionalFormatting>
  <conditionalFormatting sqref="N1">
    <cfRule type="expression" dxfId="187" priority="8">
      <formula>$C$2/$D$2&gt;=0.846</formula>
    </cfRule>
  </conditionalFormatting>
  <conditionalFormatting sqref="Q1">
    <cfRule type="expression" dxfId="186" priority="11">
      <formula>$C$2/$D$2&gt;=0.846</formula>
    </cfRule>
  </conditionalFormatting>
  <conditionalFormatting sqref="R1">
    <cfRule type="expression" dxfId="185" priority="6">
      <formula>$R$1&lt;&gt;""</formula>
    </cfRule>
  </conditionalFormatting>
  <conditionalFormatting sqref="S1:T2">
    <cfRule type="expression" dxfId="184" priority="7">
      <formula>$C$2/$D$2&gt;=0.846</formula>
    </cfRule>
  </conditionalFormatting>
  <conditionalFormatting sqref="Z1:AH1 AJ1:AM1 AO1:AQ1 Z2:AQ2">
    <cfRule type="expression" dxfId="183" priority="21">
      <formula>$C$2/$D$2&gt;=1</formula>
    </cfRule>
  </conditionalFormatting>
  <conditionalFormatting sqref="AI1">
    <cfRule type="expression" dxfId="182" priority="10">
      <formula>$C$2/$D$2&gt;=0.846</formula>
    </cfRule>
  </conditionalFormatting>
  <conditionalFormatting sqref="AN1">
    <cfRule type="expression" dxfId="181" priority="9">
      <formula>$C$2/$D$2&gt;=0.846</formula>
    </cfRule>
  </conditionalFormatting>
  <dataValidations count="2">
    <dataValidation type="list" allowBlank="1" showInputMessage="1" showErrorMessage="1" sqref="S9:S11" xr:uid="{FD1A7327-14DF-4ABC-AF7C-496FD86BC1E6}">
      <formula1>"A,B,C"</formula1>
    </dataValidation>
    <dataValidation type="list" allowBlank="1" showInputMessage="1" showErrorMessage="1" sqref="R1" xr:uid="{C932C23C-86CF-4849-94C6-BBB72D8279F0}">
      <formula1>"Feedback ON, Taunting ON, Feedback OFF"</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 stopIfTrue="1" id="{346A7509-0421-4893-B01E-A5C373F9C93D}">
            <xm:f>Scoreboard!$E$4="Excel version: Invalid"</xm:f>
            <x14:dxf>
              <font>
                <color rgb="FF9C0006"/>
              </font>
              <fill>
                <patternFill>
                  <fgColor indexed="64"/>
                  <bgColor rgb="FFFFC7CE"/>
                </patternFill>
              </fill>
            </x14:dxf>
          </x14:cfRule>
          <x14:cfRule type="expression" priority="3" stopIfTrue="1" id="{6104292B-1D17-44D7-A84F-61647BAEF17C}">
            <xm:f>Scoreboard!$F$22&lt;&gt;""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EB3EB852-7450-4DE3-ABDF-96AD359AD4CC}">
            <xm:f>AND($R$1&lt;&gt;"Feedback OFF",IF(BSC!A3=Feedback_SFX!$C$2, TRUE, FALSE))</xm:f>
            <x14:dxf>
              <fill>
                <patternFill>
                  <bgColor rgb="FFCEEED0"/>
                </patternFill>
              </fill>
            </x14:dxf>
          </x14:cfRule>
          <x14:cfRule type="expression" priority="23" stopIfTrue="1" id="{8B661AA3-1FD8-4ECB-950C-32473F0A8510}">
            <xm:f>AND($R$1&lt;&gt;"Feedback OFF",IF(BSC!A3=Feedback_SFX!$K$2, TRUE, FALSE))</xm:f>
            <x14:dxf>
              <fill>
                <patternFill>
                  <bgColor rgb="FFFFFF64"/>
                </patternFill>
              </fill>
            </x14:dxf>
          </x14:cfRule>
          <x14:cfRule type="expression" priority="24" stopIfTrue="1" id="{6554C523-E2B6-4F10-88B9-A21ABB72811B}">
            <xm:f>AND($R$1&lt;&gt;"Feedback OFF",AND(IF(BSC!A3&lt;&gt;Feedback_SFX!$C$2, TRUE, FALSE),BSC!A3&lt;&gt;"",_xlfn.ISFORMULA(BSC!A3)))</xm:f>
            <x14:dxf>
              <fill>
                <patternFill>
                  <bgColor rgb="FFFF99CC"/>
                </patternFill>
              </fill>
            </x14:dxf>
          </x14:cfRule>
          <xm:sqref>A3:AN61</xm:sqref>
        </x14:conditionalFormatting>
        <x14:conditionalFormatting xmlns:xm="http://schemas.microsoft.com/office/excel/2006/main">
          <x14:cfRule type="expression" priority="4" stopIfTrue="1" id="{1CF1FA5A-647E-4C45-A947-D6D05C8199D4}">
            <xm:f>Scoreboard!$F$22&lt;&gt;""</xm:f>
            <x14:dxf>
              <font>
                <color rgb="FF9C0006"/>
              </font>
              <fill>
                <patternFill>
                  <fgColor indexed="64"/>
                  <bgColor rgb="FFFFC7CE"/>
                </patternFill>
              </fill>
            </x14:dxf>
          </x14:cfRule>
          <xm:sqref>K1:P1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38802-5C9A-4F65-B00A-DA8FB31EB1EB}">
  <sheetPr>
    <tabColor rgb="FF4FADEA"/>
  </sheetPr>
  <dimension ref="A1:AQ275"/>
  <sheetViews>
    <sheetView zoomScale="90" zoomScaleNormal="100" zoomScalePageLayoutView="90" workbookViewId="0">
      <pane ySplit="2" topLeftCell="A3" activePane="bottomLeft" state="frozen"/>
      <selection pane="bottomLeft" activeCell="A3" sqref="A3:XFD3"/>
    </sheetView>
  </sheetViews>
  <sheetFormatPr defaultColWidth="10.7109375" defaultRowHeight="8.25"/>
  <cols>
    <col min="1" max="2" width="0.85546875" style="106" customWidth="1"/>
    <col min="3" max="3" width="1.7109375" style="106" customWidth="1"/>
    <col min="4" max="4" width="10.42578125" style="106" customWidth="1"/>
    <col min="5" max="5" width="13.140625" style="133" customWidth="1"/>
    <col min="6" max="6" width="13" style="106" customWidth="1"/>
    <col min="7" max="7" width="14.42578125" style="106" customWidth="1"/>
    <col min="8" max="8" width="3.42578125" style="106" customWidth="1"/>
    <col min="9" max="9" width="21.140625" style="106" customWidth="1"/>
    <col min="10" max="10" width="17.42578125" style="106" customWidth="1"/>
    <col min="11" max="11" width="17.42578125" style="106" bestFit="1" customWidth="1"/>
    <col min="12" max="12" width="12.7109375" style="106" customWidth="1"/>
    <col min="13" max="13" width="9.42578125" style="106" customWidth="1"/>
    <col min="14" max="14" width="11.42578125" style="106" customWidth="1"/>
    <col min="15" max="15" width="10.7109375" style="106"/>
    <col min="16" max="16" width="10" style="106" customWidth="1"/>
    <col min="17" max="17" width="10.28515625" style="106" customWidth="1"/>
    <col min="18" max="18" width="152.42578125" style="105" customWidth="1"/>
    <col min="19" max="21" width="10.7109375" style="105"/>
    <col min="22" max="22" width="17.28515625" style="105" customWidth="1"/>
    <col min="23" max="24" width="10.7109375" style="105"/>
    <col min="25" max="25" width="6.42578125" style="105" bestFit="1" customWidth="1"/>
    <col min="26" max="26" width="10.7109375" style="105"/>
    <col min="27" max="16384" width="10.7109375" style="106"/>
  </cols>
  <sheetData>
    <row r="1" spans="3:43" ht="22.15" customHeight="1">
      <c r="C1" s="109" t="s">
        <v>311</v>
      </c>
      <c r="D1" s="109" t="s">
        <v>312</v>
      </c>
      <c r="E1" s="109" t="s">
        <v>313</v>
      </c>
      <c r="F1" s="110"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109"/>
      <c r="H1" s="109"/>
      <c r="I1" s="109"/>
      <c r="J1" s="109"/>
      <c r="K1" s="110" t="str">
        <f>BSC!$K$1</f>
        <v>Connor Guarino</v>
      </c>
      <c r="L1" s="110"/>
      <c r="M1" s="110"/>
      <c r="N1" s="110" t="s">
        <v>314</v>
      </c>
      <c r="O1" s="110"/>
      <c r="P1" s="110"/>
      <c r="Q1" s="110"/>
      <c r="R1" s="110" t="s">
        <v>315</v>
      </c>
      <c r="S1" s="110"/>
      <c r="T1" s="110"/>
      <c r="Z1" s="109" t="str">
        <f t="shared" ref="Z1:AC2" si="0">C1</f>
        <v>earned</v>
      </c>
      <c r="AA1" s="109" t="str">
        <f t="shared" si="0"/>
        <v>possible</v>
      </c>
      <c r="AB1" s="109" t="str">
        <f t="shared" si="0"/>
        <v>cell</v>
      </c>
      <c r="AC1" s="110" t="str">
        <f t="shared" ca="1" si="0"/>
        <v>error</v>
      </c>
      <c r="AD1" s="109"/>
      <c r="AE1" s="109"/>
      <c r="AF1" s="105"/>
      <c r="AG1" s="105"/>
      <c r="AH1" s="110" t="str">
        <f>K1</f>
        <v>Connor Guarino</v>
      </c>
      <c r="AI1" s="110"/>
      <c r="AJ1" s="105"/>
      <c r="AK1" s="105"/>
      <c r="AL1" s="105"/>
      <c r="AM1" s="105"/>
      <c r="AN1" s="110" t="s">
        <v>314</v>
      </c>
      <c r="AO1" s="105"/>
      <c r="AP1" s="105"/>
      <c r="AQ1" s="105"/>
    </row>
    <row r="2" spans="3:43" ht="22.9" customHeight="1">
      <c r="C2" s="109">
        <f ca="1">BSC!$C$2</f>
        <v>12</v>
      </c>
      <c r="D2" s="116">
        <f>BSC!$D$2</f>
        <v>12</v>
      </c>
      <c r="E2" s="109" t="str" cm="1">
        <f t="array" aca="1" ref="E2" ca="1">SUBSTITUTE(IF(LEN(CELL("address"))&lt;15,CELL("address"),""),"$","")</f>
        <v/>
      </c>
      <c r="F2" s="110" t="str">
        <f ca="1">IF(ISNUMBER(SEARCH("#REF!",_xlfn.FORMULATEXT(INDIRECT("'BSC'!"&amp;E2)))),"DRAGGING CELLS IS NOT PERMITTED. PLEASE UNDO LAST ACTION!!",IF($R$1&lt;&gt;"Feedback OFF",IFERROR(HLOOKUP(INDIRECT("'BSC'!"&amp;E2),Feedback_SFX!$B$2:$N$10,IF($R$1="Feedback ON", 2, Feedback_SFX!B1), FALSE), ""),""))</f>
        <v/>
      </c>
      <c r="G2" s="109"/>
      <c r="H2" s="109"/>
      <c r="I2" s="109"/>
      <c r="J2" s="109"/>
      <c r="K2" s="117"/>
      <c r="L2" s="109"/>
      <c r="M2" s="109"/>
      <c r="N2" s="109"/>
      <c r="O2" s="109"/>
      <c r="P2" s="109"/>
      <c r="Q2" s="109"/>
      <c r="R2" s="109"/>
      <c r="S2" s="109"/>
      <c r="T2" s="109"/>
      <c r="Z2" s="118">
        <f t="shared" ca="1" si="0"/>
        <v>12</v>
      </c>
      <c r="AA2" s="118">
        <f t="shared" si="0"/>
        <v>12</v>
      </c>
      <c r="AB2" s="118" t="str">
        <f t="shared" ca="1" si="0"/>
        <v/>
      </c>
      <c r="AC2" s="110" t="str">
        <f t="shared" ca="1" si="0"/>
        <v/>
      </c>
      <c r="AD2" s="109"/>
      <c r="AE2" s="109"/>
      <c r="AF2" s="105"/>
      <c r="AG2" s="105"/>
      <c r="AH2" s="105"/>
      <c r="AI2" s="105"/>
      <c r="AJ2" s="105"/>
      <c r="AK2" s="105"/>
      <c r="AL2" s="105"/>
      <c r="AM2" s="105"/>
      <c r="AN2" s="105"/>
      <c r="AO2" s="105"/>
      <c r="AP2" s="105"/>
      <c r="AQ2" s="105"/>
    </row>
    <row r="3" spans="3:43" ht="4.9000000000000004" customHeight="1"/>
    <row r="4" spans="3:43" ht="4.9000000000000004" customHeight="1"/>
    <row r="5" spans="3:43" ht="4.9000000000000004" customHeight="1"/>
    <row r="6" spans="3:43" ht="4.9000000000000004" customHeight="1"/>
    <row r="7" spans="3:43">
      <c r="R7" s="112" t="s">
        <v>0</v>
      </c>
      <c r="S7" s="106"/>
      <c r="T7" s="106"/>
    </row>
    <row r="8" spans="3:43" s="105" customFormat="1" ht="16.5">
      <c r="D8" s="119" t="s">
        <v>1</v>
      </c>
      <c r="E8" s="119" t="s">
        <v>2</v>
      </c>
      <c r="F8" s="119" t="s">
        <v>3</v>
      </c>
      <c r="G8" s="119" t="s">
        <v>4</v>
      </c>
      <c r="I8" s="112" t="s">
        <v>5</v>
      </c>
      <c r="R8" s="106"/>
      <c r="S8" s="106"/>
      <c r="T8" s="106"/>
    </row>
    <row r="9" spans="3:43" ht="49.5">
      <c r="D9" s="121" t="s">
        <v>6</v>
      </c>
      <c r="E9" s="121" t="s">
        <v>7</v>
      </c>
      <c r="F9" s="121" t="s">
        <v>8</v>
      </c>
      <c r="G9" s="121" t="s">
        <v>9</v>
      </c>
      <c r="I9" s="106" t="s">
        <v>10</v>
      </c>
      <c r="Q9" s="105"/>
      <c r="R9" s="137" t="s">
        <v>11</v>
      </c>
      <c r="S9" s="138" t="s">
        <v>12</v>
      </c>
      <c r="T9" s="106"/>
    </row>
    <row r="10" spans="3:43" ht="41.25">
      <c r="D10" s="121" t="s">
        <v>6</v>
      </c>
      <c r="E10" s="121" t="s">
        <v>7</v>
      </c>
      <c r="F10" s="121" t="s">
        <v>13</v>
      </c>
      <c r="G10" s="121" t="s">
        <v>9</v>
      </c>
      <c r="Q10" s="105"/>
      <c r="R10" s="137" t="s">
        <v>14</v>
      </c>
      <c r="S10" s="138" t="s">
        <v>12</v>
      </c>
      <c r="T10" s="106"/>
    </row>
    <row r="11" spans="3:43" ht="41.25">
      <c r="D11" s="121" t="s">
        <v>6</v>
      </c>
      <c r="E11" s="121" t="s">
        <v>15</v>
      </c>
      <c r="F11" s="121" t="s">
        <v>16</v>
      </c>
      <c r="G11" s="121" t="s">
        <v>17</v>
      </c>
      <c r="I11" s="136" t="s">
        <v>18</v>
      </c>
      <c r="Q11" s="105"/>
      <c r="R11" s="137" t="s">
        <v>19</v>
      </c>
      <c r="S11" s="125" t="s">
        <v>20</v>
      </c>
      <c r="T11" s="106"/>
    </row>
    <row r="12" spans="3:43">
      <c r="D12" s="121" t="s">
        <v>6</v>
      </c>
      <c r="E12" s="121" t="s">
        <v>7</v>
      </c>
      <c r="F12" s="121" t="s">
        <v>13</v>
      </c>
      <c r="G12" s="121" t="s">
        <v>17</v>
      </c>
      <c r="I12" s="113" t="s">
        <v>21</v>
      </c>
      <c r="Q12" s="105"/>
      <c r="R12" s="106"/>
      <c r="S12" s="139" t="str">
        <f>_xlfn.CONCAT(S9,S10,S11)</f>
        <v>BBC</v>
      </c>
      <c r="T12" s="106" t="s">
        <v>22</v>
      </c>
    </row>
    <row r="13" spans="3:43">
      <c r="D13" s="121" t="s">
        <v>23</v>
      </c>
      <c r="E13" s="121" t="s">
        <v>24</v>
      </c>
      <c r="F13" s="121" t="s">
        <v>25</v>
      </c>
      <c r="G13" s="121" t="s">
        <v>9</v>
      </c>
      <c r="I13" s="114" t="s">
        <v>26</v>
      </c>
      <c r="Q13" s="105"/>
      <c r="R13" s="106"/>
      <c r="S13" s="106"/>
      <c r="T13" s="106"/>
    </row>
    <row r="14" spans="3:43">
      <c r="D14" s="121" t="s">
        <v>6</v>
      </c>
      <c r="E14" s="121" t="s">
        <v>15</v>
      </c>
      <c r="F14" s="121" t="s">
        <v>13</v>
      </c>
      <c r="G14" s="121" t="s">
        <v>17</v>
      </c>
      <c r="I14" s="122" t="s">
        <v>319</v>
      </c>
      <c r="Q14" s="105"/>
      <c r="R14" s="106"/>
      <c r="S14" s="106"/>
      <c r="T14" s="106"/>
    </row>
    <row r="15" spans="3:43">
      <c r="D15" s="121" t="s">
        <v>6</v>
      </c>
      <c r="E15" s="121" t="s">
        <v>7</v>
      </c>
      <c r="F15" s="121" t="s">
        <v>13</v>
      </c>
      <c r="G15" s="121" t="s">
        <v>9</v>
      </c>
      <c r="I15" s="106" t="s">
        <v>28</v>
      </c>
      <c r="Q15" s="105"/>
      <c r="R15" s="106"/>
      <c r="S15" s="106"/>
      <c r="T15" s="106"/>
    </row>
    <row r="16" spans="3:43">
      <c r="D16" s="121" t="s">
        <v>23</v>
      </c>
      <c r="E16" s="121" t="s">
        <v>7</v>
      </c>
      <c r="F16" s="121" t="s">
        <v>8</v>
      </c>
      <c r="G16" s="121" t="s">
        <v>9</v>
      </c>
      <c r="Q16" s="105"/>
      <c r="R16" s="106"/>
      <c r="S16" s="106"/>
      <c r="T16" s="106"/>
    </row>
    <row r="17" spans="1:17">
      <c r="D17" s="121" t="s">
        <v>6</v>
      </c>
      <c r="E17" s="121" t="s">
        <v>7</v>
      </c>
      <c r="F17" s="121" t="s">
        <v>13</v>
      </c>
      <c r="G17" s="121" t="s">
        <v>9</v>
      </c>
      <c r="Q17" s="105"/>
    </row>
    <row r="18" spans="1:17">
      <c r="D18" s="121" t="s">
        <v>23</v>
      </c>
      <c r="E18" s="121" t="s">
        <v>7</v>
      </c>
      <c r="F18" s="121" t="s">
        <v>25</v>
      </c>
      <c r="G18" s="121" t="s">
        <v>9</v>
      </c>
      <c r="I18" s="217" t="s">
        <v>29</v>
      </c>
      <c r="J18" s="217"/>
      <c r="K18" s="217"/>
      <c r="L18" s="105"/>
      <c r="M18" s="105"/>
      <c r="Q18" s="105"/>
    </row>
    <row r="19" spans="1:17">
      <c r="D19" s="121" t="s">
        <v>6</v>
      </c>
      <c r="E19" s="121" t="s">
        <v>30</v>
      </c>
      <c r="F19" s="121" t="s">
        <v>13</v>
      </c>
      <c r="G19" s="121" t="s">
        <v>17</v>
      </c>
      <c r="I19" s="140" t="s">
        <v>4</v>
      </c>
      <c r="J19" s="140" t="s">
        <v>31</v>
      </c>
      <c r="K19" s="140" t="s">
        <v>32</v>
      </c>
      <c r="L19" s="105"/>
      <c r="M19" s="105"/>
      <c r="Q19" s="105"/>
    </row>
    <row r="20" spans="1:17">
      <c r="D20" s="121" t="s">
        <v>6</v>
      </c>
      <c r="E20" s="121" t="s">
        <v>7</v>
      </c>
      <c r="F20" s="121" t="s">
        <v>13</v>
      </c>
      <c r="G20" s="121" t="s">
        <v>17</v>
      </c>
      <c r="I20" s="106" t="str" cm="1">
        <f t="array" ref="I20:I21">_xlfn.UNIQUE(G9:G61)</f>
        <v>Off campus</v>
      </c>
      <c r="J20" s="138">
        <f>COUNTIFS(G$9:G$61, I20)</f>
        <v>31</v>
      </c>
      <c r="K20" s="141">
        <f>J20/J$22</f>
        <v>0.58490566037735847</v>
      </c>
      <c r="L20" s="105"/>
      <c r="M20" s="105"/>
      <c r="Q20" s="105"/>
    </row>
    <row r="21" spans="1:17">
      <c r="D21" s="121" t="s">
        <v>23</v>
      </c>
      <c r="E21" s="121" t="s">
        <v>7</v>
      </c>
      <c r="F21" s="121" t="s">
        <v>25</v>
      </c>
      <c r="G21" s="121" t="s">
        <v>9</v>
      </c>
      <c r="I21" s="106" t="str">
        <v>On campus</v>
      </c>
      <c r="J21" s="138">
        <f>COUNTIFS(G$9:G$61, I21)</f>
        <v>22</v>
      </c>
      <c r="K21" s="141">
        <f>J21/J$22</f>
        <v>0.41509433962264153</v>
      </c>
      <c r="L21" s="105"/>
      <c r="M21" s="105"/>
      <c r="Q21" s="105"/>
    </row>
    <row r="22" spans="1:17">
      <c r="D22" s="121" t="s">
        <v>23</v>
      </c>
      <c r="E22" s="121" t="s">
        <v>7</v>
      </c>
      <c r="F22" s="121" t="s">
        <v>25</v>
      </c>
      <c r="G22" s="121" t="s">
        <v>17</v>
      </c>
      <c r="I22" s="134" t="s">
        <v>33</v>
      </c>
      <c r="J22" s="138">
        <f>SUM(J20:J21)</f>
        <v>53</v>
      </c>
      <c r="K22" s="142">
        <f>SUM(K20:K21)</f>
        <v>1</v>
      </c>
      <c r="M22" s="105"/>
      <c r="N22" s="105"/>
      <c r="Q22" s="105"/>
    </row>
    <row r="23" spans="1:17" s="105" customFormat="1">
      <c r="A23" s="106"/>
      <c r="B23" s="106"/>
      <c r="C23" s="106"/>
      <c r="D23" s="121" t="s">
        <v>6</v>
      </c>
      <c r="E23" s="121" t="s">
        <v>7</v>
      </c>
      <c r="F23" s="121" t="s">
        <v>13</v>
      </c>
      <c r="G23" s="121" t="s">
        <v>9</v>
      </c>
      <c r="H23" s="106"/>
      <c r="I23" s="106"/>
      <c r="J23" s="135"/>
      <c r="K23" s="106"/>
      <c r="L23" s="106"/>
      <c r="O23" s="106"/>
      <c r="P23" s="106"/>
    </row>
    <row r="24" spans="1:17" s="105" customFormat="1">
      <c r="A24" s="106"/>
      <c r="B24" s="106"/>
      <c r="C24" s="106"/>
      <c r="D24" s="121" t="s">
        <v>6</v>
      </c>
      <c r="E24" s="121" t="s">
        <v>7</v>
      </c>
      <c r="F24" s="121" t="s">
        <v>8</v>
      </c>
      <c r="G24" s="121" t="s">
        <v>9</v>
      </c>
      <c r="H24" s="106"/>
      <c r="I24" s="106"/>
      <c r="J24" s="106"/>
      <c r="K24" s="106"/>
      <c r="L24" s="106"/>
      <c r="M24" s="106"/>
      <c r="N24" s="106"/>
      <c r="O24" s="106"/>
      <c r="P24" s="106"/>
    </row>
    <row r="25" spans="1:17" s="105" customFormat="1">
      <c r="A25" s="106"/>
      <c r="B25" s="106"/>
      <c r="C25" s="106"/>
      <c r="D25" s="121" t="s">
        <v>34</v>
      </c>
      <c r="E25" s="121" t="s">
        <v>7</v>
      </c>
      <c r="F25" s="121" t="s">
        <v>25</v>
      </c>
      <c r="G25" s="121" t="s">
        <v>9</v>
      </c>
      <c r="H25" s="106"/>
      <c r="I25" s="106"/>
      <c r="K25" s="106"/>
      <c r="L25" s="106"/>
      <c r="M25" s="106"/>
      <c r="N25" s="106"/>
      <c r="O25" s="106"/>
      <c r="P25" s="106"/>
    </row>
    <row r="26" spans="1:17" s="105" customFormat="1">
      <c r="A26" s="106"/>
      <c r="B26" s="106"/>
      <c r="C26" s="106"/>
      <c r="D26" s="121" t="s">
        <v>6</v>
      </c>
      <c r="E26" s="121" t="s">
        <v>7</v>
      </c>
      <c r="F26" s="121" t="s">
        <v>16</v>
      </c>
      <c r="G26" s="121" t="s">
        <v>9</v>
      </c>
      <c r="H26" s="106"/>
      <c r="I26" s="106"/>
      <c r="K26" s="106"/>
      <c r="L26" s="106"/>
      <c r="M26" s="106"/>
      <c r="N26" s="106"/>
      <c r="O26" s="106"/>
      <c r="P26" s="106"/>
    </row>
    <row r="27" spans="1:17" s="105" customFormat="1">
      <c r="A27" s="106"/>
      <c r="B27" s="106"/>
      <c r="C27" s="106"/>
      <c r="D27" s="121" t="s">
        <v>6</v>
      </c>
      <c r="E27" s="121" t="s">
        <v>15</v>
      </c>
      <c r="F27" s="121" t="s">
        <v>13</v>
      </c>
      <c r="G27" s="121" t="s">
        <v>17</v>
      </c>
      <c r="H27" s="106"/>
      <c r="I27" s="106"/>
      <c r="K27" s="106"/>
      <c r="L27" s="106"/>
      <c r="M27" s="106"/>
      <c r="N27" s="106"/>
      <c r="O27" s="106"/>
      <c r="P27" s="106"/>
      <c r="Q27" s="106"/>
    </row>
    <row r="28" spans="1:17" s="105" customFormat="1">
      <c r="A28" s="106"/>
      <c r="B28" s="106"/>
      <c r="C28" s="106"/>
      <c r="D28" s="121" t="s">
        <v>34</v>
      </c>
      <c r="E28" s="121" t="s">
        <v>7</v>
      </c>
      <c r="F28" s="121" t="s">
        <v>13</v>
      </c>
      <c r="G28" s="121" t="s">
        <v>9</v>
      </c>
      <c r="H28" s="106"/>
      <c r="K28" s="106"/>
      <c r="L28" s="106"/>
      <c r="M28" s="106"/>
      <c r="N28" s="106"/>
      <c r="O28" s="106"/>
      <c r="P28" s="106"/>
      <c r="Q28" s="106"/>
    </row>
    <row r="29" spans="1:17" s="105" customFormat="1">
      <c r="A29" s="106"/>
      <c r="B29" s="106"/>
      <c r="C29" s="106"/>
      <c r="D29" s="121" t="s">
        <v>6</v>
      </c>
      <c r="E29" s="121" t="s">
        <v>15</v>
      </c>
      <c r="F29" s="121" t="s">
        <v>25</v>
      </c>
      <c r="G29" s="121" t="s">
        <v>9</v>
      </c>
      <c r="H29" s="106"/>
      <c r="K29" s="106"/>
      <c r="L29" s="106"/>
      <c r="M29" s="106"/>
      <c r="N29" s="106"/>
      <c r="O29" s="106"/>
      <c r="P29" s="106"/>
      <c r="Q29" s="106"/>
    </row>
    <row r="30" spans="1:17" s="105" customFormat="1">
      <c r="A30" s="106"/>
      <c r="B30" s="106"/>
      <c r="C30" s="106"/>
      <c r="D30" s="121" t="s">
        <v>6</v>
      </c>
      <c r="E30" s="121" t="s">
        <v>7</v>
      </c>
      <c r="F30" s="121" t="s">
        <v>16</v>
      </c>
      <c r="G30" s="121" t="s">
        <v>17</v>
      </c>
      <c r="H30" s="106"/>
      <c r="K30" s="106"/>
      <c r="L30" s="106"/>
      <c r="M30" s="106"/>
      <c r="N30" s="106"/>
      <c r="O30" s="106"/>
      <c r="P30" s="106"/>
      <c r="Q30" s="106"/>
    </row>
    <row r="31" spans="1:17" s="105" customFormat="1">
      <c r="A31" s="106"/>
      <c r="B31" s="106"/>
      <c r="C31" s="106"/>
      <c r="D31" s="121" t="s">
        <v>6</v>
      </c>
      <c r="E31" s="121" t="s">
        <v>7</v>
      </c>
      <c r="F31" s="121" t="s">
        <v>16</v>
      </c>
      <c r="G31" s="121" t="s">
        <v>9</v>
      </c>
      <c r="H31" s="106"/>
      <c r="K31" s="106"/>
      <c r="L31" s="106"/>
      <c r="M31" s="106"/>
      <c r="N31" s="106"/>
      <c r="O31" s="106"/>
      <c r="P31" s="106"/>
      <c r="Q31" s="106"/>
    </row>
    <row r="32" spans="1:17" s="105" customFormat="1">
      <c r="A32" s="106"/>
      <c r="B32" s="106"/>
      <c r="C32" s="106"/>
      <c r="D32" s="121" t="s">
        <v>6</v>
      </c>
      <c r="E32" s="121" t="s">
        <v>15</v>
      </c>
      <c r="F32" s="121" t="s">
        <v>16</v>
      </c>
      <c r="G32" s="121" t="s">
        <v>17</v>
      </c>
      <c r="H32" s="106"/>
      <c r="K32" s="106"/>
      <c r="L32" s="106"/>
      <c r="M32" s="106"/>
      <c r="N32" s="106"/>
      <c r="O32" s="106"/>
      <c r="P32" s="106"/>
      <c r="Q32" s="106"/>
    </row>
    <row r="33" spans="1:17" s="105" customFormat="1">
      <c r="A33" s="106"/>
      <c r="B33" s="106"/>
      <c r="C33" s="106"/>
      <c r="D33" s="121" t="s">
        <v>6</v>
      </c>
      <c r="E33" s="121" t="s">
        <v>15</v>
      </c>
      <c r="F33" s="121" t="s">
        <v>25</v>
      </c>
      <c r="G33" s="121" t="s">
        <v>9</v>
      </c>
      <c r="H33" s="106"/>
      <c r="K33" s="106"/>
      <c r="L33" s="106"/>
      <c r="M33" s="106"/>
      <c r="N33" s="106"/>
      <c r="O33" s="106"/>
      <c r="P33" s="106"/>
      <c r="Q33" s="106"/>
    </row>
    <row r="34" spans="1:17" s="105" customFormat="1">
      <c r="A34" s="106"/>
      <c r="B34" s="106"/>
      <c r="C34" s="106"/>
      <c r="D34" s="121" t="s">
        <v>6</v>
      </c>
      <c r="E34" s="121" t="s">
        <v>7</v>
      </c>
      <c r="F34" s="121" t="s">
        <v>13</v>
      </c>
      <c r="G34" s="121" t="s">
        <v>9</v>
      </c>
      <c r="H34" s="106"/>
      <c r="K34" s="106"/>
      <c r="L34" s="106"/>
      <c r="M34" s="106"/>
      <c r="N34" s="106"/>
      <c r="O34" s="106"/>
      <c r="P34" s="106"/>
      <c r="Q34" s="106"/>
    </row>
    <row r="35" spans="1:17" s="105" customFormat="1">
      <c r="A35" s="106"/>
      <c r="B35" s="106"/>
      <c r="C35" s="106"/>
      <c r="D35" s="121" t="s">
        <v>23</v>
      </c>
      <c r="E35" s="121" t="s">
        <v>15</v>
      </c>
      <c r="F35" s="121" t="s">
        <v>13</v>
      </c>
      <c r="G35" s="121" t="s">
        <v>9</v>
      </c>
      <c r="H35" s="106"/>
      <c r="K35" s="106"/>
      <c r="L35" s="106"/>
      <c r="M35" s="106"/>
      <c r="N35" s="106"/>
      <c r="O35" s="106"/>
      <c r="P35" s="106"/>
      <c r="Q35" s="106"/>
    </row>
    <row r="36" spans="1:17" s="105" customFormat="1">
      <c r="A36" s="106"/>
      <c r="B36" s="106"/>
      <c r="C36" s="106"/>
      <c r="D36" s="121" t="s">
        <v>23</v>
      </c>
      <c r="E36" s="121" t="s">
        <v>7</v>
      </c>
      <c r="F36" s="121" t="s">
        <v>8</v>
      </c>
      <c r="G36" s="121" t="s">
        <v>9</v>
      </c>
      <c r="H36" s="106"/>
      <c r="K36" s="106"/>
      <c r="L36" s="106"/>
      <c r="M36" s="106"/>
      <c r="N36" s="106"/>
      <c r="O36" s="106"/>
      <c r="P36" s="106"/>
      <c r="Q36" s="106"/>
    </row>
    <row r="37" spans="1:17" s="105" customFormat="1">
      <c r="A37" s="106"/>
      <c r="B37" s="106"/>
      <c r="C37" s="106"/>
      <c r="D37" s="121" t="s">
        <v>23</v>
      </c>
      <c r="E37" s="121" t="s">
        <v>15</v>
      </c>
      <c r="F37" s="121" t="s">
        <v>25</v>
      </c>
      <c r="G37" s="121" t="s">
        <v>9</v>
      </c>
      <c r="H37" s="106"/>
      <c r="K37" s="106"/>
      <c r="L37" s="106"/>
      <c r="M37" s="106"/>
      <c r="N37" s="106"/>
      <c r="O37" s="106"/>
      <c r="P37" s="106"/>
      <c r="Q37" s="106"/>
    </row>
    <row r="38" spans="1:17" s="105" customFormat="1">
      <c r="A38" s="106"/>
      <c r="B38" s="106"/>
      <c r="C38" s="106"/>
      <c r="D38" s="121" t="s">
        <v>6</v>
      </c>
      <c r="E38" s="121" t="s">
        <v>7</v>
      </c>
      <c r="F38" s="121" t="s">
        <v>16</v>
      </c>
      <c r="G38" s="121" t="s">
        <v>9</v>
      </c>
      <c r="H38" s="106"/>
      <c r="K38" s="106"/>
      <c r="L38" s="106"/>
      <c r="M38" s="106"/>
      <c r="N38" s="106"/>
      <c r="O38" s="106"/>
      <c r="P38" s="106"/>
      <c r="Q38" s="106"/>
    </row>
    <row r="39" spans="1:17">
      <c r="D39" s="121" t="s">
        <v>30</v>
      </c>
      <c r="E39" s="121" t="s">
        <v>7</v>
      </c>
      <c r="F39" s="121" t="s">
        <v>13</v>
      </c>
      <c r="G39" s="121" t="s">
        <v>17</v>
      </c>
    </row>
    <row r="40" spans="1:17">
      <c r="D40" s="121" t="s">
        <v>6</v>
      </c>
      <c r="E40" s="121" t="s">
        <v>15</v>
      </c>
      <c r="F40" s="121" t="s">
        <v>16</v>
      </c>
      <c r="G40" s="121" t="s">
        <v>17</v>
      </c>
    </row>
    <row r="41" spans="1:17">
      <c r="D41" s="121" t="s">
        <v>23</v>
      </c>
      <c r="E41" s="121" t="s">
        <v>7</v>
      </c>
      <c r="F41" s="121" t="s">
        <v>25</v>
      </c>
      <c r="G41" s="121" t="s">
        <v>9</v>
      </c>
    </row>
    <row r="42" spans="1:17">
      <c r="D42" s="121" t="s">
        <v>35</v>
      </c>
      <c r="E42" s="121" t="s">
        <v>15</v>
      </c>
      <c r="F42" s="121" t="s">
        <v>25</v>
      </c>
      <c r="G42" s="121" t="s">
        <v>9</v>
      </c>
    </row>
    <row r="43" spans="1:17">
      <c r="D43" s="121" t="s">
        <v>30</v>
      </c>
      <c r="E43" s="121" t="s">
        <v>7</v>
      </c>
      <c r="F43" s="121" t="s">
        <v>25</v>
      </c>
      <c r="G43" s="121" t="s">
        <v>9</v>
      </c>
      <c r="I43" s="105"/>
      <c r="J43" s="105"/>
    </row>
    <row r="44" spans="1:17">
      <c r="D44" s="121" t="s">
        <v>6</v>
      </c>
      <c r="E44" s="121" t="s">
        <v>15</v>
      </c>
      <c r="F44" s="121" t="s">
        <v>13</v>
      </c>
      <c r="G44" s="121" t="s">
        <v>9</v>
      </c>
      <c r="I44" s="105"/>
      <c r="J44" s="105"/>
    </row>
    <row r="45" spans="1:17">
      <c r="D45" s="121" t="s">
        <v>6</v>
      </c>
      <c r="E45" s="121" t="s">
        <v>7</v>
      </c>
      <c r="F45" s="121" t="s">
        <v>16</v>
      </c>
      <c r="G45" s="121" t="s">
        <v>17</v>
      </c>
      <c r="I45" s="105"/>
      <c r="J45" s="105"/>
    </row>
    <row r="46" spans="1:17">
      <c r="D46" s="121" t="s">
        <v>30</v>
      </c>
      <c r="E46" s="121" t="s">
        <v>15</v>
      </c>
      <c r="F46" s="121" t="s">
        <v>16</v>
      </c>
      <c r="G46" s="121" t="s">
        <v>17</v>
      </c>
      <c r="I46" s="105"/>
      <c r="J46" s="105"/>
    </row>
    <row r="47" spans="1:17">
      <c r="D47" s="121" t="s">
        <v>6</v>
      </c>
      <c r="E47" s="121" t="s">
        <v>7</v>
      </c>
      <c r="F47" s="121" t="s">
        <v>25</v>
      </c>
      <c r="G47" s="121" t="s">
        <v>9</v>
      </c>
      <c r="I47" s="105"/>
      <c r="J47" s="105"/>
    </row>
    <row r="48" spans="1:17">
      <c r="D48" s="121" t="s">
        <v>23</v>
      </c>
      <c r="E48" s="121" t="s">
        <v>7</v>
      </c>
      <c r="F48" s="121" t="s">
        <v>16</v>
      </c>
      <c r="G48" s="121" t="s">
        <v>17</v>
      </c>
      <c r="I48" s="105"/>
      <c r="J48" s="105"/>
    </row>
    <row r="49" spans="4:7">
      <c r="D49" s="121" t="s">
        <v>6</v>
      </c>
      <c r="E49" s="121" t="s">
        <v>24</v>
      </c>
      <c r="F49" s="121" t="s">
        <v>13</v>
      </c>
      <c r="G49" s="121" t="s">
        <v>17</v>
      </c>
    </row>
    <row r="50" spans="4:7">
      <c r="D50" s="121" t="s">
        <v>6</v>
      </c>
      <c r="E50" s="121" t="s">
        <v>7</v>
      </c>
      <c r="F50" s="121" t="s">
        <v>25</v>
      </c>
      <c r="G50" s="121" t="s">
        <v>9</v>
      </c>
    </row>
    <row r="51" spans="4:7">
      <c r="D51" s="121" t="s">
        <v>6</v>
      </c>
      <c r="E51" s="121" t="s">
        <v>15</v>
      </c>
      <c r="F51" s="121" t="s">
        <v>16</v>
      </c>
      <c r="G51" s="121" t="s">
        <v>17</v>
      </c>
    </row>
    <row r="52" spans="4:7">
      <c r="D52" s="121" t="s">
        <v>35</v>
      </c>
      <c r="E52" s="121" t="s">
        <v>15</v>
      </c>
      <c r="F52" s="121" t="s">
        <v>16</v>
      </c>
      <c r="G52" s="121" t="s">
        <v>17</v>
      </c>
    </row>
    <row r="53" spans="4:7">
      <c r="D53" s="121" t="s">
        <v>6</v>
      </c>
      <c r="E53" s="121" t="s">
        <v>15</v>
      </c>
      <c r="F53" s="121" t="s">
        <v>8</v>
      </c>
      <c r="G53" s="121" t="s">
        <v>9</v>
      </c>
    </row>
    <row r="54" spans="4:7">
      <c r="D54" s="121" t="s">
        <v>6</v>
      </c>
      <c r="E54" s="121" t="s">
        <v>15</v>
      </c>
      <c r="F54" s="121" t="s">
        <v>8</v>
      </c>
      <c r="G54" s="121" t="s">
        <v>9</v>
      </c>
    </row>
    <row r="55" spans="4:7">
      <c r="D55" s="121" t="s">
        <v>6</v>
      </c>
      <c r="E55" s="121" t="s">
        <v>7</v>
      </c>
      <c r="F55" s="121" t="s">
        <v>13</v>
      </c>
      <c r="G55" s="121" t="s">
        <v>9</v>
      </c>
    </row>
    <row r="56" spans="4:7">
      <c r="D56" s="121" t="s">
        <v>6</v>
      </c>
      <c r="E56" s="121" t="s">
        <v>7</v>
      </c>
      <c r="F56" s="121" t="s">
        <v>16</v>
      </c>
      <c r="G56" s="121" t="s">
        <v>17</v>
      </c>
    </row>
    <row r="57" spans="4:7">
      <c r="D57" s="121" t="s">
        <v>35</v>
      </c>
      <c r="E57" s="121" t="s">
        <v>7</v>
      </c>
      <c r="F57" s="121" t="s">
        <v>13</v>
      </c>
      <c r="G57" s="121" t="s">
        <v>17</v>
      </c>
    </row>
    <row r="58" spans="4:7">
      <c r="D58" s="121" t="s">
        <v>6</v>
      </c>
      <c r="E58" s="121" t="s">
        <v>15</v>
      </c>
      <c r="F58" s="121" t="s">
        <v>13</v>
      </c>
      <c r="G58" s="121" t="s">
        <v>17</v>
      </c>
    </row>
    <row r="59" spans="4:7">
      <c r="D59" s="121" t="s">
        <v>6</v>
      </c>
      <c r="E59" s="121" t="s">
        <v>7</v>
      </c>
      <c r="F59" s="121" t="s">
        <v>25</v>
      </c>
      <c r="G59" s="121" t="s">
        <v>9</v>
      </c>
    </row>
    <row r="60" spans="4:7">
      <c r="D60" s="121" t="s">
        <v>6</v>
      </c>
      <c r="E60" s="121" t="s">
        <v>15</v>
      </c>
      <c r="F60" s="121" t="s">
        <v>16</v>
      </c>
      <c r="G60" s="121" t="s">
        <v>17</v>
      </c>
    </row>
    <row r="61" spans="4:7">
      <c r="D61" s="125" t="s">
        <v>6</v>
      </c>
      <c r="E61" s="125" t="s">
        <v>7</v>
      </c>
      <c r="F61" s="125" t="s">
        <v>16</v>
      </c>
      <c r="G61" s="125" t="s">
        <v>17</v>
      </c>
    </row>
    <row r="62" spans="4:7">
      <c r="E62" s="106"/>
    </row>
    <row r="63" spans="4:7">
      <c r="E63" s="106"/>
    </row>
    <row r="64" spans="4:7">
      <c r="E64" s="106"/>
    </row>
    <row r="65" spans="5:5">
      <c r="E65" s="106"/>
    </row>
    <row r="66" spans="5:5">
      <c r="E66" s="106"/>
    </row>
    <row r="67" spans="5:5">
      <c r="E67" s="106"/>
    </row>
    <row r="68" spans="5:5">
      <c r="E68" s="106"/>
    </row>
    <row r="69" spans="5:5">
      <c r="E69" s="106"/>
    </row>
    <row r="70" spans="5:5">
      <c r="E70" s="106"/>
    </row>
    <row r="71" spans="5:5">
      <c r="E71" s="106"/>
    </row>
    <row r="72" spans="5:5">
      <c r="E72" s="106"/>
    </row>
    <row r="73" spans="5:5">
      <c r="E73" s="106"/>
    </row>
    <row r="74" spans="5:5">
      <c r="E74" s="106"/>
    </row>
    <row r="75" spans="5:5">
      <c r="E75" s="106"/>
    </row>
    <row r="76" spans="5:5">
      <c r="E76" s="106"/>
    </row>
    <row r="77" spans="5:5">
      <c r="E77" s="106"/>
    </row>
    <row r="78" spans="5:5">
      <c r="E78" s="106"/>
    </row>
    <row r="79" spans="5:5">
      <c r="E79" s="106"/>
    </row>
    <row r="80" spans="5:5">
      <c r="E80" s="106"/>
    </row>
    <row r="81" spans="5:5">
      <c r="E81" s="106"/>
    </row>
    <row r="82" spans="5:5">
      <c r="E82" s="106"/>
    </row>
    <row r="83" spans="5:5">
      <c r="E83" s="106"/>
    </row>
    <row r="84" spans="5:5">
      <c r="E84" s="106"/>
    </row>
    <row r="85" spans="5:5">
      <c r="E85" s="106"/>
    </row>
    <row r="86" spans="5:5">
      <c r="E86" s="106"/>
    </row>
    <row r="87" spans="5:5">
      <c r="E87" s="106"/>
    </row>
    <row r="88" spans="5:5">
      <c r="E88" s="106"/>
    </row>
    <row r="89" spans="5:5">
      <c r="E89" s="106"/>
    </row>
    <row r="90" spans="5:5">
      <c r="E90" s="106"/>
    </row>
    <row r="91" spans="5:5">
      <c r="E91" s="106"/>
    </row>
    <row r="92" spans="5:5">
      <c r="E92" s="106"/>
    </row>
    <row r="93" spans="5:5">
      <c r="E93" s="106"/>
    </row>
    <row r="94" spans="5:5">
      <c r="E94" s="106"/>
    </row>
    <row r="95" spans="5:5">
      <c r="E95" s="106"/>
    </row>
    <row r="96" spans="5:5">
      <c r="E96" s="106"/>
    </row>
    <row r="97" spans="5:5">
      <c r="E97" s="106"/>
    </row>
    <row r="98" spans="5:5">
      <c r="E98" s="106"/>
    </row>
    <row r="99" spans="5:5">
      <c r="E99" s="106"/>
    </row>
    <row r="100" spans="5:5">
      <c r="E100" s="106"/>
    </row>
    <row r="101" spans="5:5">
      <c r="E101" s="106"/>
    </row>
    <row r="102" spans="5:5">
      <c r="E102" s="106"/>
    </row>
    <row r="103" spans="5:5">
      <c r="E103" s="106"/>
    </row>
    <row r="104" spans="5:5">
      <c r="E104" s="106"/>
    </row>
    <row r="105" spans="5:5">
      <c r="E105" s="106"/>
    </row>
    <row r="106" spans="5:5">
      <c r="E106" s="106"/>
    </row>
    <row r="107" spans="5:5">
      <c r="E107" s="106"/>
    </row>
    <row r="108" spans="5:5">
      <c r="E108" s="106"/>
    </row>
    <row r="109" spans="5:5">
      <c r="E109" s="106"/>
    </row>
    <row r="110" spans="5:5">
      <c r="E110" s="106"/>
    </row>
    <row r="111" spans="5:5">
      <c r="E111" s="106"/>
    </row>
    <row r="112" spans="5:5">
      <c r="E112" s="106"/>
    </row>
    <row r="113" spans="5:5">
      <c r="E113" s="106"/>
    </row>
    <row r="114" spans="5:5">
      <c r="E114" s="106"/>
    </row>
    <row r="115" spans="5:5">
      <c r="E115" s="106"/>
    </row>
    <row r="116" spans="5:5">
      <c r="E116" s="106"/>
    </row>
    <row r="117" spans="5:5">
      <c r="E117" s="106"/>
    </row>
    <row r="118" spans="5:5">
      <c r="E118" s="106"/>
    </row>
    <row r="119" spans="5:5">
      <c r="E119" s="106"/>
    </row>
    <row r="120" spans="5:5">
      <c r="E120" s="106"/>
    </row>
    <row r="121" spans="5:5">
      <c r="E121" s="106"/>
    </row>
    <row r="122" spans="5:5">
      <c r="E122" s="106"/>
    </row>
    <row r="123" spans="5:5">
      <c r="E123" s="106"/>
    </row>
    <row r="124" spans="5:5">
      <c r="E124" s="106"/>
    </row>
    <row r="125" spans="5:5">
      <c r="E125" s="106"/>
    </row>
    <row r="126" spans="5:5">
      <c r="E126" s="106"/>
    </row>
    <row r="127" spans="5:5">
      <c r="E127" s="106"/>
    </row>
    <row r="128" spans="5:5">
      <c r="E128" s="106"/>
    </row>
    <row r="129" spans="5:5">
      <c r="E129" s="106"/>
    </row>
    <row r="130" spans="5:5">
      <c r="E130" s="106"/>
    </row>
    <row r="131" spans="5:5">
      <c r="E131" s="106"/>
    </row>
    <row r="132" spans="5:5">
      <c r="E132" s="106"/>
    </row>
    <row r="133" spans="5:5">
      <c r="E133" s="106"/>
    </row>
    <row r="134" spans="5:5">
      <c r="E134" s="106"/>
    </row>
    <row r="135" spans="5:5">
      <c r="E135" s="106"/>
    </row>
    <row r="136" spans="5:5">
      <c r="E136" s="106"/>
    </row>
    <row r="137" spans="5:5">
      <c r="E137" s="106"/>
    </row>
    <row r="138" spans="5:5">
      <c r="E138" s="106"/>
    </row>
    <row r="139" spans="5:5">
      <c r="E139" s="106"/>
    </row>
    <row r="140" spans="5:5">
      <c r="E140" s="106"/>
    </row>
    <row r="141" spans="5:5">
      <c r="E141" s="106"/>
    </row>
    <row r="142" spans="5:5">
      <c r="E142" s="106"/>
    </row>
    <row r="143" spans="5:5">
      <c r="E143" s="106"/>
    </row>
    <row r="144" spans="5:5">
      <c r="E144" s="106"/>
    </row>
    <row r="145" spans="5:5">
      <c r="E145" s="106"/>
    </row>
    <row r="146" spans="5:5">
      <c r="E146" s="106"/>
    </row>
    <row r="147" spans="5:5">
      <c r="E147" s="106"/>
    </row>
    <row r="148" spans="5:5">
      <c r="E148" s="106"/>
    </row>
    <row r="149" spans="5:5">
      <c r="E149" s="106"/>
    </row>
    <row r="150" spans="5:5">
      <c r="E150" s="106"/>
    </row>
    <row r="151" spans="5:5">
      <c r="E151" s="106"/>
    </row>
    <row r="152" spans="5:5">
      <c r="E152" s="106"/>
    </row>
    <row r="153" spans="5:5">
      <c r="E153" s="106"/>
    </row>
    <row r="154" spans="5:5">
      <c r="E154" s="106"/>
    </row>
    <row r="155" spans="5:5">
      <c r="E155" s="106"/>
    </row>
    <row r="156" spans="5:5">
      <c r="E156" s="106"/>
    </row>
    <row r="157" spans="5:5">
      <c r="E157" s="106"/>
    </row>
    <row r="158" spans="5:5">
      <c r="E158" s="106"/>
    </row>
    <row r="159" spans="5:5">
      <c r="E159" s="106"/>
    </row>
    <row r="160" spans="5:5">
      <c r="E160" s="106"/>
    </row>
    <row r="161" spans="5:5">
      <c r="E161" s="106"/>
    </row>
    <row r="162" spans="5:5">
      <c r="E162" s="106"/>
    </row>
    <row r="163" spans="5:5">
      <c r="E163" s="106"/>
    </row>
    <row r="164" spans="5:5">
      <c r="E164" s="106"/>
    </row>
    <row r="165" spans="5:5">
      <c r="E165" s="106"/>
    </row>
    <row r="166" spans="5:5">
      <c r="E166" s="106"/>
    </row>
    <row r="167" spans="5:5">
      <c r="E167" s="106"/>
    </row>
    <row r="168" spans="5:5">
      <c r="E168" s="106"/>
    </row>
    <row r="169" spans="5:5">
      <c r="E169" s="106"/>
    </row>
    <row r="170" spans="5:5">
      <c r="E170" s="106"/>
    </row>
    <row r="171" spans="5:5">
      <c r="E171" s="106"/>
    </row>
    <row r="172" spans="5:5">
      <c r="E172" s="106"/>
    </row>
    <row r="173" spans="5:5">
      <c r="E173" s="106"/>
    </row>
    <row r="174" spans="5:5">
      <c r="E174" s="106"/>
    </row>
    <row r="175" spans="5:5">
      <c r="E175" s="106"/>
    </row>
    <row r="176" spans="5:5">
      <c r="E176" s="106"/>
    </row>
    <row r="177" spans="5:5">
      <c r="E177" s="106"/>
    </row>
    <row r="178" spans="5:5">
      <c r="E178" s="106"/>
    </row>
    <row r="179" spans="5:5">
      <c r="E179" s="106"/>
    </row>
    <row r="180" spans="5:5">
      <c r="E180" s="106"/>
    </row>
    <row r="181" spans="5:5">
      <c r="E181" s="106"/>
    </row>
    <row r="182" spans="5:5">
      <c r="E182" s="106"/>
    </row>
    <row r="183" spans="5:5">
      <c r="E183" s="106"/>
    </row>
    <row r="184" spans="5:5">
      <c r="E184" s="106"/>
    </row>
    <row r="185" spans="5:5">
      <c r="E185" s="106"/>
    </row>
    <row r="186" spans="5:5">
      <c r="E186" s="106"/>
    </row>
    <row r="187" spans="5:5">
      <c r="E187" s="106"/>
    </row>
    <row r="188" spans="5:5">
      <c r="E188" s="106"/>
    </row>
    <row r="189" spans="5:5">
      <c r="E189" s="106"/>
    </row>
    <row r="190" spans="5:5">
      <c r="E190" s="106"/>
    </row>
    <row r="191" spans="5:5">
      <c r="E191" s="106"/>
    </row>
    <row r="192" spans="5:5">
      <c r="E192" s="106"/>
    </row>
    <row r="193" spans="5:5">
      <c r="E193" s="106"/>
    </row>
    <row r="194" spans="5:5">
      <c r="E194" s="106"/>
    </row>
    <row r="195" spans="5:5">
      <c r="E195" s="106"/>
    </row>
    <row r="196" spans="5:5">
      <c r="E196" s="106"/>
    </row>
    <row r="197" spans="5:5">
      <c r="E197" s="106"/>
    </row>
    <row r="198" spans="5:5">
      <c r="E198" s="106"/>
    </row>
    <row r="199" spans="5:5">
      <c r="E199" s="106"/>
    </row>
    <row r="200" spans="5:5">
      <c r="E200" s="106"/>
    </row>
    <row r="201" spans="5:5">
      <c r="E201" s="106"/>
    </row>
    <row r="202" spans="5:5">
      <c r="E202" s="106"/>
    </row>
    <row r="203" spans="5:5">
      <c r="E203" s="106"/>
    </row>
    <row r="204" spans="5:5">
      <c r="E204" s="106"/>
    </row>
    <row r="205" spans="5:5">
      <c r="E205" s="106"/>
    </row>
    <row r="206" spans="5:5">
      <c r="E206" s="106"/>
    </row>
    <row r="207" spans="5:5">
      <c r="E207" s="106"/>
    </row>
    <row r="208" spans="5:5">
      <c r="E208" s="106"/>
    </row>
    <row r="209" spans="5:5">
      <c r="E209" s="106"/>
    </row>
    <row r="210" spans="5:5">
      <c r="E210" s="106"/>
    </row>
    <row r="211" spans="5:5">
      <c r="E211" s="106"/>
    </row>
    <row r="212" spans="5:5">
      <c r="E212" s="106"/>
    </row>
    <row r="213" spans="5:5">
      <c r="E213" s="106"/>
    </row>
    <row r="214" spans="5:5">
      <c r="E214" s="106"/>
    </row>
    <row r="215" spans="5:5">
      <c r="E215" s="106"/>
    </row>
    <row r="216" spans="5:5">
      <c r="E216" s="106"/>
    </row>
    <row r="217" spans="5:5">
      <c r="E217" s="106"/>
    </row>
    <row r="218" spans="5:5">
      <c r="E218" s="106"/>
    </row>
    <row r="219" spans="5:5">
      <c r="E219" s="106"/>
    </row>
    <row r="220" spans="5:5">
      <c r="E220" s="106"/>
    </row>
    <row r="221" spans="5:5">
      <c r="E221" s="106"/>
    </row>
    <row r="222" spans="5:5">
      <c r="E222" s="106"/>
    </row>
    <row r="223" spans="5:5">
      <c r="E223" s="106"/>
    </row>
    <row r="224" spans="5:5">
      <c r="E224" s="106"/>
    </row>
    <row r="225" spans="5:5">
      <c r="E225" s="106"/>
    </row>
    <row r="226" spans="5:5">
      <c r="E226" s="106"/>
    </row>
    <row r="227" spans="5:5">
      <c r="E227" s="106"/>
    </row>
    <row r="228" spans="5:5">
      <c r="E228" s="106"/>
    </row>
    <row r="229" spans="5:5">
      <c r="E229" s="106"/>
    </row>
    <row r="230" spans="5:5">
      <c r="E230" s="106"/>
    </row>
    <row r="231" spans="5:5">
      <c r="E231" s="106"/>
    </row>
    <row r="232" spans="5:5">
      <c r="E232" s="106"/>
    </row>
    <row r="233" spans="5:5">
      <c r="E233" s="106"/>
    </row>
    <row r="234" spans="5:5">
      <c r="E234" s="106"/>
    </row>
    <row r="235" spans="5:5">
      <c r="E235" s="106"/>
    </row>
    <row r="236" spans="5:5">
      <c r="E236" s="106"/>
    </row>
    <row r="237" spans="5:5">
      <c r="E237" s="106"/>
    </row>
    <row r="238" spans="5:5">
      <c r="E238" s="106"/>
    </row>
    <row r="239" spans="5:5">
      <c r="E239" s="106"/>
    </row>
    <row r="240" spans="5:5">
      <c r="E240" s="106"/>
    </row>
    <row r="241" spans="5:5">
      <c r="E241" s="106"/>
    </row>
    <row r="242" spans="5:5">
      <c r="E242" s="106"/>
    </row>
    <row r="243" spans="5:5">
      <c r="E243" s="106"/>
    </row>
    <row r="244" spans="5:5">
      <c r="E244" s="106"/>
    </row>
    <row r="245" spans="5:5">
      <c r="E245" s="106"/>
    </row>
    <row r="246" spans="5:5">
      <c r="E246" s="106"/>
    </row>
    <row r="247" spans="5:5">
      <c r="E247" s="106"/>
    </row>
    <row r="248" spans="5:5">
      <c r="E248" s="106"/>
    </row>
    <row r="249" spans="5:5">
      <c r="E249" s="106"/>
    </row>
    <row r="250" spans="5:5">
      <c r="E250" s="106"/>
    </row>
    <row r="251" spans="5:5">
      <c r="E251" s="106"/>
    </row>
    <row r="252" spans="5:5">
      <c r="E252" s="106"/>
    </row>
    <row r="253" spans="5:5">
      <c r="E253" s="106"/>
    </row>
    <row r="254" spans="5:5">
      <c r="E254" s="106"/>
    </row>
    <row r="255" spans="5:5">
      <c r="E255" s="106"/>
    </row>
    <row r="256" spans="5:5">
      <c r="E256" s="106"/>
    </row>
    <row r="257" spans="5:5">
      <c r="E257" s="106"/>
    </row>
    <row r="258" spans="5:5">
      <c r="E258" s="106"/>
    </row>
    <row r="259" spans="5:5">
      <c r="E259" s="106"/>
    </row>
    <row r="260" spans="5:5">
      <c r="E260" s="106"/>
    </row>
    <row r="261" spans="5:5">
      <c r="E261" s="106"/>
    </row>
    <row r="262" spans="5:5">
      <c r="E262" s="106"/>
    </row>
    <row r="263" spans="5:5">
      <c r="E263" s="106"/>
    </row>
    <row r="264" spans="5:5">
      <c r="E264" s="106"/>
    </row>
    <row r="265" spans="5:5">
      <c r="E265" s="106"/>
    </row>
    <row r="266" spans="5:5">
      <c r="E266" s="106"/>
    </row>
    <row r="267" spans="5:5">
      <c r="E267" s="106"/>
    </row>
    <row r="268" spans="5:5">
      <c r="E268" s="106"/>
    </row>
    <row r="269" spans="5:5">
      <c r="E269" s="106"/>
    </row>
    <row r="270" spans="5:5">
      <c r="E270" s="106"/>
    </row>
    <row r="271" spans="5:5">
      <c r="E271" s="106"/>
    </row>
    <row r="272" spans="5:5">
      <c r="E272" s="106"/>
    </row>
    <row r="273" spans="5:5">
      <c r="E273" s="106"/>
    </row>
    <row r="274" spans="5:5">
      <c r="E274" s="106"/>
    </row>
    <row r="275" spans="5:5">
      <c r="E275" s="106"/>
    </row>
  </sheetData>
  <mergeCells count="1">
    <mergeCell ref="I18:K18"/>
  </mergeCells>
  <conditionalFormatting sqref="C1:C2">
    <cfRule type="expression" dxfId="180" priority="8">
      <formula>$C$2/$D$2&gt;=0.076</formula>
    </cfRule>
  </conditionalFormatting>
  <conditionalFormatting sqref="D1:D2">
    <cfRule type="expression" dxfId="179" priority="9">
      <formula>$C$2/$D$2&gt;=0.153</formula>
    </cfRule>
  </conditionalFormatting>
  <conditionalFormatting sqref="E1:E2">
    <cfRule type="expression" dxfId="178" priority="10">
      <formula>$C$2/$D$2&gt;=0.23</formula>
    </cfRule>
  </conditionalFormatting>
  <conditionalFormatting sqref="F1:F2">
    <cfRule type="expression" dxfId="177" priority="11">
      <formula>$C$2/$D$2&gt;=0.307</formula>
    </cfRule>
  </conditionalFormatting>
  <conditionalFormatting sqref="G1:G2">
    <cfRule type="expression" dxfId="176" priority="12">
      <formula>$C$2/$D$2&gt;=0.384</formula>
    </cfRule>
  </conditionalFormatting>
  <conditionalFormatting sqref="H1:H2">
    <cfRule type="expression" dxfId="175" priority="13">
      <formula>$C$2/$D$2&gt;=0.461</formula>
    </cfRule>
  </conditionalFormatting>
  <conditionalFormatting sqref="I1:I2">
    <cfRule type="expression" dxfId="174" priority="14">
      <formula>$C$2/$D$2&gt;=0.538</formula>
    </cfRule>
  </conditionalFormatting>
  <conditionalFormatting sqref="J1:J2">
    <cfRule type="expression" dxfId="173" priority="15">
      <formula>$C$2/$D$2&gt;=0.615</formula>
    </cfRule>
  </conditionalFormatting>
  <conditionalFormatting sqref="K1:R2">
    <cfRule type="expression" dxfId="172" priority="16">
      <formula>$C$2/$D$2&gt;=0.692</formula>
    </cfRule>
  </conditionalFormatting>
  <conditionalFormatting sqref="N1">
    <cfRule type="expression" dxfId="171" priority="4">
      <formula>$C$2/$D$2&gt;=0.846</formula>
    </cfRule>
  </conditionalFormatting>
  <conditionalFormatting sqref="Q1">
    <cfRule type="expression" dxfId="170" priority="7">
      <formula>$C$2/$D$2&gt;=0.846</formula>
    </cfRule>
  </conditionalFormatting>
  <conditionalFormatting sqref="R1">
    <cfRule type="expression" dxfId="169" priority="2">
      <formula>$R$1&lt;&gt;""</formula>
    </cfRule>
  </conditionalFormatting>
  <conditionalFormatting sqref="S1:T1 C1:Q2 Z1:AQ2 R2:T2">
    <cfRule type="expression" dxfId="168" priority="1">
      <formula>$R$1="Feedback OFF"</formula>
    </cfRule>
  </conditionalFormatting>
  <conditionalFormatting sqref="S1:T2">
    <cfRule type="expression" dxfId="167" priority="3">
      <formula>$C$2/$D$2&gt;=0.846</formula>
    </cfRule>
  </conditionalFormatting>
  <conditionalFormatting sqref="Z1:AH1 AJ1:AM1 AO1:AQ1 Z2:AQ2">
    <cfRule type="expression" dxfId="166" priority="17">
      <formula>$C$2/$D$2&gt;=1</formula>
    </cfRule>
  </conditionalFormatting>
  <conditionalFormatting sqref="AI1">
    <cfRule type="expression" dxfId="165" priority="6">
      <formula>$C$2/$D$2&gt;=0.846</formula>
    </cfRule>
  </conditionalFormatting>
  <conditionalFormatting sqref="AN1">
    <cfRule type="expression" dxfId="164" priority="5">
      <formula>$C$2/$D$2&gt;=0.846</formula>
    </cfRule>
  </conditionalFormatting>
  <dataValidations count="2">
    <dataValidation type="list" allowBlank="1" showInputMessage="1" showErrorMessage="1" sqref="S9:S11" xr:uid="{4EB9D2D7-A37A-4528-841E-43E629AFA186}">
      <formula1>"A,B,C"</formula1>
    </dataValidation>
    <dataValidation type="list" allowBlank="1" showInputMessage="1" showErrorMessage="1" sqref="P1" xr:uid="{BAFBE656-FFCA-4447-BF10-5B15FB9F96E7}">
      <formula1>"Feedback ON, Taunting ON, Feedback OFF"</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1342D-389F-4110-8F5B-86FDAB475BFF}">
  <sheetPr>
    <tabColor rgb="FF4FADEA"/>
  </sheetPr>
  <dimension ref="D3:AP60"/>
  <sheetViews>
    <sheetView topLeftCell="E1" zoomScale="43" zoomScaleNormal="110" zoomScalePageLayoutView="85" workbookViewId="0">
      <selection activeCell="L23" sqref="L23:N28"/>
    </sheetView>
  </sheetViews>
  <sheetFormatPr defaultColWidth="10.7109375" defaultRowHeight="8.25"/>
  <cols>
    <col min="1" max="2" width="0.85546875" style="106" customWidth="1"/>
    <col min="3" max="3" width="1.28515625" style="106" customWidth="1"/>
    <col min="4" max="4" width="10.28515625" style="110" customWidth="1"/>
    <col min="5" max="5" width="22.140625" style="106" customWidth="1"/>
    <col min="6" max="6" width="11" style="106" customWidth="1"/>
    <col min="7" max="9" width="14.140625" style="106" customWidth="1"/>
    <col min="10" max="10" width="3" style="106" customWidth="1"/>
    <col min="11" max="11" width="10.140625" style="106" customWidth="1"/>
    <col min="12" max="12" width="27.7109375" style="106" bestFit="1" customWidth="1"/>
    <col min="13" max="13" width="15.85546875" style="106" bestFit="1" customWidth="1"/>
    <col min="14" max="14" width="8.5703125" style="106" bestFit="1" customWidth="1"/>
    <col min="15" max="15" width="35.42578125" style="106" customWidth="1"/>
    <col min="16" max="16" width="6.7109375" style="106" customWidth="1"/>
    <col min="17" max="17" width="108.7109375" style="106" customWidth="1"/>
    <col min="18" max="18" width="25.42578125" style="106" bestFit="1" customWidth="1"/>
    <col min="19" max="19" width="2.140625" style="106" customWidth="1"/>
    <col min="20" max="16384" width="10.7109375" style="106"/>
  </cols>
  <sheetData>
    <row r="3" spans="4:19" ht="4.9000000000000004" customHeight="1"/>
    <row r="4" spans="4:19" ht="4.9000000000000004" customHeight="1"/>
    <row r="5" spans="4:19" ht="4.9000000000000004" customHeight="1"/>
    <row r="6" spans="4:19" ht="9" customHeight="1"/>
    <row r="7" spans="4:19" s="105" customFormat="1">
      <c r="D7" s="119">
        <v>0</v>
      </c>
      <c r="E7" s="119">
        <v>0</v>
      </c>
      <c r="F7" s="119">
        <v>0</v>
      </c>
      <c r="G7" s="119">
        <v>0</v>
      </c>
      <c r="J7" s="107"/>
      <c r="K7" s="120">
        <v>0</v>
      </c>
      <c r="Q7" s="154">
        <v>0</v>
      </c>
      <c r="R7" s="155"/>
    </row>
    <row r="8" spans="4:19" ht="108" customHeight="1">
      <c r="D8" s="121">
        <v>0</v>
      </c>
      <c r="E8" s="121">
        <v>0</v>
      </c>
      <c r="F8" s="121">
        <v>0</v>
      </c>
      <c r="G8" s="121">
        <v>0</v>
      </c>
      <c r="H8" s="121"/>
      <c r="I8" s="121"/>
      <c r="J8" s="107"/>
      <c r="K8" s="106">
        <v>0</v>
      </c>
      <c r="Q8" s="156">
        <v>0</v>
      </c>
      <c r="R8" s="138">
        <v>0</v>
      </c>
    </row>
    <row r="9" spans="4:19" ht="136.9" customHeight="1">
      <c r="D9" s="121">
        <v>0</v>
      </c>
      <c r="E9" s="121">
        <v>0</v>
      </c>
      <c r="F9" s="121">
        <v>0</v>
      </c>
      <c r="G9" s="121">
        <v>0</v>
      </c>
      <c r="H9" s="121"/>
      <c r="I9" s="121"/>
      <c r="J9" s="107"/>
      <c r="K9" s="111"/>
      <c r="Q9" s="153">
        <v>0</v>
      </c>
      <c r="R9" s="138">
        <v>0</v>
      </c>
    </row>
    <row r="10" spans="4:19" ht="150.4" customHeight="1">
      <c r="D10" s="121">
        <v>0</v>
      </c>
      <c r="E10" s="121">
        <v>0</v>
      </c>
      <c r="F10" s="121">
        <v>0</v>
      </c>
      <c r="G10" s="121">
        <v>0</v>
      </c>
      <c r="H10" s="121"/>
      <c r="I10" s="121"/>
      <c r="J10" s="107"/>
      <c r="K10" s="112">
        <v>0</v>
      </c>
      <c r="Q10" s="153">
        <v>0</v>
      </c>
      <c r="R10" s="138">
        <v>0</v>
      </c>
    </row>
    <row r="11" spans="4:19">
      <c r="D11" s="121">
        <v>0</v>
      </c>
      <c r="E11" s="121">
        <v>0</v>
      </c>
      <c r="F11" s="121">
        <v>0</v>
      </c>
      <c r="G11" s="121">
        <v>0</v>
      </c>
      <c r="H11" s="121"/>
      <c r="I11" s="121"/>
      <c r="J11" s="107"/>
      <c r="K11" s="113">
        <v>0</v>
      </c>
      <c r="Q11" s="134">
        <v>0</v>
      </c>
      <c r="R11" s="139">
        <v>5</v>
      </c>
      <c r="S11" s="106">
        <v>0</v>
      </c>
    </row>
    <row r="12" spans="4:19" ht="129" customHeight="1">
      <c r="D12" s="121">
        <v>0</v>
      </c>
      <c r="E12" s="121">
        <v>0</v>
      </c>
      <c r="F12" s="121">
        <v>0</v>
      </c>
      <c r="G12" s="121">
        <v>0</v>
      </c>
      <c r="H12" s="121"/>
      <c r="I12" s="121"/>
      <c r="J12" s="107"/>
      <c r="K12" s="115">
        <v>0</v>
      </c>
    </row>
    <row r="13" spans="4:19">
      <c r="D13" s="121">
        <v>0</v>
      </c>
      <c r="E13" s="121">
        <v>0</v>
      </c>
      <c r="F13" s="121">
        <v>0</v>
      </c>
      <c r="G13" s="121">
        <v>0</v>
      </c>
      <c r="H13" s="121"/>
      <c r="I13" s="121"/>
      <c r="J13" s="107"/>
      <c r="K13" s="122">
        <v>0</v>
      </c>
    </row>
    <row r="14" spans="4:19">
      <c r="D14" s="121">
        <v>0</v>
      </c>
      <c r="E14" s="121">
        <v>0</v>
      </c>
      <c r="F14" s="121">
        <v>0</v>
      </c>
      <c r="G14" s="121">
        <v>0</v>
      </c>
      <c r="H14" s="121"/>
      <c r="I14" s="121"/>
      <c r="J14" s="107"/>
      <c r="K14" s="115">
        <v>0</v>
      </c>
    </row>
    <row r="15" spans="4:19">
      <c r="D15" s="121">
        <v>0</v>
      </c>
      <c r="E15" s="121">
        <v>0</v>
      </c>
      <c r="F15" s="121">
        <v>0</v>
      </c>
      <c r="G15" s="121">
        <v>0</v>
      </c>
      <c r="H15" s="121"/>
      <c r="I15" s="121"/>
      <c r="J15" s="107"/>
    </row>
    <row r="16" spans="4:19">
      <c r="D16" s="121">
        <v>0</v>
      </c>
      <c r="E16" s="121">
        <v>0</v>
      </c>
      <c r="F16" s="121">
        <v>0</v>
      </c>
      <c r="G16" s="121">
        <v>0</v>
      </c>
      <c r="H16" s="121"/>
      <c r="I16" s="121"/>
      <c r="J16" s="107"/>
      <c r="K16" s="107"/>
    </row>
    <row r="17" spans="4:42">
      <c r="D17" s="121">
        <v>0</v>
      </c>
      <c r="E17" s="121">
        <v>0</v>
      </c>
      <c r="F17" s="121">
        <v>0</v>
      </c>
      <c r="G17" s="121">
        <v>0</v>
      </c>
      <c r="H17" s="121"/>
      <c r="I17" s="121"/>
      <c r="J17" s="107"/>
      <c r="K17" s="107"/>
      <c r="Q17" s="105"/>
    </row>
    <row r="18" spans="4:42">
      <c r="D18" s="121">
        <v>0</v>
      </c>
      <c r="E18" s="121">
        <v>0</v>
      </c>
      <c r="F18" s="121">
        <v>0</v>
      </c>
      <c r="G18" s="121">
        <v>0</v>
      </c>
      <c r="H18" s="121"/>
      <c r="I18" s="121"/>
      <c r="J18" s="121"/>
      <c r="K18" s="107"/>
      <c r="L18" s="107"/>
      <c r="M18" s="107"/>
      <c r="Q18" s="105"/>
    </row>
    <row r="19" spans="4:42">
      <c r="D19" s="121">
        <v>0</v>
      </c>
      <c r="E19" s="121">
        <v>0</v>
      </c>
      <c r="F19" s="121">
        <v>0</v>
      </c>
      <c r="G19" s="121">
        <v>0</v>
      </c>
      <c r="H19" s="121"/>
      <c r="I19" s="121"/>
      <c r="J19" s="121"/>
      <c r="K19" s="107"/>
      <c r="L19" s="107"/>
      <c r="M19" s="107"/>
      <c r="Q19" s="105"/>
    </row>
    <row r="20" spans="4:42">
      <c r="D20" s="121">
        <v>0</v>
      </c>
      <c r="E20" s="121">
        <v>0</v>
      </c>
      <c r="F20" s="121">
        <v>0</v>
      </c>
      <c r="G20" s="121">
        <v>0</v>
      </c>
      <c r="H20" s="121"/>
      <c r="I20" s="121"/>
      <c r="J20" s="121"/>
      <c r="K20" s="107"/>
      <c r="L20" s="151">
        <v>0</v>
      </c>
      <c r="M20" s="151"/>
      <c r="N20" s="115"/>
      <c r="O20" s="115"/>
      <c r="P20" s="115"/>
      <c r="Q20" s="110"/>
      <c r="R20" s="115"/>
      <c r="S20" s="115"/>
      <c r="T20" s="115"/>
      <c r="U20" s="115"/>
      <c r="V20" s="115"/>
      <c r="W20" s="115"/>
      <c r="X20" s="115"/>
      <c r="Y20" s="115"/>
      <c r="Z20" s="115"/>
      <c r="AA20" s="115"/>
      <c r="AB20" s="115"/>
      <c r="AC20" s="115"/>
      <c r="AD20" s="115"/>
      <c r="AE20" s="115"/>
      <c r="AF20" s="115"/>
      <c r="AG20" s="115"/>
      <c r="AH20" s="115"/>
      <c r="AI20" s="115"/>
      <c r="AJ20" s="115"/>
      <c r="AK20" s="115"/>
      <c r="AL20" s="115"/>
      <c r="AM20" s="115"/>
      <c r="AN20" s="115"/>
      <c r="AO20" s="115"/>
      <c r="AP20" s="115"/>
    </row>
    <row r="21" spans="4:42">
      <c r="D21" s="121">
        <v>0</v>
      </c>
      <c r="E21" s="121">
        <v>0</v>
      </c>
      <c r="F21" s="121">
        <v>0</v>
      </c>
      <c r="G21" s="121">
        <v>0</v>
      </c>
      <c r="H21" s="121"/>
      <c r="I21" s="121"/>
      <c r="J21" s="121"/>
      <c r="K21" s="107"/>
      <c r="L21" s="151">
        <v>0</v>
      </c>
      <c r="M21" s="151"/>
      <c r="N21" s="115"/>
      <c r="O21" s="115"/>
      <c r="P21" s="115"/>
      <c r="Q21" s="110"/>
      <c r="R21" s="115"/>
      <c r="S21" s="115"/>
      <c r="T21" s="115"/>
      <c r="U21" s="115"/>
      <c r="V21" s="115"/>
      <c r="W21" s="115"/>
      <c r="X21" s="115"/>
      <c r="Y21" s="115"/>
      <c r="Z21" s="115"/>
      <c r="AA21" s="115"/>
      <c r="AB21" s="115"/>
      <c r="AC21" s="115"/>
      <c r="AD21" s="115"/>
      <c r="AE21" s="115"/>
      <c r="AF21" s="115"/>
      <c r="AG21" s="115"/>
      <c r="AH21" s="115"/>
      <c r="AI21" s="115"/>
      <c r="AJ21" s="115"/>
      <c r="AK21" s="115"/>
      <c r="AL21" s="115"/>
      <c r="AM21" s="115"/>
      <c r="AN21" s="115"/>
      <c r="AO21" s="115"/>
      <c r="AP21" s="115"/>
    </row>
    <row r="22" spans="4:42">
      <c r="D22" s="121">
        <v>0</v>
      </c>
      <c r="E22" s="121">
        <v>0</v>
      </c>
      <c r="F22" s="121">
        <v>0</v>
      </c>
      <c r="G22" s="121">
        <v>0</v>
      </c>
      <c r="H22" s="121"/>
      <c r="I22" s="121"/>
      <c r="J22" s="121"/>
      <c r="K22" s="107"/>
      <c r="M22" s="107"/>
      <c r="N22" s="107"/>
      <c r="Q22" s="105"/>
    </row>
    <row r="23" spans="4:42">
      <c r="D23" s="121">
        <v>0</v>
      </c>
      <c r="E23" s="121">
        <v>0</v>
      </c>
      <c r="F23" s="121">
        <v>0</v>
      </c>
      <c r="G23" s="121">
        <v>0</v>
      </c>
      <c r="H23" s="121"/>
      <c r="I23" s="121"/>
      <c r="J23" s="121"/>
      <c r="K23" s="107"/>
      <c r="L23" s="105">
        <v>0</v>
      </c>
      <c r="M23" s="105">
        <v>0</v>
      </c>
      <c r="N23" s="105">
        <v>0</v>
      </c>
      <c r="P23" s="105"/>
      <c r="Q23" s="105">
        <v>0</v>
      </c>
      <c r="R23" s="106">
        <v>0</v>
      </c>
      <c r="S23" s="106">
        <v>0</v>
      </c>
    </row>
    <row r="24" spans="4:42">
      <c r="D24" s="121">
        <v>0</v>
      </c>
      <c r="E24" s="121">
        <v>0</v>
      </c>
      <c r="F24" s="121">
        <v>0</v>
      </c>
      <c r="G24" s="121">
        <v>0</v>
      </c>
      <c r="H24" s="121"/>
      <c r="I24" s="121"/>
      <c r="J24" s="121"/>
      <c r="K24" s="107"/>
      <c r="L24" s="105">
        <v>0</v>
      </c>
      <c r="M24" s="105">
        <v>0</v>
      </c>
      <c r="N24" s="158">
        <v>0</v>
      </c>
      <c r="P24" s="105"/>
      <c r="Q24" s="105">
        <v>0</v>
      </c>
      <c r="R24" s="106">
        <v>1</v>
      </c>
      <c r="S24" s="106">
        <v>1</v>
      </c>
    </row>
    <row r="25" spans="4:42">
      <c r="D25" s="121">
        <v>0</v>
      </c>
      <c r="E25" s="121">
        <v>0</v>
      </c>
      <c r="F25" s="121">
        <v>0</v>
      </c>
      <c r="G25" s="121">
        <v>0</v>
      </c>
      <c r="H25" s="121"/>
      <c r="I25" s="121"/>
      <c r="J25" s="121"/>
      <c r="K25" s="107"/>
      <c r="L25" s="105">
        <v>0</v>
      </c>
      <c r="M25" s="105">
        <v>0</v>
      </c>
      <c r="N25" s="158">
        <v>0</v>
      </c>
      <c r="P25" s="105"/>
      <c r="Q25" s="105">
        <v>0</v>
      </c>
      <c r="R25" s="106">
        <v>1</v>
      </c>
      <c r="S25" s="106">
        <v>1</v>
      </c>
    </row>
    <row r="26" spans="4:42">
      <c r="D26" s="121">
        <v>0</v>
      </c>
      <c r="E26" s="121">
        <v>0</v>
      </c>
      <c r="F26" s="121">
        <v>0</v>
      </c>
      <c r="G26" s="121">
        <v>0</v>
      </c>
      <c r="H26" s="121"/>
      <c r="I26" s="121"/>
      <c r="J26" s="121"/>
      <c r="K26" s="107"/>
      <c r="L26" s="105">
        <v>0</v>
      </c>
      <c r="M26" s="105">
        <v>0</v>
      </c>
      <c r="N26" s="158">
        <v>0</v>
      </c>
      <c r="Q26" s="105">
        <v>0</v>
      </c>
      <c r="R26" s="106">
        <v>1</v>
      </c>
      <c r="S26" s="106">
        <v>1</v>
      </c>
    </row>
    <row r="27" spans="4:42">
      <c r="D27" s="121">
        <v>0</v>
      </c>
      <c r="E27" s="121">
        <v>0</v>
      </c>
      <c r="F27" s="121">
        <v>0</v>
      </c>
      <c r="G27" s="121">
        <v>0</v>
      </c>
      <c r="H27" s="121"/>
      <c r="I27" s="121"/>
      <c r="J27" s="121"/>
      <c r="K27" s="107"/>
      <c r="L27" s="105">
        <v>0</v>
      </c>
      <c r="M27" s="105">
        <v>0</v>
      </c>
      <c r="N27" s="158">
        <v>0</v>
      </c>
      <c r="Q27" s="105">
        <v>0</v>
      </c>
      <c r="R27" s="106">
        <v>1</v>
      </c>
      <c r="S27" s="106">
        <v>1</v>
      </c>
    </row>
    <row r="28" spans="4:42">
      <c r="D28" s="121">
        <v>0</v>
      </c>
      <c r="E28" s="121">
        <v>0</v>
      </c>
      <c r="F28" s="121">
        <v>0</v>
      </c>
      <c r="G28" s="121">
        <v>0</v>
      </c>
      <c r="H28" s="121"/>
      <c r="I28" s="121"/>
      <c r="J28" s="121"/>
      <c r="K28" s="107"/>
      <c r="L28" s="105">
        <v>0</v>
      </c>
      <c r="M28" s="105">
        <v>0</v>
      </c>
      <c r="N28" s="158">
        <v>0</v>
      </c>
      <c r="Q28" s="105">
        <v>0</v>
      </c>
      <c r="R28" s="106">
        <v>1</v>
      </c>
      <c r="S28" s="106">
        <v>1</v>
      </c>
    </row>
    <row r="29" spans="4:42">
      <c r="D29" s="121">
        <v>0</v>
      </c>
      <c r="E29" s="121">
        <v>0</v>
      </c>
      <c r="F29" s="121">
        <v>0</v>
      </c>
      <c r="G29" s="121">
        <v>0</v>
      </c>
      <c r="H29" s="121"/>
      <c r="I29" s="121"/>
      <c r="J29" s="121"/>
      <c r="K29" s="107"/>
      <c r="L29" s="105"/>
      <c r="M29" s="105"/>
      <c r="N29" s="105"/>
      <c r="P29" s="135"/>
      <c r="Q29" s="105"/>
    </row>
    <row r="30" spans="4:42">
      <c r="D30" s="121">
        <v>0</v>
      </c>
      <c r="E30" s="121">
        <v>0</v>
      </c>
      <c r="F30" s="121">
        <v>0</v>
      </c>
      <c r="G30" s="121">
        <v>0</v>
      </c>
      <c r="H30" s="121"/>
      <c r="I30" s="121"/>
      <c r="J30" s="121"/>
      <c r="K30" s="107"/>
      <c r="L30" s="105"/>
      <c r="M30" s="105"/>
      <c r="N30" s="105"/>
      <c r="Q30" s="105"/>
    </row>
    <row r="31" spans="4:42">
      <c r="D31" s="121">
        <v>0</v>
      </c>
      <c r="E31" s="121">
        <v>0</v>
      </c>
      <c r="F31" s="121">
        <v>0</v>
      </c>
      <c r="G31" s="121">
        <v>0</v>
      </c>
      <c r="H31" s="121"/>
      <c r="I31" s="121"/>
      <c r="J31" s="121"/>
      <c r="K31" s="107"/>
      <c r="L31" s="105"/>
      <c r="M31" s="105"/>
      <c r="N31" s="105"/>
      <c r="Q31" s="105"/>
    </row>
    <row r="32" spans="4:42">
      <c r="D32" s="121">
        <v>0</v>
      </c>
      <c r="E32" s="121">
        <v>0</v>
      </c>
      <c r="F32" s="121">
        <v>0</v>
      </c>
      <c r="G32" s="121">
        <v>0</v>
      </c>
      <c r="H32" s="121"/>
      <c r="I32" s="121"/>
      <c r="J32" s="121"/>
      <c r="K32" s="107"/>
      <c r="L32" s="105"/>
      <c r="M32" s="105"/>
      <c r="N32" s="105"/>
      <c r="P32" s="135"/>
      <c r="Q32" s="105"/>
    </row>
    <row r="33" spans="4:17">
      <c r="D33" s="121">
        <v>0</v>
      </c>
      <c r="E33" s="121">
        <v>0</v>
      </c>
      <c r="F33" s="121">
        <v>0</v>
      </c>
      <c r="G33" s="121">
        <v>0</v>
      </c>
      <c r="H33" s="121"/>
      <c r="I33" s="121"/>
      <c r="J33" s="121"/>
      <c r="K33" s="107"/>
      <c r="L33" s="105"/>
      <c r="M33" s="105"/>
      <c r="N33" s="105"/>
      <c r="Q33" s="105"/>
    </row>
    <row r="34" spans="4:17">
      <c r="D34" s="121">
        <v>0</v>
      </c>
      <c r="E34" s="121">
        <v>0</v>
      </c>
      <c r="F34" s="121">
        <v>0</v>
      </c>
      <c r="G34" s="121">
        <v>0</v>
      </c>
      <c r="H34" s="121"/>
      <c r="I34" s="121"/>
      <c r="J34" s="121"/>
      <c r="K34" s="107"/>
      <c r="L34" s="105"/>
      <c r="M34" s="105"/>
      <c r="N34" s="105"/>
      <c r="Q34" s="105"/>
    </row>
    <row r="35" spans="4:17">
      <c r="D35" s="121">
        <v>0</v>
      </c>
      <c r="E35" s="121">
        <v>0</v>
      </c>
      <c r="F35" s="121">
        <v>0</v>
      </c>
      <c r="G35" s="121">
        <v>0</v>
      </c>
      <c r="H35" s="121"/>
      <c r="I35" s="121"/>
      <c r="J35" s="121"/>
      <c r="K35" s="107"/>
      <c r="L35" s="105"/>
      <c r="M35" s="105"/>
      <c r="N35" s="105"/>
      <c r="Q35" s="105"/>
    </row>
    <row r="36" spans="4:17">
      <c r="D36" s="121">
        <v>0</v>
      </c>
      <c r="E36" s="121">
        <v>0</v>
      </c>
      <c r="F36" s="121">
        <v>0</v>
      </c>
      <c r="G36" s="121">
        <v>0</v>
      </c>
      <c r="H36" s="121"/>
      <c r="I36" s="121"/>
      <c r="J36" s="121"/>
      <c r="K36" s="107"/>
      <c r="L36" s="105"/>
      <c r="M36" s="105"/>
      <c r="N36" s="105"/>
      <c r="Q36" s="105"/>
    </row>
    <row r="37" spans="4:17">
      <c r="D37" s="121">
        <v>0</v>
      </c>
      <c r="E37" s="121">
        <v>0</v>
      </c>
      <c r="F37" s="121">
        <v>0</v>
      </c>
      <c r="G37" s="121">
        <v>0</v>
      </c>
      <c r="H37" s="121"/>
      <c r="I37" s="121"/>
      <c r="J37" s="121"/>
      <c r="K37" s="107"/>
      <c r="L37" s="105"/>
      <c r="M37" s="105"/>
      <c r="N37" s="105"/>
      <c r="Q37" s="105"/>
    </row>
    <row r="38" spans="4:17">
      <c r="D38" s="121">
        <v>0</v>
      </c>
      <c r="E38" s="121">
        <v>0</v>
      </c>
      <c r="F38" s="121">
        <v>0</v>
      </c>
      <c r="G38" s="121">
        <v>0</v>
      </c>
      <c r="H38" s="121"/>
      <c r="I38" s="121"/>
      <c r="J38" s="121"/>
      <c r="K38" s="107"/>
      <c r="L38" s="105"/>
      <c r="M38" s="105"/>
      <c r="N38" s="105"/>
    </row>
    <row r="39" spans="4:17">
      <c r="D39" s="121">
        <v>0</v>
      </c>
      <c r="E39" s="121">
        <v>0</v>
      </c>
      <c r="F39" s="121">
        <v>0</v>
      </c>
      <c r="G39" s="121">
        <v>0</v>
      </c>
      <c r="H39" s="121"/>
      <c r="I39" s="121"/>
      <c r="J39" s="121"/>
      <c r="K39" s="107"/>
      <c r="L39" s="105"/>
      <c r="M39" s="105"/>
      <c r="N39" s="105"/>
    </row>
    <row r="40" spans="4:17">
      <c r="D40" s="121">
        <v>0</v>
      </c>
      <c r="E40" s="121">
        <v>0</v>
      </c>
      <c r="F40" s="121">
        <v>0</v>
      </c>
      <c r="G40" s="121">
        <v>0</v>
      </c>
      <c r="H40" s="121"/>
      <c r="I40" s="121"/>
      <c r="J40" s="121"/>
      <c r="K40" s="107"/>
      <c r="L40" s="105"/>
      <c r="M40" s="105"/>
      <c r="N40" s="105"/>
    </row>
    <row r="41" spans="4:17">
      <c r="D41" s="121">
        <v>0</v>
      </c>
      <c r="E41" s="121">
        <v>0</v>
      </c>
      <c r="F41" s="121">
        <v>0</v>
      </c>
      <c r="G41" s="121">
        <v>0</v>
      </c>
      <c r="H41" s="121"/>
      <c r="I41" s="121"/>
      <c r="J41" s="121"/>
      <c r="K41" s="107"/>
      <c r="L41" s="105"/>
      <c r="M41" s="105"/>
      <c r="N41" s="105"/>
    </row>
    <row r="42" spans="4:17">
      <c r="D42" s="121">
        <v>0</v>
      </c>
      <c r="E42" s="121">
        <v>0</v>
      </c>
      <c r="F42" s="121">
        <v>0</v>
      </c>
      <c r="G42" s="121">
        <v>0</v>
      </c>
      <c r="H42" s="121"/>
      <c r="I42" s="121"/>
      <c r="J42" s="121"/>
      <c r="K42" s="107"/>
      <c r="L42" s="105"/>
      <c r="M42" s="105"/>
      <c r="N42" s="105"/>
      <c r="O42" s="105"/>
    </row>
    <row r="43" spans="4:17">
      <c r="D43" s="121">
        <v>0</v>
      </c>
      <c r="E43" s="121">
        <v>0</v>
      </c>
      <c r="F43" s="121">
        <v>0</v>
      </c>
      <c r="G43" s="121">
        <v>0</v>
      </c>
      <c r="H43" s="121"/>
      <c r="I43" s="121"/>
      <c r="J43" s="121"/>
      <c r="K43" s="107"/>
      <c r="L43" s="105"/>
      <c r="M43" s="105"/>
      <c r="N43" s="105"/>
      <c r="O43" s="105"/>
      <c r="P43" s="105"/>
    </row>
    <row r="44" spans="4:17">
      <c r="D44" s="121">
        <v>0</v>
      </c>
      <c r="E44" s="121">
        <v>0</v>
      </c>
      <c r="F44" s="121">
        <v>0</v>
      </c>
      <c r="G44" s="121">
        <v>0</v>
      </c>
      <c r="H44" s="121"/>
      <c r="I44" s="121"/>
      <c r="J44" s="121"/>
      <c r="K44" s="107"/>
      <c r="L44" s="105"/>
      <c r="M44" s="105"/>
      <c r="N44" s="105"/>
      <c r="O44" s="105"/>
      <c r="P44" s="105"/>
    </row>
    <row r="45" spans="4:17">
      <c r="D45" s="121">
        <v>0</v>
      </c>
      <c r="E45" s="121">
        <v>0</v>
      </c>
      <c r="F45" s="121">
        <v>0</v>
      </c>
      <c r="G45" s="121">
        <v>0</v>
      </c>
      <c r="H45" s="121"/>
      <c r="I45" s="121"/>
      <c r="J45" s="121"/>
      <c r="K45" s="107"/>
      <c r="L45" s="105"/>
      <c r="M45" s="105"/>
      <c r="N45" s="105"/>
      <c r="O45" s="105"/>
      <c r="P45" s="105"/>
    </row>
    <row r="46" spans="4:17">
      <c r="D46" s="121">
        <v>0</v>
      </c>
      <c r="E46" s="121">
        <v>0</v>
      </c>
      <c r="F46" s="121">
        <v>0</v>
      </c>
      <c r="G46" s="121">
        <v>0</v>
      </c>
      <c r="H46" s="121"/>
      <c r="I46" s="121"/>
      <c r="J46" s="121"/>
      <c r="K46" s="107"/>
      <c r="L46" s="105"/>
      <c r="M46" s="105"/>
      <c r="N46" s="105"/>
      <c r="O46" s="105"/>
      <c r="P46" s="105"/>
    </row>
    <row r="47" spans="4:17">
      <c r="D47" s="121">
        <v>0</v>
      </c>
      <c r="E47" s="121">
        <v>0</v>
      </c>
      <c r="F47" s="121">
        <v>0</v>
      </c>
      <c r="G47" s="121">
        <v>0</v>
      </c>
      <c r="H47" s="121"/>
      <c r="I47" s="121"/>
      <c r="J47" s="121"/>
      <c r="K47" s="107"/>
      <c r="L47" s="105"/>
      <c r="M47" s="105"/>
      <c r="N47" s="105"/>
      <c r="P47" s="105"/>
    </row>
    <row r="48" spans="4:17">
      <c r="D48" s="121">
        <v>0</v>
      </c>
      <c r="E48" s="121">
        <v>0</v>
      </c>
      <c r="F48" s="121">
        <v>0</v>
      </c>
      <c r="G48" s="121">
        <v>0</v>
      </c>
      <c r="H48" s="121"/>
      <c r="I48" s="121"/>
      <c r="J48" s="121"/>
      <c r="K48" s="107"/>
      <c r="L48" s="105"/>
      <c r="M48" s="105"/>
      <c r="N48" s="105"/>
    </row>
    <row r="49" spans="4:14">
      <c r="D49" s="121">
        <v>0</v>
      </c>
      <c r="E49" s="121">
        <v>0</v>
      </c>
      <c r="F49" s="121">
        <v>0</v>
      </c>
      <c r="G49" s="121">
        <v>0</v>
      </c>
      <c r="H49" s="121"/>
      <c r="I49" s="121"/>
      <c r="J49" s="121"/>
      <c r="K49" s="107"/>
      <c r="L49" s="105"/>
      <c r="M49" s="105"/>
      <c r="N49" s="105"/>
    </row>
    <row r="50" spans="4:14">
      <c r="D50" s="121">
        <v>0</v>
      </c>
      <c r="E50" s="121">
        <v>0</v>
      </c>
      <c r="F50" s="121">
        <v>0</v>
      </c>
      <c r="G50" s="121">
        <v>0</v>
      </c>
      <c r="H50" s="121"/>
      <c r="I50" s="121"/>
      <c r="J50" s="121"/>
      <c r="K50" s="107"/>
      <c r="L50" s="105"/>
      <c r="M50" s="105"/>
      <c r="N50" s="105"/>
    </row>
    <row r="51" spans="4:14">
      <c r="D51" s="121">
        <v>0</v>
      </c>
      <c r="E51" s="121">
        <v>0</v>
      </c>
      <c r="F51" s="121">
        <v>0</v>
      </c>
      <c r="G51" s="121">
        <v>0</v>
      </c>
      <c r="H51" s="121"/>
      <c r="I51" s="121"/>
      <c r="J51" s="121"/>
      <c r="K51" s="107"/>
      <c r="L51" s="107"/>
      <c r="M51" s="105"/>
      <c r="N51" s="105"/>
    </row>
    <row r="52" spans="4:14">
      <c r="D52" s="121">
        <v>0</v>
      </c>
      <c r="E52" s="121">
        <v>0</v>
      </c>
      <c r="F52" s="121">
        <v>0</v>
      </c>
      <c r="G52" s="121">
        <v>0</v>
      </c>
      <c r="H52" s="121"/>
      <c r="I52" s="121"/>
      <c r="J52" s="121"/>
      <c r="K52" s="107"/>
      <c r="L52" s="107"/>
      <c r="M52" s="105"/>
      <c r="N52" s="105"/>
    </row>
    <row r="53" spans="4:14">
      <c r="D53" s="121">
        <v>0</v>
      </c>
      <c r="E53" s="121">
        <v>0</v>
      </c>
      <c r="F53" s="121">
        <v>0</v>
      </c>
      <c r="G53" s="121">
        <v>0</v>
      </c>
      <c r="H53" s="121"/>
      <c r="I53" s="121"/>
      <c r="J53" s="107"/>
      <c r="K53" s="107"/>
      <c r="L53" s="107"/>
      <c r="M53" s="105"/>
      <c r="N53" s="105"/>
    </row>
    <row r="54" spans="4:14">
      <c r="D54" s="121">
        <v>0</v>
      </c>
      <c r="E54" s="121">
        <v>0</v>
      </c>
      <c r="F54" s="121">
        <v>0</v>
      </c>
      <c r="G54" s="121">
        <v>0</v>
      </c>
      <c r="H54" s="121"/>
      <c r="I54" s="121"/>
      <c r="J54" s="107"/>
      <c r="L54" s="107"/>
      <c r="M54" s="107"/>
      <c r="N54" s="107"/>
    </row>
    <row r="55" spans="4:14">
      <c r="D55" s="121">
        <v>0</v>
      </c>
      <c r="E55" s="121">
        <v>0</v>
      </c>
      <c r="F55" s="121">
        <v>0</v>
      </c>
      <c r="G55" s="121">
        <v>0</v>
      </c>
      <c r="H55" s="121"/>
      <c r="I55" s="121"/>
      <c r="J55" s="107"/>
      <c r="L55" s="107"/>
      <c r="M55" s="107"/>
      <c r="N55" s="107"/>
    </row>
    <row r="56" spans="4:14">
      <c r="D56" s="121">
        <v>0</v>
      </c>
      <c r="E56" s="121">
        <v>0</v>
      </c>
      <c r="F56" s="121">
        <v>0</v>
      </c>
      <c r="G56" s="121">
        <v>0</v>
      </c>
      <c r="H56" s="121"/>
      <c r="I56" s="121"/>
      <c r="J56" s="107"/>
      <c r="L56" s="107"/>
      <c r="M56" s="107"/>
      <c r="N56" s="107"/>
    </row>
    <row r="57" spans="4:14">
      <c r="D57" s="121">
        <v>0</v>
      </c>
      <c r="E57" s="121">
        <v>0</v>
      </c>
      <c r="F57" s="121">
        <v>0</v>
      </c>
      <c r="G57" s="121">
        <v>0</v>
      </c>
      <c r="H57" s="121"/>
      <c r="I57" s="121"/>
      <c r="J57" s="107"/>
      <c r="L57" s="107"/>
      <c r="M57" s="107"/>
    </row>
    <row r="58" spans="4:14">
      <c r="D58" s="121">
        <v>0</v>
      </c>
      <c r="E58" s="121">
        <v>0</v>
      </c>
      <c r="F58" s="121">
        <v>0</v>
      </c>
      <c r="G58" s="121">
        <v>0</v>
      </c>
      <c r="H58" s="121"/>
      <c r="I58" s="121"/>
      <c r="J58" s="107"/>
      <c r="L58" s="107"/>
      <c r="M58" s="107"/>
    </row>
    <row r="59" spans="4:14">
      <c r="D59" s="121">
        <v>0</v>
      </c>
      <c r="E59" s="121">
        <v>0</v>
      </c>
      <c r="F59" s="121">
        <v>0</v>
      </c>
      <c r="G59" s="121">
        <v>0</v>
      </c>
      <c r="H59" s="121"/>
      <c r="I59" s="121"/>
      <c r="J59" s="107"/>
    </row>
    <row r="60" spans="4:14">
      <c r="D60" s="121">
        <v>0</v>
      </c>
      <c r="E60" s="121">
        <v>0</v>
      </c>
      <c r="F60" s="121">
        <v>0</v>
      </c>
      <c r="G60" s="121">
        <v>0</v>
      </c>
      <c r="H60" s="121"/>
      <c r="I60" s="121"/>
      <c r="J60" s="107"/>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74DD-B462-4E2E-A15E-00E1DEF5E7DA}">
  <sheetPr>
    <tabColor rgb="FF4FADEA"/>
  </sheetPr>
  <dimension ref="C1:AP60"/>
  <sheetViews>
    <sheetView topLeftCell="E1" zoomScale="43" zoomScaleNormal="110" zoomScalePageLayoutView="85" workbookViewId="0">
      <selection activeCell="R11" sqref="R11"/>
    </sheetView>
  </sheetViews>
  <sheetFormatPr defaultColWidth="10.7109375" defaultRowHeight="8.25"/>
  <cols>
    <col min="1" max="2" width="0.85546875" style="106" customWidth="1"/>
    <col min="3" max="3" width="1.28515625" style="106" customWidth="1"/>
    <col min="4" max="4" width="10.28515625" style="110" customWidth="1"/>
    <col min="5" max="5" width="22.140625" style="106" customWidth="1"/>
    <col min="6" max="6" width="11" style="106" customWidth="1"/>
    <col min="7" max="9" width="14.140625" style="106" customWidth="1"/>
    <col min="10" max="10" width="3" style="106" customWidth="1"/>
    <col min="11" max="11" width="10.140625" style="106" customWidth="1"/>
    <col min="12" max="12" width="27.5703125" style="106" bestFit="1" customWidth="1"/>
    <col min="13" max="13" width="15.7109375" style="106" bestFit="1" customWidth="1"/>
    <col min="14" max="14" width="8.28515625" style="106" bestFit="1" customWidth="1"/>
    <col min="15" max="15" width="35.42578125" style="106" customWidth="1"/>
    <col min="16" max="16" width="6.7109375" style="106" customWidth="1"/>
    <col min="17" max="17" width="108.7109375" style="106" customWidth="1"/>
    <col min="18" max="18" width="10.7109375" style="106"/>
    <col min="19" max="19" width="2.140625" style="106" customWidth="1"/>
    <col min="20" max="16384" width="10.7109375" style="106"/>
  </cols>
  <sheetData>
    <row r="1" spans="3:19">
      <c r="K1" s="106" t="s">
        <v>316</v>
      </c>
    </row>
    <row r="2" spans="3:19">
      <c r="C2" s="106">
        <f ca="1">IF('C'!$F$2="DRAGGING CELLS IS NOT PERMITTED. PLEASE UNDO LAST ACTION!!",0,IF('C'!$R$1&lt;&gt;"Feedback OFF",IF(Scoreboard!$F$23="",SUMIFS(CPT!A3:$AN$60, CPT!A3:$AN$60, "&gt;0", CSC!A3:$AN$60, "PerfectMsg")+ABS(SUMIFS(CPT!A3:$AN$60, CPT!A3:$AN$60, "&lt;0", CSC!A3:$AN$60, "PerfectMsg")),0),0))</f>
        <v>15</v>
      </c>
      <c r="D2" s="110">
        <f>SUMIF(CPT!A3:$AN$60,"&gt;0")</f>
        <v>15</v>
      </c>
    </row>
    <row r="3" spans="3:19" ht="4.9000000000000004" customHeight="1"/>
    <row r="4" spans="3:19" ht="4.9000000000000004" customHeight="1"/>
    <row r="5" spans="3:19" ht="4.9000000000000004" customHeight="1"/>
    <row r="6" spans="3:19" ht="9" customHeight="1"/>
    <row r="7" spans="3:19" s="105" customFormat="1">
      <c r="D7" s="119">
        <v>0</v>
      </c>
      <c r="E7" s="119">
        <v>0</v>
      </c>
      <c r="F7" s="119">
        <v>0</v>
      </c>
      <c r="G7" s="119">
        <v>0</v>
      </c>
      <c r="J7" s="107"/>
      <c r="K7" s="120">
        <v>0</v>
      </c>
      <c r="Q7" s="154">
        <v>0</v>
      </c>
      <c r="R7" s="155"/>
    </row>
    <row r="8" spans="3:19" ht="108" customHeight="1">
      <c r="D8" s="121">
        <v>0</v>
      </c>
      <c r="E8" s="121">
        <v>0</v>
      </c>
      <c r="F8" s="121">
        <v>0</v>
      </c>
      <c r="G8" s="121">
        <v>0</v>
      </c>
      <c r="H8" s="121"/>
      <c r="I8" s="121"/>
      <c r="J8" s="107"/>
      <c r="K8" s="106">
        <v>0</v>
      </c>
      <c r="Q8" s="156">
        <v>0</v>
      </c>
      <c r="R8" s="138"/>
    </row>
    <row r="9" spans="3:19" ht="136.9" customHeight="1">
      <c r="D9" s="121">
        <v>0</v>
      </c>
      <c r="E9" s="121">
        <v>0</v>
      </c>
      <c r="F9" s="121">
        <v>0</v>
      </c>
      <c r="G9" s="121">
        <v>0</v>
      </c>
      <c r="H9" s="121"/>
      <c r="I9" s="121"/>
      <c r="J9" s="107"/>
      <c r="K9" s="111"/>
      <c r="Q9" s="153">
        <v>0</v>
      </c>
      <c r="R9" s="138"/>
    </row>
    <row r="10" spans="3:19" ht="150.4" customHeight="1">
      <c r="D10" s="121">
        <v>0</v>
      </c>
      <c r="E10" s="121">
        <v>0</v>
      </c>
      <c r="F10" s="121">
        <v>0</v>
      </c>
      <c r="G10" s="121">
        <v>0</v>
      </c>
      <c r="H10" s="121"/>
      <c r="I10" s="121"/>
      <c r="J10" s="107"/>
      <c r="K10" s="112">
        <v>0</v>
      </c>
      <c r="Q10" s="153">
        <v>0</v>
      </c>
      <c r="R10" s="138"/>
    </row>
    <row r="11" spans="3:19">
      <c r="D11" s="121">
        <v>0</v>
      </c>
      <c r="E11" s="121">
        <v>0</v>
      </c>
      <c r="F11" s="121">
        <v>0</v>
      </c>
      <c r="G11" s="121">
        <v>0</v>
      </c>
      <c r="H11" s="121"/>
      <c r="I11" s="121"/>
      <c r="J11" s="107"/>
      <c r="K11" s="113">
        <v>0</v>
      </c>
      <c r="Q11" s="134">
        <v>0</v>
      </c>
      <c r="R11" s="139" t="str">
        <f ca="1">_xlfn.IFS(ISBLANK('C'!R11),"",IF(NOT(ISNA('#_C'!R11)),IF(ISNA('C'!R11),TRUE,FALSE),FALSE),"StuNAMsg",IF(AND(ISNA('#_C'!R11),ISNA('C'!R11)),TRUE,FALSE),"PerfectMsg",IF(NOT(ISERROR('#_C'!R11)),IF(ISERROR('C'!R11),TRUE,FALSE),FALSE),"StuErrorMsg",IF(TYPE('#_C'!R11)&lt;&gt;TYPE('C'!R11),TRUE,FALSE),"WrongTypeMsg",IF(_xlfn.ISFORMULA('#_C'!R11),IF(NOT(_xlfn.ISFORMULA('C'!R11)),TRUE),FALSE),"MissingFormulaMsg",IF(NOT(AND(ISNUMBER(FIND("[",_xlfn.FORMULATEXT('#_C'!R11))),ISNUMBER(FIND("!",_xlfn.FORMULATEXT('#_C'!R11))))),AND(ISNUMBER(FIND("[",_xlfn.FORMULATEXT('C'!R11))),ISNUMBER(FIND("!",_xlfn.FORMULATEXT('C'!R11)))),FALSE),"ExternalRefsMsg",IF(ISNUMBER('#_C'!R11),IF(ABS('#_C'!R11-'C'!R11)&gt;0.00001,TRUE,FALSE),IF('#_C'!R11&lt;&gt;'C'!R11,TRUE,FALSE)),IF(ISNUMBER('#_C'!R11),IF('#_C'!R11&gt;'C'!R11,"TooLow","TooHigh"),"WrongAnswer"),NOT(_xlfn.ISFORMULA('#_C'!R11)),IF(_xlfn.IFS(ISTEXT('#_C'!R11),FALSE,ISLOGICAL('#_C'!R11),FALSE,SUBSTITUTE(CELL("format",'#_C'!R11),"-","")=SUBSTITUTE(CELL("format",'C'!R11),"-",""),FALSE,CELL("format",'#_C'!R11)="G",FALSE,AND(CELL("format",'#_C'!R11)="F0",CELL("format",'C'!R11)="G"),FALSE,TRUE,IFERROR(IF(MATCH(CELL("format",'#_C'!R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R11),_xlfn.FORMULATEXT('C'!R11),'C'!R11),"9","#"),"8","#"),"7","#"),"6","#"),"5","#"),"4","#"),"3","#"),"2","#"),"1","#"),"0","#"),"$","")," ",""),",","@"),"&gt;","@"),"&lt;","@"),"=","@"),")","@"),"(","@"),"^","@"),"/","@"),"+","@"),"*","@"),"-","@"))-LEN(SUBSTITUTE(SUBSTITUTE(SUBSTITUTE(SUBSTITUTE(SUBSTITUTE(SUBSTITUTE(SUBSTITUTE(SUBSTITUTE(SUBSTITUTE(SUBSTITUTE(SUBSTITUTE(SUBSTITUTE(SUBSTITUTE(SUBSTITUTE(SUBSTITUTE(SUBSTITUTE(SUBSTITUTE(SUBSTITUTE(SUBSTITUTE(SUBSTITUTE(SUBSTITUTE(SUBSTITUTE(SUBSTITUTE(SUBSTITUTE(IF(_xlfn.ISFORMULA('C'!R11),_xlfn.FORMULATEXT('C'!R11),'C'!R11),"9","#"),"8","#"),"7","#"),"6","#"),"5","#"),"4","#"),"3","#"),"2","#"),"1","#"),"0","#"),"$","")," ",""),",","@"),"&gt;","@"),"&lt;","@"),"=","@"),")","@"),"(","@"),"^","@"),"/","@"),"+","@"),"*","@"),"-","@"),"@#","")))/2&gt;(LEN(SUBSTITUTE(SUBSTITUTE(SUBSTITUTE(SUBSTITUTE(SUBSTITUTE(SUBSTITUTE(SUBSTITUTE(SUBSTITUTE(SUBSTITUTE(SUBSTITUTE(SUBSTITUTE(SUBSTITUTE(SUBSTITUTE(SUBSTITUTE(SUBSTITUTE(SUBSTITUTE(SUBSTITUTE(SUBSTITUTE(SUBSTITUTE(SUBSTITUTE(SUBSTITUTE(SUBSTITUTE(SUBSTITUTE(IF(_xlfn.ISFORMULA('#_C'!R11),_xlfn.FORMULATEXT('#_C'!R11),'#_C'!R11),"9","#"),"8","#"),"7","#"),"6","#"),"5","#"),"4","#"),"3","#"),"2","#"),"1","#"),"0","#"),"$","")," ",""),",","@"),"&gt;","@"),"&lt;","@"),"=","@"),")","@"),"(","@"),"^","@"),"/","@"),"+","@"),"*","@"),"-","@"))-LEN(SUBSTITUTE(SUBSTITUTE(SUBSTITUTE(SUBSTITUTE(SUBSTITUTE(SUBSTITUTE(SUBSTITUTE(SUBSTITUTE(SUBSTITUTE(SUBSTITUTE(SUBSTITUTE(SUBSTITUTE(SUBSTITUTE(SUBSTITUTE(SUBSTITUTE(SUBSTITUTE(SUBSTITUTE(SUBSTITUTE(SUBSTITUTE(SUBSTITUTE(SUBSTITUTE(SUBSTITUTE(SUBSTITUTE(SUBSTITUTE(IF(_xlfn.ISFORMULA('#_C'!R11),_xlfn.FORMULATEXT('#_C'!R11),'#_C'!R11),"9","#"),"8","#"),"7","#"),"6","#"),"5","#"),"4","#"),"3","#"),"2","#"),"1","#"),"0","#"),"$","")," ",""),",","@"),"&gt;","@"),"&lt;","@"),"=","@"),")","@"),"(","@"),"^","@"),"/","@"),"+","@"),"*","@"),"-","@"),"@#","")))/2,TRUE,FALSE),"HardCodeMsg",IF(LEN(IF(_xlfn.ISFORMULA('C'!R11),_xlfn.FORMULATEXT('C'!R11),'C'!R11))-LEN(SUBSTITUTE(IF(_xlfn.ISFORMULA('C'!R11),_xlfn.FORMULATEXT('C'!R11),'C'!R11),"""",""))&gt;LEN(IF(_xlfn.ISFORMULA('#_C'!R11),_xlfn.FORMULATEXT('#_C'!R11),'#_C'!R11))-LEN(SUBSTITUTE(IF(_xlfn.ISFORMULA('#_C'!R11),_xlfn.FORMULATEXT('#_C'!R11),'#_C'!R11),"""","")),TRUE,FALSE),"HardQuoteMsg",IF(LEN(IF(_xlfn.ISFORMULA('C'!R11),_xlfn.FORMULATEXT('C'!R11),'C'!R11))-LEN(SUBSTITUTE(IF(_xlfn.ISFORMULA('C'!R11),_xlfn.FORMULATEXT('C'!R11),'C'!R11),"$",""))&lt;LEN(IF(_xlfn.ISFORMULA('#_C'!R11),_xlfn.FORMULATEXT('#_C'!R11),'#_C'!R11))-LEN(SUBSTITUTE(IF(_xlfn.ISFORMULA('#_C'!R11),_xlfn.FORMULATEXT('#_C'!R11),'#_C'!R11),"$","")),TRUE,FALSE),"MissingAbsMsg",_xlfn.IFS(ISTEXT('#_C'!R11),FALSE,ISLOGICAL('#_C'!R11),FALSE,SUBSTITUTE(CELL("format",'#_C'!R11),"-","")=SUBSTITUTE(CELL("format",'C'!R11),"-",""),FALSE,CELL("format",'#_C'!R11)="G",FALSE,AND(CELL("format",'#_C'!R11)="F0",CELL("format",'C'!R11)="G"),FALSE,TRUE,IFERROR(IF(MATCH(CELL("format",'#_C'!R11),FormatCodes_SFX!$A$4:$A$53,0)&gt;0,TRUE),FALSE),TRUE,TRUE),"FormatMsg",TRUE,"PerfectMsg")</f>
        <v>PerfectMsg</v>
      </c>
      <c r="S11" s="106">
        <v>0</v>
      </c>
    </row>
    <row r="12" spans="3:19" ht="129" customHeight="1">
      <c r="D12" s="121">
        <v>0</v>
      </c>
      <c r="E12" s="121">
        <v>0</v>
      </c>
      <c r="F12" s="121">
        <v>0</v>
      </c>
      <c r="G12" s="121">
        <v>0</v>
      </c>
      <c r="H12" s="121"/>
      <c r="I12" s="121"/>
      <c r="J12" s="107"/>
      <c r="K12" s="115">
        <v>0</v>
      </c>
    </row>
    <row r="13" spans="3:19">
      <c r="D13" s="121">
        <v>0</v>
      </c>
      <c r="E13" s="121">
        <v>0</v>
      </c>
      <c r="F13" s="121">
        <v>0</v>
      </c>
      <c r="G13" s="121">
        <v>0</v>
      </c>
      <c r="H13" s="121"/>
      <c r="I13" s="121"/>
      <c r="J13" s="107"/>
      <c r="K13" s="122">
        <v>0</v>
      </c>
    </row>
    <row r="14" spans="3:19">
      <c r="D14" s="121">
        <v>0</v>
      </c>
      <c r="E14" s="121">
        <v>0</v>
      </c>
      <c r="F14" s="121">
        <v>0</v>
      </c>
      <c r="G14" s="121">
        <v>0</v>
      </c>
      <c r="H14" s="121"/>
      <c r="I14" s="121"/>
      <c r="J14" s="107"/>
      <c r="K14" s="115">
        <v>0</v>
      </c>
    </row>
    <row r="15" spans="3:19">
      <c r="D15" s="121">
        <v>0</v>
      </c>
      <c r="E15" s="121">
        <v>0</v>
      </c>
      <c r="F15" s="121">
        <v>0</v>
      </c>
      <c r="G15" s="121">
        <v>0</v>
      </c>
      <c r="H15" s="121"/>
      <c r="I15" s="121"/>
      <c r="J15" s="107"/>
    </row>
    <row r="16" spans="3:19">
      <c r="D16" s="121">
        <v>0</v>
      </c>
      <c r="E16" s="121">
        <v>0</v>
      </c>
      <c r="F16" s="121">
        <v>0</v>
      </c>
      <c r="G16" s="121">
        <v>0</v>
      </c>
      <c r="H16" s="121"/>
      <c r="I16" s="121"/>
      <c r="J16" s="107"/>
      <c r="K16" s="107"/>
    </row>
    <row r="17" spans="4:42">
      <c r="D17" s="121">
        <v>0</v>
      </c>
      <c r="E17" s="121">
        <v>0</v>
      </c>
      <c r="F17" s="121">
        <v>0</v>
      </c>
      <c r="G17" s="121">
        <v>0</v>
      </c>
      <c r="H17" s="121"/>
      <c r="I17" s="121"/>
      <c r="J17" s="107"/>
      <c r="K17" s="107"/>
      <c r="Q17" s="105"/>
    </row>
    <row r="18" spans="4:42">
      <c r="D18" s="121">
        <v>0</v>
      </c>
      <c r="E18" s="121">
        <v>0</v>
      </c>
      <c r="F18" s="121">
        <v>0</v>
      </c>
      <c r="G18" s="121">
        <v>0</v>
      </c>
      <c r="H18" s="121"/>
      <c r="I18" s="121"/>
      <c r="J18" s="121"/>
      <c r="K18" s="107"/>
      <c r="L18" s="107"/>
      <c r="M18" s="107"/>
      <c r="Q18" s="105"/>
    </row>
    <row r="19" spans="4:42">
      <c r="D19" s="121">
        <v>0</v>
      </c>
      <c r="E19" s="121">
        <v>0</v>
      </c>
      <c r="F19" s="121">
        <v>0</v>
      </c>
      <c r="G19" s="121">
        <v>0</v>
      </c>
      <c r="H19" s="121"/>
      <c r="I19" s="121"/>
      <c r="J19" s="121"/>
      <c r="K19" s="107"/>
      <c r="L19" s="107"/>
      <c r="M19" s="107"/>
      <c r="Q19" s="105"/>
    </row>
    <row r="20" spans="4:42">
      <c r="D20" s="121">
        <v>0</v>
      </c>
      <c r="E20" s="121">
        <v>0</v>
      </c>
      <c r="F20" s="121">
        <v>0</v>
      </c>
      <c r="G20" s="121">
        <v>0</v>
      </c>
      <c r="H20" s="121"/>
      <c r="I20" s="121"/>
      <c r="J20" s="121"/>
      <c r="K20" s="107"/>
      <c r="L20" s="151">
        <v>0</v>
      </c>
      <c r="M20" s="151"/>
      <c r="N20" s="115"/>
      <c r="O20" s="115"/>
      <c r="P20" s="115"/>
      <c r="Q20" s="110"/>
      <c r="R20" s="115"/>
      <c r="S20" s="115"/>
      <c r="T20" s="115"/>
      <c r="U20" s="115"/>
      <c r="V20" s="115"/>
      <c r="W20" s="115"/>
      <c r="X20" s="115"/>
      <c r="Y20" s="115"/>
      <c r="Z20" s="115"/>
      <c r="AA20" s="115"/>
      <c r="AB20" s="115"/>
      <c r="AC20" s="115"/>
      <c r="AD20" s="115"/>
      <c r="AE20" s="115"/>
      <c r="AF20" s="115"/>
      <c r="AG20" s="115"/>
      <c r="AH20" s="115"/>
      <c r="AI20" s="115"/>
      <c r="AJ20" s="115"/>
      <c r="AK20" s="115"/>
      <c r="AL20" s="115"/>
      <c r="AM20" s="115"/>
      <c r="AN20" s="115"/>
      <c r="AO20" s="115"/>
      <c r="AP20" s="115"/>
    </row>
    <row r="21" spans="4:42">
      <c r="D21" s="121">
        <v>0</v>
      </c>
      <c r="E21" s="121">
        <v>0</v>
      </c>
      <c r="F21" s="121">
        <v>0</v>
      </c>
      <c r="G21" s="121">
        <v>0</v>
      </c>
      <c r="H21" s="121"/>
      <c r="I21" s="121"/>
      <c r="J21" s="121"/>
      <c r="K21" s="107"/>
      <c r="L21" s="151">
        <v>0</v>
      </c>
      <c r="M21" s="151"/>
      <c r="N21" s="115"/>
      <c r="O21" s="115"/>
      <c r="P21" s="115"/>
      <c r="Q21" s="110"/>
      <c r="R21" s="115"/>
      <c r="S21" s="115"/>
      <c r="T21" s="115"/>
      <c r="U21" s="115"/>
      <c r="V21" s="115"/>
      <c r="W21" s="115"/>
      <c r="X21" s="115"/>
      <c r="Y21" s="115"/>
      <c r="Z21" s="115"/>
      <c r="AA21" s="115"/>
      <c r="AB21" s="115"/>
      <c r="AC21" s="115"/>
      <c r="AD21" s="115"/>
      <c r="AE21" s="115"/>
      <c r="AF21" s="115"/>
      <c r="AG21" s="115"/>
      <c r="AH21" s="115"/>
      <c r="AI21" s="115"/>
      <c r="AJ21" s="115"/>
      <c r="AK21" s="115"/>
      <c r="AL21" s="115"/>
      <c r="AM21" s="115"/>
      <c r="AN21" s="115"/>
      <c r="AO21" s="115"/>
      <c r="AP21" s="115"/>
    </row>
    <row r="22" spans="4:42">
      <c r="D22" s="121">
        <v>0</v>
      </c>
      <c r="E22" s="121">
        <v>0</v>
      </c>
      <c r="F22" s="121">
        <v>0</v>
      </c>
      <c r="G22" s="121">
        <v>0</v>
      </c>
      <c r="H22" s="121"/>
      <c r="I22" s="121"/>
      <c r="J22" s="121"/>
      <c r="K22" s="107"/>
      <c r="M22" s="107"/>
      <c r="N22" s="107"/>
      <c r="Q22" s="105"/>
    </row>
    <row r="23" spans="4:42">
      <c r="D23" s="121">
        <v>0</v>
      </c>
      <c r="E23" s="121">
        <v>0</v>
      </c>
      <c r="F23" s="121">
        <v>0</v>
      </c>
      <c r="G23" s="121">
        <v>0</v>
      </c>
      <c r="H23" s="121"/>
      <c r="I23" s="121"/>
      <c r="J23" s="121"/>
      <c r="K23" s="107"/>
      <c r="L23" s="105">
        <v>0</v>
      </c>
      <c r="M23" s="105">
        <v>0</v>
      </c>
      <c r="N23" s="105">
        <v>0</v>
      </c>
      <c r="P23" s="105"/>
      <c r="Q23" s="105">
        <v>0</v>
      </c>
      <c r="R23" s="106">
        <v>0</v>
      </c>
      <c r="S23" s="106">
        <v>0</v>
      </c>
    </row>
    <row r="24" spans="4:42">
      <c r="D24" s="121">
        <v>0</v>
      </c>
      <c r="E24" s="121">
        <v>0</v>
      </c>
      <c r="F24" s="121">
        <v>0</v>
      </c>
      <c r="G24" s="121">
        <v>0</v>
      </c>
      <c r="H24" s="121"/>
      <c r="I24" s="121"/>
      <c r="J24" s="121"/>
      <c r="K24" s="107"/>
      <c r="L24" s="105">
        <v>0</v>
      </c>
      <c r="M24" s="105">
        <v>0</v>
      </c>
      <c r="N24" s="158">
        <v>0</v>
      </c>
      <c r="P24" s="105"/>
      <c r="Q24" s="105">
        <v>0</v>
      </c>
      <c r="R24" s="106" t="str">
        <f ca="1">_xlfn.IFS(ISBLANK('C'!R24),"",IF(NOT(ISNA('#_C'!R24)),IF(ISNA('C'!R24),TRUE,FALSE),FALSE),"StuNAMsg",IF(AND(ISNA('#_C'!R24),ISNA('C'!R24)),TRUE,FALSE),"PerfectMsg",IF(NOT(ISERROR('#_C'!R24)),IF(ISERROR('C'!R24),TRUE,FALSE),FALSE),"StuErrorMsg",IF(TYPE('#_C'!R24)&lt;&gt;TYPE('C'!R24),TRUE,FALSE),"WrongTypeMsg",IF(_xlfn.ISFORMULA('#_C'!R24),IF(NOT(_xlfn.ISFORMULA('C'!R24)),TRUE),FALSE),"MissingFormulaMsg",IF(NOT(AND(ISNUMBER(FIND("[",_xlfn.FORMULATEXT('#_C'!R24))),ISNUMBER(FIND("!",_xlfn.FORMULATEXT('#_C'!R24))))),AND(ISNUMBER(FIND("[",_xlfn.FORMULATEXT('C'!R24))),ISNUMBER(FIND("!",_xlfn.FORMULATEXT('C'!R24)))),FALSE),"ExternalRefsMsg",IF(ISNUMBER('#_C'!R24),IF(ABS('#_C'!R24-'C'!R24)&gt;0.00001,TRUE,FALSE),IF('#_C'!R24&lt;&gt;'C'!R24,TRUE,FALSE)),IF(ISNUMBER('#_C'!R24),IF('#_C'!R24&gt;'C'!R24,"TooLow","TooHigh"),"WrongAnswer"),NOT(_xlfn.ISFORMULA('#_C'!R24)),IF(_xlfn.IFS(ISTEXT('#_C'!R24),FALSE,ISLOGICAL('#_C'!R24),FALSE,SUBSTITUTE(CELL("format",'#_C'!R24),"-","")=SUBSTITUTE(CELL("format",'C'!R24),"-",""),FALSE,CELL("format",'#_C'!R24)="G",FALSE,AND(CELL("format",'#_C'!R24)="F0",CELL("format",'C'!R24)="G"),FALSE,TRUE,IFERROR(IF(MATCH(CELL("format",'#_C'!R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R24),_xlfn.FORMULATEXT('C'!R24),'C'!R24),"9","#"),"8","#"),"7","#"),"6","#"),"5","#"),"4","#"),"3","#"),"2","#"),"1","#"),"0","#"),"$","")," ",""),",","@"),"&gt;","@"),"&lt;","@"),"=","@"),")","@"),"(","@"),"^","@"),"/","@"),"+","@"),"*","@"),"-","@"))-LEN(SUBSTITUTE(SUBSTITUTE(SUBSTITUTE(SUBSTITUTE(SUBSTITUTE(SUBSTITUTE(SUBSTITUTE(SUBSTITUTE(SUBSTITUTE(SUBSTITUTE(SUBSTITUTE(SUBSTITUTE(SUBSTITUTE(SUBSTITUTE(SUBSTITUTE(SUBSTITUTE(SUBSTITUTE(SUBSTITUTE(SUBSTITUTE(SUBSTITUTE(SUBSTITUTE(SUBSTITUTE(SUBSTITUTE(SUBSTITUTE(IF(_xlfn.ISFORMULA('C'!R24),_xlfn.FORMULATEXT('C'!R24),'C'!R24),"9","#"),"8","#"),"7","#"),"6","#"),"5","#"),"4","#"),"3","#"),"2","#"),"1","#"),"0","#"),"$","")," ",""),",","@"),"&gt;","@"),"&lt;","@"),"=","@"),")","@"),"(","@"),"^","@"),"/","@"),"+","@"),"*","@"),"-","@"),"@#","")))/2&gt;(LEN(SUBSTITUTE(SUBSTITUTE(SUBSTITUTE(SUBSTITUTE(SUBSTITUTE(SUBSTITUTE(SUBSTITUTE(SUBSTITUTE(SUBSTITUTE(SUBSTITUTE(SUBSTITUTE(SUBSTITUTE(SUBSTITUTE(SUBSTITUTE(SUBSTITUTE(SUBSTITUTE(SUBSTITUTE(SUBSTITUTE(SUBSTITUTE(SUBSTITUTE(SUBSTITUTE(SUBSTITUTE(SUBSTITUTE(IF(_xlfn.ISFORMULA('#_C'!R24),_xlfn.FORMULATEXT('#_C'!R24),'#_C'!R24),"9","#"),"8","#"),"7","#"),"6","#"),"5","#"),"4","#"),"3","#"),"2","#"),"1","#"),"0","#"),"$","")," ",""),",","@"),"&gt;","@"),"&lt;","@"),"=","@"),")","@"),"(","@"),"^","@"),"/","@"),"+","@"),"*","@"),"-","@"))-LEN(SUBSTITUTE(SUBSTITUTE(SUBSTITUTE(SUBSTITUTE(SUBSTITUTE(SUBSTITUTE(SUBSTITUTE(SUBSTITUTE(SUBSTITUTE(SUBSTITUTE(SUBSTITUTE(SUBSTITUTE(SUBSTITUTE(SUBSTITUTE(SUBSTITUTE(SUBSTITUTE(SUBSTITUTE(SUBSTITUTE(SUBSTITUTE(SUBSTITUTE(SUBSTITUTE(SUBSTITUTE(SUBSTITUTE(SUBSTITUTE(IF(_xlfn.ISFORMULA('#_C'!R24),_xlfn.FORMULATEXT('#_C'!R24),'#_C'!R24),"9","#"),"8","#"),"7","#"),"6","#"),"5","#"),"4","#"),"3","#"),"2","#"),"1","#"),"0","#"),"$","")," ",""),",","@"),"&gt;","@"),"&lt;","@"),"=","@"),")","@"),"(","@"),"^","@"),"/","@"),"+","@"),"*","@"),"-","@"),"@#","")))/2,TRUE,FALSE),"HardCodeMsg",IF(LEN(IF(_xlfn.ISFORMULA('C'!R24),_xlfn.FORMULATEXT('C'!R24),'C'!R24))-LEN(SUBSTITUTE(IF(_xlfn.ISFORMULA('C'!R24),_xlfn.FORMULATEXT('C'!R24),'C'!R24),"""",""))&gt;LEN(IF(_xlfn.ISFORMULA('#_C'!R24),_xlfn.FORMULATEXT('#_C'!R24),'#_C'!R24))-LEN(SUBSTITUTE(IF(_xlfn.ISFORMULA('#_C'!R24),_xlfn.FORMULATEXT('#_C'!R24),'#_C'!R24),"""","")),TRUE,FALSE),"HardQuoteMsg",IF(LEN(IF(_xlfn.ISFORMULA('C'!R24),_xlfn.FORMULATEXT('C'!R24),'C'!R24))-LEN(SUBSTITUTE(IF(_xlfn.ISFORMULA('C'!R24),_xlfn.FORMULATEXT('C'!R24),'C'!R24),"$",""))&lt;LEN(IF(_xlfn.ISFORMULA('#_C'!R24),_xlfn.FORMULATEXT('#_C'!R24),'#_C'!R24))-LEN(SUBSTITUTE(IF(_xlfn.ISFORMULA('#_C'!R24),_xlfn.FORMULATEXT('#_C'!R24),'#_C'!R24),"$","")),TRUE,FALSE),"MissingAbsMsg",_xlfn.IFS(ISTEXT('#_C'!R24),FALSE,ISLOGICAL('#_C'!R24),FALSE,SUBSTITUTE(CELL("format",'#_C'!R24),"-","")=SUBSTITUTE(CELL("format",'C'!R24),"-",""),FALSE,CELL("format",'#_C'!R24)="G",FALSE,AND(CELL("format",'#_C'!R24)="F0",CELL("format",'C'!R24)="G"),FALSE,TRUE,IFERROR(IF(MATCH(CELL("format",'#_C'!R24),FormatCodes_SFX!$A$4:$A$53,0)&gt;0,TRUE),FALSE),TRUE,TRUE),"FormatMsg",TRUE,"PerfectMsg")</f>
        <v>PerfectMsg</v>
      </c>
      <c r="S24" s="106" t="str">
        <f ca="1">_xlfn.IFS(ISBLANK('C'!S24),"",IF(NOT(ISNA('#_C'!S24)),IF(ISNA('C'!S24),TRUE,FALSE),FALSE),"StuNAMsg",IF(AND(ISNA('#_C'!S24),ISNA('C'!S24)),TRUE,FALSE),"PerfectMsg",IF(NOT(ISERROR('#_C'!S24)),IF(ISERROR('C'!S24),TRUE,FALSE),FALSE),"StuErrorMsg",IF(TYPE('#_C'!S24)&lt;&gt;TYPE('C'!S24),TRUE,FALSE),"WrongTypeMsg",IF(_xlfn.ISFORMULA('#_C'!S24),IF(NOT(_xlfn.ISFORMULA('C'!S24)),TRUE),FALSE),"MissingFormulaMsg",IF(NOT(AND(ISNUMBER(FIND("[",_xlfn.FORMULATEXT('#_C'!S24))),ISNUMBER(FIND("!",_xlfn.FORMULATEXT('#_C'!S24))))),AND(ISNUMBER(FIND("[",_xlfn.FORMULATEXT('C'!S24))),ISNUMBER(FIND("!",_xlfn.FORMULATEXT('C'!S24)))),FALSE),"ExternalRefsMsg",IF(ISNUMBER('#_C'!S24),IF(ABS('#_C'!S24-'C'!S24)&gt;0.00001,TRUE,FALSE),IF('#_C'!S24&lt;&gt;'C'!S24,TRUE,FALSE)),IF(ISNUMBER('#_C'!S24),IF('#_C'!S24&gt;'C'!S24,"TooLow","TooHigh"),"WrongAnswer"),NOT(_xlfn.ISFORMULA('#_C'!S24)),IF(_xlfn.IFS(ISTEXT('#_C'!S24),FALSE,ISLOGICAL('#_C'!S24),FALSE,SUBSTITUTE(CELL("format",'#_C'!S24),"-","")=SUBSTITUTE(CELL("format",'C'!S24),"-",""),FALSE,CELL("format",'#_C'!S24)="G",FALSE,AND(CELL("format",'#_C'!S24)="F0",CELL("format",'C'!S24)="G"),FALSE,TRUE,IFERROR(IF(MATCH(CELL("format",'#_C'!S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S24),_xlfn.FORMULATEXT('C'!S24),'C'!S24),"9","#"),"8","#"),"7","#"),"6","#"),"5","#"),"4","#"),"3","#"),"2","#"),"1","#"),"0","#"),"$","")," ",""),",","@"),"&gt;","@"),"&lt;","@"),"=","@"),")","@"),"(","@"),"^","@"),"/","@"),"+","@"),"*","@"),"-","@"))-LEN(SUBSTITUTE(SUBSTITUTE(SUBSTITUTE(SUBSTITUTE(SUBSTITUTE(SUBSTITUTE(SUBSTITUTE(SUBSTITUTE(SUBSTITUTE(SUBSTITUTE(SUBSTITUTE(SUBSTITUTE(SUBSTITUTE(SUBSTITUTE(SUBSTITUTE(SUBSTITUTE(SUBSTITUTE(SUBSTITUTE(SUBSTITUTE(SUBSTITUTE(SUBSTITUTE(SUBSTITUTE(SUBSTITUTE(SUBSTITUTE(IF(_xlfn.ISFORMULA('C'!S24),_xlfn.FORMULATEXT('C'!S24),'C'!S24),"9","#"),"8","#"),"7","#"),"6","#"),"5","#"),"4","#"),"3","#"),"2","#"),"1","#"),"0","#"),"$","")," ",""),",","@"),"&gt;","@"),"&lt;","@"),"=","@"),")","@"),"(","@"),"^","@"),"/","@"),"+","@"),"*","@"),"-","@"),"@#","")))/2&gt;(LEN(SUBSTITUTE(SUBSTITUTE(SUBSTITUTE(SUBSTITUTE(SUBSTITUTE(SUBSTITUTE(SUBSTITUTE(SUBSTITUTE(SUBSTITUTE(SUBSTITUTE(SUBSTITUTE(SUBSTITUTE(SUBSTITUTE(SUBSTITUTE(SUBSTITUTE(SUBSTITUTE(SUBSTITUTE(SUBSTITUTE(SUBSTITUTE(SUBSTITUTE(SUBSTITUTE(SUBSTITUTE(SUBSTITUTE(IF(_xlfn.ISFORMULA('#_C'!S24),_xlfn.FORMULATEXT('#_C'!S24),'#_C'!S24),"9","#"),"8","#"),"7","#"),"6","#"),"5","#"),"4","#"),"3","#"),"2","#"),"1","#"),"0","#"),"$","")," ",""),",","@"),"&gt;","@"),"&lt;","@"),"=","@"),")","@"),"(","@"),"^","@"),"/","@"),"+","@"),"*","@"),"-","@"))-LEN(SUBSTITUTE(SUBSTITUTE(SUBSTITUTE(SUBSTITUTE(SUBSTITUTE(SUBSTITUTE(SUBSTITUTE(SUBSTITUTE(SUBSTITUTE(SUBSTITUTE(SUBSTITUTE(SUBSTITUTE(SUBSTITUTE(SUBSTITUTE(SUBSTITUTE(SUBSTITUTE(SUBSTITUTE(SUBSTITUTE(SUBSTITUTE(SUBSTITUTE(SUBSTITUTE(SUBSTITUTE(SUBSTITUTE(SUBSTITUTE(IF(_xlfn.ISFORMULA('#_C'!S24),_xlfn.FORMULATEXT('#_C'!S24),'#_C'!S24),"9","#"),"8","#"),"7","#"),"6","#"),"5","#"),"4","#"),"3","#"),"2","#"),"1","#"),"0","#"),"$","")," ",""),",","@"),"&gt;","@"),"&lt;","@"),"=","@"),")","@"),"(","@"),"^","@"),"/","@"),"+","@"),"*","@"),"-","@"),"@#","")))/2,TRUE,FALSE),"HardCodeMsg",IF(LEN(IF(_xlfn.ISFORMULA('C'!S24),_xlfn.FORMULATEXT('C'!S24),'C'!S24))-LEN(SUBSTITUTE(IF(_xlfn.ISFORMULA('C'!S24),_xlfn.FORMULATEXT('C'!S24),'C'!S24),"""",""))&gt;LEN(IF(_xlfn.ISFORMULA('#_C'!S24),_xlfn.FORMULATEXT('#_C'!S24),'#_C'!S24))-LEN(SUBSTITUTE(IF(_xlfn.ISFORMULA('#_C'!S24),_xlfn.FORMULATEXT('#_C'!S24),'#_C'!S24),"""","")),TRUE,FALSE),"HardQuoteMsg",IF(LEN(IF(_xlfn.ISFORMULA('C'!S24),_xlfn.FORMULATEXT('C'!S24),'C'!S24))-LEN(SUBSTITUTE(IF(_xlfn.ISFORMULA('C'!S24),_xlfn.FORMULATEXT('C'!S24),'C'!S24),"$",""))&lt;LEN(IF(_xlfn.ISFORMULA('#_C'!S24),_xlfn.FORMULATEXT('#_C'!S24),'#_C'!S24))-LEN(SUBSTITUTE(IF(_xlfn.ISFORMULA('#_C'!S24),_xlfn.FORMULATEXT('#_C'!S24),'#_C'!S24),"$","")),TRUE,FALSE),"MissingAbsMsg",_xlfn.IFS(ISTEXT('#_C'!S24),FALSE,ISLOGICAL('#_C'!S24),FALSE,SUBSTITUTE(CELL("format",'#_C'!S24),"-","")=SUBSTITUTE(CELL("format",'C'!S24),"-",""),FALSE,CELL("format",'#_C'!S24)="G",FALSE,AND(CELL("format",'#_C'!S24)="F0",CELL("format",'C'!S24)="G"),FALSE,TRUE,IFERROR(IF(MATCH(CELL("format",'#_C'!S24),FormatCodes_SFX!$A$4:$A$53,0)&gt;0,TRUE),FALSE),TRUE,TRUE),"FormatMsg",TRUE,"PerfectMsg")</f>
        <v>PerfectMsg</v>
      </c>
    </row>
    <row r="25" spans="4:42">
      <c r="D25" s="121">
        <v>0</v>
      </c>
      <c r="E25" s="121">
        <v>0</v>
      </c>
      <c r="F25" s="121">
        <v>0</v>
      </c>
      <c r="G25" s="121">
        <v>0</v>
      </c>
      <c r="H25" s="121"/>
      <c r="I25" s="121"/>
      <c r="J25" s="121"/>
      <c r="K25" s="107"/>
      <c r="L25" s="105">
        <v>0</v>
      </c>
      <c r="M25" s="105">
        <v>0</v>
      </c>
      <c r="N25" s="158">
        <v>0</v>
      </c>
      <c r="P25" s="105"/>
      <c r="Q25" s="105">
        <v>0</v>
      </c>
      <c r="R25" s="106" t="str">
        <f ca="1">_xlfn.IFS(ISBLANK('C'!R25),"",IF(NOT(ISNA('#_C'!R25)),IF(ISNA('C'!R25),TRUE,FALSE),FALSE),"StuNAMsg",IF(AND(ISNA('#_C'!R25),ISNA('C'!R25)),TRUE,FALSE),"PerfectMsg",IF(NOT(ISERROR('#_C'!R25)),IF(ISERROR('C'!R25),TRUE,FALSE),FALSE),"StuErrorMsg",IF(TYPE('#_C'!R25)&lt;&gt;TYPE('C'!R25),TRUE,FALSE),"WrongTypeMsg",IF(_xlfn.ISFORMULA('#_C'!R25),IF(NOT(_xlfn.ISFORMULA('C'!R25)),TRUE),FALSE),"MissingFormulaMsg",IF(NOT(AND(ISNUMBER(FIND("[",_xlfn.FORMULATEXT('#_C'!R25))),ISNUMBER(FIND("!",_xlfn.FORMULATEXT('#_C'!R25))))),AND(ISNUMBER(FIND("[",_xlfn.FORMULATEXT('C'!R25))),ISNUMBER(FIND("!",_xlfn.FORMULATEXT('C'!R25)))),FALSE),"ExternalRefsMsg",IF(ISNUMBER('#_C'!R25),IF(ABS('#_C'!R25-'C'!R25)&gt;0.00001,TRUE,FALSE),IF('#_C'!R25&lt;&gt;'C'!R25,TRUE,FALSE)),IF(ISNUMBER('#_C'!R25),IF('#_C'!R25&gt;'C'!R25,"TooLow","TooHigh"),"WrongAnswer"),NOT(_xlfn.ISFORMULA('#_C'!R25)),IF(_xlfn.IFS(ISTEXT('#_C'!R25),FALSE,ISLOGICAL('#_C'!R25),FALSE,SUBSTITUTE(CELL("format",'#_C'!R25),"-","")=SUBSTITUTE(CELL("format",'C'!R25),"-",""),FALSE,CELL("format",'#_C'!R25)="G",FALSE,AND(CELL("format",'#_C'!R25)="F0",CELL("format",'C'!R25)="G"),FALSE,TRUE,IFERROR(IF(MATCH(CELL("format",'#_C'!R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R25),_xlfn.FORMULATEXT('C'!R25),'C'!R25),"9","#"),"8","#"),"7","#"),"6","#"),"5","#"),"4","#"),"3","#"),"2","#"),"1","#"),"0","#"),"$","")," ",""),",","@"),"&gt;","@"),"&lt;","@"),"=","@"),")","@"),"(","@"),"^","@"),"/","@"),"+","@"),"*","@"),"-","@"))-LEN(SUBSTITUTE(SUBSTITUTE(SUBSTITUTE(SUBSTITUTE(SUBSTITUTE(SUBSTITUTE(SUBSTITUTE(SUBSTITUTE(SUBSTITUTE(SUBSTITUTE(SUBSTITUTE(SUBSTITUTE(SUBSTITUTE(SUBSTITUTE(SUBSTITUTE(SUBSTITUTE(SUBSTITUTE(SUBSTITUTE(SUBSTITUTE(SUBSTITUTE(SUBSTITUTE(SUBSTITUTE(SUBSTITUTE(SUBSTITUTE(IF(_xlfn.ISFORMULA('C'!R25),_xlfn.FORMULATEXT('C'!R25),'C'!R25),"9","#"),"8","#"),"7","#"),"6","#"),"5","#"),"4","#"),"3","#"),"2","#"),"1","#"),"0","#"),"$","")," ",""),",","@"),"&gt;","@"),"&lt;","@"),"=","@"),")","@"),"(","@"),"^","@"),"/","@"),"+","@"),"*","@"),"-","@"),"@#","")))/2&gt;(LEN(SUBSTITUTE(SUBSTITUTE(SUBSTITUTE(SUBSTITUTE(SUBSTITUTE(SUBSTITUTE(SUBSTITUTE(SUBSTITUTE(SUBSTITUTE(SUBSTITUTE(SUBSTITUTE(SUBSTITUTE(SUBSTITUTE(SUBSTITUTE(SUBSTITUTE(SUBSTITUTE(SUBSTITUTE(SUBSTITUTE(SUBSTITUTE(SUBSTITUTE(SUBSTITUTE(SUBSTITUTE(SUBSTITUTE(IF(_xlfn.ISFORMULA('#_C'!R25),_xlfn.FORMULATEXT('#_C'!R25),'#_C'!R25),"9","#"),"8","#"),"7","#"),"6","#"),"5","#"),"4","#"),"3","#"),"2","#"),"1","#"),"0","#"),"$","")," ",""),",","@"),"&gt;","@"),"&lt;","@"),"=","@"),")","@"),"(","@"),"^","@"),"/","@"),"+","@"),"*","@"),"-","@"))-LEN(SUBSTITUTE(SUBSTITUTE(SUBSTITUTE(SUBSTITUTE(SUBSTITUTE(SUBSTITUTE(SUBSTITUTE(SUBSTITUTE(SUBSTITUTE(SUBSTITUTE(SUBSTITUTE(SUBSTITUTE(SUBSTITUTE(SUBSTITUTE(SUBSTITUTE(SUBSTITUTE(SUBSTITUTE(SUBSTITUTE(SUBSTITUTE(SUBSTITUTE(SUBSTITUTE(SUBSTITUTE(SUBSTITUTE(SUBSTITUTE(IF(_xlfn.ISFORMULA('#_C'!R25),_xlfn.FORMULATEXT('#_C'!R25),'#_C'!R25),"9","#"),"8","#"),"7","#"),"6","#"),"5","#"),"4","#"),"3","#"),"2","#"),"1","#"),"0","#"),"$","")," ",""),",","@"),"&gt;","@"),"&lt;","@"),"=","@"),")","@"),"(","@"),"^","@"),"/","@"),"+","@"),"*","@"),"-","@"),"@#","")))/2,TRUE,FALSE),"HardCodeMsg",IF(LEN(IF(_xlfn.ISFORMULA('C'!R25),_xlfn.FORMULATEXT('C'!R25),'C'!R25))-LEN(SUBSTITUTE(IF(_xlfn.ISFORMULA('C'!R25),_xlfn.FORMULATEXT('C'!R25),'C'!R25),"""",""))&gt;LEN(IF(_xlfn.ISFORMULA('#_C'!R25),_xlfn.FORMULATEXT('#_C'!R25),'#_C'!R25))-LEN(SUBSTITUTE(IF(_xlfn.ISFORMULA('#_C'!R25),_xlfn.FORMULATEXT('#_C'!R25),'#_C'!R25),"""","")),TRUE,FALSE),"HardQuoteMsg",IF(LEN(IF(_xlfn.ISFORMULA('C'!R25),_xlfn.FORMULATEXT('C'!R25),'C'!R25))-LEN(SUBSTITUTE(IF(_xlfn.ISFORMULA('C'!R25),_xlfn.FORMULATEXT('C'!R25),'C'!R25),"$",""))&lt;LEN(IF(_xlfn.ISFORMULA('#_C'!R25),_xlfn.FORMULATEXT('#_C'!R25),'#_C'!R25))-LEN(SUBSTITUTE(IF(_xlfn.ISFORMULA('#_C'!R25),_xlfn.FORMULATEXT('#_C'!R25),'#_C'!R25),"$","")),TRUE,FALSE),"MissingAbsMsg",_xlfn.IFS(ISTEXT('#_C'!R25),FALSE,ISLOGICAL('#_C'!R25),FALSE,SUBSTITUTE(CELL("format",'#_C'!R25),"-","")=SUBSTITUTE(CELL("format",'C'!R25),"-",""),FALSE,CELL("format",'#_C'!R25)="G",FALSE,AND(CELL("format",'#_C'!R25)="F0",CELL("format",'C'!R25)="G"),FALSE,TRUE,IFERROR(IF(MATCH(CELL("format",'#_C'!R25),FormatCodes_SFX!$A$4:$A$53,0)&gt;0,TRUE),FALSE),TRUE,TRUE),"FormatMsg",TRUE,"PerfectMsg")</f>
        <v>PerfectMsg</v>
      </c>
      <c r="S25" s="106" t="str">
        <f ca="1">_xlfn.IFS(ISBLANK('C'!S25),"",IF(NOT(ISNA('#_C'!S25)),IF(ISNA('C'!S25),TRUE,FALSE),FALSE),"StuNAMsg",IF(AND(ISNA('#_C'!S25),ISNA('C'!S25)),TRUE,FALSE),"PerfectMsg",IF(NOT(ISERROR('#_C'!S25)),IF(ISERROR('C'!S25),TRUE,FALSE),FALSE),"StuErrorMsg",IF(TYPE('#_C'!S25)&lt;&gt;TYPE('C'!S25),TRUE,FALSE),"WrongTypeMsg",IF(_xlfn.ISFORMULA('#_C'!S25),IF(NOT(_xlfn.ISFORMULA('C'!S25)),TRUE),FALSE),"MissingFormulaMsg",IF(NOT(AND(ISNUMBER(FIND("[",_xlfn.FORMULATEXT('#_C'!S25))),ISNUMBER(FIND("!",_xlfn.FORMULATEXT('#_C'!S25))))),AND(ISNUMBER(FIND("[",_xlfn.FORMULATEXT('C'!S25))),ISNUMBER(FIND("!",_xlfn.FORMULATEXT('C'!S25)))),FALSE),"ExternalRefsMsg",IF(ISNUMBER('#_C'!S25),IF(ABS('#_C'!S25-'C'!S25)&gt;0.00001,TRUE,FALSE),IF('#_C'!S25&lt;&gt;'C'!S25,TRUE,FALSE)),IF(ISNUMBER('#_C'!S25),IF('#_C'!S25&gt;'C'!S25,"TooLow","TooHigh"),"WrongAnswer"),NOT(_xlfn.ISFORMULA('#_C'!S25)),IF(_xlfn.IFS(ISTEXT('#_C'!S25),FALSE,ISLOGICAL('#_C'!S25),FALSE,SUBSTITUTE(CELL("format",'#_C'!S25),"-","")=SUBSTITUTE(CELL("format",'C'!S25),"-",""),FALSE,CELL("format",'#_C'!S25)="G",FALSE,AND(CELL("format",'#_C'!S25)="F0",CELL("format",'C'!S25)="G"),FALSE,TRUE,IFERROR(IF(MATCH(CELL("format",'#_C'!S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S25),_xlfn.FORMULATEXT('C'!S25),'C'!S25),"9","#"),"8","#"),"7","#"),"6","#"),"5","#"),"4","#"),"3","#"),"2","#"),"1","#"),"0","#"),"$","")," ",""),",","@"),"&gt;","@"),"&lt;","@"),"=","@"),")","@"),"(","@"),"^","@"),"/","@"),"+","@"),"*","@"),"-","@"))-LEN(SUBSTITUTE(SUBSTITUTE(SUBSTITUTE(SUBSTITUTE(SUBSTITUTE(SUBSTITUTE(SUBSTITUTE(SUBSTITUTE(SUBSTITUTE(SUBSTITUTE(SUBSTITUTE(SUBSTITUTE(SUBSTITUTE(SUBSTITUTE(SUBSTITUTE(SUBSTITUTE(SUBSTITUTE(SUBSTITUTE(SUBSTITUTE(SUBSTITUTE(SUBSTITUTE(SUBSTITUTE(SUBSTITUTE(SUBSTITUTE(IF(_xlfn.ISFORMULA('C'!S25),_xlfn.FORMULATEXT('C'!S25),'C'!S25),"9","#"),"8","#"),"7","#"),"6","#"),"5","#"),"4","#"),"3","#"),"2","#"),"1","#"),"0","#"),"$","")," ",""),",","@"),"&gt;","@"),"&lt;","@"),"=","@"),")","@"),"(","@"),"^","@"),"/","@"),"+","@"),"*","@"),"-","@"),"@#","")))/2&gt;(LEN(SUBSTITUTE(SUBSTITUTE(SUBSTITUTE(SUBSTITUTE(SUBSTITUTE(SUBSTITUTE(SUBSTITUTE(SUBSTITUTE(SUBSTITUTE(SUBSTITUTE(SUBSTITUTE(SUBSTITUTE(SUBSTITUTE(SUBSTITUTE(SUBSTITUTE(SUBSTITUTE(SUBSTITUTE(SUBSTITUTE(SUBSTITUTE(SUBSTITUTE(SUBSTITUTE(SUBSTITUTE(SUBSTITUTE(IF(_xlfn.ISFORMULA('#_C'!S25),_xlfn.FORMULATEXT('#_C'!S25),'#_C'!S25),"9","#"),"8","#"),"7","#"),"6","#"),"5","#"),"4","#"),"3","#"),"2","#"),"1","#"),"0","#"),"$","")," ",""),",","@"),"&gt;","@"),"&lt;","@"),"=","@"),")","@"),"(","@"),"^","@"),"/","@"),"+","@"),"*","@"),"-","@"))-LEN(SUBSTITUTE(SUBSTITUTE(SUBSTITUTE(SUBSTITUTE(SUBSTITUTE(SUBSTITUTE(SUBSTITUTE(SUBSTITUTE(SUBSTITUTE(SUBSTITUTE(SUBSTITUTE(SUBSTITUTE(SUBSTITUTE(SUBSTITUTE(SUBSTITUTE(SUBSTITUTE(SUBSTITUTE(SUBSTITUTE(SUBSTITUTE(SUBSTITUTE(SUBSTITUTE(SUBSTITUTE(SUBSTITUTE(SUBSTITUTE(IF(_xlfn.ISFORMULA('#_C'!S25),_xlfn.FORMULATEXT('#_C'!S25),'#_C'!S25),"9","#"),"8","#"),"7","#"),"6","#"),"5","#"),"4","#"),"3","#"),"2","#"),"1","#"),"0","#"),"$","")," ",""),",","@"),"&gt;","@"),"&lt;","@"),"=","@"),")","@"),"(","@"),"^","@"),"/","@"),"+","@"),"*","@"),"-","@"),"@#","")))/2,TRUE,FALSE),"HardCodeMsg",IF(LEN(IF(_xlfn.ISFORMULA('C'!S25),_xlfn.FORMULATEXT('C'!S25),'C'!S25))-LEN(SUBSTITUTE(IF(_xlfn.ISFORMULA('C'!S25),_xlfn.FORMULATEXT('C'!S25),'C'!S25),"""",""))&gt;LEN(IF(_xlfn.ISFORMULA('#_C'!S25),_xlfn.FORMULATEXT('#_C'!S25),'#_C'!S25))-LEN(SUBSTITUTE(IF(_xlfn.ISFORMULA('#_C'!S25),_xlfn.FORMULATEXT('#_C'!S25),'#_C'!S25),"""","")),TRUE,FALSE),"HardQuoteMsg",IF(LEN(IF(_xlfn.ISFORMULA('C'!S25),_xlfn.FORMULATEXT('C'!S25),'C'!S25))-LEN(SUBSTITUTE(IF(_xlfn.ISFORMULA('C'!S25),_xlfn.FORMULATEXT('C'!S25),'C'!S25),"$",""))&lt;LEN(IF(_xlfn.ISFORMULA('#_C'!S25),_xlfn.FORMULATEXT('#_C'!S25),'#_C'!S25))-LEN(SUBSTITUTE(IF(_xlfn.ISFORMULA('#_C'!S25),_xlfn.FORMULATEXT('#_C'!S25),'#_C'!S25),"$","")),TRUE,FALSE),"MissingAbsMsg",_xlfn.IFS(ISTEXT('#_C'!S25),FALSE,ISLOGICAL('#_C'!S25),FALSE,SUBSTITUTE(CELL("format",'#_C'!S25),"-","")=SUBSTITUTE(CELL("format",'C'!S25),"-",""),FALSE,CELL("format",'#_C'!S25)="G",FALSE,AND(CELL("format",'#_C'!S25)="F0",CELL("format",'C'!S25)="G"),FALSE,TRUE,IFERROR(IF(MATCH(CELL("format",'#_C'!S25),FormatCodes_SFX!$A$4:$A$53,0)&gt;0,TRUE),FALSE),TRUE,TRUE),"FormatMsg",TRUE,"PerfectMsg")</f>
        <v>PerfectMsg</v>
      </c>
    </row>
    <row r="26" spans="4:42">
      <c r="D26" s="121">
        <v>0</v>
      </c>
      <c r="E26" s="121">
        <v>0</v>
      </c>
      <c r="F26" s="121">
        <v>0</v>
      </c>
      <c r="G26" s="121">
        <v>0</v>
      </c>
      <c r="H26" s="121"/>
      <c r="I26" s="121"/>
      <c r="J26" s="121"/>
      <c r="K26" s="107"/>
      <c r="L26" s="105">
        <v>0</v>
      </c>
      <c r="M26" s="105">
        <v>0</v>
      </c>
      <c r="N26" s="158">
        <v>0</v>
      </c>
      <c r="Q26" s="105">
        <v>0</v>
      </c>
      <c r="R26" s="106" t="str">
        <f ca="1">_xlfn.IFS(ISBLANK('C'!R26),"",IF(NOT(ISNA('#_C'!R26)),IF(ISNA('C'!R26),TRUE,FALSE),FALSE),"StuNAMsg",IF(AND(ISNA('#_C'!R26),ISNA('C'!R26)),TRUE,FALSE),"PerfectMsg",IF(NOT(ISERROR('#_C'!R26)),IF(ISERROR('C'!R26),TRUE,FALSE),FALSE),"StuErrorMsg",IF(TYPE('#_C'!R26)&lt;&gt;TYPE('C'!R26),TRUE,FALSE),"WrongTypeMsg",IF(_xlfn.ISFORMULA('#_C'!R26),IF(NOT(_xlfn.ISFORMULA('C'!R26)),TRUE),FALSE),"MissingFormulaMsg",IF(NOT(AND(ISNUMBER(FIND("[",_xlfn.FORMULATEXT('#_C'!R26))),ISNUMBER(FIND("!",_xlfn.FORMULATEXT('#_C'!R26))))),AND(ISNUMBER(FIND("[",_xlfn.FORMULATEXT('C'!R26))),ISNUMBER(FIND("!",_xlfn.FORMULATEXT('C'!R26)))),FALSE),"ExternalRefsMsg",IF(ISNUMBER('#_C'!R26),IF(ABS('#_C'!R26-'C'!R26)&gt;0.00001,TRUE,FALSE),IF('#_C'!R26&lt;&gt;'C'!R26,TRUE,FALSE)),IF(ISNUMBER('#_C'!R26),IF('#_C'!R26&gt;'C'!R26,"TooLow","TooHigh"),"WrongAnswer"),NOT(_xlfn.ISFORMULA('#_C'!R26)),IF(_xlfn.IFS(ISTEXT('#_C'!R26),FALSE,ISLOGICAL('#_C'!R26),FALSE,SUBSTITUTE(CELL("format",'#_C'!R26),"-","")=SUBSTITUTE(CELL("format",'C'!R26),"-",""),FALSE,CELL("format",'#_C'!R26)="G",FALSE,AND(CELL("format",'#_C'!R26)="F0",CELL("format",'C'!R26)="G"),FALSE,TRUE,IFERROR(IF(MATCH(CELL("format",'#_C'!R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R26),_xlfn.FORMULATEXT('C'!R26),'C'!R26),"9","#"),"8","#"),"7","#"),"6","#"),"5","#"),"4","#"),"3","#"),"2","#"),"1","#"),"0","#"),"$","")," ",""),",","@"),"&gt;","@"),"&lt;","@"),"=","@"),")","@"),"(","@"),"^","@"),"/","@"),"+","@"),"*","@"),"-","@"))-LEN(SUBSTITUTE(SUBSTITUTE(SUBSTITUTE(SUBSTITUTE(SUBSTITUTE(SUBSTITUTE(SUBSTITUTE(SUBSTITUTE(SUBSTITUTE(SUBSTITUTE(SUBSTITUTE(SUBSTITUTE(SUBSTITUTE(SUBSTITUTE(SUBSTITUTE(SUBSTITUTE(SUBSTITUTE(SUBSTITUTE(SUBSTITUTE(SUBSTITUTE(SUBSTITUTE(SUBSTITUTE(SUBSTITUTE(SUBSTITUTE(IF(_xlfn.ISFORMULA('C'!R26),_xlfn.FORMULATEXT('C'!R26),'C'!R26),"9","#"),"8","#"),"7","#"),"6","#"),"5","#"),"4","#"),"3","#"),"2","#"),"1","#"),"0","#"),"$","")," ",""),",","@"),"&gt;","@"),"&lt;","@"),"=","@"),")","@"),"(","@"),"^","@"),"/","@"),"+","@"),"*","@"),"-","@"),"@#","")))/2&gt;(LEN(SUBSTITUTE(SUBSTITUTE(SUBSTITUTE(SUBSTITUTE(SUBSTITUTE(SUBSTITUTE(SUBSTITUTE(SUBSTITUTE(SUBSTITUTE(SUBSTITUTE(SUBSTITUTE(SUBSTITUTE(SUBSTITUTE(SUBSTITUTE(SUBSTITUTE(SUBSTITUTE(SUBSTITUTE(SUBSTITUTE(SUBSTITUTE(SUBSTITUTE(SUBSTITUTE(SUBSTITUTE(SUBSTITUTE(IF(_xlfn.ISFORMULA('#_C'!R26),_xlfn.FORMULATEXT('#_C'!R26),'#_C'!R26),"9","#"),"8","#"),"7","#"),"6","#"),"5","#"),"4","#"),"3","#"),"2","#"),"1","#"),"0","#"),"$","")," ",""),",","@"),"&gt;","@"),"&lt;","@"),"=","@"),")","@"),"(","@"),"^","@"),"/","@"),"+","@"),"*","@"),"-","@"))-LEN(SUBSTITUTE(SUBSTITUTE(SUBSTITUTE(SUBSTITUTE(SUBSTITUTE(SUBSTITUTE(SUBSTITUTE(SUBSTITUTE(SUBSTITUTE(SUBSTITUTE(SUBSTITUTE(SUBSTITUTE(SUBSTITUTE(SUBSTITUTE(SUBSTITUTE(SUBSTITUTE(SUBSTITUTE(SUBSTITUTE(SUBSTITUTE(SUBSTITUTE(SUBSTITUTE(SUBSTITUTE(SUBSTITUTE(SUBSTITUTE(IF(_xlfn.ISFORMULA('#_C'!R26),_xlfn.FORMULATEXT('#_C'!R26),'#_C'!R26),"9","#"),"8","#"),"7","#"),"6","#"),"5","#"),"4","#"),"3","#"),"2","#"),"1","#"),"0","#"),"$","")," ",""),",","@"),"&gt;","@"),"&lt;","@"),"=","@"),")","@"),"(","@"),"^","@"),"/","@"),"+","@"),"*","@"),"-","@"),"@#","")))/2,TRUE,FALSE),"HardCodeMsg",IF(LEN(IF(_xlfn.ISFORMULA('C'!R26),_xlfn.FORMULATEXT('C'!R26),'C'!R26))-LEN(SUBSTITUTE(IF(_xlfn.ISFORMULA('C'!R26),_xlfn.FORMULATEXT('C'!R26),'C'!R26),"""",""))&gt;LEN(IF(_xlfn.ISFORMULA('#_C'!R26),_xlfn.FORMULATEXT('#_C'!R26),'#_C'!R26))-LEN(SUBSTITUTE(IF(_xlfn.ISFORMULA('#_C'!R26),_xlfn.FORMULATEXT('#_C'!R26),'#_C'!R26),"""","")),TRUE,FALSE),"HardQuoteMsg",IF(LEN(IF(_xlfn.ISFORMULA('C'!R26),_xlfn.FORMULATEXT('C'!R26),'C'!R26))-LEN(SUBSTITUTE(IF(_xlfn.ISFORMULA('C'!R26),_xlfn.FORMULATEXT('C'!R26),'C'!R26),"$",""))&lt;LEN(IF(_xlfn.ISFORMULA('#_C'!R26),_xlfn.FORMULATEXT('#_C'!R26),'#_C'!R26))-LEN(SUBSTITUTE(IF(_xlfn.ISFORMULA('#_C'!R26),_xlfn.FORMULATEXT('#_C'!R26),'#_C'!R26),"$","")),TRUE,FALSE),"MissingAbsMsg",_xlfn.IFS(ISTEXT('#_C'!R26),FALSE,ISLOGICAL('#_C'!R26),FALSE,SUBSTITUTE(CELL("format",'#_C'!R26),"-","")=SUBSTITUTE(CELL("format",'C'!R26),"-",""),FALSE,CELL("format",'#_C'!R26)="G",FALSE,AND(CELL("format",'#_C'!R26)="F0",CELL("format",'C'!R26)="G"),FALSE,TRUE,IFERROR(IF(MATCH(CELL("format",'#_C'!R26),FormatCodes_SFX!$A$4:$A$53,0)&gt;0,TRUE),FALSE),TRUE,TRUE),"FormatMsg",TRUE,"PerfectMsg")</f>
        <v>PerfectMsg</v>
      </c>
      <c r="S26" s="106" t="str">
        <f ca="1">_xlfn.IFS(ISBLANK('C'!S26),"",IF(NOT(ISNA('#_C'!S26)),IF(ISNA('C'!S26),TRUE,FALSE),FALSE),"StuNAMsg",IF(AND(ISNA('#_C'!S26),ISNA('C'!S26)),TRUE,FALSE),"PerfectMsg",IF(NOT(ISERROR('#_C'!S26)),IF(ISERROR('C'!S26),TRUE,FALSE),FALSE),"StuErrorMsg",IF(TYPE('#_C'!S26)&lt;&gt;TYPE('C'!S26),TRUE,FALSE),"WrongTypeMsg",IF(_xlfn.ISFORMULA('#_C'!S26),IF(NOT(_xlfn.ISFORMULA('C'!S26)),TRUE),FALSE),"MissingFormulaMsg",IF(NOT(AND(ISNUMBER(FIND("[",_xlfn.FORMULATEXT('#_C'!S26))),ISNUMBER(FIND("!",_xlfn.FORMULATEXT('#_C'!S26))))),AND(ISNUMBER(FIND("[",_xlfn.FORMULATEXT('C'!S26))),ISNUMBER(FIND("!",_xlfn.FORMULATEXT('C'!S26)))),FALSE),"ExternalRefsMsg",IF(ISNUMBER('#_C'!S26),IF(ABS('#_C'!S26-'C'!S26)&gt;0.00001,TRUE,FALSE),IF('#_C'!S26&lt;&gt;'C'!S26,TRUE,FALSE)),IF(ISNUMBER('#_C'!S26),IF('#_C'!S26&gt;'C'!S26,"TooLow","TooHigh"),"WrongAnswer"),NOT(_xlfn.ISFORMULA('#_C'!S26)),IF(_xlfn.IFS(ISTEXT('#_C'!S26),FALSE,ISLOGICAL('#_C'!S26),FALSE,SUBSTITUTE(CELL("format",'#_C'!S26),"-","")=SUBSTITUTE(CELL("format",'C'!S26),"-",""),FALSE,CELL("format",'#_C'!S26)="G",FALSE,AND(CELL("format",'#_C'!S26)="F0",CELL("format",'C'!S26)="G"),FALSE,TRUE,IFERROR(IF(MATCH(CELL("format",'#_C'!S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S26),_xlfn.FORMULATEXT('C'!S26),'C'!S26),"9","#"),"8","#"),"7","#"),"6","#"),"5","#"),"4","#"),"3","#"),"2","#"),"1","#"),"0","#"),"$","")," ",""),",","@"),"&gt;","@"),"&lt;","@"),"=","@"),")","@"),"(","@"),"^","@"),"/","@"),"+","@"),"*","@"),"-","@"))-LEN(SUBSTITUTE(SUBSTITUTE(SUBSTITUTE(SUBSTITUTE(SUBSTITUTE(SUBSTITUTE(SUBSTITUTE(SUBSTITUTE(SUBSTITUTE(SUBSTITUTE(SUBSTITUTE(SUBSTITUTE(SUBSTITUTE(SUBSTITUTE(SUBSTITUTE(SUBSTITUTE(SUBSTITUTE(SUBSTITUTE(SUBSTITUTE(SUBSTITUTE(SUBSTITUTE(SUBSTITUTE(SUBSTITUTE(SUBSTITUTE(IF(_xlfn.ISFORMULA('C'!S26),_xlfn.FORMULATEXT('C'!S26),'C'!S26),"9","#"),"8","#"),"7","#"),"6","#"),"5","#"),"4","#"),"3","#"),"2","#"),"1","#"),"0","#"),"$","")," ",""),",","@"),"&gt;","@"),"&lt;","@"),"=","@"),")","@"),"(","@"),"^","@"),"/","@"),"+","@"),"*","@"),"-","@"),"@#","")))/2&gt;(LEN(SUBSTITUTE(SUBSTITUTE(SUBSTITUTE(SUBSTITUTE(SUBSTITUTE(SUBSTITUTE(SUBSTITUTE(SUBSTITUTE(SUBSTITUTE(SUBSTITUTE(SUBSTITUTE(SUBSTITUTE(SUBSTITUTE(SUBSTITUTE(SUBSTITUTE(SUBSTITUTE(SUBSTITUTE(SUBSTITUTE(SUBSTITUTE(SUBSTITUTE(SUBSTITUTE(SUBSTITUTE(SUBSTITUTE(IF(_xlfn.ISFORMULA('#_C'!S26),_xlfn.FORMULATEXT('#_C'!S26),'#_C'!S26),"9","#"),"8","#"),"7","#"),"6","#"),"5","#"),"4","#"),"3","#"),"2","#"),"1","#"),"0","#"),"$","")," ",""),",","@"),"&gt;","@"),"&lt;","@"),"=","@"),")","@"),"(","@"),"^","@"),"/","@"),"+","@"),"*","@"),"-","@"))-LEN(SUBSTITUTE(SUBSTITUTE(SUBSTITUTE(SUBSTITUTE(SUBSTITUTE(SUBSTITUTE(SUBSTITUTE(SUBSTITUTE(SUBSTITUTE(SUBSTITUTE(SUBSTITUTE(SUBSTITUTE(SUBSTITUTE(SUBSTITUTE(SUBSTITUTE(SUBSTITUTE(SUBSTITUTE(SUBSTITUTE(SUBSTITUTE(SUBSTITUTE(SUBSTITUTE(SUBSTITUTE(SUBSTITUTE(SUBSTITUTE(IF(_xlfn.ISFORMULA('#_C'!S26),_xlfn.FORMULATEXT('#_C'!S26),'#_C'!S26),"9","#"),"8","#"),"7","#"),"6","#"),"5","#"),"4","#"),"3","#"),"2","#"),"1","#"),"0","#"),"$","")," ",""),",","@"),"&gt;","@"),"&lt;","@"),"=","@"),")","@"),"(","@"),"^","@"),"/","@"),"+","@"),"*","@"),"-","@"),"@#","")))/2,TRUE,FALSE),"HardCodeMsg",IF(LEN(IF(_xlfn.ISFORMULA('C'!S26),_xlfn.FORMULATEXT('C'!S26),'C'!S26))-LEN(SUBSTITUTE(IF(_xlfn.ISFORMULA('C'!S26),_xlfn.FORMULATEXT('C'!S26),'C'!S26),"""",""))&gt;LEN(IF(_xlfn.ISFORMULA('#_C'!S26),_xlfn.FORMULATEXT('#_C'!S26),'#_C'!S26))-LEN(SUBSTITUTE(IF(_xlfn.ISFORMULA('#_C'!S26),_xlfn.FORMULATEXT('#_C'!S26),'#_C'!S26),"""","")),TRUE,FALSE),"HardQuoteMsg",IF(LEN(IF(_xlfn.ISFORMULA('C'!S26),_xlfn.FORMULATEXT('C'!S26),'C'!S26))-LEN(SUBSTITUTE(IF(_xlfn.ISFORMULA('C'!S26),_xlfn.FORMULATEXT('C'!S26),'C'!S26),"$",""))&lt;LEN(IF(_xlfn.ISFORMULA('#_C'!S26),_xlfn.FORMULATEXT('#_C'!S26),'#_C'!S26))-LEN(SUBSTITUTE(IF(_xlfn.ISFORMULA('#_C'!S26),_xlfn.FORMULATEXT('#_C'!S26),'#_C'!S26),"$","")),TRUE,FALSE),"MissingAbsMsg",_xlfn.IFS(ISTEXT('#_C'!S26),FALSE,ISLOGICAL('#_C'!S26),FALSE,SUBSTITUTE(CELL("format",'#_C'!S26),"-","")=SUBSTITUTE(CELL("format",'C'!S26),"-",""),FALSE,CELL("format",'#_C'!S26)="G",FALSE,AND(CELL("format",'#_C'!S26)="F0",CELL("format",'C'!S26)="G"),FALSE,TRUE,IFERROR(IF(MATCH(CELL("format",'#_C'!S26),FormatCodes_SFX!$A$4:$A$53,0)&gt;0,TRUE),FALSE),TRUE,TRUE),"FormatMsg",TRUE,"PerfectMsg")</f>
        <v>PerfectMsg</v>
      </c>
    </row>
    <row r="27" spans="4:42">
      <c r="D27" s="121">
        <v>0</v>
      </c>
      <c r="E27" s="121">
        <v>0</v>
      </c>
      <c r="F27" s="121">
        <v>0</v>
      </c>
      <c r="G27" s="121">
        <v>0</v>
      </c>
      <c r="H27" s="121"/>
      <c r="I27" s="121"/>
      <c r="J27" s="121"/>
      <c r="K27" s="107"/>
      <c r="L27" s="105">
        <v>0</v>
      </c>
      <c r="M27" s="105">
        <v>0</v>
      </c>
      <c r="N27" s="158">
        <v>0</v>
      </c>
      <c r="Q27" s="105">
        <v>0</v>
      </c>
      <c r="R27" s="106" t="str">
        <f ca="1">_xlfn.IFS(ISBLANK('C'!R27),"",IF(NOT(ISNA('#_C'!R27)),IF(ISNA('C'!R27),TRUE,FALSE),FALSE),"StuNAMsg",IF(AND(ISNA('#_C'!R27),ISNA('C'!R27)),TRUE,FALSE),"PerfectMsg",IF(NOT(ISERROR('#_C'!R27)),IF(ISERROR('C'!R27),TRUE,FALSE),FALSE),"StuErrorMsg",IF(TYPE('#_C'!R27)&lt;&gt;TYPE('C'!R27),TRUE,FALSE),"WrongTypeMsg",IF(_xlfn.ISFORMULA('#_C'!R27),IF(NOT(_xlfn.ISFORMULA('C'!R27)),TRUE),FALSE),"MissingFormulaMsg",IF(NOT(AND(ISNUMBER(FIND("[",_xlfn.FORMULATEXT('#_C'!R27))),ISNUMBER(FIND("!",_xlfn.FORMULATEXT('#_C'!R27))))),AND(ISNUMBER(FIND("[",_xlfn.FORMULATEXT('C'!R27))),ISNUMBER(FIND("!",_xlfn.FORMULATEXT('C'!R27)))),FALSE),"ExternalRefsMsg",IF(ISNUMBER('#_C'!R27),IF(ABS('#_C'!R27-'C'!R27)&gt;0.00001,TRUE,FALSE),IF('#_C'!R27&lt;&gt;'C'!R27,TRUE,FALSE)),IF(ISNUMBER('#_C'!R27),IF('#_C'!R27&gt;'C'!R27,"TooLow","TooHigh"),"WrongAnswer"),NOT(_xlfn.ISFORMULA('#_C'!R27)),IF(_xlfn.IFS(ISTEXT('#_C'!R27),FALSE,ISLOGICAL('#_C'!R27),FALSE,SUBSTITUTE(CELL("format",'#_C'!R27),"-","")=SUBSTITUTE(CELL("format",'C'!R27),"-",""),FALSE,CELL("format",'#_C'!R27)="G",FALSE,AND(CELL("format",'#_C'!R27)="F0",CELL("format",'C'!R27)="G"),FALSE,TRUE,IFERROR(IF(MATCH(CELL("format",'#_C'!R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R27),_xlfn.FORMULATEXT('C'!R27),'C'!R27),"9","#"),"8","#"),"7","#"),"6","#"),"5","#"),"4","#"),"3","#"),"2","#"),"1","#"),"0","#"),"$","")," ",""),",","@"),"&gt;","@"),"&lt;","@"),"=","@"),")","@"),"(","@"),"^","@"),"/","@"),"+","@"),"*","@"),"-","@"))-LEN(SUBSTITUTE(SUBSTITUTE(SUBSTITUTE(SUBSTITUTE(SUBSTITUTE(SUBSTITUTE(SUBSTITUTE(SUBSTITUTE(SUBSTITUTE(SUBSTITUTE(SUBSTITUTE(SUBSTITUTE(SUBSTITUTE(SUBSTITUTE(SUBSTITUTE(SUBSTITUTE(SUBSTITUTE(SUBSTITUTE(SUBSTITUTE(SUBSTITUTE(SUBSTITUTE(SUBSTITUTE(SUBSTITUTE(SUBSTITUTE(IF(_xlfn.ISFORMULA('C'!R27),_xlfn.FORMULATEXT('C'!R27),'C'!R27),"9","#"),"8","#"),"7","#"),"6","#"),"5","#"),"4","#"),"3","#"),"2","#"),"1","#"),"0","#"),"$","")," ",""),",","@"),"&gt;","@"),"&lt;","@"),"=","@"),")","@"),"(","@"),"^","@"),"/","@"),"+","@"),"*","@"),"-","@"),"@#","")))/2&gt;(LEN(SUBSTITUTE(SUBSTITUTE(SUBSTITUTE(SUBSTITUTE(SUBSTITUTE(SUBSTITUTE(SUBSTITUTE(SUBSTITUTE(SUBSTITUTE(SUBSTITUTE(SUBSTITUTE(SUBSTITUTE(SUBSTITUTE(SUBSTITUTE(SUBSTITUTE(SUBSTITUTE(SUBSTITUTE(SUBSTITUTE(SUBSTITUTE(SUBSTITUTE(SUBSTITUTE(SUBSTITUTE(SUBSTITUTE(IF(_xlfn.ISFORMULA('#_C'!R27),_xlfn.FORMULATEXT('#_C'!R27),'#_C'!R27),"9","#"),"8","#"),"7","#"),"6","#"),"5","#"),"4","#"),"3","#"),"2","#"),"1","#"),"0","#"),"$","")," ",""),",","@"),"&gt;","@"),"&lt;","@"),"=","@"),")","@"),"(","@"),"^","@"),"/","@"),"+","@"),"*","@"),"-","@"))-LEN(SUBSTITUTE(SUBSTITUTE(SUBSTITUTE(SUBSTITUTE(SUBSTITUTE(SUBSTITUTE(SUBSTITUTE(SUBSTITUTE(SUBSTITUTE(SUBSTITUTE(SUBSTITUTE(SUBSTITUTE(SUBSTITUTE(SUBSTITUTE(SUBSTITUTE(SUBSTITUTE(SUBSTITUTE(SUBSTITUTE(SUBSTITUTE(SUBSTITUTE(SUBSTITUTE(SUBSTITUTE(SUBSTITUTE(SUBSTITUTE(IF(_xlfn.ISFORMULA('#_C'!R27),_xlfn.FORMULATEXT('#_C'!R27),'#_C'!R27),"9","#"),"8","#"),"7","#"),"6","#"),"5","#"),"4","#"),"3","#"),"2","#"),"1","#"),"0","#"),"$","")," ",""),",","@"),"&gt;","@"),"&lt;","@"),"=","@"),")","@"),"(","@"),"^","@"),"/","@"),"+","@"),"*","@"),"-","@"),"@#","")))/2,TRUE,FALSE),"HardCodeMsg",IF(LEN(IF(_xlfn.ISFORMULA('C'!R27),_xlfn.FORMULATEXT('C'!R27),'C'!R27))-LEN(SUBSTITUTE(IF(_xlfn.ISFORMULA('C'!R27),_xlfn.FORMULATEXT('C'!R27),'C'!R27),"""",""))&gt;LEN(IF(_xlfn.ISFORMULA('#_C'!R27),_xlfn.FORMULATEXT('#_C'!R27),'#_C'!R27))-LEN(SUBSTITUTE(IF(_xlfn.ISFORMULA('#_C'!R27),_xlfn.FORMULATEXT('#_C'!R27),'#_C'!R27),"""","")),TRUE,FALSE),"HardQuoteMsg",IF(LEN(IF(_xlfn.ISFORMULA('C'!R27),_xlfn.FORMULATEXT('C'!R27),'C'!R27))-LEN(SUBSTITUTE(IF(_xlfn.ISFORMULA('C'!R27),_xlfn.FORMULATEXT('C'!R27),'C'!R27),"$",""))&lt;LEN(IF(_xlfn.ISFORMULA('#_C'!R27),_xlfn.FORMULATEXT('#_C'!R27),'#_C'!R27))-LEN(SUBSTITUTE(IF(_xlfn.ISFORMULA('#_C'!R27),_xlfn.FORMULATEXT('#_C'!R27),'#_C'!R27),"$","")),TRUE,FALSE),"MissingAbsMsg",_xlfn.IFS(ISTEXT('#_C'!R27),FALSE,ISLOGICAL('#_C'!R27),FALSE,SUBSTITUTE(CELL("format",'#_C'!R27),"-","")=SUBSTITUTE(CELL("format",'C'!R27),"-",""),FALSE,CELL("format",'#_C'!R27)="G",FALSE,AND(CELL("format",'#_C'!R27)="F0",CELL("format",'C'!R27)="G"),FALSE,TRUE,IFERROR(IF(MATCH(CELL("format",'#_C'!R27),FormatCodes_SFX!$A$4:$A$53,0)&gt;0,TRUE),FALSE),TRUE,TRUE),"FormatMsg",TRUE,"PerfectMsg")</f>
        <v>PerfectMsg</v>
      </c>
      <c r="S27" s="106" t="str">
        <f ca="1">_xlfn.IFS(ISBLANK('C'!S27),"",IF(NOT(ISNA('#_C'!S27)),IF(ISNA('C'!S27),TRUE,FALSE),FALSE),"StuNAMsg",IF(AND(ISNA('#_C'!S27),ISNA('C'!S27)),TRUE,FALSE),"PerfectMsg",IF(NOT(ISERROR('#_C'!S27)),IF(ISERROR('C'!S27),TRUE,FALSE),FALSE),"StuErrorMsg",IF(TYPE('#_C'!S27)&lt;&gt;TYPE('C'!S27),TRUE,FALSE),"WrongTypeMsg",IF(_xlfn.ISFORMULA('#_C'!S27),IF(NOT(_xlfn.ISFORMULA('C'!S27)),TRUE),FALSE),"MissingFormulaMsg",IF(NOT(AND(ISNUMBER(FIND("[",_xlfn.FORMULATEXT('#_C'!S27))),ISNUMBER(FIND("!",_xlfn.FORMULATEXT('#_C'!S27))))),AND(ISNUMBER(FIND("[",_xlfn.FORMULATEXT('C'!S27))),ISNUMBER(FIND("!",_xlfn.FORMULATEXT('C'!S27)))),FALSE),"ExternalRefsMsg",IF(ISNUMBER('#_C'!S27),IF(ABS('#_C'!S27-'C'!S27)&gt;0.00001,TRUE,FALSE),IF('#_C'!S27&lt;&gt;'C'!S27,TRUE,FALSE)),IF(ISNUMBER('#_C'!S27),IF('#_C'!S27&gt;'C'!S27,"TooLow","TooHigh"),"WrongAnswer"),NOT(_xlfn.ISFORMULA('#_C'!S27)),IF(_xlfn.IFS(ISTEXT('#_C'!S27),FALSE,ISLOGICAL('#_C'!S27),FALSE,SUBSTITUTE(CELL("format",'#_C'!S27),"-","")=SUBSTITUTE(CELL("format",'C'!S27),"-",""),FALSE,CELL("format",'#_C'!S27)="G",FALSE,AND(CELL("format",'#_C'!S27)="F0",CELL("format",'C'!S27)="G"),FALSE,TRUE,IFERROR(IF(MATCH(CELL("format",'#_C'!S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S27),_xlfn.FORMULATEXT('C'!S27),'C'!S27),"9","#"),"8","#"),"7","#"),"6","#"),"5","#"),"4","#"),"3","#"),"2","#"),"1","#"),"0","#"),"$","")," ",""),",","@"),"&gt;","@"),"&lt;","@"),"=","@"),")","@"),"(","@"),"^","@"),"/","@"),"+","@"),"*","@"),"-","@"))-LEN(SUBSTITUTE(SUBSTITUTE(SUBSTITUTE(SUBSTITUTE(SUBSTITUTE(SUBSTITUTE(SUBSTITUTE(SUBSTITUTE(SUBSTITUTE(SUBSTITUTE(SUBSTITUTE(SUBSTITUTE(SUBSTITUTE(SUBSTITUTE(SUBSTITUTE(SUBSTITUTE(SUBSTITUTE(SUBSTITUTE(SUBSTITUTE(SUBSTITUTE(SUBSTITUTE(SUBSTITUTE(SUBSTITUTE(SUBSTITUTE(IF(_xlfn.ISFORMULA('C'!S27),_xlfn.FORMULATEXT('C'!S27),'C'!S27),"9","#"),"8","#"),"7","#"),"6","#"),"5","#"),"4","#"),"3","#"),"2","#"),"1","#"),"0","#"),"$","")," ",""),",","@"),"&gt;","@"),"&lt;","@"),"=","@"),")","@"),"(","@"),"^","@"),"/","@"),"+","@"),"*","@"),"-","@"),"@#","")))/2&gt;(LEN(SUBSTITUTE(SUBSTITUTE(SUBSTITUTE(SUBSTITUTE(SUBSTITUTE(SUBSTITUTE(SUBSTITUTE(SUBSTITUTE(SUBSTITUTE(SUBSTITUTE(SUBSTITUTE(SUBSTITUTE(SUBSTITUTE(SUBSTITUTE(SUBSTITUTE(SUBSTITUTE(SUBSTITUTE(SUBSTITUTE(SUBSTITUTE(SUBSTITUTE(SUBSTITUTE(SUBSTITUTE(SUBSTITUTE(IF(_xlfn.ISFORMULA('#_C'!S27),_xlfn.FORMULATEXT('#_C'!S27),'#_C'!S27),"9","#"),"8","#"),"7","#"),"6","#"),"5","#"),"4","#"),"3","#"),"2","#"),"1","#"),"0","#"),"$","")," ",""),",","@"),"&gt;","@"),"&lt;","@"),"=","@"),")","@"),"(","@"),"^","@"),"/","@"),"+","@"),"*","@"),"-","@"))-LEN(SUBSTITUTE(SUBSTITUTE(SUBSTITUTE(SUBSTITUTE(SUBSTITUTE(SUBSTITUTE(SUBSTITUTE(SUBSTITUTE(SUBSTITUTE(SUBSTITUTE(SUBSTITUTE(SUBSTITUTE(SUBSTITUTE(SUBSTITUTE(SUBSTITUTE(SUBSTITUTE(SUBSTITUTE(SUBSTITUTE(SUBSTITUTE(SUBSTITUTE(SUBSTITUTE(SUBSTITUTE(SUBSTITUTE(SUBSTITUTE(IF(_xlfn.ISFORMULA('#_C'!S27),_xlfn.FORMULATEXT('#_C'!S27),'#_C'!S27),"9","#"),"8","#"),"7","#"),"6","#"),"5","#"),"4","#"),"3","#"),"2","#"),"1","#"),"0","#"),"$","")," ",""),",","@"),"&gt;","@"),"&lt;","@"),"=","@"),")","@"),"(","@"),"^","@"),"/","@"),"+","@"),"*","@"),"-","@"),"@#","")))/2,TRUE,FALSE),"HardCodeMsg",IF(LEN(IF(_xlfn.ISFORMULA('C'!S27),_xlfn.FORMULATEXT('C'!S27),'C'!S27))-LEN(SUBSTITUTE(IF(_xlfn.ISFORMULA('C'!S27),_xlfn.FORMULATEXT('C'!S27),'C'!S27),"""",""))&gt;LEN(IF(_xlfn.ISFORMULA('#_C'!S27),_xlfn.FORMULATEXT('#_C'!S27),'#_C'!S27))-LEN(SUBSTITUTE(IF(_xlfn.ISFORMULA('#_C'!S27),_xlfn.FORMULATEXT('#_C'!S27),'#_C'!S27),"""","")),TRUE,FALSE),"HardQuoteMsg",IF(LEN(IF(_xlfn.ISFORMULA('C'!S27),_xlfn.FORMULATEXT('C'!S27),'C'!S27))-LEN(SUBSTITUTE(IF(_xlfn.ISFORMULA('C'!S27),_xlfn.FORMULATEXT('C'!S27),'C'!S27),"$",""))&lt;LEN(IF(_xlfn.ISFORMULA('#_C'!S27),_xlfn.FORMULATEXT('#_C'!S27),'#_C'!S27))-LEN(SUBSTITUTE(IF(_xlfn.ISFORMULA('#_C'!S27),_xlfn.FORMULATEXT('#_C'!S27),'#_C'!S27),"$","")),TRUE,FALSE),"MissingAbsMsg",_xlfn.IFS(ISTEXT('#_C'!S27),FALSE,ISLOGICAL('#_C'!S27),FALSE,SUBSTITUTE(CELL("format",'#_C'!S27),"-","")=SUBSTITUTE(CELL("format",'C'!S27),"-",""),FALSE,CELL("format",'#_C'!S27)="G",FALSE,AND(CELL("format",'#_C'!S27)="F0",CELL("format",'C'!S27)="G"),FALSE,TRUE,IFERROR(IF(MATCH(CELL("format",'#_C'!S27),FormatCodes_SFX!$A$4:$A$53,0)&gt;0,TRUE),FALSE),TRUE,TRUE),"FormatMsg",TRUE,"PerfectMsg")</f>
        <v>PerfectMsg</v>
      </c>
    </row>
    <row r="28" spans="4:42">
      <c r="D28" s="121">
        <v>0</v>
      </c>
      <c r="E28" s="121">
        <v>0</v>
      </c>
      <c r="F28" s="121">
        <v>0</v>
      </c>
      <c r="G28" s="121">
        <v>0</v>
      </c>
      <c r="H28" s="121"/>
      <c r="I28" s="121"/>
      <c r="J28" s="121"/>
      <c r="K28" s="107"/>
      <c r="L28" s="105">
        <v>0</v>
      </c>
      <c r="M28" s="105">
        <v>0</v>
      </c>
      <c r="N28" s="158">
        <v>0</v>
      </c>
      <c r="Q28" s="105">
        <v>0</v>
      </c>
      <c r="R28" s="106" t="str">
        <f ca="1">_xlfn.IFS(ISBLANK('C'!R28),"",IF(NOT(ISNA('#_C'!R28)),IF(ISNA('C'!R28),TRUE,FALSE),FALSE),"StuNAMsg",IF(AND(ISNA('#_C'!R28),ISNA('C'!R28)),TRUE,FALSE),"PerfectMsg",IF(NOT(ISERROR('#_C'!R28)),IF(ISERROR('C'!R28),TRUE,FALSE),FALSE),"StuErrorMsg",IF(TYPE('#_C'!R28)&lt;&gt;TYPE('C'!R28),TRUE,FALSE),"WrongTypeMsg",IF(_xlfn.ISFORMULA('#_C'!R28),IF(NOT(_xlfn.ISFORMULA('C'!R28)),TRUE),FALSE),"MissingFormulaMsg",IF(NOT(AND(ISNUMBER(FIND("[",_xlfn.FORMULATEXT('#_C'!R28))),ISNUMBER(FIND("!",_xlfn.FORMULATEXT('#_C'!R28))))),AND(ISNUMBER(FIND("[",_xlfn.FORMULATEXT('C'!R28))),ISNUMBER(FIND("!",_xlfn.FORMULATEXT('C'!R28)))),FALSE),"ExternalRefsMsg",IF(ISNUMBER('#_C'!R28),IF(ABS('#_C'!R28-'C'!R28)&gt;0.00001,TRUE,FALSE),IF('#_C'!R28&lt;&gt;'C'!R28,TRUE,FALSE)),IF(ISNUMBER('#_C'!R28),IF('#_C'!R28&gt;'C'!R28,"TooLow","TooHigh"),"WrongAnswer"),NOT(_xlfn.ISFORMULA('#_C'!R28)),IF(_xlfn.IFS(ISTEXT('#_C'!R28),FALSE,ISLOGICAL('#_C'!R28),FALSE,SUBSTITUTE(CELL("format",'#_C'!R28),"-","")=SUBSTITUTE(CELL("format",'C'!R28),"-",""),FALSE,CELL("format",'#_C'!R28)="G",FALSE,AND(CELL("format",'#_C'!R28)="F0",CELL("format",'C'!R28)="G"),FALSE,TRUE,IFERROR(IF(MATCH(CELL("format",'#_C'!R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R28),_xlfn.FORMULATEXT('C'!R28),'C'!R28),"9","#"),"8","#"),"7","#"),"6","#"),"5","#"),"4","#"),"3","#"),"2","#"),"1","#"),"0","#"),"$","")," ",""),",","@"),"&gt;","@"),"&lt;","@"),"=","@"),")","@"),"(","@"),"^","@"),"/","@"),"+","@"),"*","@"),"-","@"))-LEN(SUBSTITUTE(SUBSTITUTE(SUBSTITUTE(SUBSTITUTE(SUBSTITUTE(SUBSTITUTE(SUBSTITUTE(SUBSTITUTE(SUBSTITUTE(SUBSTITUTE(SUBSTITUTE(SUBSTITUTE(SUBSTITUTE(SUBSTITUTE(SUBSTITUTE(SUBSTITUTE(SUBSTITUTE(SUBSTITUTE(SUBSTITUTE(SUBSTITUTE(SUBSTITUTE(SUBSTITUTE(SUBSTITUTE(SUBSTITUTE(IF(_xlfn.ISFORMULA('C'!R28),_xlfn.FORMULATEXT('C'!R28),'C'!R28),"9","#"),"8","#"),"7","#"),"6","#"),"5","#"),"4","#"),"3","#"),"2","#"),"1","#"),"0","#"),"$","")," ",""),",","@"),"&gt;","@"),"&lt;","@"),"=","@"),")","@"),"(","@"),"^","@"),"/","@"),"+","@"),"*","@"),"-","@"),"@#","")))/2&gt;(LEN(SUBSTITUTE(SUBSTITUTE(SUBSTITUTE(SUBSTITUTE(SUBSTITUTE(SUBSTITUTE(SUBSTITUTE(SUBSTITUTE(SUBSTITUTE(SUBSTITUTE(SUBSTITUTE(SUBSTITUTE(SUBSTITUTE(SUBSTITUTE(SUBSTITUTE(SUBSTITUTE(SUBSTITUTE(SUBSTITUTE(SUBSTITUTE(SUBSTITUTE(SUBSTITUTE(SUBSTITUTE(SUBSTITUTE(IF(_xlfn.ISFORMULA('#_C'!R28),_xlfn.FORMULATEXT('#_C'!R28),'#_C'!R28),"9","#"),"8","#"),"7","#"),"6","#"),"5","#"),"4","#"),"3","#"),"2","#"),"1","#"),"0","#"),"$","")," ",""),",","@"),"&gt;","@"),"&lt;","@"),"=","@"),")","@"),"(","@"),"^","@"),"/","@"),"+","@"),"*","@"),"-","@"))-LEN(SUBSTITUTE(SUBSTITUTE(SUBSTITUTE(SUBSTITUTE(SUBSTITUTE(SUBSTITUTE(SUBSTITUTE(SUBSTITUTE(SUBSTITUTE(SUBSTITUTE(SUBSTITUTE(SUBSTITUTE(SUBSTITUTE(SUBSTITUTE(SUBSTITUTE(SUBSTITUTE(SUBSTITUTE(SUBSTITUTE(SUBSTITUTE(SUBSTITUTE(SUBSTITUTE(SUBSTITUTE(SUBSTITUTE(SUBSTITUTE(IF(_xlfn.ISFORMULA('#_C'!R28),_xlfn.FORMULATEXT('#_C'!R28),'#_C'!R28),"9","#"),"8","#"),"7","#"),"6","#"),"5","#"),"4","#"),"3","#"),"2","#"),"1","#"),"0","#"),"$","")," ",""),",","@"),"&gt;","@"),"&lt;","@"),"=","@"),")","@"),"(","@"),"^","@"),"/","@"),"+","@"),"*","@"),"-","@"),"@#","")))/2,TRUE,FALSE),"HardCodeMsg",IF(LEN(IF(_xlfn.ISFORMULA('C'!R28),_xlfn.FORMULATEXT('C'!R28),'C'!R28))-LEN(SUBSTITUTE(IF(_xlfn.ISFORMULA('C'!R28),_xlfn.FORMULATEXT('C'!R28),'C'!R28),"""",""))&gt;LEN(IF(_xlfn.ISFORMULA('#_C'!R28),_xlfn.FORMULATEXT('#_C'!R28),'#_C'!R28))-LEN(SUBSTITUTE(IF(_xlfn.ISFORMULA('#_C'!R28),_xlfn.FORMULATEXT('#_C'!R28),'#_C'!R28),"""","")),TRUE,FALSE),"HardQuoteMsg",IF(LEN(IF(_xlfn.ISFORMULA('C'!R28),_xlfn.FORMULATEXT('C'!R28),'C'!R28))-LEN(SUBSTITUTE(IF(_xlfn.ISFORMULA('C'!R28),_xlfn.FORMULATEXT('C'!R28),'C'!R28),"$",""))&lt;LEN(IF(_xlfn.ISFORMULA('#_C'!R28),_xlfn.FORMULATEXT('#_C'!R28),'#_C'!R28))-LEN(SUBSTITUTE(IF(_xlfn.ISFORMULA('#_C'!R28),_xlfn.FORMULATEXT('#_C'!R28),'#_C'!R28),"$","")),TRUE,FALSE),"MissingAbsMsg",_xlfn.IFS(ISTEXT('#_C'!R28),FALSE,ISLOGICAL('#_C'!R28),FALSE,SUBSTITUTE(CELL("format",'#_C'!R28),"-","")=SUBSTITUTE(CELL("format",'C'!R28),"-",""),FALSE,CELL("format",'#_C'!R28)="G",FALSE,AND(CELL("format",'#_C'!R28)="F0",CELL("format",'C'!R28)="G"),FALSE,TRUE,IFERROR(IF(MATCH(CELL("format",'#_C'!R28),FormatCodes_SFX!$A$4:$A$53,0)&gt;0,TRUE),FALSE),TRUE,TRUE),"FormatMsg",TRUE,"PerfectMsg")</f>
        <v>PerfectMsg</v>
      </c>
      <c r="S28" s="106" t="str">
        <f ca="1">_xlfn.IFS(ISBLANK('C'!S28),"",IF(NOT(ISNA('#_C'!S28)),IF(ISNA('C'!S28),TRUE,FALSE),FALSE),"StuNAMsg",IF(AND(ISNA('#_C'!S28),ISNA('C'!S28)),TRUE,FALSE),"PerfectMsg",IF(NOT(ISERROR('#_C'!S28)),IF(ISERROR('C'!S28),TRUE,FALSE),FALSE),"StuErrorMsg",IF(TYPE('#_C'!S28)&lt;&gt;TYPE('C'!S28),TRUE,FALSE),"WrongTypeMsg",IF(_xlfn.ISFORMULA('#_C'!S28),IF(NOT(_xlfn.ISFORMULA('C'!S28)),TRUE),FALSE),"MissingFormulaMsg",IF(NOT(AND(ISNUMBER(FIND("[",_xlfn.FORMULATEXT('#_C'!S28))),ISNUMBER(FIND("!",_xlfn.FORMULATEXT('#_C'!S28))))),AND(ISNUMBER(FIND("[",_xlfn.FORMULATEXT('C'!S28))),ISNUMBER(FIND("!",_xlfn.FORMULATEXT('C'!S28)))),FALSE),"ExternalRefsMsg",IF(ISNUMBER('#_C'!S28),IF(ABS('#_C'!S28-'C'!S28)&gt;0.00001,TRUE,FALSE),IF('#_C'!S28&lt;&gt;'C'!S28,TRUE,FALSE)),IF(ISNUMBER('#_C'!S28),IF('#_C'!S28&gt;'C'!S28,"TooLow","TooHigh"),"WrongAnswer"),NOT(_xlfn.ISFORMULA('#_C'!S28)),IF(_xlfn.IFS(ISTEXT('#_C'!S28),FALSE,ISLOGICAL('#_C'!S28),FALSE,SUBSTITUTE(CELL("format",'#_C'!S28),"-","")=SUBSTITUTE(CELL("format",'C'!S28),"-",""),FALSE,CELL("format",'#_C'!S28)="G",FALSE,AND(CELL("format",'#_C'!S28)="F0",CELL("format",'C'!S28)="G"),FALSE,TRUE,IFERROR(IF(MATCH(CELL("format",'#_C'!S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S28),_xlfn.FORMULATEXT('C'!S28),'C'!S28),"9","#"),"8","#"),"7","#"),"6","#"),"5","#"),"4","#"),"3","#"),"2","#"),"1","#"),"0","#"),"$","")," ",""),",","@"),"&gt;","@"),"&lt;","@"),"=","@"),")","@"),"(","@"),"^","@"),"/","@"),"+","@"),"*","@"),"-","@"))-LEN(SUBSTITUTE(SUBSTITUTE(SUBSTITUTE(SUBSTITUTE(SUBSTITUTE(SUBSTITUTE(SUBSTITUTE(SUBSTITUTE(SUBSTITUTE(SUBSTITUTE(SUBSTITUTE(SUBSTITUTE(SUBSTITUTE(SUBSTITUTE(SUBSTITUTE(SUBSTITUTE(SUBSTITUTE(SUBSTITUTE(SUBSTITUTE(SUBSTITUTE(SUBSTITUTE(SUBSTITUTE(SUBSTITUTE(SUBSTITUTE(IF(_xlfn.ISFORMULA('C'!S28),_xlfn.FORMULATEXT('C'!S28),'C'!S28),"9","#"),"8","#"),"7","#"),"6","#"),"5","#"),"4","#"),"3","#"),"2","#"),"1","#"),"0","#"),"$","")," ",""),",","@"),"&gt;","@"),"&lt;","@"),"=","@"),")","@"),"(","@"),"^","@"),"/","@"),"+","@"),"*","@"),"-","@"),"@#","")))/2&gt;(LEN(SUBSTITUTE(SUBSTITUTE(SUBSTITUTE(SUBSTITUTE(SUBSTITUTE(SUBSTITUTE(SUBSTITUTE(SUBSTITUTE(SUBSTITUTE(SUBSTITUTE(SUBSTITUTE(SUBSTITUTE(SUBSTITUTE(SUBSTITUTE(SUBSTITUTE(SUBSTITUTE(SUBSTITUTE(SUBSTITUTE(SUBSTITUTE(SUBSTITUTE(SUBSTITUTE(SUBSTITUTE(SUBSTITUTE(IF(_xlfn.ISFORMULA('#_C'!S28),_xlfn.FORMULATEXT('#_C'!S28),'#_C'!S28),"9","#"),"8","#"),"7","#"),"6","#"),"5","#"),"4","#"),"3","#"),"2","#"),"1","#"),"0","#"),"$","")," ",""),",","@"),"&gt;","@"),"&lt;","@"),"=","@"),")","@"),"(","@"),"^","@"),"/","@"),"+","@"),"*","@"),"-","@"))-LEN(SUBSTITUTE(SUBSTITUTE(SUBSTITUTE(SUBSTITUTE(SUBSTITUTE(SUBSTITUTE(SUBSTITUTE(SUBSTITUTE(SUBSTITUTE(SUBSTITUTE(SUBSTITUTE(SUBSTITUTE(SUBSTITUTE(SUBSTITUTE(SUBSTITUTE(SUBSTITUTE(SUBSTITUTE(SUBSTITUTE(SUBSTITUTE(SUBSTITUTE(SUBSTITUTE(SUBSTITUTE(SUBSTITUTE(SUBSTITUTE(IF(_xlfn.ISFORMULA('#_C'!S28),_xlfn.FORMULATEXT('#_C'!S28),'#_C'!S28),"9","#"),"8","#"),"7","#"),"6","#"),"5","#"),"4","#"),"3","#"),"2","#"),"1","#"),"0","#"),"$","")," ",""),",","@"),"&gt;","@"),"&lt;","@"),"=","@"),")","@"),"(","@"),"^","@"),"/","@"),"+","@"),"*","@"),"-","@"),"@#","")))/2,TRUE,FALSE),"HardCodeMsg",IF(LEN(IF(_xlfn.ISFORMULA('C'!S28),_xlfn.FORMULATEXT('C'!S28),'C'!S28))-LEN(SUBSTITUTE(IF(_xlfn.ISFORMULA('C'!S28),_xlfn.FORMULATEXT('C'!S28),'C'!S28),"""",""))&gt;LEN(IF(_xlfn.ISFORMULA('#_C'!S28),_xlfn.FORMULATEXT('#_C'!S28),'#_C'!S28))-LEN(SUBSTITUTE(IF(_xlfn.ISFORMULA('#_C'!S28),_xlfn.FORMULATEXT('#_C'!S28),'#_C'!S28),"""","")),TRUE,FALSE),"HardQuoteMsg",IF(LEN(IF(_xlfn.ISFORMULA('C'!S28),_xlfn.FORMULATEXT('C'!S28),'C'!S28))-LEN(SUBSTITUTE(IF(_xlfn.ISFORMULA('C'!S28),_xlfn.FORMULATEXT('C'!S28),'C'!S28),"$",""))&lt;LEN(IF(_xlfn.ISFORMULA('#_C'!S28),_xlfn.FORMULATEXT('#_C'!S28),'#_C'!S28))-LEN(SUBSTITUTE(IF(_xlfn.ISFORMULA('#_C'!S28),_xlfn.FORMULATEXT('#_C'!S28),'#_C'!S28),"$","")),TRUE,FALSE),"MissingAbsMsg",_xlfn.IFS(ISTEXT('#_C'!S28),FALSE,ISLOGICAL('#_C'!S28),FALSE,SUBSTITUTE(CELL("format",'#_C'!S28),"-","")=SUBSTITUTE(CELL("format",'C'!S28),"-",""),FALSE,CELL("format",'#_C'!S28)="G",FALSE,AND(CELL("format",'#_C'!S28)="F0",CELL("format",'C'!S28)="G"),FALSE,TRUE,IFERROR(IF(MATCH(CELL("format",'#_C'!S28),FormatCodes_SFX!$A$4:$A$53,0)&gt;0,TRUE),FALSE),TRUE,TRUE),"FormatMsg",TRUE,"PerfectMsg")</f>
        <v>PerfectMsg</v>
      </c>
    </row>
    <row r="29" spans="4:42">
      <c r="D29" s="121">
        <v>0</v>
      </c>
      <c r="E29" s="121">
        <v>0</v>
      </c>
      <c r="F29" s="121">
        <v>0</v>
      </c>
      <c r="G29" s="121">
        <v>0</v>
      </c>
      <c r="H29" s="121"/>
      <c r="I29" s="121"/>
      <c r="J29" s="121"/>
      <c r="K29" s="107"/>
      <c r="L29" s="105"/>
      <c r="M29" s="105"/>
      <c r="N29" s="105"/>
      <c r="P29" s="135"/>
      <c r="Q29" s="105"/>
    </row>
    <row r="30" spans="4:42">
      <c r="D30" s="121">
        <v>0</v>
      </c>
      <c r="E30" s="121">
        <v>0</v>
      </c>
      <c r="F30" s="121">
        <v>0</v>
      </c>
      <c r="G30" s="121">
        <v>0</v>
      </c>
      <c r="H30" s="121"/>
      <c r="I30" s="121"/>
      <c r="J30" s="121"/>
      <c r="K30" s="107"/>
      <c r="L30" s="105"/>
      <c r="M30" s="105"/>
      <c r="N30" s="105"/>
      <c r="Q30" s="105"/>
    </row>
    <row r="31" spans="4:42">
      <c r="D31" s="121">
        <v>0</v>
      </c>
      <c r="E31" s="121">
        <v>0</v>
      </c>
      <c r="F31" s="121">
        <v>0</v>
      </c>
      <c r="G31" s="121">
        <v>0</v>
      </c>
      <c r="H31" s="121"/>
      <c r="I31" s="121"/>
      <c r="J31" s="121"/>
      <c r="K31" s="107"/>
      <c r="L31" s="105"/>
      <c r="M31" s="105"/>
      <c r="N31" s="105"/>
      <c r="Q31" s="105"/>
    </row>
    <row r="32" spans="4:42">
      <c r="D32" s="121">
        <v>0</v>
      </c>
      <c r="E32" s="121">
        <v>0</v>
      </c>
      <c r="F32" s="121">
        <v>0</v>
      </c>
      <c r="G32" s="121">
        <v>0</v>
      </c>
      <c r="H32" s="121"/>
      <c r="I32" s="121"/>
      <c r="J32" s="121"/>
      <c r="K32" s="107"/>
      <c r="L32" s="105"/>
      <c r="M32" s="105"/>
      <c r="N32" s="105"/>
      <c r="P32" s="135"/>
      <c r="Q32" s="105"/>
    </row>
    <row r="33" spans="4:17">
      <c r="D33" s="121">
        <v>0</v>
      </c>
      <c r="E33" s="121">
        <v>0</v>
      </c>
      <c r="F33" s="121">
        <v>0</v>
      </c>
      <c r="G33" s="121">
        <v>0</v>
      </c>
      <c r="H33" s="121"/>
      <c r="I33" s="121"/>
      <c r="J33" s="121"/>
      <c r="K33" s="107"/>
      <c r="L33" s="105"/>
      <c r="M33" s="105"/>
      <c r="N33" s="105"/>
      <c r="Q33" s="105"/>
    </row>
    <row r="34" spans="4:17">
      <c r="D34" s="121">
        <v>0</v>
      </c>
      <c r="E34" s="121">
        <v>0</v>
      </c>
      <c r="F34" s="121">
        <v>0</v>
      </c>
      <c r="G34" s="121">
        <v>0</v>
      </c>
      <c r="H34" s="121"/>
      <c r="I34" s="121"/>
      <c r="J34" s="121"/>
      <c r="K34" s="107"/>
      <c r="L34" s="105"/>
      <c r="M34" s="105"/>
      <c r="N34" s="105"/>
      <c r="Q34" s="105"/>
    </row>
    <row r="35" spans="4:17">
      <c r="D35" s="121">
        <v>0</v>
      </c>
      <c r="E35" s="121">
        <v>0</v>
      </c>
      <c r="F35" s="121">
        <v>0</v>
      </c>
      <c r="G35" s="121">
        <v>0</v>
      </c>
      <c r="H35" s="121"/>
      <c r="I35" s="121"/>
      <c r="J35" s="121"/>
      <c r="K35" s="107"/>
      <c r="L35" s="105"/>
      <c r="M35" s="105"/>
      <c r="N35" s="105"/>
      <c r="Q35" s="105"/>
    </row>
    <row r="36" spans="4:17">
      <c r="D36" s="121">
        <v>0</v>
      </c>
      <c r="E36" s="121">
        <v>0</v>
      </c>
      <c r="F36" s="121">
        <v>0</v>
      </c>
      <c r="G36" s="121">
        <v>0</v>
      </c>
      <c r="H36" s="121"/>
      <c r="I36" s="121"/>
      <c r="J36" s="121"/>
      <c r="K36" s="107"/>
      <c r="L36" s="105"/>
      <c r="M36" s="105"/>
      <c r="N36" s="105"/>
      <c r="Q36" s="105"/>
    </row>
    <row r="37" spans="4:17">
      <c r="D37" s="121">
        <v>0</v>
      </c>
      <c r="E37" s="121">
        <v>0</v>
      </c>
      <c r="F37" s="121">
        <v>0</v>
      </c>
      <c r="G37" s="121">
        <v>0</v>
      </c>
      <c r="H37" s="121"/>
      <c r="I37" s="121"/>
      <c r="J37" s="121"/>
      <c r="K37" s="107"/>
      <c r="L37" s="105"/>
      <c r="M37" s="105"/>
      <c r="N37" s="105"/>
      <c r="Q37" s="105"/>
    </row>
    <row r="38" spans="4:17">
      <c r="D38" s="121">
        <v>0</v>
      </c>
      <c r="E38" s="121">
        <v>0</v>
      </c>
      <c r="F38" s="121">
        <v>0</v>
      </c>
      <c r="G38" s="121">
        <v>0</v>
      </c>
      <c r="H38" s="121"/>
      <c r="I38" s="121"/>
      <c r="J38" s="121"/>
      <c r="K38" s="107"/>
      <c r="L38" s="105"/>
      <c r="M38" s="105"/>
      <c r="N38" s="105"/>
    </row>
    <row r="39" spans="4:17">
      <c r="D39" s="121">
        <v>0</v>
      </c>
      <c r="E39" s="121">
        <v>0</v>
      </c>
      <c r="F39" s="121">
        <v>0</v>
      </c>
      <c r="G39" s="121">
        <v>0</v>
      </c>
      <c r="H39" s="121"/>
      <c r="I39" s="121"/>
      <c r="J39" s="121"/>
      <c r="K39" s="107"/>
      <c r="L39" s="105"/>
      <c r="M39" s="105"/>
      <c r="N39" s="105"/>
    </row>
    <row r="40" spans="4:17">
      <c r="D40" s="121">
        <v>0</v>
      </c>
      <c r="E40" s="121">
        <v>0</v>
      </c>
      <c r="F40" s="121">
        <v>0</v>
      </c>
      <c r="G40" s="121">
        <v>0</v>
      </c>
      <c r="H40" s="121"/>
      <c r="I40" s="121"/>
      <c r="J40" s="121"/>
      <c r="K40" s="107"/>
      <c r="L40" s="105"/>
      <c r="M40" s="105"/>
      <c r="N40" s="105"/>
    </row>
    <row r="41" spans="4:17">
      <c r="D41" s="121">
        <v>0</v>
      </c>
      <c r="E41" s="121">
        <v>0</v>
      </c>
      <c r="F41" s="121">
        <v>0</v>
      </c>
      <c r="G41" s="121">
        <v>0</v>
      </c>
      <c r="H41" s="121"/>
      <c r="I41" s="121"/>
      <c r="J41" s="121"/>
      <c r="K41" s="107"/>
      <c r="L41" s="105"/>
      <c r="M41" s="105"/>
      <c r="N41" s="105"/>
    </row>
    <row r="42" spans="4:17">
      <c r="D42" s="121">
        <v>0</v>
      </c>
      <c r="E42" s="121">
        <v>0</v>
      </c>
      <c r="F42" s="121">
        <v>0</v>
      </c>
      <c r="G42" s="121">
        <v>0</v>
      </c>
      <c r="H42" s="121"/>
      <c r="I42" s="121"/>
      <c r="J42" s="121"/>
      <c r="K42" s="107"/>
      <c r="L42" s="105"/>
      <c r="M42" s="105"/>
      <c r="N42" s="105"/>
      <c r="O42" s="105"/>
    </row>
    <row r="43" spans="4:17">
      <c r="D43" s="121">
        <v>0</v>
      </c>
      <c r="E43" s="121">
        <v>0</v>
      </c>
      <c r="F43" s="121">
        <v>0</v>
      </c>
      <c r="G43" s="121">
        <v>0</v>
      </c>
      <c r="H43" s="121"/>
      <c r="I43" s="121"/>
      <c r="J43" s="121"/>
      <c r="K43" s="107"/>
      <c r="L43" s="105"/>
      <c r="M43" s="105"/>
      <c r="N43" s="105"/>
      <c r="O43" s="105"/>
      <c r="P43" s="105"/>
    </row>
    <row r="44" spans="4:17">
      <c r="D44" s="121">
        <v>0</v>
      </c>
      <c r="E44" s="121">
        <v>0</v>
      </c>
      <c r="F44" s="121">
        <v>0</v>
      </c>
      <c r="G44" s="121">
        <v>0</v>
      </c>
      <c r="H44" s="121"/>
      <c r="I44" s="121"/>
      <c r="J44" s="121"/>
      <c r="K44" s="107"/>
      <c r="L44" s="105"/>
      <c r="M44" s="105"/>
      <c r="N44" s="105"/>
      <c r="O44" s="105"/>
      <c r="P44" s="105"/>
    </row>
    <row r="45" spans="4:17">
      <c r="D45" s="121">
        <v>0</v>
      </c>
      <c r="E45" s="121">
        <v>0</v>
      </c>
      <c r="F45" s="121">
        <v>0</v>
      </c>
      <c r="G45" s="121">
        <v>0</v>
      </c>
      <c r="H45" s="121"/>
      <c r="I45" s="121"/>
      <c r="J45" s="121"/>
      <c r="K45" s="107"/>
      <c r="L45" s="105"/>
      <c r="M45" s="105"/>
      <c r="N45" s="105"/>
      <c r="O45" s="105"/>
      <c r="P45" s="105"/>
    </row>
    <row r="46" spans="4:17">
      <c r="D46" s="121">
        <v>0</v>
      </c>
      <c r="E46" s="121">
        <v>0</v>
      </c>
      <c r="F46" s="121">
        <v>0</v>
      </c>
      <c r="G46" s="121">
        <v>0</v>
      </c>
      <c r="H46" s="121"/>
      <c r="I46" s="121"/>
      <c r="J46" s="121"/>
      <c r="K46" s="107"/>
      <c r="L46" s="105"/>
      <c r="M46" s="105"/>
      <c r="N46" s="105"/>
      <c r="O46" s="105"/>
      <c r="P46" s="105"/>
    </row>
    <row r="47" spans="4:17">
      <c r="D47" s="121">
        <v>0</v>
      </c>
      <c r="E47" s="121">
        <v>0</v>
      </c>
      <c r="F47" s="121">
        <v>0</v>
      </c>
      <c r="G47" s="121">
        <v>0</v>
      </c>
      <c r="H47" s="121"/>
      <c r="I47" s="121"/>
      <c r="J47" s="121"/>
      <c r="K47" s="107"/>
      <c r="L47" s="105"/>
      <c r="M47" s="105"/>
      <c r="N47" s="105"/>
      <c r="P47" s="105"/>
    </row>
    <row r="48" spans="4:17">
      <c r="D48" s="121">
        <v>0</v>
      </c>
      <c r="E48" s="121">
        <v>0</v>
      </c>
      <c r="F48" s="121">
        <v>0</v>
      </c>
      <c r="G48" s="121">
        <v>0</v>
      </c>
      <c r="H48" s="121"/>
      <c r="I48" s="121"/>
      <c r="J48" s="121"/>
      <c r="K48" s="107"/>
      <c r="L48" s="105"/>
      <c r="M48" s="105"/>
      <c r="N48" s="105"/>
    </row>
    <row r="49" spans="4:14">
      <c r="D49" s="121">
        <v>0</v>
      </c>
      <c r="E49" s="121">
        <v>0</v>
      </c>
      <c r="F49" s="121">
        <v>0</v>
      </c>
      <c r="G49" s="121">
        <v>0</v>
      </c>
      <c r="H49" s="121"/>
      <c r="I49" s="121"/>
      <c r="J49" s="121"/>
      <c r="K49" s="107"/>
      <c r="L49" s="105"/>
      <c r="M49" s="105"/>
      <c r="N49" s="105"/>
    </row>
    <row r="50" spans="4:14">
      <c r="D50" s="121">
        <v>0</v>
      </c>
      <c r="E50" s="121">
        <v>0</v>
      </c>
      <c r="F50" s="121">
        <v>0</v>
      </c>
      <c r="G50" s="121">
        <v>0</v>
      </c>
      <c r="H50" s="121"/>
      <c r="I50" s="121"/>
      <c r="J50" s="121"/>
      <c r="K50" s="107"/>
      <c r="L50" s="105"/>
      <c r="M50" s="105"/>
      <c r="N50" s="105"/>
    </row>
    <row r="51" spans="4:14">
      <c r="D51" s="121">
        <v>0</v>
      </c>
      <c r="E51" s="121">
        <v>0</v>
      </c>
      <c r="F51" s="121">
        <v>0</v>
      </c>
      <c r="G51" s="121">
        <v>0</v>
      </c>
      <c r="H51" s="121"/>
      <c r="I51" s="121"/>
      <c r="J51" s="121"/>
      <c r="K51" s="107"/>
      <c r="L51" s="107"/>
      <c r="M51" s="105"/>
      <c r="N51" s="105"/>
    </row>
    <row r="52" spans="4:14">
      <c r="D52" s="121">
        <v>0</v>
      </c>
      <c r="E52" s="121">
        <v>0</v>
      </c>
      <c r="F52" s="121">
        <v>0</v>
      </c>
      <c r="G52" s="121">
        <v>0</v>
      </c>
      <c r="H52" s="121"/>
      <c r="I52" s="121"/>
      <c r="J52" s="121"/>
      <c r="K52" s="107"/>
      <c r="L52" s="107"/>
      <c r="M52" s="105"/>
      <c r="N52" s="105"/>
    </row>
    <row r="53" spans="4:14">
      <c r="D53" s="121">
        <v>0</v>
      </c>
      <c r="E53" s="121">
        <v>0</v>
      </c>
      <c r="F53" s="121">
        <v>0</v>
      </c>
      <c r="G53" s="121">
        <v>0</v>
      </c>
      <c r="H53" s="121"/>
      <c r="I53" s="121"/>
      <c r="J53" s="107"/>
      <c r="K53" s="107"/>
      <c r="L53" s="107"/>
      <c r="M53" s="105"/>
      <c r="N53" s="105"/>
    </row>
    <row r="54" spans="4:14">
      <c r="D54" s="121">
        <v>0</v>
      </c>
      <c r="E54" s="121">
        <v>0</v>
      </c>
      <c r="F54" s="121">
        <v>0</v>
      </c>
      <c r="G54" s="121">
        <v>0</v>
      </c>
      <c r="H54" s="121"/>
      <c r="I54" s="121"/>
      <c r="J54" s="107"/>
      <c r="L54" s="107"/>
      <c r="M54" s="107"/>
      <c r="N54" s="107"/>
    </row>
    <row r="55" spans="4:14">
      <c r="D55" s="121">
        <v>0</v>
      </c>
      <c r="E55" s="121">
        <v>0</v>
      </c>
      <c r="F55" s="121">
        <v>0</v>
      </c>
      <c r="G55" s="121">
        <v>0</v>
      </c>
      <c r="H55" s="121"/>
      <c r="I55" s="121"/>
      <c r="J55" s="107"/>
      <c r="L55" s="107"/>
      <c r="M55" s="107"/>
      <c r="N55" s="107"/>
    </row>
    <row r="56" spans="4:14">
      <c r="D56" s="121">
        <v>0</v>
      </c>
      <c r="E56" s="121">
        <v>0</v>
      </c>
      <c r="F56" s="121">
        <v>0</v>
      </c>
      <c r="G56" s="121">
        <v>0</v>
      </c>
      <c r="H56" s="121"/>
      <c r="I56" s="121"/>
      <c r="J56" s="107"/>
      <c r="L56" s="107"/>
      <c r="M56" s="107"/>
      <c r="N56" s="107"/>
    </row>
    <row r="57" spans="4:14">
      <c r="D57" s="121">
        <v>0</v>
      </c>
      <c r="E57" s="121">
        <v>0</v>
      </c>
      <c r="F57" s="121">
        <v>0</v>
      </c>
      <c r="G57" s="121">
        <v>0</v>
      </c>
      <c r="H57" s="121"/>
      <c r="I57" s="121"/>
      <c r="J57" s="107"/>
      <c r="L57" s="107"/>
      <c r="M57" s="107"/>
    </row>
    <row r="58" spans="4:14">
      <c r="D58" s="121">
        <v>0</v>
      </c>
      <c r="E58" s="121">
        <v>0</v>
      </c>
      <c r="F58" s="121">
        <v>0</v>
      </c>
      <c r="G58" s="121">
        <v>0</v>
      </c>
      <c r="H58" s="121"/>
      <c r="I58" s="121"/>
      <c r="J58" s="107"/>
      <c r="L58" s="107"/>
      <c r="M58" s="107"/>
    </row>
    <row r="59" spans="4:14">
      <c r="D59" s="121">
        <v>0</v>
      </c>
      <c r="E59" s="121">
        <v>0</v>
      </c>
      <c r="F59" s="121">
        <v>0</v>
      </c>
      <c r="G59" s="121">
        <v>0</v>
      </c>
      <c r="H59" s="121"/>
      <c r="I59" s="121"/>
      <c r="J59" s="107"/>
    </row>
    <row r="60" spans="4:14">
      <c r="D60" s="121">
        <v>0</v>
      </c>
      <c r="E60" s="121">
        <v>0</v>
      </c>
      <c r="F60" s="121">
        <v>0</v>
      </c>
      <c r="G60" s="121">
        <v>0</v>
      </c>
      <c r="H60" s="121"/>
      <c r="I60" s="121"/>
      <c r="J60" s="107"/>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D9B10-89F8-4454-9EE7-616E29891867}">
  <dimension ref="C1:AQ60"/>
  <sheetViews>
    <sheetView showGridLines="0" zoomScaleNormal="100" zoomScalePageLayoutView="85" workbookViewId="0">
      <pane ySplit="2" topLeftCell="A9" activePane="bottomLeft" state="frozen"/>
      <selection pane="bottomLeft" activeCell="Q26" sqref="Q26"/>
    </sheetView>
  </sheetViews>
  <sheetFormatPr defaultColWidth="10.7109375" defaultRowHeight="15.75"/>
  <cols>
    <col min="1" max="2" width="0.85546875" style="1" customWidth="1"/>
    <col min="3" max="3" width="8.7109375" style="1" customWidth="1"/>
    <col min="4" max="4" width="10.28515625" style="56" customWidth="1"/>
    <col min="5" max="5" width="22.140625" style="1" customWidth="1"/>
    <col min="6" max="6" width="11" style="1" customWidth="1"/>
    <col min="7" max="9" width="14.140625" style="1" customWidth="1"/>
    <col min="10" max="10" width="3" style="1" customWidth="1"/>
    <col min="11" max="11" width="10.140625" style="1" customWidth="1"/>
    <col min="12" max="12" width="27.5703125" style="1" bestFit="1" customWidth="1"/>
    <col min="13" max="13" width="15.7109375" style="1" bestFit="1" customWidth="1"/>
    <col min="14" max="14" width="8.28515625" style="1" bestFit="1" customWidth="1"/>
    <col min="15" max="15" width="35.42578125" style="1" customWidth="1"/>
    <col min="16" max="16" width="6.7109375" style="1" customWidth="1"/>
    <col min="17" max="17" width="17.28515625" style="1" bestFit="1" customWidth="1"/>
    <col min="18" max="18" width="10.42578125" style="1" bestFit="1" customWidth="1"/>
    <col min="19" max="19" width="9.7109375" style="1" bestFit="1" customWidth="1"/>
    <col min="20" max="16384" width="10.7109375" style="1"/>
  </cols>
  <sheetData>
    <row r="1" spans="3:43" ht="22.15" customHeight="1">
      <c r="C1" s="88" t="s">
        <v>311</v>
      </c>
      <c r="D1" s="88" t="s">
        <v>312</v>
      </c>
      <c r="E1" s="88" t="s">
        <v>313</v>
      </c>
      <c r="F1" s="89"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88"/>
      <c r="H1" s="88"/>
      <c r="I1" s="88"/>
      <c r="J1" s="88"/>
      <c r="K1" s="89" t="str" cm="1">
        <f t="array" ref="K1">_xlfn.IFS(ROW(A100)&lt;100,"Undo deleted row or quit without saving",COLUMN(AZ1)&lt;52,"Undo deleted column or quit without saving",ROW(A100)&gt;100,"Undo inserted row or quit without saving",COLUMN(AZ1)&gt;52,"Undo inserted column or quit without saving",Scoreboard!$F$23&lt;&gt;"","Security compromised: Undo last action or quit without saving",TRUE=TRUE,"Connor Guarino")</f>
        <v>Connor Guarino</v>
      </c>
      <c r="L1" s="89"/>
      <c r="M1" s="89"/>
      <c r="N1" s="89" t="s">
        <v>314</v>
      </c>
      <c r="O1" s="89"/>
      <c r="P1" s="89"/>
      <c r="Q1" s="89"/>
      <c r="R1" s="90" t="s">
        <v>315</v>
      </c>
      <c r="S1" s="89"/>
      <c r="T1" s="89"/>
      <c r="U1" s="127" t="s">
        <v>318</v>
      </c>
      <c r="V1" s="92"/>
      <c r="W1" s="91"/>
      <c r="X1" s="92"/>
      <c r="Y1" s="91"/>
      <c r="Z1" s="88" t="str">
        <f t="shared" ref="Z1:AC2" si="0">C1</f>
        <v>earned</v>
      </c>
      <c r="AA1" s="88" t="str">
        <f t="shared" si="0"/>
        <v>possible</v>
      </c>
      <c r="AB1" s="88" t="str">
        <f t="shared" si="0"/>
        <v>cell</v>
      </c>
      <c r="AC1" s="89" t="str">
        <f t="shared" ca="1" si="0"/>
        <v>error</v>
      </c>
      <c r="AD1" s="88"/>
      <c r="AE1" s="88"/>
      <c r="AF1" s="93"/>
      <c r="AG1" s="93"/>
      <c r="AH1" s="89" t="str">
        <f>K1</f>
        <v>Connor Guarino</v>
      </c>
      <c r="AI1" s="89"/>
      <c r="AJ1" s="93"/>
      <c r="AK1" s="93"/>
      <c r="AL1" s="93"/>
      <c r="AM1" s="93"/>
      <c r="AN1" s="89" t="s">
        <v>314</v>
      </c>
      <c r="AO1" s="93"/>
      <c r="AP1" s="93"/>
      <c r="AQ1" s="93"/>
    </row>
    <row r="2" spans="3:43" ht="22.9" customHeight="1" thickBot="1">
      <c r="C2" s="94">
        <f ca="1">CSC!$C$2</f>
        <v>15</v>
      </c>
      <c r="D2" s="95">
        <f>CSC!$D$2</f>
        <v>15</v>
      </c>
      <c r="E2" s="94" t="str" cm="1">
        <f t="array" aca="1" ref="E2" ca="1">SUBSTITUTE(IF(LEN(CELL("address"))&lt;15,CELL("address"),""),"$","")</f>
        <v/>
      </c>
      <c r="F2" s="96" t="str">
        <f ca="1">IF(ISNUMBER(SEARCH("#REF!",_xlfn.FORMULATEXT(INDIRECT("'CSC'!"&amp;E2)))),"DRAGGING CELLS IS NOT PERMITTED. PLEASE UNDO LAST ACTION!!",IF($R$1&lt;&gt;"Feedback OFF",IFERROR(HLOOKUP(INDIRECT("'CSC'!"&amp;E2),Feedback_SFX!$B$2:$N$10,IF($R$1="Feedback ON", 2, Feedback_SFX!B1), FALSE), ""),""))</f>
        <v/>
      </c>
      <c r="G2" s="97"/>
      <c r="H2" s="97"/>
      <c r="I2" s="97"/>
      <c r="J2" s="97"/>
      <c r="K2" s="98"/>
      <c r="L2" s="97"/>
      <c r="M2" s="97"/>
      <c r="N2" s="97"/>
      <c r="O2" s="97"/>
      <c r="P2" s="97"/>
      <c r="Q2" s="97"/>
      <c r="R2" s="104" t="str">
        <f ca="1">IF(Scoreboard!$E$4="Excel version: Invalid","****ERROR: Scoreboard requires Excel 365 or 2021 to run****", "")</f>
        <v/>
      </c>
      <c r="S2" s="97"/>
      <c r="T2" s="97"/>
      <c r="U2" s="99"/>
      <c r="V2" s="100"/>
      <c r="W2" s="101"/>
      <c r="X2" s="100"/>
      <c r="Y2" s="101"/>
      <c r="Z2" s="102">
        <f t="shared" ca="1" si="0"/>
        <v>15</v>
      </c>
      <c r="AA2" s="102">
        <f t="shared" si="0"/>
        <v>15</v>
      </c>
      <c r="AB2" s="102" t="str">
        <f t="shared" ca="1" si="0"/>
        <v/>
      </c>
      <c r="AC2" s="96" t="str">
        <f t="shared" ca="1" si="0"/>
        <v/>
      </c>
      <c r="AD2" s="97"/>
      <c r="AE2" s="97"/>
      <c r="AF2" s="103"/>
      <c r="AG2" s="103"/>
      <c r="AH2" s="103"/>
      <c r="AI2" s="103"/>
      <c r="AJ2" s="103"/>
      <c r="AK2" s="103"/>
      <c r="AL2" s="103"/>
      <c r="AM2" s="103"/>
      <c r="AN2" s="103"/>
      <c r="AO2" s="103"/>
      <c r="AP2" s="103"/>
      <c r="AQ2" s="103"/>
    </row>
    <row r="3" spans="3:43" ht="4.9000000000000004" customHeight="1"/>
    <row r="4" spans="3:43" ht="4.9000000000000004" customHeight="1"/>
    <row r="5" spans="3:43" ht="4.9000000000000004" customHeight="1"/>
    <row r="6" spans="3:43" ht="9" customHeight="1"/>
    <row r="7" spans="3:43" s="7" customFormat="1" ht="31.5">
      <c r="D7" s="6" t="s">
        <v>1</v>
      </c>
      <c r="E7" s="6" t="s">
        <v>2</v>
      </c>
      <c r="F7" s="6" t="s">
        <v>3</v>
      </c>
      <c r="G7" s="6" t="s">
        <v>4</v>
      </c>
      <c r="H7"/>
      <c r="I7"/>
      <c r="J7" s="41"/>
      <c r="K7" s="42" t="s">
        <v>46</v>
      </c>
      <c r="L7" s="9"/>
      <c r="M7" s="9"/>
      <c r="N7" s="9"/>
      <c r="O7" s="10"/>
      <c r="Q7" s="57" t="s">
        <v>0</v>
      </c>
      <c r="R7" s="58"/>
      <c r="S7" s="59"/>
    </row>
    <row r="8" spans="3:43" ht="108" customHeight="1">
      <c r="D8" s="14" t="s">
        <v>6</v>
      </c>
      <c r="E8" s="14" t="s">
        <v>7</v>
      </c>
      <c r="F8" s="14" t="s">
        <v>8</v>
      </c>
      <c r="G8" s="14" t="s">
        <v>9</v>
      </c>
      <c r="H8" s="52"/>
      <c r="I8" s="52"/>
      <c r="J8" s="41"/>
      <c r="K8" s="15" t="s">
        <v>47</v>
      </c>
      <c r="L8" s="16"/>
      <c r="M8" s="16"/>
      <c r="N8" s="16"/>
      <c r="O8" s="17"/>
      <c r="Q8" s="143" t="s">
        <v>63</v>
      </c>
      <c r="R8" s="130" t="s">
        <v>54</v>
      </c>
      <c r="S8" s="13"/>
    </row>
    <row r="9" spans="3:43" ht="136.9" customHeight="1">
      <c r="D9" s="14" t="s">
        <v>6</v>
      </c>
      <c r="E9" s="14" t="s">
        <v>7</v>
      </c>
      <c r="F9" s="14" t="s">
        <v>13</v>
      </c>
      <c r="G9" s="14" t="s">
        <v>9</v>
      </c>
      <c r="H9" s="52"/>
      <c r="I9" s="52"/>
      <c r="J9" s="41"/>
      <c r="K9" s="45"/>
      <c r="L9" s="16"/>
      <c r="M9" s="16"/>
      <c r="N9" s="16"/>
      <c r="O9" s="17"/>
      <c r="Q9" s="144" t="s">
        <v>64</v>
      </c>
      <c r="R9" s="130" t="s">
        <v>12</v>
      </c>
      <c r="S9" s="13"/>
    </row>
    <row r="10" spans="3:43" ht="150.4" customHeight="1">
      <c r="D10" s="14" t="s">
        <v>6</v>
      </c>
      <c r="E10" s="14" t="s">
        <v>15</v>
      </c>
      <c r="F10" s="14" t="s">
        <v>16</v>
      </c>
      <c r="G10" s="14" t="s">
        <v>17</v>
      </c>
      <c r="H10" s="52"/>
      <c r="I10" s="52"/>
      <c r="J10" s="41"/>
      <c r="K10" s="48" t="s">
        <v>18</v>
      </c>
      <c r="L10" s="16"/>
      <c r="M10" s="16"/>
      <c r="N10" s="16"/>
      <c r="O10" s="17"/>
      <c r="Q10" s="145" t="s">
        <v>65</v>
      </c>
      <c r="R10" s="130" t="s">
        <v>54</v>
      </c>
      <c r="S10" s="13"/>
    </row>
    <row r="11" spans="3:43" ht="31.5">
      <c r="D11" s="14" t="s">
        <v>6</v>
      </c>
      <c r="E11" s="14" t="s">
        <v>7</v>
      </c>
      <c r="F11" s="14" t="s">
        <v>13</v>
      </c>
      <c r="G11" s="14" t="s">
        <v>17</v>
      </c>
      <c r="H11" s="52"/>
      <c r="I11" s="52"/>
      <c r="J11" s="41"/>
      <c r="K11" s="19" t="s">
        <v>66</v>
      </c>
      <c r="L11" s="16"/>
      <c r="M11" s="16"/>
      <c r="N11" s="16"/>
      <c r="O11" s="17"/>
      <c r="Q11" s="60" t="s">
        <v>56</v>
      </c>
      <c r="R11" s="132" t="str">
        <f>_xlfn.CONCAT(R8,R9,R10)</f>
        <v>ABA</v>
      </c>
      <c r="S11" s="28" t="s">
        <v>22</v>
      </c>
    </row>
    <row r="12" spans="3:43" ht="129" customHeight="1">
      <c r="D12" s="14" t="s">
        <v>23</v>
      </c>
      <c r="E12" s="14" t="s">
        <v>24</v>
      </c>
      <c r="F12" s="14" t="s">
        <v>25</v>
      </c>
      <c r="G12" s="14" t="s">
        <v>9</v>
      </c>
      <c r="H12" s="52"/>
      <c r="I12" s="52"/>
      <c r="J12" s="41"/>
      <c r="K12" s="36" t="s">
        <v>67</v>
      </c>
      <c r="L12" s="16"/>
      <c r="M12" s="16"/>
      <c r="N12" s="16"/>
      <c r="O12" s="17"/>
    </row>
    <row r="13" spans="3:43" ht="31.5">
      <c r="D13" s="14" t="s">
        <v>6</v>
      </c>
      <c r="E13" s="14" t="s">
        <v>15</v>
      </c>
      <c r="F13" s="14" t="s">
        <v>13</v>
      </c>
      <c r="G13" s="14" t="s">
        <v>17</v>
      </c>
      <c r="H13" s="52"/>
      <c r="I13" s="52"/>
      <c r="J13" s="41"/>
      <c r="K13" s="22" t="s">
        <v>68</v>
      </c>
      <c r="L13" s="16"/>
      <c r="M13" s="16"/>
      <c r="N13" s="16"/>
      <c r="O13" s="17"/>
    </row>
    <row r="14" spans="3:43" ht="31.5">
      <c r="D14" s="14" t="s">
        <v>6</v>
      </c>
      <c r="E14" s="14" t="s">
        <v>7</v>
      </c>
      <c r="F14" s="14" t="s">
        <v>13</v>
      </c>
      <c r="G14" s="14" t="s">
        <v>9</v>
      </c>
      <c r="H14" s="52"/>
      <c r="I14" s="52"/>
      <c r="J14" s="41"/>
      <c r="K14" s="53" t="s">
        <v>28</v>
      </c>
      <c r="L14" s="24"/>
      <c r="M14" s="24"/>
      <c r="N14" s="24"/>
      <c r="O14" s="25"/>
    </row>
    <row r="15" spans="3:43">
      <c r="D15" s="14" t="s">
        <v>23</v>
      </c>
      <c r="E15" s="14" t="s">
        <v>7</v>
      </c>
      <c r="F15" s="14" t="s">
        <v>8</v>
      </c>
      <c r="G15" s="14" t="s">
        <v>9</v>
      </c>
      <c r="H15" s="52"/>
      <c r="I15" s="52"/>
      <c r="J15" s="41"/>
    </row>
    <row r="16" spans="3:43" ht="31.5">
      <c r="D16" s="14" t="s">
        <v>6</v>
      </c>
      <c r="E16" s="14" t="s">
        <v>7</v>
      </c>
      <c r="F16" s="14" t="s">
        <v>13</v>
      </c>
      <c r="G16" s="14" t="s">
        <v>9</v>
      </c>
      <c r="H16" s="52"/>
      <c r="I16" s="52"/>
      <c r="J16" s="41"/>
      <c r="K16" s="41"/>
    </row>
    <row r="17" spans="4:42">
      <c r="D17" s="14" t="s">
        <v>23</v>
      </c>
      <c r="E17" s="14" t="s">
        <v>7</v>
      </c>
      <c r="F17" s="14" t="s">
        <v>25</v>
      </c>
      <c r="G17" s="14" t="s">
        <v>9</v>
      </c>
      <c r="H17" s="52"/>
      <c r="I17" s="52"/>
      <c r="J17" s="41"/>
      <c r="K17" s="41"/>
      <c r="Q17" s="7"/>
    </row>
    <row r="18" spans="4:42" ht="31.5">
      <c r="D18" s="14" t="s">
        <v>6</v>
      </c>
      <c r="E18" s="14" t="s">
        <v>30</v>
      </c>
      <c r="F18" s="14" t="s">
        <v>13</v>
      </c>
      <c r="G18" s="14" t="s">
        <v>17</v>
      </c>
      <c r="H18" s="52"/>
      <c r="I18" s="52"/>
      <c r="J18" s="52"/>
      <c r="K18" s="41"/>
      <c r="L18" s="41"/>
      <c r="M18" s="41"/>
      <c r="Q18" s="7"/>
    </row>
    <row r="19" spans="4:42" ht="31.5">
      <c r="D19" s="14" t="s">
        <v>6</v>
      </c>
      <c r="E19" s="14" t="s">
        <v>7</v>
      </c>
      <c r="F19" s="14" t="s">
        <v>13</v>
      </c>
      <c r="G19" s="14" t="s">
        <v>17</v>
      </c>
      <c r="H19" s="52"/>
      <c r="I19" s="52"/>
      <c r="J19" s="52"/>
      <c r="K19" s="41"/>
      <c r="L19" s="41"/>
      <c r="M19" s="41"/>
      <c r="Q19" s="7"/>
    </row>
    <row r="20" spans="4:42" ht="56.25">
      <c r="D20" s="14" t="s">
        <v>23</v>
      </c>
      <c r="E20" s="14" t="s">
        <v>7</v>
      </c>
      <c r="F20" s="14" t="s">
        <v>25</v>
      </c>
      <c r="G20" s="14" t="s">
        <v>9</v>
      </c>
      <c r="H20" s="52"/>
      <c r="I20" s="52"/>
      <c r="J20" s="52"/>
      <c r="K20" s="41"/>
      <c r="L20" s="61" t="s">
        <v>42</v>
      </c>
      <c r="M20" s="61"/>
      <c r="N20" s="38"/>
      <c r="O20" s="38"/>
      <c r="P20" s="38"/>
      <c r="Q20" s="62"/>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row>
    <row r="21" spans="4:42" ht="37.5">
      <c r="D21" s="14" t="s">
        <v>23</v>
      </c>
      <c r="E21" s="14" t="s">
        <v>7</v>
      </c>
      <c r="F21" s="14" t="s">
        <v>25</v>
      </c>
      <c r="G21" s="14" t="s">
        <v>17</v>
      </c>
      <c r="H21" s="52"/>
      <c r="I21" s="52"/>
      <c r="J21" s="52"/>
      <c r="K21" s="41"/>
      <c r="L21" s="61" t="s">
        <v>43</v>
      </c>
      <c r="M21" s="61"/>
      <c r="N21" s="38"/>
      <c r="O21" s="38"/>
      <c r="P21" s="38"/>
      <c r="Q21" s="62"/>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row>
    <row r="22" spans="4:42" ht="31.5">
      <c r="D22" s="14" t="s">
        <v>6</v>
      </c>
      <c r="E22" s="14" t="s">
        <v>7</v>
      </c>
      <c r="F22" s="14" t="s">
        <v>13</v>
      </c>
      <c r="G22" s="14" t="s">
        <v>9</v>
      </c>
      <c r="H22" s="52"/>
      <c r="I22" s="52"/>
      <c r="J22" s="52"/>
      <c r="K22" s="41"/>
      <c r="M22" s="41"/>
      <c r="N22" s="41"/>
      <c r="Q22" s="7"/>
    </row>
    <row r="23" spans="4:42">
      <c r="D23" s="14" t="s">
        <v>6</v>
      </c>
      <c r="E23" s="14" t="s">
        <v>7</v>
      </c>
      <c r="F23" s="14" t="s">
        <v>8</v>
      </c>
      <c r="G23" s="14" t="s">
        <v>9</v>
      </c>
      <c r="H23" s="52"/>
      <c r="I23" s="52"/>
      <c r="J23" s="52"/>
      <c r="K23" s="41"/>
      <c r="L23" s="146" t="s">
        <v>2</v>
      </c>
      <c r="M23" s="146" t="s">
        <v>31</v>
      </c>
      <c r="N23" s="146" t="s">
        <v>32</v>
      </c>
      <c r="P23" s="7"/>
      <c r="Q23" s="223" t="s">
        <v>2</v>
      </c>
      <c r="R23" t="s">
        <v>31</v>
      </c>
      <c r="S23" t="s">
        <v>342</v>
      </c>
    </row>
    <row r="24" spans="4:42">
      <c r="D24" s="14" t="s">
        <v>34</v>
      </c>
      <c r="E24" s="14" t="s">
        <v>7</v>
      </c>
      <c r="F24" s="14" t="s">
        <v>25</v>
      </c>
      <c r="G24" s="14" t="s">
        <v>9</v>
      </c>
      <c r="H24" s="52"/>
      <c r="I24" s="52"/>
      <c r="J24" s="52"/>
      <c r="K24" s="41"/>
      <c r="L24" s="146" t="s">
        <v>7</v>
      </c>
      <c r="M24" s="146">
        <v>35</v>
      </c>
      <c r="N24" s="147">
        <v>0.660377358490566</v>
      </c>
      <c r="P24" s="7"/>
      <c r="Q24" s="224" t="s">
        <v>7</v>
      </c>
      <c r="R24" s="225">
        <v>35</v>
      </c>
      <c r="S24" s="226">
        <v>0.660377358490566</v>
      </c>
    </row>
    <row r="25" spans="4:42">
      <c r="D25" s="14" t="s">
        <v>6</v>
      </c>
      <c r="E25" s="14" t="s">
        <v>7</v>
      </c>
      <c r="F25" s="14" t="s">
        <v>16</v>
      </c>
      <c r="G25" s="14" t="s">
        <v>9</v>
      </c>
      <c r="H25" s="52"/>
      <c r="I25" s="52"/>
      <c r="J25" s="52"/>
      <c r="K25" s="41"/>
      <c r="L25" s="146" t="s">
        <v>15</v>
      </c>
      <c r="M25" s="149" t="s">
        <v>320</v>
      </c>
      <c r="N25" s="150" t="s">
        <v>320</v>
      </c>
      <c r="P25" s="7"/>
      <c r="Q25" s="224" t="s">
        <v>15</v>
      </c>
      <c r="R25" s="225">
        <v>15</v>
      </c>
      <c r="S25" s="226">
        <v>0.28301886792452829</v>
      </c>
    </row>
    <row r="26" spans="4:42" ht="31.5">
      <c r="D26" s="14" t="s">
        <v>6</v>
      </c>
      <c r="E26" s="14" t="s">
        <v>15</v>
      </c>
      <c r="F26" s="14" t="s">
        <v>13</v>
      </c>
      <c r="G26" s="14" t="s">
        <v>17</v>
      </c>
      <c r="H26" s="52"/>
      <c r="I26" s="52"/>
      <c r="J26" s="52"/>
      <c r="K26" s="41"/>
      <c r="L26" s="146" t="s">
        <v>24</v>
      </c>
      <c r="M26" s="149" t="s">
        <v>320</v>
      </c>
      <c r="N26" s="150" t="s">
        <v>320</v>
      </c>
      <c r="Q26" s="224" t="s">
        <v>24</v>
      </c>
      <c r="R26" s="225">
        <v>2</v>
      </c>
      <c r="S26" s="226">
        <v>3.7735849056603772E-2</v>
      </c>
    </row>
    <row r="27" spans="4:42" ht="31.5">
      <c r="D27" s="14" t="s">
        <v>34</v>
      </c>
      <c r="E27" s="14" t="s">
        <v>7</v>
      </c>
      <c r="F27" s="14" t="s">
        <v>13</v>
      </c>
      <c r="G27" s="14" t="s">
        <v>9</v>
      </c>
      <c r="H27" s="52"/>
      <c r="I27" s="52"/>
      <c r="J27" s="52"/>
      <c r="K27" s="41"/>
      <c r="L27" s="146" t="s">
        <v>30</v>
      </c>
      <c r="M27" s="149" t="s">
        <v>320</v>
      </c>
      <c r="N27" s="150" t="s">
        <v>320</v>
      </c>
      <c r="Q27" s="224" t="s">
        <v>30</v>
      </c>
      <c r="R27" s="225">
        <v>1</v>
      </c>
      <c r="S27" s="226">
        <v>1.8867924528301886E-2</v>
      </c>
    </row>
    <row r="28" spans="4:42">
      <c r="D28" s="14" t="s">
        <v>6</v>
      </c>
      <c r="E28" s="14" t="s">
        <v>7</v>
      </c>
      <c r="F28" s="14" t="s">
        <v>25</v>
      </c>
      <c r="G28" s="14" t="s">
        <v>9</v>
      </c>
      <c r="H28" s="52"/>
      <c r="I28" s="52"/>
      <c r="J28" s="52"/>
      <c r="K28" s="41"/>
      <c r="L28" s="146" t="s">
        <v>45</v>
      </c>
      <c r="M28" s="149" t="s">
        <v>320</v>
      </c>
      <c r="N28" s="150" t="s">
        <v>320</v>
      </c>
      <c r="Q28" s="224" t="s">
        <v>45</v>
      </c>
      <c r="R28" s="225">
        <v>53</v>
      </c>
      <c r="S28" s="226">
        <v>1</v>
      </c>
    </row>
    <row r="29" spans="4:42">
      <c r="D29" s="14" t="s">
        <v>6</v>
      </c>
      <c r="E29" s="14" t="s">
        <v>7</v>
      </c>
      <c r="F29" s="14" t="s">
        <v>16</v>
      </c>
      <c r="G29" s="14" t="s">
        <v>17</v>
      </c>
      <c r="H29" s="52"/>
      <c r="I29" s="52"/>
      <c r="J29" s="52"/>
      <c r="K29" s="41"/>
      <c r="L29"/>
      <c r="M29"/>
      <c r="N29"/>
      <c r="P29" s="32"/>
      <c r="Q29"/>
      <c r="R29"/>
      <c r="S29"/>
    </row>
    <row r="30" spans="4:42">
      <c r="D30" s="14" t="s">
        <v>6</v>
      </c>
      <c r="E30" s="14" t="s">
        <v>7</v>
      </c>
      <c r="F30" s="14" t="s">
        <v>16</v>
      </c>
      <c r="G30" s="14" t="s">
        <v>9</v>
      </c>
      <c r="H30" s="52"/>
      <c r="I30" s="52"/>
      <c r="J30" s="52"/>
      <c r="K30" s="41"/>
      <c r="L30"/>
      <c r="M30"/>
      <c r="N30"/>
      <c r="Q30"/>
      <c r="R30"/>
      <c r="S30"/>
    </row>
    <row r="31" spans="4:42" ht="16.5" thickBot="1">
      <c r="D31" s="14" t="s">
        <v>6</v>
      </c>
      <c r="E31" s="14" t="s">
        <v>15</v>
      </c>
      <c r="F31" s="14" t="s">
        <v>16</v>
      </c>
      <c r="G31" s="14" t="s">
        <v>17</v>
      </c>
      <c r="H31" s="52"/>
      <c r="I31" s="52"/>
      <c r="J31" s="52"/>
      <c r="K31" s="41"/>
      <c r="L31"/>
      <c r="M31"/>
      <c r="N31"/>
      <c r="Q31"/>
      <c r="R31"/>
      <c r="S31"/>
    </row>
    <row r="32" spans="4:42" ht="45">
      <c r="D32" s="14" t="s">
        <v>6</v>
      </c>
      <c r="E32" s="14" t="s">
        <v>15</v>
      </c>
      <c r="F32" s="14" t="s">
        <v>25</v>
      </c>
      <c r="G32" s="14" t="s">
        <v>9</v>
      </c>
      <c r="H32" s="52"/>
      <c r="I32" s="52"/>
      <c r="J32" s="52"/>
      <c r="K32" s="41"/>
      <c r="L32"/>
      <c r="M32"/>
      <c r="N32" s="148" t="s">
        <v>310</v>
      </c>
      <c r="P32" s="32"/>
      <c r="Q32"/>
      <c r="R32"/>
      <c r="S32"/>
    </row>
    <row r="33" spans="4:19" ht="31.5">
      <c r="D33" s="14" t="s">
        <v>6</v>
      </c>
      <c r="E33" s="14" t="s">
        <v>7</v>
      </c>
      <c r="F33" s="14" t="s">
        <v>13</v>
      </c>
      <c r="G33" s="14" t="s">
        <v>9</v>
      </c>
      <c r="H33" s="52"/>
      <c r="I33" s="52"/>
      <c r="J33" s="52"/>
      <c r="K33" s="41"/>
      <c r="L33"/>
      <c r="M33"/>
      <c r="N33"/>
      <c r="Q33"/>
      <c r="R33"/>
      <c r="S33"/>
    </row>
    <row r="34" spans="4:19" ht="31.5">
      <c r="D34" s="14" t="s">
        <v>23</v>
      </c>
      <c r="E34" s="14" t="s">
        <v>15</v>
      </c>
      <c r="F34" s="14" t="s">
        <v>13</v>
      </c>
      <c r="G34" s="14" t="s">
        <v>9</v>
      </c>
      <c r="H34" s="52"/>
      <c r="I34" s="52"/>
      <c r="J34" s="52"/>
      <c r="K34" s="41"/>
      <c r="L34"/>
      <c r="M34"/>
      <c r="N34"/>
      <c r="Q34"/>
      <c r="R34"/>
      <c r="S34"/>
    </row>
    <row r="35" spans="4:19">
      <c r="D35" s="14" t="s">
        <v>23</v>
      </c>
      <c r="E35" s="14" t="s">
        <v>7</v>
      </c>
      <c r="F35" s="14" t="s">
        <v>8</v>
      </c>
      <c r="G35" s="14" t="s">
        <v>9</v>
      </c>
      <c r="H35" s="52"/>
      <c r="I35" s="52"/>
      <c r="J35" s="52"/>
      <c r="K35" s="41"/>
      <c r="L35"/>
      <c r="M35"/>
      <c r="N35"/>
      <c r="Q35"/>
      <c r="R35"/>
      <c r="S35"/>
    </row>
    <row r="36" spans="4:19">
      <c r="D36" s="14" t="s">
        <v>23</v>
      </c>
      <c r="E36" s="14" t="s">
        <v>15</v>
      </c>
      <c r="F36" s="14" t="s">
        <v>25</v>
      </c>
      <c r="G36" s="14" t="s">
        <v>9</v>
      </c>
      <c r="H36" s="52"/>
      <c r="I36" s="52"/>
      <c r="J36" s="52"/>
      <c r="K36" s="41"/>
      <c r="L36"/>
      <c r="M36"/>
      <c r="N36"/>
      <c r="Q36"/>
      <c r="R36"/>
      <c r="S36"/>
    </row>
    <row r="37" spans="4:19">
      <c r="D37" s="14" t="s">
        <v>6</v>
      </c>
      <c r="E37" s="14" t="s">
        <v>7</v>
      </c>
      <c r="F37" s="14" t="s">
        <v>16</v>
      </c>
      <c r="G37" s="14" t="s">
        <v>9</v>
      </c>
      <c r="H37" s="52"/>
      <c r="I37" s="52"/>
      <c r="J37" s="52"/>
      <c r="K37" s="41"/>
      <c r="L37"/>
      <c r="M37"/>
      <c r="N37"/>
      <c r="Q37"/>
      <c r="R37"/>
      <c r="S37"/>
    </row>
    <row r="38" spans="4:19" ht="31.5">
      <c r="D38" s="14" t="s">
        <v>30</v>
      </c>
      <c r="E38" s="14" t="s">
        <v>7</v>
      </c>
      <c r="F38" s="14" t="s">
        <v>13</v>
      </c>
      <c r="G38" s="14" t="s">
        <v>17</v>
      </c>
      <c r="H38" s="52"/>
      <c r="I38" s="52"/>
      <c r="J38" s="52"/>
      <c r="K38" s="41"/>
      <c r="L38"/>
      <c r="M38"/>
      <c r="N38"/>
      <c r="Q38"/>
      <c r="R38"/>
      <c r="S38"/>
    </row>
    <row r="39" spans="4:19">
      <c r="D39" s="14" t="s">
        <v>6</v>
      </c>
      <c r="E39" s="14" t="s">
        <v>15</v>
      </c>
      <c r="F39" s="14" t="s">
        <v>16</v>
      </c>
      <c r="G39" s="14" t="s">
        <v>17</v>
      </c>
      <c r="H39" s="52"/>
      <c r="I39" s="52"/>
      <c r="J39" s="52"/>
      <c r="K39" s="41"/>
      <c r="L39"/>
      <c r="M39"/>
      <c r="N39"/>
      <c r="Q39"/>
      <c r="R39"/>
      <c r="S39"/>
    </row>
    <row r="40" spans="4:19">
      <c r="D40" s="14" t="s">
        <v>23</v>
      </c>
      <c r="E40" s="14" t="s">
        <v>7</v>
      </c>
      <c r="F40" s="14" t="s">
        <v>25</v>
      </c>
      <c r="G40" s="14" t="s">
        <v>9</v>
      </c>
      <c r="H40" s="52"/>
      <c r="I40" s="52"/>
      <c r="J40" s="52"/>
      <c r="K40" s="41"/>
      <c r="L40"/>
      <c r="M40"/>
      <c r="N40"/>
      <c r="Q40"/>
      <c r="R40"/>
      <c r="S40"/>
    </row>
    <row r="41" spans="4:19">
      <c r="D41" s="14" t="s">
        <v>35</v>
      </c>
      <c r="E41" s="14" t="s">
        <v>7</v>
      </c>
      <c r="F41" s="14" t="s">
        <v>25</v>
      </c>
      <c r="G41" s="14" t="s">
        <v>9</v>
      </c>
      <c r="H41" s="52"/>
      <c r="I41" s="52"/>
      <c r="J41" s="52"/>
      <c r="K41" s="41"/>
      <c r="L41" s="7"/>
      <c r="M41" s="7"/>
      <c r="N41" s="7"/>
    </row>
    <row r="42" spans="4:19">
      <c r="D42" s="14" t="s">
        <v>30</v>
      </c>
      <c r="E42" s="14" t="s">
        <v>7</v>
      </c>
      <c r="F42" s="14" t="s">
        <v>25</v>
      </c>
      <c r="G42" s="14" t="s">
        <v>9</v>
      </c>
      <c r="H42" s="52"/>
      <c r="I42" s="52"/>
      <c r="J42" s="52"/>
      <c r="K42" s="41"/>
      <c r="L42" s="7"/>
      <c r="M42" s="7"/>
      <c r="N42" s="7"/>
      <c r="O42" s="7"/>
    </row>
    <row r="43" spans="4:19" ht="31.5">
      <c r="D43" s="14" t="s">
        <v>6</v>
      </c>
      <c r="E43" s="14" t="s">
        <v>15</v>
      </c>
      <c r="F43" s="14" t="s">
        <v>13</v>
      </c>
      <c r="G43" s="14" t="s">
        <v>9</v>
      </c>
      <c r="H43" s="52"/>
      <c r="I43" s="52"/>
      <c r="J43" s="52"/>
      <c r="K43" s="41"/>
      <c r="L43" s="7"/>
      <c r="M43" s="7"/>
      <c r="N43" s="7"/>
      <c r="O43" s="7"/>
      <c r="P43" s="7"/>
    </row>
    <row r="44" spans="4:19">
      <c r="D44" s="14" t="s">
        <v>6</v>
      </c>
      <c r="E44" s="14" t="s">
        <v>7</v>
      </c>
      <c r="F44" s="14" t="s">
        <v>16</v>
      </c>
      <c r="G44" s="14" t="s">
        <v>17</v>
      </c>
      <c r="H44" s="52"/>
      <c r="I44" s="52"/>
      <c r="J44" s="52"/>
      <c r="K44" s="41"/>
      <c r="L44" s="7"/>
      <c r="M44" s="7"/>
      <c r="N44" s="7"/>
      <c r="O44" s="7"/>
      <c r="P44" s="7"/>
    </row>
    <row r="45" spans="4:19">
      <c r="D45" s="14" t="s">
        <v>30</v>
      </c>
      <c r="E45" s="14" t="s">
        <v>7</v>
      </c>
      <c r="F45" s="14" t="s">
        <v>16</v>
      </c>
      <c r="G45" s="14" t="s">
        <v>17</v>
      </c>
      <c r="H45" s="52"/>
      <c r="I45" s="52"/>
      <c r="J45" s="52"/>
      <c r="K45" s="41"/>
      <c r="L45" s="7"/>
      <c r="M45" s="7"/>
      <c r="N45" s="7"/>
      <c r="O45" s="7"/>
      <c r="P45" s="7"/>
    </row>
    <row r="46" spans="4:19">
      <c r="D46" s="14" t="s">
        <v>6</v>
      </c>
      <c r="E46" s="14" t="s">
        <v>7</v>
      </c>
      <c r="F46" s="14" t="s">
        <v>25</v>
      </c>
      <c r="G46" s="14" t="s">
        <v>9</v>
      </c>
      <c r="H46" s="52"/>
      <c r="I46" s="52"/>
      <c r="J46" s="52"/>
      <c r="K46" s="41"/>
      <c r="L46" s="7"/>
      <c r="M46" s="7"/>
      <c r="N46" s="7"/>
      <c r="O46" s="7"/>
      <c r="P46" s="7"/>
    </row>
    <row r="47" spans="4:19">
      <c r="D47" s="14" t="s">
        <v>23</v>
      </c>
      <c r="E47" s="14" t="s">
        <v>7</v>
      </c>
      <c r="F47" s="14" t="s">
        <v>16</v>
      </c>
      <c r="G47" s="14" t="s">
        <v>17</v>
      </c>
      <c r="H47" s="52"/>
      <c r="I47" s="52"/>
      <c r="J47" s="52"/>
      <c r="K47" s="41"/>
      <c r="L47" s="7"/>
      <c r="M47" s="7"/>
      <c r="N47" s="7"/>
      <c r="P47" s="7"/>
    </row>
    <row r="48" spans="4:19" ht="31.5">
      <c r="D48" s="14" t="s">
        <v>6</v>
      </c>
      <c r="E48" s="14" t="s">
        <v>24</v>
      </c>
      <c r="F48" s="14" t="s">
        <v>13</v>
      </c>
      <c r="G48" s="14" t="s">
        <v>17</v>
      </c>
      <c r="H48" s="52"/>
      <c r="I48" s="52"/>
      <c r="J48" s="52"/>
      <c r="K48" s="41"/>
      <c r="L48" s="7"/>
      <c r="M48"/>
      <c r="N48"/>
    </row>
    <row r="49" spans="4:14">
      <c r="D49" s="14" t="s">
        <v>6</v>
      </c>
      <c r="E49" s="14" t="s">
        <v>7</v>
      </c>
      <c r="F49" s="14" t="s">
        <v>25</v>
      </c>
      <c r="G49" s="14" t="s">
        <v>9</v>
      </c>
      <c r="H49" s="52"/>
      <c r="I49" s="52"/>
      <c r="J49" s="52"/>
      <c r="K49" s="41"/>
      <c r="L49" s="7"/>
      <c r="M49"/>
      <c r="N49"/>
    </row>
    <row r="50" spans="4:14">
      <c r="D50" s="14" t="s">
        <v>6</v>
      </c>
      <c r="E50" s="14" t="s">
        <v>15</v>
      </c>
      <c r="F50" s="14" t="s">
        <v>16</v>
      </c>
      <c r="G50" s="14" t="s">
        <v>17</v>
      </c>
      <c r="H50" s="52"/>
      <c r="I50" s="52"/>
      <c r="J50" s="52"/>
      <c r="K50" s="41"/>
      <c r="L50" s="7"/>
      <c r="M50"/>
      <c r="N50"/>
    </row>
    <row r="51" spans="4:14">
      <c r="D51" s="14" t="s">
        <v>35</v>
      </c>
      <c r="E51" s="14" t="s">
        <v>15</v>
      </c>
      <c r="F51" s="14" t="s">
        <v>16</v>
      </c>
      <c r="G51" s="14" t="s">
        <v>17</v>
      </c>
      <c r="H51" s="52"/>
      <c r="I51" s="52"/>
      <c r="J51" s="52"/>
      <c r="K51" s="41"/>
      <c r="L51" s="41"/>
      <c r="M51"/>
      <c r="N51"/>
    </row>
    <row r="52" spans="4:14">
      <c r="D52" s="14" t="s">
        <v>6</v>
      </c>
      <c r="E52" s="14" t="s">
        <v>15</v>
      </c>
      <c r="F52" s="14" t="s">
        <v>8</v>
      </c>
      <c r="G52" s="14" t="s">
        <v>9</v>
      </c>
      <c r="H52" s="52"/>
      <c r="I52" s="52"/>
      <c r="J52" s="52"/>
      <c r="K52" s="41"/>
      <c r="L52" s="41"/>
      <c r="M52"/>
      <c r="N52"/>
    </row>
    <row r="53" spans="4:14">
      <c r="D53" s="14" t="s">
        <v>6</v>
      </c>
      <c r="E53" s="14" t="s">
        <v>15</v>
      </c>
      <c r="F53" s="14" t="s">
        <v>8</v>
      </c>
      <c r="G53" s="14" t="s">
        <v>9</v>
      </c>
      <c r="H53" s="52"/>
      <c r="I53" s="52"/>
      <c r="J53" s="41"/>
      <c r="K53" s="41"/>
      <c r="L53" s="41"/>
      <c r="M53"/>
      <c r="N53"/>
    </row>
    <row r="54" spans="4:14" ht="31.5">
      <c r="D54" s="14" t="s">
        <v>6</v>
      </c>
      <c r="E54" s="14" t="s">
        <v>7</v>
      </c>
      <c r="F54" s="14" t="s">
        <v>13</v>
      </c>
      <c r="G54" s="14" t="s">
        <v>9</v>
      </c>
      <c r="H54" s="52"/>
      <c r="I54" s="52"/>
      <c r="J54" s="41"/>
      <c r="L54" s="41"/>
      <c r="M54" s="41"/>
      <c r="N54" s="41"/>
    </row>
    <row r="55" spans="4:14">
      <c r="D55" s="14" t="s">
        <v>6</v>
      </c>
      <c r="E55" s="14" t="s">
        <v>7</v>
      </c>
      <c r="F55" s="14" t="s">
        <v>16</v>
      </c>
      <c r="G55" s="14" t="s">
        <v>17</v>
      </c>
      <c r="H55" s="52"/>
      <c r="I55" s="52"/>
      <c r="J55" s="41"/>
      <c r="L55" s="41"/>
      <c r="M55" s="41"/>
      <c r="N55" s="41"/>
    </row>
    <row r="56" spans="4:14" ht="31.5">
      <c r="D56" s="14" t="s">
        <v>35</v>
      </c>
      <c r="E56" s="14" t="s">
        <v>7</v>
      </c>
      <c r="F56" s="14" t="s">
        <v>13</v>
      </c>
      <c r="G56" s="14" t="s">
        <v>17</v>
      </c>
      <c r="H56" s="52"/>
      <c r="I56" s="52"/>
      <c r="J56" s="41"/>
      <c r="L56" s="41"/>
      <c r="M56" s="41"/>
      <c r="N56" s="41"/>
    </row>
    <row r="57" spans="4:14" ht="31.5">
      <c r="D57" s="14" t="s">
        <v>6</v>
      </c>
      <c r="E57" s="14" t="s">
        <v>15</v>
      </c>
      <c r="F57" s="14" t="s">
        <v>13</v>
      </c>
      <c r="G57" s="14" t="s">
        <v>17</v>
      </c>
      <c r="H57" s="52"/>
      <c r="I57" s="52"/>
      <c r="J57" s="41"/>
      <c r="L57" s="41"/>
      <c r="M57" s="41"/>
    </row>
    <row r="58" spans="4:14">
      <c r="D58" s="14" t="s">
        <v>6</v>
      </c>
      <c r="E58" s="14" t="s">
        <v>7</v>
      </c>
      <c r="F58" s="14" t="s">
        <v>25</v>
      </c>
      <c r="G58" s="14" t="s">
        <v>9</v>
      </c>
      <c r="H58" s="52"/>
      <c r="I58" s="52"/>
      <c r="J58" s="41"/>
      <c r="L58" s="41"/>
      <c r="M58" s="41"/>
    </row>
    <row r="59" spans="4:14">
      <c r="D59" s="14" t="s">
        <v>6</v>
      </c>
      <c r="E59" s="14" t="s">
        <v>15</v>
      </c>
      <c r="F59" s="14" t="s">
        <v>16</v>
      </c>
      <c r="G59" s="14" t="s">
        <v>17</v>
      </c>
      <c r="H59" s="52"/>
      <c r="I59" s="52"/>
      <c r="J59" s="41"/>
    </row>
    <row r="60" spans="4:14">
      <c r="D60" s="14" t="s">
        <v>6</v>
      </c>
      <c r="E60" s="14" t="s">
        <v>7</v>
      </c>
      <c r="F60" s="14" t="s">
        <v>16</v>
      </c>
      <c r="G60" s="14" t="s">
        <v>17</v>
      </c>
      <c r="H60" s="52"/>
      <c r="I60" s="52"/>
      <c r="J60" s="41"/>
    </row>
  </sheetData>
  <conditionalFormatting sqref="A3:AA23 A41:AA100 A24:P40 T24:AA40">
    <cfRule type="expression" dxfId="162" priority="2" stopIfTrue="1">
      <formula>$F$2="DRAGGING CELLS IS NOT PERMITTED. PLEASE UNDO LAST ACTION!!"</formula>
    </cfRule>
  </conditionalFormatting>
  <conditionalFormatting sqref="C1:C2">
    <cfRule type="expression" dxfId="157" priority="12">
      <formula>$C$2/$D$2&gt;=0.076</formula>
    </cfRule>
  </conditionalFormatting>
  <conditionalFormatting sqref="C1:Q2 S1:T1 Z1:AQ2 R2:T2">
    <cfRule type="expression" dxfId="156" priority="5">
      <formula>$R$1="Feedback OFF"</formula>
    </cfRule>
  </conditionalFormatting>
  <conditionalFormatting sqref="D1:D2">
    <cfRule type="expression" dxfId="155" priority="13">
      <formula>$C$2/$D$2&gt;=0.153</formula>
    </cfRule>
  </conditionalFormatting>
  <conditionalFormatting sqref="E1:E2">
    <cfRule type="expression" dxfId="154" priority="14">
      <formula>$C$2/$D$2&gt;=0.23</formula>
    </cfRule>
  </conditionalFormatting>
  <conditionalFormatting sqref="F1:F2">
    <cfRule type="expression" dxfId="153" priority="15">
      <formula>$C$2/$D$2&gt;=0.307</formula>
    </cfRule>
  </conditionalFormatting>
  <conditionalFormatting sqref="G1:G2">
    <cfRule type="expression" dxfId="152" priority="16">
      <formula>$C$2/$D$2&gt;=0.384</formula>
    </cfRule>
  </conditionalFormatting>
  <conditionalFormatting sqref="H1:H2">
    <cfRule type="expression" dxfId="151" priority="17">
      <formula>$C$2/$D$2&gt;=0.461</formula>
    </cfRule>
  </conditionalFormatting>
  <conditionalFormatting sqref="I1:I2">
    <cfRule type="expression" dxfId="150" priority="18">
      <formula>$C$2/$D$2&gt;=0.538</formula>
    </cfRule>
  </conditionalFormatting>
  <conditionalFormatting sqref="J1:J2">
    <cfRule type="expression" dxfId="149" priority="19">
      <formula>$C$2/$D$2&gt;=0.615</formula>
    </cfRule>
  </conditionalFormatting>
  <conditionalFormatting sqref="K1:R2">
    <cfRule type="expression" dxfId="147" priority="20">
      <formula>$C$2/$D$2&gt;=0.692</formula>
    </cfRule>
  </conditionalFormatting>
  <conditionalFormatting sqref="N1">
    <cfRule type="expression" dxfId="146" priority="8">
      <formula>$C$2/$D$2&gt;=0.846</formula>
    </cfRule>
  </conditionalFormatting>
  <conditionalFormatting sqref="Q1">
    <cfRule type="expression" dxfId="145" priority="11">
      <formula>$C$2/$D$2&gt;=0.846</formula>
    </cfRule>
  </conditionalFormatting>
  <conditionalFormatting sqref="R1">
    <cfRule type="expression" dxfId="144" priority="6">
      <formula>$R$1&lt;&gt;""</formula>
    </cfRule>
  </conditionalFormatting>
  <conditionalFormatting sqref="S1:T2">
    <cfRule type="expression" dxfId="143" priority="7">
      <formula>$C$2/$D$2&gt;=0.846</formula>
    </cfRule>
  </conditionalFormatting>
  <conditionalFormatting sqref="Z1:AH1 AJ1:AM1 AO1:AQ1 Z2:AQ2">
    <cfRule type="expression" dxfId="142" priority="21">
      <formula>$C$2/$D$2&gt;=1</formula>
    </cfRule>
  </conditionalFormatting>
  <conditionalFormatting sqref="AI1">
    <cfRule type="expression" dxfId="141" priority="10">
      <formula>$C$2/$D$2&gt;=0.846</formula>
    </cfRule>
  </conditionalFormatting>
  <conditionalFormatting sqref="AN1">
    <cfRule type="expression" dxfId="140" priority="9">
      <formula>$C$2/$D$2&gt;=0.846</formula>
    </cfRule>
  </conditionalFormatting>
  <dataValidations count="2">
    <dataValidation type="list" allowBlank="1" showInputMessage="1" showErrorMessage="1" sqref="R8:R10" xr:uid="{D8EDF914-E98E-4F55-A7D1-0BD8BA84BB0C}">
      <formula1>"A,B,C"</formula1>
    </dataValidation>
    <dataValidation type="list" allowBlank="1" showInputMessage="1" showErrorMessage="1" sqref="R1" xr:uid="{7A11EA51-16B1-43B1-96C0-86F6F7575724}">
      <formula1>"Feedback ON, Taunting ON, Feedback OFF"</formula1>
    </dataValidation>
  </dataValidations>
  <pageMargins left="0.7" right="0.7" top="0.75" bottom="0.75" header="0.3" footer="0.3"/>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 stopIfTrue="1" id="{B224D41B-3D70-4A2A-A077-8472CC08633E}">
            <xm:f>Scoreboard!$E$4="Excel version: Invalid"</xm:f>
            <x14:dxf>
              <font>
                <color rgb="FF9C0006"/>
              </font>
              <fill>
                <patternFill>
                  <fgColor indexed="64"/>
                  <bgColor rgb="FFFFC7CE"/>
                </patternFill>
              </fill>
            </x14:dxf>
          </x14:cfRule>
          <x14:cfRule type="expression" priority="3" stopIfTrue="1" id="{CDE86610-5896-4FDA-8AA8-E84AA9AC8AAA}">
            <xm:f>Scoreboard!$F$23&lt;&gt;""</xm:f>
            <x14:dxf>
              <font>
                <color rgb="FF9C0006"/>
              </font>
              <fill>
                <patternFill>
                  <fgColor indexed="64"/>
                  <bgColor rgb="FFFFC7CE"/>
                </patternFill>
              </fill>
            </x14:dxf>
          </x14:cfRule>
          <xm:sqref>A3:AA23 A41:AA100 A24:P40 T24:AA40</xm:sqref>
        </x14:conditionalFormatting>
        <x14:conditionalFormatting xmlns:xm="http://schemas.microsoft.com/office/excel/2006/main">
          <x14:cfRule type="expression" priority="22" stopIfTrue="1" id="{556C44C7-1EBD-415C-8A74-E45C18B5885E}">
            <xm:f>AND($R$1&lt;&gt;"Feedback OFF",IF(CSC!A3=Feedback_SFX!$C$2, TRUE, FALSE))</xm:f>
            <x14:dxf>
              <fill>
                <patternFill>
                  <bgColor rgb="FFCEEED0"/>
                </patternFill>
              </fill>
            </x14:dxf>
          </x14:cfRule>
          <x14:cfRule type="expression" priority="23" stopIfTrue="1" id="{B5F24933-A876-4252-A277-06A0381EBC2D}">
            <xm:f>AND($R$1&lt;&gt;"Feedback OFF",IF(CSC!A3=Feedback_SFX!$K$2, TRUE, FALSE))</xm:f>
            <x14:dxf>
              <fill>
                <patternFill>
                  <bgColor rgb="FFFFFF64"/>
                </patternFill>
              </fill>
            </x14:dxf>
          </x14:cfRule>
          <x14:cfRule type="expression" priority="24" stopIfTrue="1" id="{860579DD-DE38-49BB-B310-A8B108B7008F}">
            <xm:f>AND($R$1&lt;&gt;"Feedback OFF",AND(IF(CSC!A3&lt;&gt;Feedback_SFX!$C$2, TRUE, FALSE),CSC!A3&lt;&gt;"",_xlfn.ISFORMULA(CSC!A3)))</xm:f>
            <x14:dxf>
              <fill>
                <patternFill>
                  <bgColor rgb="FFFF99CC"/>
                </patternFill>
              </fill>
            </x14:dxf>
          </x14:cfRule>
          <xm:sqref>A3:AN23 A41:AN60 A24:P40 T24:AN40</xm:sqref>
        </x14:conditionalFormatting>
        <x14:conditionalFormatting xmlns:xm="http://schemas.microsoft.com/office/excel/2006/main">
          <x14:cfRule type="expression" priority="4" stopIfTrue="1" id="{682FA37B-0594-403E-8B37-0B90C5325169}">
            <xm:f>Scoreboard!$F$23&lt;&gt;""</xm:f>
            <x14:dxf>
              <font>
                <color rgb="FF9C0006"/>
              </font>
              <fill>
                <patternFill>
                  <fgColor indexed="64"/>
                  <bgColor rgb="FFFFC7CE"/>
                </patternFill>
              </fill>
            </x14:dxf>
          </x14:cfRule>
          <xm:sqref>K1:P1</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75C38-AB24-48CA-8985-965421FFDBE1}">
  <sheetPr>
    <tabColor rgb="FF4FADEA"/>
  </sheetPr>
  <dimension ref="C1:AQ60"/>
  <sheetViews>
    <sheetView zoomScale="43" zoomScaleNormal="110" zoomScalePageLayoutView="85" workbookViewId="0">
      <pane ySplit="2" topLeftCell="A3" activePane="bottomLeft" state="frozen"/>
      <selection pane="bottomLeft" activeCell="A3" sqref="A3:XFD3"/>
    </sheetView>
  </sheetViews>
  <sheetFormatPr defaultColWidth="10.7109375" defaultRowHeight="8.25"/>
  <cols>
    <col min="1" max="2" width="0.85546875" style="106" customWidth="1"/>
    <col min="3" max="3" width="1.28515625" style="106" customWidth="1"/>
    <col min="4" max="4" width="10.28515625" style="110" customWidth="1"/>
    <col min="5" max="5" width="22.140625" style="106" customWidth="1"/>
    <col min="6" max="6" width="11" style="106" customWidth="1"/>
    <col min="7" max="9" width="14.140625" style="106" customWidth="1"/>
    <col min="10" max="10" width="3" style="106" customWidth="1"/>
    <col min="11" max="11" width="10.140625" style="106" customWidth="1"/>
    <col min="12" max="12" width="27.5703125" style="106" bestFit="1" customWidth="1"/>
    <col min="13" max="13" width="15.7109375" style="106" bestFit="1" customWidth="1"/>
    <col min="14" max="14" width="8.42578125" style="106" bestFit="1" customWidth="1"/>
    <col min="15" max="15" width="35.42578125" style="106" customWidth="1"/>
    <col min="16" max="16" width="6.7109375" style="106" customWidth="1"/>
    <col min="17" max="17" width="22.28515625" style="106" bestFit="1" customWidth="1"/>
    <col min="18" max="18" width="15.7109375" style="106" bestFit="1" customWidth="1"/>
    <col min="19" max="19" width="14.140625" style="106" bestFit="1" customWidth="1"/>
    <col min="20" max="33" width="10.7109375" style="106"/>
    <col min="34" max="34" width="10.85546875" style="106" bestFit="1" customWidth="1"/>
    <col min="35" max="16384" width="10.7109375" style="106"/>
  </cols>
  <sheetData>
    <row r="1" spans="3:43" ht="22.15" customHeight="1">
      <c r="C1" s="109" t="s">
        <v>311</v>
      </c>
      <c r="D1" s="109" t="s">
        <v>312</v>
      </c>
      <c r="E1" s="109" t="s">
        <v>313</v>
      </c>
      <c r="F1" s="110"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109"/>
      <c r="H1" s="109"/>
      <c r="I1" s="109"/>
      <c r="J1" s="109"/>
      <c r="K1" s="110" t="str">
        <f>CSC!$K$1</f>
        <v>Connor Guarino</v>
      </c>
      <c r="L1" s="110"/>
      <c r="M1" s="110"/>
      <c r="N1" s="110" t="s">
        <v>314</v>
      </c>
      <c r="O1" s="110"/>
      <c r="P1" s="110"/>
      <c r="Q1" s="110"/>
      <c r="R1" s="110" t="s">
        <v>315</v>
      </c>
      <c r="S1" s="110"/>
      <c r="T1" s="110"/>
      <c r="U1" s="105"/>
      <c r="V1" s="105"/>
      <c r="W1" s="105"/>
      <c r="X1" s="105"/>
      <c r="Y1" s="105"/>
      <c r="Z1" s="109" t="str">
        <f t="shared" ref="Z1:AC2" si="0">C1</f>
        <v>earned</v>
      </c>
      <c r="AA1" s="109" t="str">
        <f t="shared" si="0"/>
        <v>possible</v>
      </c>
      <c r="AB1" s="109" t="str">
        <f t="shared" si="0"/>
        <v>cell</v>
      </c>
      <c r="AC1" s="110" t="str">
        <f t="shared" ca="1" si="0"/>
        <v>error</v>
      </c>
      <c r="AD1" s="109"/>
      <c r="AE1" s="109"/>
      <c r="AF1" s="105"/>
      <c r="AG1" s="105"/>
      <c r="AH1" s="110" t="str">
        <f>K1</f>
        <v>Connor Guarino</v>
      </c>
      <c r="AI1" s="110"/>
      <c r="AJ1" s="105"/>
      <c r="AK1" s="105"/>
      <c r="AL1" s="105"/>
      <c r="AM1" s="105"/>
      <c r="AN1" s="110" t="s">
        <v>314</v>
      </c>
      <c r="AO1" s="105"/>
      <c r="AP1" s="105"/>
      <c r="AQ1" s="105"/>
    </row>
    <row r="2" spans="3:43" ht="22.9" customHeight="1">
      <c r="C2" s="109">
        <f ca="1">CSC!$C$2</f>
        <v>15</v>
      </c>
      <c r="D2" s="116">
        <f>CSC!$D$2</f>
        <v>15</v>
      </c>
      <c r="E2" s="109" t="str" cm="1">
        <f t="array" aca="1" ref="E2" ca="1">SUBSTITUTE(IF(LEN(CELL("address"))&lt;15,CELL("address"),""),"$","")</f>
        <v/>
      </c>
      <c r="F2" s="110" t="str">
        <f ca="1">IF(ISNUMBER(SEARCH("#REF!",_xlfn.FORMULATEXT(INDIRECT("'CSC'!"&amp;E2)))),"DRAGGING CELLS IS NOT PERMITTED. PLEASE UNDO LAST ACTION!!",IF($R$1&lt;&gt;"Feedback OFF",IFERROR(HLOOKUP(INDIRECT("'CSC'!"&amp;E2),Feedback_SFX!$B$2:$N$10,IF($R$1="Feedback ON", 2, Feedback_SFX!B1), FALSE), ""),""))</f>
        <v/>
      </c>
      <c r="G2" s="109"/>
      <c r="H2" s="109"/>
      <c r="I2" s="109"/>
      <c r="J2" s="109"/>
      <c r="K2" s="117"/>
      <c r="L2" s="109"/>
      <c r="M2" s="109"/>
      <c r="N2" s="109"/>
      <c r="O2" s="109"/>
      <c r="P2" s="109"/>
      <c r="Q2" s="109"/>
      <c r="R2" s="109"/>
      <c r="S2" s="109"/>
      <c r="T2" s="109"/>
      <c r="U2" s="105"/>
      <c r="V2" s="105"/>
      <c r="W2" s="105"/>
      <c r="X2" s="105"/>
      <c r="Y2" s="105"/>
      <c r="Z2" s="118">
        <f t="shared" ca="1" si="0"/>
        <v>15</v>
      </c>
      <c r="AA2" s="118">
        <f t="shared" si="0"/>
        <v>15</v>
      </c>
      <c r="AB2" s="118" t="str">
        <f t="shared" ca="1" si="0"/>
        <v/>
      </c>
      <c r="AC2" s="110" t="str">
        <f t="shared" ca="1" si="0"/>
        <v/>
      </c>
      <c r="AD2" s="109"/>
      <c r="AE2" s="109"/>
      <c r="AF2" s="105"/>
      <c r="AG2" s="105"/>
      <c r="AH2" s="105"/>
      <c r="AI2" s="105"/>
      <c r="AJ2" s="105"/>
      <c r="AK2" s="105"/>
      <c r="AL2" s="105"/>
      <c r="AM2" s="105"/>
      <c r="AN2" s="105"/>
      <c r="AO2" s="105"/>
      <c r="AP2" s="105"/>
      <c r="AQ2" s="105"/>
    </row>
    <row r="3" spans="3:43" ht="4.9000000000000004" customHeight="1"/>
    <row r="4" spans="3:43" ht="4.9000000000000004" customHeight="1"/>
    <row r="5" spans="3:43" ht="4.9000000000000004" customHeight="1"/>
    <row r="6" spans="3:43" ht="9" customHeight="1"/>
    <row r="7" spans="3:43" s="105" customFormat="1" ht="16.5">
      <c r="D7" s="119" t="s">
        <v>1</v>
      </c>
      <c r="E7" s="119" t="s">
        <v>2</v>
      </c>
      <c r="F7" s="119" t="s">
        <v>3</v>
      </c>
      <c r="G7" s="119" t="s">
        <v>4</v>
      </c>
      <c r="J7" s="107"/>
      <c r="K7" s="120" t="s">
        <v>46</v>
      </c>
      <c r="Q7" s="154" t="s">
        <v>0</v>
      </c>
      <c r="R7" s="155"/>
    </row>
    <row r="8" spans="3:43" ht="108" customHeight="1">
      <c r="D8" s="121" t="s">
        <v>6</v>
      </c>
      <c r="E8" s="121" t="s">
        <v>7</v>
      </c>
      <c r="F8" s="121" t="s">
        <v>8</v>
      </c>
      <c r="G8" s="121" t="s">
        <v>9</v>
      </c>
      <c r="H8" s="121"/>
      <c r="I8" s="121"/>
      <c r="J8" s="107"/>
      <c r="K8" s="106" t="s">
        <v>47</v>
      </c>
      <c r="Q8" s="156" t="s">
        <v>321</v>
      </c>
      <c r="R8" s="138" t="s">
        <v>54</v>
      </c>
    </row>
    <row r="9" spans="3:43" ht="136.9" customHeight="1">
      <c r="D9" s="121" t="s">
        <v>6</v>
      </c>
      <c r="E9" s="121" t="s">
        <v>7</v>
      </c>
      <c r="F9" s="121" t="s">
        <v>13</v>
      </c>
      <c r="G9" s="121" t="s">
        <v>9</v>
      </c>
      <c r="H9" s="121"/>
      <c r="I9" s="121"/>
      <c r="J9" s="107"/>
      <c r="K9" s="111"/>
      <c r="Q9" s="153" t="s">
        <v>322</v>
      </c>
      <c r="R9" s="138" t="s">
        <v>12</v>
      </c>
    </row>
    <row r="10" spans="3:43" ht="150.4" customHeight="1">
      <c r="D10" s="121" t="s">
        <v>6</v>
      </c>
      <c r="E10" s="121" t="s">
        <v>15</v>
      </c>
      <c r="F10" s="121" t="s">
        <v>16</v>
      </c>
      <c r="G10" s="121" t="s">
        <v>17</v>
      </c>
      <c r="H10" s="121"/>
      <c r="I10" s="121"/>
      <c r="J10" s="107"/>
      <c r="K10" s="112" t="s">
        <v>18</v>
      </c>
      <c r="Q10" s="153" t="s">
        <v>323</v>
      </c>
      <c r="R10" s="138" t="s">
        <v>54</v>
      </c>
    </row>
    <row r="11" spans="3:43">
      <c r="D11" s="121" t="s">
        <v>6</v>
      </c>
      <c r="E11" s="121" t="s">
        <v>7</v>
      </c>
      <c r="F11" s="121" t="s">
        <v>13</v>
      </c>
      <c r="G11" s="121" t="s">
        <v>17</v>
      </c>
      <c r="H11" s="121"/>
      <c r="I11" s="121"/>
      <c r="J11" s="107"/>
      <c r="K11" s="113" t="s">
        <v>66</v>
      </c>
      <c r="Q11" s="134" t="s">
        <v>56</v>
      </c>
      <c r="R11" s="139" t="str">
        <f>_xlfn.CONCAT(R8,R9,R10)</f>
        <v>ABA</v>
      </c>
      <c r="S11" s="106" t="s">
        <v>22</v>
      </c>
    </row>
    <row r="12" spans="3:43" ht="129" customHeight="1">
      <c r="D12" s="121" t="s">
        <v>23</v>
      </c>
      <c r="E12" s="121" t="s">
        <v>24</v>
      </c>
      <c r="F12" s="121" t="s">
        <v>25</v>
      </c>
      <c r="G12" s="121" t="s">
        <v>9</v>
      </c>
      <c r="H12" s="121"/>
      <c r="I12" s="121"/>
      <c r="J12" s="107"/>
      <c r="K12" s="115" t="s">
        <v>67</v>
      </c>
    </row>
    <row r="13" spans="3:43">
      <c r="D13" s="121" t="s">
        <v>6</v>
      </c>
      <c r="E13" s="121" t="s">
        <v>15</v>
      </c>
      <c r="F13" s="121" t="s">
        <v>13</v>
      </c>
      <c r="G13" s="121" t="s">
        <v>17</v>
      </c>
      <c r="H13" s="121"/>
      <c r="I13" s="121"/>
      <c r="J13" s="107"/>
      <c r="K13" s="122" t="s">
        <v>324</v>
      </c>
    </row>
    <row r="14" spans="3:43">
      <c r="D14" s="121" t="s">
        <v>6</v>
      </c>
      <c r="E14" s="121" t="s">
        <v>7</v>
      </c>
      <c r="F14" s="121" t="s">
        <v>13</v>
      </c>
      <c r="G14" s="121" t="s">
        <v>9</v>
      </c>
      <c r="H14" s="121"/>
      <c r="I14" s="121"/>
      <c r="J14" s="107"/>
      <c r="K14" s="115" t="s">
        <v>28</v>
      </c>
    </row>
    <row r="15" spans="3:43">
      <c r="D15" s="121" t="s">
        <v>23</v>
      </c>
      <c r="E15" s="121" t="s">
        <v>7</v>
      </c>
      <c r="F15" s="121" t="s">
        <v>8</v>
      </c>
      <c r="G15" s="121" t="s">
        <v>9</v>
      </c>
      <c r="H15" s="121"/>
      <c r="I15" s="121"/>
      <c r="J15" s="107"/>
    </row>
    <row r="16" spans="3:43">
      <c r="D16" s="121" t="s">
        <v>6</v>
      </c>
      <c r="E16" s="121" t="s">
        <v>7</v>
      </c>
      <c r="F16" s="121" t="s">
        <v>13</v>
      </c>
      <c r="G16" s="121" t="s">
        <v>9</v>
      </c>
      <c r="H16" s="121"/>
      <c r="I16" s="121"/>
      <c r="J16" s="107"/>
      <c r="K16" s="107"/>
    </row>
    <row r="17" spans="4:42">
      <c r="D17" s="121" t="s">
        <v>23</v>
      </c>
      <c r="E17" s="121" t="s">
        <v>7</v>
      </c>
      <c r="F17" s="121" t="s">
        <v>25</v>
      </c>
      <c r="G17" s="121" t="s">
        <v>9</v>
      </c>
      <c r="H17" s="121"/>
      <c r="I17" s="121"/>
      <c r="J17" s="107"/>
      <c r="K17" s="107"/>
      <c r="Q17" s="105"/>
    </row>
    <row r="18" spans="4:42">
      <c r="D18" s="121" t="s">
        <v>6</v>
      </c>
      <c r="E18" s="121" t="s">
        <v>30</v>
      </c>
      <c r="F18" s="121" t="s">
        <v>13</v>
      </c>
      <c r="G18" s="121" t="s">
        <v>17</v>
      </c>
      <c r="H18" s="121"/>
      <c r="I18" s="121"/>
      <c r="J18" s="121"/>
      <c r="K18" s="107"/>
      <c r="L18" s="107"/>
      <c r="M18" s="107"/>
      <c r="Q18" s="105"/>
    </row>
    <row r="19" spans="4:42">
      <c r="D19" s="121" t="s">
        <v>6</v>
      </c>
      <c r="E19" s="121" t="s">
        <v>7</v>
      </c>
      <c r="F19" s="121" t="s">
        <v>13</v>
      </c>
      <c r="G19" s="121" t="s">
        <v>17</v>
      </c>
      <c r="H19" s="121"/>
      <c r="I19" s="121"/>
      <c r="J19" s="121"/>
      <c r="K19" s="107"/>
      <c r="L19" s="107"/>
      <c r="M19" s="107"/>
      <c r="Q19" s="105"/>
    </row>
    <row r="20" spans="4:42" ht="16.5">
      <c r="D20" s="121" t="s">
        <v>23</v>
      </c>
      <c r="E20" s="121" t="s">
        <v>7</v>
      </c>
      <c r="F20" s="121" t="s">
        <v>25</v>
      </c>
      <c r="G20" s="121" t="s">
        <v>9</v>
      </c>
      <c r="H20" s="121"/>
      <c r="I20" s="121"/>
      <c r="J20" s="121"/>
      <c r="K20" s="107"/>
      <c r="L20" s="151" t="s">
        <v>42</v>
      </c>
      <c r="M20" s="151"/>
      <c r="N20" s="115"/>
      <c r="O20" s="115"/>
      <c r="P20" s="115"/>
      <c r="Q20" s="110"/>
      <c r="R20" s="115"/>
      <c r="S20" s="115"/>
      <c r="T20" s="115"/>
      <c r="U20" s="115"/>
      <c r="V20" s="115"/>
      <c r="W20" s="115"/>
      <c r="X20" s="115"/>
      <c r="Y20" s="115"/>
      <c r="Z20" s="115"/>
      <c r="AA20" s="115"/>
      <c r="AB20" s="115"/>
      <c r="AC20" s="115"/>
      <c r="AD20" s="115"/>
      <c r="AE20" s="115"/>
      <c r="AF20" s="115"/>
      <c r="AG20" s="115"/>
      <c r="AH20" s="115"/>
      <c r="AI20" s="115"/>
      <c r="AJ20" s="115"/>
      <c r="AK20" s="115"/>
      <c r="AL20" s="115"/>
      <c r="AM20" s="115"/>
      <c r="AN20" s="115"/>
      <c r="AO20" s="115"/>
      <c r="AP20" s="115"/>
    </row>
    <row r="21" spans="4:42" ht="16.5">
      <c r="D21" s="121" t="s">
        <v>23</v>
      </c>
      <c r="E21" s="121" t="s">
        <v>7</v>
      </c>
      <c r="F21" s="121" t="s">
        <v>25</v>
      </c>
      <c r="G21" s="121" t="s">
        <v>17</v>
      </c>
      <c r="H21" s="121"/>
      <c r="I21" s="121"/>
      <c r="J21" s="121"/>
      <c r="K21" s="107"/>
      <c r="L21" s="151" t="s">
        <v>43</v>
      </c>
      <c r="M21" s="151"/>
      <c r="N21" s="115"/>
      <c r="O21" s="115"/>
      <c r="P21" s="115"/>
      <c r="Q21" s="110"/>
      <c r="R21" s="115"/>
      <c r="S21" s="115"/>
      <c r="T21" s="115"/>
      <c r="U21" s="115"/>
      <c r="V21" s="115"/>
      <c r="W21" s="115"/>
      <c r="X21" s="115"/>
      <c r="Y21" s="115"/>
      <c r="Z21" s="115"/>
      <c r="AA21" s="115"/>
      <c r="AB21" s="115"/>
      <c r="AC21" s="115"/>
      <c r="AD21" s="115"/>
      <c r="AE21" s="115"/>
      <c r="AF21" s="115"/>
      <c r="AG21" s="115"/>
      <c r="AH21" s="115"/>
      <c r="AI21" s="115"/>
      <c r="AJ21" s="115"/>
      <c r="AK21" s="115"/>
      <c r="AL21" s="115"/>
      <c r="AM21" s="115"/>
      <c r="AN21" s="115"/>
      <c r="AO21" s="115"/>
      <c r="AP21" s="115"/>
    </row>
    <row r="22" spans="4:42">
      <c r="D22" s="121" t="s">
        <v>6</v>
      </c>
      <c r="E22" s="121" t="s">
        <v>7</v>
      </c>
      <c r="F22" s="121" t="s">
        <v>13</v>
      </c>
      <c r="G22" s="121" t="s">
        <v>9</v>
      </c>
      <c r="H22" s="121"/>
      <c r="I22" s="121"/>
      <c r="J22" s="121"/>
      <c r="K22" s="107"/>
      <c r="M22" s="107"/>
      <c r="N22" s="107"/>
      <c r="Q22" s="105"/>
    </row>
    <row r="23" spans="4:42">
      <c r="D23" s="121" t="s">
        <v>6</v>
      </c>
      <c r="E23" s="121" t="s">
        <v>7</v>
      </c>
      <c r="F23" s="121" t="s">
        <v>8</v>
      </c>
      <c r="G23" s="121" t="s">
        <v>9</v>
      </c>
      <c r="H23" s="121"/>
      <c r="I23" s="121"/>
      <c r="J23" s="121"/>
      <c r="K23" s="107"/>
      <c r="L23" s="105" t="s">
        <v>2</v>
      </c>
      <c r="M23" s="105" t="s">
        <v>31</v>
      </c>
      <c r="N23" s="105" t="s">
        <v>32</v>
      </c>
      <c r="P23" s="105"/>
      <c r="Q23" s="136" t="s">
        <v>2</v>
      </c>
      <c r="R23" s="117" t="s">
        <v>31</v>
      </c>
      <c r="S23" s="117" t="s">
        <v>32</v>
      </c>
    </row>
    <row r="24" spans="4:42">
      <c r="D24" s="121" t="s">
        <v>34</v>
      </c>
      <c r="E24" s="121" t="s">
        <v>7</v>
      </c>
      <c r="F24" s="121" t="s">
        <v>25</v>
      </c>
      <c r="G24" s="121" t="s">
        <v>9</v>
      </c>
      <c r="H24" s="121"/>
      <c r="I24" s="121"/>
      <c r="J24" s="121"/>
      <c r="K24" s="107"/>
      <c r="L24" s="105" t="s">
        <v>7</v>
      </c>
      <c r="M24" s="105">
        <v>35</v>
      </c>
      <c r="N24" s="105">
        <v>0.660377358490566</v>
      </c>
      <c r="P24" s="105"/>
      <c r="Q24" s="105" t="s">
        <v>7</v>
      </c>
      <c r="R24" s="109">
        <v>35</v>
      </c>
      <c r="S24" s="152">
        <v>0.660377358490566</v>
      </c>
    </row>
    <row r="25" spans="4:42">
      <c r="D25" s="121" t="s">
        <v>6</v>
      </c>
      <c r="E25" s="121" t="s">
        <v>7</v>
      </c>
      <c r="F25" s="121" t="s">
        <v>16</v>
      </c>
      <c r="G25" s="121" t="s">
        <v>9</v>
      </c>
      <c r="H25" s="121"/>
      <c r="I25" s="121"/>
      <c r="J25" s="121"/>
      <c r="K25" s="107"/>
      <c r="L25" s="105" t="s">
        <v>15</v>
      </c>
      <c r="M25" s="105">
        <v>15</v>
      </c>
      <c r="N25" s="105">
        <v>0.28301886792452829</v>
      </c>
      <c r="P25" s="105"/>
      <c r="Q25" s="105" t="s">
        <v>15</v>
      </c>
      <c r="R25" s="109">
        <v>15</v>
      </c>
      <c r="S25" s="152">
        <v>0.28301886792452829</v>
      </c>
    </row>
    <row r="26" spans="4:42">
      <c r="D26" s="121" t="s">
        <v>6</v>
      </c>
      <c r="E26" s="121" t="s">
        <v>15</v>
      </c>
      <c r="F26" s="121" t="s">
        <v>13</v>
      </c>
      <c r="G26" s="121" t="s">
        <v>17</v>
      </c>
      <c r="H26" s="121"/>
      <c r="I26" s="121"/>
      <c r="J26" s="121"/>
      <c r="K26" s="107"/>
      <c r="L26" s="105" t="s">
        <v>24</v>
      </c>
      <c r="M26" s="105">
        <v>2</v>
      </c>
      <c r="N26" s="105">
        <v>3.7735849056603772E-2</v>
      </c>
      <c r="Q26" s="105" t="s">
        <v>24</v>
      </c>
      <c r="R26" s="109">
        <v>2</v>
      </c>
      <c r="S26" s="152">
        <v>3.7735849056603772E-2</v>
      </c>
    </row>
    <row r="27" spans="4:42">
      <c r="D27" s="121" t="s">
        <v>34</v>
      </c>
      <c r="E27" s="121" t="s">
        <v>7</v>
      </c>
      <c r="F27" s="121" t="s">
        <v>13</v>
      </c>
      <c r="G27" s="121" t="s">
        <v>9</v>
      </c>
      <c r="H27" s="121"/>
      <c r="I27" s="121"/>
      <c r="J27" s="121"/>
      <c r="K27" s="107"/>
      <c r="L27" s="105" t="s">
        <v>30</v>
      </c>
      <c r="M27" s="105">
        <v>1</v>
      </c>
      <c r="N27" s="105">
        <v>1.8867924528301886E-2</v>
      </c>
      <c r="Q27" s="105" t="s">
        <v>30</v>
      </c>
      <c r="R27" s="109">
        <v>1</v>
      </c>
      <c r="S27" s="152">
        <v>1.8867924528301886E-2</v>
      </c>
    </row>
    <row r="28" spans="4:42">
      <c r="D28" s="121" t="s">
        <v>6</v>
      </c>
      <c r="E28" s="121" t="s">
        <v>7</v>
      </c>
      <c r="F28" s="121" t="s">
        <v>25</v>
      </c>
      <c r="G28" s="121" t="s">
        <v>9</v>
      </c>
      <c r="H28" s="121"/>
      <c r="I28" s="121"/>
      <c r="J28" s="121"/>
      <c r="K28" s="107"/>
      <c r="L28" s="105" t="s">
        <v>45</v>
      </c>
      <c r="M28" s="105">
        <v>53</v>
      </c>
      <c r="N28" s="105">
        <v>1</v>
      </c>
      <c r="Q28" s="136" t="s">
        <v>45</v>
      </c>
      <c r="R28" s="117">
        <v>53</v>
      </c>
      <c r="S28" s="157">
        <v>1</v>
      </c>
    </row>
    <row r="29" spans="4:42">
      <c r="D29" s="121" t="s">
        <v>6</v>
      </c>
      <c r="E29" s="121" t="s">
        <v>7</v>
      </c>
      <c r="F29" s="121" t="s">
        <v>16</v>
      </c>
      <c r="G29" s="121" t="s">
        <v>17</v>
      </c>
      <c r="H29" s="121"/>
      <c r="I29" s="121"/>
      <c r="J29" s="121"/>
      <c r="K29" s="107"/>
      <c r="L29" s="105"/>
      <c r="M29" s="105"/>
      <c r="N29" s="105"/>
      <c r="P29" s="135"/>
      <c r="Q29" s="105"/>
    </row>
    <row r="30" spans="4:42">
      <c r="D30" s="121" t="s">
        <v>6</v>
      </c>
      <c r="E30" s="121" t="s">
        <v>7</v>
      </c>
      <c r="F30" s="121" t="s">
        <v>16</v>
      </c>
      <c r="G30" s="121" t="s">
        <v>9</v>
      </c>
      <c r="H30" s="121"/>
      <c r="I30" s="121"/>
      <c r="J30" s="121"/>
      <c r="K30" s="107"/>
      <c r="L30" s="105"/>
      <c r="M30" s="105"/>
      <c r="N30" s="105"/>
      <c r="Q30" s="105"/>
    </row>
    <row r="31" spans="4:42">
      <c r="D31" s="121" t="s">
        <v>6</v>
      </c>
      <c r="E31" s="121" t="s">
        <v>15</v>
      </c>
      <c r="F31" s="121" t="s">
        <v>16</v>
      </c>
      <c r="G31" s="121" t="s">
        <v>17</v>
      </c>
      <c r="H31" s="121"/>
      <c r="I31" s="121"/>
      <c r="J31" s="121"/>
      <c r="K31" s="107"/>
      <c r="L31" s="105"/>
      <c r="M31" s="105"/>
      <c r="N31" s="105"/>
      <c r="Q31" s="105"/>
    </row>
    <row r="32" spans="4:42">
      <c r="D32" s="121" t="s">
        <v>6</v>
      </c>
      <c r="E32" s="121" t="s">
        <v>15</v>
      </c>
      <c r="F32" s="121" t="s">
        <v>25</v>
      </c>
      <c r="G32" s="121" t="s">
        <v>9</v>
      </c>
      <c r="H32" s="121"/>
      <c r="I32" s="121"/>
      <c r="J32" s="121"/>
      <c r="K32" s="107"/>
      <c r="L32" s="105"/>
      <c r="M32" s="105"/>
      <c r="N32" s="105"/>
      <c r="P32" s="135"/>
      <c r="Q32" s="105"/>
    </row>
    <row r="33" spans="4:17">
      <c r="D33" s="121" t="s">
        <v>6</v>
      </c>
      <c r="E33" s="121" t="s">
        <v>7</v>
      </c>
      <c r="F33" s="121" t="s">
        <v>13</v>
      </c>
      <c r="G33" s="121" t="s">
        <v>9</v>
      </c>
      <c r="H33" s="121"/>
      <c r="I33" s="121"/>
      <c r="J33" s="121"/>
      <c r="K33" s="107"/>
      <c r="L33" s="105"/>
      <c r="M33" s="105"/>
      <c r="N33" s="105"/>
      <c r="Q33" s="105"/>
    </row>
    <row r="34" spans="4:17">
      <c r="D34" s="121" t="s">
        <v>23</v>
      </c>
      <c r="E34" s="121" t="s">
        <v>15</v>
      </c>
      <c r="F34" s="121" t="s">
        <v>13</v>
      </c>
      <c r="G34" s="121" t="s">
        <v>9</v>
      </c>
      <c r="H34" s="121"/>
      <c r="I34" s="121"/>
      <c r="J34" s="121"/>
      <c r="K34" s="107"/>
      <c r="L34" s="105"/>
      <c r="M34" s="105"/>
      <c r="N34" s="105"/>
      <c r="Q34" s="105"/>
    </row>
    <row r="35" spans="4:17">
      <c r="D35" s="121" t="s">
        <v>23</v>
      </c>
      <c r="E35" s="121" t="s">
        <v>7</v>
      </c>
      <c r="F35" s="121" t="s">
        <v>8</v>
      </c>
      <c r="G35" s="121" t="s">
        <v>9</v>
      </c>
      <c r="H35" s="121"/>
      <c r="I35" s="121"/>
      <c r="J35" s="121"/>
      <c r="K35" s="107"/>
      <c r="L35" s="105"/>
      <c r="M35" s="105"/>
      <c r="N35" s="105"/>
      <c r="Q35" s="105"/>
    </row>
    <row r="36" spans="4:17">
      <c r="D36" s="121" t="s">
        <v>23</v>
      </c>
      <c r="E36" s="121" t="s">
        <v>15</v>
      </c>
      <c r="F36" s="121" t="s">
        <v>25</v>
      </c>
      <c r="G36" s="121" t="s">
        <v>9</v>
      </c>
      <c r="H36" s="121"/>
      <c r="I36" s="121"/>
      <c r="J36" s="121"/>
      <c r="K36" s="107"/>
      <c r="L36" s="105"/>
      <c r="M36" s="105"/>
      <c r="N36" s="105"/>
      <c r="Q36" s="105"/>
    </row>
    <row r="37" spans="4:17">
      <c r="D37" s="121" t="s">
        <v>6</v>
      </c>
      <c r="E37" s="121" t="s">
        <v>7</v>
      </c>
      <c r="F37" s="121" t="s">
        <v>16</v>
      </c>
      <c r="G37" s="121" t="s">
        <v>9</v>
      </c>
      <c r="H37" s="121"/>
      <c r="I37" s="121"/>
      <c r="J37" s="121"/>
      <c r="K37" s="107"/>
      <c r="L37" s="105"/>
      <c r="M37" s="105"/>
      <c r="N37" s="105"/>
      <c r="Q37" s="105"/>
    </row>
    <row r="38" spans="4:17">
      <c r="D38" s="121" t="s">
        <v>30</v>
      </c>
      <c r="E38" s="121" t="s">
        <v>7</v>
      </c>
      <c r="F38" s="121" t="s">
        <v>13</v>
      </c>
      <c r="G38" s="121" t="s">
        <v>17</v>
      </c>
      <c r="H38" s="121"/>
      <c r="I38" s="121"/>
      <c r="J38" s="121"/>
      <c r="K38" s="107"/>
      <c r="L38" s="105"/>
      <c r="M38" s="105"/>
      <c r="N38" s="105"/>
    </row>
    <row r="39" spans="4:17">
      <c r="D39" s="121" t="s">
        <v>6</v>
      </c>
      <c r="E39" s="121" t="s">
        <v>15</v>
      </c>
      <c r="F39" s="121" t="s">
        <v>16</v>
      </c>
      <c r="G39" s="121" t="s">
        <v>17</v>
      </c>
      <c r="H39" s="121"/>
      <c r="I39" s="121"/>
      <c r="J39" s="121"/>
      <c r="K39" s="107"/>
      <c r="L39" s="105"/>
      <c r="M39" s="105"/>
      <c r="N39" s="105"/>
    </row>
    <row r="40" spans="4:17">
      <c r="D40" s="121" t="s">
        <v>23</v>
      </c>
      <c r="E40" s="121" t="s">
        <v>7</v>
      </c>
      <c r="F40" s="121" t="s">
        <v>25</v>
      </c>
      <c r="G40" s="121" t="s">
        <v>9</v>
      </c>
      <c r="H40" s="121"/>
      <c r="I40" s="121"/>
      <c r="J40" s="121"/>
      <c r="K40" s="107"/>
      <c r="L40" s="105"/>
      <c r="M40" s="105"/>
      <c r="N40" s="105"/>
    </row>
    <row r="41" spans="4:17">
      <c r="D41" s="121" t="s">
        <v>35</v>
      </c>
      <c r="E41" s="121" t="s">
        <v>7</v>
      </c>
      <c r="F41" s="121" t="s">
        <v>25</v>
      </c>
      <c r="G41" s="121" t="s">
        <v>9</v>
      </c>
      <c r="H41" s="121"/>
      <c r="I41" s="121"/>
      <c r="J41" s="121"/>
      <c r="K41" s="107"/>
      <c r="L41" s="105"/>
      <c r="M41" s="105"/>
      <c r="N41" s="105"/>
    </row>
    <row r="42" spans="4:17">
      <c r="D42" s="121" t="s">
        <v>30</v>
      </c>
      <c r="E42" s="121" t="s">
        <v>7</v>
      </c>
      <c r="F42" s="121" t="s">
        <v>25</v>
      </c>
      <c r="G42" s="121" t="s">
        <v>9</v>
      </c>
      <c r="H42" s="121"/>
      <c r="I42" s="121"/>
      <c r="J42" s="121"/>
      <c r="K42" s="107"/>
      <c r="L42" s="105"/>
      <c r="M42" s="105"/>
      <c r="N42" s="105"/>
      <c r="O42" s="105"/>
    </row>
    <row r="43" spans="4:17">
      <c r="D43" s="121" t="s">
        <v>6</v>
      </c>
      <c r="E43" s="121" t="s">
        <v>15</v>
      </c>
      <c r="F43" s="121" t="s">
        <v>13</v>
      </c>
      <c r="G43" s="121" t="s">
        <v>9</v>
      </c>
      <c r="H43" s="121"/>
      <c r="I43" s="121"/>
      <c r="J43" s="121"/>
      <c r="K43" s="107"/>
      <c r="L43" s="105"/>
      <c r="M43" s="105"/>
      <c r="N43" s="105"/>
      <c r="O43" s="105"/>
      <c r="P43" s="105"/>
    </row>
    <row r="44" spans="4:17">
      <c r="D44" s="121" t="s">
        <v>6</v>
      </c>
      <c r="E44" s="121" t="s">
        <v>7</v>
      </c>
      <c r="F44" s="121" t="s">
        <v>16</v>
      </c>
      <c r="G44" s="121" t="s">
        <v>17</v>
      </c>
      <c r="H44" s="121"/>
      <c r="I44" s="121"/>
      <c r="J44" s="121"/>
      <c r="K44" s="107"/>
      <c r="L44" s="105"/>
      <c r="M44" s="105"/>
      <c r="N44" s="105"/>
      <c r="O44" s="105"/>
      <c r="P44" s="105"/>
    </row>
    <row r="45" spans="4:17">
      <c r="D45" s="121" t="s">
        <v>30</v>
      </c>
      <c r="E45" s="121" t="s">
        <v>7</v>
      </c>
      <c r="F45" s="121" t="s">
        <v>16</v>
      </c>
      <c r="G45" s="121" t="s">
        <v>17</v>
      </c>
      <c r="H45" s="121"/>
      <c r="I45" s="121"/>
      <c r="J45" s="121"/>
      <c r="K45" s="107"/>
      <c r="L45" s="105"/>
      <c r="M45" s="105"/>
      <c r="N45" s="105"/>
      <c r="O45" s="105"/>
      <c r="P45" s="105"/>
    </row>
    <row r="46" spans="4:17">
      <c r="D46" s="121" t="s">
        <v>6</v>
      </c>
      <c r="E46" s="121" t="s">
        <v>7</v>
      </c>
      <c r="F46" s="121" t="s">
        <v>25</v>
      </c>
      <c r="G46" s="121" t="s">
        <v>9</v>
      </c>
      <c r="H46" s="121"/>
      <c r="I46" s="121"/>
      <c r="J46" s="121"/>
      <c r="K46" s="107"/>
      <c r="L46" s="105"/>
      <c r="M46" s="105"/>
      <c r="N46" s="105"/>
      <c r="O46" s="105"/>
      <c r="P46" s="105"/>
    </row>
    <row r="47" spans="4:17">
      <c r="D47" s="121" t="s">
        <v>23</v>
      </c>
      <c r="E47" s="121" t="s">
        <v>7</v>
      </c>
      <c r="F47" s="121" t="s">
        <v>16</v>
      </c>
      <c r="G47" s="121" t="s">
        <v>17</v>
      </c>
      <c r="H47" s="121"/>
      <c r="I47" s="121"/>
      <c r="J47" s="121"/>
      <c r="K47" s="107"/>
      <c r="L47" s="105"/>
      <c r="M47" s="105"/>
      <c r="N47" s="105"/>
      <c r="P47" s="105"/>
    </row>
    <row r="48" spans="4:17">
      <c r="D48" s="121" t="s">
        <v>6</v>
      </c>
      <c r="E48" s="121" t="s">
        <v>24</v>
      </c>
      <c r="F48" s="121" t="s">
        <v>13</v>
      </c>
      <c r="G48" s="121" t="s">
        <v>17</v>
      </c>
      <c r="H48" s="121"/>
      <c r="I48" s="121"/>
      <c r="J48" s="121"/>
      <c r="K48" s="107"/>
      <c r="L48" s="105"/>
      <c r="M48" s="105"/>
      <c r="N48" s="105"/>
    </row>
    <row r="49" spans="4:14">
      <c r="D49" s="121" t="s">
        <v>6</v>
      </c>
      <c r="E49" s="121" t="s">
        <v>7</v>
      </c>
      <c r="F49" s="121" t="s">
        <v>25</v>
      </c>
      <c r="G49" s="121" t="s">
        <v>9</v>
      </c>
      <c r="H49" s="121"/>
      <c r="I49" s="121"/>
      <c r="J49" s="121"/>
      <c r="K49" s="107"/>
      <c r="L49" s="105"/>
      <c r="M49" s="105"/>
      <c r="N49" s="105"/>
    </row>
    <row r="50" spans="4:14">
      <c r="D50" s="121" t="s">
        <v>6</v>
      </c>
      <c r="E50" s="121" t="s">
        <v>15</v>
      </c>
      <c r="F50" s="121" t="s">
        <v>16</v>
      </c>
      <c r="G50" s="121" t="s">
        <v>17</v>
      </c>
      <c r="H50" s="121"/>
      <c r="I50" s="121"/>
      <c r="J50" s="121"/>
      <c r="K50" s="107"/>
      <c r="L50" s="105"/>
      <c r="M50" s="105"/>
      <c r="N50" s="105"/>
    </row>
    <row r="51" spans="4:14">
      <c r="D51" s="121" t="s">
        <v>35</v>
      </c>
      <c r="E51" s="121" t="s">
        <v>15</v>
      </c>
      <c r="F51" s="121" t="s">
        <v>16</v>
      </c>
      <c r="G51" s="121" t="s">
        <v>17</v>
      </c>
      <c r="H51" s="121"/>
      <c r="I51" s="121"/>
      <c r="J51" s="121"/>
      <c r="K51" s="107"/>
      <c r="L51" s="107"/>
      <c r="M51" s="105"/>
      <c r="N51" s="105"/>
    </row>
    <row r="52" spans="4:14">
      <c r="D52" s="121" t="s">
        <v>6</v>
      </c>
      <c r="E52" s="121" t="s">
        <v>15</v>
      </c>
      <c r="F52" s="121" t="s">
        <v>8</v>
      </c>
      <c r="G52" s="121" t="s">
        <v>9</v>
      </c>
      <c r="H52" s="121"/>
      <c r="I52" s="121"/>
      <c r="J52" s="121"/>
      <c r="K52" s="107"/>
      <c r="L52" s="107"/>
      <c r="M52" s="105"/>
      <c r="N52" s="105"/>
    </row>
    <row r="53" spans="4:14">
      <c r="D53" s="121" t="s">
        <v>6</v>
      </c>
      <c r="E53" s="121" t="s">
        <v>15</v>
      </c>
      <c r="F53" s="121" t="s">
        <v>8</v>
      </c>
      <c r="G53" s="121" t="s">
        <v>9</v>
      </c>
      <c r="H53" s="121"/>
      <c r="I53" s="121"/>
      <c r="J53" s="107"/>
      <c r="K53" s="107"/>
      <c r="L53" s="107"/>
      <c r="M53" s="105"/>
      <c r="N53" s="105"/>
    </row>
    <row r="54" spans="4:14">
      <c r="D54" s="121" t="s">
        <v>6</v>
      </c>
      <c r="E54" s="121" t="s">
        <v>7</v>
      </c>
      <c r="F54" s="121" t="s">
        <v>13</v>
      </c>
      <c r="G54" s="121" t="s">
        <v>9</v>
      </c>
      <c r="H54" s="121"/>
      <c r="I54" s="121"/>
      <c r="J54" s="107"/>
      <c r="L54" s="107"/>
      <c r="M54" s="107"/>
      <c r="N54" s="107"/>
    </row>
    <row r="55" spans="4:14">
      <c r="D55" s="121" t="s">
        <v>6</v>
      </c>
      <c r="E55" s="121" t="s">
        <v>7</v>
      </c>
      <c r="F55" s="121" t="s">
        <v>16</v>
      </c>
      <c r="G55" s="121" t="s">
        <v>17</v>
      </c>
      <c r="H55" s="121"/>
      <c r="I55" s="121"/>
      <c r="J55" s="107"/>
      <c r="L55" s="107"/>
      <c r="M55" s="107"/>
      <c r="N55" s="107"/>
    </row>
    <row r="56" spans="4:14">
      <c r="D56" s="121" t="s">
        <v>35</v>
      </c>
      <c r="E56" s="121" t="s">
        <v>7</v>
      </c>
      <c r="F56" s="121" t="s">
        <v>13</v>
      </c>
      <c r="G56" s="121" t="s">
        <v>17</v>
      </c>
      <c r="H56" s="121"/>
      <c r="I56" s="121"/>
      <c r="J56" s="107"/>
      <c r="L56" s="107"/>
      <c r="M56" s="107"/>
      <c r="N56" s="107"/>
    </row>
    <row r="57" spans="4:14">
      <c r="D57" s="121" t="s">
        <v>6</v>
      </c>
      <c r="E57" s="121" t="s">
        <v>15</v>
      </c>
      <c r="F57" s="121" t="s">
        <v>13</v>
      </c>
      <c r="G57" s="121" t="s">
        <v>17</v>
      </c>
      <c r="H57" s="121"/>
      <c r="I57" s="121"/>
      <c r="J57" s="107"/>
      <c r="L57" s="107"/>
      <c r="M57" s="107"/>
    </row>
    <row r="58" spans="4:14">
      <c r="D58" s="121" t="s">
        <v>6</v>
      </c>
      <c r="E58" s="121" t="s">
        <v>7</v>
      </c>
      <c r="F58" s="121" t="s">
        <v>25</v>
      </c>
      <c r="G58" s="121" t="s">
        <v>9</v>
      </c>
      <c r="H58" s="121"/>
      <c r="I58" s="121"/>
      <c r="J58" s="107"/>
      <c r="L58" s="107"/>
      <c r="M58" s="107"/>
    </row>
    <row r="59" spans="4:14">
      <c r="D59" s="121" t="s">
        <v>6</v>
      </c>
      <c r="E59" s="121" t="s">
        <v>15</v>
      </c>
      <c r="F59" s="121" t="s">
        <v>16</v>
      </c>
      <c r="G59" s="121" t="s">
        <v>17</v>
      </c>
      <c r="H59" s="121"/>
      <c r="I59" s="121"/>
      <c r="J59" s="107"/>
    </row>
    <row r="60" spans="4:14">
      <c r="D60" s="121" t="s">
        <v>6</v>
      </c>
      <c r="E60" s="121" t="s">
        <v>7</v>
      </c>
      <c r="F60" s="121" t="s">
        <v>16</v>
      </c>
      <c r="G60" s="121" t="s">
        <v>17</v>
      </c>
      <c r="H60" s="121"/>
      <c r="I60" s="121"/>
      <c r="J60" s="107"/>
    </row>
  </sheetData>
  <conditionalFormatting sqref="C1:C2">
    <cfRule type="expression" dxfId="139" priority="8">
      <formula>$C$2/$D$2&gt;=0.076</formula>
    </cfRule>
  </conditionalFormatting>
  <conditionalFormatting sqref="D1:D2">
    <cfRule type="expression" dxfId="138" priority="9">
      <formula>$C$2/$D$2&gt;=0.153</formula>
    </cfRule>
  </conditionalFormatting>
  <conditionalFormatting sqref="E1:E2">
    <cfRule type="expression" dxfId="137" priority="10">
      <formula>$C$2/$D$2&gt;=0.23</formula>
    </cfRule>
  </conditionalFormatting>
  <conditionalFormatting sqref="F1:F2">
    <cfRule type="expression" dxfId="136" priority="11">
      <formula>$C$2/$D$2&gt;=0.307</formula>
    </cfRule>
  </conditionalFormatting>
  <conditionalFormatting sqref="G1:G2">
    <cfRule type="expression" dxfId="135" priority="12">
      <formula>$C$2/$D$2&gt;=0.384</formula>
    </cfRule>
  </conditionalFormatting>
  <conditionalFormatting sqref="H1:H2">
    <cfRule type="expression" dxfId="134" priority="13">
      <formula>$C$2/$D$2&gt;=0.461</formula>
    </cfRule>
  </conditionalFormatting>
  <conditionalFormatting sqref="I1:I2">
    <cfRule type="expression" dxfId="133" priority="14">
      <formula>$C$2/$D$2&gt;=0.538</formula>
    </cfRule>
  </conditionalFormatting>
  <conditionalFormatting sqref="J1:J2">
    <cfRule type="expression" dxfId="132" priority="15">
      <formula>$C$2/$D$2&gt;=0.615</formula>
    </cfRule>
  </conditionalFormatting>
  <conditionalFormatting sqref="K1:R2">
    <cfRule type="expression" dxfId="131" priority="16">
      <formula>$C$2/$D$2&gt;=0.692</formula>
    </cfRule>
  </conditionalFormatting>
  <conditionalFormatting sqref="N1">
    <cfRule type="expression" dxfId="130" priority="4">
      <formula>$C$2/$D$2&gt;=0.846</formula>
    </cfRule>
  </conditionalFormatting>
  <conditionalFormatting sqref="Q1">
    <cfRule type="expression" dxfId="129" priority="7">
      <formula>$C$2/$D$2&gt;=0.846</formula>
    </cfRule>
  </conditionalFormatting>
  <conditionalFormatting sqref="R1">
    <cfRule type="expression" dxfId="128" priority="2">
      <formula>$R$1&lt;&gt;""</formula>
    </cfRule>
  </conditionalFormatting>
  <conditionalFormatting sqref="S1:T1 C1:Q2 Z1:AQ2 R2:T2">
    <cfRule type="expression" dxfId="127" priority="1">
      <formula>$R$1="Feedback OFF"</formula>
    </cfRule>
  </conditionalFormatting>
  <conditionalFormatting sqref="S1:T2">
    <cfRule type="expression" dxfId="126" priority="3">
      <formula>$C$2/$D$2&gt;=0.846</formula>
    </cfRule>
  </conditionalFormatting>
  <conditionalFormatting sqref="Z1:AH1 AJ1:AM1 AO1:AQ1 Z2:AQ2">
    <cfRule type="expression" dxfId="125" priority="17">
      <formula>$C$2/$D$2&gt;=1</formula>
    </cfRule>
  </conditionalFormatting>
  <conditionalFormatting sqref="AI1">
    <cfRule type="expression" dxfId="124" priority="6">
      <formula>$C$2/$D$2&gt;=0.846</formula>
    </cfRule>
  </conditionalFormatting>
  <conditionalFormatting sqref="AN1">
    <cfRule type="expression" dxfId="123" priority="5">
      <formula>$C$2/$D$2&gt;=0.846</formula>
    </cfRule>
  </conditionalFormatting>
  <dataValidations count="2">
    <dataValidation type="list" allowBlank="1" showInputMessage="1" showErrorMessage="1" sqref="R8:R10" xr:uid="{63E4CBB2-72D3-40B8-9B04-508C40D2A9FF}">
      <formula1>"A,B,C"</formula1>
    </dataValidation>
    <dataValidation type="list" allowBlank="1" showInputMessage="1" showErrorMessage="1" sqref="P1" xr:uid="{C537A57C-1C30-4B88-8CBA-B3E3C02C6B7D}">
      <formula1>"Feedback ON, Taunting ON, Feedback OFF"</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42C60-A062-4225-B92D-1BD1543EEC56}">
  <sheetPr>
    <tabColor rgb="FF4FADEA"/>
  </sheetPr>
  <dimension ref="A3:AP317"/>
  <sheetViews>
    <sheetView zoomScale="50" zoomScaleNormal="120" zoomScalePageLayoutView="90" workbookViewId="0">
      <selection activeCell="K23" sqref="K23:M29"/>
    </sheetView>
  </sheetViews>
  <sheetFormatPr defaultColWidth="10.7109375" defaultRowHeight="8.25"/>
  <cols>
    <col min="1" max="2" width="0.85546875" style="106" customWidth="1"/>
    <col min="3" max="3" width="2.7109375" style="106" customWidth="1"/>
    <col min="4" max="4" width="9.7109375" style="133" customWidth="1"/>
    <col min="5" max="5" width="18.7109375" style="133" customWidth="1"/>
    <col min="6" max="6" width="13" style="106" bestFit="1" customWidth="1"/>
    <col min="7" max="7" width="13.7109375" style="106" customWidth="1"/>
    <col min="8" max="8" width="13.140625" style="106" customWidth="1"/>
    <col min="9" max="9" width="11.7109375" style="106" customWidth="1"/>
    <col min="10" max="10" width="12.28515625" style="106" customWidth="1"/>
    <col min="11" max="11" width="21.42578125" style="106" bestFit="1" customWidth="1"/>
    <col min="12" max="12" width="9.7109375" style="106" bestFit="1" customWidth="1"/>
    <col min="13" max="13" width="8.28515625" style="106" bestFit="1" customWidth="1"/>
    <col min="14" max="14" width="21" style="106" customWidth="1"/>
    <col min="15" max="15" width="16.7109375" style="106" customWidth="1"/>
    <col min="16" max="16" width="13.28515625" style="106" bestFit="1" customWidth="1"/>
    <col min="17" max="17" width="19.42578125" style="106" customWidth="1"/>
    <col min="18" max="18" width="10.7109375" style="106"/>
    <col min="19" max="19" width="13" style="106" bestFit="1" customWidth="1"/>
    <col min="20" max="20" width="17.42578125" style="106" bestFit="1" customWidth="1"/>
    <col min="21" max="16384" width="10.7109375" style="106"/>
  </cols>
  <sheetData>
    <row r="3" spans="4:20" ht="4.9000000000000004" customHeight="1"/>
    <row r="4" spans="4:20" ht="4.9000000000000004" customHeight="1"/>
    <row r="5" spans="4:20" ht="4.9000000000000004" customHeight="1"/>
    <row r="6" spans="4:20" ht="4.9000000000000004" customHeight="1"/>
    <row r="8" spans="4:20" s="105" customFormat="1">
      <c r="D8" s="119">
        <v>0</v>
      </c>
      <c r="E8" s="119">
        <v>0</v>
      </c>
      <c r="F8" s="119">
        <v>0</v>
      </c>
      <c r="G8" s="119">
        <v>0</v>
      </c>
      <c r="K8" s="161">
        <v>0</v>
      </c>
      <c r="T8" s="106"/>
    </row>
    <row r="9" spans="4:20">
      <c r="D9" s="121">
        <v>0</v>
      </c>
      <c r="E9" s="121">
        <v>0</v>
      </c>
      <c r="F9" s="121">
        <v>0</v>
      </c>
      <c r="G9" s="121">
        <v>0</v>
      </c>
      <c r="K9" s="106">
        <v>0</v>
      </c>
    </row>
    <row r="10" spans="4:20">
      <c r="D10" s="121">
        <v>0</v>
      </c>
      <c r="E10" s="121">
        <v>0</v>
      </c>
      <c r="F10" s="121">
        <v>0</v>
      </c>
      <c r="G10" s="121">
        <v>0</v>
      </c>
    </row>
    <row r="11" spans="4:20">
      <c r="D11" s="121">
        <v>0</v>
      </c>
      <c r="E11" s="121">
        <v>0</v>
      </c>
      <c r="F11" s="121">
        <v>0</v>
      </c>
      <c r="G11" s="121">
        <v>0</v>
      </c>
      <c r="K11" s="136">
        <v>0</v>
      </c>
    </row>
    <row r="12" spans="4:20">
      <c r="D12" s="121">
        <v>0</v>
      </c>
      <c r="E12" s="121">
        <v>0</v>
      </c>
      <c r="F12" s="121">
        <v>0</v>
      </c>
      <c r="G12" s="121">
        <v>0</v>
      </c>
      <c r="K12" s="113">
        <v>0</v>
      </c>
    </row>
    <row r="13" spans="4:20">
      <c r="D13" s="121">
        <v>0</v>
      </c>
      <c r="E13" s="121">
        <v>0</v>
      </c>
      <c r="F13" s="121">
        <v>0</v>
      </c>
      <c r="G13" s="121">
        <v>0</v>
      </c>
      <c r="K13" s="160">
        <v>0</v>
      </c>
    </row>
    <row r="14" spans="4:20">
      <c r="D14" s="121">
        <v>0</v>
      </c>
      <c r="E14" s="121">
        <v>0</v>
      </c>
      <c r="F14" s="121">
        <v>0</v>
      </c>
      <c r="G14" s="121">
        <v>0</v>
      </c>
      <c r="K14" s="115">
        <v>0</v>
      </c>
    </row>
    <row r="15" spans="4:20">
      <c r="D15" s="121">
        <v>0</v>
      </c>
      <c r="E15" s="121">
        <v>0</v>
      </c>
      <c r="F15" s="121">
        <v>0</v>
      </c>
      <c r="G15" s="121">
        <v>0</v>
      </c>
      <c r="K15" s="114">
        <v>0</v>
      </c>
    </row>
    <row r="16" spans="4:20">
      <c r="D16" s="121">
        <v>0</v>
      </c>
      <c r="E16" s="121">
        <v>0</v>
      </c>
      <c r="F16" s="121">
        <v>0</v>
      </c>
      <c r="G16" s="121">
        <v>0</v>
      </c>
      <c r="K16" s="114">
        <v>0</v>
      </c>
    </row>
    <row r="17" spans="4:42">
      <c r="D17" s="121">
        <v>0</v>
      </c>
      <c r="E17" s="121">
        <v>0</v>
      </c>
      <c r="F17" s="121">
        <v>0</v>
      </c>
      <c r="G17" s="121">
        <v>0</v>
      </c>
    </row>
    <row r="18" spans="4:42">
      <c r="D18" s="121">
        <v>0</v>
      </c>
      <c r="E18" s="121">
        <v>0</v>
      </c>
      <c r="F18" s="121">
        <v>0</v>
      </c>
      <c r="G18" s="121">
        <v>0</v>
      </c>
    </row>
    <row r="19" spans="4:42">
      <c r="D19" s="121">
        <v>0</v>
      </c>
      <c r="E19" s="121">
        <v>0</v>
      </c>
      <c r="F19" s="121">
        <v>0</v>
      </c>
      <c r="G19" s="121">
        <v>0</v>
      </c>
    </row>
    <row r="20" spans="4:42">
      <c r="D20" s="121">
        <v>0</v>
      </c>
      <c r="E20" s="121">
        <v>0</v>
      </c>
      <c r="F20" s="121">
        <v>0</v>
      </c>
      <c r="G20" s="121">
        <v>0</v>
      </c>
      <c r="K20" s="115">
        <v>0</v>
      </c>
      <c r="L20" s="115"/>
      <c r="M20" s="115"/>
      <c r="N20" s="115"/>
      <c r="O20" s="115"/>
      <c r="P20" s="115"/>
      <c r="Q20" s="115"/>
      <c r="R20" s="115"/>
      <c r="S20" s="115"/>
      <c r="T20" s="115"/>
      <c r="U20" s="115"/>
      <c r="V20" s="115"/>
      <c r="W20" s="115"/>
      <c r="X20" s="115"/>
      <c r="Y20" s="115"/>
      <c r="Z20" s="115"/>
      <c r="AA20" s="115"/>
      <c r="AB20" s="115"/>
      <c r="AC20" s="115"/>
      <c r="AD20" s="115"/>
      <c r="AE20" s="115"/>
      <c r="AF20" s="115"/>
      <c r="AG20" s="115"/>
      <c r="AH20" s="115"/>
      <c r="AI20" s="115"/>
      <c r="AJ20" s="115"/>
      <c r="AK20" s="115"/>
      <c r="AL20" s="115"/>
      <c r="AM20" s="115"/>
      <c r="AN20" s="115"/>
      <c r="AO20" s="115"/>
      <c r="AP20" s="115"/>
    </row>
    <row r="21" spans="4:42">
      <c r="D21" s="121">
        <v>0</v>
      </c>
      <c r="E21" s="121">
        <v>0</v>
      </c>
      <c r="F21" s="121">
        <v>0</v>
      </c>
      <c r="G21" s="121">
        <v>0</v>
      </c>
      <c r="K21" s="115">
        <v>0</v>
      </c>
      <c r="L21" s="115"/>
      <c r="M21" s="115"/>
      <c r="N21" s="115"/>
      <c r="O21" s="115"/>
      <c r="P21" s="115"/>
      <c r="Q21" s="115"/>
      <c r="R21" s="115"/>
      <c r="S21" s="115"/>
      <c r="T21" s="115"/>
      <c r="U21" s="115"/>
      <c r="V21" s="115"/>
      <c r="W21" s="115"/>
      <c r="X21" s="115"/>
      <c r="Y21" s="115"/>
      <c r="Z21" s="115"/>
      <c r="AA21" s="115"/>
      <c r="AB21" s="115"/>
      <c r="AC21" s="115"/>
      <c r="AD21" s="115"/>
      <c r="AE21" s="115"/>
      <c r="AF21" s="115"/>
      <c r="AG21" s="115"/>
      <c r="AH21" s="115"/>
      <c r="AI21" s="115"/>
      <c r="AJ21" s="115"/>
      <c r="AK21" s="115"/>
      <c r="AL21" s="115"/>
      <c r="AM21" s="115"/>
      <c r="AN21" s="115"/>
      <c r="AO21" s="115"/>
      <c r="AP21" s="115"/>
    </row>
    <row r="22" spans="4:42">
      <c r="D22" s="121">
        <v>0</v>
      </c>
      <c r="E22" s="121">
        <v>0</v>
      </c>
      <c r="F22" s="121">
        <v>0</v>
      </c>
      <c r="G22" s="121">
        <v>0</v>
      </c>
      <c r="K22" s="105"/>
      <c r="L22" s="105"/>
      <c r="M22" s="105"/>
      <c r="N22" s="105"/>
      <c r="O22" s="105"/>
      <c r="S22" s="159"/>
    </row>
    <row r="23" spans="4:42">
      <c r="D23" s="121">
        <v>0</v>
      </c>
      <c r="E23" s="121">
        <v>0</v>
      </c>
      <c r="F23" s="121">
        <v>0</v>
      </c>
      <c r="G23" s="121">
        <v>0</v>
      </c>
      <c r="K23" s="105">
        <v>0</v>
      </c>
      <c r="L23" s="105">
        <v>0</v>
      </c>
      <c r="M23" s="105">
        <v>0</v>
      </c>
      <c r="N23" s="105"/>
      <c r="O23" s="105"/>
      <c r="P23" s="106">
        <v>0</v>
      </c>
      <c r="Q23" s="106">
        <v>0</v>
      </c>
      <c r="R23" s="106">
        <v>0</v>
      </c>
      <c r="S23" s="159"/>
      <c r="V23" s="105"/>
    </row>
    <row r="24" spans="4:42">
      <c r="D24" s="121">
        <v>0</v>
      </c>
      <c r="E24" s="121">
        <v>0</v>
      </c>
      <c r="F24" s="121">
        <v>0</v>
      </c>
      <c r="G24" s="121">
        <v>0</v>
      </c>
      <c r="K24" s="105">
        <v>0</v>
      </c>
      <c r="L24" s="105">
        <v>0</v>
      </c>
      <c r="M24" s="158">
        <v>0</v>
      </c>
      <c r="N24" s="105"/>
      <c r="O24" s="105"/>
      <c r="P24" s="106">
        <v>0</v>
      </c>
      <c r="Q24" s="106">
        <v>1</v>
      </c>
      <c r="R24" s="106">
        <v>1</v>
      </c>
    </row>
    <row r="25" spans="4:42">
      <c r="D25" s="121">
        <v>0</v>
      </c>
      <c r="E25" s="121">
        <v>0</v>
      </c>
      <c r="F25" s="121">
        <v>0</v>
      </c>
      <c r="G25" s="121">
        <v>0</v>
      </c>
      <c r="K25" s="105">
        <v>0</v>
      </c>
      <c r="L25" s="105">
        <v>0</v>
      </c>
      <c r="M25" s="158">
        <v>0</v>
      </c>
      <c r="N25" s="105"/>
      <c r="O25" s="105"/>
      <c r="P25" s="135">
        <v>0</v>
      </c>
      <c r="Q25" s="106">
        <v>1</v>
      </c>
      <c r="R25" s="106">
        <v>1</v>
      </c>
    </row>
    <row r="26" spans="4:42">
      <c r="D26" s="121">
        <v>0</v>
      </c>
      <c r="E26" s="121">
        <v>0</v>
      </c>
      <c r="F26" s="121">
        <v>0</v>
      </c>
      <c r="G26" s="121">
        <v>0</v>
      </c>
      <c r="K26" s="105">
        <v>0</v>
      </c>
      <c r="L26" s="105">
        <v>0</v>
      </c>
      <c r="M26" s="158">
        <v>0</v>
      </c>
      <c r="N26" s="105"/>
      <c r="O26" s="105"/>
      <c r="P26" s="106">
        <v>0</v>
      </c>
      <c r="Q26" s="106">
        <v>0</v>
      </c>
      <c r="R26" s="106">
        <v>0</v>
      </c>
    </row>
    <row r="27" spans="4:42">
      <c r="D27" s="121">
        <v>0</v>
      </c>
      <c r="E27" s="121">
        <v>0</v>
      </c>
      <c r="F27" s="121">
        <v>0</v>
      </c>
      <c r="G27" s="121">
        <v>0</v>
      </c>
      <c r="K27" s="105">
        <v>0</v>
      </c>
      <c r="L27" s="105">
        <v>0</v>
      </c>
      <c r="M27" s="158">
        <v>0</v>
      </c>
      <c r="N27" s="105"/>
      <c r="O27" s="105"/>
      <c r="P27" s="106">
        <v>0</v>
      </c>
      <c r="Q27" s="106">
        <v>0</v>
      </c>
      <c r="R27" s="106">
        <v>0</v>
      </c>
    </row>
    <row r="28" spans="4:42">
      <c r="D28" s="121">
        <v>0</v>
      </c>
      <c r="E28" s="121">
        <v>0</v>
      </c>
      <c r="F28" s="121">
        <v>0</v>
      </c>
      <c r="G28" s="121">
        <v>0</v>
      </c>
      <c r="K28" s="105">
        <v>0</v>
      </c>
      <c r="L28" s="105">
        <v>0</v>
      </c>
      <c r="M28" s="158">
        <v>0</v>
      </c>
      <c r="N28" s="105"/>
      <c r="O28" s="105"/>
      <c r="P28" s="106">
        <v>0</v>
      </c>
      <c r="Q28" s="106">
        <v>1</v>
      </c>
      <c r="R28" s="106">
        <v>1</v>
      </c>
    </row>
    <row r="29" spans="4:42">
      <c r="D29" s="121">
        <v>0</v>
      </c>
      <c r="E29" s="121">
        <v>0</v>
      </c>
      <c r="F29" s="121">
        <v>0</v>
      </c>
      <c r="G29" s="121">
        <v>0</v>
      </c>
      <c r="K29" s="105">
        <v>0</v>
      </c>
      <c r="L29" s="105">
        <v>0</v>
      </c>
      <c r="M29" s="158">
        <v>0</v>
      </c>
      <c r="O29" s="105"/>
      <c r="P29" s="105">
        <v>0</v>
      </c>
      <c r="Q29" s="106">
        <v>1</v>
      </c>
      <c r="R29" s="106">
        <v>1</v>
      </c>
    </row>
    <row r="30" spans="4:42">
      <c r="D30" s="121">
        <v>0</v>
      </c>
      <c r="E30" s="121">
        <v>0</v>
      </c>
      <c r="F30" s="121">
        <v>0</v>
      </c>
      <c r="G30" s="121">
        <v>0</v>
      </c>
      <c r="K30" s="105"/>
      <c r="L30" s="105"/>
      <c r="M30" s="105"/>
      <c r="O30" s="105"/>
      <c r="P30" s="105"/>
    </row>
    <row r="31" spans="4:42">
      <c r="D31" s="121">
        <v>0</v>
      </c>
      <c r="E31" s="121">
        <v>0</v>
      </c>
      <c r="F31" s="121">
        <v>0</v>
      </c>
      <c r="G31" s="121">
        <v>0</v>
      </c>
      <c r="K31" s="105"/>
      <c r="L31" s="105"/>
      <c r="M31" s="105"/>
    </row>
    <row r="32" spans="4:42">
      <c r="D32" s="121">
        <v>0</v>
      </c>
      <c r="E32" s="121">
        <v>0</v>
      </c>
      <c r="F32" s="121">
        <v>0</v>
      </c>
      <c r="G32" s="121">
        <v>0</v>
      </c>
      <c r="K32" s="105"/>
      <c r="L32" s="105"/>
      <c r="M32" s="105"/>
      <c r="S32" s="159"/>
    </row>
    <row r="33" spans="4:24">
      <c r="D33" s="121">
        <v>0</v>
      </c>
      <c r="E33" s="121">
        <v>0</v>
      </c>
      <c r="F33" s="121">
        <v>0</v>
      </c>
      <c r="G33" s="121">
        <v>0</v>
      </c>
      <c r="K33" s="105"/>
      <c r="L33" s="105"/>
      <c r="M33" s="105"/>
      <c r="S33" s="159"/>
      <c r="X33" s="105"/>
    </row>
    <row r="34" spans="4:24">
      <c r="D34" s="121">
        <v>0</v>
      </c>
      <c r="E34" s="121">
        <v>0</v>
      </c>
      <c r="F34" s="121">
        <v>0</v>
      </c>
      <c r="G34" s="121">
        <v>0</v>
      </c>
      <c r="K34" s="105"/>
      <c r="L34" s="105"/>
      <c r="M34" s="105"/>
      <c r="S34" s="159"/>
      <c r="X34" s="105"/>
    </row>
    <row r="35" spans="4:24">
      <c r="D35" s="121">
        <v>0</v>
      </c>
      <c r="E35" s="121">
        <v>0</v>
      </c>
      <c r="F35" s="121">
        <v>0</v>
      </c>
      <c r="G35" s="121">
        <v>0</v>
      </c>
      <c r="K35" s="105"/>
      <c r="L35" s="105"/>
      <c r="M35" s="105"/>
      <c r="S35" s="159"/>
      <c r="X35" s="105"/>
    </row>
    <row r="36" spans="4:24">
      <c r="D36" s="121">
        <v>0</v>
      </c>
      <c r="E36" s="121">
        <v>0</v>
      </c>
      <c r="F36" s="121">
        <v>0</v>
      </c>
      <c r="G36" s="121">
        <v>0</v>
      </c>
      <c r="K36" s="105"/>
      <c r="L36" s="105"/>
      <c r="M36" s="105"/>
      <c r="S36" s="159"/>
      <c r="X36" s="105"/>
    </row>
    <row r="37" spans="4:24">
      <c r="D37" s="121">
        <v>0</v>
      </c>
      <c r="E37" s="121">
        <v>0</v>
      </c>
      <c r="F37" s="121">
        <v>0</v>
      </c>
      <c r="G37" s="121">
        <v>0</v>
      </c>
      <c r="K37" s="105"/>
      <c r="L37" s="105"/>
      <c r="M37" s="105"/>
      <c r="X37" s="105"/>
    </row>
    <row r="38" spans="4:24">
      <c r="D38" s="121">
        <v>0</v>
      </c>
      <c r="E38" s="121">
        <v>0</v>
      </c>
      <c r="F38" s="121">
        <v>0</v>
      </c>
      <c r="G38" s="121">
        <v>0</v>
      </c>
      <c r="K38" s="105"/>
      <c r="L38" s="105"/>
      <c r="M38" s="105"/>
      <c r="X38" s="105"/>
    </row>
    <row r="39" spans="4:24">
      <c r="D39" s="121">
        <v>0</v>
      </c>
      <c r="E39" s="121">
        <v>0</v>
      </c>
      <c r="F39" s="121">
        <v>0</v>
      </c>
      <c r="G39" s="121">
        <v>0</v>
      </c>
      <c r="K39" s="105"/>
      <c r="L39" s="105"/>
      <c r="M39" s="105"/>
      <c r="X39" s="105"/>
    </row>
    <row r="40" spans="4:24">
      <c r="D40" s="121">
        <v>0</v>
      </c>
      <c r="E40" s="121">
        <v>0</v>
      </c>
      <c r="F40" s="121">
        <v>0</v>
      </c>
      <c r="G40" s="121">
        <v>0</v>
      </c>
      <c r="K40" s="105"/>
      <c r="L40" s="105"/>
      <c r="M40" s="105"/>
      <c r="X40" s="105"/>
    </row>
    <row r="41" spans="4:24">
      <c r="D41" s="121">
        <v>0</v>
      </c>
      <c r="E41" s="121">
        <v>0</v>
      </c>
      <c r="F41" s="121">
        <v>0</v>
      </c>
      <c r="G41" s="121">
        <v>0</v>
      </c>
      <c r="K41" s="105"/>
      <c r="L41" s="105"/>
      <c r="V41" s="105"/>
      <c r="W41" s="105"/>
      <c r="X41" s="105"/>
    </row>
    <row r="42" spans="4:24">
      <c r="D42" s="121">
        <v>0</v>
      </c>
      <c r="E42" s="121">
        <v>0</v>
      </c>
      <c r="F42" s="121">
        <v>0</v>
      </c>
      <c r="G42" s="121">
        <v>0</v>
      </c>
      <c r="K42" s="105"/>
      <c r="L42" s="105"/>
      <c r="V42" s="105"/>
      <c r="W42" s="105"/>
      <c r="X42" s="105"/>
    </row>
    <row r="43" spans="4:24">
      <c r="D43" s="121">
        <v>0</v>
      </c>
      <c r="E43" s="121">
        <v>0</v>
      </c>
      <c r="F43" s="121">
        <v>0</v>
      </c>
      <c r="G43" s="121">
        <v>0</v>
      </c>
      <c r="K43" s="105"/>
      <c r="L43" s="105"/>
      <c r="V43" s="105"/>
      <c r="W43" s="105"/>
      <c r="X43" s="105"/>
    </row>
    <row r="44" spans="4:24">
      <c r="D44" s="121">
        <v>0</v>
      </c>
      <c r="E44" s="121">
        <v>0</v>
      </c>
      <c r="F44" s="121">
        <v>0</v>
      </c>
      <c r="G44" s="121">
        <v>0</v>
      </c>
      <c r="K44" s="105"/>
      <c r="L44" s="105"/>
      <c r="V44" s="105"/>
      <c r="W44" s="105"/>
      <c r="X44" s="105"/>
    </row>
    <row r="45" spans="4:24">
      <c r="D45" s="121">
        <v>0</v>
      </c>
      <c r="E45" s="121">
        <v>0</v>
      </c>
      <c r="F45" s="121">
        <v>0</v>
      </c>
      <c r="G45" s="121">
        <v>0</v>
      </c>
      <c r="K45" s="105"/>
      <c r="L45" s="105"/>
      <c r="V45" s="105"/>
      <c r="W45" s="105"/>
      <c r="X45" s="105"/>
    </row>
    <row r="46" spans="4:24">
      <c r="D46" s="121">
        <v>0</v>
      </c>
      <c r="E46" s="121">
        <v>0</v>
      </c>
      <c r="F46" s="121">
        <v>0</v>
      </c>
      <c r="G46" s="121">
        <v>0</v>
      </c>
      <c r="K46" s="105"/>
      <c r="L46" s="105"/>
      <c r="V46" s="105"/>
      <c r="W46" s="105"/>
      <c r="X46" s="105"/>
    </row>
    <row r="47" spans="4:24">
      <c r="D47" s="121">
        <v>0</v>
      </c>
      <c r="E47" s="121">
        <v>0</v>
      </c>
      <c r="F47" s="121">
        <v>0</v>
      </c>
      <c r="G47" s="121">
        <v>0</v>
      </c>
      <c r="K47" s="105"/>
      <c r="L47" s="105"/>
      <c r="V47" s="105"/>
      <c r="W47" s="105"/>
      <c r="X47" s="105"/>
    </row>
    <row r="48" spans="4:24">
      <c r="D48" s="121">
        <v>0</v>
      </c>
      <c r="E48" s="121">
        <v>0</v>
      </c>
      <c r="F48" s="121">
        <v>0</v>
      </c>
      <c r="G48" s="121">
        <v>0</v>
      </c>
      <c r="K48" s="105"/>
      <c r="L48" s="105"/>
      <c r="M48" s="105"/>
      <c r="V48" s="105"/>
      <c r="W48" s="105"/>
      <c r="X48" s="105"/>
    </row>
    <row r="49" spans="4:24">
      <c r="D49" s="121">
        <v>0</v>
      </c>
      <c r="E49" s="121">
        <v>0</v>
      </c>
      <c r="F49" s="121">
        <v>0</v>
      </c>
      <c r="G49" s="121">
        <v>0</v>
      </c>
      <c r="L49" s="105"/>
      <c r="M49" s="105"/>
      <c r="V49" s="105"/>
      <c r="W49" s="105"/>
      <c r="X49" s="105"/>
    </row>
    <row r="50" spans="4:24">
      <c r="D50" s="121">
        <v>0</v>
      </c>
      <c r="E50" s="121">
        <v>0</v>
      </c>
      <c r="F50" s="121">
        <v>0</v>
      </c>
      <c r="G50" s="121">
        <v>0</v>
      </c>
      <c r="L50" s="105"/>
      <c r="M50" s="105"/>
      <c r="X50" s="105"/>
    </row>
    <row r="51" spans="4:24">
      <c r="D51" s="121">
        <v>0</v>
      </c>
      <c r="E51" s="121">
        <v>0</v>
      </c>
      <c r="F51" s="121">
        <v>0</v>
      </c>
      <c r="G51" s="121">
        <v>0</v>
      </c>
      <c r="L51" s="105"/>
      <c r="M51" s="105"/>
    </row>
    <row r="52" spans="4:24">
      <c r="D52" s="121">
        <v>0</v>
      </c>
      <c r="E52" s="121">
        <v>0</v>
      </c>
      <c r="F52" s="121">
        <v>0</v>
      </c>
      <c r="G52" s="121">
        <v>0</v>
      </c>
      <c r="L52" s="105"/>
      <c r="M52" s="105"/>
    </row>
    <row r="53" spans="4:24">
      <c r="D53" s="121">
        <v>0</v>
      </c>
      <c r="E53" s="121">
        <v>0</v>
      </c>
      <c r="F53" s="121">
        <v>0</v>
      </c>
      <c r="G53" s="121">
        <v>0</v>
      </c>
      <c r="L53" s="105"/>
      <c r="M53" s="105"/>
    </row>
    <row r="54" spans="4:24">
      <c r="D54" s="121">
        <v>0</v>
      </c>
      <c r="E54" s="121">
        <v>0</v>
      </c>
      <c r="F54" s="121">
        <v>0</v>
      </c>
      <c r="G54" s="121">
        <v>0</v>
      </c>
    </row>
    <row r="55" spans="4:24">
      <c r="D55" s="121">
        <v>0</v>
      </c>
      <c r="E55" s="121">
        <v>0</v>
      </c>
      <c r="F55" s="121">
        <v>0</v>
      </c>
      <c r="G55" s="121">
        <v>0</v>
      </c>
    </row>
    <row r="56" spans="4:24">
      <c r="D56" s="121">
        <v>0</v>
      </c>
      <c r="E56" s="121">
        <v>0</v>
      </c>
      <c r="F56" s="121">
        <v>0</v>
      </c>
      <c r="G56" s="121">
        <v>0</v>
      </c>
    </row>
    <row r="57" spans="4:24">
      <c r="D57" s="121">
        <v>0</v>
      </c>
      <c r="E57" s="121">
        <v>0</v>
      </c>
      <c r="F57" s="121">
        <v>0</v>
      </c>
      <c r="G57" s="121">
        <v>0</v>
      </c>
    </row>
    <row r="58" spans="4:24">
      <c r="D58" s="121">
        <v>0</v>
      </c>
      <c r="E58" s="121">
        <v>0</v>
      </c>
      <c r="F58" s="121">
        <v>0</v>
      </c>
      <c r="G58" s="121">
        <v>0</v>
      </c>
    </row>
    <row r="59" spans="4:24">
      <c r="D59" s="121">
        <v>0</v>
      </c>
      <c r="E59" s="121">
        <v>0</v>
      </c>
      <c r="F59" s="121">
        <v>0</v>
      </c>
      <c r="G59" s="121">
        <v>0</v>
      </c>
    </row>
    <row r="60" spans="4:24">
      <c r="D60" s="121">
        <v>0</v>
      </c>
      <c r="E60" s="121">
        <v>0</v>
      </c>
      <c r="F60" s="121">
        <v>0</v>
      </c>
      <c r="G60" s="121">
        <v>0</v>
      </c>
    </row>
    <row r="61" spans="4:24">
      <c r="D61" s="121">
        <v>0</v>
      </c>
      <c r="E61" s="125">
        <v>0</v>
      </c>
      <c r="F61" s="121">
        <v>0</v>
      </c>
      <c r="G61" s="121">
        <v>0</v>
      </c>
    </row>
    <row r="62" spans="4:24">
      <c r="D62" s="138"/>
      <c r="E62" s="106"/>
    </row>
    <row r="63" spans="4:24">
      <c r="D63" s="138"/>
      <c r="E63" s="106"/>
    </row>
    <row r="64" spans="4:24">
      <c r="D64" s="138"/>
      <c r="E64" s="106"/>
    </row>
    <row r="65" spans="4:5">
      <c r="D65" s="138"/>
      <c r="E65" s="106"/>
    </row>
    <row r="66" spans="4:5">
      <c r="D66" s="138"/>
      <c r="E66" s="106"/>
    </row>
    <row r="67" spans="4:5">
      <c r="D67" s="138"/>
      <c r="E67" s="106"/>
    </row>
    <row r="68" spans="4:5">
      <c r="D68" s="138"/>
      <c r="E68" s="106"/>
    </row>
    <row r="69" spans="4:5">
      <c r="D69" s="138"/>
      <c r="E69" s="106"/>
    </row>
    <row r="70" spans="4:5">
      <c r="D70" s="138"/>
      <c r="E70" s="106"/>
    </row>
    <row r="71" spans="4:5">
      <c r="D71" s="138"/>
      <c r="E71" s="106"/>
    </row>
    <row r="72" spans="4:5">
      <c r="D72" s="138"/>
      <c r="E72" s="106"/>
    </row>
    <row r="73" spans="4:5">
      <c r="D73" s="138"/>
      <c r="E73" s="106"/>
    </row>
    <row r="74" spans="4:5">
      <c r="D74" s="138"/>
      <c r="E74" s="106"/>
    </row>
    <row r="75" spans="4:5">
      <c r="D75" s="138"/>
      <c r="E75" s="106"/>
    </row>
    <row r="76" spans="4:5">
      <c r="D76" s="138"/>
      <c r="E76" s="106"/>
    </row>
    <row r="77" spans="4:5">
      <c r="D77" s="138"/>
      <c r="E77" s="106"/>
    </row>
    <row r="78" spans="4:5">
      <c r="D78" s="138"/>
      <c r="E78" s="106"/>
    </row>
    <row r="79" spans="4:5">
      <c r="D79" s="138"/>
      <c r="E79" s="106"/>
    </row>
    <row r="80" spans="4:5">
      <c r="D80" s="138"/>
      <c r="E80" s="106"/>
    </row>
    <row r="81" spans="4:5">
      <c r="D81" s="138"/>
      <c r="E81" s="106"/>
    </row>
    <row r="82" spans="4:5">
      <c r="D82" s="138"/>
      <c r="E82" s="106"/>
    </row>
    <row r="83" spans="4:5">
      <c r="D83" s="138"/>
      <c r="E83" s="106"/>
    </row>
    <row r="84" spans="4:5">
      <c r="D84" s="138"/>
      <c r="E84" s="106"/>
    </row>
    <row r="85" spans="4:5">
      <c r="D85" s="138"/>
      <c r="E85" s="106"/>
    </row>
    <row r="86" spans="4:5">
      <c r="D86" s="138"/>
      <c r="E86" s="106"/>
    </row>
    <row r="87" spans="4:5">
      <c r="D87" s="138"/>
      <c r="E87" s="106"/>
    </row>
    <row r="88" spans="4:5">
      <c r="D88" s="138"/>
      <c r="E88" s="106"/>
    </row>
    <row r="89" spans="4:5">
      <c r="D89" s="138"/>
      <c r="E89" s="106"/>
    </row>
    <row r="90" spans="4:5">
      <c r="D90" s="138"/>
      <c r="E90" s="106"/>
    </row>
    <row r="91" spans="4:5">
      <c r="D91" s="138"/>
      <c r="E91" s="106"/>
    </row>
    <row r="92" spans="4:5">
      <c r="D92" s="138"/>
      <c r="E92" s="106"/>
    </row>
    <row r="93" spans="4:5">
      <c r="D93" s="138"/>
      <c r="E93" s="106"/>
    </row>
    <row r="94" spans="4:5">
      <c r="D94" s="138"/>
      <c r="E94" s="106"/>
    </row>
    <row r="95" spans="4:5">
      <c r="D95" s="138"/>
      <c r="E95" s="106"/>
    </row>
    <row r="96" spans="4:5">
      <c r="D96" s="138"/>
      <c r="E96" s="106"/>
    </row>
    <row r="97" spans="4:5">
      <c r="D97" s="138"/>
      <c r="E97" s="106"/>
    </row>
    <row r="98" spans="4:5">
      <c r="D98" s="138"/>
      <c r="E98" s="106"/>
    </row>
    <row r="99" spans="4:5">
      <c r="D99" s="138"/>
      <c r="E99" s="106"/>
    </row>
    <row r="100" spans="4:5">
      <c r="D100" s="138"/>
      <c r="E100" s="106"/>
    </row>
    <row r="101" spans="4:5">
      <c r="D101" s="138"/>
      <c r="E101" s="106"/>
    </row>
    <row r="102" spans="4:5">
      <c r="D102" s="138"/>
      <c r="E102" s="106"/>
    </row>
    <row r="103" spans="4:5">
      <c r="D103" s="138"/>
      <c r="E103" s="106"/>
    </row>
    <row r="104" spans="4:5">
      <c r="D104" s="138"/>
      <c r="E104" s="106"/>
    </row>
    <row r="105" spans="4:5">
      <c r="D105" s="138"/>
      <c r="E105" s="106"/>
    </row>
    <row r="106" spans="4:5">
      <c r="D106" s="138"/>
      <c r="E106" s="106"/>
    </row>
    <row r="107" spans="4:5">
      <c r="D107" s="138"/>
      <c r="E107" s="106"/>
    </row>
    <row r="108" spans="4:5">
      <c r="D108" s="138"/>
      <c r="E108" s="106"/>
    </row>
    <row r="109" spans="4:5">
      <c r="D109" s="138"/>
      <c r="E109" s="106"/>
    </row>
    <row r="110" spans="4:5">
      <c r="D110" s="138"/>
      <c r="E110" s="106"/>
    </row>
    <row r="111" spans="4:5">
      <c r="D111" s="138"/>
      <c r="E111" s="106"/>
    </row>
    <row r="112" spans="4:5">
      <c r="D112" s="138"/>
      <c r="E112" s="106"/>
    </row>
    <row r="113" spans="4:5">
      <c r="D113" s="138"/>
      <c r="E113" s="106"/>
    </row>
    <row r="114" spans="4:5">
      <c r="D114" s="138"/>
      <c r="E114" s="106"/>
    </row>
    <row r="115" spans="4:5">
      <c r="D115" s="138"/>
      <c r="E115" s="106"/>
    </row>
    <row r="116" spans="4:5">
      <c r="D116" s="138"/>
      <c r="E116" s="106"/>
    </row>
    <row r="117" spans="4:5">
      <c r="D117" s="138"/>
      <c r="E117" s="106"/>
    </row>
    <row r="118" spans="4:5">
      <c r="D118" s="138"/>
      <c r="E118" s="106"/>
    </row>
    <row r="119" spans="4:5">
      <c r="D119" s="138"/>
      <c r="E119" s="106"/>
    </row>
    <row r="120" spans="4:5">
      <c r="D120" s="138"/>
      <c r="E120" s="106"/>
    </row>
    <row r="121" spans="4:5">
      <c r="D121" s="138"/>
      <c r="E121" s="106"/>
    </row>
    <row r="122" spans="4:5">
      <c r="D122" s="138"/>
      <c r="E122" s="106"/>
    </row>
    <row r="123" spans="4:5">
      <c r="D123" s="138"/>
      <c r="E123" s="106"/>
    </row>
    <row r="124" spans="4:5">
      <c r="D124" s="138"/>
      <c r="E124" s="106"/>
    </row>
    <row r="125" spans="4:5">
      <c r="D125" s="138"/>
      <c r="E125" s="106"/>
    </row>
    <row r="126" spans="4:5">
      <c r="D126" s="138"/>
      <c r="E126" s="106"/>
    </row>
    <row r="127" spans="4:5">
      <c r="D127" s="138"/>
      <c r="E127" s="106"/>
    </row>
    <row r="128" spans="4:5">
      <c r="D128" s="138"/>
      <c r="E128" s="106"/>
    </row>
    <row r="129" spans="4:5">
      <c r="D129" s="138"/>
      <c r="E129" s="106"/>
    </row>
    <row r="130" spans="4:5">
      <c r="D130" s="138"/>
      <c r="E130" s="106"/>
    </row>
    <row r="131" spans="4:5">
      <c r="D131" s="138"/>
      <c r="E131" s="106"/>
    </row>
    <row r="132" spans="4:5">
      <c r="D132" s="138"/>
      <c r="E132" s="106"/>
    </row>
    <row r="133" spans="4:5">
      <c r="D133" s="138"/>
      <c r="E133" s="106"/>
    </row>
    <row r="134" spans="4:5">
      <c r="D134" s="138"/>
      <c r="E134" s="106"/>
    </row>
    <row r="135" spans="4:5">
      <c r="D135" s="138"/>
      <c r="E135" s="106"/>
    </row>
    <row r="136" spans="4:5">
      <c r="D136" s="138"/>
      <c r="E136" s="106"/>
    </row>
    <row r="137" spans="4:5">
      <c r="D137" s="138"/>
      <c r="E137" s="106"/>
    </row>
    <row r="138" spans="4:5">
      <c r="D138" s="138"/>
      <c r="E138" s="106"/>
    </row>
    <row r="139" spans="4:5">
      <c r="D139" s="138"/>
      <c r="E139" s="106"/>
    </row>
    <row r="140" spans="4:5">
      <c r="D140" s="138"/>
      <c r="E140" s="106"/>
    </row>
    <row r="141" spans="4:5">
      <c r="D141" s="138"/>
      <c r="E141" s="106"/>
    </row>
    <row r="142" spans="4:5">
      <c r="D142" s="138"/>
      <c r="E142" s="106"/>
    </row>
    <row r="143" spans="4:5">
      <c r="D143" s="138"/>
      <c r="E143" s="106"/>
    </row>
    <row r="144" spans="4:5">
      <c r="D144" s="138"/>
      <c r="E144" s="106"/>
    </row>
    <row r="145" spans="4:5">
      <c r="D145" s="138"/>
      <c r="E145" s="106"/>
    </row>
    <row r="146" spans="4:5">
      <c r="D146" s="138"/>
      <c r="E146" s="106"/>
    </row>
    <row r="147" spans="4:5">
      <c r="D147" s="138"/>
      <c r="E147" s="106"/>
    </row>
    <row r="148" spans="4:5">
      <c r="D148" s="138"/>
      <c r="E148" s="106"/>
    </row>
    <row r="149" spans="4:5">
      <c r="D149" s="138"/>
      <c r="E149" s="106"/>
    </row>
    <row r="150" spans="4:5">
      <c r="D150" s="138"/>
      <c r="E150" s="106"/>
    </row>
    <row r="151" spans="4:5">
      <c r="D151" s="138"/>
      <c r="E151" s="106"/>
    </row>
    <row r="152" spans="4:5">
      <c r="D152" s="138"/>
      <c r="E152" s="106"/>
    </row>
    <row r="153" spans="4:5">
      <c r="D153" s="138"/>
      <c r="E153" s="106"/>
    </row>
    <row r="154" spans="4:5">
      <c r="D154" s="138"/>
      <c r="E154" s="106"/>
    </row>
    <row r="155" spans="4:5">
      <c r="D155" s="138"/>
      <c r="E155" s="106"/>
    </row>
    <row r="156" spans="4:5">
      <c r="D156" s="138"/>
      <c r="E156" s="106"/>
    </row>
    <row r="157" spans="4:5">
      <c r="D157" s="138"/>
      <c r="E157" s="106"/>
    </row>
    <row r="158" spans="4:5">
      <c r="D158" s="138"/>
      <c r="E158" s="106"/>
    </row>
    <row r="159" spans="4:5">
      <c r="D159" s="138"/>
      <c r="E159" s="106"/>
    </row>
    <row r="160" spans="4:5">
      <c r="D160" s="138"/>
      <c r="E160" s="106"/>
    </row>
    <row r="161" spans="4:5">
      <c r="D161" s="138"/>
      <c r="E161" s="106"/>
    </row>
    <row r="162" spans="4:5">
      <c r="D162" s="138"/>
      <c r="E162" s="106"/>
    </row>
    <row r="163" spans="4:5">
      <c r="D163" s="138"/>
      <c r="E163" s="106"/>
    </row>
    <row r="164" spans="4:5">
      <c r="D164" s="138"/>
      <c r="E164" s="106"/>
    </row>
    <row r="165" spans="4:5">
      <c r="D165" s="138"/>
      <c r="E165" s="106"/>
    </row>
    <row r="166" spans="4:5">
      <c r="D166" s="138"/>
      <c r="E166" s="106"/>
    </row>
    <row r="167" spans="4:5">
      <c r="D167" s="138"/>
      <c r="E167" s="106"/>
    </row>
    <row r="168" spans="4:5">
      <c r="D168" s="138"/>
      <c r="E168" s="106"/>
    </row>
    <row r="169" spans="4:5">
      <c r="D169" s="138"/>
      <c r="E169" s="106"/>
    </row>
    <row r="170" spans="4:5">
      <c r="D170" s="138"/>
      <c r="E170" s="106"/>
    </row>
    <row r="171" spans="4:5">
      <c r="D171" s="138"/>
      <c r="E171" s="106"/>
    </row>
    <row r="172" spans="4:5">
      <c r="D172" s="138"/>
      <c r="E172" s="106"/>
    </row>
    <row r="173" spans="4:5">
      <c r="D173" s="138"/>
      <c r="E173" s="106"/>
    </row>
    <row r="174" spans="4:5">
      <c r="D174" s="138"/>
      <c r="E174" s="106"/>
    </row>
    <row r="175" spans="4:5">
      <c r="D175" s="138"/>
      <c r="E175" s="106"/>
    </row>
    <row r="176" spans="4:5">
      <c r="D176" s="138"/>
      <c r="E176" s="106"/>
    </row>
    <row r="177" spans="4:5">
      <c r="D177" s="138"/>
      <c r="E177" s="106"/>
    </row>
    <row r="178" spans="4:5">
      <c r="D178" s="138"/>
      <c r="E178" s="106"/>
    </row>
    <row r="179" spans="4:5">
      <c r="D179" s="138"/>
      <c r="E179" s="106"/>
    </row>
    <row r="180" spans="4:5">
      <c r="D180" s="138"/>
      <c r="E180" s="106"/>
    </row>
    <row r="181" spans="4:5">
      <c r="D181" s="138"/>
      <c r="E181" s="106"/>
    </row>
    <row r="182" spans="4:5">
      <c r="D182" s="138"/>
      <c r="E182" s="106"/>
    </row>
    <row r="183" spans="4:5">
      <c r="D183" s="138"/>
      <c r="E183" s="106"/>
    </row>
    <row r="184" spans="4:5">
      <c r="D184" s="138"/>
      <c r="E184" s="106"/>
    </row>
    <row r="185" spans="4:5">
      <c r="D185" s="138"/>
      <c r="E185" s="106"/>
    </row>
    <row r="186" spans="4:5">
      <c r="D186" s="138"/>
      <c r="E186" s="106"/>
    </row>
    <row r="187" spans="4:5">
      <c r="D187" s="138"/>
      <c r="E187" s="106"/>
    </row>
    <row r="188" spans="4:5">
      <c r="D188" s="138"/>
      <c r="E188" s="106"/>
    </row>
    <row r="189" spans="4:5">
      <c r="D189" s="138"/>
      <c r="E189" s="106"/>
    </row>
    <row r="190" spans="4:5">
      <c r="D190" s="138"/>
      <c r="E190" s="106"/>
    </row>
    <row r="191" spans="4:5">
      <c r="D191" s="138"/>
      <c r="E191" s="106"/>
    </row>
    <row r="192" spans="4:5">
      <c r="D192" s="138"/>
      <c r="E192" s="106"/>
    </row>
    <row r="193" spans="4:5">
      <c r="D193" s="138"/>
      <c r="E193" s="106"/>
    </row>
    <row r="194" spans="4:5">
      <c r="D194" s="138"/>
      <c r="E194" s="106"/>
    </row>
    <row r="195" spans="4:5">
      <c r="D195" s="138"/>
      <c r="E195" s="106"/>
    </row>
    <row r="196" spans="4:5">
      <c r="D196" s="138"/>
      <c r="E196" s="106"/>
    </row>
    <row r="197" spans="4:5">
      <c r="D197" s="138"/>
      <c r="E197" s="106"/>
    </row>
    <row r="198" spans="4:5">
      <c r="D198" s="138"/>
      <c r="E198" s="106"/>
    </row>
    <row r="199" spans="4:5">
      <c r="D199" s="138"/>
      <c r="E199" s="106"/>
    </row>
    <row r="200" spans="4:5">
      <c r="D200" s="138"/>
      <c r="E200" s="106"/>
    </row>
    <row r="201" spans="4:5">
      <c r="D201" s="138"/>
      <c r="E201" s="106"/>
    </row>
    <row r="202" spans="4:5">
      <c r="D202" s="138"/>
      <c r="E202" s="106"/>
    </row>
    <row r="203" spans="4:5">
      <c r="D203" s="138"/>
      <c r="E203" s="106"/>
    </row>
    <row r="204" spans="4:5">
      <c r="D204" s="138"/>
      <c r="E204" s="106"/>
    </row>
    <row r="205" spans="4:5">
      <c r="D205" s="138"/>
      <c r="E205" s="106"/>
    </row>
    <row r="206" spans="4:5">
      <c r="D206" s="138"/>
      <c r="E206" s="106"/>
    </row>
    <row r="207" spans="4:5">
      <c r="D207" s="138"/>
      <c r="E207" s="106"/>
    </row>
    <row r="208" spans="4:5">
      <c r="D208" s="138"/>
      <c r="E208" s="106"/>
    </row>
    <row r="209" spans="4:5">
      <c r="D209" s="138"/>
      <c r="E209" s="106"/>
    </row>
    <row r="210" spans="4:5">
      <c r="D210" s="138"/>
      <c r="E210" s="106"/>
    </row>
    <row r="211" spans="4:5">
      <c r="D211" s="138"/>
      <c r="E211" s="106"/>
    </row>
    <row r="212" spans="4:5">
      <c r="D212" s="138"/>
      <c r="E212" s="106"/>
    </row>
    <row r="213" spans="4:5">
      <c r="D213" s="138"/>
      <c r="E213" s="106"/>
    </row>
    <row r="214" spans="4:5">
      <c r="D214" s="138"/>
      <c r="E214" s="106"/>
    </row>
    <row r="215" spans="4:5">
      <c r="D215" s="138"/>
      <c r="E215" s="106"/>
    </row>
    <row r="216" spans="4:5">
      <c r="D216" s="138"/>
      <c r="E216" s="106"/>
    </row>
    <row r="217" spans="4:5">
      <c r="D217" s="138"/>
      <c r="E217" s="106"/>
    </row>
    <row r="218" spans="4:5">
      <c r="D218" s="138"/>
      <c r="E218" s="106"/>
    </row>
    <row r="219" spans="4:5">
      <c r="D219" s="138"/>
      <c r="E219" s="106"/>
    </row>
    <row r="220" spans="4:5">
      <c r="D220" s="138"/>
      <c r="E220" s="106"/>
    </row>
    <row r="221" spans="4:5">
      <c r="D221" s="138"/>
      <c r="E221" s="106"/>
    </row>
    <row r="222" spans="4:5">
      <c r="D222" s="138"/>
      <c r="E222" s="106"/>
    </row>
    <row r="223" spans="4:5">
      <c r="D223" s="138"/>
      <c r="E223" s="106"/>
    </row>
    <row r="224" spans="4:5">
      <c r="D224" s="138"/>
      <c r="E224" s="106"/>
    </row>
    <row r="225" spans="4:5">
      <c r="D225" s="138"/>
      <c r="E225" s="106"/>
    </row>
    <row r="226" spans="4:5">
      <c r="D226" s="138"/>
      <c r="E226" s="106"/>
    </row>
    <row r="227" spans="4:5">
      <c r="D227" s="138"/>
      <c r="E227" s="106"/>
    </row>
    <row r="228" spans="4:5">
      <c r="D228" s="138"/>
      <c r="E228" s="106"/>
    </row>
    <row r="229" spans="4:5">
      <c r="D229" s="138"/>
      <c r="E229" s="106"/>
    </row>
    <row r="230" spans="4:5">
      <c r="D230" s="138"/>
      <c r="E230" s="106"/>
    </row>
    <row r="231" spans="4:5">
      <c r="D231" s="138"/>
      <c r="E231" s="106"/>
    </row>
    <row r="232" spans="4:5">
      <c r="D232" s="138"/>
      <c r="E232" s="106"/>
    </row>
    <row r="233" spans="4:5">
      <c r="D233" s="138"/>
      <c r="E233" s="106"/>
    </row>
    <row r="234" spans="4:5">
      <c r="D234" s="138"/>
      <c r="E234" s="106"/>
    </row>
    <row r="235" spans="4:5">
      <c r="D235" s="138"/>
      <c r="E235" s="106"/>
    </row>
    <row r="236" spans="4:5">
      <c r="D236" s="138"/>
      <c r="E236" s="106"/>
    </row>
    <row r="237" spans="4:5">
      <c r="D237" s="138"/>
      <c r="E237" s="106"/>
    </row>
    <row r="238" spans="4:5">
      <c r="D238" s="138"/>
      <c r="E238" s="106"/>
    </row>
    <row r="239" spans="4:5">
      <c r="D239" s="138"/>
      <c r="E239" s="106"/>
    </row>
    <row r="240" spans="4:5">
      <c r="D240" s="138"/>
      <c r="E240" s="106"/>
    </row>
    <row r="241" spans="4:5">
      <c r="D241" s="138"/>
      <c r="E241" s="106"/>
    </row>
    <row r="242" spans="4:5">
      <c r="D242" s="138"/>
      <c r="E242" s="106"/>
    </row>
    <row r="243" spans="4:5">
      <c r="D243" s="138"/>
      <c r="E243" s="106"/>
    </row>
    <row r="244" spans="4:5">
      <c r="D244" s="138"/>
      <c r="E244" s="106"/>
    </row>
    <row r="245" spans="4:5">
      <c r="D245" s="138"/>
      <c r="E245" s="106"/>
    </row>
    <row r="246" spans="4:5">
      <c r="D246" s="138"/>
      <c r="E246" s="106"/>
    </row>
    <row r="247" spans="4:5">
      <c r="D247" s="138"/>
      <c r="E247" s="106"/>
    </row>
    <row r="248" spans="4:5">
      <c r="D248" s="138"/>
      <c r="E248" s="106"/>
    </row>
    <row r="249" spans="4:5">
      <c r="D249" s="138"/>
      <c r="E249" s="106"/>
    </row>
    <row r="250" spans="4:5">
      <c r="D250" s="138"/>
      <c r="E250" s="106"/>
    </row>
    <row r="251" spans="4:5">
      <c r="D251" s="138"/>
      <c r="E251" s="106"/>
    </row>
    <row r="252" spans="4:5">
      <c r="D252" s="138"/>
      <c r="E252" s="106"/>
    </row>
    <row r="253" spans="4:5">
      <c r="D253" s="138"/>
      <c r="E253" s="106"/>
    </row>
    <row r="254" spans="4:5">
      <c r="D254" s="138"/>
      <c r="E254" s="106"/>
    </row>
    <row r="255" spans="4:5">
      <c r="D255" s="138"/>
      <c r="E255" s="106"/>
    </row>
    <row r="256" spans="4:5">
      <c r="D256" s="138"/>
      <c r="E256" s="106"/>
    </row>
    <row r="257" spans="4:5">
      <c r="D257" s="138"/>
      <c r="E257" s="106"/>
    </row>
    <row r="258" spans="4:5">
      <c r="D258" s="138"/>
      <c r="E258" s="106"/>
    </row>
    <row r="259" spans="4:5">
      <c r="D259" s="138"/>
      <c r="E259" s="106"/>
    </row>
    <row r="260" spans="4:5">
      <c r="D260" s="138"/>
      <c r="E260" s="106"/>
    </row>
    <row r="261" spans="4:5">
      <c r="D261" s="138"/>
      <c r="E261" s="106"/>
    </row>
    <row r="262" spans="4:5">
      <c r="D262" s="138"/>
      <c r="E262" s="106"/>
    </row>
    <row r="263" spans="4:5">
      <c r="D263" s="138"/>
      <c r="E263" s="106"/>
    </row>
    <row r="264" spans="4:5">
      <c r="D264" s="138"/>
      <c r="E264" s="106"/>
    </row>
    <row r="265" spans="4:5">
      <c r="D265" s="138"/>
      <c r="E265" s="106"/>
    </row>
    <row r="266" spans="4:5">
      <c r="D266" s="138"/>
      <c r="E266" s="106"/>
    </row>
    <row r="267" spans="4:5">
      <c r="D267" s="138"/>
      <c r="E267" s="106"/>
    </row>
    <row r="268" spans="4:5">
      <c r="D268" s="138"/>
      <c r="E268" s="106"/>
    </row>
    <row r="269" spans="4:5">
      <c r="D269" s="138"/>
      <c r="E269" s="106"/>
    </row>
    <row r="270" spans="4:5">
      <c r="D270" s="138"/>
      <c r="E270" s="106"/>
    </row>
    <row r="271" spans="4:5">
      <c r="D271" s="138"/>
      <c r="E271" s="106"/>
    </row>
    <row r="272" spans="4:5">
      <c r="D272" s="138"/>
      <c r="E272" s="106"/>
    </row>
    <row r="273" spans="1:42">
      <c r="D273" s="138"/>
      <c r="E273" s="106"/>
    </row>
    <row r="274" spans="1:42">
      <c r="D274" s="138"/>
      <c r="E274" s="106"/>
    </row>
    <row r="275" spans="1:42">
      <c r="D275" s="138"/>
      <c r="E275" s="106"/>
    </row>
    <row r="276" spans="1:42">
      <c r="D276" s="138"/>
    </row>
    <row r="277" spans="1:42">
      <c r="D277" s="138"/>
    </row>
    <row r="278" spans="1:42">
      <c r="D278" s="138"/>
    </row>
    <row r="279" spans="1:42" s="133" customFormat="1">
      <c r="A279" s="106"/>
      <c r="B279" s="106"/>
      <c r="C279" s="106"/>
      <c r="D279" s="138"/>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c r="AD279" s="106"/>
      <c r="AE279" s="106"/>
      <c r="AF279" s="106"/>
      <c r="AG279" s="106"/>
      <c r="AH279" s="106"/>
      <c r="AI279" s="106"/>
      <c r="AJ279" s="106"/>
      <c r="AK279" s="106"/>
      <c r="AL279" s="106"/>
      <c r="AM279" s="106"/>
      <c r="AN279" s="106"/>
      <c r="AO279" s="106"/>
      <c r="AP279" s="106"/>
    </row>
    <row r="280" spans="1:42" s="133" customFormat="1">
      <c r="A280" s="106"/>
      <c r="B280" s="106"/>
      <c r="C280" s="106"/>
      <c r="D280" s="138"/>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c r="AC280" s="106"/>
      <c r="AD280" s="106"/>
      <c r="AE280" s="106"/>
      <c r="AF280" s="106"/>
      <c r="AG280" s="106"/>
      <c r="AH280" s="106"/>
      <c r="AI280" s="106"/>
      <c r="AJ280" s="106"/>
      <c r="AK280" s="106"/>
      <c r="AL280" s="106"/>
      <c r="AM280" s="106"/>
      <c r="AN280" s="106"/>
      <c r="AO280" s="106"/>
      <c r="AP280" s="106"/>
    </row>
    <row r="281" spans="1:42" s="133" customFormat="1">
      <c r="A281" s="106"/>
      <c r="B281" s="106"/>
      <c r="C281" s="106"/>
      <c r="D281" s="138"/>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c r="AC281" s="106"/>
      <c r="AD281" s="106"/>
      <c r="AE281" s="106"/>
      <c r="AF281" s="106"/>
      <c r="AG281" s="106"/>
      <c r="AH281" s="106"/>
      <c r="AI281" s="106"/>
      <c r="AJ281" s="106"/>
      <c r="AK281" s="106"/>
      <c r="AL281" s="106"/>
      <c r="AM281" s="106"/>
      <c r="AN281" s="106"/>
      <c r="AO281" s="106"/>
      <c r="AP281" s="106"/>
    </row>
    <row r="282" spans="1:42" s="133" customFormat="1">
      <c r="A282" s="106"/>
      <c r="B282" s="106"/>
      <c r="C282" s="106"/>
      <c r="D282" s="138"/>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c r="AC282" s="106"/>
      <c r="AD282" s="106"/>
      <c r="AE282" s="106"/>
      <c r="AF282" s="106"/>
      <c r="AG282" s="106"/>
      <c r="AH282" s="106"/>
      <c r="AI282" s="106"/>
      <c r="AJ282" s="106"/>
      <c r="AK282" s="106"/>
      <c r="AL282" s="106"/>
      <c r="AM282" s="106"/>
      <c r="AN282" s="106"/>
      <c r="AO282" s="106"/>
      <c r="AP282" s="106"/>
    </row>
    <row r="283" spans="1:42" s="133" customFormat="1">
      <c r="A283" s="106"/>
      <c r="B283" s="106"/>
      <c r="C283" s="106"/>
      <c r="D283" s="138"/>
      <c r="F283" s="106"/>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c r="AC283" s="106"/>
      <c r="AD283" s="106"/>
      <c r="AE283" s="106"/>
      <c r="AF283" s="106"/>
      <c r="AG283" s="106"/>
      <c r="AH283" s="106"/>
      <c r="AI283" s="106"/>
      <c r="AJ283" s="106"/>
      <c r="AK283" s="106"/>
      <c r="AL283" s="106"/>
      <c r="AM283" s="106"/>
      <c r="AN283" s="106"/>
      <c r="AO283" s="106"/>
      <c r="AP283" s="106"/>
    </row>
    <row r="284" spans="1:42" s="133" customFormat="1">
      <c r="A284" s="106"/>
      <c r="B284" s="106"/>
      <c r="C284" s="106"/>
      <c r="D284" s="138"/>
      <c r="F284" s="106"/>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c r="AC284" s="106"/>
      <c r="AD284" s="106"/>
      <c r="AE284" s="106"/>
      <c r="AF284" s="106"/>
      <c r="AG284" s="106"/>
      <c r="AH284" s="106"/>
      <c r="AI284" s="106"/>
      <c r="AJ284" s="106"/>
      <c r="AK284" s="106"/>
      <c r="AL284" s="106"/>
      <c r="AM284" s="106"/>
      <c r="AN284" s="106"/>
      <c r="AO284" s="106"/>
      <c r="AP284" s="106"/>
    </row>
    <row r="285" spans="1:42" s="133" customFormat="1">
      <c r="A285" s="106"/>
      <c r="B285" s="106"/>
      <c r="C285" s="106"/>
      <c r="D285" s="138"/>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c r="AD285" s="106"/>
      <c r="AE285" s="106"/>
      <c r="AF285" s="106"/>
      <c r="AG285" s="106"/>
      <c r="AH285" s="106"/>
      <c r="AI285" s="106"/>
      <c r="AJ285" s="106"/>
      <c r="AK285" s="106"/>
      <c r="AL285" s="106"/>
      <c r="AM285" s="106"/>
      <c r="AN285" s="106"/>
      <c r="AO285" s="106"/>
      <c r="AP285" s="106"/>
    </row>
    <row r="286" spans="1:42" s="133" customFormat="1">
      <c r="A286" s="106"/>
      <c r="B286" s="106"/>
      <c r="C286" s="106"/>
      <c r="D286" s="138"/>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c r="AC286" s="106"/>
      <c r="AD286" s="106"/>
      <c r="AE286" s="106"/>
      <c r="AF286" s="106"/>
      <c r="AG286" s="106"/>
      <c r="AH286" s="106"/>
      <c r="AI286" s="106"/>
      <c r="AJ286" s="106"/>
      <c r="AK286" s="106"/>
      <c r="AL286" s="106"/>
      <c r="AM286" s="106"/>
      <c r="AN286" s="106"/>
      <c r="AO286" s="106"/>
      <c r="AP286" s="106"/>
    </row>
    <row r="287" spans="1:42" s="133" customFormat="1">
      <c r="A287" s="106"/>
      <c r="B287" s="106"/>
      <c r="C287" s="106"/>
      <c r="D287" s="138"/>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c r="AC287" s="106"/>
      <c r="AD287" s="106"/>
      <c r="AE287" s="106"/>
      <c r="AF287" s="106"/>
      <c r="AG287" s="106"/>
      <c r="AH287" s="106"/>
      <c r="AI287" s="106"/>
      <c r="AJ287" s="106"/>
      <c r="AK287" s="106"/>
      <c r="AL287" s="106"/>
      <c r="AM287" s="106"/>
      <c r="AN287" s="106"/>
      <c r="AO287" s="106"/>
      <c r="AP287" s="106"/>
    </row>
    <row r="288" spans="1:42" s="133" customFormat="1">
      <c r="A288" s="106"/>
      <c r="B288" s="106"/>
      <c r="C288" s="106"/>
      <c r="D288" s="138"/>
      <c r="F288" s="106"/>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c r="AC288" s="106"/>
      <c r="AD288" s="106"/>
      <c r="AE288" s="106"/>
      <c r="AF288" s="106"/>
      <c r="AG288" s="106"/>
      <c r="AH288" s="106"/>
      <c r="AI288" s="106"/>
      <c r="AJ288" s="106"/>
      <c r="AK288" s="106"/>
      <c r="AL288" s="106"/>
      <c r="AM288" s="106"/>
      <c r="AN288" s="106"/>
      <c r="AO288" s="106"/>
      <c r="AP288" s="106"/>
    </row>
    <row r="289" spans="1:42" s="133" customFormat="1">
      <c r="A289" s="106"/>
      <c r="B289" s="106"/>
      <c r="C289" s="106"/>
      <c r="D289" s="138"/>
      <c r="F289" s="106"/>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c r="AC289" s="106"/>
      <c r="AD289" s="106"/>
      <c r="AE289" s="106"/>
      <c r="AF289" s="106"/>
      <c r="AG289" s="106"/>
      <c r="AH289" s="106"/>
      <c r="AI289" s="106"/>
      <c r="AJ289" s="106"/>
      <c r="AK289" s="106"/>
      <c r="AL289" s="106"/>
      <c r="AM289" s="106"/>
      <c r="AN289" s="106"/>
      <c r="AO289" s="106"/>
      <c r="AP289" s="106"/>
    </row>
    <row r="290" spans="1:42" s="133" customFormat="1">
      <c r="A290" s="106"/>
      <c r="B290" s="106"/>
      <c r="C290" s="106"/>
      <c r="D290" s="138"/>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c r="AD290" s="106"/>
      <c r="AE290" s="106"/>
      <c r="AF290" s="106"/>
      <c r="AG290" s="106"/>
      <c r="AH290" s="106"/>
      <c r="AI290" s="106"/>
      <c r="AJ290" s="106"/>
      <c r="AK290" s="106"/>
      <c r="AL290" s="106"/>
      <c r="AM290" s="106"/>
      <c r="AN290" s="106"/>
      <c r="AO290" s="106"/>
      <c r="AP290" s="106"/>
    </row>
    <row r="291" spans="1:42" s="133" customFormat="1">
      <c r="A291" s="106"/>
      <c r="B291" s="106"/>
      <c r="C291" s="106"/>
      <c r="D291" s="138"/>
      <c r="F291" s="106"/>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c r="AC291" s="106"/>
      <c r="AD291" s="106"/>
      <c r="AE291" s="106"/>
      <c r="AF291" s="106"/>
      <c r="AG291" s="106"/>
      <c r="AH291" s="106"/>
      <c r="AI291" s="106"/>
      <c r="AJ291" s="106"/>
      <c r="AK291" s="106"/>
      <c r="AL291" s="106"/>
      <c r="AM291" s="106"/>
      <c r="AN291" s="106"/>
      <c r="AO291" s="106"/>
      <c r="AP291" s="106"/>
    </row>
    <row r="292" spans="1:42" s="133" customFormat="1">
      <c r="A292" s="106"/>
      <c r="B292" s="106"/>
      <c r="C292" s="106"/>
      <c r="D292" s="138"/>
      <c r="F292" s="106"/>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c r="AC292" s="106"/>
      <c r="AD292" s="106"/>
      <c r="AE292" s="106"/>
      <c r="AF292" s="106"/>
      <c r="AG292" s="106"/>
      <c r="AH292" s="106"/>
      <c r="AI292" s="106"/>
      <c r="AJ292" s="106"/>
      <c r="AK292" s="106"/>
      <c r="AL292" s="106"/>
      <c r="AM292" s="106"/>
      <c r="AN292" s="106"/>
      <c r="AO292" s="106"/>
      <c r="AP292" s="106"/>
    </row>
    <row r="293" spans="1:42" s="133" customFormat="1">
      <c r="A293" s="106"/>
      <c r="B293" s="106"/>
      <c r="C293" s="106"/>
      <c r="D293" s="138"/>
      <c r="F293" s="106"/>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c r="AC293" s="106"/>
      <c r="AD293" s="106"/>
      <c r="AE293" s="106"/>
      <c r="AF293" s="106"/>
      <c r="AG293" s="106"/>
      <c r="AH293" s="106"/>
      <c r="AI293" s="106"/>
      <c r="AJ293" s="106"/>
      <c r="AK293" s="106"/>
      <c r="AL293" s="106"/>
      <c r="AM293" s="106"/>
      <c r="AN293" s="106"/>
      <c r="AO293" s="106"/>
      <c r="AP293" s="106"/>
    </row>
    <row r="294" spans="1:42" s="133" customFormat="1">
      <c r="A294" s="106"/>
      <c r="B294" s="106"/>
      <c r="C294" s="106"/>
      <c r="D294" s="138"/>
      <c r="F294" s="106"/>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c r="AC294" s="106"/>
      <c r="AD294" s="106"/>
      <c r="AE294" s="106"/>
      <c r="AF294" s="106"/>
      <c r="AG294" s="106"/>
      <c r="AH294" s="106"/>
      <c r="AI294" s="106"/>
      <c r="AJ294" s="106"/>
      <c r="AK294" s="106"/>
      <c r="AL294" s="106"/>
      <c r="AM294" s="106"/>
      <c r="AN294" s="106"/>
      <c r="AO294" s="106"/>
      <c r="AP294" s="106"/>
    </row>
    <row r="295" spans="1:42" s="133" customFormat="1">
      <c r="A295" s="106"/>
      <c r="B295" s="106"/>
      <c r="C295" s="106"/>
      <c r="D295" s="138"/>
      <c r="F295" s="106"/>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c r="AC295" s="106"/>
      <c r="AD295" s="106"/>
      <c r="AE295" s="106"/>
      <c r="AF295" s="106"/>
      <c r="AG295" s="106"/>
      <c r="AH295" s="106"/>
      <c r="AI295" s="106"/>
      <c r="AJ295" s="106"/>
      <c r="AK295" s="106"/>
      <c r="AL295" s="106"/>
      <c r="AM295" s="106"/>
      <c r="AN295" s="106"/>
      <c r="AO295" s="106"/>
      <c r="AP295" s="106"/>
    </row>
    <row r="296" spans="1:42" s="133" customFormat="1">
      <c r="A296" s="106"/>
      <c r="B296" s="106"/>
      <c r="C296" s="106"/>
      <c r="D296" s="138"/>
      <c r="F296" s="106"/>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c r="AC296" s="106"/>
      <c r="AD296" s="106"/>
      <c r="AE296" s="106"/>
      <c r="AF296" s="106"/>
      <c r="AG296" s="106"/>
      <c r="AH296" s="106"/>
      <c r="AI296" s="106"/>
      <c r="AJ296" s="106"/>
      <c r="AK296" s="106"/>
      <c r="AL296" s="106"/>
      <c r="AM296" s="106"/>
      <c r="AN296" s="106"/>
      <c r="AO296" s="106"/>
      <c r="AP296" s="106"/>
    </row>
    <row r="297" spans="1:42" s="133" customFormat="1">
      <c r="A297" s="106"/>
      <c r="B297" s="106"/>
      <c r="C297" s="106"/>
      <c r="D297" s="138"/>
      <c r="F297" s="106"/>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c r="AC297" s="106"/>
      <c r="AD297" s="106"/>
      <c r="AE297" s="106"/>
      <c r="AF297" s="106"/>
      <c r="AG297" s="106"/>
      <c r="AH297" s="106"/>
      <c r="AI297" s="106"/>
      <c r="AJ297" s="106"/>
      <c r="AK297" s="106"/>
      <c r="AL297" s="106"/>
      <c r="AM297" s="106"/>
      <c r="AN297" s="106"/>
      <c r="AO297" s="106"/>
      <c r="AP297" s="106"/>
    </row>
    <row r="298" spans="1:42" s="133" customFormat="1">
      <c r="A298" s="106"/>
      <c r="B298" s="106"/>
      <c r="C298" s="106"/>
      <c r="D298" s="138"/>
      <c r="F298" s="106"/>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c r="AC298" s="106"/>
      <c r="AD298" s="106"/>
      <c r="AE298" s="106"/>
      <c r="AF298" s="106"/>
      <c r="AG298" s="106"/>
      <c r="AH298" s="106"/>
      <c r="AI298" s="106"/>
      <c r="AJ298" s="106"/>
      <c r="AK298" s="106"/>
      <c r="AL298" s="106"/>
      <c r="AM298" s="106"/>
      <c r="AN298" s="106"/>
      <c r="AO298" s="106"/>
      <c r="AP298" s="106"/>
    </row>
    <row r="299" spans="1:42" s="133" customFormat="1">
      <c r="A299" s="106"/>
      <c r="B299" s="106"/>
      <c r="C299" s="106"/>
      <c r="D299" s="138"/>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c r="AD299" s="106"/>
      <c r="AE299" s="106"/>
      <c r="AF299" s="106"/>
      <c r="AG299" s="106"/>
      <c r="AH299" s="106"/>
      <c r="AI299" s="106"/>
      <c r="AJ299" s="106"/>
      <c r="AK299" s="106"/>
      <c r="AL299" s="106"/>
      <c r="AM299" s="106"/>
      <c r="AN299" s="106"/>
      <c r="AO299" s="106"/>
      <c r="AP299" s="106"/>
    </row>
    <row r="300" spans="1:42" s="133" customFormat="1">
      <c r="A300" s="106"/>
      <c r="B300" s="106"/>
      <c r="C300" s="106"/>
      <c r="D300" s="138"/>
      <c r="F300" s="106"/>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c r="AC300" s="106"/>
      <c r="AD300" s="106"/>
      <c r="AE300" s="106"/>
      <c r="AF300" s="106"/>
      <c r="AG300" s="106"/>
      <c r="AH300" s="106"/>
      <c r="AI300" s="106"/>
      <c r="AJ300" s="106"/>
      <c r="AK300" s="106"/>
      <c r="AL300" s="106"/>
      <c r="AM300" s="106"/>
      <c r="AN300" s="106"/>
      <c r="AO300" s="106"/>
      <c r="AP300" s="106"/>
    </row>
    <row r="301" spans="1:42" s="133" customFormat="1">
      <c r="A301" s="106"/>
      <c r="B301" s="106"/>
      <c r="C301" s="106"/>
      <c r="D301" s="138"/>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c r="AC301" s="106"/>
      <c r="AD301" s="106"/>
      <c r="AE301" s="106"/>
      <c r="AF301" s="106"/>
      <c r="AG301" s="106"/>
      <c r="AH301" s="106"/>
      <c r="AI301" s="106"/>
      <c r="AJ301" s="106"/>
      <c r="AK301" s="106"/>
      <c r="AL301" s="106"/>
      <c r="AM301" s="106"/>
      <c r="AN301" s="106"/>
      <c r="AO301" s="106"/>
      <c r="AP301" s="106"/>
    </row>
    <row r="302" spans="1:42" s="133" customFormat="1">
      <c r="A302" s="106"/>
      <c r="B302" s="106"/>
      <c r="C302" s="106"/>
      <c r="D302" s="138"/>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c r="AC302" s="106"/>
      <c r="AD302" s="106"/>
      <c r="AE302" s="106"/>
      <c r="AF302" s="106"/>
      <c r="AG302" s="106"/>
      <c r="AH302" s="106"/>
      <c r="AI302" s="106"/>
      <c r="AJ302" s="106"/>
      <c r="AK302" s="106"/>
      <c r="AL302" s="106"/>
      <c r="AM302" s="106"/>
      <c r="AN302" s="106"/>
      <c r="AO302" s="106"/>
      <c r="AP302" s="106"/>
    </row>
    <row r="303" spans="1:42" s="133" customFormat="1">
      <c r="A303" s="106"/>
      <c r="B303" s="106"/>
      <c r="C303" s="106"/>
      <c r="D303" s="138"/>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c r="AC303" s="106"/>
      <c r="AD303" s="106"/>
      <c r="AE303" s="106"/>
      <c r="AF303" s="106"/>
      <c r="AG303" s="106"/>
      <c r="AH303" s="106"/>
      <c r="AI303" s="106"/>
      <c r="AJ303" s="106"/>
      <c r="AK303" s="106"/>
      <c r="AL303" s="106"/>
      <c r="AM303" s="106"/>
      <c r="AN303" s="106"/>
      <c r="AO303" s="106"/>
      <c r="AP303" s="106"/>
    </row>
    <row r="304" spans="1:42" s="133" customFormat="1">
      <c r="A304" s="106"/>
      <c r="B304" s="106"/>
      <c r="C304" s="106"/>
      <c r="D304" s="138"/>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c r="AC304" s="106"/>
      <c r="AD304" s="106"/>
      <c r="AE304" s="106"/>
      <c r="AF304" s="106"/>
      <c r="AG304" s="106"/>
      <c r="AH304" s="106"/>
      <c r="AI304" s="106"/>
      <c r="AJ304" s="106"/>
      <c r="AK304" s="106"/>
      <c r="AL304" s="106"/>
      <c r="AM304" s="106"/>
      <c r="AN304" s="106"/>
      <c r="AO304" s="106"/>
      <c r="AP304" s="106"/>
    </row>
    <row r="305" spans="1:42" s="133" customFormat="1">
      <c r="A305" s="106"/>
      <c r="B305" s="106"/>
      <c r="C305" s="106"/>
      <c r="D305" s="138"/>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c r="AC305" s="106"/>
      <c r="AD305" s="106"/>
      <c r="AE305" s="106"/>
      <c r="AF305" s="106"/>
      <c r="AG305" s="106"/>
      <c r="AH305" s="106"/>
      <c r="AI305" s="106"/>
      <c r="AJ305" s="106"/>
      <c r="AK305" s="106"/>
      <c r="AL305" s="106"/>
      <c r="AM305" s="106"/>
      <c r="AN305" s="106"/>
      <c r="AO305" s="106"/>
      <c r="AP305" s="106"/>
    </row>
    <row r="306" spans="1:42" s="133" customFormat="1">
      <c r="A306" s="106"/>
      <c r="B306" s="106"/>
      <c r="C306" s="106"/>
      <c r="D306" s="138"/>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c r="AC306" s="106"/>
      <c r="AD306" s="106"/>
      <c r="AE306" s="106"/>
      <c r="AF306" s="106"/>
      <c r="AG306" s="106"/>
      <c r="AH306" s="106"/>
      <c r="AI306" s="106"/>
      <c r="AJ306" s="106"/>
      <c r="AK306" s="106"/>
      <c r="AL306" s="106"/>
      <c r="AM306" s="106"/>
      <c r="AN306" s="106"/>
      <c r="AO306" s="106"/>
      <c r="AP306" s="106"/>
    </row>
    <row r="307" spans="1:42" s="133" customFormat="1">
      <c r="A307" s="106"/>
      <c r="B307" s="106"/>
      <c r="C307" s="106"/>
      <c r="D307" s="138"/>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c r="AE307" s="106"/>
      <c r="AF307" s="106"/>
      <c r="AG307" s="106"/>
      <c r="AH307" s="106"/>
      <c r="AI307" s="106"/>
      <c r="AJ307" s="106"/>
      <c r="AK307" s="106"/>
      <c r="AL307" s="106"/>
      <c r="AM307" s="106"/>
      <c r="AN307" s="106"/>
      <c r="AO307" s="106"/>
      <c r="AP307" s="106"/>
    </row>
    <row r="308" spans="1:42" s="133" customFormat="1">
      <c r="A308" s="106"/>
      <c r="B308" s="106"/>
      <c r="C308" s="106"/>
      <c r="D308" s="138"/>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c r="AC308" s="106"/>
      <c r="AD308" s="106"/>
      <c r="AE308" s="106"/>
      <c r="AF308" s="106"/>
      <c r="AG308" s="106"/>
      <c r="AH308" s="106"/>
      <c r="AI308" s="106"/>
      <c r="AJ308" s="106"/>
      <c r="AK308" s="106"/>
      <c r="AL308" s="106"/>
      <c r="AM308" s="106"/>
      <c r="AN308" s="106"/>
      <c r="AO308" s="106"/>
      <c r="AP308" s="106"/>
    </row>
    <row r="309" spans="1:42" s="133" customFormat="1">
      <c r="A309" s="106"/>
      <c r="B309" s="106"/>
      <c r="C309" s="106"/>
      <c r="D309" s="138"/>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c r="AC309" s="106"/>
      <c r="AD309" s="106"/>
      <c r="AE309" s="106"/>
      <c r="AF309" s="106"/>
      <c r="AG309" s="106"/>
      <c r="AH309" s="106"/>
      <c r="AI309" s="106"/>
      <c r="AJ309" s="106"/>
      <c r="AK309" s="106"/>
      <c r="AL309" s="106"/>
      <c r="AM309" s="106"/>
      <c r="AN309" s="106"/>
      <c r="AO309" s="106"/>
      <c r="AP309" s="106"/>
    </row>
    <row r="310" spans="1:42" s="133" customFormat="1">
      <c r="A310" s="106"/>
      <c r="B310" s="106"/>
      <c r="C310" s="106"/>
      <c r="D310" s="138"/>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c r="AC310" s="106"/>
      <c r="AD310" s="106"/>
      <c r="AE310" s="106"/>
      <c r="AF310" s="106"/>
      <c r="AG310" s="106"/>
      <c r="AH310" s="106"/>
      <c r="AI310" s="106"/>
      <c r="AJ310" s="106"/>
      <c r="AK310" s="106"/>
      <c r="AL310" s="106"/>
      <c r="AM310" s="106"/>
      <c r="AN310" s="106"/>
      <c r="AO310" s="106"/>
      <c r="AP310" s="106"/>
    </row>
    <row r="311" spans="1:42" s="133" customFormat="1">
      <c r="A311" s="106"/>
      <c r="B311" s="106"/>
      <c r="C311" s="106"/>
      <c r="D311" s="138"/>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c r="AC311" s="106"/>
      <c r="AD311" s="106"/>
      <c r="AE311" s="106"/>
      <c r="AF311" s="106"/>
      <c r="AG311" s="106"/>
      <c r="AH311" s="106"/>
      <c r="AI311" s="106"/>
      <c r="AJ311" s="106"/>
      <c r="AK311" s="106"/>
      <c r="AL311" s="106"/>
      <c r="AM311" s="106"/>
      <c r="AN311" s="106"/>
      <c r="AO311" s="106"/>
      <c r="AP311" s="106"/>
    </row>
    <row r="312" spans="1:42" s="133" customFormat="1">
      <c r="A312" s="106"/>
      <c r="B312" s="106"/>
      <c r="C312" s="106"/>
      <c r="D312" s="138"/>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c r="AC312" s="106"/>
      <c r="AD312" s="106"/>
      <c r="AE312" s="106"/>
      <c r="AF312" s="106"/>
      <c r="AG312" s="106"/>
      <c r="AH312" s="106"/>
      <c r="AI312" s="106"/>
      <c r="AJ312" s="106"/>
      <c r="AK312" s="106"/>
      <c r="AL312" s="106"/>
      <c r="AM312" s="106"/>
      <c r="AN312" s="106"/>
      <c r="AO312" s="106"/>
      <c r="AP312" s="106"/>
    </row>
    <row r="313" spans="1:42" s="133" customFormat="1">
      <c r="A313" s="106"/>
      <c r="B313" s="106"/>
      <c r="C313" s="106"/>
      <c r="D313" s="138"/>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c r="AC313" s="106"/>
      <c r="AD313" s="106"/>
      <c r="AE313" s="106"/>
      <c r="AF313" s="106"/>
      <c r="AG313" s="106"/>
      <c r="AH313" s="106"/>
      <c r="AI313" s="106"/>
      <c r="AJ313" s="106"/>
      <c r="AK313" s="106"/>
      <c r="AL313" s="106"/>
      <c r="AM313" s="106"/>
      <c r="AN313" s="106"/>
      <c r="AO313" s="106"/>
      <c r="AP313" s="106"/>
    </row>
    <row r="314" spans="1:42" s="133" customFormat="1">
      <c r="A314" s="106"/>
      <c r="B314" s="106"/>
      <c r="C314" s="106"/>
      <c r="D314" s="138"/>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c r="AC314" s="106"/>
      <c r="AD314" s="106"/>
      <c r="AE314" s="106"/>
      <c r="AF314" s="106"/>
      <c r="AG314" s="106"/>
      <c r="AH314" s="106"/>
      <c r="AI314" s="106"/>
      <c r="AJ314" s="106"/>
      <c r="AK314" s="106"/>
      <c r="AL314" s="106"/>
      <c r="AM314" s="106"/>
      <c r="AN314" s="106"/>
      <c r="AO314" s="106"/>
      <c r="AP314" s="106"/>
    </row>
    <row r="315" spans="1:42" s="133" customFormat="1">
      <c r="A315" s="106"/>
      <c r="B315" s="106"/>
      <c r="C315" s="106"/>
      <c r="D315" s="138"/>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c r="AD315" s="106"/>
      <c r="AE315" s="106"/>
      <c r="AF315" s="106"/>
      <c r="AG315" s="106"/>
      <c r="AH315" s="106"/>
      <c r="AI315" s="106"/>
      <c r="AJ315" s="106"/>
      <c r="AK315" s="106"/>
      <c r="AL315" s="106"/>
      <c r="AM315" s="106"/>
      <c r="AN315" s="106"/>
      <c r="AO315" s="106"/>
      <c r="AP315" s="106"/>
    </row>
    <row r="316" spans="1:42" s="133" customFormat="1">
      <c r="A316" s="106"/>
      <c r="B316" s="106"/>
      <c r="C316" s="106"/>
      <c r="D316" s="138"/>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c r="AC316" s="106"/>
      <c r="AD316" s="106"/>
      <c r="AE316" s="106"/>
      <c r="AF316" s="106"/>
      <c r="AG316" s="106"/>
      <c r="AH316" s="106"/>
      <c r="AI316" s="106"/>
      <c r="AJ316" s="106"/>
      <c r="AK316" s="106"/>
      <c r="AL316" s="106"/>
      <c r="AM316" s="106"/>
      <c r="AN316" s="106"/>
      <c r="AO316" s="106"/>
      <c r="AP316" s="106"/>
    </row>
    <row r="317" spans="1:42" s="133" customFormat="1">
      <c r="A317" s="106"/>
      <c r="B317" s="106"/>
      <c r="C317" s="106"/>
      <c r="D317" s="138"/>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c r="AC317" s="106"/>
      <c r="AD317" s="106"/>
      <c r="AE317" s="106"/>
      <c r="AF317" s="106"/>
      <c r="AG317" s="106"/>
      <c r="AH317" s="106"/>
      <c r="AI317" s="106"/>
      <c r="AJ317" s="106"/>
      <c r="AK317" s="106"/>
      <c r="AL317" s="106"/>
      <c r="AM317" s="106"/>
      <c r="AN317" s="106"/>
      <c r="AO317" s="106"/>
      <c r="AP317" s="106"/>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652FC-781B-4244-A0F2-2C4D828ED50D}">
  <sheetPr>
    <tabColor rgb="FF4FADEA"/>
  </sheetPr>
  <dimension ref="A1:AP317"/>
  <sheetViews>
    <sheetView zoomScale="50" zoomScaleNormal="120" zoomScalePageLayoutView="90" workbookViewId="0">
      <selection activeCell="Q24" sqref="Q24"/>
    </sheetView>
  </sheetViews>
  <sheetFormatPr defaultColWidth="10.7109375" defaultRowHeight="8.25"/>
  <cols>
    <col min="1" max="2" width="0.85546875" style="106" customWidth="1"/>
    <col min="3" max="3" width="2.7109375" style="106" customWidth="1"/>
    <col min="4" max="4" width="9.7109375" style="133" customWidth="1"/>
    <col min="5" max="5" width="18.7109375" style="133" customWidth="1"/>
    <col min="6" max="6" width="13" style="106" bestFit="1" customWidth="1"/>
    <col min="7" max="7" width="13.7109375" style="106" customWidth="1"/>
    <col min="8" max="8" width="13.140625" style="106" customWidth="1"/>
    <col min="9" max="9" width="11.7109375" style="106" customWidth="1"/>
    <col min="10" max="10" width="12.28515625" style="106" customWidth="1"/>
    <col min="11" max="11" width="21.42578125" style="106" bestFit="1" customWidth="1"/>
    <col min="12" max="12" width="9.7109375" style="106" bestFit="1" customWidth="1"/>
    <col min="13" max="13" width="8.28515625" style="106" bestFit="1" customWidth="1"/>
    <col min="14" max="14" width="21" style="106" customWidth="1"/>
    <col min="15" max="15" width="16.7109375" style="106" customWidth="1"/>
    <col min="16" max="16" width="13.28515625" style="106" bestFit="1" customWidth="1"/>
    <col min="17" max="17" width="19.42578125" style="106" customWidth="1"/>
    <col min="18" max="18" width="10.7109375" style="106"/>
    <col min="19" max="19" width="13" style="106" bestFit="1" customWidth="1"/>
    <col min="20" max="20" width="17.42578125" style="106" bestFit="1" customWidth="1"/>
    <col min="21" max="16384" width="10.7109375" style="106"/>
  </cols>
  <sheetData>
    <row r="1" spans="3:20">
      <c r="K1" s="106" t="s">
        <v>316</v>
      </c>
    </row>
    <row r="2" spans="3:20">
      <c r="C2" s="106">
        <f ca="1">IF(D!$F$2="DRAGGING CELLS IS NOT PERMITTED. PLEASE UNDO LAST ACTION!!",0,IF(D!$R$1&lt;&gt;"Feedback OFF",IF(Scoreboard!$F$24="",SUMIFS(DPT!A3:$AN$61, DPT!A3:$AN$61, "&gt;0", DSC!A3:$AN$61, "PerfectMsg")+ABS(SUMIFS(DPT!A3:$AN$61, DPT!A3:$AN$61, "&lt;0", DSC!A3:$AN$61, "PerfectMsg")),0),0))</f>
        <v>8</v>
      </c>
      <c r="D2" s="133">
        <f>SUMIF(DPT!A3:$AN$61,"&gt;0")</f>
        <v>8</v>
      </c>
    </row>
    <row r="3" spans="3:20" ht="4.9000000000000004" customHeight="1"/>
    <row r="4" spans="3:20" ht="4.9000000000000004" customHeight="1"/>
    <row r="5" spans="3:20" ht="4.9000000000000004" customHeight="1"/>
    <row r="6" spans="3:20" ht="4.9000000000000004" customHeight="1"/>
    <row r="8" spans="3:20" s="105" customFormat="1">
      <c r="D8" s="119">
        <v>0</v>
      </c>
      <c r="E8" s="119">
        <v>0</v>
      </c>
      <c r="F8" s="119">
        <v>0</v>
      </c>
      <c r="G8" s="119">
        <v>0</v>
      </c>
      <c r="K8" s="161">
        <v>0</v>
      </c>
      <c r="T8" s="106"/>
    </row>
    <row r="9" spans="3:20">
      <c r="D9" s="121">
        <v>0</v>
      </c>
      <c r="E9" s="121">
        <v>0</v>
      </c>
      <c r="F9" s="121">
        <v>0</v>
      </c>
      <c r="G9" s="121">
        <v>0</v>
      </c>
      <c r="K9" s="106">
        <v>0</v>
      </c>
    </row>
    <row r="10" spans="3:20">
      <c r="D10" s="121">
        <v>0</v>
      </c>
      <c r="E10" s="121">
        <v>0</v>
      </c>
      <c r="F10" s="121">
        <v>0</v>
      </c>
      <c r="G10" s="121">
        <v>0</v>
      </c>
    </row>
    <row r="11" spans="3:20">
      <c r="D11" s="121">
        <v>0</v>
      </c>
      <c r="E11" s="121">
        <v>0</v>
      </c>
      <c r="F11" s="121">
        <v>0</v>
      </c>
      <c r="G11" s="121">
        <v>0</v>
      </c>
      <c r="K11" s="136">
        <v>0</v>
      </c>
    </row>
    <row r="12" spans="3:20">
      <c r="D12" s="121">
        <v>0</v>
      </c>
      <c r="E12" s="121">
        <v>0</v>
      </c>
      <c r="F12" s="121">
        <v>0</v>
      </c>
      <c r="G12" s="121">
        <v>0</v>
      </c>
      <c r="K12" s="113">
        <v>0</v>
      </c>
    </row>
    <row r="13" spans="3:20">
      <c r="D13" s="121">
        <v>0</v>
      </c>
      <c r="E13" s="121">
        <v>0</v>
      </c>
      <c r="F13" s="121">
        <v>0</v>
      </c>
      <c r="G13" s="121">
        <v>0</v>
      </c>
      <c r="K13" s="160">
        <v>0</v>
      </c>
    </row>
    <row r="14" spans="3:20">
      <c r="D14" s="121">
        <v>0</v>
      </c>
      <c r="E14" s="121">
        <v>0</v>
      </c>
      <c r="F14" s="121">
        <v>0</v>
      </c>
      <c r="G14" s="121">
        <v>0</v>
      </c>
      <c r="K14" s="115">
        <v>0</v>
      </c>
    </row>
    <row r="15" spans="3:20">
      <c r="D15" s="121">
        <v>0</v>
      </c>
      <c r="E15" s="121">
        <v>0</v>
      </c>
      <c r="F15" s="121">
        <v>0</v>
      </c>
      <c r="G15" s="121">
        <v>0</v>
      </c>
      <c r="K15" s="114">
        <v>0</v>
      </c>
    </row>
    <row r="16" spans="3:20">
      <c r="D16" s="121">
        <v>0</v>
      </c>
      <c r="E16" s="121">
        <v>0</v>
      </c>
      <c r="F16" s="121">
        <v>0</v>
      </c>
      <c r="G16" s="121">
        <v>0</v>
      </c>
      <c r="K16" s="114">
        <v>0</v>
      </c>
    </row>
    <row r="17" spans="4:42">
      <c r="D17" s="121">
        <v>0</v>
      </c>
      <c r="E17" s="121">
        <v>0</v>
      </c>
      <c r="F17" s="121">
        <v>0</v>
      </c>
      <c r="G17" s="121">
        <v>0</v>
      </c>
    </row>
    <row r="18" spans="4:42">
      <c r="D18" s="121">
        <v>0</v>
      </c>
      <c r="E18" s="121">
        <v>0</v>
      </c>
      <c r="F18" s="121">
        <v>0</v>
      </c>
      <c r="G18" s="121">
        <v>0</v>
      </c>
    </row>
    <row r="19" spans="4:42">
      <c r="D19" s="121">
        <v>0</v>
      </c>
      <c r="E19" s="121">
        <v>0</v>
      </c>
      <c r="F19" s="121">
        <v>0</v>
      </c>
      <c r="G19" s="121">
        <v>0</v>
      </c>
    </row>
    <row r="20" spans="4:42">
      <c r="D20" s="121">
        <v>0</v>
      </c>
      <c r="E20" s="121">
        <v>0</v>
      </c>
      <c r="F20" s="121">
        <v>0</v>
      </c>
      <c r="G20" s="121">
        <v>0</v>
      </c>
      <c r="K20" s="115">
        <v>0</v>
      </c>
      <c r="L20" s="115"/>
      <c r="M20" s="115"/>
      <c r="N20" s="115"/>
      <c r="O20" s="115"/>
      <c r="P20" s="115"/>
      <c r="Q20" s="115"/>
      <c r="R20" s="115"/>
      <c r="S20" s="115"/>
      <c r="T20" s="115"/>
      <c r="U20" s="115"/>
      <c r="V20" s="115"/>
      <c r="W20" s="115"/>
      <c r="X20" s="115"/>
      <c r="Y20" s="115"/>
      <c r="Z20" s="115"/>
      <c r="AA20" s="115"/>
      <c r="AB20" s="115"/>
      <c r="AC20" s="115"/>
      <c r="AD20" s="115"/>
      <c r="AE20" s="115"/>
      <c r="AF20" s="115"/>
      <c r="AG20" s="115"/>
      <c r="AH20" s="115"/>
      <c r="AI20" s="115"/>
      <c r="AJ20" s="115"/>
      <c r="AK20" s="115"/>
      <c r="AL20" s="115"/>
      <c r="AM20" s="115"/>
      <c r="AN20" s="115"/>
      <c r="AO20" s="115"/>
      <c r="AP20" s="115"/>
    </row>
    <row r="21" spans="4:42">
      <c r="D21" s="121">
        <v>0</v>
      </c>
      <c r="E21" s="121">
        <v>0</v>
      </c>
      <c r="F21" s="121">
        <v>0</v>
      </c>
      <c r="G21" s="121">
        <v>0</v>
      </c>
      <c r="K21" s="115">
        <v>0</v>
      </c>
      <c r="L21" s="115"/>
      <c r="M21" s="115"/>
      <c r="N21" s="115"/>
      <c r="O21" s="115"/>
      <c r="P21" s="115"/>
      <c r="Q21" s="115"/>
      <c r="R21" s="115"/>
      <c r="S21" s="115"/>
      <c r="T21" s="115"/>
      <c r="U21" s="115"/>
      <c r="V21" s="115"/>
      <c r="W21" s="115"/>
      <c r="X21" s="115"/>
      <c r="Y21" s="115"/>
      <c r="Z21" s="115"/>
      <c r="AA21" s="115"/>
      <c r="AB21" s="115"/>
      <c r="AC21" s="115"/>
      <c r="AD21" s="115"/>
      <c r="AE21" s="115"/>
      <c r="AF21" s="115"/>
      <c r="AG21" s="115"/>
      <c r="AH21" s="115"/>
      <c r="AI21" s="115"/>
      <c r="AJ21" s="115"/>
      <c r="AK21" s="115"/>
      <c r="AL21" s="115"/>
      <c r="AM21" s="115"/>
      <c r="AN21" s="115"/>
      <c r="AO21" s="115"/>
      <c r="AP21" s="115"/>
    </row>
    <row r="22" spans="4:42">
      <c r="D22" s="121">
        <v>0</v>
      </c>
      <c r="E22" s="121">
        <v>0</v>
      </c>
      <c r="F22" s="121">
        <v>0</v>
      </c>
      <c r="G22" s="121">
        <v>0</v>
      </c>
      <c r="K22" s="105"/>
      <c r="L22" s="105"/>
      <c r="M22" s="105"/>
      <c r="N22" s="105"/>
      <c r="O22" s="105"/>
      <c r="S22" s="159"/>
    </row>
    <row r="23" spans="4:42">
      <c r="D23" s="121">
        <v>0</v>
      </c>
      <c r="E23" s="121">
        <v>0</v>
      </c>
      <c r="F23" s="121">
        <v>0</v>
      </c>
      <c r="G23" s="121">
        <v>0</v>
      </c>
      <c r="K23" s="105">
        <v>0</v>
      </c>
      <c r="L23" s="105">
        <v>0</v>
      </c>
      <c r="M23" s="105">
        <v>0</v>
      </c>
      <c r="N23" s="105"/>
      <c r="O23" s="105"/>
      <c r="P23" s="106">
        <v>0</v>
      </c>
      <c r="Q23" s="106">
        <v>0</v>
      </c>
      <c r="R23" s="106">
        <v>0</v>
      </c>
      <c r="S23" s="159"/>
      <c r="V23" s="105"/>
    </row>
    <row r="24" spans="4:42">
      <c r="D24" s="121">
        <v>0</v>
      </c>
      <c r="E24" s="121">
        <v>0</v>
      </c>
      <c r="F24" s="121">
        <v>0</v>
      </c>
      <c r="G24" s="121">
        <v>0</v>
      </c>
      <c r="K24" s="105">
        <v>0</v>
      </c>
      <c r="L24" s="105">
        <v>0</v>
      </c>
      <c r="M24" s="158">
        <v>0</v>
      </c>
      <c r="N24" s="105"/>
      <c r="O24" s="105"/>
      <c r="P24" s="106">
        <v>0</v>
      </c>
      <c r="Q24" s="106" t="str">
        <f ca="1">_xlfn.IFS(ISBLANK(D!Q24),"",IF(NOT(ISNA('#_D'!Q24)),IF(ISNA(D!Q24),TRUE,FALSE),FALSE),"StuNAMsg",IF(AND(ISNA('#_D'!Q24),ISNA(D!Q24)),TRUE,FALSE),"PerfectMsg",IF(NOT(ISERROR('#_D'!Q24)),IF(ISERROR(D!Q24),TRUE,FALSE),FALSE),"StuErrorMsg",IF(TYPE('#_D'!Q24)&lt;&gt;TYPE(D!Q24),TRUE,FALSE),"WrongTypeMsg",IF(_xlfn.ISFORMULA('#_D'!Q24),IF(NOT(_xlfn.ISFORMULA(D!Q24)),TRUE),FALSE),"MissingFormulaMsg",IF(NOT(AND(ISNUMBER(FIND("[",_xlfn.FORMULATEXT('#_D'!Q24))),ISNUMBER(FIND("!",_xlfn.FORMULATEXT('#_D'!Q24))))),AND(ISNUMBER(FIND("[",_xlfn.FORMULATEXT(D!Q24))),ISNUMBER(FIND("!",_xlfn.FORMULATEXT(D!Q24)))),FALSE),"ExternalRefsMsg",IF(ISNUMBER('#_D'!Q24),IF(ABS('#_D'!Q24-D!Q24)&gt;0.00001,TRUE,FALSE),IF('#_D'!Q24&lt;&gt;D!Q24,TRUE,FALSE)),IF(ISNUMBER('#_D'!Q24),IF('#_D'!Q24&gt;D!Q24,"TooLow","TooHigh"),"WrongAnswer"),NOT(_xlfn.ISFORMULA('#_D'!Q24)),IF(_xlfn.IFS(ISTEXT('#_D'!Q24),FALSE,ISLOGICAL('#_D'!Q24),FALSE,SUBSTITUTE(CELL("format",'#_D'!Q24),"-","")=SUBSTITUTE(CELL("format",D!Q24),"-",""),FALSE,CELL("format",'#_D'!Q24)="G",FALSE,AND(CELL("format",'#_D'!Q24)="F0",CELL("format",D!Q24)="G"),FALSE,TRUE,IFERROR(IF(MATCH(CELL("format",'#_D'!Q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Q24),_xlfn.FORMULATEXT(D!Q24),D!Q24),"9","#"),"8","#"),"7","#"),"6","#"),"5","#"),"4","#"),"3","#"),"2","#"),"1","#"),"0","#"),"$","")," ",""),",","@"),"&gt;","@"),"&lt;","@"),"=","@"),")","@"),"(","@"),"^","@"),"/","@"),"+","@"),"*","@"),"-","@"))-LEN(SUBSTITUTE(SUBSTITUTE(SUBSTITUTE(SUBSTITUTE(SUBSTITUTE(SUBSTITUTE(SUBSTITUTE(SUBSTITUTE(SUBSTITUTE(SUBSTITUTE(SUBSTITUTE(SUBSTITUTE(SUBSTITUTE(SUBSTITUTE(SUBSTITUTE(SUBSTITUTE(SUBSTITUTE(SUBSTITUTE(SUBSTITUTE(SUBSTITUTE(SUBSTITUTE(SUBSTITUTE(SUBSTITUTE(SUBSTITUTE(IF(_xlfn.ISFORMULA(D!Q24),_xlfn.FORMULATEXT(D!Q24),D!Q24),"9","#"),"8","#"),"7","#"),"6","#"),"5","#"),"4","#"),"3","#"),"2","#"),"1","#"),"0","#"),"$","")," ",""),",","@"),"&gt;","@"),"&lt;","@"),"=","@"),")","@"),"(","@"),"^","@"),"/","@"),"+","@"),"*","@"),"-","@"),"@#","")))/2&gt;(LEN(SUBSTITUTE(SUBSTITUTE(SUBSTITUTE(SUBSTITUTE(SUBSTITUTE(SUBSTITUTE(SUBSTITUTE(SUBSTITUTE(SUBSTITUTE(SUBSTITUTE(SUBSTITUTE(SUBSTITUTE(SUBSTITUTE(SUBSTITUTE(SUBSTITUTE(SUBSTITUTE(SUBSTITUTE(SUBSTITUTE(SUBSTITUTE(SUBSTITUTE(SUBSTITUTE(SUBSTITUTE(SUBSTITUTE(IF(_xlfn.ISFORMULA('#_D'!Q24),_xlfn.FORMULATEXT('#_D'!Q24),'#_D'!Q24),"9","#"),"8","#"),"7","#"),"6","#"),"5","#"),"4","#"),"3","#"),"2","#"),"1","#"),"0","#"),"$","")," ",""),",","@"),"&gt;","@"),"&lt;","@"),"=","@"),")","@"),"(","@"),"^","@"),"/","@"),"+","@"),"*","@"),"-","@"))-LEN(SUBSTITUTE(SUBSTITUTE(SUBSTITUTE(SUBSTITUTE(SUBSTITUTE(SUBSTITUTE(SUBSTITUTE(SUBSTITUTE(SUBSTITUTE(SUBSTITUTE(SUBSTITUTE(SUBSTITUTE(SUBSTITUTE(SUBSTITUTE(SUBSTITUTE(SUBSTITUTE(SUBSTITUTE(SUBSTITUTE(SUBSTITUTE(SUBSTITUTE(SUBSTITUTE(SUBSTITUTE(SUBSTITUTE(SUBSTITUTE(IF(_xlfn.ISFORMULA('#_D'!Q24),_xlfn.FORMULATEXT('#_D'!Q24),'#_D'!Q24),"9","#"),"8","#"),"7","#"),"6","#"),"5","#"),"4","#"),"3","#"),"2","#"),"1","#"),"0","#"),"$","")," ",""),",","@"),"&gt;","@"),"&lt;","@"),"=","@"),")","@"),"(","@"),"^","@"),"/","@"),"+","@"),"*","@"),"-","@"),"@#","")))/2,TRUE,FALSE),"HardCodeMsg",IF(LEN(IF(_xlfn.ISFORMULA(D!Q24),_xlfn.FORMULATEXT(D!Q24),D!Q24))-LEN(SUBSTITUTE(IF(_xlfn.ISFORMULA(D!Q24),_xlfn.FORMULATEXT(D!Q24),D!Q24),"""",""))&gt;LEN(IF(_xlfn.ISFORMULA('#_D'!Q24),_xlfn.FORMULATEXT('#_D'!Q24),'#_D'!Q24))-LEN(SUBSTITUTE(IF(_xlfn.ISFORMULA('#_D'!Q24),_xlfn.FORMULATEXT('#_D'!Q24),'#_D'!Q24),"""","")),TRUE,FALSE),"HardQuoteMsg",IF(LEN(IF(_xlfn.ISFORMULA(D!Q24),_xlfn.FORMULATEXT(D!Q24),D!Q24))-LEN(SUBSTITUTE(IF(_xlfn.ISFORMULA(D!Q24),_xlfn.FORMULATEXT(D!Q24),D!Q24),"$",""))&lt;LEN(IF(_xlfn.ISFORMULA('#_D'!Q24),_xlfn.FORMULATEXT('#_D'!Q24),'#_D'!Q24))-LEN(SUBSTITUTE(IF(_xlfn.ISFORMULA('#_D'!Q24),_xlfn.FORMULATEXT('#_D'!Q24),'#_D'!Q24),"$","")),TRUE,FALSE),"MissingAbsMsg",_xlfn.IFS(ISTEXT('#_D'!Q24),FALSE,ISLOGICAL('#_D'!Q24),FALSE,SUBSTITUTE(CELL("format",'#_D'!Q24),"-","")=SUBSTITUTE(CELL("format",D!Q24),"-",""),FALSE,CELL("format",'#_D'!Q24)="G",FALSE,AND(CELL("format",'#_D'!Q24)="F0",CELL("format",D!Q24)="G"),FALSE,TRUE,IFERROR(IF(MATCH(CELL("format",'#_D'!Q24),FormatCodes_SFX!$A$4:$A$53,0)&gt;0,TRUE),FALSE),TRUE,TRUE),"FormatMsg",TRUE,"PerfectMsg")</f>
        <v>PerfectMsg</v>
      </c>
      <c r="R24" s="106" t="str">
        <f ca="1">_xlfn.IFS(ISBLANK(D!R24),"",IF(NOT(ISNA('#_D'!R24)),IF(ISNA(D!R24),TRUE,FALSE),FALSE),"StuNAMsg",IF(AND(ISNA('#_D'!R24),ISNA(D!R24)),TRUE,FALSE),"PerfectMsg",IF(NOT(ISERROR('#_D'!R24)),IF(ISERROR(D!R24),TRUE,FALSE),FALSE),"StuErrorMsg",IF(TYPE('#_D'!R24)&lt;&gt;TYPE(D!R24),TRUE,FALSE),"WrongTypeMsg",IF(_xlfn.ISFORMULA('#_D'!R24),IF(NOT(_xlfn.ISFORMULA(D!R24)),TRUE),FALSE),"MissingFormulaMsg",IF(NOT(AND(ISNUMBER(FIND("[",_xlfn.FORMULATEXT('#_D'!R24))),ISNUMBER(FIND("!",_xlfn.FORMULATEXT('#_D'!R24))))),AND(ISNUMBER(FIND("[",_xlfn.FORMULATEXT(D!R24))),ISNUMBER(FIND("!",_xlfn.FORMULATEXT(D!R24)))),FALSE),"ExternalRefsMsg",IF(ISNUMBER('#_D'!R24),IF(ABS('#_D'!R24-D!R24)&gt;0.00001,TRUE,FALSE),IF('#_D'!R24&lt;&gt;D!R24,TRUE,FALSE)),IF(ISNUMBER('#_D'!R24),IF('#_D'!R24&gt;D!R24,"TooLow","TooHigh"),"WrongAnswer"),NOT(_xlfn.ISFORMULA('#_D'!R24)),IF(_xlfn.IFS(ISTEXT('#_D'!R24),FALSE,ISLOGICAL('#_D'!R24),FALSE,SUBSTITUTE(CELL("format",'#_D'!R24),"-","")=SUBSTITUTE(CELL("format",D!R24),"-",""),FALSE,CELL("format",'#_D'!R24)="G",FALSE,AND(CELL("format",'#_D'!R24)="F0",CELL("format",D!R24)="G"),FALSE,TRUE,IFERROR(IF(MATCH(CELL("format",'#_D'!R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R24),_xlfn.FORMULATEXT(D!R24),D!R24),"9","#"),"8","#"),"7","#"),"6","#"),"5","#"),"4","#"),"3","#"),"2","#"),"1","#"),"0","#"),"$","")," ",""),",","@"),"&gt;","@"),"&lt;","@"),"=","@"),")","@"),"(","@"),"^","@"),"/","@"),"+","@"),"*","@"),"-","@"))-LEN(SUBSTITUTE(SUBSTITUTE(SUBSTITUTE(SUBSTITUTE(SUBSTITUTE(SUBSTITUTE(SUBSTITUTE(SUBSTITUTE(SUBSTITUTE(SUBSTITUTE(SUBSTITUTE(SUBSTITUTE(SUBSTITUTE(SUBSTITUTE(SUBSTITUTE(SUBSTITUTE(SUBSTITUTE(SUBSTITUTE(SUBSTITUTE(SUBSTITUTE(SUBSTITUTE(SUBSTITUTE(SUBSTITUTE(SUBSTITUTE(IF(_xlfn.ISFORMULA(D!R24),_xlfn.FORMULATEXT(D!R24),D!R24),"9","#"),"8","#"),"7","#"),"6","#"),"5","#"),"4","#"),"3","#"),"2","#"),"1","#"),"0","#"),"$","")," ",""),",","@"),"&gt;","@"),"&lt;","@"),"=","@"),")","@"),"(","@"),"^","@"),"/","@"),"+","@"),"*","@"),"-","@"),"@#","")))/2&gt;(LEN(SUBSTITUTE(SUBSTITUTE(SUBSTITUTE(SUBSTITUTE(SUBSTITUTE(SUBSTITUTE(SUBSTITUTE(SUBSTITUTE(SUBSTITUTE(SUBSTITUTE(SUBSTITUTE(SUBSTITUTE(SUBSTITUTE(SUBSTITUTE(SUBSTITUTE(SUBSTITUTE(SUBSTITUTE(SUBSTITUTE(SUBSTITUTE(SUBSTITUTE(SUBSTITUTE(SUBSTITUTE(SUBSTITUTE(IF(_xlfn.ISFORMULA('#_D'!R24),_xlfn.FORMULATEXT('#_D'!R24),'#_D'!R24),"9","#"),"8","#"),"7","#"),"6","#"),"5","#"),"4","#"),"3","#"),"2","#"),"1","#"),"0","#"),"$","")," ",""),",","@"),"&gt;","@"),"&lt;","@"),"=","@"),")","@"),"(","@"),"^","@"),"/","@"),"+","@"),"*","@"),"-","@"))-LEN(SUBSTITUTE(SUBSTITUTE(SUBSTITUTE(SUBSTITUTE(SUBSTITUTE(SUBSTITUTE(SUBSTITUTE(SUBSTITUTE(SUBSTITUTE(SUBSTITUTE(SUBSTITUTE(SUBSTITUTE(SUBSTITUTE(SUBSTITUTE(SUBSTITUTE(SUBSTITUTE(SUBSTITUTE(SUBSTITUTE(SUBSTITUTE(SUBSTITUTE(SUBSTITUTE(SUBSTITUTE(SUBSTITUTE(SUBSTITUTE(IF(_xlfn.ISFORMULA('#_D'!R24),_xlfn.FORMULATEXT('#_D'!R24),'#_D'!R24),"9","#"),"8","#"),"7","#"),"6","#"),"5","#"),"4","#"),"3","#"),"2","#"),"1","#"),"0","#"),"$","")," ",""),",","@"),"&gt;","@"),"&lt;","@"),"=","@"),")","@"),"(","@"),"^","@"),"/","@"),"+","@"),"*","@"),"-","@"),"@#","")))/2,TRUE,FALSE),"HardCodeMsg",IF(LEN(IF(_xlfn.ISFORMULA(D!R24),_xlfn.FORMULATEXT(D!R24),D!R24))-LEN(SUBSTITUTE(IF(_xlfn.ISFORMULA(D!R24),_xlfn.FORMULATEXT(D!R24),D!R24),"""",""))&gt;LEN(IF(_xlfn.ISFORMULA('#_D'!R24),_xlfn.FORMULATEXT('#_D'!R24),'#_D'!R24))-LEN(SUBSTITUTE(IF(_xlfn.ISFORMULA('#_D'!R24),_xlfn.FORMULATEXT('#_D'!R24),'#_D'!R24),"""","")),TRUE,FALSE),"HardQuoteMsg",IF(LEN(IF(_xlfn.ISFORMULA(D!R24),_xlfn.FORMULATEXT(D!R24),D!R24))-LEN(SUBSTITUTE(IF(_xlfn.ISFORMULA(D!R24),_xlfn.FORMULATEXT(D!R24),D!R24),"$",""))&lt;LEN(IF(_xlfn.ISFORMULA('#_D'!R24),_xlfn.FORMULATEXT('#_D'!R24),'#_D'!R24))-LEN(SUBSTITUTE(IF(_xlfn.ISFORMULA('#_D'!R24),_xlfn.FORMULATEXT('#_D'!R24),'#_D'!R24),"$","")),TRUE,FALSE),"MissingAbsMsg",_xlfn.IFS(ISTEXT('#_D'!R24),FALSE,ISLOGICAL('#_D'!R24),FALSE,SUBSTITUTE(CELL("format",'#_D'!R24),"-","")=SUBSTITUTE(CELL("format",D!R24),"-",""),FALSE,CELL("format",'#_D'!R24)="G",FALSE,AND(CELL("format",'#_D'!R24)="F0",CELL("format",D!R24)="G"),FALSE,TRUE,IFERROR(IF(MATCH(CELL("format",'#_D'!R24),FormatCodes_SFX!$A$4:$A$53,0)&gt;0,TRUE),FALSE),TRUE,TRUE),"FormatMsg",TRUE,"PerfectMsg")</f>
        <v>PerfectMsg</v>
      </c>
    </row>
    <row r="25" spans="4:42">
      <c r="D25" s="121">
        <v>0</v>
      </c>
      <c r="E25" s="121">
        <v>0</v>
      </c>
      <c r="F25" s="121">
        <v>0</v>
      </c>
      <c r="G25" s="121">
        <v>0</v>
      </c>
      <c r="K25" s="105">
        <v>0</v>
      </c>
      <c r="L25" s="105">
        <v>0</v>
      </c>
      <c r="M25" s="158">
        <v>0</v>
      </c>
      <c r="N25" s="105"/>
      <c r="O25" s="105"/>
      <c r="P25" s="135">
        <v>0</v>
      </c>
      <c r="Q25" s="106" t="str">
        <f ca="1">_xlfn.IFS(ISBLANK(D!Q25),"",IF(NOT(ISNA('#_D'!Q25)),IF(ISNA(D!Q25),TRUE,FALSE),FALSE),"StuNAMsg",IF(AND(ISNA('#_D'!Q25),ISNA(D!Q25)),TRUE,FALSE),"PerfectMsg",IF(NOT(ISERROR('#_D'!Q25)),IF(ISERROR(D!Q25),TRUE,FALSE),FALSE),"StuErrorMsg",IF(TYPE('#_D'!Q25)&lt;&gt;TYPE(D!Q25),TRUE,FALSE),"WrongTypeMsg",IF(_xlfn.ISFORMULA('#_D'!Q25),IF(NOT(_xlfn.ISFORMULA(D!Q25)),TRUE),FALSE),"MissingFormulaMsg",IF(NOT(AND(ISNUMBER(FIND("[",_xlfn.FORMULATEXT('#_D'!Q25))),ISNUMBER(FIND("!",_xlfn.FORMULATEXT('#_D'!Q25))))),AND(ISNUMBER(FIND("[",_xlfn.FORMULATEXT(D!Q25))),ISNUMBER(FIND("!",_xlfn.FORMULATEXT(D!Q25)))),FALSE),"ExternalRefsMsg",IF(ISNUMBER('#_D'!Q25),IF(ABS('#_D'!Q25-D!Q25)&gt;0.00001,TRUE,FALSE),IF('#_D'!Q25&lt;&gt;D!Q25,TRUE,FALSE)),IF(ISNUMBER('#_D'!Q25),IF('#_D'!Q25&gt;D!Q25,"TooLow","TooHigh"),"WrongAnswer"),NOT(_xlfn.ISFORMULA('#_D'!Q25)),IF(_xlfn.IFS(ISTEXT('#_D'!Q25),FALSE,ISLOGICAL('#_D'!Q25),FALSE,SUBSTITUTE(CELL("format",'#_D'!Q25),"-","")=SUBSTITUTE(CELL("format",D!Q25),"-",""),FALSE,CELL("format",'#_D'!Q25)="G",FALSE,AND(CELL("format",'#_D'!Q25)="F0",CELL("format",D!Q25)="G"),FALSE,TRUE,IFERROR(IF(MATCH(CELL("format",'#_D'!Q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Q25),_xlfn.FORMULATEXT(D!Q25),D!Q25),"9","#"),"8","#"),"7","#"),"6","#"),"5","#"),"4","#"),"3","#"),"2","#"),"1","#"),"0","#"),"$","")," ",""),",","@"),"&gt;","@"),"&lt;","@"),"=","@"),")","@"),"(","@"),"^","@"),"/","@"),"+","@"),"*","@"),"-","@"))-LEN(SUBSTITUTE(SUBSTITUTE(SUBSTITUTE(SUBSTITUTE(SUBSTITUTE(SUBSTITUTE(SUBSTITUTE(SUBSTITUTE(SUBSTITUTE(SUBSTITUTE(SUBSTITUTE(SUBSTITUTE(SUBSTITUTE(SUBSTITUTE(SUBSTITUTE(SUBSTITUTE(SUBSTITUTE(SUBSTITUTE(SUBSTITUTE(SUBSTITUTE(SUBSTITUTE(SUBSTITUTE(SUBSTITUTE(SUBSTITUTE(IF(_xlfn.ISFORMULA(D!Q25),_xlfn.FORMULATEXT(D!Q25),D!Q25),"9","#"),"8","#"),"7","#"),"6","#"),"5","#"),"4","#"),"3","#"),"2","#"),"1","#"),"0","#"),"$","")," ",""),",","@"),"&gt;","@"),"&lt;","@"),"=","@"),")","@"),"(","@"),"^","@"),"/","@"),"+","@"),"*","@"),"-","@"),"@#","")))/2&gt;(LEN(SUBSTITUTE(SUBSTITUTE(SUBSTITUTE(SUBSTITUTE(SUBSTITUTE(SUBSTITUTE(SUBSTITUTE(SUBSTITUTE(SUBSTITUTE(SUBSTITUTE(SUBSTITUTE(SUBSTITUTE(SUBSTITUTE(SUBSTITUTE(SUBSTITUTE(SUBSTITUTE(SUBSTITUTE(SUBSTITUTE(SUBSTITUTE(SUBSTITUTE(SUBSTITUTE(SUBSTITUTE(SUBSTITUTE(IF(_xlfn.ISFORMULA('#_D'!Q25),_xlfn.FORMULATEXT('#_D'!Q25),'#_D'!Q25),"9","#"),"8","#"),"7","#"),"6","#"),"5","#"),"4","#"),"3","#"),"2","#"),"1","#"),"0","#"),"$","")," ",""),",","@"),"&gt;","@"),"&lt;","@"),"=","@"),")","@"),"(","@"),"^","@"),"/","@"),"+","@"),"*","@"),"-","@"))-LEN(SUBSTITUTE(SUBSTITUTE(SUBSTITUTE(SUBSTITUTE(SUBSTITUTE(SUBSTITUTE(SUBSTITUTE(SUBSTITUTE(SUBSTITUTE(SUBSTITUTE(SUBSTITUTE(SUBSTITUTE(SUBSTITUTE(SUBSTITUTE(SUBSTITUTE(SUBSTITUTE(SUBSTITUTE(SUBSTITUTE(SUBSTITUTE(SUBSTITUTE(SUBSTITUTE(SUBSTITUTE(SUBSTITUTE(SUBSTITUTE(IF(_xlfn.ISFORMULA('#_D'!Q25),_xlfn.FORMULATEXT('#_D'!Q25),'#_D'!Q25),"9","#"),"8","#"),"7","#"),"6","#"),"5","#"),"4","#"),"3","#"),"2","#"),"1","#"),"0","#"),"$","")," ",""),",","@"),"&gt;","@"),"&lt;","@"),"=","@"),")","@"),"(","@"),"^","@"),"/","@"),"+","@"),"*","@"),"-","@"),"@#","")))/2,TRUE,FALSE),"HardCodeMsg",IF(LEN(IF(_xlfn.ISFORMULA(D!Q25),_xlfn.FORMULATEXT(D!Q25),D!Q25))-LEN(SUBSTITUTE(IF(_xlfn.ISFORMULA(D!Q25),_xlfn.FORMULATEXT(D!Q25),D!Q25),"""",""))&gt;LEN(IF(_xlfn.ISFORMULA('#_D'!Q25),_xlfn.FORMULATEXT('#_D'!Q25),'#_D'!Q25))-LEN(SUBSTITUTE(IF(_xlfn.ISFORMULA('#_D'!Q25),_xlfn.FORMULATEXT('#_D'!Q25),'#_D'!Q25),"""","")),TRUE,FALSE),"HardQuoteMsg",IF(LEN(IF(_xlfn.ISFORMULA(D!Q25),_xlfn.FORMULATEXT(D!Q25),D!Q25))-LEN(SUBSTITUTE(IF(_xlfn.ISFORMULA(D!Q25),_xlfn.FORMULATEXT(D!Q25),D!Q25),"$",""))&lt;LEN(IF(_xlfn.ISFORMULA('#_D'!Q25),_xlfn.FORMULATEXT('#_D'!Q25),'#_D'!Q25))-LEN(SUBSTITUTE(IF(_xlfn.ISFORMULA('#_D'!Q25),_xlfn.FORMULATEXT('#_D'!Q25),'#_D'!Q25),"$","")),TRUE,FALSE),"MissingAbsMsg",_xlfn.IFS(ISTEXT('#_D'!Q25),FALSE,ISLOGICAL('#_D'!Q25),FALSE,SUBSTITUTE(CELL("format",'#_D'!Q25),"-","")=SUBSTITUTE(CELL("format",D!Q25),"-",""),FALSE,CELL("format",'#_D'!Q25)="G",FALSE,AND(CELL("format",'#_D'!Q25)="F0",CELL("format",D!Q25)="G"),FALSE,TRUE,IFERROR(IF(MATCH(CELL("format",'#_D'!Q25),FormatCodes_SFX!$A$4:$A$53,0)&gt;0,TRUE),FALSE),TRUE,TRUE),"FormatMsg",TRUE,"PerfectMsg")</f>
        <v>PerfectMsg</v>
      </c>
      <c r="R25" s="106" t="str">
        <f ca="1">_xlfn.IFS(ISBLANK(D!R25),"",IF(NOT(ISNA('#_D'!R25)),IF(ISNA(D!R25),TRUE,FALSE),FALSE),"StuNAMsg",IF(AND(ISNA('#_D'!R25),ISNA(D!R25)),TRUE,FALSE),"PerfectMsg",IF(NOT(ISERROR('#_D'!R25)),IF(ISERROR(D!R25),TRUE,FALSE),FALSE),"StuErrorMsg",IF(TYPE('#_D'!R25)&lt;&gt;TYPE(D!R25),TRUE,FALSE),"WrongTypeMsg",IF(_xlfn.ISFORMULA('#_D'!R25),IF(NOT(_xlfn.ISFORMULA(D!R25)),TRUE),FALSE),"MissingFormulaMsg",IF(NOT(AND(ISNUMBER(FIND("[",_xlfn.FORMULATEXT('#_D'!R25))),ISNUMBER(FIND("!",_xlfn.FORMULATEXT('#_D'!R25))))),AND(ISNUMBER(FIND("[",_xlfn.FORMULATEXT(D!R25))),ISNUMBER(FIND("!",_xlfn.FORMULATEXT(D!R25)))),FALSE),"ExternalRefsMsg",IF(ISNUMBER('#_D'!R25),IF(ABS('#_D'!R25-D!R25)&gt;0.00001,TRUE,FALSE),IF('#_D'!R25&lt;&gt;D!R25,TRUE,FALSE)),IF(ISNUMBER('#_D'!R25),IF('#_D'!R25&gt;D!R25,"TooLow","TooHigh"),"WrongAnswer"),NOT(_xlfn.ISFORMULA('#_D'!R25)),IF(_xlfn.IFS(ISTEXT('#_D'!R25),FALSE,ISLOGICAL('#_D'!R25),FALSE,SUBSTITUTE(CELL("format",'#_D'!R25),"-","")=SUBSTITUTE(CELL("format",D!R25),"-",""),FALSE,CELL("format",'#_D'!R25)="G",FALSE,AND(CELL("format",'#_D'!R25)="F0",CELL("format",D!R25)="G"),FALSE,TRUE,IFERROR(IF(MATCH(CELL("format",'#_D'!R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R25),_xlfn.FORMULATEXT(D!R25),D!R25),"9","#"),"8","#"),"7","#"),"6","#"),"5","#"),"4","#"),"3","#"),"2","#"),"1","#"),"0","#"),"$","")," ",""),",","@"),"&gt;","@"),"&lt;","@"),"=","@"),")","@"),"(","@"),"^","@"),"/","@"),"+","@"),"*","@"),"-","@"))-LEN(SUBSTITUTE(SUBSTITUTE(SUBSTITUTE(SUBSTITUTE(SUBSTITUTE(SUBSTITUTE(SUBSTITUTE(SUBSTITUTE(SUBSTITUTE(SUBSTITUTE(SUBSTITUTE(SUBSTITUTE(SUBSTITUTE(SUBSTITUTE(SUBSTITUTE(SUBSTITUTE(SUBSTITUTE(SUBSTITUTE(SUBSTITUTE(SUBSTITUTE(SUBSTITUTE(SUBSTITUTE(SUBSTITUTE(SUBSTITUTE(IF(_xlfn.ISFORMULA(D!R25),_xlfn.FORMULATEXT(D!R25),D!R25),"9","#"),"8","#"),"7","#"),"6","#"),"5","#"),"4","#"),"3","#"),"2","#"),"1","#"),"0","#"),"$","")," ",""),",","@"),"&gt;","@"),"&lt;","@"),"=","@"),")","@"),"(","@"),"^","@"),"/","@"),"+","@"),"*","@"),"-","@"),"@#","")))/2&gt;(LEN(SUBSTITUTE(SUBSTITUTE(SUBSTITUTE(SUBSTITUTE(SUBSTITUTE(SUBSTITUTE(SUBSTITUTE(SUBSTITUTE(SUBSTITUTE(SUBSTITUTE(SUBSTITUTE(SUBSTITUTE(SUBSTITUTE(SUBSTITUTE(SUBSTITUTE(SUBSTITUTE(SUBSTITUTE(SUBSTITUTE(SUBSTITUTE(SUBSTITUTE(SUBSTITUTE(SUBSTITUTE(SUBSTITUTE(IF(_xlfn.ISFORMULA('#_D'!R25),_xlfn.FORMULATEXT('#_D'!R25),'#_D'!R25),"9","#"),"8","#"),"7","#"),"6","#"),"5","#"),"4","#"),"3","#"),"2","#"),"1","#"),"0","#"),"$","")," ",""),",","@"),"&gt;","@"),"&lt;","@"),"=","@"),")","@"),"(","@"),"^","@"),"/","@"),"+","@"),"*","@"),"-","@"))-LEN(SUBSTITUTE(SUBSTITUTE(SUBSTITUTE(SUBSTITUTE(SUBSTITUTE(SUBSTITUTE(SUBSTITUTE(SUBSTITUTE(SUBSTITUTE(SUBSTITUTE(SUBSTITUTE(SUBSTITUTE(SUBSTITUTE(SUBSTITUTE(SUBSTITUTE(SUBSTITUTE(SUBSTITUTE(SUBSTITUTE(SUBSTITUTE(SUBSTITUTE(SUBSTITUTE(SUBSTITUTE(SUBSTITUTE(SUBSTITUTE(IF(_xlfn.ISFORMULA('#_D'!R25),_xlfn.FORMULATEXT('#_D'!R25),'#_D'!R25),"9","#"),"8","#"),"7","#"),"6","#"),"5","#"),"4","#"),"3","#"),"2","#"),"1","#"),"0","#"),"$","")," ",""),",","@"),"&gt;","@"),"&lt;","@"),"=","@"),")","@"),"(","@"),"^","@"),"/","@"),"+","@"),"*","@"),"-","@"),"@#","")))/2,TRUE,FALSE),"HardCodeMsg",IF(LEN(IF(_xlfn.ISFORMULA(D!R25),_xlfn.FORMULATEXT(D!R25),D!R25))-LEN(SUBSTITUTE(IF(_xlfn.ISFORMULA(D!R25),_xlfn.FORMULATEXT(D!R25),D!R25),"""",""))&gt;LEN(IF(_xlfn.ISFORMULA('#_D'!R25),_xlfn.FORMULATEXT('#_D'!R25),'#_D'!R25))-LEN(SUBSTITUTE(IF(_xlfn.ISFORMULA('#_D'!R25),_xlfn.FORMULATEXT('#_D'!R25),'#_D'!R25),"""","")),TRUE,FALSE),"HardQuoteMsg",IF(LEN(IF(_xlfn.ISFORMULA(D!R25),_xlfn.FORMULATEXT(D!R25),D!R25))-LEN(SUBSTITUTE(IF(_xlfn.ISFORMULA(D!R25),_xlfn.FORMULATEXT(D!R25),D!R25),"$",""))&lt;LEN(IF(_xlfn.ISFORMULA('#_D'!R25),_xlfn.FORMULATEXT('#_D'!R25),'#_D'!R25))-LEN(SUBSTITUTE(IF(_xlfn.ISFORMULA('#_D'!R25),_xlfn.FORMULATEXT('#_D'!R25),'#_D'!R25),"$","")),TRUE,FALSE),"MissingAbsMsg",_xlfn.IFS(ISTEXT('#_D'!R25),FALSE,ISLOGICAL('#_D'!R25),FALSE,SUBSTITUTE(CELL("format",'#_D'!R25),"-","")=SUBSTITUTE(CELL("format",D!R25),"-",""),FALSE,CELL("format",'#_D'!R25)="G",FALSE,AND(CELL("format",'#_D'!R25)="F0",CELL("format",D!R25)="G"),FALSE,TRUE,IFERROR(IF(MATCH(CELL("format",'#_D'!R25),FormatCodes_SFX!$A$4:$A$53,0)&gt;0,TRUE),FALSE),TRUE,TRUE),"FormatMsg",TRUE,"PerfectMsg")</f>
        <v>PerfectMsg</v>
      </c>
    </row>
    <row r="26" spans="4:42">
      <c r="D26" s="121">
        <v>0</v>
      </c>
      <c r="E26" s="121">
        <v>0</v>
      </c>
      <c r="F26" s="121">
        <v>0</v>
      </c>
      <c r="G26" s="121">
        <v>0</v>
      </c>
      <c r="K26" s="105">
        <v>0</v>
      </c>
      <c r="L26" s="105">
        <v>0</v>
      </c>
      <c r="M26" s="158">
        <v>0</v>
      </c>
      <c r="N26" s="105"/>
      <c r="O26" s="105"/>
      <c r="P26" s="106">
        <v>0</v>
      </c>
      <c r="Q26" s="106">
        <v>0</v>
      </c>
      <c r="R26" s="106">
        <v>0</v>
      </c>
    </row>
    <row r="27" spans="4:42">
      <c r="D27" s="121">
        <v>0</v>
      </c>
      <c r="E27" s="121">
        <v>0</v>
      </c>
      <c r="F27" s="121">
        <v>0</v>
      </c>
      <c r="G27" s="121">
        <v>0</v>
      </c>
      <c r="K27" s="105">
        <v>0</v>
      </c>
      <c r="L27" s="105">
        <v>0</v>
      </c>
      <c r="M27" s="158">
        <v>0</v>
      </c>
      <c r="N27" s="105"/>
      <c r="O27" s="105"/>
      <c r="P27" s="106">
        <v>0</v>
      </c>
      <c r="Q27" s="106">
        <v>0</v>
      </c>
      <c r="R27" s="106">
        <v>0</v>
      </c>
    </row>
    <row r="28" spans="4:42">
      <c r="D28" s="121">
        <v>0</v>
      </c>
      <c r="E28" s="121">
        <v>0</v>
      </c>
      <c r="F28" s="121">
        <v>0</v>
      </c>
      <c r="G28" s="121">
        <v>0</v>
      </c>
      <c r="K28" s="105">
        <v>0</v>
      </c>
      <c r="L28" s="105">
        <v>0</v>
      </c>
      <c r="M28" s="158">
        <v>0</v>
      </c>
      <c r="N28" s="105"/>
      <c r="O28" s="105"/>
      <c r="P28" s="106">
        <v>0</v>
      </c>
      <c r="Q28" s="106" t="str">
        <f ca="1">_xlfn.IFS(ISBLANK(D!Q28),"",IF(NOT(ISNA('#_D'!Q28)),IF(ISNA(D!Q28),TRUE,FALSE),FALSE),"StuNAMsg",IF(AND(ISNA('#_D'!Q28),ISNA(D!Q28)),TRUE,FALSE),"PerfectMsg",IF(NOT(ISERROR('#_D'!Q28)),IF(ISERROR(D!Q28),TRUE,FALSE),FALSE),"StuErrorMsg",IF(TYPE('#_D'!Q28)&lt;&gt;TYPE(D!Q28),TRUE,FALSE),"WrongTypeMsg",IF(_xlfn.ISFORMULA('#_D'!Q28),IF(NOT(_xlfn.ISFORMULA(D!Q28)),TRUE),FALSE),"MissingFormulaMsg",IF(NOT(AND(ISNUMBER(FIND("[",_xlfn.FORMULATEXT('#_D'!Q28))),ISNUMBER(FIND("!",_xlfn.FORMULATEXT('#_D'!Q28))))),AND(ISNUMBER(FIND("[",_xlfn.FORMULATEXT(D!Q28))),ISNUMBER(FIND("!",_xlfn.FORMULATEXT(D!Q28)))),FALSE),"ExternalRefsMsg",IF(ISNUMBER('#_D'!Q28),IF(ABS('#_D'!Q28-D!Q28)&gt;0.00001,TRUE,FALSE),IF('#_D'!Q28&lt;&gt;D!Q28,TRUE,FALSE)),IF(ISNUMBER('#_D'!Q28),IF('#_D'!Q28&gt;D!Q28,"TooLow","TooHigh"),"WrongAnswer"),NOT(_xlfn.ISFORMULA('#_D'!Q28)),IF(_xlfn.IFS(ISTEXT('#_D'!Q28),FALSE,ISLOGICAL('#_D'!Q28),FALSE,SUBSTITUTE(CELL("format",'#_D'!Q28),"-","")=SUBSTITUTE(CELL("format",D!Q28),"-",""),FALSE,CELL("format",'#_D'!Q28)="G",FALSE,AND(CELL("format",'#_D'!Q28)="F0",CELL("format",D!Q28)="G"),FALSE,TRUE,IFERROR(IF(MATCH(CELL("format",'#_D'!Q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Q28),_xlfn.FORMULATEXT(D!Q28),D!Q28),"9","#"),"8","#"),"7","#"),"6","#"),"5","#"),"4","#"),"3","#"),"2","#"),"1","#"),"0","#"),"$","")," ",""),",","@"),"&gt;","@"),"&lt;","@"),"=","@"),")","@"),"(","@"),"^","@"),"/","@"),"+","@"),"*","@"),"-","@"))-LEN(SUBSTITUTE(SUBSTITUTE(SUBSTITUTE(SUBSTITUTE(SUBSTITUTE(SUBSTITUTE(SUBSTITUTE(SUBSTITUTE(SUBSTITUTE(SUBSTITUTE(SUBSTITUTE(SUBSTITUTE(SUBSTITUTE(SUBSTITUTE(SUBSTITUTE(SUBSTITUTE(SUBSTITUTE(SUBSTITUTE(SUBSTITUTE(SUBSTITUTE(SUBSTITUTE(SUBSTITUTE(SUBSTITUTE(SUBSTITUTE(IF(_xlfn.ISFORMULA(D!Q28),_xlfn.FORMULATEXT(D!Q28),D!Q28),"9","#"),"8","#"),"7","#"),"6","#"),"5","#"),"4","#"),"3","#"),"2","#"),"1","#"),"0","#"),"$","")," ",""),",","@"),"&gt;","@"),"&lt;","@"),"=","@"),")","@"),"(","@"),"^","@"),"/","@"),"+","@"),"*","@"),"-","@"),"@#","")))/2&gt;(LEN(SUBSTITUTE(SUBSTITUTE(SUBSTITUTE(SUBSTITUTE(SUBSTITUTE(SUBSTITUTE(SUBSTITUTE(SUBSTITUTE(SUBSTITUTE(SUBSTITUTE(SUBSTITUTE(SUBSTITUTE(SUBSTITUTE(SUBSTITUTE(SUBSTITUTE(SUBSTITUTE(SUBSTITUTE(SUBSTITUTE(SUBSTITUTE(SUBSTITUTE(SUBSTITUTE(SUBSTITUTE(SUBSTITUTE(IF(_xlfn.ISFORMULA('#_D'!Q28),_xlfn.FORMULATEXT('#_D'!Q28),'#_D'!Q28),"9","#"),"8","#"),"7","#"),"6","#"),"5","#"),"4","#"),"3","#"),"2","#"),"1","#"),"0","#"),"$","")," ",""),",","@"),"&gt;","@"),"&lt;","@"),"=","@"),")","@"),"(","@"),"^","@"),"/","@"),"+","@"),"*","@"),"-","@"))-LEN(SUBSTITUTE(SUBSTITUTE(SUBSTITUTE(SUBSTITUTE(SUBSTITUTE(SUBSTITUTE(SUBSTITUTE(SUBSTITUTE(SUBSTITUTE(SUBSTITUTE(SUBSTITUTE(SUBSTITUTE(SUBSTITUTE(SUBSTITUTE(SUBSTITUTE(SUBSTITUTE(SUBSTITUTE(SUBSTITUTE(SUBSTITUTE(SUBSTITUTE(SUBSTITUTE(SUBSTITUTE(SUBSTITUTE(SUBSTITUTE(IF(_xlfn.ISFORMULA('#_D'!Q28),_xlfn.FORMULATEXT('#_D'!Q28),'#_D'!Q28),"9","#"),"8","#"),"7","#"),"6","#"),"5","#"),"4","#"),"3","#"),"2","#"),"1","#"),"0","#"),"$","")," ",""),",","@"),"&gt;","@"),"&lt;","@"),"=","@"),")","@"),"(","@"),"^","@"),"/","@"),"+","@"),"*","@"),"-","@"),"@#","")))/2,TRUE,FALSE),"HardCodeMsg",IF(LEN(IF(_xlfn.ISFORMULA(D!Q28),_xlfn.FORMULATEXT(D!Q28),D!Q28))-LEN(SUBSTITUTE(IF(_xlfn.ISFORMULA(D!Q28),_xlfn.FORMULATEXT(D!Q28),D!Q28),"""",""))&gt;LEN(IF(_xlfn.ISFORMULA('#_D'!Q28),_xlfn.FORMULATEXT('#_D'!Q28),'#_D'!Q28))-LEN(SUBSTITUTE(IF(_xlfn.ISFORMULA('#_D'!Q28),_xlfn.FORMULATEXT('#_D'!Q28),'#_D'!Q28),"""","")),TRUE,FALSE),"HardQuoteMsg",IF(LEN(IF(_xlfn.ISFORMULA(D!Q28),_xlfn.FORMULATEXT(D!Q28),D!Q28))-LEN(SUBSTITUTE(IF(_xlfn.ISFORMULA(D!Q28),_xlfn.FORMULATEXT(D!Q28),D!Q28),"$",""))&lt;LEN(IF(_xlfn.ISFORMULA('#_D'!Q28),_xlfn.FORMULATEXT('#_D'!Q28),'#_D'!Q28))-LEN(SUBSTITUTE(IF(_xlfn.ISFORMULA('#_D'!Q28),_xlfn.FORMULATEXT('#_D'!Q28),'#_D'!Q28),"$","")),TRUE,FALSE),"MissingAbsMsg",_xlfn.IFS(ISTEXT('#_D'!Q28),FALSE,ISLOGICAL('#_D'!Q28),FALSE,SUBSTITUTE(CELL("format",'#_D'!Q28),"-","")=SUBSTITUTE(CELL("format",D!Q28),"-",""),FALSE,CELL("format",'#_D'!Q28)="G",FALSE,AND(CELL("format",'#_D'!Q28)="F0",CELL("format",D!Q28)="G"),FALSE,TRUE,IFERROR(IF(MATCH(CELL("format",'#_D'!Q28),FormatCodes_SFX!$A$4:$A$53,0)&gt;0,TRUE),FALSE),TRUE,TRUE),"FormatMsg",TRUE,"PerfectMsg")</f>
        <v>PerfectMsg</v>
      </c>
      <c r="R28" s="106" t="str">
        <f ca="1">_xlfn.IFS(ISBLANK(D!R28),"",IF(NOT(ISNA('#_D'!R28)),IF(ISNA(D!R28),TRUE,FALSE),FALSE),"StuNAMsg",IF(AND(ISNA('#_D'!R28),ISNA(D!R28)),TRUE,FALSE),"PerfectMsg",IF(NOT(ISERROR('#_D'!R28)),IF(ISERROR(D!R28),TRUE,FALSE),FALSE),"StuErrorMsg",IF(TYPE('#_D'!R28)&lt;&gt;TYPE(D!R28),TRUE,FALSE),"WrongTypeMsg",IF(_xlfn.ISFORMULA('#_D'!R28),IF(NOT(_xlfn.ISFORMULA(D!R28)),TRUE),FALSE),"MissingFormulaMsg",IF(NOT(AND(ISNUMBER(FIND("[",_xlfn.FORMULATEXT('#_D'!R28))),ISNUMBER(FIND("!",_xlfn.FORMULATEXT('#_D'!R28))))),AND(ISNUMBER(FIND("[",_xlfn.FORMULATEXT(D!R28))),ISNUMBER(FIND("!",_xlfn.FORMULATEXT(D!R28)))),FALSE),"ExternalRefsMsg",IF(ISNUMBER('#_D'!R28),IF(ABS('#_D'!R28-D!R28)&gt;0.00001,TRUE,FALSE),IF('#_D'!R28&lt;&gt;D!R28,TRUE,FALSE)),IF(ISNUMBER('#_D'!R28),IF('#_D'!R28&gt;D!R28,"TooLow","TooHigh"),"WrongAnswer"),NOT(_xlfn.ISFORMULA('#_D'!R28)),IF(_xlfn.IFS(ISTEXT('#_D'!R28),FALSE,ISLOGICAL('#_D'!R28),FALSE,SUBSTITUTE(CELL("format",'#_D'!R28),"-","")=SUBSTITUTE(CELL("format",D!R28),"-",""),FALSE,CELL("format",'#_D'!R28)="G",FALSE,AND(CELL("format",'#_D'!R28)="F0",CELL("format",D!R28)="G"),FALSE,TRUE,IFERROR(IF(MATCH(CELL("format",'#_D'!R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R28),_xlfn.FORMULATEXT(D!R28),D!R28),"9","#"),"8","#"),"7","#"),"6","#"),"5","#"),"4","#"),"3","#"),"2","#"),"1","#"),"0","#"),"$","")," ",""),",","@"),"&gt;","@"),"&lt;","@"),"=","@"),")","@"),"(","@"),"^","@"),"/","@"),"+","@"),"*","@"),"-","@"))-LEN(SUBSTITUTE(SUBSTITUTE(SUBSTITUTE(SUBSTITUTE(SUBSTITUTE(SUBSTITUTE(SUBSTITUTE(SUBSTITUTE(SUBSTITUTE(SUBSTITUTE(SUBSTITUTE(SUBSTITUTE(SUBSTITUTE(SUBSTITUTE(SUBSTITUTE(SUBSTITUTE(SUBSTITUTE(SUBSTITUTE(SUBSTITUTE(SUBSTITUTE(SUBSTITUTE(SUBSTITUTE(SUBSTITUTE(SUBSTITUTE(IF(_xlfn.ISFORMULA(D!R28),_xlfn.FORMULATEXT(D!R28),D!R28),"9","#"),"8","#"),"7","#"),"6","#"),"5","#"),"4","#"),"3","#"),"2","#"),"1","#"),"0","#"),"$","")," ",""),",","@"),"&gt;","@"),"&lt;","@"),"=","@"),")","@"),"(","@"),"^","@"),"/","@"),"+","@"),"*","@"),"-","@"),"@#","")))/2&gt;(LEN(SUBSTITUTE(SUBSTITUTE(SUBSTITUTE(SUBSTITUTE(SUBSTITUTE(SUBSTITUTE(SUBSTITUTE(SUBSTITUTE(SUBSTITUTE(SUBSTITUTE(SUBSTITUTE(SUBSTITUTE(SUBSTITUTE(SUBSTITUTE(SUBSTITUTE(SUBSTITUTE(SUBSTITUTE(SUBSTITUTE(SUBSTITUTE(SUBSTITUTE(SUBSTITUTE(SUBSTITUTE(SUBSTITUTE(IF(_xlfn.ISFORMULA('#_D'!R28),_xlfn.FORMULATEXT('#_D'!R28),'#_D'!R28),"9","#"),"8","#"),"7","#"),"6","#"),"5","#"),"4","#"),"3","#"),"2","#"),"1","#"),"0","#"),"$","")," ",""),",","@"),"&gt;","@"),"&lt;","@"),"=","@"),")","@"),"(","@"),"^","@"),"/","@"),"+","@"),"*","@"),"-","@"))-LEN(SUBSTITUTE(SUBSTITUTE(SUBSTITUTE(SUBSTITUTE(SUBSTITUTE(SUBSTITUTE(SUBSTITUTE(SUBSTITUTE(SUBSTITUTE(SUBSTITUTE(SUBSTITUTE(SUBSTITUTE(SUBSTITUTE(SUBSTITUTE(SUBSTITUTE(SUBSTITUTE(SUBSTITUTE(SUBSTITUTE(SUBSTITUTE(SUBSTITUTE(SUBSTITUTE(SUBSTITUTE(SUBSTITUTE(SUBSTITUTE(IF(_xlfn.ISFORMULA('#_D'!R28),_xlfn.FORMULATEXT('#_D'!R28),'#_D'!R28),"9","#"),"8","#"),"7","#"),"6","#"),"5","#"),"4","#"),"3","#"),"2","#"),"1","#"),"0","#"),"$","")," ",""),",","@"),"&gt;","@"),"&lt;","@"),"=","@"),")","@"),"(","@"),"^","@"),"/","@"),"+","@"),"*","@"),"-","@"),"@#","")))/2,TRUE,FALSE),"HardCodeMsg",IF(LEN(IF(_xlfn.ISFORMULA(D!R28),_xlfn.FORMULATEXT(D!R28),D!R28))-LEN(SUBSTITUTE(IF(_xlfn.ISFORMULA(D!R28),_xlfn.FORMULATEXT(D!R28),D!R28),"""",""))&gt;LEN(IF(_xlfn.ISFORMULA('#_D'!R28),_xlfn.FORMULATEXT('#_D'!R28),'#_D'!R28))-LEN(SUBSTITUTE(IF(_xlfn.ISFORMULA('#_D'!R28),_xlfn.FORMULATEXT('#_D'!R28),'#_D'!R28),"""","")),TRUE,FALSE),"HardQuoteMsg",IF(LEN(IF(_xlfn.ISFORMULA(D!R28),_xlfn.FORMULATEXT(D!R28),D!R28))-LEN(SUBSTITUTE(IF(_xlfn.ISFORMULA(D!R28),_xlfn.FORMULATEXT(D!R28),D!R28),"$",""))&lt;LEN(IF(_xlfn.ISFORMULA('#_D'!R28),_xlfn.FORMULATEXT('#_D'!R28),'#_D'!R28))-LEN(SUBSTITUTE(IF(_xlfn.ISFORMULA('#_D'!R28),_xlfn.FORMULATEXT('#_D'!R28),'#_D'!R28),"$","")),TRUE,FALSE),"MissingAbsMsg",_xlfn.IFS(ISTEXT('#_D'!R28),FALSE,ISLOGICAL('#_D'!R28),FALSE,SUBSTITUTE(CELL("format",'#_D'!R28),"-","")=SUBSTITUTE(CELL("format",D!R28),"-",""),FALSE,CELL("format",'#_D'!R28)="G",FALSE,AND(CELL("format",'#_D'!R28)="F0",CELL("format",D!R28)="G"),FALSE,TRUE,IFERROR(IF(MATCH(CELL("format",'#_D'!R28),FormatCodes_SFX!$A$4:$A$53,0)&gt;0,TRUE),FALSE),TRUE,TRUE),"FormatMsg",TRUE,"PerfectMsg")</f>
        <v>PerfectMsg</v>
      </c>
    </row>
    <row r="29" spans="4:42">
      <c r="D29" s="121">
        <v>0</v>
      </c>
      <c r="E29" s="121">
        <v>0</v>
      </c>
      <c r="F29" s="121">
        <v>0</v>
      </c>
      <c r="G29" s="121">
        <v>0</v>
      </c>
      <c r="K29" s="105">
        <v>0</v>
      </c>
      <c r="L29" s="105">
        <v>0</v>
      </c>
      <c r="M29" s="158">
        <v>0</v>
      </c>
      <c r="O29" s="105"/>
      <c r="P29" s="105">
        <v>0</v>
      </c>
      <c r="Q29" s="106" t="str">
        <f ca="1">_xlfn.IFS(ISBLANK(D!Q29),"",IF(NOT(ISNA('#_D'!Q29)),IF(ISNA(D!Q29),TRUE,FALSE),FALSE),"StuNAMsg",IF(AND(ISNA('#_D'!Q29),ISNA(D!Q29)),TRUE,FALSE),"PerfectMsg",IF(NOT(ISERROR('#_D'!Q29)),IF(ISERROR(D!Q29),TRUE,FALSE),FALSE),"StuErrorMsg",IF(TYPE('#_D'!Q29)&lt;&gt;TYPE(D!Q29),TRUE,FALSE),"WrongTypeMsg",IF(_xlfn.ISFORMULA('#_D'!Q29),IF(NOT(_xlfn.ISFORMULA(D!Q29)),TRUE),FALSE),"MissingFormulaMsg",IF(NOT(AND(ISNUMBER(FIND("[",_xlfn.FORMULATEXT('#_D'!Q29))),ISNUMBER(FIND("!",_xlfn.FORMULATEXT('#_D'!Q29))))),AND(ISNUMBER(FIND("[",_xlfn.FORMULATEXT(D!Q29))),ISNUMBER(FIND("!",_xlfn.FORMULATEXT(D!Q29)))),FALSE),"ExternalRefsMsg",IF(ISNUMBER('#_D'!Q29),IF(ABS('#_D'!Q29-D!Q29)&gt;0.00001,TRUE,FALSE),IF('#_D'!Q29&lt;&gt;D!Q29,TRUE,FALSE)),IF(ISNUMBER('#_D'!Q29),IF('#_D'!Q29&gt;D!Q29,"TooLow","TooHigh"),"WrongAnswer"),NOT(_xlfn.ISFORMULA('#_D'!Q29)),IF(_xlfn.IFS(ISTEXT('#_D'!Q29),FALSE,ISLOGICAL('#_D'!Q29),FALSE,SUBSTITUTE(CELL("format",'#_D'!Q29),"-","")=SUBSTITUTE(CELL("format",D!Q29),"-",""),FALSE,CELL("format",'#_D'!Q29)="G",FALSE,AND(CELL("format",'#_D'!Q29)="F0",CELL("format",D!Q29)="G"),FALSE,TRUE,IFERROR(IF(MATCH(CELL("format",'#_D'!Q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Q29),_xlfn.FORMULATEXT(D!Q29),D!Q29),"9","#"),"8","#"),"7","#"),"6","#"),"5","#"),"4","#"),"3","#"),"2","#"),"1","#"),"0","#"),"$","")," ",""),",","@"),"&gt;","@"),"&lt;","@"),"=","@"),")","@"),"(","@"),"^","@"),"/","@"),"+","@"),"*","@"),"-","@"))-LEN(SUBSTITUTE(SUBSTITUTE(SUBSTITUTE(SUBSTITUTE(SUBSTITUTE(SUBSTITUTE(SUBSTITUTE(SUBSTITUTE(SUBSTITUTE(SUBSTITUTE(SUBSTITUTE(SUBSTITUTE(SUBSTITUTE(SUBSTITUTE(SUBSTITUTE(SUBSTITUTE(SUBSTITUTE(SUBSTITUTE(SUBSTITUTE(SUBSTITUTE(SUBSTITUTE(SUBSTITUTE(SUBSTITUTE(SUBSTITUTE(IF(_xlfn.ISFORMULA(D!Q29),_xlfn.FORMULATEXT(D!Q29),D!Q29),"9","#"),"8","#"),"7","#"),"6","#"),"5","#"),"4","#"),"3","#"),"2","#"),"1","#"),"0","#"),"$","")," ",""),",","@"),"&gt;","@"),"&lt;","@"),"=","@"),")","@"),"(","@"),"^","@"),"/","@"),"+","@"),"*","@"),"-","@"),"@#","")))/2&gt;(LEN(SUBSTITUTE(SUBSTITUTE(SUBSTITUTE(SUBSTITUTE(SUBSTITUTE(SUBSTITUTE(SUBSTITUTE(SUBSTITUTE(SUBSTITUTE(SUBSTITUTE(SUBSTITUTE(SUBSTITUTE(SUBSTITUTE(SUBSTITUTE(SUBSTITUTE(SUBSTITUTE(SUBSTITUTE(SUBSTITUTE(SUBSTITUTE(SUBSTITUTE(SUBSTITUTE(SUBSTITUTE(SUBSTITUTE(IF(_xlfn.ISFORMULA('#_D'!Q29),_xlfn.FORMULATEXT('#_D'!Q29),'#_D'!Q29),"9","#"),"8","#"),"7","#"),"6","#"),"5","#"),"4","#"),"3","#"),"2","#"),"1","#"),"0","#"),"$","")," ",""),",","@"),"&gt;","@"),"&lt;","@"),"=","@"),")","@"),"(","@"),"^","@"),"/","@"),"+","@"),"*","@"),"-","@"))-LEN(SUBSTITUTE(SUBSTITUTE(SUBSTITUTE(SUBSTITUTE(SUBSTITUTE(SUBSTITUTE(SUBSTITUTE(SUBSTITUTE(SUBSTITUTE(SUBSTITUTE(SUBSTITUTE(SUBSTITUTE(SUBSTITUTE(SUBSTITUTE(SUBSTITUTE(SUBSTITUTE(SUBSTITUTE(SUBSTITUTE(SUBSTITUTE(SUBSTITUTE(SUBSTITUTE(SUBSTITUTE(SUBSTITUTE(SUBSTITUTE(IF(_xlfn.ISFORMULA('#_D'!Q29),_xlfn.FORMULATEXT('#_D'!Q29),'#_D'!Q29),"9","#"),"8","#"),"7","#"),"6","#"),"5","#"),"4","#"),"3","#"),"2","#"),"1","#"),"0","#"),"$","")," ",""),",","@"),"&gt;","@"),"&lt;","@"),"=","@"),")","@"),"(","@"),"^","@"),"/","@"),"+","@"),"*","@"),"-","@"),"@#","")))/2,TRUE,FALSE),"HardCodeMsg",IF(LEN(IF(_xlfn.ISFORMULA(D!Q29),_xlfn.FORMULATEXT(D!Q29),D!Q29))-LEN(SUBSTITUTE(IF(_xlfn.ISFORMULA(D!Q29),_xlfn.FORMULATEXT(D!Q29),D!Q29),"""",""))&gt;LEN(IF(_xlfn.ISFORMULA('#_D'!Q29),_xlfn.FORMULATEXT('#_D'!Q29),'#_D'!Q29))-LEN(SUBSTITUTE(IF(_xlfn.ISFORMULA('#_D'!Q29),_xlfn.FORMULATEXT('#_D'!Q29),'#_D'!Q29),"""","")),TRUE,FALSE),"HardQuoteMsg",IF(LEN(IF(_xlfn.ISFORMULA(D!Q29),_xlfn.FORMULATEXT(D!Q29),D!Q29))-LEN(SUBSTITUTE(IF(_xlfn.ISFORMULA(D!Q29),_xlfn.FORMULATEXT(D!Q29),D!Q29),"$",""))&lt;LEN(IF(_xlfn.ISFORMULA('#_D'!Q29),_xlfn.FORMULATEXT('#_D'!Q29),'#_D'!Q29))-LEN(SUBSTITUTE(IF(_xlfn.ISFORMULA('#_D'!Q29),_xlfn.FORMULATEXT('#_D'!Q29),'#_D'!Q29),"$","")),TRUE,FALSE),"MissingAbsMsg",_xlfn.IFS(ISTEXT('#_D'!Q29),FALSE,ISLOGICAL('#_D'!Q29),FALSE,SUBSTITUTE(CELL("format",'#_D'!Q29),"-","")=SUBSTITUTE(CELL("format",D!Q29),"-",""),FALSE,CELL("format",'#_D'!Q29)="G",FALSE,AND(CELL("format",'#_D'!Q29)="F0",CELL("format",D!Q29)="G"),FALSE,TRUE,IFERROR(IF(MATCH(CELL("format",'#_D'!Q29),FormatCodes_SFX!$A$4:$A$53,0)&gt;0,TRUE),FALSE),TRUE,TRUE),"FormatMsg",TRUE,"PerfectMsg")</f>
        <v>PerfectMsg</v>
      </c>
      <c r="R29" s="106" t="str">
        <f ca="1">_xlfn.IFS(ISBLANK(D!R29),"",IF(NOT(ISNA('#_D'!R29)),IF(ISNA(D!R29),TRUE,FALSE),FALSE),"StuNAMsg",IF(AND(ISNA('#_D'!R29),ISNA(D!R29)),TRUE,FALSE),"PerfectMsg",IF(NOT(ISERROR('#_D'!R29)),IF(ISERROR(D!R29),TRUE,FALSE),FALSE),"StuErrorMsg",IF(TYPE('#_D'!R29)&lt;&gt;TYPE(D!R29),TRUE,FALSE),"WrongTypeMsg",IF(_xlfn.ISFORMULA('#_D'!R29),IF(NOT(_xlfn.ISFORMULA(D!R29)),TRUE),FALSE),"MissingFormulaMsg",IF(NOT(AND(ISNUMBER(FIND("[",_xlfn.FORMULATEXT('#_D'!R29))),ISNUMBER(FIND("!",_xlfn.FORMULATEXT('#_D'!R29))))),AND(ISNUMBER(FIND("[",_xlfn.FORMULATEXT(D!R29))),ISNUMBER(FIND("!",_xlfn.FORMULATEXT(D!R29)))),FALSE),"ExternalRefsMsg",IF(ISNUMBER('#_D'!R29),IF(ABS('#_D'!R29-D!R29)&gt;0.00001,TRUE,FALSE),IF('#_D'!R29&lt;&gt;D!R29,TRUE,FALSE)),IF(ISNUMBER('#_D'!R29),IF('#_D'!R29&gt;D!R29,"TooLow","TooHigh"),"WrongAnswer"),NOT(_xlfn.ISFORMULA('#_D'!R29)),IF(_xlfn.IFS(ISTEXT('#_D'!R29),FALSE,ISLOGICAL('#_D'!R29),FALSE,SUBSTITUTE(CELL("format",'#_D'!R29),"-","")=SUBSTITUTE(CELL("format",D!R29),"-",""),FALSE,CELL("format",'#_D'!R29)="G",FALSE,AND(CELL("format",'#_D'!R29)="F0",CELL("format",D!R29)="G"),FALSE,TRUE,IFERROR(IF(MATCH(CELL("format",'#_D'!R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R29),_xlfn.FORMULATEXT(D!R29),D!R29),"9","#"),"8","#"),"7","#"),"6","#"),"5","#"),"4","#"),"3","#"),"2","#"),"1","#"),"0","#"),"$","")," ",""),",","@"),"&gt;","@"),"&lt;","@"),"=","@"),")","@"),"(","@"),"^","@"),"/","@"),"+","@"),"*","@"),"-","@"))-LEN(SUBSTITUTE(SUBSTITUTE(SUBSTITUTE(SUBSTITUTE(SUBSTITUTE(SUBSTITUTE(SUBSTITUTE(SUBSTITUTE(SUBSTITUTE(SUBSTITUTE(SUBSTITUTE(SUBSTITUTE(SUBSTITUTE(SUBSTITUTE(SUBSTITUTE(SUBSTITUTE(SUBSTITUTE(SUBSTITUTE(SUBSTITUTE(SUBSTITUTE(SUBSTITUTE(SUBSTITUTE(SUBSTITUTE(SUBSTITUTE(IF(_xlfn.ISFORMULA(D!R29),_xlfn.FORMULATEXT(D!R29),D!R29),"9","#"),"8","#"),"7","#"),"6","#"),"5","#"),"4","#"),"3","#"),"2","#"),"1","#"),"0","#"),"$","")," ",""),",","@"),"&gt;","@"),"&lt;","@"),"=","@"),")","@"),"(","@"),"^","@"),"/","@"),"+","@"),"*","@"),"-","@"),"@#","")))/2&gt;(LEN(SUBSTITUTE(SUBSTITUTE(SUBSTITUTE(SUBSTITUTE(SUBSTITUTE(SUBSTITUTE(SUBSTITUTE(SUBSTITUTE(SUBSTITUTE(SUBSTITUTE(SUBSTITUTE(SUBSTITUTE(SUBSTITUTE(SUBSTITUTE(SUBSTITUTE(SUBSTITUTE(SUBSTITUTE(SUBSTITUTE(SUBSTITUTE(SUBSTITUTE(SUBSTITUTE(SUBSTITUTE(SUBSTITUTE(IF(_xlfn.ISFORMULA('#_D'!R29),_xlfn.FORMULATEXT('#_D'!R29),'#_D'!R29),"9","#"),"8","#"),"7","#"),"6","#"),"5","#"),"4","#"),"3","#"),"2","#"),"1","#"),"0","#"),"$","")," ",""),",","@"),"&gt;","@"),"&lt;","@"),"=","@"),")","@"),"(","@"),"^","@"),"/","@"),"+","@"),"*","@"),"-","@"))-LEN(SUBSTITUTE(SUBSTITUTE(SUBSTITUTE(SUBSTITUTE(SUBSTITUTE(SUBSTITUTE(SUBSTITUTE(SUBSTITUTE(SUBSTITUTE(SUBSTITUTE(SUBSTITUTE(SUBSTITUTE(SUBSTITUTE(SUBSTITUTE(SUBSTITUTE(SUBSTITUTE(SUBSTITUTE(SUBSTITUTE(SUBSTITUTE(SUBSTITUTE(SUBSTITUTE(SUBSTITUTE(SUBSTITUTE(SUBSTITUTE(IF(_xlfn.ISFORMULA('#_D'!R29),_xlfn.FORMULATEXT('#_D'!R29),'#_D'!R29),"9","#"),"8","#"),"7","#"),"6","#"),"5","#"),"4","#"),"3","#"),"2","#"),"1","#"),"0","#"),"$","")," ",""),",","@"),"&gt;","@"),"&lt;","@"),"=","@"),")","@"),"(","@"),"^","@"),"/","@"),"+","@"),"*","@"),"-","@"),"@#","")))/2,TRUE,FALSE),"HardCodeMsg",IF(LEN(IF(_xlfn.ISFORMULA(D!R29),_xlfn.FORMULATEXT(D!R29),D!R29))-LEN(SUBSTITUTE(IF(_xlfn.ISFORMULA(D!R29),_xlfn.FORMULATEXT(D!R29),D!R29),"""",""))&gt;LEN(IF(_xlfn.ISFORMULA('#_D'!R29),_xlfn.FORMULATEXT('#_D'!R29),'#_D'!R29))-LEN(SUBSTITUTE(IF(_xlfn.ISFORMULA('#_D'!R29),_xlfn.FORMULATEXT('#_D'!R29),'#_D'!R29),"""","")),TRUE,FALSE),"HardQuoteMsg",IF(LEN(IF(_xlfn.ISFORMULA(D!R29),_xlfn.FORMULATEXT(D!R29),D!R29))-LEN(SUBSTITUTE(IF(_xlfn.ISFORMULA(D!R29),_xlfn.FORMULATEXT(D!R29),D!R29),"$",""))&lt;LEN(IF(_xlfn.ISFORMULA('#_D'!R29),_xlfn.FORMULATEXT('#_D'!R29),'#_D'!R29))-LEN(SUBSTITUTE(IF(_xlfn.ISFORMULA('#_D'!R29),_xlfn.FORMULATEXT('#_D'!R29),'#_D'!R29),"$","")),TRUE,FALSE),"MissingAbsMsg",_xlfn.IFS(ISTEXT('#_D'!R29),FALSE,ISLOGICAL('#_D'!R29),FALSE,SUBSTITUTE(CELL("format",'#_D'!R29),"-","")=SUBSTITUTE(CELL("format",D!R29),"-",""),FALSE,CELL("format",'#_D'!R29)="G",FALSE,AND(CELL("format",'#_D'!R29)="F0",CELL("format",D!R29)="G"),FALSE,TRUE,IFERROR(IF(MATCH(CELL("format",'#_D'!R29),FormatCodes_SFX!$A$4:$A$53,0)&gt;0,TRUE),FALSE),TRUE,TRUE),"FormatMsg",TRUE,"PerfectMsg")</f>
        <v>PerfectMsg</v>
      </c>
    </row>
    <row r="30" spans="4:42">
      <c r="D30" s="121">
        <v>0</v>
      </c>
      <c r="E30" s="121">
        <v>0</v>
      </c>
      <c r="F30" s="121">
        <v>0</v>
      </c>
      <c r="G30" s="121">
        <v>0</v>
      </c>
      <c r="K30" s="105"/>
      <c r="L30" s="105"/>
      <c r="M30" s="105"/>
      <c r="O30" s="105"/>
      <c r="P30" s="105"/>
    </row>
    <row r="31" spans="4:42">
      <c r="D31" s="121">
        <v>0</v>
      </c>
      <c r="E31" s="121">
        <v>0</v>
      </c>
      <c r="F31" s="121">
        <v>0</v>
      </c>
      <c r="G31" s="121">
        <v>0</v>
      </c>
      <c r="K31" s="105"/>
      <c r="L31" s="105"/>
      <c r="M31" s="105"/>
    </row>
    <row r="32" spans="4:42">
      <c r="D32" s="121">
        <v>0</v>
      </c>
      <c r="E32" s="121">
        <v>0</v>
      </c>
      <c r="F32" s="121">
        <v>0</v>
      </c>
      <c r="G32" s="121">
        <v>0</v>
      </c>
      <c r="K32" s="105"/>
      <c r="L32" s="105"/>
      <c r="M32" s="105"/>
      <c r="S32" s="159"/>
    </row>
    <row r="33" spans="4:24">
      <c r="D33" s="121">
        <v>0</v>
      </c>
      <c r="E33" s="121">
        <v>0</v>
      </c>
      <c r="F33" s="121">
        <v>0</v>
      </c>
      <c r="G33" s="121">
        <v>0</v>
      </c>
      <c r="K33" s="105"/>
      <c r="L33" s="105"/>
      <c r="M33" s="105"/>
      <c r="S33" s="159"/>
      <c r="X33" s="105"/>
    </row>
    <row r="34" spans="4:24">
      <c r="D34" s="121">
        <v>0</v>
      </c>
      <c r="E34" s="121">
        <v>0</v>
      </c>
      <c r="F34" s="121">
        <v>0</v>
      </c>
      <c r="G34" s="121">
        <v>0</v>
      </c>
      <c r="K34" s="105"/>
      <c r="L34" s="105"/>
      <c r="M34" s="105"/>
      <c r="S34" s="159"/>
      <c r="X34" s="105"/>
    </row>
    <row r="35" spans="4:24">
      <c r="D35" s="121">
        <v>0</v>
      </c>
      <c r="E35" s="121">
        <v>0</v>
      </c>
      <c r="F35" s="121">
        <v>0</v>
      </c>
      <c r="G35" s="121">
        <v>0</v>
      </c>
      <c r="K35" s="105"/>
      <c r="L35" s="105"/>
      <c r="M35" s="105"/>
      <c r="S35" s="159"/>
      <c r="X35" s="105"/>
    </row>
    <row r="36" spans="4:24">
      <c r="D36" s="121">
        <v>0</v>
      </c>
      <c r="E36" s="121">
        <v>0</v>
      </c>
      <c r="F36" s="121">
        <v>0</v>
      </c>
      <c r="G36" s="121">
        <v>0</v>
      </c>
      <c r="K36" s="105"/>
      <c r="L36" s="105"/>
      <c r="M36" s="105"/>
      <c r="S36" s="159"/>
      <c r="X36" s="105"/>
    </row>
    <row r="37" spans="4:24">
      <c r="D37" s="121">
        <v>0</v>
      </c>
      <c r="E37" s="121">
        <v>0</v>
      </c>
      <c r="F37" s="121">
        <v>0</v>
      </c>
      <c r="G37" s="121">
        <v>0</v>
      </c>
      <c r="K37" s="105"/>
      <c r="L37" s="105"/>
      <c r="M37" s="105"/>
      <c r="X37" s="105"/>
    </row>
    <row r="38" spans="4:24">
      <c r="D38" s="121">
        <v>0</v>
      </c>
      <c r="E38" s="121">
        <v>0</v>
      </c>
      <c r="F38" s="121">
        <v>0</v>
      </c>
      <c r="G38" s="121">
        <v>0</v>
      </c>
      <c r="K38" s="105"/>
      <c r="L38" s="105"/>
      <c r="M38" s="105"/>
      <c r="X38" s="105"/>
    </row>
    <row r="39" spans="4:24">
      <c r="D39" s="121">
        <v>0</v>
      </c>
      <c r="E39" s="121">
        <v>0</v>
      </c>
      <c r="F39" s="121">
        <v>0</v>
      </c>
      <c r="G39" s="121">
        <v>0</v>
      </c>
      <c r="K39" s="105"/>
      <c r="L39" s="105"/>
      <c r="M39" s="105"/>
      <c r="X39" s="105"/>
    </row>
    <row r="40" spans="4:24">
      <c r="D40" s="121">
        <v>0</v>
      </c>
      <c r="E40" s="121">
        <v>0</v>
      </c>
      <c r="F40" s="121">
        <v>0</v>
      </c>
      <c r="G40" s="121">
        <v>0</v>
      </c>
      <c r="K40" s="105"/>
      <c r="L40" s="105"/>
      <c r="M40" s="105"/>
      <c r="X40" s="105"/>
    </row>
    <row r="41" spans="4:24">
      <c r="D41" s="121">
        <v>0</v>
      </c>
      <c r="E41" s="121">
        <v>0</v>
      </c>
      <c r="F41" s="121">
        <v>0</v>
      </c>
      <c r="G41" s="121">
        <v>0</v>
      </c>
      <c r="K41" s="105"/>
      <c r="L41" s="105"/>
      <c r="V41" s="105"/>
      <c r="W41" s="105"/>
      <c r="X41" s="105"/>
    </row>
    <row r="42" spans="4:24">
      <c r="D42" s="121">
        <v>0</v>
      </c>
      <c r="E42" s="121">
        <v>0</v>
      </c>
      <c r="F42" s="121">
        <v>0</v>
      </c>
      <c r="G42" s="121">
        <v>0</v>
      </c>
      <c r="K42" s="105"/>
      <c r="L42" s="105"/>
      <c r="V42" s="105"/>
      <c r="W42" s="105"/>
      <c r="X42" s="105"/>
    </row>
    <row r="43" spans="4:24">
      <c r="D43" s="121">
        <v>0</v>
      </c>
      <c r="E43" s="121">
        <v>0</v>
      </c>
      <c r="F43" s="121">
        <v>0</v>
      </c>
      <c r="G43" s="121">
        <v>0</v>
      </c>
      <c r="K43" s="105"/>
      <c r="L43" s="105"/>
      <c r="V43" s="105"/>
      <c r="W43" s="105"/>
      <c r="X43" s="105"/>
    </row>
    <row r="44" spans="4:24">
      <c r="D44" s="121">
        <v>0</v>
      </c>
      <c r="E44" s="121">
        <v>0</v>
      </c>
      <c r="F44" s="121">
        <v>0</v>
      </c>
      <c r="G44" s="121">
        <v>0</v>
      </c>
      <c r="K44" s="105"/>
      <c r="L44" s="105"/>
      <c r="V44" s="105"/>
      <c r="W44" s="105"/>
      <c r="X44" s="105"/>
    </row>
    <row r="45" spans="4:24">
      <c r="D45" s="121">
        <v>0</v>
      </c>
      <c r="E45" s="121">
        <v>0</v>
      </c>
      <c r="F45" s="121">
        <v>0</v>
      </c>
      <c r="G45" s="121">
        <v>0</v>
      </c>
      <c r="K45" s="105"/>
      <c r="L45" s="105"/>
      <c r="V45" s="105"/>
      <c r="W45" s="105"/>
      <c r="X45" s="105"/>
    </row>
    <row r="46" spans="4:24">
      <c r="D46" s="121">
        <v>0</v>
      </c>
      <c r="E46" s="121">
        <v>0</v>
      </c>
      <c r="F46" s="121">
        <v>0</v>
      </c>
      <c r="G46" s="121">
        <v>0</v>
      </c>
      <c r="K46" s="105"/>
      <c r="L46" s="105"/>
      <c r="V46" s="105"/>
      <c r="W46" s="105"/>
      <c r="X46" s="105"/>
    </row>
    <row r="47" spans="4:24">
      <c r="D47" s="121">
        <v>0</v>
      </c>
      <c r="E47" s="121">
        <v>0</v>
      </c>
      <c r="F47" s="121">
        <v>0</v>
      </c>
      <c r="G47" s="121">
        <v>0</v>
      </c>
      <c r="K47" s="105"/>
      <c r="L47" s="105"/>
      <c r="V47" s="105"/>
      <c r="W47" s="105"/>
      <c r="X47" s="105"/>
    </row>
    <row r="48" spans="4:24">
      <c r="D48" s="121">
        <v>0</v>
      </c>
      <c r="E48" s="121">
        <v>0</v>
      </c>
      <c r="F48" s="121">
        <v>0</v>
      </c>
      <c r="G48" s="121">
        <v>0</v>
      </c>
      <c r="K48" s="105"/>
      <c r="L48" s="105"/>
      <c r="M48" s="105"/>
      <c r="V48" s="105"/>
      <c r="W48" s="105"/>
      <c r="X48" s="105"/>
    </row>
    <row r="49" spans="4:24">
      <c r="D49" s="121">
        <v>0</v>
      </c>
      <c r="E49" s="121">
        <v>0</v>
      </c>
      <c r="F49" s="121">
        <v>0</v>
      </c>
      <c r="G49" s="121">
        <v>0</v>
      </c>
      <c r="L49" s="105"/>
      <c r="M49" s="105"/>
      <c r="V49" s="105"/>
      <c r="W49" s="105"/>
      <c r="X49" s="105"/>
    </row>
    <row r="50" spans="4:24">
      <c r="D50" s="121">
        <v>0</v>
      </c>
      <c r="E50" s="121">
        <v>0</v>
      </c>
      <c r="F50" s="121">
        <v>0</v>
      </c>
      <c r="G50" s="121">
        <v>0</v>
      </c>
      <c r="L50" s="105"/>
      <c r="M50" s="105"/>
      <c r="X50" s="105"/>
    </row>
    <row r="51" spans="4:24">
      <c r="D51" s="121">
        <v>0</v>
      </c>
      <c r="E51" s="121">
        <v>0</v>
      </c>
      <c r="F51" s="121">
        <v>0</v>
      </c>
      <c r="G51" s="121">
        <v>0</v>
      </c>
      <c r="L51" s="105"/>
      <c r="M51" s="105"/>
    </row>
    <row r="52" spans="4:24">
      <c r="D52" s="121">
        <v>0</v>
      </c>
      <c r="E52" s="121">
        <v>0</v>
      </c>
      <c r="F52" s="121">
        <v>0</v>
      </c>
      <c r="G52" s="121">
        <v>0</v>
      </c>
      <c r="L52" s="105"/>
      <c r="M52" s="105"/>
    </row>
    <row r="53" spans="4:24">
      <c r="D53" s="121">
        <v>0</v>
      </c>
      <c r="E53" s="121">
        <v>0</v>
      </c>
      <c r="F53" s="121">
        <v>0</v>
      </c>
      <c r="G53" s="121">
        <v>0</v>
      </c>
      <c r="L53" s="105"/>
      <c r="M53" s="105"/>
    </row>
    <row r="54" spans="4:24">
      <c r="D54" s="121">
        <v>0</v>
      </c>
      <c r="E54" s="121">
        <v>0</v>
      </c>
      <c r="F54" s="121">
        <v>0</v>
      </c>
      <c r="G54" s="121">
        <v>0</v>
      </c>
    </row>
    <row r="55" spans="4:24">
      <c r="D55" s="121">
        <v>0</v>
      </c>
      <c r="E55" s="121">
        <v>0</v>
      </c>
      <c r="F55" s="121">
        <v>0</v>
      </c>
      <c r="G55" s="121">
        <v>0</v>
      </c>
    </row>
    <row r="56" spans="4:24">
      <c r="D56" s="121">
        <v>0</v>
      </c>
      <c r="E56" s="121">
        <v>0</v>
      </c>
      <c r="F56" s="121">
        <v>0</v>
      </c>
      <c r="G56" s="121">
        <v>0</v>
      </c>
    </row>
    <row r="57" spans="4:24">
      <c r="D57" s="121">
        <v>0</v>
      </c>
      <c r="E57" s="121">
        <v>0</v>
      </c>
      <c r="F57" s="121">
        <v>0</v>
      </c>
      <c r="G57" s="121">
        <v>0</v>
      </c>
    </row>
    <row r="58" spans="4:24">
      <c r="D58" s="121">
        <v>0</v>
      </c>
      <c r="E58" s="121">
        <v>0</v>
      </c>
      <c r="F58" s="121">
        <v>0</v>
      </c>
      <c r="G58" s="121">
        <v>0</v>
      </c>
    </row>
    <row r="59" spans="4:24">
      <c r="D59" s="121">
        <v>0</v>
      </c>
      <c r="E59" s="121">
        <v>0</v>
      </c>
      <c r="F59" s="121">
        <v>0</v>
      </c>
      <c r="G59" s="121">
        <v>0</v>
      </c>
    </row>
    <row r="60" spans="4:24">
      <c r="D60" s="121">
        <v>0</v>
      </c>
      <c r="E60" s="121">
        <v>0</v>
      </c>
      <c r="F60" s="121">
        <v>0</v>
      </c>
      <c r="G60" s="121">
        <v>0</v>
      </c>
    </row>
    <row r="61" spans="4:24">
      <c r="D61" s="121">
        <v>0</v>
      </c>
      <c r="E61" s="125">
        <v>0</v>
      </c>
      <c r="F61" s="121">
        <v>0</v>
      </c>
      <c r="G61" s="121">
        <v>0</v>
      </c>
    </row>
    <row r="62" spans="4:24">
      <c r="D62" s="138"/>
      <c r="E62" s="106"/>
    </row>
    <row r="63" spans="4:24">
      <c r="D63" s="138"/>
      <c r="E63" s="106"/>
    </row>
    <row r="64" spans="4:24">
      <c r="D64" s="138"/>
      <c r="E64" s="106"/>
    </row>
    <row r="65" spans="4:5">
      <c r="D65" s="138"/>
      <c r="E65" s="106"/>
    </row>
    <row r="66" spans="4:5">
      <c r="D66" s="138"/>
      <c r="E66" s="106"/>
    </row>
    <row r="67" spans="4:5">
      <c r="D67" s="138"/>
      <c r="E67" s="106"/>
    </row>
    <row r="68" spans="4:5">
      <c r="D68" s="138"/>
      <c r="E68" s="106"/>
    </row>
    <row r="69" spans="4:5">
      <c r="D69" s="138"/>
      <c r="E69" s="106"/>
    </row>
    <row r="70" spans="4:5">
      <c r="D70" s="138"/>
      <c r="E70" s="106"/>
    </row>
    <row r="71" spans="4:5">
      <c r="D71" s="138"/>
      <c r="E71" s="106"/>
    </row>
    <row r="72" spans="4:5">
      <c r="D72" s="138"/>
      <c r="E72" s="106"/>
    </row>
    <row r="73" spans="4:5">
      <c r="D73" s="138"/>
      <c r="E73" s="106"/>
    </row>
    <row r="74" spans="4:5">
      <c r="D74" s="138"/>
      <c r="E74" s="106"/>
    </row>
    <row r="75" spans="4:5">
      <c r="D75" s="138"/>
      <c r="E75" s="106"/>
    </row>
    <row r="76" spans="4:5">
      <c r="D76" s="138"/>
      <c r="E76" s="106"/>
    </row>
    <row r="77" spans="4:5">
      <c r="D77" s="138"/>
      <c r="E77" s="106"/>
    </row>
    <row r="78" spans="4:5">
      <c r="D78" s="138"/>
      <c r="E78" s="106"/>
    </row>
    <row r="79" spans="4:5">
      <c r="D79" s="138"/>
      <c r="E79" s="106"/>
    </row>
    <row r="80" spans="4:5">
      <c r="D80" s="138"/>
      <c r="E80" s="106"/>
    </row>
    <row r="81" spans="4:5">
      <c r="D81" s="138"/>
      <c r="E81" s="106"/>
    </row>
    <row r="82" spans="4:5">
      <c r="D82" s="138"/>
      <c r="E82" s="106"/>
    </row>
    <row r="83" spans="4:5">
      <c r="D83" s="138"/>
      <c r="E83" s="106"/>
    </row>
    <row r="84" spans="4:5">
      <c r="D84" s="138"/>
      <c r="E84" s="106"/>
    </row>
    <row r="85" spans="4:5">
      <c r="D85" s="138"/>
      <c r="E85" s="106"/>
    </row>
    <row r="86" spans="4:5">
      <c r="D86" s="138"/>
      <c r="E86" s="106"/>
    </row>
    <row r="87" spans="4:5">
      <c r="D87" s="138"/>
      <c r="E87" s="106"/>
    </row>
    <row r="88" spans="4:5">
      <c r="D88" s="138"/>
      <c r="E88" s="106"/>
    </row>
    <row r="89" spans="4:5">
      <c r="D89" s="138"/>
      <c r="E89" s="106"/>
    </row>
    <row r="90" spans="4:5">
      <c r="D90" s="138"/>
      <c r="E90" s="106"/>
    </row>
    <row r="91" spans="4:5">
      <c r="D91" s="138"/>
      <c r="E91" s="106"/>
    </row>
    <row r="92" spans="4:5">
      <c r="D92" s="138"/>
      <c r="E92" s="106"/>
    </row>
    <row r="93" spans="4:5">
      <c r="D93" s="138"/>
      <c r="E93" s="106"/>
    </row>
    <row r="94" spans="4:5">
      <c r="D94" s="138"/>
      <c r="E94" s="106"/>
    </row>
    <row r="95" spans="4:5">
      <c r="D95" s="138"/>
      <c r="E95" s="106"/>
    </row>
    <row r="96" spans="4:5">
      <c r="D96" s="138"/>
      <c r="E96" s="106"/>
    </row>
    <row r="97" spans="4:5">
      <c r="D97" s="138"/>
      <c r="E97" s="106"/>
    </row>
    <row r="98" spans="4:5">
      <c r="D98" s="138"/>
      <c r="E98" s="106"/>
    </row>
    <row r="99" spans="4:5">
      <c r="D99" s="138"/>
      <c r="E99" s="106"/>
    </row>
    <row r="100" spans="4:5">
      <c r="D100" s="138"/>
      <c r="E100" s="106"/>
    </row>
    <row r="101" spans="4:5">
      <c r="D101" s="138"/>
      <c r="E101" s="106"/>
    </row>
    <row r="102" spans="4:5">
      <c r="D102" s="138"/>
      <c r="E102" s="106"/>
    </row>
    <row r="103" spans="4:5">
      <c r="D103" s="138"/>
      <c r="E103" s="106"/>
    </row>
    <row r="104" spans="4:5">
      <c r="D104" s="138"/>
      <c r="E104" s="106"/>
    </row>
    <row r="105" spans="4:5">
      <c r="D105" s="138"/>
      <c r="E105" s="106"/>
    </row>
    <row r="106" spans="4:5">
      <c r="D106" s="138"/>
      <c r="E106" s="106"/>
    </row>
    <row r="107" spans="4:5">
      <c r="D107" s="138"/>
      <c r="E107" s="106"/>
    </row>
    <row r="108" spans="4:5">
      <c r="D108" s="138"/>
      <c r="E108" s="106"/>
    </row>
    <row r="109" spans="4:5">
      <c r="D109" s="138"/>
      <c r="E109" s="106"/>
    </row>
    <row r="110" spans="4:5">
      <c r="D110" s="138"/>
      <c r="E110" s="106"/>
    </row>
    <row r="111" spans="4:5">
      <c r="D111" s="138"/>
      <c r="E111" s="106"/>
    </row>
    <row r="112" spans="4:5">
      <c r="D112" s="138"/>
      <c r="E112" s="106"/>
    </row>
    <row r="113" spans="4:5">
      <c r="D113" s="138"/>
      <c r="E113" s="106"/>
    </row>
    <row r="114" spans="4:5">
      <c r="D114" s="138"/>
      <c r="E114" s="106"/>
    </row>
    <row r="115" spans="4:5">
      <c r="D115" s="138"/>
      <c r="E115" s="106"/>
    </row>
    <row r="116" spans="4:5">
      <c r="D116" s="138"/>
      <c r="E116" s="106"/>
    </row>
    <row r="117" spans="4:5">
      <c r="D117" s="138"/>
      <c r="E117" s="106"/>
    </row>
    <row r="118" spans="4:5">
      <c r="D118" s="138"/>
      <c r="E118" s="106"/>
    </row>
    <row r="119" spans="4:5">
      <c r="D119" s="138"/>
      <c r="E119" s="106"/>
    </row>
    <row r="120" spans="4:5">
      <c r="D120" s="138"/>
      <c r="E120" s="106"/>
    </row>
    <row r="121" spans="4:5">
      <c r="D121" s="138"/>
      <c r="E121" s="106"/>
    </row>
    <row r="122" spans="4:5">
      <c r="D122" s="138"/>
      <c r="E122" s="106"/>
    </row>
    <row r="123" spans="4:5">
      <c r="D123" s="138"/>
      <c r="E123" s="106"/>
    </row>
    <row r="124" spans="4:5">
      <c r="D124" s="138"/>
      <c r="E124" s="106"/>
    </row>
    <row r="125" spans="4:5">
      <c r="D125" s="138"/>
      <c r="E125" s="106"/>
    </row>
    <row r="126" spans="4:5">
      <c r="D126" s="138"/>
      <c r="E126" s="106"/>
    </row>
    <row r="127" spans="4:5">
      <c r="D127" s="138"/>
      <c r="E127" s="106"/>
    </row>
    <row r="128" spans="4:5">
      <c r="D128" s="138"/>
      <c r="E128" s="106"/>
    </row>
    <row r="129" spans="4:5">
      <c r="D129" s="138"/>
      <c r="E129" s="106"/>
    </row>
    <row r="130" spans="4:5">
      <c r="D130" s="138"/>
      <c r="E130" s="106"/>
    </row>
    <row r="131" spans="4:5">
      <c r="D131" s="138"/>
      <c r="E131" s="106"/>
    </row>
    <row r="132" spans="4:5">
      <c r="D132" s="138"/>
      <c r="E132" s="106"/>
    </row>
    <row r="133" spans="4:5">
      <c r="D133" s="138"/>
      <c r="E133" s="106"/>
    </row>
    <row r="134" spans="4:5">
      <c r="D134" s="138"/>
      <c r="E134" s="106"/>
    </row>
    <row r="135" spans="4:5">
      <c r="D135" s="138"/>
      <c r="E135" s="106"/>
    </row>
    <row r="136" spans="4:5">
      <c r="D136" s="138"/>
      <c r="E136" s="106"/>
    </row>
    <row r="137" spans="4:5">
      <c r="D137" s="138"/>
      <c r="E137" s="106"/>
    </row>
    <row r="138" spans="4:5">
      <c r="D138" s="138"/>
      <c r="E138" s="106"/>
    </row>
    <row r="139" spans="4:5">
      <c r="D139" s="138"/>
      <c r="E139" s="106"/>
    </row>
    <row r="140" spans="4:5">
      <c r="D140" s="138"/>
      <c r="E140" s="106"/>
    </row>
    <row r="141" spans="4:5">
      <c r="D141" s="138"/>
      <c r="E141" s="106"/>
    </row>
    <row r="142" spans="4:5">
      <c r="D142" s="138"/>
      <c r="E142" s="106"/>
    </row>
    <row r="143" spans="4:5">
      <c r="D143" s="138"/>
      <c r="E143" s="106"/>
    </row>
    <row r="144" spans="4:5">
      <c r="D144" s="138"/>
      <c r="E144" s="106"/>
    </row>
    <row r="145" spans="4:5">
      <c r="D145" s="138"/>
      <c r="E145" s="106"/>
    </row>
    <row r="146" spans="4:5">
      <c r="D146" s="138"/>
      <c r="E146" s="106"/>
    </row>
    <row r="147" spans="4:5">
      <c r="D147" s="138"/>
      <c r="E147" s="106"/>
    </row>
    <row r="148" spans="4:5">
      <c r="D148" s="138"/>
      <c r="E148" s="106"/>
    </row>
    <row r="149" spans="4:5">
      <c r="D149" s="138"/>
      <c r="E149" s="106"/>
    </row>
    <row r="150" spans="4:5">
      <c r="D150" s="138"/>
      <c r="E150" s="106"/>
    </row>
    <row r="151" spans="4:5">
      <c r="D151" s="138"/>
      <c r="E151" s="106"/>
    </row>
    <row r="152" spans="4:5">
      <c r="D152" s="138"/>
      <c r="E152" s="106"/>
    </row>
    <row r="153" spans="4:5">
      <c r="D153" s="138"/>
      <c r="E153" s="106"/>
    </row>
    <row r="154" spans="4:5">
      <c r="D154" s="138"/>
      <c r="E154" s="106"/>
    </row>
    <row r="155" spans="4:5">
      <c r="D155" s="138"/>
      <c r="E155" s="106"/>
    </row>
    <row r="156" spans="4:5">
      <c r="D156" s="138"/>
      <c r="E156" s="106"/>
    </row>
    <row r="157" spans="4:5">
      <c r="D157" s="138"/>
      <c r="E157" s="106"/>
    </row>
    <row r="158" spans="4:5">
      <c r="D158" s="138"/>
      <c r="E158" s="106"/>
    </row>
    <row r="159" spans="4:5">
      <c r="D159" s="138"/>
      <c r="E159" s="106"/>
    </row>
    <row r="160" spans="4:5">
      <c r="D160" s="138"/>
      <c r="E160" s="106"/>
    </row>
    <row r="161" spans="4:5">
      <c r="D161" s="138"/>
      <c r="E161" s="106"/>
    </row>
    <row r="162" spans="4:5">
      <c r="D162" s="138"/>
      <c r="E162" s="106"/>
    </row>
    <row r="163" spans="4:5">
      <c r="D163" s="138"/>
      <c r="E163" s="106"/>
    </row>
    <row r="164" spans="4:5">
      <c r="D164" s="138"/>
      <c r="E164" s="106"/>
    </row>
    <row r="165" spans="4:5">
      <c r="D165" s="138"/>
      <c r="E165" s="106"/>
    </row>
    <row r="166" spans="4:5">
      <c r="D166" s="138"/>
      <c r="E166" s="106"/>
    </row>
    <row r="167" spans="4:5">
      <c r="D167" s="138"/>
      <c r="E167" s="106"/>
    </row>
    <row r="168" spans="4:5">
      <c r="D168" s="138"/>
      <c r="E168" s="106"/>
    </row>
    <row r="169" spans="4:5">
      <c r="D169" s="138"/>
      <c r="E169" s="106"/>
    </row>
    <row r="170" spans="4:5">
      <c r="D170" s="138"/>
      <c r="E170" s="106"/>
    </row>
    <row r="171" spans="4:5">
      <c r="D171" s="138"/>
      <c r="E171" s="106"/>
    </row>
    <row r="172" spans="4:5">
      <c r="D172" s="138"/>
      <c r="E172" s="106"/>
    </row>
    <row r="173" spans="4:5">
      <c r="D173" s="138"/>
      <c r="E173" s="106"/>
    </row>
    <row r="174" spans="4:5">
      <c r="D174" s="138"/>
      <c r="E174" s="106"/>
    </row>
    <row r="175" spans="4:5">
      <c r="D175" s="138"/>
      <c r="E175" s="106"/>
    </row>
    <row r="176" spans="4:5">
      <c r="D176" s="138"/>
      <c r="E176" s="106"/>
    </row>
    <row r="177" spans="4:5">
      <c r="D177" s="138"/>
      <c r="E177" s="106"/>
    </row>
    <row r="178" spans="4:5">
      <c r="D178" s="138"/>
      <c r="E178" s="106"/>
    </row>
    <row r="179" spans="4:5">
      <c r="D179" s="138"/>
      <c r="E179" s="106"/>
    </row>
    <row r="180" spans="4:5">
      <c r="D180" s="138"/>
      <c r="E180" s="106"/>
    </row>
    <row r="181" spans="4:5">
      <c r="D181" s="138"/>
      <c r="E181" s="106"/>
    </row>
    <row r="182" spans="4:5">
      <c r="D182" s="138"/>
      <c r="E182" s="106"/>
    </row>
    <row r="183" spans="4:5">
      <c r="D183" s="138"/>
      <c r="E183" s="106"/>
    </row>
    <row r="184" spans="4:5">
      <c r="D184" s="138"/>
      <c r="E184" s="106"/>
    </row>
    <row r="185" spans="4:5">
      <c r="D185" s="138"/>
      <c r="E185" s="106"/>
    </row>
    <row r="186" spans="4:5">
      <c r="D186" s="138"/>
      <c r="E186" s="106"/>
    </row>
    <row r="187" spans="4:5">
      <c r="D187" s="138"/>
      <c r="E187" s="106"/>
    </row>
    <row r="188" spans="4:5">
      <c r="D188" s="138"/>
      <c r="E188" s="106"/>
    </row>
    <row r="189" spans="4:5">
      <c r="D189" s="138"/>
      <c r="E189" s="106"/>
    </row>
    <row r="190" spans="4:5">
      <c r="D190" s="138"/>
      <c r="E190" s="106"/>
    </row>
    <row r="191" spans="4:5">
      <c r="D191" s="138"/>
      <c r="E191" s="106"/>
    </row>
    <row r="192" spans="4:5">
      <c r="D192" s="138"/>
      <c r="E192" s="106"/>
    </row>
    <row r="193" spans="4:5">
      <c r="D193" s="138"/>
      <c r="E193" s="106"/>
    </row>
    <row r="194" spans="4:5">
      <c r="D194" s="138"/>
      <c r="E194" s="106"/>
    </row>
    <row r="195" spans="4:5">
      <c r="D195" s="138"/>
      <c r="E195" s="106"/>
    </row>
    <row r="196" spans="4:5">
      <c r="D196" s="138"/>
      <c r="E196" s="106"/>
    </row>
    <row r="197" spans="4:5">
      <c r="D197" s="138"/>
      <c r="E197" s="106"/>
    </row>
    <row r="198" spans="4:5">
      <c r="D198" s="138"/>
      <c r="E198" s="106"/>
    </row>
    <row r="199" spans="4:5">
      <c r="D199" s="138"/>
      <c r="E199" s="106"/>
    </row>
    <row r="200" spans="4:5">
      <c r="D200" s="138"/>
      <c r="E200" s="106"/>
    </row>
    <row r="201" spans="4:5">
      <c r="D201" s="138"/>
      <c r="E201" s="106"/>
    </row>
    <row r="202" spans="4:5">
      <c r="D202" s="138"/>
      <c r="E202" s="106"/>
    </row>
    <row r="203" spans="4:5">
      <c r="D203" s="138"/>
      <c r="E203" s="106"/>
    </row>
    <row r="204" spans="4:5">
      <c r="D204" s="138"/>
      <c r="E204" s="106"/>
    </row>
    <row r="205" spans="4:5">
      <c r="D205" s="138"/>
      <c r="E205" s="106"/>
    </row>
    <row r="206" spans="4:5">
      <c r="D206" s="138"/>
      <c r="E206" s="106"/>
    </row>
    <row r="207" spans="4:5">
      <c r="D207" s="138"/>
      <c r="E207" s="106"/>
    </row>
    <row r="208" spans="4:5">
      <c r="D208" s="138"/>
      <c r="E208" s="106"/>
    </row>
    <row r="209" spans="4:5">
      <c r="D209" s="138"/>
      <c r="E209" s="106"/>
    </row>
    <row r="210" spans="4:5">
      <c r="D210" s="138"/>
      <c r="E210" s="106"/>
    </row>
    <row r="211" spans="4:5">
      <c r="D211" s="138"/>
      <c r="E211" s="106"/>
    </row>
    <row r="212" spans="4:5">
      <c r="D212" s="138"/>
      <c r="E212" s="106"/>
    </row>
    <row r="213" spans="4:5">
      <c r="D213" s="138"/>
      <c r="E213" s="106"/>
    </row>
    <row r="214" spans="4:5">
      <c r="D214" s="138"/>
      <c r="E214" s="106"/>
    </row>
    <row r="215" spans="4:5">
      <c r="D215" s="138"/>
      <c r="E215" s="106"/>
    </row>
    <row r="216" spans="4:5">
      <c r="D216" s="138"/>
      <c r="E216" s="106"/>
    </row>
    <row r="217" spans="4:5">
      <c r="D217" s="138"/>
      <c r="E217" s="106"/>
    </row>
    <row r="218" spans="4:5">
      <c r="D218" s="138"/>
      <c r="E218" s="106"/>
    </row>
    <row r="219" spans="4:5">
      <c r="D219" s="138"/>
      <c r="E219" s="106"/>
    </row>
    <row r="220" spans="4:5">
      <c r="D220" s="138"/>
      <c r="E220" s="106"/>
    </row>
    <row r="221" spans="4:5">
      <c r="D221" s="138"/>
      <c r="E221" s="106"/>
    </row>
    <row r="222" spans="4:5">
      <c r="D222" s="138"/>
      <c r="E222" s="106"/>
    </row>
    <row r="223" spans="4:5">
      <c r="D223" s="138"/>
      <c r="E223" s="106"/>
    </row>
    <row r="224" spans="4:5">
      <c r="D224" s="138"/>
      <c r="E224" s="106"/>
    </row>
    <row r="225" spans="4:5">
      <c r="D225" s="138"/>
      <c r="E225" s="106"/>
    </row>
    <row r="226" spans="4:5">
      <c r="D226" s="138"/>
      <c r="E226" s="106"/>
    </row>
    <row r="227" spans="4:5">
      <c r="D227" s="138"/>
      <c r="E227" s="106"/>
    </row>
    <row r="228" spans="4:5">
      <c r="D228" s="138"/>
      <c r="E228" s="106"/>
    </row>
    <row r="229" spans="4:5">
      <c r="D229" s="138"/>
      <c r="E229" s="106"/>
    </row>
    <row r="230" spans="4:5">
      <c r="D230" s="138"/>
      <c r="E230" s="106"/>
    </row>
    <row r="231" spans="4:5">
      <c r="D231" s="138"/>
      <c r="E231" s="106"/>
    </row>
    <row r="232" spans="4:5">
      <c r="D232" s="138"/>
      <c r="E232" s="106"/>
    </row>
    <row r="233" spans="4:5">
      <c r="D233" s="138"/>
      <c r="E233" s="106"/>
    </row>
    <row r="234" spans="4:5">
      <c r="D234" s="138"/>
      <c r="E234" s="106"/>
    </row>
    <row r="235" spans="4:5">
      <c r="D235" s="138"/>
      <c r="E235" s="106"/>
    </row>
    <row r="236" spans="4:5">
      <c r="D236" s="138"/>
      <c r="E236" s="106"/>
    </row>
    <row r="237" spans="4:5">
      <c r="D237" s="138"/>
      <c r="E237" s="106"/>
    </row>
    <row r="238" spans="4:5">
      <c r="D238" s="138"/>
      <c r="E238" s="106"/>
    </row>
    <row r="239" spans="4:5">
      <c r="D239" s="138"/>
      <c r="E239" s="106"/>
    </row>
    <row r="240" spans="4:5">
      <c r="D240" s="138"/>
      <c r="E240" s="106"/>
    </row>
    <row r="241" spans="4:5">
      <c r="D241" s="138"/>
      <c r="E241" s="106"/>
    </row>
    <row r="242" spans="4:5">
      <c r="D242" s="138"/>
      <c r="E242" s="106"/>
    </row>
    <row r="243" spans="4:5">
      <c r="D243" s="138"/>
      <c r="E243" s="106"/>
    </row>
    <row r="244" spans="4:5">
      <c r="D244" s="138"/>
      <c r="E244" s="106"/>
    </row>
    <row r="245" spans="4:5">
      <c r="D245" s="138"/>
      <c r="E245" s="106"/>
    </row>
    <row r="246" spans="4:5">
      <c r="D246" s="138"/>
      <c r="E246" s="106"/>
    </row>
    <row r="247" spans="4:5">
      <c r="D247" s="138"/>
      <c r="E247" s="106"/>
    </row>
    <row r="248" spans="4:5">
      <c r="D248" s="138"/>
      <c r="E248" s="106"/>
    </row>
    <row r="249" spans="4:5">
      <c r="D249" s="138"/>
      <c r="E249" s="106"/>
    </row>
    <row r="250" spans="4:5">
      <c r="D250" s="138"/>
      <c r="E250" s="106"/>
    </row>
    <row r="251" spans="4:5">
      <c r="D251" s="138"/>
      <c r="E251" s="106"/>
    </row>
    <row r="252" spans="4:5">
      <c r="D252" s="138"/>
      <c r="E252" s="106"/>
    </row>
    <row r="253" spans="4:5">
      <c r="D253" s="138"/>
      <c r="E253" s="106"/>
    </row>
    <row r="254" spans="4:5">
      <c r="D254" s="138"/>
      <c r="E254" s="106"/>
    </row>
    <row r="255" spans="4:5">
      <c r="D255" s="138"/>
      <c r="E255" s="106"/>
    </row>
    <row r="256" spans="4:5">
      <c r="D256" s="138"/>
      <c r="E256" s="106"/>
    </row>
    <row r="257" spans="4:5">
      <c r="D257" s="138"/>
      <c r="E257" s="106"/>
    </row>
    <row r="258" spans="4:5">
      <c r="D258" s="138"/>
      <c r="E258" s="106"/>
    </row>
    <row r="259" spans="4:5">
      <c r="D259" s="138"/>
      <c r="E259" s="106"/>
    </row>
    <row r="260" spans="4:5">
      <c r="D260" s="138"/>
      <c r="E260" s="106"/>
    </row>
    <row r="261" spans="4:5">
      <c r="D261" s="138"/>
      <c r="E261" s="106"/>
    </row>
    <row r="262" spans="4:5">
      <c r="D262" s="138"/>
      <c r="E262" s="106"/>
    </row>
    <row r="263" spans="4:5">
      <c r="D263" s="138"/>
      <c r="E263" s="106"/>
    </row>
    <row r="264" spans="4:5">
      <c r="D264" s="138"/>
      <c r="E264" s="106"/>
    </row>
    <row r="265" spans="4:5">
      <c r="D265" s="138"/>
      <c r="E265" s="106"/>
    </row>
    <row r="266" spans="4:5">
      <c r="D266" s="138"/>
      <c r="E266" s="106"/>
    </row>
    <row r="267" spans="4:5">
      <c r="D267" s="138"/>
      <c r="E267" s="106"/>
    </row>
    <row r="268" spans="4:5">
      <c r="D268" s="138"/>
      <c r="E268" s="106"/>
    </row>
    <row r="269" spans="4:5">
      <c r="D269" s="138"/>
      <c r="E269" s="106"/>
    </row>
    <row r="270" spans="4:5">
      <c r="D270" s="138"/>
      <c r="E270" s="106"/>
    </row>
    <row r="271" spans="4:5">
      <c r="D271" s="138"/>
      <c r="E271" s="106"/>
    </row>
    <row r="272" spans="4:5">
      <c r="D272" s="138"/>
      <c r="E272" s="106"/>
    </row>
    <row r="273" spans="1:42">
      <c r="D273" s="138"/>
      <c r="E273" s="106"/>
    </row>
    <row r="274" spans="1:42">
      <c r="D274" s="138"/>
      <c r="E274" s="106"/>
    </row>
    <row r="275" spans="1:42">
      <c r="D275" s="138"/>
      <c r="E275" s="106"/>
    </row>
    <row r="276" spans="1:42">
      <c r="D276" s="138"/>
    </row>
    <row r="277" spans="1:42">
      <c r="D277" s="138"/>
    </row>
    <row r="278" spans="1:42">
      <c r="D278" s="138"/>
    </row>
    <row r="279" spans="1:42" s="133" customFormat="1">
      <c r="A279" s="106"/>
      <c r="B279" s="106"/>
      <c r="C279" s="106"/>
      <c r="D279" s="138"/>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c r="AD279" s="106"/>
      <c r="AE279" s="106"/>
      <c r="AF279" s="106"/>
      <c r="AG279" s="106"/>
      <c r="AH279" s="106"/>
      <c r="AI279" s="106"/>
      <c r="AJ279" s="106"/>
      <c r="AK279" s="106"/>
      <c r="AL279" s="106"/>
      <c r="AM279" s="106"/>
      <c r="AN279" s="106"/>
      <c r="AO279" s="106"/>
      <c r="AP279" s="106"/>
    </row>
    <row r="280" spans="1:42" s="133" customFormat="1">
      <c r="A280" s="106"/>
      <c r="B280" s="106"/>
      <c r="C280" s="106"/>
      <c r="D280" s="138"/>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c r="AC280" s="106"/>
      <c r="AD280" s="106"/>
      <c r="AE280" s="106"/>
      <c r="AF280" s="106"/>
      <c r="AG280" s="106"/>
      <c r="AH280" s="106"/>
      <c r="AI280" s="106"/>
      <c r="AJ280" s="106"/>
      <c r="AK280" s="106"/>
      <c r="AL280" s="106"/>
      <c r="AM280" s="106"/>
      <c r="AN280" s="106"/>
      <c r="AO280" s="106"/>
      <c r="AP280" s="106"/>
    </row>
    <row r="281" spans="1:42" s="133" customFormat="1">
      <c r="A281" s="106"/>
      <c r="B281" s="106"/>
      <c r="C281" s="106"/>
      <c r="D281" s="138"/>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c r="AC281" s="106"/>
      <c r="AD281" s="106"/>
      <c r="AE281" s="106"/>
      <c r="AF281" s="106"/>
      <c r="AG281" s="106"/>
      <c r="AH281" s="106"/>
      <c r="AI281" s="106"/>
      <c r="AJ281" s="106"/>
      <c r="AK281" s="106"/>
      <c r="AL281" s="106"/>
      <c r="AM281" s="106"/>
      <c r="AN281" s="106"/>
      <c r="AO281" s="106"/>
      <c r="AP281" s="106"/>
    </row>
    <row r="282" spans="1:42" s="133" customFormat="1">
      <c r="A282" s="106"/>
      <c r="B282" s="106"/>
      <c r="C282" s="106"/>
      <c r="D282" s="138"/>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c r="AC282" s="106"/>
      <c r="AD282" s="106"/>
      <c r="AE282" s="106"/>
      <c r="AF282" s="106"/>
      <c r="AG282" s="106"/>
      <c r="AH282" s="106"/>
      <c r="AI282" s="106"/>
      <c r="AJ282" s="106"/>
      <c r="AK282" s="106"/>
      <c r="AL282" s="106"/>
      <c r="AM282" s="106"/>
      <c r="AN282" s="106"/>
      <c r="AO282" s="106"/>
      <c r="AP282" s="106"/>
    </row>
    <row r="283" spans="1:42" s="133" customFormat="1">
      <c r="A283" s="106"/>
      <c r="B283" s="106"/>
      <c r="C283" s="106"/>
      <c r="D283" s="138"/>
      <c r="F283" s="106"/>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c r="AC283" s="106"/>
      <c r="AD283" s="106"/>
      <c r="AE283" s="106"/>
      <c r="AF283" s="106"/>
      <c r="AG283" s="106"/>
      <c r="AH283" s="106"/>
      <c r="AI283" s="106"/>
      <c r="AJ283" s="106"/>
      <c r="AK283" s="106"/>
      <c r="AL283" s="106"/>
      <c r="AM283" s="106"/>
      <c r="AN283" s="106"/>
      <c r="AO283" s="106"/>
      <c r="AP283" s="106"/>
    </row>
    <row r="284" spans="1:42" s="133" customFormat="1">
      <c r="A284" s="106"/>
      <c r="B284" s="106"/>
      <c r="C284" s="106"/>
      <c r="D284" s="138"/>
      <c r="F284" s="106"/>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c r="AC284" s="106"/>
      <c r="AD284" s="106"/>
      <c r="AE284" s="106"/>
      <c r="AF284" s="106"/>
      <c r="AG284" s="106"/>
      <c r="AH284" s="106"/>
      <c r="AI284" s="106"/>
      <c r="AJ284" s="106"/>
      <c r="AK284" s="106"/>
      <c r="AL284" s="106"/>
      <c r="AM284" s="106"/>
      <c r="AN284" s="106"/>
      <c r="AO284" s="106"/>
      <c r="AP284" s="106"/>
    </row>
    <row r="285" spans="1:42" s="133" customFormat="1">
      <c r="A285" s="106"/>
      <c r="B285" s="106"/>
      <c r="C285" s="106"/>
      <c r="D285" s="138"/>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c r="AD285" s="106"/>
      <c r="AE285" s="106"/>
      <c r="AF285" s="106"/>
      <c r="AG285" s="106"/>
      <c r="AH285" s="106"/>
      <c r="AI285" s="106"/>
      <c r="AJ285" s="106"/>
      <c r="AK285" s="106"/>
      <c r="AL285" s="106"/>
      <c r="AM285" s="106"/>
      <c r="AN285" s="106"/>
      <c r="AO285" s="106"/>
      <c r="AP285" s="106"/>
    </row>
    <row r="286" spans="1:42" s="133" customFormat="1">
      <c r="A286" s="106"/>
      <c r="B286" s="106"/>
      <c r="C286" s="106"/>
      <c r="D286" s="138"/>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c r="AC286" s="106"/>
      <c r="AD286" s="106"/>
      <c r="AE286" s="106"/>
      <c r="AF286" s="106"/>
      <c r="AG286" s="106"/>
      <c r="AH286" s="106"/>
      <c r="AI286" s="106"/>
      <c r="AJ286" s="106"/>
      <c r="AK286" s="106"/>
      <c r="AL286" s="106"/>
      <c r="AM286" s="106"/>
      <c r="AN286" s="106"/>
      <c r="AO286" s="106"/>
      <c r="AP286" s="106"/>
    </row>
    <row r="287" spans="1:42" s="133" customFormat="1">
      <c r="A287" s="106"/>
      <c r="B287" s="106"/>
      <c r="C287" s="106"/>
      <c r="D287" s="138"/>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c r="AC287" s="106"/>
      <c r="AD287" s="106"/>
      <c r="AE287" s="106"/>
      <c r="AF287" s="106"/>
      <c r="AG287" s="106"/>
      <c r="AH287" s="106"/>
      <c r="AI287" s="106"/>
      <c r="AJ287" s="106"/>
      <c r="AK287" s="106"/>
      <c r="AL287" s="106"/>
      <c r="AM287" s="106"/>
      <c r="AN287" s="106"/>
      <c r="AO287" s="106"/>
      <c r="AP287" s="106"/>
    </row>
    <row r="288" spans="1:42" s="133" customFormat="1">
      <c r="A288" s="106"/>
      <c r="B288" s="106"/>
      <c r="C288" s="106"/>
      <c r="D288" s="138"/>
      <c r="F288" s="106"/>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c r="AC288" s="106"/>
      <c r="AD288" s="106"/>
      <c r="AE288" s="106"/>
      <c r="AF288" s="106"/>
      <c r="AG288" s="106"/>
      <c r="AH288" s="106"/>
      <c r="AI288" s="106"/>
      <c r="AJ288" s="106"/>
      <c r="AK288" s="106"/>
      <c r="AL288" s="106"/>
      <c r="AM288" s="106"/>
      <c r="AN288" s="106"/>
      <c r="AO288" s="106"/>
      <c r="AP288" s="106"/>
    </row>
    <row r="289" spans="1:42" s="133" customFormat="1">
      <c r="A289" s="106"/>
      <c r="B289" s="106"/>
      <c r="C289" s="106"/>
      <c r="D289" s="138"/>
      <c r="F289" s="106"/>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c r="AC289" s="106"/>
      <c r="AD289" s="106"/>
      <c r="AE289" s="106"/>
      <c r="AF289" s="106"/>
      <c r="AG289" s="106"/>
      <c r="AH289" s="106"/>
      <c r="AI289" s="106"/>
      <c r="AJ289" s="106"/>
      <c r="AK289" s="106"/>
      <c r="AL289" s="106"/>
      <c r="AM289" s="106"/>
      <c r="AN289" s="106"/>
      <c r="AO289" s="106"/>
      <c r="AP289" s="106"/>
    </row>
    <row r="290" spans="1:42" s="133" customFormat="1">
      <c r="A290" s="106"/>
      <c r="B290" s="106"/>
      <c r="C290" s="106"/>
      <c r="D290" s="138"/>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c r="AD290" s="106"/>
      <c r="AE290" s="106"/>
      <c r="AF290" s="106"/>
      <c r="AG290" s="106"/>
      <c r="AH290" s="106"/>
      <c r="AI290" s="106"/>
      <c r="AJ290" s="106"/>
      <c r="AK290" s="106"/>
      <c r="AL290" s="106"/>
      <c r="AM290" s="106"/>
      <c r="AN290" s="106"/>
      <c r="AO290" s="106"/>
      <c r="AP290" s="106"/>
    </row>
    <row r="291" spans="1:42" s="133" customFormat="1">
      <c r="A291" s="106"/>
      <c r="B291" s="106"/>
      <c r="C291" s="106"/>
      <c r="D291" s="138"/>
      <c r="F291" s="106"/>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c r="AC291" s="106"/>
      <c r="AD291" s="106"/>
      <c r="AE291" s="106"/>
      <c r="AF291" s="106"/>
      <c r="AG291" s="106"/>
      <c r="AH291" s="106"/>
      <c r="AI291" s="106"/>
      <c r="AJ291" s="106"/>
      <c r="AK291" s="106"/>
      <c r="AL291" s="106"/>
      <c r="AM291" s="106"/>
      <c r="AN291" s="106"/>
      <c r="AO291" s="106"/>
      <c r="AP291" s="106"/>
    </row>
    <row r="292" spans="1:42" s="133" customFormat="1">
      <c r="A292" s="106"/>
      <c r="B292" s="106"/>
      <c r="C292" s="106"/>
      <c r="D292" s="138"/>
      <c r="F292" s="106"/>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c r="AC292" s="106"/>
      <c r="AD292" s="106"/>
      <c r="AE292" s="106"/>
      <c r="AF292" s="106"/>
      <c r="AG292" s="106"/>
      <c r="AH292" s="106"/>
      <c r="AI292" s="106"/>
      <c r="AJ292" s="106"/>
      <c r="AK292" s="106"/>
      <c r="AL292" s="106"/>
      <c r="AM292" s="106"/>
      <c r="AN292" s="106"/>
      <c r="AO292" s="106"/>
      <c r="AP292" s="106"/>
    </row>
    <row r="293" spans="1:42" s="133" customFormat="1">
      <c r="A293" s="106"/>
      <c r="B293" s="106"/>
      <c r="C293" s="106"/>
      <c r="D293" s="138"/>
      <c r="F293" s="106"/>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c r="AC293" s="106"/>
      <c r="AD293" s="106"/>
      <c r="AE293" s="106"/>
      <c r="AF293" s="106"/>
      <c r="AG293" s="106"/>
      <c r="AH293" s="106"/>
      <c r="AI293" s="106"/>
      <c r="AJ293" s="106"/>
      <c r="AK293" s="106"/>
      <c r="AL293" s="106"/>
      <c r="AM293" s="106"/>
      <c r="AN293" s="106"/>
      <c r="AO293" s="106"/>
      <c r="AP293" s="106"/>
    </row>
    <row r="294" spans="1:42" s="133" customFormat="1">
      <c r="A294" s="106"/>
      <c r="B294" s="106"/>
      <c r="C294" s="106"/>
      <c r="D294" s="138"/>
      <c r="F294" s="106"/>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c r="AC294" s="106"/>
      <c r="AD294" s="106"/>
      <c r="AE294" s="106"/>
      <c r="AF294" s="106"/>
      <c r="AG294" s="106"/>
      <c r="AH294" s="106"/>
      <c r="AI294" s="106"/>
      <c r="AJ294" s="106"/>
      <c r="AK294" s="106"/>
      <c r="AL294" s="106"/>
      <c r="AM294" s="106"/>
      <c r="AN294" s="106"/>
      <c r="AO294" s="106"/>
      <c r="AP294" s="106"/>
    </row>
    <row r="295" spans="1:42" s="133" customFormat="1">
      <c r="A295" s="106"/>
      <c r="B295" s="106"/>
      <c r="C295" s="106"/>
      <c r="D295" s="138"/>
      <c r="F295" s="106"/>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c r="AC295" s="106"/>
      <c r="AD295" s="106"/>
      <c r="AE295" s="106"/>
      <c r="AF295" s="106"/>
      <c r="AG295" s="106"/>
      <c r="AH295" s="106"/>
      <c r="AI295" s="106"/>
      <c r="AJ295" s="106"/>
      <c r="AK295" s="106"/>
      <c r="AL295" s="106"/>
      <c r="AM295" s="106"/>
      <c r="AN295" s="106"/>
      <c r="AO295" s="106"/>
      <c r="AP295" s="106"/>
    </row>
    <row r="296" spans="1:42" s="133" customFormat="1">
      <c r="A296" s="106"/>
      <c r="B296" s="106"/>
      <c r="C296" s="106"/>
      <c r="D296" s="138"/>
      <c r="F296" s="106"/>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c r="AC296" s="106"/>
      <c r="AD296" s="106"/>
      <c r="AE296" s="106"/>
      <c r="AF296" s="106"/>
      <c r="AG296" s="106"/>
      <c r="AH296" s="106"/>
      <c r="AI296" s="106"/>
      <c r="AJ296" s="106"/>
      <c r="AK296" s="106"/>
      <c r="AL296" s="106"/>
      <c r="AM296" s="106"/>
      <c r="AN296" s="106"/>
      <c r="AO296" s="106"/>
      <c r="AP296" s="106"/>
    </row>
    <row r="297" spans="1:42" s="133" customFormat="1">
      <c r="A297" s="106"/>
      <c r="B297" s="106"/>
      <c r="C297" s="106"/>
      <c r="D297" s="138"/>
      <c r="F297" s="106"/>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c r="AC297" s="106"/>
      <c r="AD297" s="106"/>
      <c r="AE297" s="106"/>
      <c r="AF297" s="106"/>
      <c r="AG297" s="106"/>
      <c r="AH297" s="106"/>
      <c r="AI297" s="106"/>
      <c r="AJ297" s="106"/>
      <c r="AK297" s="106"/>
      <c r="AL297" s="106"/>
      <c r="AM297" s="106"/>
      <c r="AN297" s="106"/>
      <c r="AO297" s="106"/>
      <c r="AP297" s="106"/>
    </row>
    <row r="298" spans="1:42" s="133" customFormat="1">
      <c r="A298" s="106"/>
      <c r="B298" s="106"/>
      <c r="C298" s="106"/>
      <c r="D298" s="138"/>
      <c r="F298" s="106"/>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c r="AC298" s="106"/>
      <c r="AD298" s="106"/>
      <c r="AE298" s="106"/>
      <c r="AF298" s="106"/>
      <c r="AG298" s="106"/>
      <c r="AH298" s="106"/>
      <c r="AI298" s="106"/>
      <c r="AJ298" s="106"/>
      <c r="AK298" s="106"/>
      <c r="AL298" s="106"/>
      <c r="AM298" s="106"/>
      <c r="AN298" s="106"/>
      <c r="AO298" s="106"/>
      <c r="AP298" s="106"/>
    </row>
    <row r="299" spans="1:42" s="133" customFormat="1">
      <c r="A299" s="106"/>
      <c r="B299" s="106"/>
      <c r="C299" s="106"/>
      <c r="D299" s="138"/>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c r="AD299" s="106"/>
      <c r="AE299" s="106"/>
      <c r="AF299" s="106"/>
      <c r="AG299" s="106"/>
      <c r="AH299" s="106"/>
      <c r="AI299" s="106"/>
      <c r="AJ299" s="106"/>
      <c r="AK299" s="106"/>
      <c r="AL299" s="106"/>
      <c r="AM299" s="106"/>
      <c r="AN299" s="106"/>
      <c r="AO299" s="106"/>
      <c r="AP299" s="106"/>
    </row>
    <row r="300" spans="1:42" s="133" customFormat="1">
      <c r="A300" s="106"/>
      <c r="B300" s="106"/>
      <c r="C300" s="106"/>
      <c r="D300" s="138"/>
      <c r="F300" s="106"/>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c r="AC300" s="106"/>
      <c r="AD300" s="106"/>
      <c r="AE300" s="106"/>
      <c r="AF300" s="106"/>
      <c r="AG300" s="106"/>
      <c r="AH300" s="106"/>
      <c r="AI300" s="106"/>
      <c r="AJ300" s="106"/>
      <c r="AK300" s="106"/>
      <c r="AL300" s="106"/>
      <c r="AM300" s="106"/>
      <c r="AN300" s="106"/>
      <c r="AO300" s="106"/>
      <c r="AP300" s="106"/>
    </row>
    <row r="301" spans="1:42" s="133" customFormat="1">
      <c r="A301" s="106"/>
      <c r="B301" s="106"/>
      <c r="C301" s="106"/>
      <c r="D301" s="138"/>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c r="AC301" s="106"/>
      <c r="AD301" s="106"/>
      <c r="AE301" s="106"/>
      <c r="AF301" s="106"/>
      <c r="AG301" s="106"/>
      <c r="AH301" s="106"/>
      <c r="AI301" s="106"/>
      <c r="AJ301" s="106"/>
      <c r="AK301" s="106"/>
      <c r="AL301" s="106"/>
      <c r="AM301" s="106"/>
      <c r="AN301" s="106"/>
      <c r="AO301" s="106"/>
      <c r="AP301" s="106"/>
    </row>
    <row r="302" spans="1:42" s="133" customFormat="1">
      <c r="A302" s="106"/>
      <c r="B302" s="106"/>
      <c r="C302" s="106"/>
      <c r="D302" s="138"/>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c r="AC302" s="106"/>
      <c r="AD302" s="106"/>
      <c r="AE302" s="106"/>
      <c r="AF302" s="106"/>
      <c r="AG302" s="106"/>
      <c r="AH302" s="106"/>
      <c r="AI302" s="106"/>
      <c r="AJ302" s="106"/>
      <c r="AK302" s="106"/>
      <c r="AL302" s="106"/>
      <c r="AM302" s="106"/>
      <c r="AN302" s="106"/>
      <c r="AO302" s="106"/>
      <c r="AP302" s="106"/>
    </row>
    <row r="303" spans="1:42" s="133" customFormat="1">
      <c r="A303" s="106"/>
      <c r="B303" s="106"/>
      <c r="C303" s="106"/>
      <c r="D303" s="138"/>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c r="AC303" s="106"/>
      <c r="AD303" s="106"/>
      <c r="AE303" s="106"/>
      <c r="AF303" s="106"/>
      <c r="AG303" s="106"/>
      <c r="AH303" s="106"/>
      <c r="AI303" s="106"/>
      <c r="AJ303" s="106"/>
      <c r="AK303" s="106"/>
      <c r="AL303" s="106"/>
      <c r="AM303" s="106"/>
      <c r="AN303" s="106"/>
      <c r="AO303" s="106"/>
      <c r="AP303" s="106"/>
    </row>
    <row r="304" spans="1:42" s="133" customFormat="1">
      <c r="A304" s="106"/>
      <c r="B304" s="106"/>
      <c r="C304" s="106"/>
      <c r="D304" s="138"/>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c r="AC304" s="106"/>
      <c r="AD304" s="106"/>
      <c r="AE304" s="106"/>
      <c r="AF304" s="106"/>
      <c r="AG304" s="106"/>
      <c r="AH304" s="106"/>
      <c r="AI304" s="106"/>
      <c r="AJ304" s="106"/>
      <c r="AK304" s="106"/>
      <c r="AL304" s="106"/>
      <c r="AM304" s="106"/>
      <c r="AN304" s="106"/>
      <c r="AO304" s="106"/>
      <c r="AP304" s="106"/>
    </row>
    <row r="305" spans="1:42" s="133" customFormat="1">
      <c r="A305" s="106"/>
      <c r="B305" s="106"/>
      <c r="C305" s="106"/>
      <c r="D305" s="138"/>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c r="AC305" s="106"/>
      <c r="AD305" s="106"/>
      <c r="AE305" s="106"/>
      <c r="AF305" s="106"/>
      <c r="AG305" s="106"/>
      <c r="AH305" s="106"/>
      <c r="AI305" s="106"/>
      <c r="AJ305" s="106"/>
      <c r="AK305" s="106"/>
      <c r="AL305" s="106"/>
      <c r="AM305" s="106"/>
      <c r="AN305" s="106"/>
      <c r="AO305" s="106"/>
      <c r="AP305" s="106"/>
    </row>
    <row r="306" spans="1:42" s="133" customFormat="1">
      <c r="A306" s="106"/>
      <c r="B306" s="106"/>
      <c r="C306" s="106"/>
      <c r="D306" s="138"/>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c r="AC306" s="106"/>
      <c r="AD306" s="106"/>
      <c r="AE306" s="106"/>
      <c r="AF306" s="106"/>
      <c r="AG306" s="106"/>
      <c r="AH306" s="106"/>
      <c r="AI306" s="106"/>
      <c r="AJ306" s="106"/>
      <c r="AK306" s="106"/>
      <c r="AL306" s="106"/>
      <c r="AM306" s="106"/>
      <c r="AN306" s="106"/>
      <c r="AO306" s="106"/>
      <c r="AP306" s="106"/>
    </row>
    <row r="307" spans="1:42" s="133" customFormat="1">
      <c r="A307" s="106"/>
      <c r="B307" s="106"/>
      <c r="C307" s="106"/>
      <c r="D307" s="138"/>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c r="AE307" s="106"/>
      <c r="AF307" s="106"/>
      <c r="AG307" s="106"/>
      <c r="AH307" s="106"/>
      <c r="AI307" s="106"/>
      <c r="AJ307" s="106"/>
      <c r="AK307" s="106"/>
      <c r="AL307" s="106"/>
      <c r="AM307" s="106"/>
      <c r="AN307" s="106"/>
      <c r="AO307" s="106"/>
      <c r="AP307" s="106"/>
    </row>
    <row r="308" spans="1:42" s="133" customFormat="1">
      <c r="A308" s="106"/>
      <c r="B308" s="106"/>
      <c r="C308" s="106"/>
      <c r="D308" s="138"/>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c r="AC308" s="106"/>
      <c r="AD308" s="106"/>
      <c r="AE308" s="106"/>
      <c r="AF308" s="106"/>
      <c r="AG308" s="106"/>
      <c r="AH308" s="106"/>
      <c r="AI308" s="106"/>
      <c r="AJ308" s="106"/>
      <c r="AK308" s="106"/>
      <c r="AL308" s="106"/>
      <c r="AM308" s="106"/>
      <c r="AN308" s="106"/>
      <c r="AO308" s="106"/>
      <c r="AP308" s="106"/>
    </row>
    <row r="309" spans="1:42" s="133" customFormat="1">
      <c r="A309" s="106"/>
      <c r="B309" s="106"/>
      <c r="C309" s="106"/>
      <c r="D309" s="138"/>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c r="AC309" s="106"/>
      <c r="AD309" s="106"/>
      <c r="AE309" s="106"/>
      <c r="AF309" s="106"/>
      <c r="AG309" s="106"/>
      <c r="AH309" s="106"/>
      <c r="AI309" s="106"/>
      <c r="AJ309" s="106"/>
      <c r="AK309" s="106"/>
      <c r="AL309" s="106"/>
      <c r="AM309" s="106"/>
      <c r="AN309" s="106"/>
      <c r="AO309" s="106"/>
      <c r="AP309" s="106"/>
    </row>
    <row r="310" spans="1:42" s="133" customFormat="1">
      <c r="A310" s="106"/>
      <c r="B310" s="106"/>
      <c r="C310" s="106"/>
      <c r="D310" s="138"/>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c r="AC310" s="106"/>
      <c r="AD310" s="106"/>
      <c r="AE310" s="106"/>
      <c r="AF310" s="106"/>
      <c r="AG310" s="106"/>
      <c r="AH310" s="106"/>
      <c r="AI310" s="106"/>
      <c r="AJ310" s="106"/>
      <c r="AK310" s="106"/>
      <c r="AL310" s="106"/>
      <c r="AM310" s="106"/>
      <c r="AN310" s="106"/>
      <c r="AO310" s="106"/>
      <c r="AP310" s="106"/>
    </row>
    <row r="311" spans="1:42" s="133" customFormat="1">
      <c r="A311" s="106"/>
      <c r="B311" s="106"/>
      <c r="C311" s="106"/>
      <c r="D311" s="138"/>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c r="AC311" s="106"/>
      <c r="AD311" s="106"/>
      <c r="AE311" s="106"/>
      <c r="AF311" s="106"/>
      <c r="AG311" s="106"/>
      <c r="AH311" s="106"/>
      <c r="AI311" s="106"/>
      <c r="AJ311" s="106"/>
      <c r="AK311" s="106"/>
      <c r="AL311" s="106"/>
      <c r="AM311" s="106"/>
      <c r="AN311" s="106"/>
      <c r="AO311" s="106"/>
      <c r="AP311" s="106"/>
    </row>
    <row r="312" spans="1:42" s="133" customFormat="1">
      <c r="A312" s="106"/>
      <c r="B312" s="106"/>
      <c r="C312" s="106"/>
      <c r="D312" s="138"/>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c r="AC312" s="106"/>
      <c r="AD312" s="106"/>
      <c r="AE312" s="106"/>
      <c r="AF312" s="106"/>
      <c r="AG312" s="106"/>
      <c r="AH312" s="106"/>
      <c r="AI312" s="106"/>
      <c r="AJ312" s="106"/>
      <c r="AK312" s="106"/>
      <c r="AL312" s="106"/>
      <c r="AM312" s="106"/>
      <c r="AN312" s="106"/>
      <c r="AO312" s="106"/>
      <c r="AP312" s="106"/>
    </row>
    <row r="313" spans="1:42" s="133" customFormat="1">
      <c r="A313" s="106"/>
      <c r="B313" s="106"/>
      <c r="C313" s="106"/>
      <c r="D313" s="138"/>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c r="AC313" s="106"/>
      <c r="AD313" s="106"/>
      <c r="AE313" s="106"/>
      <c r="AF313" s="106"/>
      <c r="AG313" s="106"/>
      <c r="AH313" s="106"/>
      <c r="AI313" s="106"/>
      <c r="AJ313" s="106"/>
      <c r="AK313" s="106"/>
      <c r="AL313" s="106"/>
      <c r="AM313" s="106"/>
      <c r="AN313" s="106"/>
      <c r="AO313" s="106"/>
      <c r="AP313" s="106"/>
    </row>
    <row r="314" spans="1:42" s="133" customFormat="1">
      <c r="A314" s="106"/>
      <c r="B314" s="106"/>
      <c r="C314" s="106"/>
      <c r="D314" s="138"/>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c r="AC314" s="106"/>
      <c r="AD314" s="106"/>
      <c r="AE314" s="106"/>
      <c r="AF314" s="106"/>
      <c r="AG314" s="106"/>
      <c r="AH314" s="106"/>
      <c r="AI314" s="106"/>
      <c r="AJ314" s="106"/>
      <c r="AK314" s="106"/>
      <c r="AL314" s="106"/>
      <c r="AM314" s="106"/>
      <c r="AN314" s="106"/>
      <c r="AO314" s="106"/>
      <c r="AP314" s="106"/>
    </row>
    <row r="315" spans="1:42" s="133" customFormat="1">
      <c r="A315" s="106"/>
      <c r="B315" s="106"/>
      <c r="C315" s="106"/>
      <c r="D315" s="138"/>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c r="AD315" s="106"/>
      <c r="AE315" s="106"/>
      <c r="AF315" s="106"/>
      <c r="AG315" s="106"/>
      <c r="AH315" s="106"/>
      <c r="AI315" s="106"/>
      <c r="AJ315" s="106"/>
      <c r="AK315" s="106"/>
      <c r="AL315" s="106"/>
      <c r="AM315" s="106"/>
      <c r="AN315" s="106"/>
      <c r="AO315" s="106"/>
      <c r="AP315" s="106"/>
    </row>
    <row r="316" spans="1:42" s="133" customFormat="1">
      <c r="A316" s="106"/>
      <c r="B316" s="106"/>
      <c r="C316" s="106"/>
      <c r="D316" s="138"/>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c r="AC316" s="106"/>
      <c r="AD316" s="106"/>
      <c r="AE316" s="106"/>
      <c r="AF316" s="106"/>
      <c r="AG316" s="106"/>
      <c r="AH316" s="106"/>
      <c r="AI316" s="106"/>
      <c r="AJ316" s="106"/>
      <c r="AK316" s="106"/>
      <c r="AL316" s="106"/>
      <c r="AM316" s="106"/>
      <c r="AN316" s="106"/>
      <c r="AO316" s="106"/>
      <c r="AP316" s="106"/>
    </row>
    <row r="317" spans="1:42" s="133" customFormat="1">
      <c r="A317" s="106"/>
      <c r="B317" s="106"/>
      <c r="C317" s="106"/>
      <c r="D317" s="138"/>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c r="AC317" s="106"/>
      <c r="AD317" s="106"/>
      <c r="AE317" s="106"/>
      <c r="AF317" s="106"/>
      <c r="AG317" s="106"/>
      <c r="AH317" s="106"/>
      <c r="AI317" s="106"/>
      <c r="AJ317" s="106"/>
      <c r="AK317" s="106"/>
      <c r="AL317" s="106"/>
      <c r="AM317" s="106"/>
      <c r="AN317" s="106"/>
      <c r="AO317" s="106"/>
      <c r="AP317" s="106"/>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7BDB9-4D66-40A8-BD79-0B25207CD67B}">
  <dimension ref="A1:AQ317"/>
  <sheetViews>
    <sheetView showGridLines="0" zoomScaleNormal="100" zoomScalePageLayoutView="90" workbookViewId="0">
      <pane ySplit="2" topLeftCell="A6" activePane="bottomLeft" state="frozen"/>
      <selection pane="bottomLeft" activeCell="P28" sqref="P28"/>
    </sheetView>
  </sheetViews>
  <sheetFormatPr defaultColWidth="10.7109375" defaultRowHeight="15.75"/>
  <cols>
    <col min="1" max="2" width="0.85546875" style="1" customWidth="1"/>
    <col min="3" max="3" width="8.7109375" style="1" customWidth="1"/>
    <col min="4" max="4" width="9.7109375" style="2" customWidth="1"/>
    <col min="5" max="5" width="18.7109375" style="2" customWidth="1"/>
    <col min="6" max="6" width="13" style="1" bestFit="1" customWidth="1"/>
    <col min="7" max="7" width="13.7109375" style="1" customWidth="1"/>
    <col min="8" max="8" width="13.140625" style="1" customWidth="1"/>
    <col min="9" max="9" width="11.7109375" style="1" customWidth="1"/>
    <col min="10" max="10" width="12.28515625" style="1" customWidth="1"/>
    <col min="11" max="11" width="21.42578125" style="1" bestFit="1" customWidth="1"/>
    <col min="12" max="12" width="9.7109375" style="1" bestFit="1" customWidth="1"/>
    <col min="13" max="13" width="8.28515625" style="1" bestFit="1" customWidth="1"/>
    <col min="14" max="14" width="21" style="1" customWidth="1"/>
    <col min="15" max="15" width="16.7109375" style="1" customWidth="1"/>
    <col min="16" max="16" width="14" style="1" bestFit="1" customWidth="1"/>
    <col min="17" max="17" width="6.42578125" style="1" bestFit="1" customWidth="1"/>
    <col min="18" max="18" width="5.5703125" style="1" bestFit="1" customWidth="1"/>
    <col min="19" max="19" width="13" style="1" bestFit="1" customWidth="1"/>
    <col min="20" max="20" width="17.42578125" style="1" bestFit="1" customWidth="1"/>
    <col min="21" max="16384" width="10.7109375" style="1"/>
  </cols>
  <sheetData>
    <row r="1" spans="3:43" ht="22.15" customHeight="1">
      <c r="C1" s="88" t="s">
        <v>311</v>
      </c>
      <c r="D1" s="88" t="s">
        <v>312</v>
      </c>
      <c r="E1" s="88" t="s">
        <v>313</v>
      </c>
      <c r="F1" s="89"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88"/>
      <c r="H1" s="88"/>
      <c r="I1" s="88"/>
      <c r="J1" s="88"/>
      <c r="K1" s="89" t="str" cm="1">
        <f t="array" ref="K1">_xlfn.IFS(ROW(A100)&lt;100,"Undo deleted row or quit without saving",COLUMN(AZ1)&lt;52,"Undo deleted column or quit without saving",ROW(A100)&gt;100,"Undo inserted row or quit without saving",COLUMN(AZ1)&gt;52,"Undo inserted column or quit without saving",Scoreboard!$F$24&lt;&gt;"","Security compromised: Undo last action or quit without saving",TRUE=TRUE,"Connor Guarino")</f>
        <v>Connor Guarino</v>
      </c>
      <c r="L1" s="89"/>
      <c r="M1" s="89"/>
      <c r="N1" s="89" t="s">
        <v>314</v>
      </c>
      <c r="O1" s="89"/>
      <c r="P1" s="89"/>
      <c r="Q1" s="89"/>
      <c r="R1" s="90" t="s">
        <v>315</v>
      </c>
      <c r="S1" s="89"/>
      <c r="T1" s="89"/>
      <c r="U1" s="127" t="s">
        <v>318</v>
      </c>
      <c r="V1" s="92"/>
      <c r="W1" s="91"/>
      <c r="X1" s="92"/>
      <c r="Y1" s="91"/>
      <c r="Z1" s="88" t="str">
        <f t="shared" ref="Z1:AC2" si="0">C1</f>
        <v>earned</v>
      </c>
      <c r="AA1" s="88" t="str">
        <f t="shared" si="0"/>
        <v>possible</v>
      </c>
      <c r="AB1" s="88" t="str">
        <f t="shared" si="0"/>
        <v>cell</v>
      </c>
      <c r="AC1" s="89" t="str">
        <f t="shared" ca="1" si="0"/>
        <v>error</v>
      </c>
      <c r="AD1" s="88"/>
      <c r="AE1" s="88"/>
      <c r="AF1" s="93"/>
      <c r="AG1" s="93"/>
      <c r="AH1" s="89" t="str">
        <f>K1</f>
        <v>Connor Guarino</v>
      </c>
      <c r="AI1" s="89"/>
      <c r="AJ1" s="93"/>
      <c r="AK1" s="93"/>
      <c r="AL1" s="93"/>
      <c r="AM1" s="93"/>
      <c r="AN1" s="89" t="s">
        <v>314</v>
      </c>
      <c r="AO1" s="93"/>
      <c r="AP1" s="93"/>
      <c r="AQ1" s="93"/>
    </row>
    <row r="2" spans="3:43" ht="22.9" customHeight="1" thickBot="1">
      <c r="C2" s="94">
        <f ca="1">DSC!$C$2</f>
        <v>8</v>
      </c>
      <c r="D2" s="95">
        <f>DSC!$D$2</f>
        <v>8</v>
      </c>
      <c r="E2" s="94" t="str" cm="1">
        <f t="array" aca="1" ref="E2" ca="1">SUBSTITUTE(IF(LEN(CELL("address"))&lt;15,CELL("address"),""),"$","")</f>
        <v/>
      </c>
      <c r="F2" s="96" t="str">
        <f ca="1">IF(ISNUMBER(SEARCH("#REF!",_xlfn.FORMULATEXT(INDIRECT("'DSC'!"&amp;E2)))),"DRAGGING CELLS IS NOT PERMITTED. PLEASE UNDO LAST ACTION!!",IF($R$1&lt;&gt;"Feedback OFF",IFERROR(HLOOKUP(INDIRECT("'DSC'!"&amp;E2),Feedback_SFX!$B$2:$N$10,IF($R$1="Feedback ON", 2, Feedback_SFX!B1), FALSE), ""),""))</f>
        <v/>
      </c>
      <c r="G2" s="97"/>
      <c r="H2" s="97"/>
      <c r="I2" s="97"/>
      <c r="J2" s="97"/>
      <c r="K2" s="98"/>
      <c r="L2" s="97"/>
      <c r="M2" s="97"/>
      <c r="N2" s="97"/>
      <c r="O2" s="97"/>
      <c r="P2" s="97"/>
      <c r="Q2" s="97"/>
      <c r="R2" s="104" t="str">
        <f ca="1">IF(Scoreboard!$E$4="Excel version: Invalid","****ERROR: Scoreboard requires Excel 365 or 2021 to run****", "")</f>
        <v/>
      </c>
      <c r="S2" s="97"/>
      <c r="T2" s="97"/>
      <c r="U2" s="99"/>
      <c r="V2" s="100"/>
      <c r="W2" s="101"/>
      <c r="X2" s="100"/>
      <c r="Y2" s="101"/>
      <c r="Z2" s="102">
        <f t="shared" ca="1" si="0"/>
        <v>8</v>
      </c>
      <c r="AA2" s="102">
        <f t="shared" si="0"/>
        <v>8</v>
      </c>
      <c r="AB2" s="102" t="str">
        <f t="shared" ca="1" si="0"/>
        <v/>
      </c>
      <c r="AC2" s="96" t="str">
        <f t="shared" ca="1" si="0"/>
        <v/>
      </c>
      <c r="AD2" s="97"/>
      <c r="AE2" s="97"/>
      <c r="AF2" s="103"/>
      <c r="AG2" s="103"/>
      <c r="AH2" s="103"/>
      <c r="AI2" s="103"/>
      <c r="AJ2" s="103"/>
      <c r="AK2" s="103"/>
      <c r="AL2" s="103"/>
      <c r="AM2" s="103"/>
      <c r="AN2" s="103"/>
      <c r="AO2" s="103"/>
      <c r="AP2" s="103"/>
      <c r="AQ2" s="103"/>
    </row>
    <row r="3" spans="3:43" ht="4.9000000000000004" customHeight="1"/>
    <row r="4" spans="3:43" ht="4.9000000000000004" customHeight="1"/>
    <row r="5" spans="3:43" ht="4.9000000000000004" customHeight="1"/>
    <row r="6" spans="3:43" ht="4.9000000000000004" customHeight="1"/>
    <row r="8" spans="3:43" s="7" customFormat="1" ht="31.5">
      <c r="D8" s="6" t="s">
        <v>1</v>
      </c>
      <c r="E8" s="6" t="s">
        <v>2</v>
      </c>
      <c r="F8" s="6" t="s">
        <v>3</v>
      </c>
      <c r="G8" s="6" t="s">
        <v>4</v>
      </c>
      <c r="K8" s="34" t="s">
        <v>36</v>
      </c>
      <c r="L8" s="9"/>
      <c r="M8" s="9"/>
      <c r="N8" s="9"/>
      <c r="O8" s="9"/>
      <c r="P8" s="9"/>
      <c r="Q8" s="9"/>
      <c r="R8" s="10"/>
      <c r="T8" s="1"/>
    </row>
    <row r="9" spans="3:43">
      <c r="D9" s="14" t="s">
        <v>6</v>
      </c>
      <c r="E9" s="14" t="s">
        <v>7</v>
      </c>
      <c r="F9" s="14" t="s">
        <v>8</v>
      </c>
      <c r="G9" s="14" t="s">
        <v>9</v>
      </c>
      <c r="K9" s="15" t="s">
        <v>10</v>
      </c>
      <c r="L9" s="16"/>
      <c r="M9" s="16"/>
      <c r="N9" s="16"/>
      <c r="O9" s="16"/>
      <c r="P9" s="16"/>
      <c r="Q9" s="16"/>
      <c r="R9" s="17"/>
    </row>
    <row r="10" spans="3:43">
      <c r="D10" s="14" t="s">
        <v>6</v>
      </c>
      <c r="E10" s="14" t="s">
        <v>7</v>
      </c>
      <c r="F10" s="14" t="s">
        <v>13</v>
      </c>
      <c r="G10" s="14" t="s">
        <v>9</v>
      </c>
      <c r="K10" s="15"/>
      <c r="L10" s="16"/>
      <c r="M10" s="16"/>
      <c r="N10" s="16"/>
      <c r="O10" s="16"/>
      <c r="P10" s="16"/>
      <c r="Q10" s="16"/>
      <c r="R10" s="17"/>
    </row>
    <row r="11" spans="3:43">
      <c r="D11" s="14" t="s">
        <v>6</v>
      </c>
      <c r="E11" s="14" t="s">
        <v>15</v>
      </c>
      <c r="F11" s="14" t="s">
        <v>16</v>
      </c>
      <c r="G11" s="14" t="s">
        <v>17</v>
      </c>
      <c r="K11" s="18" t="s">
        <v>18</v>
      </c>
      <c r="L11" s="16"/>
      <c r="M11" s="16"/>
      <c r="N11" s="16"/>
      <c r="O11" s="16"/>
      <c r="P11" s="16"/>
      <c r="Q11" s="16"/>
      <c r="R11" s="17"/>
    </row>
    <row r="12" spans="3:43">
      <c r="D12" s="14" t="s">
        <v>6</v>
      </c>
      <c r="E12" s="14" t="s">
        <v>7</v>
      </c>
      <c r="F12" s="14" t="s">
        <v>13</v>
      </c>
      <c r="G12" s="14" t="s">
        <v>17</v>
      </c>
      <c r="K12" s="19" t="s">
        <v>37</v>
      </c>
      <c r="L12" s="16"/>
      <c r="M12" s="16"/>
      <c r="N12" s="16"/>
      <c r="O12" s="16"/>
      <c r="P12" s="16"/>
      <c r="Q12" s="16"/>
      <c r="R12" s="17"/>
    </row>
    <row r="13" spans="3:43">
      <c r="D13" s="14" t="s">
        <v>23</v>
      </c>
      <c r="E13" s="14" t="s">
        <v>24</v>
      </c>
      <c r="F13" s="14" t="s">
        <v>25</v>
      </c>
      <c r="G13" s="14" t="s">
        <v>9</v>
      </c>
      <c r="K13" s="35" t="s">
        <v>38</v>
      </c>
      <c r="L13" s="16"/>
      <c r="M13" s="16"/>
      <c r="N13" s="16"/>
      <c r="O13" s="16"/>
      <c r="P13" s="16"/>
      <c r="Q13" s="16"/>
      <c r="R13" s="17"/>
    </row>
    <row r="14" spans="3:43">
      <c r="D14" s="14" t="s">
        <v>6</v>
      </c>
      <c r="E14" s="14" t="s">
        <v>15</v>
      </c>
      <c r="F14" s="14" t="s">
        <v>13</v>
      </c>
      <c r="G14" s="14" t="s">
        <v>17</v>
      </c>
      <c r="K14" s="36" t="s">
        <v>39</v>
      </c>
      <c r="L14" s="16"/>
      <c r="M14" s="16"/>
      <c r="N14" s="16"/>
      <c r="O14" s="16"/>
      <c r="P14" s="16"/>
      <c r="Q14" s="16"/>
      <c r="R14" s="17"/>
    </row>
    <row r="15" spans="3:43">
      <c r="D15" s="14" t="s">
        <v>6</v>
      </c>
      <c r="E15" s="14" t="s">
        <v>7</v>
      </c>
      <c r="F15" s="14" t="s">
        <v>13</v>
      </c>
      <c r="G15" s="14" t="s">
        <v>9</v>
      </c>
      <c r="K15" s="21" t="s">
        <v>40</v>
      </c>
      <c r="L15" s="16"/>
      <c r="M15" s="16"/>
      <c r="N15" s="16"/>
      <c r="O15" s="16"/>
      <c r="P15" s="16"/>
      <c r="Q15" s="16"/>
      <c r="R15" s="17"/>
    </row>
    <row r="16" spans="3:43">
      <c r="D16" s="14" t="s">
        <v>23</v>
      </c>
      <c r="E16" s="14" t="s">
        <v>7</v>
      </c>
      <c r="F16" s="14" t="s">
        <v>8</v>
      </c>
      <c r="G16" s="14" t="s">
        <v>9</v>
      </c>
      <c r="K16" s="37" t="s">
        <v>41</v>
      </c>
      <c r="L16" s="24"/>
      <c r="M16" s="24"/>
      <c r="N16" s="24"/>
      <c r="O16" s="24"/>
      <c r="P16" s="24"/>
      <c r="Q16" s="24"/>
      <c r="R16" s="25"/>
    </row>
    <row r="17" spans="4:42">
      <c r="D17" s="14" t="s">
        <v>6</v>
      </c>
      <c r="E17" s="14" t="s">
        <v>7</v>
      </c>
      <c r="F17" s="14" t="s">
        <v>13</v>
      </c>
      <c r="G17" s="14" t="s">
        <v>9</v>
      </c>
    </row>
    <row r="18" spans="4:42">
      <c r="D18" s="14" t="s">
        <v>23</v>
      </c>
      <c r="E18" s="14" t="s">
        <v>7</v>
      </c>
      <c r="F18" s="14" t="s">
        <v>25</v>
      </c>
      <c r="G18" s="14" t="s">
        <v>9</v>
      </c>
    </row>
    <row r="19" spans="4:42">
      <c r="D19" s="14" t="s">
        <v>6</v>
      </c>
      <c r="E19" s="14" t="s">
        <v>30</v>
      </c>
      <c r="F19" s="14" t="s">
        <v>13</v>
      </c>
      <c r="G19" s="14" t="s">
        <v>17</v>
      </c>
    </row>
    <row r="20" spans="4:42" ht="18.75">
      <c r="D20" s="14" t="s">
        <v>6</v>
      </c>
      <c r="E20" s="14" t="s">
        <v>7</v>
      </c>
      <c r="F20" s="14" t="s">
        <v>13</v>
      </c>
      <c r="G20" s="14" t="s">
        <v>17</v>
      </c>
      <c r="K20" s="38" t="s">
        <v>42</v>
      </c>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row>
    <row r="21" spans="4:42" ht="18.75">
      <c r="D21" s="14" t="s">
        <v>23</v>
      </c>
      <c r="E21" s="14" t="s">
        <v>7</v>
      </c>
      <c r="F21" s="14" t="s">
        <v>25</v>
      </c>
      <c r="G21" s="14" t="s">
        <v>9</v>
      </c>
      <c r="K21" s="38" t="s">
        <v>43</v>
      </c>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row>
    <row r="22" spans="4:42">
      <c r="D22" s="14" t="s">
        <v>23</v>
      </c>
      <c r="E22" s="14" t="s">
        <v>7</v>
      </c>
      <c r="F22" s="14" t="s">
        <v>25</v>
      </c>
      <c r="G22" s="14" t="s">
        <v>17</v>
      </c>
      <c r="K22" s="7"/>
      <c r="L22" s="7"/>
      <c r="M22" s="7"/>
      <c r="N22" s="7"/>
      <c r="O22" s="7"/>
      <c r="S22" s="39"/>
    </row>
    <row r="23" spans="4:42">
      <c r="D23" s="14" t="s">
        <v>6</v>
      </c>
      <c r="E23" s="14" t="s">
        <v>7</v>
      </c>
      <c r="F23" s="14" t="s">
        <v>13</v>
      </c>
      <c r="G23" s="14" t="s">
        <v>9</v>
      </c>
      <c r="K23" s="146" t="s">
        <v>1</v>
      </c>
      <c r="L23" s="146" t="s">
        <v>44</v>
      </c>
      <c r="M23" s="146" t="s">
        <v>32</v>
      </c>
      <c r="N23" s="7"/>
      <c r="O23" s="7"/>
      <c r="P23" s="223" t="s">
        <v>1</v>
      </c>
      <c r="Q23" t="s">
        <v>44</v>
      </c>
      <c r="R23" t="s">
        <v>32</v>
      </c>
      <c r="S23" s="39"/>
      <c r="V23" s="7"/>
    </row>
    <row r="24" spans="4:42">
      <c r="D24" s="14" t="s">
        <v>6</v>
      </c>
      <c r="E24" s="14" t="s">
        <v>7</v>
      </c>
      <c r="F24" s="14" t="s">
        <v>8</v>
      </c>
      <c r="G24" s="14" t="s">
        <v>9</v>
      </c>
      <c r="K24" s="146" t="s">
        <v>6</v>
      </c>
      <c r="L24" s="146">
        <v>35</v>
      </c>
      <c r="M24" s="147">
        <v>0.660377358490566</v>
      </c>
      <c r="N24" s="7"/>
      <c r="O24" s="7"/>
      <c r="P24" s="224" t="s">
        <v>6</v>
      </c>
      <c r="Q24" s="225">
        <v>35</v>
      </c>
      <c r="R24" s="226">
        <v>0.660377358490566</v>
      </c>
    </row>
    <row r="25" spans="4:42">
      <c r="D25" s="14" t="s">
        <v>34</v>
      </c>
      <c r="E25" s="14" t="s">
        <v>7</v>
      </c>
      <c r="F25" s="14" t="s">
        <v>25</v>
      </c>
      <c r="G25" s="14" t="s">
        <v>9</v>
      </c>
      <c r="K25" s="146" t="s">
        <v>23</v>
      </c>
      <c r="L25" s="149" t="s">
        <v>320</v>
      </c>
      <c r="M25" s="150" t="s">
        <v>320</v>
      </c>
      <c r="N25" s="7"/>
      <c r="O25" s="7"/>
      <c r="P25" s="224" t="s">
        <v>23</v>
      </c>
      <c r="Q25" s="225">
        <v>10</v>
      </c>
      <c r="R25" s="226">
        <v>0.18867924528301888</v>
      </c>
    </row>
    <row r="26" spans="4:42">
      <c r="D26" s="14" t="s">
        <v>6</v>
      </c>
      <c r="E26" s="14" t="s">
        <v>7</v>
      </c>
      <c r="F26" s="14" t="s">
        <v>16</v>
      </c>
      <c r="G26" s="14" t="s">
        <v>9</v>
      </c>
      <c r="K26" s="146" t="s">
        <v>35</v>
      </c>
      <c r="L26" s="149" t="s">
        <v>320</v>
      </c>
      <c r="M26" s="150" t="s">
        <v>320</v>
      </c>
      <c r="N26" s="7"/>
      <c r="O26" s="7"/>
      <c r="P26" s="224" t="s">
        <v>35</v>
      </c>
      <c r="Q26" s="225">
        <v>3</v>
      </c>
      <c r="R26" s="226">
        <v>5.6603773584905662E-2</v>
      </c>
    </row>
    <row r="27" spans="4:42">
      <c r="D27" s="14" t="s">
        <v>6</v>
      </c>
      <c r="E27" s="14" t="s">
        <v>15</v>
      </c>
      <c r="F27" s="14" t="s">
        <v>13</v>
      </c>
      <c r="G27" s="14" t="s">
        <v>17</v>
      </c>
      <c r="K27" s="146" t="s">
        <v>30</v>
      </c>
      <c r="L27" s="149" t="s">
        <v>320</v>
      </c>
      <c r="M27" s="150" t="s">
        <v>320</v>
      </c>
      <c r="N27" s="7"/>
      <c r="O27" s="7"/>
      <c r="P27" s="224" t="s">
        <v>30</v>
      </c>
      <c r="Q27" s="225">
        <v>3</v>
      </c>
      <c r="R27" s="226">
        <v>5.6603773584905662E-2</v>
      </c>
    </row>
    <row r="28" spans="4:42">
      <c r="D28" s="14" t="s">
        <v>34</v>
      </c>
      <c r="E28" s="14" t="s">
        <v>7</v>
      </c>
      <c r="F28" s="14" t="s">
        <v>13</v>
      </c>
      <c r="G28" s="14" t="s">
        <v>9</v>
      </c>
      <c r="K28" s="146" t="s">
        <v>34</v>
      </c>
      <c r="L28" s="149" t="s">
        <v>320</v>
      </c>
      <c r="M28" s="150" t="s">
        <v>320</v>
      </c>
      <c r="N28" s="7"/>
      <c r="O28" s="7"/>
      <c r="P28" s="224" t="s">
        <v>34</v>
      </c>
      <c r="Q28" s="225">
        <v>2</v>
      </c>
      <c r="R28" s="226">
        <v>3.7735849056603772E-2</v>
      </c>
    </row>
    <row r="29" spans="4:42">
      <c r="D29" s="14" t="s">
        <v>6</v>
      </c>
      <c r="E29" s="14" t="s">
        <v>7</v>
      </c>
      <c r="F29" s="14" t="s">
        <v>25</v>
      </c>
      <c r="G29" s="14" t="s">
        <v>9</v>
      </c>
      <c r="K29" s="146" t="s">
        <v>45</v>
      </c>
      <c r="L29" s="149" t="s">
        <v>320</v>
      </c>
      <c r="M29" s="150" t="s">
        <v>320</v>
      </c>
      <c r="O29" s="7"/>
      <c r="P29" s="224" t="s">
        <v>45</v>
      </c>
      <c r="Q29" s="225">
        <v>53</v>
      </c>
      <c r="R29" s="226">
        <v>1</v>
      </c>
    </row>
    <row r="30" spans="4:42">
      <c r="D30" s="14" t="s">
        <v>6</v>
      </c>
      <c r="E30" s="14" t="s">
        <v>7</v>
      </c>
      <c r="F30" s="14" t="s">
        <v>16</v>
      </c>
      <c r="G30" s="14" t="s">
        <v>17</v>
      </c>
      <c r="K30" s="7"/>
      <c r="L30" s="7"/>
      <c r="M30" s="7"/>
      <c r="O30" s="7"/>
      <c r="P30"/>
      <c r="Q30"/>
      <c r="R30"/>
    </row>
    <row r="31" spans="4:42">
      <c r="D31" s="14" t="s">
        <v>6</v>
      </c>
      <c r="E31" s="14" t="s">
        <v>7</v>
      </c>
      <c r="F31" s="14" t="s">
        <v>16</v>
      </c>
      <c r="G31" s="14" t="s">
        <v>9</v>
      </c>
      <c r="K31" s="7"/>
      <c r="L31" s="7"/>
      <c r="M31" s="7"/>
      <c r="P31"/>
      <c r="Q31"/>
      <c r="R31"/>
    </row>
    <row r="32" spans="4:42">
      <c r="D32" s="14" t="s">
        <v>6</v>
      </c>
      <c r="E32" s="14" t="s">
        <v>15</v>
      </c>
      <c r="F32" s="14" t="s">
        <v>16</v>
      </c>
      <c r="G32" s="14" t="s">
        <v>17</v>
      </c>
      <c r="K32" s="7"/>
      <c r="L32" s="7"/>
      <c r="M32" s="7"/>
      <c r="P32"/>
      <c r="Q32"/>
      <c r="R32"/>
      <c r="S32" s="39"/>
    </row>
    <row r="33" spans="4:24" ht="16.5" thickBot="1">
      <c r="D33" s="14" t="s">
        <v>6</v>
      </c>
      <c r="E33" s="14" t="s">
        <v>15</v>
      </c>
      <c r="F33" s="14" t="s">
        <v>25</v>
      </c>
      <c r="G33" s="14" t="s">
        <v>9</v>
      </c>
      <c r="K33" s="7"/>
      <c r="L33" s="7"/>
      <c r="M33" s="7"/>
      <c r="P33"/>
      <c r="Q33"/>
      <c r="R33"/>
      <c r="S33" s="39"/>
      <c r="X33" s="7"/>
    </row>
    <row r="34" spans="4:24" ht="45">
      <c r="D34" s="14" t="s">
        <v>6</v>
      </c>
      <c r="E34" s="14" t="s">
        <v>7</v>
      </c>
      <c r="F34" s="14" t="s">
        <v>13</v>
      </c>
      <c r="G34" s="14" t="s">
        <v>9</v>
      </c>
      <c r="K34" s="7"/>
      <c r="L34" s="7"/>
      <c r="M34" s="148" t="s">
        <v>310</v>
      </c>
      <c r="P34"/>
      <c r="Q34"/>
      <c r="R34"/>
      <c r="S34" s="39"/>
      <c r="X34" s="7"/>
    </row>
    <row r="35" spans="4:24">
      <c r="D35" s="14" t="s">
        <v>23</v>
      </c>
      <c r="E35" s="14" t="s">
        <v>15</v>
      </c>
      <c r="F35" s="14" t="s">
        <v>13</v>
      </c>
      <c r="G35" s="14" t="s">
        <v>9</v>
      </c>
      <c r="K35" s="7"/>
      <c r="L35" s="7"/>
      <c r="M35" s="7"/>
      <c r="P35"/>
      <c r="Q35"/>
      <c r="R35"/>
      <c r="S35" s="39"/>
      <c r="X35" s="7"/>
    </row>
    <row r="36" spans="4:24">
      <c r="D36" s="14" t="s">
        <v>23</v>
      </c>
      <c r="E36" s="14" t="s">
        <v>7</v>
      </c>
      <c r="F36" s="14" t="s">
        <v>8</v>
      </c>
      <c r="G36" s="14" t="s">
        <v>9</v>
      </c>
      <c r="K36" s="7"/>
      <c r="L36" s="7"/>
      <c r="M36" s="7"/>
      <c r="P36"/>
      <c r="Q36"/>
      <c r="R36"/>
      <c r="S36" s="39"/>
      <c r="X36" s="7"/>
    </row>
    <row r="37" spans="4:24">
      <c r="D37" s="14" t="s">
        <v>23</v>
      </c>
      <c r="E37" s="14" t="s">
        <v>15</v>
      </c>
      <c r="F37" s="14" t="s">
        <v>25</v>
      </c>
      <c r="G37" s="14" t="s">
        <v>9</v>
      </c>
      <c r="K37" s="7"/>
      <c r="L37" s="7"/>
      <c r="M37" s="7"/>
      <c r="P37"/>
      <c r="Q37"/>
      <c r="R37"/>
      <c r="X37" s="7"/>
    </row>
    <row r="38" spans="4:24">
      <c r="D38" s="14" t="s">
        <v>6</v>
      </c>
      <c r="E38" s="14" t="s">
        <v>7</v>
      </c>
      <c r="F38" s="14" t="s">
        <v>16</v>
      </c>
      <c r="G38" s="14" t="s">
        <v>9</v>
      </c>
      <c r="K38" s="7"/>
      <c r="L38" s="7"/>
      <c r="M38" s="7"/>
      <c r="P38"/>
      <c r="Q38"/>
      <c r="R38"/>
      <c r="X38" s="7"/>
    </row>
    <row r="39" spans="4:24">
      <c r="D39" s="14" t="s">
        <v>30</v>
      </c>
      <c r="E39" s="14" t="s">
        <v>7</v>
      </c>
      <c r="F39" s="14" t="s">
        <v>13</v>
      </c>
      <c r="G39" s="14" t="s">
        <v>17</v>
      </c>
      <c r="K39" s="7"/>
      <c r="L39" s="7"/>
      <c r="M39" s="7"/>
      <c r="P39"/>
      <c r="Q39"/>
      <c r="R39"/>
      <c r="X39" s="7"/>
    </row>
    <row r="40" spans="4:24">
      <c r="D40" s="14" t="s">
        <v>6</v>
      </c>
      <c r="E40" s="14" t="s">
        <v>15</v>
      </c>
      <c r="F40" s="14" t="s">
        <v>16</v>
      </c>
      <c r="G40" s="14" t="s">
        <v>17</v>
      </c>
      <c r="K40" s="7"/>
      <c r="L40" s="7"/>
      <c r="M40" s="7"/>
      <c r="P40"/>
      <c r="Q40"/>
      <c r="R40"/>
      <c r="X40" s="7"/>
    </row>
    <row r="41" spans="4:24">
      <c r="D41" s="14" t="s">
        <v>23</v>
      </c>
      <c r="E41" s="14" t="s">
        <v>7</v>
      </c>
      <c r="F41" s="14" t="s">
        <v>25</v>
      </c>
      <c r="G41" s="14" t="s">
        <v>9</v>
      </c>
      <c r="K41" s="7"/>
      <c r="L41" s="7"/>
      <c r="V41" s="7"/>
      <c r="W41" s="7"/>
      <c r="X41" s="7"/>
    </row>
    <row r="42" spans="4:24">
      <c r="D42" s="14" t="s">
        <v>35</v>
      </c>
      <c r="E42" s="14" t="s">
        <v>7</v>
      </c>
      <c r="F42" s="14" t="s">
        <v>25</v>
      </c>
      <c r="G42" s="14" t="s">
        <v>9</v>
      </c>
      <c r="K42" s="7"/>
      <c r="L42" s="7"/>
      <c r="V42" s="7"/>
      <c r="W42" s="7"/>
      <c r="X42" s="7"/>
    </row>
    <row r="43" spans="4:24">
      <c r="D43" s="14" t="s">
        <v>30</v>
      </c>
      <c r="E43" s="14" t="s">
        <v>7</v>
      </c>
      <c r="F43" s="14" t="s">
        <v>25</v>
      </c>
      <c r="G43" s="14" t="s">
        <v>9</v>
      </c>
      <c r="K43" s="7"/>
      <c r="L43" s="7"/>
      <c r="V43" s="7"/>
      <c r="W43" s="7"/>
      <c r="X43" s="7"/>
    </row>
    <row r="44" spans="4:24">
      <c r="D44" s="14" t="s">
        <v>6</v>
      </c>
      <c r="E44" s="14" t="s">
        <v>15</v>
      </c>
      <c r="F44" s="14" t="s">
        <v>13</v>
      </c>
      <c r="G44" s="14" t="s">
        <v>9</v>
      </c>
      <c r="K44" s="7"/>
      <c r="L44" s="7"/>
      <c r="V44" s="7"/>
      <c r="W44" s="7"/>
      <c r="X44" s="7"/>
    </row>
    <row r="45" spans="4:24">
      <c r="D45" s="14" t="s">
        <v>6</v>
      </c>
      <c r="E45" s="14" t="s">
        <v>7</v>
      </c>
      <c r="F45" s="14" t="s">
        <v>16</v>
      </c>
      <c r="G45" s="14" t="s">
        <v>17</v>
      </c>
      <c r="K45" s="7"/>
      <c r="L45" s="7"/>
      <c r="V45" s="7"/>
      <c r="W45" s="7"/>
      <c r="X45" s="7"/>
    </row>
    <row r="46" spans="4:24">
      <c r="D46" s="14" t="s">
        <v>30</v>
      </c>
      <c r="E46" s="14" t="s">
        <v>7</v>
      </c>
      <c r="F46" s="14" t="s">
        <v>16</v>
      </c>
      <c r="G46" s="14" t="s">
        <v>17</v>
      </c>
      <c r="K46" s="7"/>
      <c r="L46" s="7"/>
      <c r="V46" s="7"/>
      <c r="W46" s="7"/>
      <c r="X46" s="7"/>
    </row>
    <row r="47" spans="4:24">
      <c r="D47" s="14" t="s">
        <v>6</v>
      </c>
      <c r="E47" s="14" t="s">
        <v>7</v>
      </c>
      <c r="F47" s="14" t="s">
        <v>25</v>
      </c>
      <c r="G47" s="14" t="s">
        <v>9</v>
      </c>
      <c r="K47" s="7"/>
      <c r="L47" s="7"/>
      <c r="V47" s="7"/>
      <c r="W47" s="7"/>
      <c r="X47" s="7"/>
    </row>
    <row r="48" spans="4:24">
      <c r="D48" s="14" t="s">
        <v>23</v>
      </c>
      <c r="E48" s="14" t="s">
        <v>7</v>
      </c>
      <c r="F48" s="14" t="s">
        <v>16</v>
      </c>
      <c r="G48" s="14" t="s">
        <v>17</v>
      </c>
      <c r="K48" s="7"/>
      <c r="L48"/>
      <c r="M48"/>
      <c r="V48" s="7"/>
      <c r="W48" s="7"/>
      <c r="X48" s="7"/>
    </row>
    <row r="49" spans="4:24">
      <c r="D49" s="14" t="s">
        <v>6</v>
      </c>
      <c r="E49" s="14" t="s">
        <v>24</v>
      </c>
      <c r="F49" s="14" t="s">
        <v>13</v>
      </c>
      <c r="G49" s="14" t="s">
        <v>17</v>
      </c>
      <c r="L49"/>
      <c r="M49"/>
      <c r="V49" s="7"/>
      <c r="W49" s="7"/>
      <c r="X49" s="7"/>
    </row>
    <row r="50" spans="4:24">
      <c r="D50" s="14" t="s">
        <v>6</v>
      </c>
      <c r="E50" s="14" t="s">
        <v>7</v>
      </c>
      <c r="F50" s="14" t="s">
        <v>25</v>
      </c>
      <c r="G50" s="14" t="s">
        <v>9</v>
      </c>
      <c r="L50"/>
      <c r="M50"/>
      <c r="X50" s="7"/>
    </row>
    <row r="51" spans="4:24">
      <c r="D51" s="14" t="s">
        <v>6</v>
      </c>
      <c r="E51" s="14" t="s">
        <v>15</v>
      </c>
      <c r="F51" s="14" t="s">
        <v>16</v>
      </c>
      <c r="G51" s="14" t="s">
        <v>17</v>
      </c>
      <c r="L51"/>
      <c r="M51"/>
    </row>
    <row r="52" spans="4:24">
      <c r="D52" s="14" t="s">
        <v>35</v>
      </c>
      <c r="E52" s="14" t="s">
        <v>15</v>
      </c>
      <c r="F52" s="14" t="s">
        <v>16</v>
      </c>
      <c r="G52" s="14" t="s">
        <v>17</v>
      </c>
      <c r="L52"/>
      <c r="M52"/>
    </row>
    <row r="53" spans="4:24">
      <c r="D53" s="14" t="s">
        <v>6</v>
      </c>
      <c r="E53" s="14" t="s">
        <v>15</v>
      </c>
      <c r="F53" s="14" t="s">
        <v>8</v>
      </c>
      <c r="G53" s="14" t="s">
        <v>9</v>
      </c>
      <c r="L53"/>
      <c r="M53"/>
    </row>
    <row r="54" spans="4:24">
      <c r="D54" s="14" t="s">
        <v>6</v>
      </c>
      <c r="E54" s="14" t="s">
        <v>15</v>
      </c>
      <c r="F54" s="14" t="s">
        <v>8</v>
      </c>
      <c r="G54" s="14" t="s">
        <v>9</v>
      </c>
    </row>
    <row r="55" spans="4:24">
      <c r="D55" s="14" t="s">
        <v>6</v>
      </c>
      <c r="E55" s="14" t="s">
        <v>7</v>
      </c>
      <c r="F55" s="14" t="s">
        <v>13</v>
      </c>
      <c r="G55" s="14" t="s">
        <v>9</v>
      </c>
    </row>
    <row r="56" spans="4:24">
      <c r="D56" s="14" t="s">
        <v>6</v>
      </c>
      <c r="E56" s="14" t="s">
        <v>7</v>
      </c>
      <c r="F56" s="14" t="s">
        <v>16</v>
      </c>
      <c r="G56" s="14" t="s">
        <v>17</v>
      </c>
    </row>
    <row r="57" spans="4:24">
      <c r="D57" s="14" t="s">
        <v>35</v>
      </c>
      <c r="E57" s="14" t="s">
        <v>7</v>
      </c>
      <c r="F57" s="14" t="s">
        <v>13</v>
      </c>
      <c r="G57" s="14" t="s">
        <v>17</v>
      </c>
    </row>
    <row r="58" spans="4:24">
      <c r="D58" s="14" t="s">
        <v>6</v>
      </c>
      <c r="E58" s="14" t="s">
        <v>15</v>
      </c>
      <c r="F58" s="14" t="s">
        <v>13</v>
      </c>
      <c r="G58" s="14" t="s">
        <v>17</v>
      </c>
    </row>
    <row r="59" spans="4:24">
      <c r="D59" s="14" t="s">
        <v>6</v>
      </c>
      <c r="E59" s="14" t="s">
        <v>7</v>
      </c>
      <c r="F59" s="14" t="s">
        <v>25</v>
      </c>
      <c r="G59" s="14" t="s">
        <v>9</v>
      </c>
    </row>
    <row r="60" spans="4:24">
      <c r="D60" s="14" t="s">
        <v>6</v>
      </c>
      <c r="E60" s="14" t="s">
        <v>15</v>
      </c>
      <c r="F60" s="14" t="s">
        <v>16</v>
      </c>
      <c r="G60" s="14" t="s">
        <v>17</v>
      </c>
    </row>
    <row r="61" spans="4:24">
      <c r="D61" s="14" t="s">
        <v>6</v>
      </c>
      <c r="E61" s="33" t="s">
        <v>7</v>
      </c>
      <c r="F61" s="14" t="s">
        <v>16</v>
      </c>
      <c r="G61" s="14" t="s">
        <v>17</v>
      </c>
    </row>
    <row r="62" spans="4:24">
      <c r="D62" s="40"/>
      <c r="E62" s="1"/>
    </row>
    <row r="63" spans="4:24">
      <c r="D63" s="40"/>
      <c r="E63" s="1"/>
    </row>
    <row r="64" spans="4:24">
      <c r="D64" s="40"/>
      <c r="E64" s="1"/>
    </row>
    <row r="65" spans="4:5">
      <c r="D65" s="40"/>
      <c r="E65" s="1"/>
    </row>
    <row r="66" spans="4:5">
      <c r="D66" s="40"/>
      <c r="E66" s="1"/>
    </row>
    <row r="67" spans="4:5">
      <c r="D67" s="40"/>
      <c r="E67" s="1"/>
    </row>
    <row r="68" spans="4:5">
      <c r="D68" s="40"/>
      <c r="E68" s="1"/>
    </row>
    <row r="69" spans="4:5">
      <c r="D69" s="40"/>
      <c r="E69" s="1"/>
    </row>
    <row r="70" spans="4:5">
      <c r="D70" s="40"/>
      <c r="E70" s="1"/>
    </row>
    <row r="71" spans="4:5">
      <c r="D71" s="40"/>
      <c r="E71" s="1"/>
    </row>
    <row r="72" spans="4:5">
      <c r="D72" s="40"/>
      <c r="E72" s="1"/>
    </row>
    <row r="73" spans="4:5">
      <c r="D73" s="40"/>
      <c r="E73" s="1"/>
    </row>
    <row r="74" spans="4:5">
      <c r="D74" s="40"/>
      <c r="E74" s="1"/>
    </row>
    <row r="75" spans="4:5">
      <c r="D75" s="40"/>
      <c r="E75" s="1"/>
    </row>
    <row r="76" spans="4:5">
      <c r="D76" s="40"/>
      <c r="E76" s="1"/>
    </row>
    <row r="77" spans="4:5">
      <c r="D77" s="40"/>
      <c r="E77" s="1"/>
    </row>
    <row r="78" spans="4:5">
      <c r="D78" s="40"/>
      <c r="E78" s="1"/>
    </row>
    <row r="79" spans="4:5">
      <c r="D79" s="40"/>
      <c r="E79" s="1"/>
    </row>
    <row r="80" spans="4:5">
      <c r="D80" s="40"/>
      <c r="E80" s="1"/>
    </row>
    <row r="81" spans="4:5">
      <c r="D81" s="40"/>
      <c r="E81" s="1"/>
    </row>
    <row r="82" spans="4:5">
      <c r="D82" s="40"/>
      <c r="E82" s="1"/>
    </row>
    <row r="83" spans="4:5">
      <c r="D83" s="40"/>
      <c r="E83" s="1"/>
    </row>
    <row r="84" spans="4:5">
      <c r="D84" s="40"/>
      <c r="E84" s="1"/>
    </row>
    <row r="85" spans="4:5">
      <c r="D85" s="40"/>
      <c r="E85" s="1"/>
    </row>
    <row r="86" spans="4:5">
      <c r="D86" s="40"/>
      <c r="E86" s="1"/>
    </row>
    <row r="87" spans="4:5">
      <c r="D87" s="40"/>
      <c r="E87" s="1"/>
    </row>
    <row r="88" spans="4:5">
      <c r="D88" s="40"/>
      <c r="E88" s="1"/>
    </row>
    <row r="89" spans="4:5">
      <c r="D89" s="40"/>
      <c r="E89" s="1"/>
    </row>
    <row r="90" spans="4:5">
      <c r="D90" s="40"/>
      <c r="E90" s="1"/>
    </row>
    <row r="91" spans="4:5">
      <c r="D91" s="40"/>
      <c r="E91" s="1"/>
    </row>
    <row r="92" spans="4:5">
      <c r="D92" s="40"/>
      <c r="E92" s="1"/>
    </row>
    <row r="93" spans="4:5">
      <c r="D93" s="40"/>
      <c r="E93" s="1"/>
    </row>
    <row r="94" spans="4:5">
      <c r="D94" s="40"/>
      <c r="E94" s="1"/>
    </row>
    <row r="95" spans="4:5">
      <c r="D95" s="40"/>
      <c r="E95" s="1"/>
    </row>
    <row r="96" spans="4:5">
      <c r="D96" s="40"/>
      <c r="E96" s="1"/>
    </row>
    <row r="97" spans="4:5">
      <c r="D97" s="40"/>
      <c r="E97" s="1"/>
    </row>
    <row r="98" spans="4:5">
      <c r="D98" s="40"/>
      <c r="E98" s="1"/>
    </row>
    <row r="99" spans="4:5">
      <c r="D99" s="40"/>
      <c r="E99" s="1"/>
    </row>
    <row r="100" spans="4:5">
      <c r="D100" s="40"/>
      <c r="E100" s="1"/>
    </row>
    <row r="101" spans="4:5">
      <c r="D101" s="40"/>
      <c r="E101" s="1"/>
    </row>
    <row r="102" spans="4:5">
      <c r="D102" s="40"/>
      <c r="E102" s="1"/>
    </row>
    <row r="103" spans="4:5">
      <c r="D103" s="40"/>
      <c r="E103" s="1"/>
    </row>
    <row r="104" spans="4:5">
      <c r="D104" s="40"/>
      <c r="E104" s="1"/>
    </row>
    <row r="105" spans="4:5">
      <c r="D105" s="40"/>
      <c r="E105" s="1"/>
    </row>
    <row r="106" spans="4:5">
      <c r="D106" s="40"/>
      <c r="E106" s="1"/>
    </row>
    <row r="107" spans="4:5">
      <c r="D107" s="40"/>
      <c r="E107" s="1"/>
    </row>
    <row r="108" spans="4:5">
      <c r="D108" s="40"/>
      <c r="E108" s="1"/>
    </row>
    <row r="109" spans="4:5">
      <c r="D109" s="40"/>
      <c r="E109" s="1"/>
    </row>
    <row r="110" spans="4:5">
      <c r="D110" s="40"/>
      <c r="E110" s="1"/>
    </row>
    <row r="111" spans="4:5">
      <c r="D111" s="40"/>
      <c r="E111" s="1"/>
    </row>
    <row r="112" spans="4:5">
      <c r="D112" s="40"/>
      <c r="E112" s="1"/>
    </row>
    <row r="113" spans="4:5">
      <c r="D113" s="40"/>
      <c r="E113" s="1"/>
    </row>
    <row r="114" spans="4:5">
      <c r="D114" s="40"/>
      <c r="E114" s="1"/>
    </row>
    <row r="115" spans="4:5">
      <c r="D115" s="40"/>
      <c r="E115" s="1"/>
    </row>
    <row r="116" spans="4:5">
      <c r="D116" s="40"/>
      <c r="E116" s="1"/>
    </row>
    <row r="117" spans="4:5">
      <c r="D117" s="40"/>
      <c r="E117" s="1"/>
    </row>
    <row r="118" spans="4:5">
      <c r="D118" s="40"/>
      <c r="E118" s="1"/>
    </row>
    <row r="119" spans="4:5">
      <c r="D119" s="40"/>
      <c r="E119" s="1"/>
    </row>
    <row r="120" spans="4:5">
      <c r="D120" s="40"/>
      <c r="E120" s="1"/>
    </row>
    <row r="121" spans="4:5">
      <c r="D121" s="40"/>
      <c r="E121" s="1"/>
    </row>
    <row r="122" spans="4:5">
      <c r="D122" s="40"/>
      <c r="E122" s="1"/>
    </row>
    <row r="123" spans="4:5">
      <c r="D123" s="40"/>
      <c r="E123" s="1"/>
    </row>
    <row r="124" spans="4:5">
      <c r="D124" s="40"/>
      <c r="E124" s="1"/>
    </row>
    <row r="125" spans="4:5">
      <c r="D125" s="40"/>
      <c r="E125" s="1"/>
    </row>
    <row r="126" spans="4:5">
      <c r="D126" s="40"/>
      <c r="E126" s="1"/>
    </row>
    <row r="127" spans="4:5">
      <c r="D127" s="40"/>
      <c r="E127" s="1"/>
    </row>
    <row r="128" spans="4:5">
      <c r="D128" s="40"/>
      <c r="E128" s="1"/>
    </row>
    <row r="129" spans="4:5">
      <c r="D129" s="40"/>
      <c r="E129" s="1"/>
    </row>
    <row r="130" spans="4:5">
      <c r="D130" s="40"/>
      <c r="E130" s="1"/>
    </row>
    <row r="131" spans="4:5">
      <c r="D131" s="40"/>
      <c r="E131" s="1"/>
    </row>
    <row r="132" spans="4:5">
      <c r="D132" s="40"/>
      <c r="E132" s="1"/>
    </row>
    <row r="133" spans="4:5">
      <c r="D133" s="40"/>
      <c r="E133" s="1"/>
    </row>
    <row r="134" spans="4:5">
      <c r="D134" s="40"/>
      <c r="E134" s="1"/>
    </row>
    <row r="135" spans="4:5">
      <c r="D135" s="40"/>
      <c r="E135" s="1"/>
    </row>
    <row r="136" spans="4:5">
      <c r="D136" s="40"/>
      <c r="E136" s="1"/>
    </row>
    <row r="137" spans="4:5">
      <c r="D137" s="40"/>
      <c r="E137" s="1"/>
    </row>
    <row r="138" spans="4:5">
      <c r="D138" s="40"/>
      <c r="E138" s="1"/>
    </row>
    <row r="139" spans="4:5">
      <c r="D139" s="40"/>
      <c r="E139" s="1"/>
    </row>
    <row r="140" spans="4:5">
      <c r="D140" s="40"/>
      <c r="E140" s="1"/>
    </row>
    <row r="141" spans="4:5">
      <c r="D141" s="40"/>
      <c r="E141" s="1"/>
    </row>
    <row r="142" spans="4:5">
      <c r="D142" s="40"/>
      <c r="E142" s="1"/>
    </row>
    <row r="143" spans="4:5">
      <c r="D143" s="40"/>
      <c r="E143" s="1"/>
    </row>
    <row r="144" spans="4:5">
      <c r="D144" s="40"/>
      <c r="E144" s="1"/>
    </row>
    <row r="145" spans="4:5">
      <c r="D145" s="40"/>
      <c r="E145" s="1"/>
    </row>
    <row r="146" spans="4:5">
      <c r="D146" s="40"/>
      <c r="E146" s="1"/>
    </row>
    <row r="147" spans="4:5">
      <c r="D147" s="40"/>
      <c r="E147" s="1"/>
    </row>
    <row r="148" spans="4:5">
      <c r="D148" s="40"/>
      <c r="E148" s="1"/>
    </row>
    <row r="149" spans="4:5">
      <c r="D149" s="40"/>
      <c r="E149" s="1"/>
    </row>
    <row r="150" spans="4:5">
      <c r="D150" s="40"/>
      <c r="E150" s="1"/>
    </row>
    <row r="151" spans="4:5">
      <c r="D151" s="40"/>
      <c r="E151" s="1"/>
    </row>
    <row r="152" spans="4:5">
      <c r="D152" s="40"/>
      <c r="E152" s="1"/>
    </row>
    <row r="153" spans="4:5">
      <c r="D153" s="40"/>
      <c r="E153" s="1"/>
    </row>
    <row r="154" spans="4:5">
      <c r="D154" s="40"/>
      <c r="E154" s="1"/>
    </row>
    <row r="155" spans="4:5">
      <c r="D155" s="40"/>
      <c r="E155" s="1"/>
    </row>
    <row r="156" spans="4:5">
      <c r="D156" s="40"/>
      <c r="E156" s="1"/>
    </row>
    <row r="157" spans="4:5">
      <c r="D157" s="40"/>
      <c r="E157" s="1"/>
    </row>
    <row r="158" spans="4:5">
      <c r="D158" s="40"/>
      <c r="E158" s="1"/>
    </row>
    <row r="159" spans="4:5">
      <c r="D159" s="40"/>
      <c r="E159" s="1"/>
    </row>
    <row r="160" spans="4:5">
      <c r="D160" s="40"/>
      <c r="E160" s="1"/>
    </row>
    <row r="161" spans="4:5">
      <c r="D161" s="40"/>
      <c r="E161" s="1"/>
    </row>
    <row r="162" spans="4:5">
      <c r="D162" s="40"/>
      <c r="E162" s="1"/>
    </row>
    <row r="163" spans="4:5">
      <c r="D163" s="40"/>
      <c r="E163" s="1"/>
    </row>
    <row r="164" spans="4:5">
      <c r="D164" s="40"/>
      <c r="E164" s="1"/>
    </row>
    <row r="165" spans="4:5">
      <c r="D165" s="40"/>
      <c r="E165" s="1"/>
    </row>
    <row r="166" spans="4:5">
      <c r="D166" s="40"/>
      <c r="E166" s="1"/>
    </row>
    <row r="167" spans="4:5">
      <c r="D167" s="40"/>
      <c r="E167" s="1"/>
    </row>
    <row r="168" spans="4:5">
      <c r="D168" s="40"/>
      <c r="E168" s="1"/>
    </row>
    <row r="169" spans="4:5">
      <c r="D169" s="40"/>
      <c r="E169" s="1"/>
    </row>
    <row r="170" spans="4:5">
      <c r="D170" s="40"/>
      <c r="E170" s="1"/>
    </row>
    <row r="171" spans="4:5">
      <c r="D171" s="40"/>
      <c r="E171" s="1"/>
    </row>
    <row r="172" spans="4:5">
      <c r="D172" s="40"/>
      <c r="E172" s="1"/>
    </row>
    <row r="173" spans="4:5">
      <c r="D173" s="40"/>
      <c r="E173" s="1"/>
    </row>
    <row r="174" spans="4:5">
      <c r="D174" s="40"/>
      <c r="E174" s="1"/>
    </row>
    <row r="175" spans="4:5">
      <c r="D175" s="40"/>
      <c r="E175" s="1"/>
    </row>
    <row r="176" spans="4:5">
      <c r="D176" s="40"/>
      <c r="E176" s="1"/>
    </row>
    <row r="177" spans="4:5">
      <c r="D177" s="40"/>
      <c r="E177" s="1"/>
    </row>
    <row r="178" spans="4:5">
      <c r="D178" s="40"/>
      <c r="E178" s="1"/>
    </row>
    <row r="179" spans="4:5">
      <c r="D179" s="40"/>
      <c r="E179" s="1"/>
    </row>
    <row r="180" spans="4:5">
      <c r="D180" s="40"/>
      <c r="E180" s="1"/>
    </row>
    <row r="181" spans="4:5">
      <c r="D181" s="40"/>
      <c r="E181" s="1"/>
    </row>
    <row r="182" spans="4:5">
      <c r="D182" s="40"/>
      <c r="E182" s="1"/>
    </row>
    <row r="183" spans="4:5">
      <c r="D183" s="40"/>
      <c r="E183" s="1"/>
    </row>
    <row r="184" spans="4:5">
      <c r="D184" s="40"/>
      <c r="E184" s="1"/>
    </row>
    <row r="185" spans="4:5">
      <c r="D185" s="40"/>
      <c r="E185" s="1"/>
    </row>
    <row r="186" spans="4:5">
      <c r="D186" s="40"/>
      <c r="E186" s="1"/>
    </row>
    <row r="187" spans="4:5">
      <c r="D187" s="40"/>
      <c r="E187" s="1"/>
    </row>
    <row r="188" spans="4:5">
      <c r="D188" s="40"/>
      <c r="E188" s="1"/>
    </row>
    <row r="189" spans="4:5">
      <c r="D189" s="40"/>
      <c r="E189" s="1"/>
    </row>
    <row r="190" spans="4:5">
      <c r="D190" s="40"/>
      <c r="E190" s="1"/>
    </row>
    <row r="191" spans="4:5">
      <c r="D191" s="40"/>
      <c r="E191" s="1"/>
    </row>
    <row r="192" spans="4:5">
      <c r="D192" s="40"/>
      <c r="E192" s="1"/>
    </row>
    <row r="193" spans="4:5">
      <c r="D193" s="40"/>
      <c r="E193" s="1"/>
    </row>
    <row r="194" spans="4:5">
      <c r="D194" s="40"/>
      <c r="E194" s="1"/>
    </row>
    <row r="195" spans="4:5">
      <c r="D195" s="40"/>
      <c r="E195" s="1"/>
    </row>
    <row r="196" spans="4:5">
      <c r="D196" s="40"/>
      <c r="E196" s="1"/>
    </row>
    <row r="197" spans="4:5">
      <c r="D197" s="40"/>
      <c r="E197" s="1"/>
    </row>
    <row r="198" spans="4:5">
      <c r="D198" s="40"/>
      <c r="E198" s="1"/>
    </row>
    <row r="199" spans="4:5">
      <c r="D199" s="40"/>
      <c r="E199" s="1"/>
    </row>
    <row r="200" spans="4:5">
      <c r="D200" s="40"/>
      <c r="E200" s="1"/>
    </row>
    <row r="201" spans="4:5">
      <c r="D201" s="40"/>
      <c r="E201" s="1"/>
    </row>
    <row r="202" spans="4:5">
      <c r="D202" s="40"/>
      <c r="E202" s="1"/>
    </row>
    <row r="203" spans="4:5">
      <c r="D203" s="40"/>
      <c r="E203" s="1"/>
    </row>
    <row r="204" spans="4:5">
      <c r="D204" s="40"/>
      <c r="E204" s="1"/>
    </row>
    <row r="205" spans="4:5">
      <c r="D205" s="40"/>
      <c r="E205" s="1"/>
    </row>
    <row r="206" spans="4:5">
      <c r="D206" s="40"/>
      <c r="E206" s="1"/>
    </row>
    <row r="207" spans="4:5">
      <c r="D207" s="40"/>
      <c r="E207" s="1"/>
    </row>
    <row r="208" spans="4:5">
      <c r="D208" s="40"/>
      <c r="E208" s="1"/>
    </row>
    <row r="209" spans="4:5">
      <c r="D209" s="40"/>
      <c r="E209" s="1"/>
    </row>
    <row r="210" spans="4:5">
      <c r="D210" s="40"/>
      <c r="E210" s="1"/>
    </row>
    <row r="211" spans="4:5">
      <c r="D211" s="40"/>
      <c r="E211" s="1"/>
    </row>
    <row r="212" spans="4:5">
      <c r="D212" s="40"/>
      <c r="E212" s="1"/>
    </row>
    <row r="213" spans="4:5">
      <c r="D213" s="40"/>
      <c r="E213" s="1"/>
    </row>
    <row r="214" spans="4:5">
      <c r="D214" s="40"/>
      <c r="E214" s="1"/>
    </row>
    <row r="215" spans="4:5">
      <c r="D215" s="40"/>
      <c r="E215" s="1"/>
    </row>
    <row r="216" spans="4:5">
      <c r="D216" s="40"/>
      <c r="E216" s="1"/>
    </row>
    <row r="217" spans="4:5">
      <c r="D217" s="40"/>
      <c r="E217" s="1"/>
    </row>
    <row r="218" spans="4:5">
      <c r="D218" s="40"/>
      <c r="E218" s="1"/>
    </row>
    <row r="219" spans="4:5">
      <c r="D219" s="40"/>
      <c r="E219" s="1"/>
    </row>
    <row r="220" spans="4:5">
      <c r="D220" s="40"/>
      <c r="E220" s="1"/>
    </row>
    <row r="221" spans="4:5">
      <c r="D221" s="40"/>
      <c r="E221" s="1"/>
    </row>
    <row r="222" spans="4:5">
      <c r="D222" s="40"/>
      <c r="E222" s="1"/>
    </row>
    <row r="223" spans="4:5">
      <c r="D223" s="40"/>
      <c r="E223" s="1"/>
    </row>
    <row r="224" spans="4:5">
      <c r="D224" s="40"/>
      <c r="E224" s="1"/>
    </row>
    <row r="225" spans="4:5">
      <c r="D225" s="40"/>
      <c r="E225" s="1"/>
    </row>
    <row r="226" spans="4:5">
      <c r="D226" s="40"/>
      <c r="E226" s="1"/>
    </row>
    <row r="227" spans="4:5">
      <c r="D227" s="40"/>
      <c r="E227" s="1"/>
    </row>
    <row r="228" spans="4:5">
      <c r="D228" s="40"/>
      <c r="E228" s="1"/>
    </row>
    <row r="229" spans="4:5">
      <c r="D229" s="40"/>
      <c r="E229" s="1"/>
    </row>
    <row r="230" spans="4:5">
      <c r="D230" s="40"/>
      <c r="E230" s="1"/>
    </row>
    <row r="231" spans="4:5">
      <c r="D231" s="40"/>
      <c r="E231" s="1"/>
    </row>
    <row r="232" spans="4:5">
      <c r="D232" s="40"/>
      <c r="E232" s="1"/>
    </row>
    <row r="233" spans="4:5">
      <c r="D233" s="40"/>
      <c r="E233" s="1"/>
    </row>
    <row r="234" spans="4:5">
      <c r="D234" s="40"/>
      <c r="E234" s="1"/>
    </row>
    <row r="235" spans="4:5">
      <c r="D235" s="40"/>
      <c r="E235" s="1"/>
    </row>
    <row r="236" spans="4:5">
      <c r="D236" s="40"/>
      <c r="E236" s="1"/>
    </row>
    <row r="237" spans="4:5">
      <c r="D237" s="40"/>
      <c r="E237" s="1"/>
    </row>
    <row r="238" spans="4:5">
      <c r="D238" s="40"/>
      <c r="E238" s="1"/>
    </row>
    <row r="239" spans="4:5">
      <c r="D239" s="40"/>
      <c r="E239" s="1"/>
    </row>
    <row r="240" spans="4:5">
      <c r="D240" s="40"/>
      <c r="E240" s="1"/>
    </row>
    <row r="241" spans="4:5">
      <c r="D241" s="40"/>
      <c r="E241" s="1"/>
    </row>
    <row r="242" spans="4:5">
      <c r="D242" s="40"/>
      <c r="E242" s="1"/>
    </row>
    <row r="243" spans="4:5">
      <c r="D243" s="40"/>
      <c r="E243" s="1"/>
    </row>
    <row r="244" spans="4:5">
      <c r="D244" s="40"/>
      <c r="E244" s="1"/>
    </row>
    <row r="245" spans="4:5">
      <c r="D245" s="40"/>
      <c r="E245" s="1"/>
    </row>
    <row r="246" spans="4:5">
      <c r="D246" s="40"/>
      <c r="E246" s="1"/>
    </row>
    <row r="247" spans="4:5">
      <c r="D247" s="40"/>
      <c r="E247" s="1"/>
    </row>
    <row r="248" spans="4:5">
      <c r="D248" s="40"/>
      <c r="E248" s="1"/>
    </row>
    <row r="249" spans="4:5">
      <c r="D249" s="40"/>
      <c r="E249" s="1"/>
    </row>
    <row r="250" spans="4:5">
      <c r="D250" s="40"/>
      <c r="E250" s="1"/>
    </row>
    <row r="251" spans="4:5">
      <c r="D251" s="40"/>
      <c r="E251" s="1"/>
    </row>
    <row r="252" spans="4:5">
      <c r="D252" s="40"/>
      <c r="E252" s="1"/>
    </row>
    <row r="253" spans="4:5">
      <c r="D253" s="40"/>
      <c r="E253" s="1"/>
    </row>
    <row r="254" spans="4:5">
      <c r="D254" s="40"/>
      <c r="E254" s="1"/>
    </row>
    <row r="255" spans="4:5">
      <c r="D255" s="40"/>
      <c r="E255" s="1"/>
    </row>
    <row r="256" spans="4:5">
      <c r="D256" s="40"/>
      <c r="E256" s="1"/>
    </row>
    <row r="257" spans="4:5">
      <c r="D257" s="40"/>
      <c r="E257" s="1"/>
    </row>
    <row r="258" spans="4:5">
      <c r="D258" s="40"/>
      <c r="E258" s="1"/>
    </row>
    <row r="259" spans="4:5">
      <c r="D259" s="40"/>
      <c r="E259" s="1"/>
    </row>
    <row r="260" spans="4:5">
      <c r="D260" s="40"/>
      <c r="E260" s="1"/>
    </row>
    <row r="261" spans="4:5">
      <c r="D261" s="40"/>
      <c r="E261" s="1"/>
    </row>
    <row r="262" spans="4:5">
      <c r="D262" s="40"/>
      <c r="E262" s="1"/>
    </row>
    <row r="263" spans="4:5">
      <c r="D263" s="40"/>
      <c r="E263" s="1"/>
    </row>
    <row r="264" spans="4:5">
      <c r="D264" s="40"/>
      <c r="E264" s="1"/>
    </row>
    <row r="265" spans="4:5">
      <c r="D265" s="40"/>
      <c r="E265" s="1"/>
    </row>
    <row r="266" spans="4:5">
      <c r="D266" s="40"/>
      <c r="E266" s="1"/>
    </row>
    <row r="267" spans="4:5">
      <c r="D267" s="40"/>
      <c r="E267" s="1"/>
    </row>
    <row r="268" spans="4:5">
      <c r="D268" s="40"/>
      <c r="E268" s="1"/>
    </row>
    <row r="269" spans="4:5">
      <c r="D269" s="40"/>
      <c r="E269" s="1"/>
    </row>
    <row r="270" spans="4:5">
      <c r="D270" s="40"/>
      <c r="E270" s="1"/>
    </row>
    <row r="271" spans="4:5">
      <c r="D271" s="40"/>
      <c r="E271" s="1"/>
    </row>
    <row r="272" spans="4:5">
      <c r="D272" s="40"/>
      <c r="E272" s="1"/>
    </row>
    <row r="273" spans="1:42">
      <c r="D273" s="40"/>
      <c r="E273" s="1"/>
    </row>
    <row r="274" spans="1:42">
      <c r="D274" s="40"/>
      <c r="E274" s="1"/>
    </row>
    <row r="275" spans="1:42">
      <c r="D275" s="40"/>
      <c r="E275" s="1"/>
    </row>
    <row r="276" spans="1:42">
      <c r="D276" s="40"/>
    </row>
    <row r="277" spans="1:42">
      <c r="D277" s="40"/>
    </row>
    <row r="278" spans="1:42">
      <c r="D278" s="40"/>
    </row>
    <row r="279" spans="1:42" s="2" customFormat="1">
      <c r="A279" s="1"/>
      <c r="B279" s="1"/>
      <c r="C279" s="1"/>
      <c r="D279" s="40"/>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1:42" s="2" customFormat="1">
      <c r="A280" s="1"/>
      <c r="B280" s="1"/>
      <c r="C280" s="1"/>
      <c r="D280" s="40"/>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spans="1:42" s="2" customFormat="1">
      <c r="A281" s="1"/>
      <c r="B281" s="1"/>
      <c r="C281" s="1"/>
      <c r="D281" s="40"/>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spans="1:42" s="2" customFormat="1">
      <c r="A282" s="1"/>
      <c r="B282" s="1"/>
      <c r="C282" s="1"/>
      <c r="D282" s="40"/>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spans="1:42" s="2" customFormat="1">
      <c r="A283" s="1"/>
      <c r="B283" s="1"/>
      <c r="C283" s="1"/>
      <c r="D283" s="40"/>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spans="1:42" s="2" customFormat="1">
      <c r="A284" s="1"/>
      <c r="B284" s="1"/>
      <c r="C284" s="1"/>
      <c r="D284" s="40"/>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spans="1:42" s="2" customFormat="1">
      <c r="A285" s="1"/>
      <c r="B285" s="1"/>
      <c r="C285" s="1"/>
      <c r="D285" s="40"/>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spans="1:42" s="2" customFormat="1">
      <c r="A286" s="1"/>
      <c r="B286" s="1"/>
      <c r="C286" s="1"/>
      <c r="D286" s="40"/>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spans="1:42" s="2" customFormat="1">
      <c r="A287" s="1"/>
      <c r="B287" s="1"/>
      <c r="C287" s="1"/>
      <c r="D287" s="40"/>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spans="1:42" s="2" customFormat="1">
      <c r="A288" s="1"/>
      <c r="B288" s="1"/>
      <c r="C288" s="1"/>
      <c r="D288" s="40"/>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spans="1:42" s="2" customFormat="1">
      <c r="A289" s="1"/>
      <c r="B289" s="1"/>
      <c r="C289" s="1"/>
      <c r="D289" s="40"/>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spans="1:42" s="2" customFormat="1">
      <c r="A290" s="1"/>
      <c r="B290" s="1"/>
      <c r="C290" s="1"/>
      <c r="D290" s="40"/>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spans="1:42" s="2" customFormat="1">
      <c r="A291" s="1"/>
      <c r="B291" s="1"/>
      <c r="C291" s="1"/>
      <c r="D291" s="40"/>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spans="1:42" s="2" customFormat="1">
      <c r="A292" s="1"/>
      <c r="B292" s="1"/>
      <c r="C292" s="1"/>
      <c r="D292" s="40"/>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spans="1:42" s="2" customFormat="1">
      <c r="A293" s="1"/>
      <c r="B293" s="1"/>
      <c r="C293" s="1"/>
      <c r="D293" s="40"/>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spans="1:42" s="2" customFormat="1">
      <c r="A294" s="1"/>
      <c r="B294" s="1"/>
      <c r="C294" s="1"/>
      <c r="D294" s="40"/>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spans="1:42" s="2" customFormat="1">
      <c r="A295" s="1"/>
      <c r="B295" s="1"/>
      <c r="C295" s="1"/>
      <c r="D295" s="40"/>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spans="1:42" s="2" customFormat="1">
      <c r="A296" s="1"/>
      <c r="B296" s="1"/>
      <c r="C296" s="1"/>
      <c r="D296" s="40"/>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spans="1:42" s="2" customFormat="1">
      <c r="A297" s="1"/>
      <c r="B297" s="1"/>
      <c r="C297" s="1"/>
      <c r="D297" s="40"/>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spans="1:42" s="2" customFormat="1">
      <c r="A298" s="1"/>
      <c r="B298" s="1"/>
      <c r="C298" s="1"/>
      <c r="D298" s="40"/>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spans="1:42" s="2" customFormat="1">
      <c r="A299" s="1"/>
      <c r="B299" s="1"/>
      <c r="C299" s="1"/>
      <c r="D299" s="40"/>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spans="1:42" s="2" customFormat="1">
      <c r="A300" s="1"/>
      <c r="B300" s="1"/>
      <c r="C300" s="1"/>
      <c r="D300" s="40"/>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spans="1:42" s="2" customFormat="1">
      <c r="A301" s="1"/>
      <c r="B301" s="1"/>
      <c r="C301" s="1"/>
      <c r="D301" s="40"/>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spans="1:42" s="2" customFormat="1">
      <c r="A302" s="1"/>
      <c r="B302" s="1"/>
      <c r="C302" s="1"/>
      <c r="D302" s="40"/>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spans="1:42" s="2" customFormat="1">
      <c r="A303" s="1"/>
      <c r="B303" s="1"/>
      <c r="C303" s="1"/>
      <c r="D303" s="40"/>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spans="1:42" s="2" customFormat="1">
      <c r="A304" s="1"/>
      <c r="B304" s="1"/>
      <c r="C304" s="1"/>
      <c r="D304" s="40"/>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spans="1:42" s="2" customFormat="1">
      <c r="A305" s="1"/>
      <c r="B305" s="1"/>
      <c r="C305" s="1"/>
      <c r="D305" s="40"/>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spans="1:42" s="2" customFormat="1">
      <c r="A306" s="1"/>
      <c r="B306" s="1"/>
      <c r="C306" s="1"/>
      <c r="D306" s="40"/>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spans="1:42" s="2" customFormat="1">
      <c r="A307" s="1"/>
      <c r="B307" s="1"/>
      <c r="C307" s="1"/>
      <c r="D307" s="40"/>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spans="1:42" s="2" customFormat="1">
      <c r="A308" s="1"/>
      <c r="B308" s="1"/>
      <c r="C308" s="1"/>
      <c r="D308" s="40"/>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spans="1:42" s="2" customFormat="1">
      <c r="A309" s="1"/>
      <c r="B309" s="1"/>
      <c r="C309" s="1"/>
      <c r="D309" s="40"/>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spans="1:42" s="2" customFormat="1">
      <c r="A310" s="1"/>
      <c r="B310" s="1"/>
      <c r="C310" s="1"/>
      <c r="D310" s="40"/>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spans="1:42" s="2" customFormat="1">
      <c r="A311" s="1"/>
      <c r="B311" s="1"/>
      <c r="C311" s="1"/>
      <c r="D311" s="40"/>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spans="1:42" s="2" customFormat="1">
      <c r="A312" s="1"/>
      <c r="B312" s="1"/>
      <c r="C312" s="1"/>
      <c r="D312" s="40"/>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spans="1:42" s="2" customFormat="1">
      <c r="A313" s="1"/>
      <c r="B313" s="1"/>
      <c r="C313" s="1"/>
      <c r="D313" s="40"/>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spans="1:42" s="2" customFormat="1">
      <c r="A314" s="1"/>
      <c r="B314" s="1"/>
      <c r="C314" s="1"/>
      <c r="D314" s="40"/>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spans="1:42" s="2" customFormat="1">
      <c r="A315" s="1"/>
      <c r="B315" s="1"/>
      <c r="C315" s="1"/>
      <c r="D315" s="40"/>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spans="1:42" s="2" customFormat="1">
      <c r="A316" s="1"/>
      <c r="B316" s="1"/>
      <c r="C316" s="1"/>
      <c r="D316" s="40"/>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spans="1:42" s="2" customFormat="1">
      <c r="A317" s="1"/>
      <c r="B317" s="1"/>
      <c r="C317" s="1"/>
      <c r="D317" s="40"/>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sheetData>
  <conditionalFormatting sqref="A3:AA23 A41:AA100 A24:O40 S24:AA40">
    <cfRule type="expression" dxfId="121" priority="2" stopIfTrue="1">
      <formula>$F$2="DRAGGING CELLS IS NOT PERMITTED. PLEASE UNDO LAST ACTION!!"</formula>
    </cfRule>
  </conditionalFormatting>
  <conditionalFormatting sqref="C1:C2">
    <cfRule type="expression" dxfId="116" priority="12">
      <formula>$C$2/$D$2&gt;=0.076</formula>
    </cfRule>
  </conditionalFormatting>
  <conditionalFormatting sqref="C1:Q2 S1:T1 Z1:AQ2 R2:T2">
    <cfRule type="expression" dxfId="115" priority="5">
      <formula>$R$1="Feedback OFF"</formula>
    </cfRule>
  </conditionalFormatting>
  <conditionalFormatting sqref="D1:D2">
    <cfRule type="expression" dxfId="114" priority="13">
      <formula>$C$2/$D$2&gt;=0.153</formula>
    </cfRule>
  </conditionalFormatting>
  <conditionalFormatting sqref="E1:E2">
    <cfRule type="expression" dxfId="113" priority="14">
      <formula>$C$2/$D$2&gt;=0.23</formula>
    </cfRule>
  </conditionalFormatting>
  <conditionalFormatting sqref="F1:F2">
    <cfRule type="expression" dxfId="112" priority="15">
      <formula>$C$2/$D$2&gt;=0.307</formula>
    </cfRule>
  </conditionalFormatting>
  <conditionalFormatting sqref="G1:G2">
    <cfRule type="expression" dxfId="111" priority="16">
      <formula>$C$2/$D$2&gt;=0.384</formula>
    </cfRule>
  </conditionalFormatting>
  <conditionalFormatting sqref="H1:H2">
    <cfRule type="expression" dxfId="110" priority="17">
      <formula>$C$2/$D$2&gt;=0.461</formula>
    </cfRule>
  </conditionalFormatting>
  <conditionalFormatting sqref="I1:I2">
    <cfRule type="expression" dxfId="109" priority="18">
      <formula>$C$2/$D$2&gt;=0.538</formula>
    </cfRule>
  </conditionalFormatting>
  <conditionalFormatting sqref="J1:J2">
    <cfRule type="expression" dxfId="108" priority="19">
      <formula>$C$2/$D$2&gt;=0.615</formula>
    </cfRule>
  </conditionalFormatting>
  <conditionalFormatting sqref="K1:R2">
    <cfRule type="expression" dxfId="106" priority="20">
      <formula>$C$2/$D$2&gt;=0.692</formula>
    </cfRule>
  </conditionalFormatting>
  <conditionalFormatting sqref="N1">
    <cfRule type="expression" dxfId="105" priority="8">
      <formula>$C$2/$D$2&gt;=0.846</formula>
    </cfRule>
  </conditionalFormatting>
  <conditionalFormatting sqref="Q1">
    <cfRule type="expression" dxfId="104" priority="11">
      <formula>$C$2/$D$2&gt;=0.846</formula>
    </cfRule>
  </conditionalFormatting>
  <conditionalFormatting sqref="R1">
    <cfRule type="expression" dxfId="103" priority="6">
      <formula>$R$1&lt;&gt;""</formula>
    </cfRule>
  </conditionalFormatting>
  <conditionalFormatting sqref="S1:T2">
    <cfRule type="expression" dxfId="102" priority="7">
      <formula>$C$2/$D$2&gt;=0.846</formula>
    </cfRule>
  </conditionalFormatting>
  <conditionalFormatting sqref="Z1:AH1 AJ1:AM1 AO1:AQ1 Z2:AQ2">
    <cfRule type="expression" dxfId="101" priority="21">
      <formula>$C$2/$D$2&gt;=1</formula>
    </cfRule>
  </conditionalFormatting>
  <conditionalFormatting sqref="AI1">
    <cfRule type="expression" dxfId="100" priority="10">
      <formula>$C$2/$D$2&gt;=0.846</formula>
    </cfRule>
  </conditionalFormatting>
  <conditionalFormatting sqref="AN1">
    <cfRule type="expression" dxfId="99" priority="9">
      <formula>$C$2/$D$2&gt;=0.846</formula>
    </cfRule>
  </conditionalFormatting>
  <dataValidations count="1">
    <dataValidation type="list" allowBlank="1" showInputMessage="1" showErrorMessage="1" sqref="R1" xr:uid="{2441173E-5514-406B-B25F-014A8BC636CF}">
      <formula1>"Feedback ON, Taunting ON, Feedback OFF"</formula1>
    </dataValidation>
  </dataValidations>
  <pageMargins left="0.7" right="0.7" top="0.75" bottom="0.75" header="0.3" footer="0.3"/>
  <pageSetup orientation="portrait" r:id="rId2"/>
  <drawing r:id="rId3"/>
  <legacyDrawing r:id="rId4"/>
  <extLst>
    <ext xmlns:x14="http://schemas.microsoft.com/office/spreadsheetml/2009/9/main" uri="{78C0D931-6437-407d-A8EE-F0AAD7539E65}">
      <x14:conditionalFormattings>
        <x14:conditionalFormatting xmlns:xm="http://schemas.microsoft.com/office/excel/2006/main">
          <x14:cfRule type="expression" priority="1" stopIfTrue="1" id="{CD075B0F-92E1-482D-8069-A9AEC018A5EE}">
            <xm:f>Scoreboard!$E$4="Excel version: Invalid"</xm:f>
            <x14:dxf>
              <font>
                <color rgb="FF9C0006"/>
              </font>
              <fill>
                <patternFill>
                  <fgColor indexed="64"/>
                  <bgColor rgb="FFFFC7CE"/>
                </patternFill>
              </fill>
            </x14:dxf>
          </x14:cfRule>
          <x14:cfRule type="expression" priority="3" stopIfTrue="1" id="{C54B9634-06A1-4724-A02E-DDA613061A37}">
            <xm:f>Scoreboard!$F$24&lt;&gt;""</xm:f>
            <x14:dxf>
              <font>
                <color rgb="FF9C0006"/>
              </font>
              <fill>
                <patternFill>
                  <fgColor indexed="64"/>
                  <bgColor rgb="FFFFC7CE"/>
                </patternFill>
              </fill>
            </x14:dxf>
          </x14:cfRule>
          <xm:sqref>A3:AA23 A41:AA100 A24:O40 S24:AA40</xm:sqref>
        </x14:conditionalFormatting>
        <x14:conditionalFormatting xmlns:xm="http://schemas.microsoft.com/office/excel/2006/main">
          <x14:cfRule type="expression" priority="22" stopIfTrue="1" id="{D8C52B4E-1ED5-4CAD-ACD5-2D24F6B82F1C}">
            <xm:f>AND($R$1&lt;&gt;"Feedback OFF",IF(DSC!A3=Feedback_SFX!$C$2, TRUE, FALSE))</xm:f>
            <x14:dxf>
              <fill>
                <patternFill>
                  <bgColor rgb="FFCEEED0"/>
                </patternFill>
              </fill>
            </x14:dxf>
          </x14:cfRule>
          <x14:cfRule type="expression" priority="23" stopIfTrue="1" id="{7569AD5E-81C1-4713-A9FE-F4248F6A672B}">
            <xm:f>AND($R$1&lt;&gt;"Feedback OFF",IF(DSC!A3=Feedback_SFX!$K$2, TRUE, FALSE))</xm:f>
            <x14:dxf>
              <fill>
                <patternFill>
                  <bgColor rgb="FFFFFF64"/>
                </patternFill>
              </fill>
            </x14:dxf>
          </x14:cfRule>
          <x14:cfRule type="expression" priority="24" stopIfTrue="1" id="{CA4D0429-FF4D-472B-971D-3AA91E29942A}">
            <xm:f>AND($R$1&lt;&gt;"Feedback OFF",AND(IF(DSC!A3&lt;&gt;Feedback_SFX!$C$2, TRUE, FALSE),DSC!A3&lt;&gt;"",_xlfn.ISFORMULA(DSC!A3)))</xm:f>
            <x14:dxf>
              <fill>
                <patternFill>
                  <bgColor rgb="FFFF99CC"/>
                </patternFill>
              </fill>
            </x14:dxf>
          </x14:cfRule>
          <xm:sqref>A3:AN23 A41:AN61 A24:O40 S24:AN40</xm:sqref>
        </x14:conditionalFormatting>
        <x14:conditionalFormatting xmlns:xm="http://schemas.microsoft.com/office/excel/2006/main">
          <x14:cfRule type="expression" priority="4" stopIfTrue="1" id="{669D5AA2-18F3-4573-A288-6CE638448299}">
            <xm:f>Scoreboard!$F$24&lt;&gt;""</xm:f>
            <x14:dxf>
              <font>
                <color rgb="FF9C0006"/>
              </font>
              <fill>
                <patternFill>
                  <fgColor indexed="64"/>
                  <bgColor rgb="FFFFC7CE"/>
                </patternFill>
              </fill>
            </x14:dxf>
          </x14:cfRule>
          <xm:sqref>K1:P1</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57BF-5888-4000-B2A4-427F2A262B83}">
  <sheetPr>
    <tabColor rgb="FF4FADEA"/>
  </sheetPr>
  <dimension ref="A1:AQ317"/>
  <sheetViews>
    <sheetView zoomScale="50" zoomScaleNormal="120" zoomScalePageLayoutView="90" workbookViewId="0">
      <pane ySplit="2" topLeftCell="A3" activePane="bottomLeft" state="frozen"/>
      <selection pane="bottomLeft" activeCell="A3" sqref="A3:XFD3"/>
    </sheetView>
  </sheetViews>
  <sheetFormatPr defaultColWidth="10.7109375" defaultRowHeight="8.25"/>
  <cols>
    <col min="1" max="2" width="0.85546875" style="106" customWidth="1"/>
    <col min="3" max="3" width="2.7109375" style="106" customWidth="1"/>
    <col min="4" max="4" width="9.7109375" style="133" customWidth="1"/>
    <col min="5" max="5" width="18.7109375" style="133" customWidth="1"/>
    <col min="6" max="6" width="13" style="106" bestFit="1" customWidth="1"/>
    <col min="7" max="7" width="13.7109375" style="106" customWidth="1"/>
    <col min="8" max="8" width="13.140625" style="106" customWidth="1"/>
    <col min="9" max="9" width="11.7109375" style="106" customWidth="1"/>
    <col min="10" max="10" width="12.28515625" style="106" customWidth="1"/>
    <col min="11" max="11" width="21.42578125" style="106" bestFit="1" customWidth="1"/>
    <col min="12" max="12" width="9.7109375" style="106" bestFit="1" customWidth="1"/>
    <col min="13" max="13" width="8.42578125" style="106" bestFit="1" customWidth="1"/>
    <col min="14" max="14" width="21" style="106" customWidth="1"/>
    <col min="15" max="15" width="16.7109375" style="106" customWidth="1"/>
    <col min="16" max="16" width="17" style="106" bestFit="1" customWidth="1"/>
    <col min="17" max="17" width="9.7109375" style="106" bestFit="1" customWidth="1"/>
    <col min="18" max="19" width="13" style="106" bestFit="1" customWidth="1"/>
    <col min="20" max="20" width="17.42578125" style="106" bestFit="1" customWidth="1"/>
    <col min="21" max="33" width="10.7109375" style="106"/>
    <col min="34" max="34" width="10.85546875" style="106" bestFit="1" customWidth="1"/>
    <col min="35" max="16384" width="10.7109375" style="106"/>
  </cols>
  <sheetData>
    <row r="1" spans="3:43" ht="22.15" customHeight="1">
      <c r="C1" s="109" t="s">
        <v>311</v>
      </c>
      <c r="D1" s="109" t="s">
        <v>312</v>
      </c>
      <c r="E1" s="109" t="s">
        <v>313</v>
      </c>
      <c r="F1" s="110"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109"/>
      <c r="H1" s="109"/>
      <c r="I1" s="109"/>
      <c r="J1" s="109"/>
      <c r="K1" s="110" t="str">
        <f>DSC!$K$1</f>
        <v>Connor Guarino</v>
      </c>
      <c r="L1" s="110"/>
      <c r="M1" s="110"/>
      <c r="N1" s="110" t="s">
        <v>314</v>
      </c>
      <c r="O1" s="110"/>
      <c r="P1" s="110"/>
      <c r="Q1" s="110"/>
      <c r="R1" s="110" t="s">
        <v>315</v>
      </c>
      <c r="S1" s="110"/>
      <c r="T1" s="110"/>
      <c r="U1" s="105"/>
      <c r="V1" s="105"/>
      <c r="W1" s="105"/>
      <c r="X1" s="105"/>
      <c r="Y1" s="105"/>
      <c r="Z1" s="109" t="str">
        <f t="shared" ref="Z1:AC2" si="0">C1</f>
        <v>earned</v>
      </c>
      <c r="AA1" s="109" t="str">
        <f t="shared" si="0"/>
        <v>possible</v>
      </c>
      <c r="AB1" s="109" t="str">
        <f t="shared" si="0"/>
        <v>cell</v>
      </c>
      <c r="AC1" s="110" t="str">
        <f t="shared" ca="1" si="0"/>
        <v>error</v>
      </c>
      <c r="AD1" s="109"/>
      <c r="AE1" s="109"/>
      <c r="AF1" s="105"/>
      <c r="AG1" s="105"/>
      <c r="AH1" s="110" t="str">
        <f>K1</f>
        <v>Connor Guarino</v>
      </c>
      <c r="AI1" s="110"/>
      <c r="AJ1" s="105"/>
      <c r="AK1" s="105"/>
      <c r="AL1" s="105"/>
      <c r="AM1" s="105"/>
      <c r="AN1" s="110" t="s">
        <v>314</v>
      </c>
      <c r="AO1" s="105"/>
      <c r="AP1" s="105"/>
      <c r="AQ1" s="105"/>
    </row>
    <row r="2" spans="3:43" ht="22.9" customHeight="1">
      <c r="C2" s="109">
        <f ca="1">DSC!$C$2</f>
        <v>8</v>
      </c>
      <c r="D2" s="116">
        <f>DSC!$D$2</f>
        <v>8</v>
      </c>
      <c r="E2" s="109" t="str" cm="1">
        <f t="array" aca="1" ref="E2" ca="1">SUBSTITUTE(IF(LEN(CELL("address"))&lt;15,CELL("address"),""),"$","")</f>
        <v/>
      </c>
      <c r="F2" s="110" t="str">
        <f ca="1">IF(ISNUMBER(SEARCH("#REF!",_xlfn.FORMULATEXT(INDIRECT("'DSC'!"&amp;E2)))),"DRAGGING CELLS IS NOT PERMITTED. PLEASE UNDO LAST ACTION!!",IF($R$1&lt;&gt;"Feedback OFF",IFERROR(HLOOKUP(INDIRECT("'DSC'!"&amp;E2),Feedback_SFX!$B$2:$N$10,IF($R$1="Feedback ON", 2, Feedback_SFX!B1), FALSE), ""),""))</f>
        <v/>
      </c>
      <c r="G2" s="109"/>
      <c r="H2" s="109"/>
      <c r="I2" s="109"/>
      <c r="J2" s="109"/>
      <c r="K2" s="117"/>
      <c r="L2" s="109"/>
      <c r="M2" s="109"/>
      <c r="N2" s="109"/>
      <c r="O2" s="109"/>
      <c r="P2" s="109"/>
      <c r="Q2" s="109"/>
      <c r="R2" s="109"/>
      <c r="S2" s="109"/>
      <c r="T2" s="109"/>
      <c r="U2" s="105"/>
      <c r="V2" s="105"/>
      <c r="W2" s="105"/>
      <c r="X2" s="105"/>
      <c r="Y2" s="105"/>
      <c r="Z2" s="118">
        <f t="shared" ca="1" si="0"/>
        <v>8</v>
      </c>
      <c r="AA2" s="118">
        <f t="shared" si="0"/>
        <v>8</v>
      </c>
      <c r="AB2" s="118" t="str">
        <f t="shared" ca="1" si="0"/>
        <v/>
      </c>
      <c r="AC2" s="110" t="str">
        <f t="shared" ca="1" si="0"/>
        <v/>
      </c>
      <c r="AD2" s="109"/>
      <c r="AE2" s="109"/>
      <c r="AF2" s="105"/>
      <c r="AG2" s="105"/>
      <c r="AH2" s="105"/>
      <c r="AI2" s="105"/>
      <c r="AJ2" s="105"/>
      <c r="AK2" s="105"/>
      <c r="AL2" s="105"/>
      <c r="AM2" s="105"/>
      <c r="AN2" s="105"/>
      <c r="AO2" s="105"/>
      <c r="AP2" s="105"/>
      <c r="AQ2" s="105"/>
    </row>
    <row r="3" spans="3:43" ht="4.9000000000000004" customHeight="1"/>
    <row r="4" spans="3:43" ht="4.9000000000000004" customHeight="1"/>
    <row r="5" spans="3:43" ht="4.9000000000000004" customHeight="1"/>
    <row r="6" spans="3:43" ht="4.9000000000000004" customHeight="1"/>
    <row r="8" spans="3:43" s="105" customFormat="1" ht="16.5">
      <c r="D8" s="119" t="s">
        <v>1</v>
      </c>
      <c r="E8" s="119" t="s">
        <v>2</v>
      </c>
      <c r="F8" s="119" t="s">
        <v>3</v>
      </c>
      <c r="G8" s="119" t="s">
        <v>4</v>
      </c>
      <c r="K8" s="161" t="s">
        <v>36</v>
      </c>
      <c r="T8" s="106"/>
    </row>
    <row r="9" spans="3:43">
      <c r="D9" s="121" t="s">
        <v>6</v>
      </c>
      <c r="E9" s="121" t="s">
        <v>7</v>
      </c>
      <c r="F9" s="121" t="s">
        <v>8</v>
      </c>
      <c r="G9" s="121" t="s">
        <v>9</v>
      </c>
      <c r="K9" s="106" t="s">
        <v>10</v>
      </c>
    </row>
    <row r="10" spans="3:43">
      <c r="D10" s="121" t="s">
        <v>6</v>
      </c>
      <c r="E10" s="121" t="s">
        <v>7</v>
      </c>
      <c r="F10" s="121" t="s">
        <v>13</v>
      </c>
      <c r="G10" s="121" t="s">
        <v>9</v>
      </c>
    </row>
    <row r="11" spans="3:43">
      <c r="D11" s="121" t="s">
        <v>6</v>
      </c>
      <c r="E11" s="121" t="s">
        <v>15</v>
      </c>
      <c r="F11" s="121" t="s">
        <v>16</v>
      </c>
      <c r="G11" s="121" t="s">
        <v>17</v>
      </c>
      <c r="K11" s="136" t="s">
        <v>18</v>
      </c>
    </row>
    <row r="12" spans="3:43">
      <c r="D12" s="121" t="s">
        <v>6</v>
      </c>
      <c r="E12" s="121" t="s">
        <v>7</v>
      </c>
      <c r="F12" s="121" t="s">
        <v>13</v>
      </c>
      <c r="G12" s="121" t="s">
        <v>17</v>
      </c>
      <c r="K12" s="113" t="s">
        <v>37</v>
      </c>
    </row>
    <row r="13" spans="3:43">
      <c r="D13" s="121" t="s">
        <v>23</v>
      </c>
      <c r="E13" s="121" t="s">
        <v>24</v>
      </c>
      <c r="F13" s="121" t="s">
        <v>25</v>
      </c>
      <c r="G13" s="121" t="s">
        <v>9</v>
      </c>
      <c r="K13" s="160" t="s">
        <v>38</v>
      </c>
    </row>
    <row r="14" spans="3:43">
      <c r="D14" s="121" t="s">
        <v>6</v>
      </c>
      <c r="E14" s="121" t="s">
        <v>15</v>
      </c>
      <c r="F14" s="121" t="s">
        <v>13</v>
      </c>
      <c r="G14" s="121" t="s">
        <v>17</v>
      </c>
      <c r="K14" s="115" t="s">
        <v>39</v>
      </c>
    </row>
    <row r="15" spans="3:43">
      <c r="D15" s="121" t="s">
        <v>6</v>
      </c>
      <c r="E15" s="121" t="s">
        <v>7</v>
      </c>
      <c r="F15" s="121" t="s">
        <v>13</v>
      </c>
      <c r="G15" s="121" t="s">
        <v>9</v>
      </c>
      <c r="K15" s="114" t="s">
        <v>326</v>
      </c>
    </row>
    <row r="16" spans="3:43">
      <c r="D16" s="121" t="s">
        <v>23</v>
      </c>
      <c r="E16" s="121" t="s">
        <v>7</v>
      </c>
      <c r="F16" s="121" t="s">
        <v>8</v>
      </c>
      <c r="G16" s="121" t="s">
        <v>9</v>
      </c>
      <c r="K16" s="114" t="s">
        <v>41</v>
      </c>
    </row>
    <row r="17" spans="4:42">
      <c r="D17" s="121" t="s">
        <v>6</v>
      </c>
      <c r="E17" s="121" t="s">
        <v>7</v>
      </c>
      <c r="F17" s="121" t="s">
        <v>13</v>
      </c>
      <c r="G17" s="121" t="s">
        <v>9</v>
      </c>
    </row>
    <row r="18" spans="4:42">
      <c r="D18" s="121" t="s">
        <v>23</v>
      </c>
      <c r="E18" s="121" t="s">
        <v>7</v>
      </c>
      <c r="F18" s="121" t="s">
        <v>25</v>
      </c>
      <c r="G18" s="121" t="s">
        <v>9</v>
      </c>
    </row>
    <row r="19" spans="4:42">
      <c r="D19" s="121" t="s">
        <v>6</v>
      </c>
      <c r="E19" s="121" t="s">
        <v>30</v>
      </c>
      <c r="F19" s="121" t="s">
        <v>13</v>
      </c>
      <c r="G19" s="121" t="s">
        <v>17</v>
      </c>
    </row>
    <row r="20" spans="4:42">
      <c r="D20" s="121" t="s">
        <v>6</v>
      </c>
      <c r="E20" s="121" t="s">
        <v>7</v>
      </c>
      <c r="F20" s="121" t="s">
        <v>13</v>
      </c>
      <c r="G20" s="121" t="s">
        <v>17</v>
      </c>
      <c r="K20" s="115" t="s">
        <v>42</v>
      </c>
      <c r="L20" s="115"/>
      <c r="M20" s="115"/>
      <c r="N20" s="115"/>
      <c r="O20" s="115"/>
      <c r="P20" s="115"/>
      <c r="Q20" s="115"/>
      <c r="R20" s="115"/>
      <c r="S20" s="115"/>
      <c r="T20" s="115"/>
      <c r="U20" s="115"/>
      <c r="V20" s="115"/>
      <c r="W20" s="115"/>
      <c r="X20" s="115"/>
      <c r="Y20" s="115"/>
      <c r="Z20" s="115"/>
      <c r="AA20" s="115"/>
      <c r="AB20" s="115"/>
      <c r="AC20" s="115"/>
      <c r="AD20" s="115"/>
      <c r="AE20" s="115"/>
      <c r="AF20" s="115"/>
      <c r="AG20" s="115"/>
      <c r="AH20" s="115"/>
      <c r="AI20" s="115"/>
      <c r="AJ20" s="115"/>
      <c r="AK20" s="115"/>
      <c r="AL20" s="115"/>
      <c r="AM20" s="115"/>
      <c r="AN20" s="115"/>
      <c r="AO20" s="115"/>
      <c r="AP20" s="115"/>
    </row>
    <row r="21" spans="4:42">
      <c r="D21" s="121" t="s">
        <v>23</v>
      </c>
      <c r="E21" s="121" t="s">
        <v>7</v>
      </c>
      <c r="F21" s="121" t="s">
        <v>25</v>
      </c>
      <c r="G21" s="121" t="s">
        <v>9</v>
      </c>
      <c r="K21" s="115" t="s">
        <v>43</v>
      </c>
      <c r="L21" s="115"/>
      <c r="M21" s="115"/>
      <c r="N21" s="115"/>
      <c r="O21" s="115"/>
      <c r="P21" s="115"/>
      <c r="Q21" s="115"/>
      <c r="R21" s="115"/>
      <c r="S21" s="115"/>
      <c r="T21" s="115"/>
      <c r="U21" s="115"/>
      <c r="V21" s="115"/>
      <c r="W21" s="115"/>
      <c r="X21" s="115"/>
      <c r="Y21" s="115"/>
      <c r="Z21" s="115"/>
      <c r="AA21" s="115"/>
      <c r="AB21" s="115"/>
      <c r="AC21" s="115"/>
      <c r="AD21" s="115"/>
      <c r="AE21" s="115"/>
      <c r="AF21" s="115"/>
      <c r="AG21" s="115"/>
      <c r="AH21" s="115"/>
      <c r="AI21" s="115"/>
      <c r="AJ21" s="115"/>
      <c r="AK21" s="115"/>
      <c r="AL21" s="115"/>
      <c r="AM21" s="115"/>
      <c r="AN21" s="115"/>
      <c r="AO21" s="115"/>
      <c r="AP21" s="115"/>
    </row>
    <row r="22" spans="4:42">
      <c r="D22" s="121" t="s">
        <v>23</v>
      </c>
      <c r="E22" s="121" t="s">
        <v>7</v>
      </c>
      <c r="F22" s="121" t="s">
        <v>25</v>
      </c>
      <c r="G22" s="121" t="s">
        <v>17</v>
      </c>
      <c r="K22" s="105"/>
      <c r="L22" s="105"/>
      <c r="M22" s="105"/>
      <c r="N22" s="105"/>
      <c r="O22" s="105"/>
      <c r="S22" s="159"/>
    </row>
    <row r="23" spans="4:42">
      <c r="D23" s="121" t="s">
        <v>6</v>
      </c>
      <c r="E23" s="121" t="s">
        <v>7</v>
      </c>
      <c r="F23" s="121" t="s">
        <v>13</v>
      </c>
      <c r="G23" s="121" t="s">
        <v>9</v>
      </c>
      <c r="K23" s="105" t="s">
        <v>1</v>
      </c>
      <c r="L23" s="105" t="s">
        <v>44</v>
      </c>
      <c r="M23" s="105" t="s">
        <v>32</v>
      </c>
      <c r="N23" s="105"/>
      <c r="O23" s="105"/>
      <c r="P23" s="136" t="s">
        <v>1</v>
      </c>
      <c r="Q23" s="117" t="s">
        <v>44</v>
      </c>
      <c r="R23" s="117" t="s">
        <v>32</v>
      </c>
      <c r="S23" s="159"/>
      <c r="V23" s="105"/>
    </row>
    <row r="24" spans="4:42">
      <c r="D24" s="121" t="s">
        <v>6</v>
      </c>
      <c r="E24" s="121" t="s">
        <v>7</v>
      </c>
      <c r="F24" s="121" t="s">
        <v>8</v>
      </c>
      <c r="G24" s="121" t="s">
        <v>9</v>
      </c>
      <c r="K24" s="105" t="s">
        <v>6</v>
      </c>
      <c r="L24" s="105">
        <v>35</v>
      </c>
      <c r="M24" s="105">
        <v>0.660377358490566</v>
      </c>
      <c r="N24" s="105"/>
      <c r="O24" s="105"/>
      <c r="P24" s="105" t="s">
        <v>6</v>
      </c>
      <c r="Q24" s="109">
        <v>35</v>
      </c>
      <c r="R24" s="152">
        <v>0.660377358490566</v>
      </c>
    </row>
    <row r="25" spans="4:42">
      <c r="D25" s="121" t="s">
        <v>34</v>
      </c>
      <c r="E25" s="121" t="s">
        <v>7</v>
      </c>
      <c r="F25" s="121" t="s">
        <v>25</v>
      </c>
      <c r="G25" s="121" t="s">
        <v>9</v>
      </c>
      <c r="K25" s="105" t="s">
        <v>23</v>
      </c>
      <c r="L25" s="105">
        <v>10</v>
      </c>
      <c r="M25" s="105">
        <v>0.18867924528301888</v>
      </c>
      <c r="N25" s="105"/>
      <c r="O25" s="105"/>
      <c r="P25" s="105" t="s">
        <v>23</v>
      </c>
      <c r="Q25" s="109">
        <v>10</v>
      </c>
      <c r="R25" s="152">
        <v>0.18867924528301888</v>
      </c>
    </row>
    <row r="26" spans="4:42">
      <c r="D26" s="121" t="s">
        <v>6</v>
      </c>
      <c r="E26" s="121" t="s">
        <v>7</v>
      </c>
      <c r="F26" s="121" t="s">
        <v>16</v>
      </c>
      <c r="G26" s="121" t="s">
        <v>9</v>
      </c>
      <c r="K26" s="105" t="s">
        <v>35</v>
      </c>
      <c r="L26" s="105">
        <v>3</v>
      </c>
      <c r="M26" s="105">
        <v>5.6603773584905662E-2</v>
      </c>
      <c r="N26" s="105"/>
      <c r="O26" s="105"/>
      <c r="P26" s="105" t="s">
        <v>35</v>
      </c>
      <c r="Q26" s="109">
        <v>3</v>
      </c>
      <c r="R26" s="152">
        <v>5.6603773584905662E-2</v>
      </c>
    </row>
    <row r="27" spans="4:42">
      <c r="D27" s="121" t="s">
        <v>6</v>
      </c>
      <c r="E27" s="121" t="s">
        <v>15</v>
      </c>
      <c r="F27" s="121" t="s">
        <v>13</v>
      </c>
      <c r="G27" s="121" t="s">
        <v>17</v>
      </c>
      <c r="K27" s="105" t="s">
        <v>30</v>
      </c>
      <c r="L27" s="105">
        <v>3</v>
      </c>
      <c r="M27" s="105">
        <v>5.6603773584905662E-2</v>
      </c>
      <c r="N27" s="105"/>
      <c r="O27" s="105"/>
      <c r="P27" s="105" t="s">
        <v>30</v>
      </c>
      <c r="Q27" s="109">
        <v>3</v>
      </c>
      <c r="R27" s="152">
        <v>5.6603773584905662E-2</v>
      </c>
    </row>
    <row r="28" spans="4:42">
      <c r="D28" s="121" t="s">
        <v>34</v>
      </c>
      <c r="E28" s="121" t="s">
        <v>7</v>
      </c>
      <c r="F28" s="121" t="s">
        <v>13</v>
      </c>
      <c r="G28" s="121" t="s">
        <v>9</v>
      </c>
      <c r="K28" s="105" t="s">
        <v>34</v>
      </c>
      <c r="L28" s="105">
        <v>2</v>
      </c>
      <c r="M28" s="105">
        <v>3.7735849056603772E-2</v>
      </c>
      <c r="N28" s="105"/>
      <c r="O28" s="105"/>
      <c r="P28" s="105" t="s">
        <v>34</v>
      </c>
      <c r="Q28" s="109">
        <v>2</v>
      </c>
      <c r="R28" s="152">
        <v>3.7735849056603772E-2</v>
      </c>
    </row>
    <row r="29" spans="4:42">
      <c r="D29" s="121" t="s">
        <v>6</v>
      </c>
      <c r="E29" s="121" t="s">
        <v>7</v>
      </c>
      <c r="F29" s="121" t="s">
        <v>25</v>
      </c>
      <c r="G29" s="121" t="s">
        <v>9</v>
      </c>
      <c r="K29" s="105" t="s">
        <v>45</v>
      </c>
      <c r="L29" s="105">
        <v>53</v>
      </c>
      <c r="M29" s="105">
        <v>1</v>
      </c>
      <c r="O29" s="105"/>
      <c r="P29" s="136" t="s">
        <v>45</v>
      </c>
      <c r="Q29" s="117">
        <v>53</v>
      </c>
      <c r="R29" s="157">
        <v>1</v>
      </c>
    </row>
    <row r="30" spans="4:42">
      <c r="D30" s="121" t="s">
        <v>6</v>
      </c>
      <c r="E30" s="121" t="s">
        <v>7</v>
      </c>
      <c r="F30" s="121" t="s">
        <v>16</v>
      </c>
      <c r="G30" s="121" t="s">
        <v>17</v>
      </c>
      <c r="K30" s="105"/>
      <c r="L30" s="105"/>
      <c r="M30" s="105"/>
      <c r="O30" s="105"/>
      <c r="P30" s="105"/>
    </row>
    <row r="31" spans="4:42">
      <c r="D31" s="121" t="s">
        <v>6</v>
      </c>
      <c r="E31" s="121" t="s">
        <v>7</v>
      </c>
      <c r="F31" s="121" t="s">
        <v>16</v>
      </c>
      <c r="G31" s="121" t="s">
        <v>9</v>
      </c>
      <c r="K31" s="105"/>
      <c r="L31" s="105"/>
      <c r="M31" s="105"/>
    </row>
    <row r="32" spans="4:42">
      <c r="D32" s="121" t="s">
        <v>6</v>
      </c>
      <c r="E32" s="121" t="s">
        <v>15</v>
      </c>
      <c r="F32" s="121" t="s">
        <v>16</v>
      </c>
      <c r="G32" s="121" t="s">
        <v>17</v>
      </c>
      <c r="K32" s="105"/>
      <c r="L32" s="105"/>
      <c r="M32" s="105"/>
      <c r="S32" s="159"/>
    </row>
    <row r="33" spans="4:24">
      <c r="D33" s="121" t="s">
        <v>6</v>
      </c>
      <c r="E33" s="121" t="s">
        <v>15</v>
      </c>
      <c r="F33" s="121" t="s">
        <v>25</v>
      </c>
      <c r="G33" s="121" t="s">
        <v>9</v>
      </c>
      <c r="K33" s="105"/>
      <c r="L33" s="105"/>
      <c r="M33" s="105"/>
      <c r="S33" s="159"/>
      <c r="X33" s="105"/>
    </row>
    <row r="34" spans="4:24">
      <c r="D34" s="121" t="s">
        <v>6</v>
      </c>
      <c r="E34" s="121" t="s">
        <v>7</v>
      </c>
      <c r="F34" s="121" t="s">
        <v>13</v>
      </c>
      <c r="G34" s="121" t="s">
        <v>9</v>
      </c>
      <c r="K34" s="105"/>
      <c r="L34" s="105"/>
      <c r="M34" s="105"/>
      <c r="S34" s="159"/>
      <c r="X34" s="105"/>
    </row>
    <row r="35" spans="4:24">
      <c r="D35" s="121" t="s">
        <v>23</v>
      </c>
      <c r="E35" s="121" t="s">
        <v>15</v>
      </c>
      <c r="F35" s="121" t="s">
        <v>13</v>
      </c>
      <c r="G35" s="121" t="s">
        <v>9</v>
      </c>
      <c r="K35" s="105"/>
      <c r="L35" s="105"/>
      <c r="M35" s="105"/>
      <c r="S35" s="159"/>
      <c r="X35" s="105"/>
    </row>
    <row r="36" spans="4:24">
      <c r="D36" s="121" t="s">
        <v>23</v>
      </c>
      <c r="E36" s="121" t="s">
        <v>7</v>
      </c>
      <c r="F36" s="121" t="s">
        <v>8</v>
      </c>
      <c r="G36" s="121" t="s">
        <v>9</v>
      </c>
      <c r="K36" s="105"/>
      <c r="L36" s="105"/>
      <c r="M36" s="105"/>
      <c r="S36" s="159"/>
      <c r="X36" s="105"/>
    </row>
    <row r="37" spans="4:24">
      <c r="D37" s="121" t="s">
        <v>23</v>
      </c>
      <c r="E37" s="121" t="s">
        <v>15</v>
      </c>
      <c r="F37" s="121" t="s">
        <v>25</v>
      </c>
      <c r="G37" s="121" t="s">
        <v>9</v>
      </c>
      <c r="K37" s="105"/>
      <c r="L37" s="105"/>
      <c r="M37" s="105"/>
      <c r="X37" s="105"/>
    </row>
    <row r="38" spans="4:24">
      <c r="D38" s="121" t="s">
        <v>6</v>
      </c>
      <c r="E38" s="121" t="s">
        <v>7</v>
      </c>
      <c r="F38" s="121" t="s">
        <v>16</v>
      </c>
      <c r="G38" s="121" t="s">
        <v>9</v>
      </c>
      <c r="K38" s="105"/>
      <c r="L38" s="105"/>
      <c r="M38" s="105"/>
      <c r="X38" s="105"/>
    </row>
    <row r="39" spans="4:24">
      <c r="D39" s="121" t="s">
        <v>30</v>
      </c>
      <c r="E39" s="121" t="s">
        <v>7</v>
      </c>
      <c r="F39" s="121" t="s">
        <v>13</v>
      </c>
      <c r="G39" s="121" t="s">
        <v>17</v>
      </c>
      <c r="K39" s="105"/>
      <c r="L39" s="105"/>
      <c r="M39" s="105"/>
      <c r="X39" s="105"/>
    </row>
    <row r="40" spans="4:24">
      <c r="D40" s="121" t="s">
        <v>6</v>
      </c>
      <c r="E40" s="121" t="s">
        <v>15</v>
      </c>
      <c r="F40" s="121" t="s">
        <v>16</v>
      </c>
      <c r="G40" s="121" t="s">
        <v>17</v>
      </c>
      <c r="K40" s="105"/>
      <c r="L40" s="105"/>
      <c r="M40" s="105"/>
      <c r="X40" s="105"/>
    </row>
    <row r="41" spans="4:24">
      <c r="D41" s="121" t="s">
        <v>23</v>
      </c>
      <c r="E41" s="121" t="s">
        <v>7</v>
      </c>
      <c r="F41" s="121" t="s">
        <v>25</v>
      </c>
      <c r="G41" s="121" t="s">
        <v>9</v>
      </c>
      <c r="K41" s="105"/>
      <c r="L41" s="105"/>
      <c r="V41" s="105"/>
      <c r="W41" s="105"/>
      <c r="X41" s="105"/>
    </row>
    <row r="42" spans="4:24">
      <c r="D42" s="121" t="s">
        <v>35</v>
      </c>
      <c r="E42" s="121" t="s">
        <v>7</v>
      </c>
      <c r="F42" s="121" t="s">
        <v>25</v>
      </c>
      <c r="G42" s="121" t="s">
        <v>9</v>
      </c>
      <c r="K42" s="105"/>
      <c r="L42" s="105"/>
      <c r="V42" s="105"/>
      <c r="W42" s="105"/>
      <c r="X42" s="105"/>
    </row>
    <row r="43" spans="4:24">
      <c r="D43" s="121" t="s">
        <v>30</v>
      </c>
      <c r="E43" s="121" t="s">
        <v>7</v>
      </c>
      <c r="F43" s="121" t="s">
        <v>25</v>
      </c>
      <c r="G43" s="121" t="s">
        <v>9</v>
      </c>
      <c r="K43" s="105"/>
      <c r="L43" s="105"/>
      <c r="V43" s="105"/>
      <c r="W43" s="105"/>
      <c r="X43" s="105"/>
    </row>
    <row r="44" spans="4:24">
      <c r="D44" s="121" t="s">
        <v>6</v>
      </c>
      <c r="E44" s="121" t="s">
        <v>15</v>
      </c>
      <c r="F44" s="121" t="s">
        <v>13</v>
      </c>
      <c r="G44" s="121" t="s">
        <v>9</v>
      </c>
      <c r="K44" s="105"/>
      <c r="L44" s="105"/>
      <c r="V44" s="105"/>
      <c r="W44" s="105"/>
      <c r="X44" s="105"/>
    </row>
    <row r="45" spans="4:24">
      <c r="D45" s="121" t="s">
        <v>6</v>
      </c>
      <c r="E45" s="121" t="s">
        <v>7</v>
      </c>
      <c r="F45" s="121" t="s">
        <v>16</v>
      </c>
      <c r="G45" s="121" t="s">
        <v>17</v>
      </c>
      <c r="K45" s="105"/>
      <c r="L45" s="105"/>
      <c r="V45" s="105"/>
      <c r="W45" s="105"/>
      <c r="X45" s="105"/>
    </row>
    <row r="46" spans="4:24">
      <c r="D46" s="121" t="s">
        <v>30</v>
      </c>
      <c r="E46" s="121" t="s">
        <v>7</v>
      </c>
      <c r="F46" s="121" t="s">
        <v>16</v>
      </c>
      <c r="G46" s="121" t="s">
        <v>17</v>
      </c>
      <c r="K46" s="105"/>
      <c r="L46" s="105"/>
      <c r="V46" s="105"/>
      <c r="W46" s="105"/>
      <c r="X46" s="105"/>
    </row>
    <row r="47" spans="4:24">
      <c r="D47" s="121" t="s">
        <v>6</v>
      </c>
      <c r="E47" s="121" t="s">
        <v>7</v>
      </c>
      <c r="F47" s="121" t="s">
        <v>25</v>
      </c>
      <c r="G47" s="121" t="s">
        <v>9</v>
      </c>
      <c r="K47" s="105"/>
      <c r="L47" s="105"/>
      <c r="V47" s="105"/>
      <c r="W47" s="105"/>
      <c r="X47" s="105"/>
    </row>
    <row r="48" spans="4:24">
      <c r="D48" s="121" t="s">
        <v>23</v>
      </c>
      <c r="E48" s="121" t="s">
        <v>7</v>
      </c>
      <c r="F48" s="121" t="s">
        <v>16</v>
      </c>
      <c r="G48" s="121" t="s">
        <v>17</v>
      </c>
      <c r="K48" s="105"/>
      <c r="L48" s="105"/>
      <c r="M48" s="105"/>
      <c r="V48" s="105"/>
      <c r="W48" s="105"/>
      <c r="X48" s="105"/>
    </row>
    <row r="49" spans="4:24">
      <c r="D49" s="121" t="s">
        <v>6</v>
      </c>
      <c r="E49" s="121" t="s">
        <v>24</v>
      </c>
      <c r="F49" s="121" t="s">
        <v>13</v>
      </c>
      <c r="G49" s="121" t="s">
        <v>17</v>
      </c>
      <c r="L49" s="105"/>
      <c r="M49" s="105"/>
      <c r="V49" s="105"/>
      <c r="W49" s="105"/>
      <c r="X49" s="105"/>
    </row>
    <row r="50" spans="4:24">
      <c r="D50" s="121" t="s">
        <v>6</v>
      </c>
      <c r="E50" s="121" t="s">
        <v>7</v>
      </c>
      <c r="F50" s="121" t="s">
        <v>25</v>
      </c>
      <c r="G50" s="121" t="s">
        <v>9</v>
      </c>
      <c r="L50" s="105"/>
      <c r="M50" s="105"/>
      <c r="X50" s="105"/>
    </row>
    <row r="51" spans="4:24">
      <c r="D51" s="121" t="s">
        <v>6</v>
      </c>
      <c r="E51" s="121" t="s">
        <v>15</v>
      </c>
      <c r="F51" s="121" t="s">
        <v>16</v>
      </c>
      <c r="G51" s="121" t="s">
        <v>17</v>
      </c>
      <c r="L51" s="105"/>
      <c r="M51" s="105"/>
    </row>
    <row r="52" spans="4:24">
      <c r="D52" s="121" t="s">
        <v>35</v>
      </c>
      <c r="E52" s="121" t="s">
        <v>15</v>
      </c>
      <c r="F52" s="121" t="s">
        <v>16</v>
      </c>
      <c r="G52" s="121" t="s">
        <v>17</v>
      </c>
      <c r="L52" s="105"/>
      <c r="M52" s="105"/>
    </row>
    <row r="53" spans="4:24">
      <c r="D53" s="121" t="s">
        <v>6</v>
      </c>
      <c r="E53" s="121" t="s">
        <v>15</v>
      </c>
      <c r="F53" s="121" t="s">
        <v>8</v>
      </c>
      <c r="G53" s="121" t="s">
        <v>9</v>
      </c>
      <c r="L53" s="105"/>
      <c r="M53" s="105"/>
    </row>
    <row r="54" spans="4:24">
      <c r="D54" s="121" t="s">
        <v>6</v>
      </c>
      <c r="E54" s="121" t="s">
        <v>15</v>
      </c>
      <c r="F54" s="121" t="s">
        <v>8</v>
      </c>
      <c r="G54" s="121" t="s">
        <v>9</v>
      </c>
    </row>
    <row r="55" spans="4:24">
      <c r="D55" s="121" t="s">
        <v>6</v>
      </c>
      <c r="E55" s="121" t="s">
        <v>7</v>
      </c>
      <c r="F55" s="121" t="s">
        <v>13</v>
      </c>
      <c r="G55" s="121" t="s">
        <v>9</v>
      </c>
    </row>
    <row r="56" spans="4:24">
      <c r="D56" s="121" t="s">
        <v>6</v>
      </c>
      <c r="E56" s="121" t="s">
        <v>7</v>
      </c>
      <c r="F56" s="121" t="s">
        <v>16</v>
      </c>
      <c r="G56" s="121" t="s">
        <v>17</v>
      </c>
    </row>
    <row r="57" spans="4:24">
      <c r="D57" s="121" t="s">
        <v>35</v>
      </c>
      <c r="E57" s="121" t="s">
        <v>7</v>
      </c>
      <c r="F57" s="121" t="s">
        <v>13</v>
      </c>
      <c r="G57" s="121" t="s">
        <v>17</v>
      </c>
    </row>
    <row r="58" spans="4:24">
      <c r="D58" s="121" t="s">
        <v>6</v>
      </c>
      <c r="E58" s="121" t="s">
        <v>15</v>
      </c>
      <c r="F58" s="121" t="s">
        <v>13</v>
      </c>
      <c r="G58" s="121" t="s">
        <v>17</v>
      </c>
    </row>
    <row r="59" spans="4:24">
      <c r="D59" s="121" t="s">
        <v>6</v>
      </c>
      <c r="E59" s="121" t="s">
        <v>7</v>
      </c>
      <c r="F59" s="121" t="s">
        <v>25</v>
      </c>
      <c r="G59" s="121" t="s">
        <v>9</v>
      </c>
    </row>
    <row r="60" spans="4:24">
      <c r="D60" s="121" t="s">
        <v>6</v>
      </c>
      <c r="E60" s="121" t="s">
        <v>15</v>
      </c>
      <c r="F60" s="121" t="s">
        <v>16</v>
      </c>
      <c r="G60" s="121" t="s">
        <v>17</v>
      </c>
    </row>
    <row r="61" spans="4:24">
      <c r="D61" s="121" t="s">
        <v>6</v>
      </c>
      <c r="E61" s="125" t="s">
        <v>7</v>
      </c>
      <c r="F61" s="121" t="s">
        <v>16</v>
      </c>
      <c r="G61" s="121" t="s">
        <v>17</v>
      </c>
    </row>
    <row r="62" spans="4:24">
      <c r="D62" s="138"/>
      <c r="E62" s="106"/>
    </row>
    <row r="63" spans="4:24">
      <c r="D63" s="138"/>
      <c r="E63" s="106"/>
    </row>
    <row r="64" spans="4:24">
      <c r="D64" s="138"/>
      <c r="E64" s="106"/>
    </row>
    <row r="65" spans="4:5">
      <c r="D65" s="138"/>
      <c r="E65" s="106"/>
    </row>
    <row r="66" spans="4:5">
      <c r="D66" s="138"/>
      <c r="E66" s="106"/>
    </row>
    <row r="67" spans="4:5">
      <c r="D67" s="138"/>
      <c r="E67" s="106"/>
    </row>
    <row r="68" spans="4:5">
      <c r="D68" s="138"/>
      <c r="E68" s="106"/>
    </row>
    <row r="69" spans="4:5">
      <c r="D69" s="138"/>
      <c r="E69" s="106"/>
    </row>
    <row r="70" spans="4:5">
      <c r="D70" s="138"/>
      <c r="E70" s="106"/>
    </row>
    <row r="71" spans="4:5">
      <c r="D71" s="138"/>
      <c r="E71" s="106"/>
    </row>
    <row r="72" spans="4:5">
      <c r="D72" s="138"/>
      <c r="E72" s="106"/>
    </row>
    <row r="73" spans="4:5">
      <c r="D73" s="138"/>
      <c r="E73" s="106"/>
    </row>
    <row r="74" spans="4:5">
      <c r="D74" s="138"/>
      <c r="E74" s="106"/>
    </row>
    <row r="75" spans="4:5">
      <c r="D75" s="138"/>
      <c r="E75" s="106"/>
    </row>
    <row r="76" spans="4:5">
      <c r="D76" s="138"/>
      <c r="E76" s="106"/>
    </row>
    <row r="77" spans="4:5">
      <c r="D77" s="138"/>
      <c r="E77" s="106"/>
    </row>
    <row r="78" spans="4:5">
      <c r="D78" s="138"/>
      <c r="E78" s="106"/>
    </row>
    <row r="79" spans="4:5">
      <c r="D79" s="138"/>
      <c r="E79" s="106"/>
    </row>
    <row r="80" spans="4:5">
      <c r="D80" s="138"/>
      <c r="E80" s="106"/>
    </row>
    <row r="81" spans="4:5">
      <c r="D81" s="138"/>
      <c r="E81" s="106"/>
    </row>
    <row r="82" spans="4:5">
      <c r="D82" s="138"/>
      <c r="E82" s="106"/>
    </row>
    <row r="83" spans="4:5">
      <c r="D83" s="138"/>
      <c r="E83" s="106"/>
    </row>
    <row r="84" spans="4:5">
      <c r="D84" s="138"/>
      <c r="E84" s="106"/>
    </row>
    <row r="85" spans="4:5">
      <c r="D85" s="138"/>
      <c r="E85" s="106"/>
    </row>
    <row r="86" spans="4:5">
      <c r="D86" s="138"/>
      <c r="E86" s="106"/>
    </row>
    <row r="87" spans="4:5">
      <c r="D87" s="138"/>
      <c r="E87" s="106"/>
    </row>
    <row r="88" spans="4:5">
      <c r="D88" s="138"/>
      <c r="E88" s="106"/>
    </row>
    <row r="89" spans="4:5">
      <c r="D89" s="138"/>
      <c r="E89" s="106"/>
    </row>
    <row r="90" spans="4:5">
      <c r="D90" s="138"/>
      <c r="E90" s="106"/>
    </row>
    <row r="91" spans="4:5">
      <c r="D91" s="138"/>
      <c r="E91" s="106"/>
    </row>
    <row r="92" spans="4:5">
      <c r="D92" s="138"/>
      <c r="E92" s="106"/>
    </row>
    <row r="93" spans="4:5">
      <c r="D93" s="138"/>
      <c r="E93" s="106"/>
    </row>
    <row r="94" spans="4:5">
      <c r="D94" s="138"/>
      <c r="E94" s="106"/>
    </row>
    <row r="95" spans="4:5">
      <c r="D95" s="138"/>
      <c r="E95" s="106"/>
    </row>
    <row r="96" spans="4:5">
      <c r="D96" s="138"/>
      <c r="E96" s="106"/>
    </row>
    <row r="97" spans="4:5">
      <c r="D97" s="138"/>
      <c r="E97" s="106"/>
    </row>
    <row r="98" spans="4:5">
      <c r="D98" s="138"/>
      <c r="E98" s="106"/>
    </row>
    <row r="99" spans="4:5">
      <c r="D99" s="138"/>
      <c r="E99" s="106"/>
    </row>
    <row r="100" spans="4:5">
      <c r="D100" s="138"/>
      <c r="E100" s="106"/>
    </row>
    <row r="101" spans="4:5">
      <c r="D101" s="138"/>
      <c r="E101" s="106"/>
    </row>
    <row r="102" spans="4:5">
      <c r="D102" s="138"/>
      <c r="E102" s="106"/>
    </row>
    <row r="103" spans="4:5">
      <c r="D103" s="138"/>
      <c r="E103" s="106"/>
    </row>
    <row r="104" spans="4:5">
      <c r="D104" s="138"/>
      <c r="E104" s="106"/>
    </row>
    <row r="105" spans="4:5">
      <c r="D105" s="138"/>
      <c r="E105" s="106"/>
    </row>
    <row r="106" spans="4:5">
      <c r="D106" s="138"/>
      <c r="E106" s="106"/>
    </row>
    <row r="107" spans="4:5">
      <c r="D107" s="138"/>
      <c r="E107" s="106"/>
    </row>
    <row r="108" spans="4:5">
      <c r="D108" s="138"/>
      <c r="E108" s="106"/>
    </row>
    <row r="109" spans="4:5">
      <c r="D109" s="138"/>
      <c r="E109" s="106"/>
    </row>
    <row r="110" spans="4:5">
      <c r="D110" s="138"/>
      <c r="E110" s="106"/>
    </row>
    <row r="111" spans="4:5">
      <c r="D111" s="138"/>
      <c r="E111" s="106"/>
    </row>
    <row r="112" spans="4:5">
      <c r="D112" s="138"/>
      <c r="E112" s="106"/>
    </row>
    <row r="113" spans="4:5">
      <c r="D113" s="138"/>
      <c r="E113" s="106"/>
    </row>
    <row r="114" spans="4:5">
      <c r="D114" s="138"/>
      <c r="E114" s="106"/>
    </row>
    <row r="115" spans="4:5">
      <c r="D115" s="138"/>
      <c r="E115" s="106"/>
    </row>
    <row r="116" spans="4:5">
      <c r="D116" s="138"/>
      <c r="E116" s="106"/>
    </row>
    <row r="117" spans="4:5">
      <c r="D117" s="138"/>
      <c r="E117" s="106"/>
    </row>
    <row r="118" spans="4:5">
      <c r="D118" s="138"/>
      <c r="E118" s="106"/>
    </row>
    <row r="119" spans="4:5">
      <c r="D119" s="138"/>
      <c r="E119" s="106"/>
    </row>
    <row r="120" spans="4:5">
      <c r="D120" s="138"/>
      <c r="E120" s="106"/>
    </row>
    <row r="121" spans="4:5">
      <c r="D121" s="138"/>
      <c r="E121" s="106"/>
    </row>
    <row r="122" spans="4:5">
      <c r="D122" s="138"/>
      <c r="E122" s="106"/>
    </row>
    <row r="123" spans="4:5">
      <c r="D123" s="138"/>
      <c r="E123" s="106"/>
    </row>
    <row r="124" spans="4:5">
      <c r="D124" s="138"/>
      <c r="E124" s="106"/>
    </row>
    <row r="125" spans="4:5">
      <c r="D125" s="138"/>
      <c r="E125" s="106"/>
    </row>
    <row r="126" spans="4:5">
      <c r="D126" s="138"/>
      <c r="E126" s="106"/>
    </row>
    <row r="127" spans="4:5">
      <c r="D127" s="138"/>
      <c r="E127" s="106"/>
    </row>
    <row r="128" spans="4:5">
      <c r="D128" s="138"/>
      <c r="E128" s="106"/>
    </row>
    <row r="129" spans="4:5">
      <c r="D129" s="138"/>
      <c r="E129" s="106"/>
    </row>
    <row r="130" spans="4:5">
      <c r="D130" s="138"/>
      <c r="E130" s="106"/>
    </row>
    <row r="131" spans="4:5">
      <c r="D131" s="138"/>
      <c r="E131" s="106"/>
    </row>
    <row r="132" spans="4:5">
      <c r="D132" s="138"/>
      <c r="E132" s="106"/>
    </row>
    <row r="133" spans="4:5">
      <c r="D133" s="138"/>
      <c r="E133" s="106"/>
    </row>
    <row r="134" spans="4:5">
      <c r="D134" s="138"/>
      <c r="E134" s="106"/>
    </row>
    <row r="135" spans="4:5">
      <c r="D135" s="138"/>
      <c r="E135" s="106"/>
    </row>
    <row r="136" spans="4:5">
      <c r="D136" s="138"/>
      <c r="E136" s="106"/>
    </row>
    <row r="137" spans="4:5">
      <c r="D137" s="138"/>
      <c r="E137" s="106"/>
    </row>
    <row r="138" spans="4:5">
      <c r="D138" s="138"/>
      <c r="E138" s="106"/>
    </row>
    <row r="139" spans="4:5">
      <c r="D139" s="138"/>
      <c r="E139" s="106"/>
    </row>
    <row r="140" spans="4:5">
      <c r="D140" s="138"/>
      <c r="E140" s="106"/>
    </row>
    <row r="141" spans="4:5">
      <c r="D141" s="138"/>
      <c r="E141" s="106"/>
    </row>
    <row r="142" spans="4:5">
      <c r="D142" s="138"/>
      <c r="E142" s="106"/>
    </row>
    <row r="143" spans="4:5">
      <c r="D143" s="138"/>
      <c r="E143" s="106"/>
    </row>
    <row r="144" spans="4:5">
      <c r="D144" s="138"/>
      <c r="E144" s="106"/>
    </row>
    <row r="145" spans="4:5">
      <c r="D145" s="138"/>
      <c r="E145" s="106"/>
    </row>
    <row r="146" spans="4:5">
      <c r="D146" s="138"/>
      <c r="E146" s="106"/>
    </row>
    <row r="147" spans="4:5">
      <c r="D147" s="138"/>
      <c r="E147" s="106"/>
    </row>
    <row r="148" spans="4:5">
      <c r="D148" s="138"/>
      <c r="E148" s="106"/>
    </row>
    <row r="149" spans="4:5">
      <c r="D149" s="138"/>
      <c r="E149" s="106"/>
    </row>
    <row r="150" spans="4:5">
      <c r="D150" s="138"/>
      <c r="E150" s="106"/>
    </row>
    <row r="151" spans="4:5">
      <c r="D151" s="138"/>
      <c r="E151" s="106"/>
    </row>
    <row r="152" spans="4:5">
      <c r="D152" s="138"/>
      <c r="E152" s="106"/>
    </row>
    <row r="153" spans="4:5">
      <c r="D153" s="138"/>
      <c r="E153" s="106"/>
    </row>
    <row r="154" spans="4:5">
      <c r="D154" s="138"/>
      <c r="E154" s="106"/>
    </row>
    <row r="155" spans="4:5">
      <c r="D155" s="138"/>
      <c r="E155" s="106"/>
    </row>
    <row r="156" spans="4:5">
      <c r="D156" s="138"/>
      <c r="E156" s="106"/>
    </row>
    <row r="157" spans="4:5">
      <c r="D157" s="138"/>
      <c r="E157" s="106"/>
    </row>
    <row r="158" spans="4:5">
      <c r="D158" s="138"/>
      <c r="E158" s="106"/>
    </row>
    <row r="159" spans="4:5">
      <c r="D159" s="138"/>
      <c r="E159" s="106"/>
    </row>
    <row r="160" spans="4:5">
      <c r="D160" s="138"/>
      <c r="E160" s="106"/>
    </row>
    <row r="161" spans="4:5">
      <c r="D161" s="138"/>
      <c r="E161" s="106"/>
    </row>
    <row r="162" spans="4:5">
      <c r="D162" s="138"/>
      <c r="E162" s="106"/>
    </row>
    <row r="163" spans="4:5">
      <c r="D163" s="138"/>
      <c r="E163" s="106"/>
    </row>
    <row r="164" spans="4:5">
      <c r="D164" s="138"/>
      <c r="E164" s="106"/>
    </row>
    <row r="165" spans="4:5">
      <c r="D165" s="138"/>
      <c r="E165" s="106"/>
    </row>
    <row r="166" spans="4:5">
      <c r="D166" s="138"/>
      <c r="E166" s="106"/>
    </row>
    <row r="167" spans="4:5">
      <c r="D167" s="138"/>
      <c r="E167" s="106"/>
    </row>
    <row r="168" spans="4:5">
      <c r="D168" s="138"/>
      <c r="E168" s="106"/>
    </row>
    <row r="169" spans="4:5">
      <c r="D169" s="138"/>
      <c r="E169" s="106"/>
    </row>
    <row r="170" spans="4:5">
      <c r="D170" s="138"/>
      <c r="E170" s="106"/>
    </row>
    <row r="171" spans="4:5">
      <c r="D171" s="138"/>
      <c r="E171" s="106"/>
    </row>
    <row r="172" spans="4:5">
      <c r="D172" s="138"/>
      <c r="E172" s="106"/>
    </row>
    <row r="173" spans="4:5">
      <c r="D173" s="138"/>
      <c r="E173" s="106"/>
    </row>
    <row r="174" spans="4:5">
      <c r="D174" s="138"/>
      <c r="E174" s="106"/>
    </row>
    <row r="175" spans="4:5">
      <c r="D175" s="138"/>
      <c r="E175" s="106"/>
    </row>
    <row r="176" spans="4:5">
      <c r="D176" s="138"/>
      <c r="E176" s="106"/>
    </row>
    <row r="177" spans="4:5">
      <c r="D177" s="138"/>
      <c r="E177" s="106"/>
    </row>
    <row r="178" spans="4:5">
      <c r="D178" s="138"/>
      <c r="E178" s="106"/>
    </row>
    <row r="179" spans="4:5">
      <c r="D179" s="138"/>
      <c r="E179" s="106"/>
    </row>
    <row r="180" spans="4:5">
      <c r="D180" s="138"/>
      <c r="E180" s="106"/>
    </row>
    <row r="181" spans="4:5">
      <c r="D181" s="138"/>
      <c r="E181" s="106"/>
    </row>
    <row r="182" spans="4:5">
      <c r="D182" s="138"/>
      <c r="E182" s="106"/>
    </row>
    <row r="183" spans="4:5">
      <c r="D183" s="138"/>
      <c r="E183" s="106"/>
    </row>
    <row r="184" spans="4:5">
      <c r="D184" s="138"/>
      <c r="E184" s="106"/>
    </row>
    <row r="185" spans="4:5">
      <c r="D185" s="138"/>
      <c r="E185" s="106"/>
    </row>
    <row r="186" spans="4:5">
      <c r="D186" s="138"/>
      <c r="E186" s="106"/>
    </row>
    <row r="187" spans="4:5">
      <c r="D187" s="138"/>
      <c r="E187" s="106"/>
    </row>
    <row r="188" spans="4:5">
      <c r="D188" s="138"/>
      <c r="E188" s="106"/>
    </row>
    <row r="189" spans="4:5">
      <c r="D189" s="138"/>
      <c r="E189" s="106"/>
    </row>
    <row r="190" spans="4:5">
      <c r="D190" s="138"/>
      <c r="E190" s="106"/>
    </row>
    <row r="191" spans="4:5">
      <c r="D191" s="138"/>
      <c r="E191" s="106"/>
    </row>
    <row r="192" spans="4:5">
      <c r="D192" s="138"/>
      <c r="E192" s="106"/>
    </row>
    <row r="193" spans="4:5">
      <c r="D193" s="138"/>
      <c r="E193" s="106"/>
    </row>
    <row r="194" spans="4:5">
      <c r="D194" s="138"/>
      <c r="E194" s="106"/>
    </row>
    <row r="195" spans="4:5">
      <c r="D195" s="138"/>
      <c r="E195" s="106"/>
    </row>
    <row r="196" spans="4:5">
      <c r="D196" s="138"/>
      <c r="E196" s="106"/>
    </row>
    <row r="197" spans="4:5">
      <c r="D197" s="138"/>
      <c r="E197" s="106"/>
    </row>
    <row r="198" spans="4:5">
      <c r="D198" s="138"/>
      <c r="E198" s="106"/>
    </row>
    <row r="199" spans="4:5">
      <c r="D199" s="138"/>
      <c r="E199" s="106"/>
    </row>
    <row r="200" spans="4:5">
      <c r="D200" s="138"/>
      <c r="E200" s="106"/>
    </row>
    <row r="201" spans="4:5">
      <c r="D201" s="138"/>
      <c r="E201" s="106"/>
    </row>
    <row r="202" spans="4:5">
      <c r="D202" s="138"/>
      <c r="E202" s="106"/>
    </row>
    <row r="203" spans="4:5">
      <c r="D203" s="138"/>
      <c r="E203" s="106"/>
    </row>
    <row r="204" spans="4:5">
      <c r="D204" s="138"/>
      <c r="E204" s="106"/>
    </row>
    <row r="205" spans="4:5">
      <c r="D205" s="138"/>
      <c r="E205" s="106"/>
    </row>
    <row r="206" spans="4:5">
      <c r="D206" s="138"/>
      <c r="E206" s="106"/>
    </row>
    <row r="207" spans="4:5">
      <c r="D207" s="138"/>
      <c r="E207" s="106"/>
    </row>
    <row r="208" spans="4:5">
      <c r="D208" s="138"/>
      <c r="E208" s="106"/>
    </row>
    <row r="209" spans="4:5">
      <c r="D209" s="138"/>
      <c r="E209" s="106"/>
    </row>
    <row r="210" spans="4:5">
      <c r="D210" s="138"/>
      <c r="E210" s="106"/>
    </row>
    <row r="211" spans="4:5">
      <c r="D211" s="138"/>
      <c r="E211" s="106"/>
    </row>
    <row r="212" spans="4:5">
      <c r="D212" s="138"/>
      <c r="E212" s="106"/>
    </row>
    <row r="213" spans="4:5">
      <c r="D213" s="138"/>
      <c r="E213" s="106"/>
    </row>
    <row r="214" spans="4:5">
      <c r="D214" s="138"/>
      <c r="E214" s="106"/>
    </row>
    <row r="215" spans="4:5">
      <c r="D215" s="138"/>
      <c r="E215" s="106"/>
    </row>
    <row r="216" spans="4:5">
      <c r="D216" s="138"/>
      <c r="E216" s="106"/>
    </row>
    <row r="217" spans="4:5">
      <c r="D217" s="138"/>
      <c r="E217" s="106"/>
    </row>
    <row r="218" spans="4:5">
      <c r="D218" s="138"/>
      <c r="E218" s="106"/>
    </row>
    <row r="219" spans="4:5">
      <c r="D219" s="138"/>
      <c r="E219" s="106"/>
    </row>
    <row r="220" spans="4:5">
      <c r="D220" s="138"/>
      <c r="E220" s="106"/>
    </row>
    <row r="221" spans="4:5">
      <c r="D221" s="138"/>
      <c r="E221" s="106"/>
    </row>
    <row r="222" spans="4:5">
      <c r="D222" s="138"/>
      <c r="E222" s="106"/>
    </row>
    <row r="223" spans="4:5">
      <c r="D223" s="138"/>
      <c r="E223" s="106"/>
    </row>
    <row r="224" spans="4:5">
      <c r="D224" s="138"/>
      <c r="E224" s="106"/>
    </row>
    <row r="225" spans="4:5">
      <c r="D225" s="138"/>
      <c r="E225" s="106"/>
    </row>
    <row r="226" spans="4:5">
      <c r="D226" s="138"/>
      <c r="E226" s="106"/>
    </row>
    <row r="227" spans="4:5">
      <c r="D227" s="138"/>
      <c r="E227" s="106"/>
    </row>
    <row r="228" spans="4:5">
      <c r="D228" s="138"/>
      <c r="E228" s="106"/>
    </row>
    <row r="229" spans="4:5">
      <c r="D229" s="138"/>
      <c r="E229" s="106"/>
    </row>
    <row r="230" spans="4:5">
      <c r="D230" s="138"/>
      <c r="E230" s="106"/>
    </row>
    <row r="231" spans="4:5">
      <c r="D231" s="138"/>
      <c r="E231" s="106"/>
    </row>
    <row r="232" spans="4:5">
      <c r="D232" s="138"/>
      <c r="E232" s="106"/>
    </row>
    <row r="233" spans="4:5">
      <c r="D233" s="138"/>
      <c r="E233" s="106"/>
    </row>
    <row r="234" spans="4:5">
      <c r="D234" s="138"/>
      <c r="E234" s="106"/>
    </row>
    <row r="235" spans="4:5">
      <c r="D235" s="138"/>
      <c r="E235" s="106"/>
    </row>
    <row r="236" spans="4:5">
      <c r="D236" s="138"/>
      <c r="E236" s="106"/>
    </row>
    <row r="237" spans="4:5">
      <c r="D237" s="138"/>
      <c r="E237" s="106"/>
    </row>
    <row r="238" spans="4:5">
      <c r="D238" s="138"/>
      <c r="E238" s="106"/>
    </row>
    <row r="239" spans="4:5">
      <c r="D239" s="138"/>
      <c r="E239" s="106"/>
    </row>
    <row r="240" spans="4:5">
      <c r="D240" s="138"/>
      <c r="E240" s="106"/>
    </row>
    <row r="241" spans="4:5">
      <c r="D241" s="138"/>
      <c r="E241" s="106"/>
    </row>
    <row r="242" spans="4:5">
      <c r="D242" s="138"/>
      <c r="E242" s="106"/>
    </row>
    <row r="243" spans="4:5">
      <c r="D243" s="138"/>
      <c r="E243" s="106"/>
    </row>
    <row r="244" spans="4:5">
      <c r="D244" s="138"/>
      <c r="E244" s="106"/>
    </row>
    <row r="245" spans="4:5">
      <c r="D245" s="138"/>
      <c r="E245" s="106"/>
    </row>
    <row r="246" spans="4:5">
      <c r="D246" s="138"/>
      <c r="E246" s="106"/>
    </row>
    <row r="247" spans="4:5">
      <c r="D247" s="138"/>
      <c r="E247" s="106"/>
    </row>
    <row r="248" spans="4:5">
      <c r="D248" s="138"/>
      <c r="E248" s="106"/>
    </row>
    <row r="249" spans="4:5">
      <c r="D249" s="138"/>
      <c r="E249" s="106"/>
    </row>
    <row r="250" spans="4:5">
      <c r="D250" s="138"/>
      <c r="E250" s="106"/>
    </row>
    <row r="251" spans="4:5">
      <c r="D251" s="138"/>
      <c r="E251" s="106"/>
    </row>
    <row r="252" spans="4:5">
      <c r="D252" s="138"/>
      <c r="E252" s="106"/>
    </row>
    <row r="253" spans="4:5">
      <c r="D253" s="138"/>
      <c r="E253" s="106"/>
    </row>
    <row r="254" spans="4:5">
      <c r="D254" s="138"/>
      <c r="E254" s="106"/>
    </row>
    <row r="255" spans="4:5">
      <c r="D255" s="138"/>
      <c r="E255" s="106"/>
    </row>
    <row r="256" spans="4:5">
      <c r="D256" s="138"/>
      <c r="E256" s="106"/>
    </row>
    <row r="257" spans="4:5">
      <c r="D257" s="138"/>
      <c r="E257" s="106"/>
    </row>
    <row r="258" spans="4:5">
      <c r="D258" s="138"/>
      <c r="E258" s="106"/>
    </row>
    <row r="259" spans="4:5">
      <c r="D259" s="138"/>
      <c r="E259" s="106"/>
    </row>
    <row r="260" spans="4:5">
      <c r="D260" s="138"/>
      <c r="E260" s="106"/>
    </row>
    <row r="261" spans="4:5">
      <c r="D261" s="138"/>
      <c r="E261" s="106"/>
    </row>
    <row r="262" spans="4:5">
      <c r="D262" s="138"/>
      <c r="E262" s="106"/>
    </row>
    <row r="263" spans="4:5">
      <c r="D263" s="138"/>
      <c r="E263" s="106"/>
    </row>
    <row r="264" spans="4:5">
      <c r="D264" s="138"/>
      <c r="E264" s="106"/>
    </row>
    <row r="265" spans="4:5">
      <c r="D265" s="138"/>
      <c r="E265" s="106"/>
    </row>
    <row r="266" spans="4:5">
      <c r="D266" s="138"/>
      <c r="E266" s="106"/>
    </row>
    <row r="267" spans="4:5">
      <c r="D267" s="138"/>
      <c r="E267" s="106"/>
    </row>
    <row r="268" spans="4:5">
      <c r="D268" s="138"/>
      <c r="E268" s="106"/>
    </row>
    <row r="269" spans="4:5">
      <c r="D269" s="138"/>
      <c r="E269" s="106"/>
    </row>
    <row r="270" spans="4:5">
      <c r="D270" s="138"/>
      <c r="E270" s="106"/>
    </row>
    <row r="271" spans="4:5">
      <c r="D271" s="138"/>
      <c r="E271" s="106"/>
    </row>
    <row r="272" spans="4:5">
      <c r="D272" s="138"/>
      <c r="E272" s="106"/>
    </row>
    <row r="273" spans="1:42">
      <c r="D273" s="138"/>
      <c r="E273" s="106"/>
    </row>
    <row r="274" spans="1:42">
      <c r="D274" s="138"/>
      <c r="E274" s="106"/>
    </row>
    <row r="275" spans="1:42">
      <c r="D275" s="138"/>
      <c r="E275" s="106"/>
    </row>
    <row r="276" spans="1:42">
      <c r="D276" s="138"/>
    </row>
    <row r="277" spans="1:42">
      <c r="D277" s="138"/>
    </row>
    <row r="278" spans="1:42">
      <c r="D278" s="138"/>
    </row>
    <row r="279" spans="1:42" s="133" customFormat="1">
      <c r="A279" s="106"/>
      <c r="B279" s="106"/>
      <c r="C279" s="106"/>
      <c r="D279" s="138"/>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c r="AD279" s="106"/>
      <c r="AE279" s="106"/>
      <c r="AF279" s="106"/>
      <c r="AG279" s="106"/>
      <c r="AH279" s="106"/>
      <c r="AI279" s="106"/>
      <c r="AJ279" s="106"/>
      <c r="AK279" s="106"/>
      <c r="AL279" s="106"/>
      <c r="AM279" s="106"/>
      <c r="AN279" s="106"/>
      <c r="AO279" s="106"/>
      <c r="AP279" s="106"/>
    </row>
    <row r="280" spans="1:42" s="133" customFormat="1">
      <c r="A280" s="106"/>
      <c r="B280" s="106"/>
      <c r="C280" s="106"/>
      <c r="D280" s="138"/>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c r="AC280" s="106"/>
      <c r="AD280" s="106"/>
      <c r="AE280" s="106"/>
      <c r="AF280" s="106"/>
      <c r="AG280" s="106"/>
      <c r="AH280" s="106"/>
      <c r="AI280" s="106"/>
      <c r="AJ280" s="106"/>
      <c r="AK280" s="106"/>
      <c r="AL280" s="106"/>
      <c r="AM280" s="106"/>
      <c r="AN280" s="106"/>
      <c r="AO280" s="106"/>
      <c r="AP280" s="106"/>
    </row>
    <row r="281" spans="1:42" s="133" customFormat="1">
      <c r="A281" s="106"/>
      <c r="B281" s="106"/>
      <c r="C281" s="106"/>
      <c r="D281" s="138"/>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c r="AC281" s="106"/>
      <c r="AD281" s="106"/>
      <c r="AE281" s="106"/>
      <c r="AF281" s="106"/>
      <c r="AG281" s="106"/>
      <c r="AH281" s="106"/>
      <c r="AI281" s="106"/>
      <c r="AJ281" s="106"/>
      <c r="AK281" s="106"/>
      <c r="AL281" s="106"/>
      <c r="AM281" s="106"/>
      <c r="AN281" s="106"/>
      <c r="AO281" s="106"/>
      <c r="AP281" s="106"/>
    </row>
    <row r="282" spans="1:42" s="133" customFormat="1">
      <c r="A282" s="106"/>
      <c r="B282" s="106"/>
      <c r="C282" s="106"/>
      <c r="D282" s="138"/>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c r="AC282" s="106"/>
      <c r="AD282" s="106"/>
      <c r="AE282" s="106"/>
      <c r="AF282" s="106"/>
      <c r="AG282" s="106"/>
      <c r="AH282" s="106"/>
      <c r="AI282" s="106"/>
      <c r="AJ282" s="106"/>
      <c r="AK282" s="106"/>
      <c r="AL282" s="106"/>
      <c r="AM282" s="106"/>
      <c r="AN282" s="106"/>
      <c r="AO282" s="106"/>
      <c r="AP282" s="106"/>
    </row>
    <row r="283" spans="1:42" s="133" customFormat="1">
      <c r="A283" s="106"/>
      <c r="B283" s="106"/>
      <c r="C283" s="106"/>
      <c r="D283" s="138"/>
      <c r="F283" s="106"/>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c r="AC283" s="106"/>
      <c r="AD283" s="106"/>
      <c r="AE283" s="106"/>
      <c r="AF283" s="106"/>
      <c r="AG283" s="106"/>
      <c r="AH283" s="106"/>
      <c r="AI283" s="106"/>
      <c r="AJ283" s="106"/>
      <c r="AK283" s="106"/>
      <c r="AL283" s="106"/>
      <c r="AM283" s="106"/>
      <c r="AN283" s="106"/>
      <c r="AO283" s="106"/>
      <c r="AP283" s="106"/>
    </row>
    <row r="284" spans="1:42" s="133" customFormat="1">
      <c r="A284" s="106"/>
      <c r="B284" s="106"/>
      <c r="C284" s="106"/>
      <c r="D284" s="138"/>
      <c r="F284" s="106"/>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c r="AC284" s="106"/>
      <c r="AD284" s="106"/>
      <c r="AE284" s="106"/>
      <c r="AF284" s="106"/>
      <c r="AG284" s="106"/>
      <c r="AH284" s="106"/>
      <c r="AI284" s="106"/>
      <c r="AJ284" s="106"/>
      <c r="AK284" s="106"/>
      <c r="AL284" s="106"/>
      <c r="AM284" s="106"/>
      <c r="AN284" s="106"/>
      <c r="AO284" s="106"/>
      <c r="AP284" s="106"/>
    </row>
    <row r="285" spans="1:42" s="133" customFormat="1">
      <c r="A285" s="106"/>
      <c r="B285" s="106"/>
      <c r="C285" s="106"/>
      <c r="D285" s="138"/>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c r="AD285" s="106"/>
      <c r="AE285" s="106"/>
      <c r="AF285" s="106"/>
      <c r="AG285" s="106"/>
      <c r="AH285" s="106"/>
      <c r="AI285" s="106"/>
      <c r="AJ285" s="106"/>
      <c r="AK285" s="106"/>
      <c r="AL285" s="106"/>
      <c r="AM285" s="106"/>
      <c r="AN285" s="106"/>
      <c r="AO285" s="106"/>
      <c r="AP285" s="106"/>
    </row>
    <row r="286" spans="1:42" s="133" customFormat="1">
      <c r="A286" s="106"/>
      <c r="B286" s="106"/>
      <c r="C286" s="106"/>
      <c r="D286" s="138"/>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c r="AC286" s="106"/>
      <c r="AD286" s="106"/>
      <c r="AE286" s="106"/>
      <c r="AF286" s="106"/>
      <c r="AG286" s="106"/>
      <c r="AH286" s="106"/>
      <c r="AI286" s="106"/>
      <c r="AJ286" s="106"/>
      <c r="AK286" s="106"/>
      <c r="AL286" s="106"/>
      <c r="AM286" s="106"/>
      <c r="AN286" s="106"/>
      <c r="AO286" s="106"/>
      <c r="AP286" s="106"/>
    </row>
    <row r="287" spans="1:42" s="133" customFormat="1">
      <c r="A287" s="106"/>
      <c r="B287" s="106"/>
      <c r="C287" s="106"/>
      <c r="D287" s="138"/>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c r="AC287" s="106"/>
      <c r="AD287" s="106"/>
      <c r="AE287" s="106"/>
      <c r="AF287" s="106"/>
      <c r="AG287" s="106"/>
      <c r="AH287" s="106"/>
      <c r="AI287" s="106"/>
      <c r="AJ287" s="106"/>
      <c r="AK287" s="106"/>
      <c r="AL287" s="106"/>
      <c r="AM287" s="106"/>
      <c r="AN287" s="106"/>
      <c r="AO287" s="106"/>
      <c r="AP287" s="106"/>
    </row>
    <row r="288" spans="1:42" s="133" customFormat="1">
      <c r="A288" s="106"/>
      <c r="B288" s="106"/>
      <c r="C288" s="106"/>
      <c r="D288" s="138"/>
      <c r="F288" s="106"/>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c r="AC288" s="106"/>
      <c r="AD288" s="106"/>
      <c r="AE288" s="106"/>
      <c r="AF288" s="106"/>
      <c r="AG288" s="106"/>
      <c r="AH288" s="106"/>
      <c r="AI288" s="106"/>
      <c r="AJ288" s="106"/>
      <c r="AK288" s="106"/>
      <c r="AL288" s="106"/>
      <c r="AM288" s="106"/>
      <c r="AN288" s="106"/>
      <c r="AO288" s="106"/>
      <c r="AP288" s="106"/>
    </row>
    <row r="289" spans="1:42" s="133" customFormat="1">
      <c r="A289" s="106"/>
      <c r="B289" s="106"/>
      <c r="C289" s="106"/>
      <c r="D289" s="138"/>
      <c r="F289" s="106"/>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c r="AC289" s="106"/>
      <c r="AD289" s="106"/>
      <c r="AE289" s="106"/>
      <c r="AF289" s="106"/>
      <c r="AG289" s="106"/>
      <c r="AH289" s="106"/>
      <c r="AI289" s="106"/>
      <c r="AJ289" s="106"/>
      <c r="AK289" s="106"/>
      <c r="AL289" s="106"/>
      <c r="AM289" s="106"/>
      <c r="AN289" s="106"/>
      <c r="AO289" s="106"/>
      <c r="AP289" s="106"/>
    </row>
    <row r="290" spans="1:42" s="133" customFormat="1">
      <c r="A290" s="106"/>
      <c r="B290" s="106"/>
      <c r="C290" s="106"/>
      <c r="D290" s="138"/>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c r="AD290" s="106"/>
      <c r="AE290" s="106"/>
      <c r="AF290" s="106"/>
      <c r="AG290" s="106"/>
      <c r="AH290" s="106"/>
      <c r="AI290" s="106"/>
      <c r="AJ290" s="106"/>
      <c r="AK290" s="106"/>
      <c r="AL290" s="106"/>
      <c r="AM290" s="106"/>
      <c r="AN290" s="106"/>
      <c r="AO290" s="106"/>
      <c r="AP290" s="106"/>
    </row>
    <row r="291" spans="1:42" s="133" customFormat="1">
      <c r="A291" s="106"/>
      <c r="B291" s="106"/>
      <c r="C291" s="106"/>
      <c r="D291" s="138"/>
      <c r="F291" s="106"/>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c r="AC291" s="106"/>
      <c r="AD291" s="106"/>
      <c r="AE291" s="106"/>
      <c r="AF291" s="106"/>
      <c r="AG291" s="106"/>
      <c r="AH291" s="106"/>
      <c r="AI291" s="106"/>
      <c r="AJ291" s="106"/>
      <c r="AK291" s="106"/>
      <c r="AL291" s="106"/>
      <c r="AM291" s="106"/>
      <c r="AN291" s="106"/>
      <c r="AO291" s="106"/>
      <c r="AP291" s="106"/>
    </row>
    <row r="292" spans="1:42" s="133" customFormat="1">
      <c r="A292" s="106"/>
      <c r="B292" s="106"/>
      <c r="C292" s="106"/>
      <c r="D292" s="138"/>
      <c r="F292" s="106"/>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c r="AC292" s="106"/>
      <c r="AD292" s="106"/>
      <c r="AE292" s="106"/>
      <c r="AF292" s="106"/>
      <c r="AG292" s="106"/>
      <c r="AH292" s="106"/>
      <c r="AI292" s="106"/>
      <c r="AJ292" s="106"/>
      <c r="AK292" s="106"/>
      <c r="AL292" s="106"/>
      <c r="AM292" s="106"/>
      <c r="AN292" s="106"/>
      <c r="AO292" s="106"/>
      <c r="AP292" s="106"/>
    </row>
    <row r="293" spans="1:42" s="133" customFormat="1">
      <c r="A293" s="106"/>
      <c r="B293" s="106"/>
      <c r="C293" s="106"/>
      <c r="D293" s="138"/>
      <c r="F293" s="106"/>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c r="AC293" s="106"/>
      <c r="AD293" s="106"/>
      <c r="AE293" s="106"/>
      <c r="AF293" s="106"/>
      <c r="AG293" s="106"/>
      <c r="AH293" s="106"/>
      <c r="AI293" s="106"/>
      <c r="AJ293" s="106"/>
      <c r="AK293" s="106"/>
      <c r="AL293" s="106"/>
      <c r="AM293" s="106"/>
      <c r="AN293" s="106"/>
      <c r="AO293" s="106"/>
      <c r="AP293" s="106"/>
    </row>
    <row r="294" spans="1:42" s="133" customFormat="1">
      <c r="A294" s="106"/>
      <c r="B294" s="106"/>
      <c r="C294" s="106"/>
      <c r="D294" s="138"/>
      <c r="F294" s="106"/>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c r="AC294" s="106"/>
      <c r="AD294" s="106"/>
      <c r="AE294" s="106"/>
      <c r="AF294" s="106"/>
      <c r="AG294" s="106"/>
      <c r="AH294" s="106"/>
      <c r="AI294" s="106"/>
      <c r="AJ294" s="106"/>
      <c r="AK294" s="106"/>
      <c r="AL294" s="106"/>
      <c r="AM294" s="106"/>
      <c r="AN294" s="106"/>
      <c r="AO294" s="106"/>
      <c r="AP294" s="106"/>
    </row>
    <row r="295" spans="1:42" s="133" customFormat="1">
      <c r="A295" s="106"/>
      <c r="B295" s="106"/>
      <c r="C295" s="106"/>
      <c r="D295" s="138"/>
      <c r="F295" s="106"/>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c r="AC295" s="106"/>
      <c r="AD295" s="106"/>
      <c r="AE295" s="106"/>
      <c r="AF295" s="106"/>
      <c r="AG295" s="106"/>
      <c r="AH295" s="106"/>
      <c r="AI295" s="106"/>
      <c r="AJ295" s="106"/>
      <c r="AK295" s="106"/>
      <c r="AL295" s="106"/>
      <c r="AM295" s="106"/>
      <c r="AN295" s="106"/>
      <c r="AO295" s="106"/>
      <c r="AP295" s="106"/>
    </row>
    <row r="296" spans="1:42" s="133" customFormat="1">
      <c r="A296" s="106"/>
      <c r="B296" s="106"/>
      <c r="C296" s="106"/>
      <c r="D296" s="138"/>
      <c r="F296" s="106"/>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c r="AC296" s="106"/>
      <c r="AD296" s="106"/>
      <c r="AE296" s="106"/>
      <c r="AF296" s="106"/>
      <c r="AG296" s="106"/>
      <c r="AH296" s="106"/>
      <c r="AI296" s="106"/>
      <c r="AJ296" s="106"/>
      <c r="AK296" s="106"/>
      <c r="AL296" s="106"/>
      <c r="AM296" s="106"/>
      <c r="AN296" s="106"/>
      <c r="AO296" s="106"/>
      <c r="AP296" s="106"/>
    </row>
    <row r="297" spans="1:42" s="133" customFormat="1">
      <c r="A297" s="106"/>
      <c r="B297" s="106"/>
      <c r="C297" s="106"/>
      <c r="D297" s="138"/>
      <c r="F297" s="106"/>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c r="AC297" s="106"/>
      <c r="AD297" s="106"/>
      <c r="AE297" s="106"/>
      <c r="AF297" s="106"/>
      <c r="AG297" s="106"/>
      <c r="AH297" s="106"/>
      <c r="AI297" s="106"/>
      <c r="AJ297" s="106"/>
      <c r="AK297" s="106"/>
      <c r="AL297" s="106"/>
      <c r="AM297" s="106"/>
      <c r="AN297" s="106"/>
      <c r="AO297" s="106"/>
      <c r="AP297" s="106"/>
    </row>
    <row r="298" spans="1:42" s="133" customFormat="1">
      <c r="A298" s="106"/>
      <c r="B298" s="106"/>
      <c r="C298" s="106"/>
      <c r="D298" s="138"/>
      <c r="F298" s="106"/>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c r="AC298" s="106"/>
      <c r="AD298" s="106"/>
      <c r="AE298" s="106"/>
      <c r="AF298" s="106"/>
      <c r="AG298" s="106"/>
      <c r="AH298" s="106"/>
      <c r="AI298" s="106"/>
      <c r="AJ298" s="106"/>
      <c r="AK298" s="106"/>
      <c r="AL298" s="106"/>
      <c r="AM298" s="106"/>
      <c r="AN298" s="106"/>
      <c r="AO298" s="106"/>
      <c r="AP298" s="106"/>
    </row>
    <row r="299" spans="1:42" s="133" customFormat="1">
      <c r="A299" s="106"/>
      <c r="B299" s="106"/>
      <c r="C299" s="106"/>
      <c r="D299" s="138"/>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c r="AD299" s="106"/>
      <c r="AE299" s="106"/>
      <c r="AF299" s="106"/>
      <c r="AG299" s="106"/>
      <c r="AH299" s="106"/>
      <c r="AI299" s="106"/>
      <c r="AJ299" s="106"/>
      <c r="AK299" s="106"/>
      <c r="AL299" s="106"/>
      <c r="AM299" s="106"/>
      <c r="AN299" s="106"/>
      <c r="AO299" s="106"/>
      <c r="AP299" s="106"/>
    </row>
    <row r="300" spans="1:42" s="133" customFormat="1">
      <c r="A300" s="106"/>
      <c r="B300" s="106"/>
      <c r="C300" s="106"/>
      <c r="D300" s="138"/>
      <c r="F300" s="106"/>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c r="AC300" s="106"/>
      <c r="AD300" s="106"/>
      <c r="AE300" s="106"/>
      <c r="AF300" s="106"/>
      <c r="AG300" s="106"/>
      <c r="AH300" s="106"/>
      <c r="AI300" s="106"/>
      <c r="AJ300" s="106"/>
      <c r="AK300" s="106"/>
      <c r="AL300" s="106"/>
      <c r="AM300" s="106"/>
      <c r="AN300" s="106"/>
      <c r="AO300" s="106"/>
      <c r="AP300" s="106"/>
    </row>
    <row r="301" spans="1:42" s="133" customFormat="1">
      <c r="A301" s="106"/>
      <c r="B301" s="106"/>
      <c r="C301" s="106"/>
      <c r="D301" s="138"/>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c r="AC301" s="106"/>
      <c r="AD301" s="106"/>
      <c r="AE301" s="106"/>
      <c r="AF301" s="106"/>
      <c r="AG301" s="106"/>
      <c r="AH301" s="106"/>
      <c r="AI301" s="106"/>
      <c r="AJ301" s="106"/>
      <c r="AK301" s="106"/>
      <c r="AL301" s="106"/>
      <c r="AM301" s="106"/>
      <c r="AN301" s="106"/>
      <c r="AO301" s="106"/>
      <c r="AP301" s="106"/>
    </row>
    <row r="302" spans="1:42" s="133" customFormat="1">
      <c r="A302" s="106"/>
      <c r="B302" s="106"/>
      <c r="C302" s="106"/>
      <c r="D302" s="138"/>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c r="AC302" s="106"/>
      <c r="AD302" s="106"/>
      <c r="AE302" s="106"/>
      <c r="AF302" s="106"/>
      <c r="AG302" s="106"/>
      <c r="AH302" s="106"/>
      <c r="AI302" s="106"/>
      <c r="AJ302" s="106"/>
      <c r="AK302" s="106"/>
      <c r="AL302" s="106"/>
      <c r="AM302" s="106"/>
      <c r="AN302" s="106"/>
      <c r="AO302" s="106"/>
      <c r="AP302" s="106"/>
    </row>
    <row r="303" spans="1:42" s="133" customFormat="1">
      <c r="A303" s="106"/>
      <c r="B303" s="106"/>
      <c r="C303" s="106"/>
      <c r="D303" s="138"/>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c r="AC303" s="106"/>
      <c r="AD303" s="106"/>
      <c r="AE303" s="106"/>
      <c r="AF303" s="106"/>
      <c r="AG303" s="106"/>
      <c r="AH303" s="106"/>
      <c r="AI303" s="106"/>
      <c r="AJ303" s="106"/>
      <c r="AK303" s="106"/>
      <c r="AL303" s="106"/>
      <c r="AM303" s="106"/>
      <c r="AN303" s="106"/>
      <c r="AO303" s="106"/>
      <c r="AP303" s="106"/>
    </row>
    <row r="304" spans="1:42" s="133" customFormat="1">
      <c r="A304" s="106"/>
      <c r="B304" s="106"/>
      <c r="C304" s="106"/>
      <c r="D304" s="138"/>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c r="AC304" s="106"/>
      <c r="AD304" s="106"/>
      <c r="AE304" s="106"/>
      <c r="AF304" s="106"/>
      <c r="AG304" s="106"/>
      <c r="AH304" s="106"/>
      <c r="AI304" s="106"/>
      <c r="AJ304" s="106"/>
      <c r="AK304" s="106"/>
      <c r="AL304" s="106"/>
      <c r="AM304" s="106"/>
      <c r="AN304" s="106"/>
      <c r="AO304" s="106"/>
      <c r="AP304" s="106"/>
    </row>
    <row r="305" spans="1:42" s="133" customFormat="1">
      <c r="A305" s="106"/>
      <c r="B305" s="106"/>
      <c r="C305" s="106"/>
      <c r="D305" s="138"/>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c r="AC305" s="106"/>
      <c r="AD305" s="106"/>
      <c r="AE305" s="106"/>
      <c r="AF305" s="106"/>
      <c r="AG305" s="106"/>
      <c r="AH305" s="106"/>
      <c r="AI305" s="106"/>
      <c r="AJ305" s="106"/>
      <c r="AK305" s="106"/>
      <c r="AL305" s="106"/>
      <c r="AM305" s="106"/>
      <c r="AN305" s="106"/>
      <c r="AO305" s="106"/>
      <c r="AP305" s="106"/>
    </row>
    <row r="306" spans="1:42" s="133" customFormat="1">
      <c r="A306" s="106"/>
      <c r="B306" s="106"/>
      <c r="C306" s="106"/>
      <c r="D306" s="138"/>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c r="AC306" s="106"/>
      <c r="AD306" s="106"/>
      <c r="AE306" s="106"/>
      <c r="AF306" s="106"/>
      <c r="AG306" s="106"/>
      <c r="AH306" s="106"/>
      <c r="AI306" s="106"/>
      <c r="AJ306" s="106"/>
      <c r="AK306" s="106"/>
      <c r="AL306" s="106"/>
      <c r="AM306" s="106"/>
      <c r="AN306" s="106"/>
      <c r="AO306" s="106"/>
      <c r="AP306" s="106"/>
    </row>
    <row r="307" spans="1:42" s="133" customFormat="1">
      <c r="A307" s="106"/>
      <c r="B307" s="106"/>
      <c r="C307" s="106"/>
      <c r="D307" s="138"/>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c r="AE307" s="106"/>
      <c r="AF307" s="106"/>
      <c r="AG307" s="106"/>
      <c r="AH307" s="106"/>
      <c r="AI307" s="106"/>
      <c r="AJ307" s="106"/>
      <c r="AK307" s="106"/>
      <c r="AL307" s="106"/>
      <c r="AM307" s="106"/>
      <c r="AN307" s="106"/>
      <c r="AO307" s="106"/>
      <c r="AP307" s="106"/>
    </row>
    <row r="308" spans="1:42" s="133" customFormat="1">
      <c r="A308" s="106"/>
      <c r="B308" s="106"/>
      <c r="C308" s="106"/>
      <c r="D308" s="138"/>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c r="AC308" s="106"/>
      <c r="AD308" s="106"/>
      <c r="AE308" s="106"/>
      <c r="AF308" s="106"/>
      <c r="AG308" s="106"/>
      <c r="AH308" s="106"/>
      <c r="AI308" s="106"/>
      <c r="AJ308" s="106"/>
      <c r="AK308" s="106"/>
      <c r="AL308" s="106"/>
      <c r="AM308" s="106"/>
      <c r="AN308" s="106"/>
      <c r="AO308" s="106"/>
      <c r="AP308" s="106"/>
    </row>
    <row r="309" spans="1:42" s="133" customFormat="1">
      <c r="A309" s="106"/>
      <c r="B309" s="106"/>
      <c r="C309" s="106"/>
      <c r="D309" s="138"/>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c r="AC309" s="106"/>
      <c r="AD309" s="106"/>
      <c r="AE309" s="106"/>
      <c r="AF309" s="106"/>
      <c r="AG309" s="106"/>
      <c r="AH309" s="106"/>
      <c r="AI309" s="106"/>
      <c r="AJ309" s="106"/>
      <c r="AK309" s="106"/>
      <c r="AL309" s="106"/>
      <c r="AM309" s="106"/>
      <c r="AN309" s="106"/>
      <c r="AO309" s="106"/>
      <c r="AP309" s="106"/>
    </row>
    <row r="310" spans="1:42" s="133" customFormat="1">
      <c r="A310" s="106"/>
      <c r="B310" s="106"/>
      <c r="C310" s="106"/>
      <c r="D310" s="138"/>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c r="AC310" s="106"/>
      <c r="AD310" s="106"/>
      <c r="AE310" s="106"/>
      <c r="AF310" s="106"/>
      <c r="AG310" s="106"/>
      <c r="AH310" s="106"/>
      <c r="AI310" s="106"/>
      <c r="AJ310" s="106"/>
      <c r="AK310" s="106"/>
      <c r="AL310" s="106"/>
      <c r="AM310" s="106"/>
      <c r="AN310" s="106"/>
      <c r="AO310" s="106"/>
      <c r="AP310" s="106"/>
    </row>
    <row r="311" spans="1:42" s="133" customFormat="1">
      <c r="A311" s="106"/>
      <c r="B311" s="106"/>
      <c r="C311" s="106"/>
      <c r="D311" s="138"/>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c r="AC311" s="106"/>
      <c r="AD311" s="106"/>
      <c r="AE311" s="106"/>
      <c r="AF311" s="106"/>
      <c r="AG311" s="106"/>
      <c r="AH311" s="106"/>
      <c r="AI311" s="106"/>
      <c r="AJ311" s="106"/>
      <c r="AK311" s="106"/>
      <c r="AL311" s="106"/>
      <c r="AM311" s="106"/>
      <c r="AN311" s="106"/>
      <c r="AO311" s="106"/>
      <c r="AP311" s="106"/>
    </row>
    <row r="312" spans="1:42" s="133" customFormat="1">
      <c r="A312" s="106"/>
      <c r="B312" s="106"/>
      <c r="C312" s="106"/>
      <c r="D312" s="138"/>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c r="AC312" s="106"/>
      <c r="AD312" s="106"/>
      <c r="AE312" s="106"/>
      <c r="AF312" s="106"/>
      <c r="AG312" s="106"/>
      <c r="AH312" s="106"/>
      <c r="AI312" s="106"/>
      <c r="AJ312" s="106"/>
      <c r="AK312" s="106"/>
      <c r="AL312" s="106"/>
      <c r="AM312" s="106"/>
      <c r="AN312" s="106"/>
      <c r="AO312" s="106"/>
      <c r="AP312" s="106"/>
    </row>
    <row r="313" spans="1:42" s="133" customFormat="1">
      <c r="A313" s="106"/>
      <c r="B313" s="106"/>
      <c r="C313" s="106"/>
      <c r="D313" s="138"/>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c r="AC313" s="106"/>
      <c r="AD313" s="106"/>
      <c r="AE313" s="106"/>
      <c r="AF313" s="106"/>
      <c r="AG313" s="106"/>
      <c r="AH313" s="106"/>
      <c r="AI313" s="106"/>
      <c r="AJ313" s="106"/>
      <c r="AK313" s="106"/>
      <c r="AL313" s="106"/>
      <c r="AM313" s="106"/>
      <c r="AN313" s="106"/>
      <c r="AO313" s="106"/>
      <c r="AP313" s="106"/>
    </row>
    <row r="314" spans="1:42" s="133" customFormat="1">
      <c r="A314" s="106"/>
      <c r="B314" s="106"/>
      <c r="C314" s="106"/>
      <c r="D314" s="138"/>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c r="AC314" s="106"/>
      <c r="AD314" s="106"/>
      <c r="AE314" s="106"/>
      <c r="AF314" s="106"/>
      <c r="AG314" s="106"/>
      <c r="AH314" s="106"/>
      <c r="AI314" s="106"/>
      <c r="AJ314" s="106"/>
      <c r="AK314" s="106"/>
      <c r="AL314" s="106"/>
      <c r="AM314" s="106"/>
      <c r="AN314" s="106"/>
      <c r="AO314" s="106"/>
      <c r="AP314" s="106"/>
    </row>
    <row r="315" spans="1:42" s="133" customFormat="1">
      <c r="A315" s="106"/>
      <c r="B315" s="106"/>
      <c r="C315" s="106"/>
      <c r="D315" s="138"/>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c r="AD315" s="106"/>
      <c r="AE315" s="106"/>
      <c r="AF315" s="106"/>
      <c r="AG315" s="106"/>
      <c r="AH315" s="106"/>
      <c r="AI315" s="106"/>
      <c r="AJ315" s="106"/>
      <c r="AK315" s="106"/>
      <c r="AL315" s="106"/>
      <c r="AM315" s="106"/>
      <c r="AN315" s="106"/>
      <c r="AO315" s="106"/>
      <c r="AP315" s="106"/>
    </row>
    <row r="316" spans="1:42" s="133" customFormat="1">
      <c r="A316" s="106"/>
      <c r="B316" s="106"/>
      <c r="C316" s="106"/>
      <c r="D316" s="138"/>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c r="AC316" s="106"/>
      <c r="AD316" s="106"/>
      <c r="AE316" s="106"/>
      <c r="AF316" s="106"/>
      <c r="AG316" s="106"/>
      <c r="AH316" s="106"/>
      <c r="AI316" s="106"/>
      <c r="AJ316" s="106"/>
      <c r="AK316" s="106"/>
      <c r="AL316" s="106"/>
      <c r="AM316" s="106"/>
      <c r="AN316" s="106"/>
      <c r="AO316" s="106"/>
      <c r="AP316" s="106"/>
    </row>
    <row r="317" spans="1:42" s="133" customFormat="1">
      <c r="A317" s="106"/>
      <c r="B317" s="106"/>
      <c r="C317" s="106"/>
      <c r="D317" s="138"/>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c r="AC317" s="106"/>
      <c r="AD317" s="106"/>
      <c r="AE317" s="106"/>
      <c r="AF317" s="106"/>
      <c r="AG317" s="106"/>
      <c r="AH317" s="106"/>
      <c r="AI317" s="106"/>
      <c r="AJ317" s="106"/>
      <c r="AK317" s="106"/>
      <c r="AL317" s="106"/>
      <c r="AM317" s="106"/>
      <c r="AN317" s="106"/>
      <c r="AO317" s="106"/>
      <c r="AP317" s="106"/>
    </row>
  </sheetData>
  <conditionalFormatting sqref="C1:C2">
    <cfRule type="expression" dxfId="98" priority="8">
      <formula>$C$2/$D$2&gt;=0.076</formula>
    </cfRule>
  </conditionalFormatting>
  <conditionalFormatting sqref="D1:D2">
    <cfRule type="expression" dxfId="97" priority="9">
      <formula>$C$2/$D$2&gt;=0.153</formula>
    </cfRule>
  </conditionalFormatting>
  <conditionalFormatting sqref="E1:E2">
    <cfRule type="expression" dxfId="96" priority="10">
      <formula>$C$2/$D$2&gt;=0.23</formula>
    </cfRule>
  </conditionalFormatting>
  <conditionalFormatting sqref="F1:F2">
    <cfRule type="expression" dxfId="95" priority="11">
      <formula>$C$2/$D$2&gt;=0.307</formula>
    </cfRule>
  </conditionalFormatting>
  <conditionalFormatting sqref="G1:G2">
    <cfRule type="expression" dxfId="94" priority="12">
      <formula>$C$2/$D$2&gt;=0.384</formula>
    </cfRule>
  </conditionalFormatting>
  <conditionalFormatting sqref="H1:H2">
    <cfRule type="expression" dxfId="93" priority="13">
      <formula>$C$2/$D$2&gt;=0.461</formula>
    </cfRule>
  </conditionalFormatting>
  <conditionalFormatting sqref="I1:I2">
    <cfRule type="expression" dxfId="92" priority="14">
      <formula>$C$2/$D$2&gt;=0.538</formula>
    </cfRule>
  </conditionalFormatting>
  <conditionalFormatting sqref="J1:J2">
    <cfRule type="expression" dxfId="91" priority="15">
      <formula>$C$2/$D$2&gt;=0.615</formula>
    </cfRule>
  </conditionalFormatting>
  <conditionalFormatting sqref="K1:R2">
    <cfRule type="expression" dxfId="90" priority="16">
      <formula>$C$2/$D$2&gt;=0.692</formula>
    </cfRule>
  </conditionalFormatting>
  <conditionalFormatting sqref="N1">
    <cfRule type="expression" dxfId="89" priority="4">
      <formula>$C$2/$D$2&gt;=0.846</formula>
    </cfRule>
  </conditionalFormatting>
  <conditionalFormatting sqref="Q1">
    <cfRule type="expression" dxfId="88" priority="7">
      <formula>$C$2/$D$2&gt;=0.846</formula>
    </cfRule>
  </conditionalFormatting>
  <conditionalFormatting sqref="R1">
    <cfRule type="expression" dxfId="87" priority="2">
      <formula>$R$1&lt;&gt;""</formula>
    </cfRule>
  </conditionalFormatting>
  <conditionalFormatting sqref="S1:T1 C1:Q2 Z1:AQ2 R2:T2">
    <cfRule type="expression" dxfId="86" priority="1">
      <formula>$R$1="Feedback OFF"</formula>
    </cfRule>
  </conditionalFormatting>
  <conditionalFormatting sqref="S1:T2">
    <cfRule type="expression" dxfId="85" priority="3">
      <formula>$C$2/$D$2&gt;=0.846</formula>
    </cfRule>
  </conditionalFormatting>
  <conditionalFormatting sqref="Z1:AH1 AJ1:AM1 AO1:AQ1 Z2:AQ2">
    <cfRule type="expression" dxfId="84" priority="17">
      <formula>$C$2/$D$2&gt;=1</formula>
    </cfRule>
  </conditionalFormatting>
  <conditionalFormatting sqref="AI1">
    <cfRule type="expression" dxfId="83" priority="6">
      <formula>$C$2/$D$2&gt;=0.846</formula>
    </cfRule>
  </conditionalFormatting>
  <conditionalFormatting sqref="AN1">
    <cfRule type="expression" dxfId="82" priority="5">
      <formula>$C$2/$D$2&gt;=0.846</formula>
    </cfRule>
  </conditionalFormatting>
  <dataValidations count="1">
    <dataValidation type="list" allowBlank="1" showInputMessage="1" showErrorMessage="1" sqref="P1" xr:uid="{FC4F7226-8798-4901-8A75-13F38A6C44DC}">
      <formula1>"Feedback ON, Taunting ON, Feedback OFF"</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CF0EC-3C87-4331-86FD-7430BB23C10D}">
  <sheetPr>
    <tabColor rgb="FF4FADEA"/>
  </sheetPr>
  <dimension ref="C3:R60"/>
  <sheetViews>
    <sheetView topLeftCell="M4" zoomScale="120" zoomScaleNormal="120" zoomScalePageLayoutView="85" workbookViewId="0">
      <selection activeCell="K6" sqref="K6"/>
    </sheetView>
  </sheetViews>
  <sheetFormatPr defaultColWidth="10.7109375" defaultRowHeight="8.25"/>
  <cols>
    <col min="1" max="2" width="0.85546875" style="106" customWidth="1"/>
    <col min="3" max="3" width="1.28515625" style="106" customWidth="1"/>
    <col min="4" max="4" width="10" style="105" customWidth="1"/>
    <col min="5" max="5" width="15.28515625" style="106" bestFit="1" customWidth="1"/>
    <col min="6" max="6" width="11.7109375" style="106" bestFit="1" customWidth="1"/>
    <col min="7" max="7" width="12.42578125" style="106" customWidth="1"/>
    <col min="8" max="8" width="3.28515625" style="106" customWidth="1"/>
    <col min="9" max="9" width="15.28515625" style="106" customWidth="1"/>
    <col min="10" max="10" width="13.42578125" style="106" customWidth="1"/>
    <col min="11" max="11" width="9.7109375" style="106" bestFit="1" customWidth="1"/>
    <col min="12" max="12" width="12.42578125" style="106" bestFit="1" customWidth="1"/>
    <col min="13" max="13" width="26.7109375" style="106" customWidth="1"/>
    <col min="14" max="14" width="3.7109375" style="106" customWidth="1"/>
    <col min="15" max="15" width="64.28515625" style="106" customWidth="1"/>
    <col min="16" max="16" width="15.7109375" style="106" customWidth="1"/>
    <col min="17" max="17" width="12.140625" style="106" customWidth="1"/>
    <col min="18" max="16384" width="10.7109375" style="106"/>
  </cols>
  <sheetData>
    <row r="3" spans="4:17" ht="4.9000000000000004" customHeight="1"/>
    <row r="4" spans="4:17" ht="4.9000000000000004" customHeight="1"/>
    <row r="5" spans="4:17" ht="4.9000000000000004" customHeight="1"/>
    <row r="7" spans="4:17" s="105" customFormat="1">
      <c r="D7" s="119">
        <v>0</v>
      </c>
      <c r="E7" s="119">
        <v>0</v>
      </c>
      <c r="F7" s="119">
        <v>0</v>
      </c>
      <c r="G7" s="119">
        <v>0</v>
      </c>
      <c r="H7" s="107"/>
      <c r="I7" s="120">
        <v>0</v>
      </c>
    </row>
    <row r="8" spans="4:17">
      <c r="D8" s="121">
        <v>0</v>
      </c>
      <c r="E8" s="121">
        <v>0</v>
      </c>
      <c r="F8" s="121">
        <v>0</v>
      </c>
      <c r="G8" s="121">
        <v>0</v>
      </c>
      <c r="H8" s="107"/>
      <c r="I8" s="106">
        <v>0</v>
      </c>
      <c r="O8" s="112">
        <v>0</v>
      </c>
      <c r="P8" s="165"/>
    </row>
    <row r="9" spans="4:17">
      <c r="D9" s="121">
        <v>0</v>
      </c>
      <c r="E9" s="121">
        <v>0</v>
      </c>
      <c r="F9" s="121">
        <v>0</v>
      </c>
      <c r="G9" s="121">
        <v>0</v>
      </c>
      <c r="H9" s="107"/>
      <c r="I9" s="111"/>
      <c r="O9" s="112"/>
      <c r="P9" s="165"/>
    </row>
    <row r="10" spans="4:17" ht="90" customHeight="1">
      <c r="D10" s="121">
        <v>0</v>
      </c>
      <c r="E10" s="121">
        <v>0</v>
      </c>
      <c r="F10" s="121">
        <v>0</v>
      </c>
      <c r="G10" s="121">
        <v>0</v>
      </c>
      <c r="H10" s="107"/>
      <c r="I10" s="112">
        <v>0</v>
      </c>
      <c r="O10" s="161">
        <v>0</v>
      </c>
      <c r="P10" s="138">
        <v>0</v>
      </c>
    </row>
    <row r="11" spans="4:17" ht="90" customHeight="1">
      <c r="D11" s="121">
        <v>0</v>
      </c>
      <c r="E11" s="121">
        <v>0</v>
      </c>
      <c r="F11" s="121">
        <v>0</v>
      </c>
      <c r="G11" s="121">
        <v>0</v>
      </c>
      <c r="H11" s="107"/>
      <c r="I11" s="113">
        <v>0</v>
      </c>
      <c r="O11" s="137">
        <v>0</v>
      </c>
      <c r="P11" s="138">
        <v>0</v>
      </c>
    </row>
    <row r="12" spans="4:17" ht="90" customHeight="1">
      <c r="D12" s="121">
        <v>0</v>
      </c>
      <c r="E12" s="121">
        <v>0</v>
      </c>
      <c r="F12" s="121">
        <v>0</v>
      </c>
      <c r="G12" s="121">
        <v>0</v>
      </c>
      <c r="H12" s="107"/>
      <c r="I12" s="106">
        <v>0</v>
      </c>
      <c r="O12" s="137">
        <v>0</v>
      </c>
      <c r="P12" s="138">
        <v>0</v>
      </c>
    </row>
    <row r="13" spans="4:17" ht="31.15" customHeight="1">
      <c r="D13" s="121">
        <v>0</v>
      </c>
      <c r="E13" s="121">
        <v>0</v>
      </c>
      <c r="F13" s="121">
        <v>0</v>
      </c>
      <c r="G13" s="121">
        <v>0</v>
      </c>
      <c r="H13" s="107"/>
      <c r="I13" s="114">
        <v>0</v>
      </c>
      <c r="N13" s="106">
        <v>0</v>
      </c>
      <c r="O13" s="106">
        <v>0</v>
      </c>
      <c r="P13" s="139">
        <v>5</v>
      </c>
      <c r="Q13" s="106">
        <v>0</v>
      </c>
    </row>
    <row r="14" spans="4:17">
      <c r="D14" s="121">
        <v>0</v>
      </c>
      <c r="E14" s="121">
        <v>0</v>
      </c>
      <c r="F14" s="121">
        <v>0</v>
      </c>
      <c r="G14" s="121">
        <v>0</v>
      </c>
      <c r="H14" s="107"/>
      <c r="I14" s="114">
        <v>0</v>
      </c>
      <c r="P14" s="105"/>
    </row>
    <row r="15" spans="4:17">
      <c r="D15" s="121">
        <v>0</v>
      </c>
      <c r="E15" s="121">
        <v>0</v>
      </c>
      <c r="F15" s="121">
        <v>0</v>
      </c>
      <c r="G15" s="121">
        <v>0</v>
      </c>
      <c r="H15" s="107"/>
      <c r="I15" s="115">
        <v>0</v>
      </c>
      <c r="P15" s="105"/>
    </row>
    <row r="16" spans="4:17" ht="15.4" customHeight="1">
      <c r="D16" s="121">
        <v>0</v>
      </c>
      <c r="E16" s="121">
        <v>0</v>
      </c>
      <c r="F16" s="121">
        <v>0</v>
      </c>
      <c r="G16" s="121">
        <v>0</v>
      </c>
      <c r="H16" s="107"/>
      <c r="I16" s="122">
        <v>0</v>
      </c>
    </row>
    <row r="17" spans="4:18">
      <c r="D17" s="121">
        <v>0</v>
      </c>
      <c r="E17" s="121">
        <v>0</v>
      </c>
      <c r="F17" s="121">
        <v>0</v>
      </c>
      <c r="G17" s="121">
        <v>0</v>
      </c>
      <c r="H17" s="107"/>
      <c r="I17" s="114">
        <v>0</v>
      </c>
      <c r="Q17" s="106">
        <v>0</v>
      </c>
    </row>
    <row r="18" spans="4:18" ht="15.4" customHeight="1">
      <c r="D18" s="121">
        <v>0</v>
      </c>
      <c r="E18" s="121">
        <v>0</v>
      </c>
      <c r="F18" s="121">
        <v>0</v>
      </c>
      <c r="G18" s="121">
        <v>0</v>
      </c>
      <c r="H18" s="121"/>
      <c r="I18" s="115"/>
      <c r="N18" s="105"/>
      <c r="Q18" s="105"/>
      <c r="R18" s="105"/>
    </row>
    <row r="19" spans="4:18">
      <c r="D19" s="121">
        <v>0</v>
      </c>
      <c r="E19" s="121">
        <v>0</v>
      </c>
      <c r="F19" s="121">
        <v>0</v>
      </c>
      <c r="G19" s="121">
        <v>0</v>
      </c>
      <c r="H19" s="121"/>
      <c r="N19" s="105"/>
      <c r="Q19" s="105"/>
      <c r="R19" s="105"/>
    </row>
    <row r="20" spans="4:18">
      <c r="D20" s="121">
        <v>0</v>
      </c>
      <c r="E20" s="121">
        <v>0</v>
      </c>
      <c r="F20" s="121">
        <v>0</v>
      </c>
      <c r="G20" s="121">
        <v>0</v>
      </c>
      <c r="H20" s="121"/>
      <c r="I20" s="107"/>
      <c r="J20" s="107"/>
      <c r="K20" s="107"/>
      <c r="N20" s="105"/>
    </row>
    <row r="21" spans="4:18">
      <c r="D21" s="121">
        <v>0</v>
      </c>
      <c r="E21" s="121">
        <v>0</v>
      </c>
      <c r="F21" s="121">
        <v>0</v>
      </c>
      <c r="G21" s="121">
        <v>0</v>
      </c>
      <c r="H21" s="121"/>
      <c r="I21" s="107"/>
      <c r="K21" s="107"/>
      <c r="L21" s="107"/>
    </row>
    <row r="22" spans="4:18">
      <c r="D22" s="121">
        <v>0</v>
      </c>
      <c r="E22" s="121">
        <v>0</v>
      </c>
      <c r="F22" s="121">
        <v>0</v>
      </c>
      <c r="G22" s="121">
        <v>0</v>
      </c>
      <c r="H22" s="121"/>
      <c r="I22" s="107"/>
      <c r="J22" s="123">
        <v>0</v>
      </c>
      <c r="K22" s="123">
        <v>0</v>
      </c>
      <c r="L22" s="123">
        <v>0</v>
      </c>
    </row>
    <row r="23" spans="4:18">
      <c r="D23" s="121">
        <v>0</v>
      </c>
      <c r="E23" s="121">
        <v>0</v>
      </c>
      <c r="F23" s="121">
        <v>0</v>
      </c>
      <c r="G23" s="121">
        <v>0</v>
      </c>
      <c r="H23" s="121"/>
      <c r="I23" s="107"/>
      <c r="J23" s="105">
        <v>1</v>
      </c>
      <c r="K23" s="166">
        <v>1</v>
      </c>
      <c r="L23" s="167">
        <v>1</v>
      </c>
    </row>
    <row r="24" spans="4:18">
      <c r="D24" s="121">
        <v>0</v>
      </c>
      <c r="E24" s="121">
        <v>0</v>
      </c>
      <c r="F24" s="121">
        <v>0</v>
      </c>
      <c r="G24" s="121">
        <v>0</v>
      </c>
      <c r="H24" s="121"/>
      <c r="I24" s="107"/>
      <c r="J24" s="105"/>
      <c r="K24" s="166">
        <v>1</v>
      </c>
      <c r="L24" s="167">
        <v>1</v>
      </c>
      <c r="O24" s="105"/>
      <c r="P24" s="105"/>
    </row>
    <row r="25" spans="4:18">
      <c r="D25" s="121">
        <v>0</v>
      </c>
      <c r="E25" s="121">
        <v>0</v>
      </c>
      <c r="F25" s="121">
        <v>0</v>
      </c>
      <c r="G25" s="121">
        <v>0</v>
      </c>
      <c r="H25" s="121"/>
      <c r="I25" s="107"/>
      <c r="J25" s="105"/>
      <c r="K25" s="166">
        <v>0</v>
      </c>
      <c r="L25" s="167">
        <v>0</v>
      </c>
      <c r="O25" s="105"/>
      <c r="P25" s="105"/>
    </row>
    <row r="26" spans="4:18">
      <c r="D26" s="121">
        <v>0</v>
      </c>
      <c r="E26" s="121">
        <v>0</v>
      </c>
      <c r="F26" s="121">
        <v>0</v>
      </c>
      <c r="G26" s="121">
        <v>0</v>
      </c>
      <c r="H26" s="121"/>
      <c r="I26" s="107"/>
      <c r="J26" s="105"/>
      <c r="K26" s="166">
        <v>0</v>
      </c>
      <c r="L26" s="167">
        <v>0</v>
      </c>
      <c r="O26" s="105"/>
      <c r="P26" s="105"/>
    </row>
    <row r="27" spans="4:18">
      <c r="D27" s="121">
        <v>0</v>
      </c>
      <c r="E27" s="121">
        <v>0</v>
      </c>
      <c r="F27" s="121">
        <v>0</v>
      </c>
      <c r="G27" s="121">
        <v>0</v>
      </c>
      <c r="H27" s="121"/>
      <c r="I27" s="107"/>
      <c r="J27" s="134">
        <v>0</v>
      </c>
      <c r="K27" s="166">
        <v>1</v>
      </c>
      <c r="L27" s="158">
        <v>1</v>
      </c>
      <c r="O27" s="105"/>
      <c r="P27" s="105"/>
    </row>
    <row r="28" spans="4:18">
      <c r="D28" s="121">
        <v>0</v>
      </c>
      <c r="E28" s="121">
        <v>0</v>
      </c>
      <c r="F28" s="121">
        <v>0</v>
      </c>
      <c r="G28" s="121">
        <v>0</v>
      </c>
      <c r="H28" s="121"/>
      <c r="I28" s="107"/>
      <c r="J28" s="107"/>
      <c r="K28" s="107"/>
      <c r="L28" s="107"/>
      <c r="O28" s="105"/>
      <c r="P28" s="105"/>
    </row>
    <row r="29" spans="4:18">
      <c r="D29" s="121">
        <v>0</v>
      </c>
      <c r="E29" s="121">
        <v>0</v>
      </c>
      <c r="F29" s="121">
        <v>0</v>
      </c>
      <c r="G29" s="121">
        <v>0</v>
      </c>
      <c r="H29" s="121"/>
      <c r="I29" s="107"/>
      <c r="J29" s="107"/>
      <c r="K29" s="107"/>
      <c r="L29" s="107"/>
      <c r="O29" s="105"/>
      <c r="P29" s="105"/>
    </row>
    <row r="30" spans="4:18">
      <c r="D30" s="121">
        <v>0</v>
      </c>
      <c r="E30" s="121">
        <v>0</v>
      </c>
      <c r="F30" s="121">
        <v>0</v>
      </c>
      <c r="G30" s="121">
        <v>0</v>
      </c>
      <c r="H30" s="121"/>
      <c r="I30" s="107"/>
      <c r="J30" s="107"/>
      <c r="K30" s="107"/>
      <c r="L30" s="107"/>
      <c r="O30" s="105"/>
      <c r="P30" s="105"/>
    </row>
    <row r="31" spans="4:18">
      <c r="D31" s="121">
        <v>0</v>
      </c>
      <c r="E31" s="121">
        <v>0</v>
      </c>
      <c r="F31" s="121">
        <v>0</v>
      </c>
      <c r="G31" s="121">
        <v>0</v>
      </c>
      <c r="H31" s="121"/>
      <c r="I31" s="107"/>
      <c r="J31" s="107"/>
      <c r="K31" s="107"/>
      <c r="L31" s="107"/>
      <c r="O31" s="105"/>
    </row>
    <row r="32" spans="4:18">
      <c r="D32" s="121">
        <v>0</v>
      </c>
      <c r="E32" s="121">
        <v>0</v>
      </c>
      <c r="F32" s="121">
        <v>0</v>
      </c>
      <c r="G32" s="121">
        <v>0</v>
      </c>
      <c r="H32" s="121"/>
      <c r="I32" s="107"/>
      <c r="J32" s="105"/>
      <c r="K32" s="105"/>
      <c r="L32" s="105"/>
      <c r="O32" s="105"/>
    </row>
    <row r="33" spans="4:15">
      <c r="D33" s="121">
        <v>0</v>
      </c>
      <c r="E33" s="121">
        <v>0</v>
      </c>
      <c r="F33" s="121">
        <v>0</v>
      </c>
      <c r="G33" s="121">
        <v>0</v>
      </c>
      <c r="H33" s="121"/>
      <c r="I33" s="107"/>
      <c r="J33" s="105"/>
      <c r="K33" s="105"/>
      <c r="L33" s="105"/>
      <c r="O33" s="105"/>
    </row>
    <row r="34" spans="4:15">
      <c r="D34" s="121">
        <v>0</v>
      </c>
      <c r="E34" s="121">
        <v>0</v>
      </c>
      <c r="F34" s="121">
        <v>0</v>
      </c>
      <c r="G34" s="121">
        <v>0</v>
      </c>
      <c r="H34" s="121"/>
      <c r="I34" s="107"/>
      <c r="J34" s="105"/>
      <c r="K34" s="105"/>
      <c r="L34" s="105"/>
      <c r="O34" s="105"/>
    </row>
    <row r="35" spans="4:15">
      <c r="D35" s="121">
        <v>0</v>
      </c>
      <c r="E35" s="121">
        <v>0</v>
      </c>
      <c r="F35" s="121">
        <v>0</v>
      </c>
      <c r="G35" s="121">
        <v>0</v>
      </c>
      <c r="H35" s="121"/>
      <c r="I35" s="107"/>
      <c r="J35" s="105"/>
      <c r="K35" s="105"/>
      <c r="L35" s="105"/>
      <c r="O35" s="105"/>
    </row>
    <row r="36" spans="4:15">
      <c r="D36" s="121">
        <v>0</v>
      </c>
      <c r="E36" s="121">
        <v>0</v>
      </c>
      <c r="F36" s="121">
        <v>0</v>
      </c>
      <c r="G36" s="121">
        <v>0</v>
      </c>
      <c r="H36" s="121"/>
      <c r="I36" s="107"/>
      <c r="J36" s="105"/>
      <c r="K36" s="105"/>
      <c r="L36" s="105"/>
      <c r="O36" s="105"/>
    </row>
    <row r="37" spans="4:15">
      <c r="D37" s="121">
        <v>0</v>
      </c>
      <c r="E37" s="121">
        <v>0</v>
      </c>
      <c r="F37" s="121">
        <v>0</v>
      </c>
      <c r="G37" s="121">
        <v>0</v>
      </c>
      <c r="H37" s="121"/>
      <c r="I37" s="107"/>
      <c r="J37" s="105"/>
      <c r="K37" s="105"/>
      <c r="L37" s="105"/>
      <c r="O37" s="105"/>
    </row>
    <row r="38" spans="4:15">
      <c r="D38" s="121">
        <v>0</v>
      </c>
      <c r="E38" s="121">
        <v>0</v>
      </c>
      <c r="F38" s="121">
        <v>0</v>
      </c>
      <c r="G38" s="121">
        <v>0</v>
      </c>
      <c r="H38" s="121"/>
      <c r="I38" s="107"/>
      <c r="J38" s="105"/>
      <c r="K38" s="105"/>
      <c r="L38" s="105"/>
      <c r="N38" s="105"/>
      <c r="O38" s="105"/>
    </row>
    <row r="39" spans="4:15">
      <c r="D39" s="121">
        <v>0</v>
      </c>
      <c r="E39" s="121">
        <v>0</v>
      </c>
      <c r="F39" s="121">
        <v>0</v>
      </c>
      <c r="G39" s="121">
        <v>0</v>
      </c>
      <c r="H39" s="121"/>
      <c r="I39" s="107"/>
      <c r="J39" s="105"/>
      <c r="K39" s="105"/>
      <c r="L39" s="105"/>
      <c r="N39" s="105"/>
      <c r="O39" s="105"/>
    </row>
    <row r="40" spans="4:15">
      <c r="D40" s="121">
        <v>0</v>
      </c>
      <c r="E40" s="121">
        <v>0</v>
      </c>
      <c r="F40" s="121">
        <v>0</v>
      </c>
      <c r="G40" s="121">
        <v>0</v>
      </c>
      <c r="H40" s="121"/>
      <c r="I40" s="107"/>
      <c r="J40" s="105"/>
      <c r="K40" s="105"/>
      <c r="L40" s="105"/>
      <c r="N40" s="105"/>
      <c r="O40" s="105"/>
    </row>
    <row r="41" spans="4:15">
      <c r="D41" s="121">
        <v>0</v>
      </c>
      <c r="E41" s="121">
        <v>0</v>
      </c>
      <c r="F41" s="121">
        <v>0</v>
      </c>
      <c r="G41" s="121">
        <v>0</v>
      </c>
      <c r="H41" s="121"/>
      <c r="I41" s="107"/>
      <c r="J41" s="105"/>
      <c r="K41" s="105"/>
      <c r="L41" s="105"/>
      <c r="M41" s="105"/>
      <c r="N41" s="105"/>
      <c r="O41" s="105"/>
    </row>
    <row r="42" spans="4:15">
      <c r="D42" s="121">
        <v>0</v>
      </c>
      <c r="E42" s="121">
        <v>0</v>
      </c>
      <c r="F42" s="121">
        <v>0</v>
      </c>
      <c r="G42" s="121">
        <v>0</v>
      </c>
      <c r="H42" s="121"/>
      <c r="I42" s="107"/>
      <c r="J42" s="105"/>
      <c r="K42" s="105"/>
      <c r="L42" s="105"/>
      <c r="M42" s="105"/>
      <c r="N42" s="105"/>
    </row>
    <row r="43" spans="4:15">
      <c r="D43" s="121">
        <v>0</v>
      </c>
      <c r="E43" s="121">
        <v>0</v>
      </c>
      <c r="F43" s="121">
        <v>0</v>
      </c>
      <c r="G43" s="121">
        <v>0</v>
      </c>
      <c r="H43" s="121"/>
      <c r="I43" s="107"/>
      <c r="J43" s="105"/>
      <c r="K43" s="105"/>
      <c r="L43" s="105"/>
      <c r="M43" s="105"/>
    </row>
    <row r="44" spans="4:15">
      <c r="D44" s="121">
        <v>0</v>
      </c>
      <c r="E44" s="121">
        <v>0</v>
      </c>
      <c r="F44" s="121">
        <v>0</v>
      </c>
      <c r="G44" s="121">
        <v>0</v>
      </c>
      <c r="H44" s="121"/>
      <c r="I44" s="107"/>
      <c r="J44" s="105"/>
      <c r="K44" s="105"/>
      <c r="L44" s="105"/>
      <c r="M44" s="105"/>
    </row>
    <row r="45" spans="4:15">
      <c r="D45" s="121">
        <v>0</v>
      </c>
      <c r="E45" s="121">
        <v>0</v>
      </c>
      <c r="F45" s="121">
        <v>0</v>
      </c>
      <c r="G45" s="121">
        <v>0</v>
      </c>
      <c r="H45" s="121"/>
      <c r="I45" s="107"/>
      <c r="J45" s="105"/>
      <c r="K45" s="105"/>
      <c r="L45" s="105"/>
      <c r="M45" s="105"/>
    </row>
    <row r="46" spans="4:15">
      <c r="D46" s="121">
        <v>0</v>
      </c>
      <c r="E46" s="121">
        <v>0</v>
      </c>
      <c r="F46" s="121">
        <v>0</v>
      </c>
      <c r="G46" s="121">
        <v>0</v>
      </c>
      <c r="H46" s="121"/>
      <c r="I46" s="107"/>
      <c r="J46" s="105"/>
      <c r="K46" s="105"/>
      <c r="L46" s="105"/>
    </row>
    <row r="47" spans="4:15">
      <c r="D47" s="121">
        <v>0</v>
      </c>
      <c r="E47" s="121">
        <v>0</v>
      </c>
      <c r="F47" s="121">
        <v>0</v>
      </c>
      <c r="G47" s="121">
        <v>0</v>
      </c>
      <c r="H47" s="121"/>
      <c r="I47" s="107"/>
      <c r="J47" s="105"/>
      <c r="K47" s="105"/>
      <c r="L47" s="105"/>
    </row>
    <row r="48" spans="4:15">
      <c r="D48" s="121">
        <v>0</v>
      </c>
      <c r="E48" s="121">
        <v>0</v>
      </c>
      <c r="F48" s="121">
        <v>0</v>
      </c>
      <c r="G48" s="121">
        <v>0</v>
      </c>
      <c r="H48" s="121"/>
      <c r="I48" s="107"/>
      <c r="J48" s="105"/>
      <c r="K48" s="105"/>
      <c r="L48" s="105"/>
    </row>
    <row r="49" spans="3:12">
      <c r="D49" s="121">
        <v>0</v>
      </c>
      <c r="E49" s="121">
        <v>0</v>
      </c>
      <c r="F49" s="121">
        <v>0</v>
      </c>
      <c r="G49" s="121">
        <v>0</v>
      </c>
      <c r="H49" s="121"/>
      <c r="I49" s="107"/>
      <c r="J49" s="105"/>
      <c r="K49" s="105"/>
      <c r="L49" s="105"/>
    </row>
    <row r="50" spans="3:12">
      <c r="D50" s="121">
        <v>0</v>
      </c>
      <c r="E50" s="121">
        <v>0</v>
      </c>
      <c r="F50" s="121">
        <v>0</v>
      </c>
      <c r="G50" s="121">
        <v>0</v>
      </c>
      <c r="H50" s="121"/>
      <c r="I50" s="107"/>
      <c r="J50" s="107"/>
      <c r="K50" s="105"/>
      <c r="L50" s="105"/>
    </row>
    <row r="51" spans="3:12">
      <c r="D51" s="121">
        <v>0</v>
      </c>
      <c r="E51" s="121">
        <v>0</v>
      </c>
      <c r="F51" s="121">
        <v>0</v>
      </c>
      <c r="G51" s="121">
        <v>0</v>
      </c>
      <c r="H51" s="121"/>
      <c r="I51" s="107"/>
      <c r="J51" s="107"/>
      <c r="K51" s="105"/>
      <c r="L51" s="105"/>
    </row>
    <row r="52" spans="3:12">
      <c r="D52" s="121">
        <v>0</v>
      </c>
      <c r="E52" s="121">
        <v>0</v>
      </c>
      <c r="F52" s="121">
        <v>0</v>
      </c>
      <c r="G52" s="121">
        <v>0</v>
      </c>
      <c r="H52" s="121"/>
      <c r="I52" s="107"/>
      <c r="J52" s="107"/>
      <c r="K52" s="105"/>
      <c r="L52" s="105"/>
    </row>
    <row r="53" spans="3:12">
      <c r="D53" s="121">
        <v>0</v>
      </c>
      <c r="E53" s="121">
        <v>0</v>
      </c>
      <c r="F53" s="121">
        <v>0</v>
      </c>
      <c r="G53" s="121">
        <v>0</v>
      </c>
      <c r="H53" s="107"/>
      <c r="I53" s="107"/>
      <c r="J53" s="107"/>
      <c r="K53" s="107"/>
      <c r="L53" s="107"/>
    </row>
    <row r="54" spans="3:12">
      <c r="D54" s="121">
        <v>0</v>
      </c>
      <c r="E54" s="121">
        <v>0</v>
      </c>
      <c r="F54" s="121">
        <v>0</v>
      </c>
      <c r="G54" s="121">
        <v>0</v>
      </c>
      <c r="H54" s="107"/>
      <c r="I54" s="107"/>
      <c r="J54" s="107"/>
      <c r="K54" s="107"/>
      <c r="L54" s="107"/>
    </row>
    <row r="55" spans="3:12">
      <c r="D55" s="121">
        <v>0</v>
      </c>
      <c r="E55" s="121">
        <v>0</v>
      </c>
      <c r="F55" s="121">
        <v>0</v>
      </c>
      <c r="G55" s="121">
        <v>0</v>
      </c>
      <c r="H55" s="107"/>
      <c r="I55" s="107"/>
      <c r="J55" s="107"/>
      <c r="K55" s="107"/>
      <c r="L55" s="107"/>
    </row>
    <row r="56" spans="3:12">
      <c r="D56" s="121">
        <v>0</v>
      </c>
      <c r="E56" s="121">
        <v>0</v>
      </c>
      <c r="F56" s="121">
        <v>0</v>
      </c>
      <c r="G56" s="121">
        <v>0</v>
      </c>
      <c r="H56" s="107"/>
      <c r="I56" s="107"/>
      <c r="J56" s="107"/>
      <c r="K56" s="107"/>
    </row>
    <row r="57" spans="3:12">
      <c r="D57" s="121">
        <v>0</v>
      </c>
      <c r="E57" s="121">
        <v>0</v>
      </c>
      <c r="F57" s="121">
        <v>0</v>
      </c>
      <c r="G57" s="121">
        <v>0</v>
      </c>
      <c r="H57" s="107"/>
      <c r="I57" s="107"/>
      <c r="J57" s="107"/>
      <c r="K57" s="107"/>
    </row>
    <row r="58" spans="3:12">
      <c r="D58" s="121">
        <v>0</v>
      </c>
      <c r="E58" s="121">
        <v>0</v>
      </c>
      <c r="F58" s="121">
        <v>0</v>
      </c>
      <c r="G58" s="121">
        <v>0</v>
      </c>
      <c r="H58" s="107"/>
    </row>
    <row r="59" spans="3:12">
      <c r="D59" s="121">
        <v>0</v>
      </c>
      <c r="E59" s="121">
        <v>0</v>
      </c>
      <c r="F59" s="121">
        <v>0</v>
      </c>
      <c r="G59" s="121">
        <v>0</v>
      </c>
      <c r="H59" s="107"/>
    </row>
    <row r="60" spans="3:12">
      <c r="C60" s="105"/>
      <c r="D60" s="121">
        <v>0</v>
      </c>
      <c r="E60" s="121">
        <v>0</v>
      </c>
      <c r="F60" s="121">
        <v>0</v>
      </c>
      <c r="G60" s="121">
        <v>0</v>
      </c>
      <c r="H60" s="107"/>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D4A1F-346F-4457-A15F-D78303C8F95D}">
  <sheetPr>
    <tabColor rgb="FF4FADEA"/>
  </sheetPr>
  <dimension ref="C1:R60"/>
  <sheetViews>
    <sheetView topLeftCell="M4" zoomScale="120" zoomScaleNormal="120" zoomScalePageLayoutView="85" workbookViewId="0">
      <selection activeCell="J23" sqref="J23"/>
    </sheetView>
  </sheetViews>
  <sheetFormatPr defaultColWidth="10.7109375" defaultRowHeight="8.25"/>
  <cols>
    <col min="1" max="2" width="0.85546875" style="106" customWidth="1"/>
    <col min="3" max="3" width="1.28515625" style="106" customWidth="1"/>
    <col min="4" max="4" width="10" style="105" customWidth="1"/>
    <col min="5" max="5" width="15.28515625" style="106" bestFit="1" customWidth="1"/>
    <col min="6" max="6" width="11.7109375" style="106" bestFit="1" customWidth="1"/>
    <col min="7" max="7" width="12.42578125" style="106" customWidth="1"/>
    <col min="8" max="8" width="3.28515625" style="106" customWidth="1"/>
    <col min="9" max="9" width="15.28515625" style="106" customWidth="1"/>
    <col min="10" max="10" width="13.42578125" style="106" customWidth="1"/>
    <col min="11" max="11" width="9.7109375" style="106" bestFit="1" customWidth="1"/>
    <col min="12" max="12" width="12.42578125" style="106" bestFit="1" customWidth="1"/>
    <col min="13" max="13" width="26.7109375" style="106" customWidth="1"/>
    <col min="14" max="14" width="3.7109375" style="106" customWidth="1"/>
    <col min="15" max="15" width="64.28515625" style="106" customWidth="1"/>
    <col min="16" max="16" width="15.7109375" style="106" customWidth="1"/>
    <col min="17" max="17" width="12.140625" style="106" customWidth="1"/>
    <col min="18" max="16384" width="10.7109375" style="106"/>
  </cols>
  <sheetData>
    <row r="1" spans="3:17">
      <c r="K1" s="106" t="s">
        <v>316</v>
      </c>
    </row>
    <row r="2" spans="3:17">
      <c r="C2" s="106">
        <f ca="1">IF(E!$F$2="DRAGGING CELLS IS NOT PERMITTED. PLEASE UNDO LAST ACTION!!",0,IF(E!$R$1&lt;&gt;"Feedback OFF",IF(Scoreboard!$F$25="",SUMIFS(EPT!A3:$AN$60, EPT!A3:$AN$60, "&gt;0", ESC!A3:$AN$60, "PerfectMsg")+ABS(SUMIFS(EPT!A3:$AN$60, EPT!A3:$AN$60, "&lt;0", ESC!A3:$AN$60, "PerfectMsg")),0),0))</f>
        <v>12</v>
      </c>
      <c r="D2" s="105">
        <f>SUMIF(EPT!A3:$AN$60,"&gt;0")</f>
        <v>12</v>
      </c>
    </row>
    <row r="3" spans="3:17" ht="4.9000000000000004" customHeight="1"/>
    <row r="4" spans="3:17" ht="4.9000000000000004" customHeight="1"/>
    <row r="5" spans="3:17" ht="4.9000000000000004" customHeight="1"/>
    <row r="7" spans="3:17" s="105" customFormat="1">
      <c r="D7" s="119">
        <v>0</v>
      </c>
      <c r="E7" s="119">
        <v>0</v>
      </c>
      <c r="F7" s="119">
        <v>0</v>
      </c>
      <c r="G7" s="119">
        <v>0</v>
      </c>
      <c r="H7" s="107"/>
      <c r="I7" s="120">
        <v>0</v>
      </c>
    </row>
    <row r="8" spans="3:17">
      <c r="D8" s="121">
        <v>0</v>
      </c>
      <c r="E8" s="121">
        <v>0</v>
      </c>
      <c r="F8" s="121">
        <v>0</v>
      </c>
      <c r="G8" s="121">
        <v>0</v>
      </c>
      <c r="H8" s="107"/>
      <c r="I8" s="106">
        <v>0</v>
      </c>
      <c r="O8" s="112">
        <v>0</v>
      </c>
      <c r="P8" s="165"/>
    </row>
    <row r="9" spans="3:17">
      <c r="D9" s="121">
        <v>0</v>
      </c>
      <c r="E9" s="121">
        <v>0</v>
      </c>
      <c r="F9" s="121">
        <v>0</v>
      </c>
      <c r="G9" s="121">
        <v>0</v>
      </c>
      <c r="H9" s="107"/>
      <c r="I9" s="111"/>
      <c r="O9" s="112"/>
      <c r="P9" s="165"/>
    </row>
    <row r="10" spans="3:17" ht="90" customHeight="1">
      <c r="D10" s="121">
        <v>0</v>
      </c>
      <c r="E10" s="121">
        <v>0</v>
      </c>
      <c r="F10" s="121">
        <v>0</v>
      </c>
      <c r="G10" s="121">
        <v>0</v>
      </c>
      <c r="H10" s="107"/>
      <c r="I10" s="112">
        <v>0</v>
      </c>
      <c r="O10" s="161">
        <v>0</v>
      </c>
      <c r="P10" s="138"/>
    </row>
    <row r="11" spans="3:17" ht="90" customHeight="1">
      <c r="D11" s="121">
        <v>0</v>
      </c>
      <c r="E11" s="121">
        <v>0</v>
      </c>
      <c r="F11" s="121">
        <v>0</v>
      </c>
      <c r="G11" s="121">
        <v>0</v>
      </c>
      <c r="H11" s="107"/>
      <c r="I11" s="113">
        <v>0</v>
      </c>
      <c r="O11" s="137">
        <v>0</v>
      </c>
      <c r="P11" s="138"/>
    </row>
    <row r="12" spans="3:17" ht="90" customHeight="1">
      <c r="D12" s="121">
        <v>0</v>
      </c>
      <c r="E12" s="121">
        <v>0</v>
      </c>
      <c r="F12" s="121">
        <v>0</v>
      </c>
      <c r="G12" s="121">
        <v>0</v>
      </c>
      <c r="H12" s="107"/>
      <c r="I12" s="106">
        <v>0</v>
      </c>
      <c r="O12" s="137">
        <v>0</v>
      </c>
      <c r="P12" s="138"/>
    </row>
    <row r="13" spans="3:17" ht="31.15" customHeight="1">
      <c r="D13" s="121">
        <v>0</v>
      </c>
      <c r="E13" s="121">
        <v>0</v>
      </c>
      <c r="F13" s="121">
        <v>0</v>
      </c>
      <c r="G13" s="121">
        <v>0</v>
      </c>
      <c r="H13" s="107"/>
      <c r="I13" s="114">
        <v>0</v>
      </c>
      <c r="N13" s="106">
        <v>1006</v>
      </c>
      <c r="O13" s="106">
        <v>0</v>
      </c>
      <c r="P13" s="139" t="str">
        <f ca="1">_xlfn.IFS(ISBLANK(E!P13),"",IF(NOT(ISNA('#_E'!P13)),IF(ISNA(E!P13),TRUE,FALSE),FALSE),"StuNAMsg",IF(AND(ISNA('#_E'!P13),ISNA(E!P13)),TRUE,FALSE),"PerfectMsg",IF(NOT(ISERROR('#_E'!P13)),IF(ISERROR(E!P13),TRUE,FALSE),FALSE),"StuErrorMsg",IF(TYPE('#_E'!P13)&lt;&gt;TYPE(E!P13),TRUE,FALSE),"WrongTypeMsg",IF(_xlfn.ISFORMULA('#_E'!P13),IF(NOT(_xlfn.ISFORMULA(E!P13)),TRUE),FALSE),"MissingFormulaMsg",IF(NOT(AND(ISNUMBER(FIND("[",_xlfn.FORMULATEXT('#_E'!P13))),ISNUMBER(FIND("!",_xlfn.FORMULATEXT('#_E'!P13))))),AND(ISNUMBER(FIND("[",_xlfn.FORMULATEXT(E!P13))),ISNUMBER(FIND("!",_xlfn.FORMULATEXT(E!P13)))),FALSE),"ExternalRefsMsg",IF(ISNUMBER('#_E'!P13),IF(ABS('#_E'!P13-E!P13)&gt;0.00001,TRUE,FALSE),IF('#_E'!P13&lt;&gt;E!P13,TRUE,FALSE)),IF(ISNUMBER('#_E'!P13),IF('#_E'!P13&gt;E!P13,"TooLow","TooHigh"),"WrongAnswer"),NOT(_xlfn.ISFORMULA('#_E'!P13)),IF(_xlfn.IFS(ISTEXT('#_E'!P13),FALSE,ISLOGICAL('#_E'!P13),FALSE,SUBSTITUTE(CELL("format",'#_E'!P13),"-","")=SUBSTITUTE(CELL("format",E!P13),"-",""),FALSE,CELL("format",'#_E'!P13)="G",FALSE,AND(CELL("format",'#_E'!P13)="F0",CELL("format",E!P13)="G"),FALSE,TRUE,IFERROR(IF(MATCH(CELL("format",'#_E'!P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P13),_xlfn.FORMULATEXT(E!P13),E!P13),"9","#"),"8","#"),"7","#"),"6","#"),"5","#"),"4","#"),"3","#"),"2","#"),"1","#"),"0","#"),"$","")," ",""),",","@"),"&gt;","@"),"&lt;","@"),"=","@"),")","@"),"(","@"),"^","@"),"/","@"),"+","@"),"*","@"),"-","@"))-LEN(SUBSTITUTE(SUBSTITUTE(SUBSTITUTE(SUBSTITUTE(SUBSTITUTE(SUBSTITUTE(SUBSTITUTE(SUBSTITUTE(SUBSTITUTE(SUBSTITUTE(SUBSTITUTE(SUBSTITUTE(SUBSTITUTE(SUBSTITUTE(SUBSTITUTE(SUBSTITUTE(SUBSTITUTE(SUBSTITUTE(SUBSTITUTE(SUBSTITUTE(SUBSTITUTE(SUBSTITUTE(SUBSTITUTE(SUBSTITUTE(IF(_xlfn.ISFORMULA(E!P13),_xlfn.FORMULATEXT(E!P13),E!P13),"9","#"),"8","#"),"7","#"),"6","#"),"5","#"),"4","#"),"3","#"),"2","#"),"1","#"),"0","#"),"$","")," ",""),",","@"),"&gt;","@"),"&lt;","@"),"=","@"),")","@"),"(","@"),"^","@"),"/","@"),"+","@"),"*","@"),"-","@"),"@#","")))/2&gt;(LEN(SUBSTITUTE(SUBSTITUTE(SUBSTITUTE(SUBSTITUTE(SUBSTITUTE(SUBSTITUTE(SUBSTITUTE(SUBSTITUTE(SUBSTITUTE(SUBSTITUTE(SUBSTITUTE(SUBSTITUTE(SUBSTITUTE(SUBSTITUTE(SUBSTITUTE(SUBSTITUTE(SUBSTITUTE(SUBSTITUTE(SUBSTITUTE(SUBSTITUTE(SUBSTITUTE(SUBSTITUTE(SUBSTITUTE(IF(_xlfn.ISFORMULA('#_E'!P13),_xlfn.FORMULATEXT('#_E'!P13),'#_E'!P13),"9","#"),"8","#"),"7","#"),"6","#"),"5","#"),"4","#"),"3","#"),"2","#"),"1","#"),"0","#"),"$","")," ",""),",","@"),"&gt;","@"),"&lt;","@"),"=","@"),")","@"),"(","@"),"^","@"),"/","@"),"+","@"),"*","@"),"-","@"))-LEN(SUBSTITUTE(SUBSTITUTE(SUBSTITUTE(SUBSTITUTE(SUBSTITUTE(SUBSTITUTE(SUBSTITUTE(SUBSTITUTE(SUBSTITUTE(SUBSTITUTE(SUBSTITUTE(SUBSTITUTE(SUBSTITUTE(SUBSTITUTE(SUBSTITUTE(SUBSTITUTE(SUBSTITUTE(SUBSTITUTE(SUBSTITUTE(SUBSTITUTE(SUBSTITUTE(SUBSTITUTE(SUBSTITUTE(SUBSTITUTE(IF(_xlfn.ISFORMULA('#_E'!P13),_xlfn.FORMULATEXT('#_E'!P13),'#_E'!P13),"9","#"),"8","#"),"7","#"),"6","#"),"5","#"),"4","#"),"3","#"),"2","#"),"1","#"),"0","#"),"$","")," ",""),",","@"),"&gt;","@"),"&lt;","@"),"=","@"),")","@"),"(","@"),"^","@"),"/","@"),"+","@"),"*","@"),"-","@"),"@#","")))/2,TRUE,FALSE),"HardCodeMsg",IF(LEN(IF(_xlfn.ISFORMULA(E!P13),_xlfn.FORMULATEXT(E!P13),E!P13))-LEN(SUBSTITUTE(IF(_xlfn.ISFORMULA(E!P13),_xlfn.FORMULATEXT(E!P13),E!P13),"""",""))&gt;LEN(IF(_xlfn.ISFORMULA('#_E'!P13),_xlfn.FORMULATEXT('#_E'!P13),'#_E'!P13))-LEN(SUBSTITUTE(IF(_xlfn.ISFORMULA('#_E'!P13),_xlfn.FORMULATEXT('#_E'!P13),'#_E'!P13),"""","")),TRUE,FALSE),"HardQuoteMsg",IF(LEN(IF(_xlfn.ISFORMULA(E!P13),_xlfn.FORMULATEXT(E!P13),E!P13))-LEN(SUBSTITUTE(IF(_xlfn.ISFORMULA(E!P13),_xlfn.FORMULATEXT(E!P13),E!P13),"$",""))&lt;LEN(IF(_xlfn.ISFORMULA('#_E'!P13),_xlfn.FORMULATEXT('#_E'!P13),'#_E'!P13))-LEN(SUBSTITUTE(IF(_xlfn.ISFORMULA('#_E'!P13),_xlfn.FORMULATEXT('#_E'!P13),'#_E'!P13),"$","")),TRUE,FALSE),"MissingAbsMsg",_xlfn.IFS(ISTEXT('#_E'!P13),FALSE,ISLOGICAL('#_E'!P13),FALSE,SUBSTITUTE(CELL("format",'#_E'!P13),"-","")=SUBSTITUTE(CELL("format",E!P13),"-",""),FALSE,CELL("format",'#_E'!P13)="G",FALSE,AND(CELL("format",'#_E'!P13)="F0",CELL("format",E!P13)="G"),FALSE,TRUE,IFERROR(IF(MATCH(CELL("format",'#_E'!P13),FormatCodes_SFX!$A$4:$A$53,0)&gt;0,TRUE),FALSE),TRUE,TRUE),"FormatMsg",TRUE,"PerfectMsg")</f>
        <v>PerfectMsg</v>
      </c>
      <c r="Q13" s="106">
        <v>0</v>
      </c>
    </row>
    <row r="14" spans="3:17">
      <c r="D14" s="121">
        <v>0</v>
      </c>
      <c r="E14" s="121">
        <v>0</v>
      </c>
      <c r="F14" s="121">
        <v>0</v>
      </c>
      <c r="G14" s="121">
        <v>0</v>
      </c>
      <c r="H14" s="107"/>
      <c r="I14" s="114">
        <v>0</v>
      </c>
      <c r="P14" s="105"/>
    </row>
    <row r="15" spans="3:17">
      <c r="D15" s="121">
        <v>0</v>
      </c>
      <c r="E15" s="121">
        <v>0</v>
      </c>
      <c r="F15" s="121">
        <v>0</v>
      </c>
      <c r="G15" s="121">
        <v>0</v>
      </c>
      <c r="H15" s="107"/>
      <c r="I15" s="115">
        <v>0</v>
      </c>
      <c r="P15" s="105"/>
    </row>
    <row r="16" spans="3:17" ht="15.4" customHeight="1">
      <c r="D16" s="121">
        <v>0</v>
      </c>
      <c r="E16" s="121">
        <v>0</v>
      </c>
      <c r="F16" s="121">
        <v>0</v>
      </c>
      <c r="G16" s="121">
        <v>0</v>
      </c>
      <c r="H16" s="107"/>
      <c r="I16" s="122">
        <v>0</v>
      </c>
    </row>
    <row r="17" spans="4:18">
      <c r="D17" s="121">
        <v>0</v>
      </c>
      <c r="E17" s="121">
        <v>0</v>
      </c>
      <c r="F17" s="121">
        <v>0</v>
      </c>
      <c r="G17" s="121">
        <v>0</v>
      </c>
      <c r="H17" s="107"/>
      <c r="I17" s="114">
        <v>0</v>
      </c>
      <c r="Q17" s="106">
        <v>0</v>
      </c>
    </row>
    <row r="18" spans="4:18" ht="15.4" customHeight="1">
      <c r="D18" s="121">
        <v>0</v>
      </c>
      <c r="E18" s="121">
        <v>0</v>
      </c>
      <c r="F18" s="121">
        <v>0</v>
      </c>
      <c r="G18" s="121">
        <v>0</v>
      </c>
      <c r="H18" s="121"/>
      <c r="I18" s="115"/>
      <c r="N18" s="105"/>
      <c r="Q18" s="105"/>
      <c r="R18" s="105"/>
    </row>
    <row r="19" spans="4:18">
      <c r="D19" s="121">
        <v>0</v>
      </c>
      <c r="E19" s="121">
        <v>0</v>
      </c>
      <c r="F19" s="121">
        <v>0</v>
      </c>
      <c r="G19" s="121">
        <v>0</v>
      </c>
      <c r="H19" s="121"/>
      <c r="N19" s="105"/>
      <c r="Q19" s="105"/>
      <c r="R19" s="105"/>
    </row>
    <row r="20" spans="4:18">
      <c r="D20" s="121">
        <v>0</v>
      </c>
      <c r="E20" s="121">
        <v>0</v>
      </c>
      <c r="F20" s="121">
        <v>0</v>
      </c>
      <c r="G20" s="121">
        <v>0</v>
      </c>
      <c r="H20" s="121"/>
      <c r="I20" s="107"/>
      <c r="J20" s="107"/>
      <c r="K20" s="107"/>
      <c r="N20" s="105"/>
    </row>
    <row r="21" spans="4:18">
      <c r="D21" s="121">
        <v>0</v>
      </c>
      <c r="E21" s="121">
        <v>0</v>
      </c>
      <c r="F21" s="121">
        <v>0</v>
      </c>
      <c r="G21" s="121">
        <v>0</v>
      </c>
      <c r="H21" s="121"/>
      <c r="I21" s="107"/>
      <c r="K21" s="107"/>
      <c r="L21" s="107"/>
    </row>
    <row r="22" spans="4:18">
      <c r="D22" s="121">
        <v>0</v>
      </c>
      <c r="E22" s="121">
        <v>0</v>
      </c>
      <c r="F22" s="121">
        <v>0</v>
      </c>
      <c r="G22" s="121">
        <v>0</v>
      </c>
      <c r="H22" s="121"/>
      <c r="I22" s="107"/>
      <c r="J22" s="123">
        <v>0</v>
      </c>
      <c r="K22" s="123">
        <v>0</v>
      </c>
      <c r="L22" s="123">
        <v>0</v>
      </c>
    </row>
    <row r="23" spans="4:18">
      <c r="D23" s="121">
        <v>0</v>
      </c>
      <c r="E23" s="121">
        <v>0</v>
      </c>
      <c r="F23" s="121">
        <v>0</v>
      </c>
      <c r="G23" s="121">
        <v>0</v>
      </c>
      <c r="H23" s="121"/>
      <c r="I23" s="107"/>
      <c r="J23" s="105" t="str">
        <f ca="1">_xlfn.IFS(ISBLANK(E!J23),"",IF(NOT(ISNA('#_E'!J23)),IF(ISNA(E!J23),TRUE,FALSE),FALSE),"StuNAMsg",IF(AND(ISNA('#_E'!J23),ISNA(E!J23)),TRUE,FALSE),"PerfectMsg",IF(NOT(ISERROR('#_E'!J23)),IF(ISERROR(E!J23),TRUE,FALSE),FALSE),"StuErrorMsg",IF(TYPE('#_E'!J23)&lt;&gt;TYPE(E!J23),TRUE,FALSE),"WrongTypeMsg",IF(_xlfn.ISFORMULA('#_E'!J23),IF(NOT(_xlfn.ISFORMULA(E!J23)),TRUE),FALSE),"MissingFormulaMsg",IF(NOT(AND(ISNUMBER(FIND("[",_xlfn.FORMULATEXT('#_E'!J23))),ISNUMBER(FIND("!",_xlfn.FORMULATEXT('#_E'!J23))))),AND(ISNUMBER(FIND("[",_xlfn.FORMULATEXT(E!J23))),ISNUMBER(FIND("!",_xlfn.FORMULATEXT(E!J23)))),FALSE),"ExternalRefsMsg",IF(ISNUMBER('#_E'!J23),IF(ABS('#_E'!J23-E!J23)&gt;0.00001,TRUE,FALSE),IF('#_E'!J23&lt;&gt;E!J23,TRUE,FALSE)),IF(ISNUMBER('#_E'!J23),IF('#_E'!J23&gt;E!J23,"TooLow","TooHigh"),"WrongAnswer"),NOT(_xlfn.ISFORMULA('#_E'!J23)),IF(_xlfn.IFS(ISTEXT('#_E'!J23),FALSE,ISLOGICAL('#_E'!J23),FALSE,SUBSTITUTE(CELL("format",'#_E'!J23),"-","")=SUBSTITUTE(CELL("format",E!J23),"-",""),FALSE,CELL("format",'#_E'!J23)="G",FALSE,AND(CELL("format",'#_E'!J23)="F0",CELL("format",E!J23)="G"),FALSE,TRUE,IFERROR(IF(MATCH(CELL("format",'#_E'!J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23),_xlfn.FORMULATEXT(E!J23),E!J23),"9","#"),"8","#"),"7","#"),"6","#"),"5","#"),"4","#"),"3","#"),"2","#"),"1","#"),"0","#"),"$","")," ",""),",","@"),"&gt;","@"),"&lt;","@"),"=","@"),")","@"),"(","@"),"^","@"),"/","@"),"+","@"),"*","@"),"-","@"))-LEN(SUBSTITUTE(SUBSTITUTE(SUBSTITUTE(SUBSTITUTE(SUBSTITUTE(SUBSTITUTE(SUBSTITUTE(SUBSTITUTE(SUBSTITUTE(SUBSTITUTE(SUBSTITUTE(SUBSTITUTE(SUBSTITUTE(SUBSTITUTE(SUBSTITUTE(SUBSTITUTE(SUBSTITUTE(SUBSTITUTE(SUBSTITUTE(SUBSTITUTE(SUBSTITUTE(SUBSTITUTE(SUBSTITUTE(SUBSTITUTE(IF(_xlfn.ISFORMULA(E!J23),_xlfn.FORMULATEXT(E!J23),E!J23),"9","#"),"8","#"),"7","#"),"6","#"),"5","#"),"4","#"),"3","#"),"2","#"),"1","#"),"0","#"),"$","")," ",""),",","@"),"&gt;","@"),"&lt;","@"),"=","@"),")","@"),"(","@"),"^","@"),"/","@"),"+","@"),"*","@"),"-","@"),"@#","")))/2&gt;(LEN(SUBSTITUTE(SUBSTITUTE(SUBSTITUTE(SUBSTITUTE(SUBSTITUTE(SUBSTITUTE(SUBSTITUTE(SUBSTITUTE(SUBSTITUTE(SUBSTITUTE(SUBSTITUTE(SUBSTITUTE(SUBSTITUTE(SUBSTITUTE(SUBSTITUTE(SUBSTITUTE(SUBSTITUTE(SUBSTITUTE(SUBSTITUTE(SUBSTITUTE(SUBSTITUTE(SUBSTITUTE(SUBSTITUTE(IF(_xlfn.ISFORMULA('#_E'!J23),_xlfn.FORMULATEXT('#_E'!J23),'#_E'!J23),"9","#"),"8","#"),"7","#"),"6","#"),"5","#"),"4","#"),"3","#"),"2","#"),"1","#"),"0","#"),"$","")," ",""),",","@"),"&gt;","@"),"&lt;","@"),"=","@"),")","@"),"(","@"),"^","@"),"/","@"),"+","@"),"*","@"),"-","@"))-LEN(SUBSTITUTE(SUBSTITUTE(SUBSTITUTE(SUBSTITUTE(SUBSTITUTE(SUBSTITUTE(SUBSTITUTE(SUBSTITUTE(SUBSTITUTE(SUBSTITUTE(SUBSTITUTE(SUBSTITUTE(SUBSTITUTE(SUBSTITUTE(SUBSTITUTE(SUBSTITUTE(SUBSTITUTE(SUBSTITUTE(SUBSTITUTE(SUBSTITUTE(SUBSTITUTE(SUBSTITUTE(SUBSTITUTE(SUBSTITUTE(IF(_xlfn.ISFORMULA('#_E'!J23),_xlfn.FORMULATEXT('#_E'!J23),'#_E'!J23),"9","#"),"8","#"),"7","#"),"6","#"),"5","#"),"4","#"),"3","#"),"2","#"),"1","#"),"0","#"),"$","")," ",""),",","@"),"&gt;","@"),"&lt;","@"),"=","@"),")","@"),"(","@"),"^","@"),"/","@"),"+","@"),"*","@"),"-","@"),"@#","")))/2,TRUE,FALSE),"HardCodeMsg",IF(LEN(IF(_xlfn.ISFORMULA(E!J23),_xlfn.FORMULATEXT(E!J23),E!J23))-LEN(SUBSTITUTE(IF(_xlfn.ISFORMULA(E!J23),_xlfn.FORMULATEXT(E!J23),E!J23),"""",""))&gt;LEN(IF(_xlfn.ISFORMULA('#_E'!J23),_xlfn.FORMULATEXT('#_E'!J23),'#_E'!J23))-LEN(SUBSTITUTE(IF(_xlfn.ISFORMULA('#_E'!J23),_xlfn.FORMULATEXT('#_E'!J23),'#_E'!J23),"""","")),TRUE,FALSE),"HardQuoteMsg",IF(LEN(IF(_xlfn.ISFORMULA(E!J23),_xlfn.FORMULATEXT(E!J23),E!J23))-LEN(SUBSTITUTE(IF(_xlfn.ISFORMULA(E!J23),_xlfn.FORMULATEXT(E!J23),E!J23),"$",""))&lt;LEN(IF(_xlfn.ISFORMULA('#_E'!J23),_xlfn.FORMULATEXT('#_E'!J23),'#_E'!J23))-LEN(SUBSTITUTE(IF(_xlfn.ISFORMULA('#_E'!J23),_xlfn.FORMULATEXT('#_E'!J23),'#_E'!J23),"$","")),TRUE,FALSE),"MissingAbsMsg",_xlfn.IFS(ISTEXT('#_E'!J23),FALSE,ISLOGICAL('#_E'!J23),FALSE,SUBSTITUTE(CELL("format",'#_E'!J23),"-","")=SUBSTITUTE(CELL("format",E!J23),"-",""),FALSE,CELL("format",'#_E'!J23)="G",FALSE,AND(CELL("format",'#_E'!J23)="F0",CELL("format",E!J23)="G"),FALSE,TRUE,IFERROR(IF(MATCH(CELL("format",'#_E'!J23),FormatCodes_SFX!$A$4:$A$53,0)&gt;0,TRUE),FALSE),TRUE,TRUE),"FormatMsg",TRUE,"PerfectMsg")</f>
        <v>PerfectMsg</v>
      </c>
      <c r="K23" s="166" t="str">
        <f ca="1">_xlfn.IFS(ISBLANK(E!K23),"",IF(NOT(ISNA('#_E'!K23)),IF(ISNA(E!K23),TRUE,FALSE),FALSE),"StuNAMsg",IF(AND(ISNA('#_E'!K23),ISNA(E!K23)),TRUE,FALSE),"PerfectMsg",IF(NOT(ISERROR('#_E'!K23)),IF(ISERROR(E!K23),TRUE,FALSE),FALSE),"StuErrorMsg",IF(TYPE('#_E'!K23)&lt;&gt;TYPE(E!K23),TRUE,FALSE),"WrongTypeMsg",IF(_xlfn.ISFORMULA('#_E'!K23),IF(NOT(_xlfn.ISFORMULA(E!K23)),TRUE),FALSE),"MissingFormulaMsg",IF(NOT(AND(ISNUMBER(FIND("[",_xlfn.FORMULATEXT('#_E'!K23))),ISNUMBER(FIND("!",_xlfn.FORMULATEXT('#_E'!K23))))),AND(ISNUMBER(FIND("[",_xlfn.FORMULATEXT(E!K23))),ISNUMBER(FIND("!",_xlfn.FORMULATEXT(E!K23)))),FALSE),"ExternalRefsMsg",IF(ISNUMBER('#_E'!K23),IF(ABS('#_E'!K23-E!K23)&gt;0.00001,TRUE,FALSE),IF('#_E'!K23&lt;&gt;E!K23,TRUE,FALSE)),IF(ISNUMBER('#_E'!K23),IF('#_E'!K23&gt;E!K23,"TooLow","TooHigh"),"WrongAnswer"),NOT(_xlfn.ISFORMULA('#_E'!K23)),IF(_xlfn.IFS(ISTEXT('#_E'!K23),FALSE,ISLOGICAL('#_E'!K23),FALSE,SUBSTITUTE(CELL("format",'#_E'!K23),"-","")=SUBSTITUTE(CELL("format",E!K23),"-",""),FALSE,CELL("format",'#_E'!K23)="G",FALSE,AND(CELL("format",'#_E'!K23)="F0",CELL("format",E!K23)="G"),FALSE,TRUE,IFERROR(IF(MATCH(CELL("format",'#_E'!K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K23),_xlfn.FORMULATEXT(E!K23),E!K23),"9","#"),"8","#"),"7","#"),"6","#"),"5","#"),"4","#"),"3","#"),"2","#"),"1","#"),"0","#"),"$","")," ",""),",","@"),"&gt;","@"),"&lt;","@"),"=","@"),")","@"),"(","@"),"^","@"),"/","@"),"+","@"),"*","@"),"-","@"))-LEN(SUBSTITUTE(SUBSTITUTE(SUBSTITUTE(SUBSTITUTE(SUBSTITUTE(SUBSTITUTE(SUBSTITUTE(SUBSTITUTE(SUBSTITUTE(SUBSTITUTE(SUBSTITUTE(SUBSTITUTE(SUBSTITUTE(SUBSTITUTE(SUBSTITUTE(SUBSTITUTE(SUBSTITUTE(SUBSTITUTE(SUBSTITUTE(SUBSTITUTE(SUBSTITUTE(SUBSTITUTE(SUBSTITUTE(SUBSTITUTE(IF(_xlfn.ISFORMULA(E!K23),_xlfn.FORMULATEXT(E!K23),E!K23),"9","#"),"8","#"),"7","#"),"6","#"),"5","#"),"4","#"),"3","#"),"2","#"),"1","#"),"0","#"),"$","")," ",""),",","@"),"&gt;","@"),"&lt;","@"),"=","@"),")","@"),"(","@"),"^","@"),"/","@"),"+","@"),"*","@"),"-","@"),"@#","")))/2&gt;(LEN(SUBSTITUTE(SUBSTITUTE(SUBSTITUTE(SUBSTITUTE(SUBSTITUTE(SUBSTITUTE(SUBSTITUTE(SUBSTITUTE(SUBSTITUTE(SUBSTITUTE(SUBSTITUTE(SUBSTITUTE(SUBSTITUTE(SUBSTITUTE(SUBSTITUTE(SUBSTITUTE(SUBSTITUTE(SUBSTITUTE(SUBSTITUTE(SUBSTITUTE(SUBSTITUTE(SUBSTITUTE(SUBSTITUTE(IF(_xlfn.ISFORMULA('#_E'!K23),_xlfn.FORMULATEXT('#_E'!K23),'#_E'!K23),"9","#"),"8","#"),"7","#"),"6","#"),"5","#"),"4","#"),"3","#"),"2","#"),"1","#"),"0","#"),"$","")," ",""),",","@"),"&gt;","@"),"&lt;","@"),"=","@"),")","@"),"(","@"),"^","@"),"/","@"),"+","@"),"*","@"),"-","@"))-LEN(SUBSTITUTE(SUBSTITUTE(SUBSTITUTE(SUBSTITUTE(SUBSTITUTE(SUBSTITUTE(SUBSTITUTE(SUBSTITUTE(SUBSTITUTE(SUBSTITUTE(SUBSTITUTE(SUBSTITUTE(SUBSTITUTE(SUBSTITUTE(SUBSTITUTE(SUBSTITUTE(SUBSTITUTE(SUBSTITUTE(SUBSTITUTE(SUBSTITUTE(SUBSTITUTE(SUBSTITUTE(SUBSTITUTE(SUBSTITUTE(IF(_xlfn.ISFORMULA('#_E'!K23),_xlfn.FORMULATEXT('#_E'!K23),'#_E'!K23),"9","#"),"8","#"),"7","#"),"6","#"),"5","#"),"4","#"),"3","#"),"2","#"),"1","#"),"0","#"),"$","")," ",""),",","@"),"&gt;","@"),"&lt;","@"),"=","@"),")","@"),"(","@"),"^","@"),"/","@"),"+","@"),"*","@"),"-","@"),"@#","")))/2,TRUE,FALSE),"HardCodeMsg",IF(LEN(IF(_xlfn.ISFORMULA(E!K23),_xlfn.FORMULATEXT(E!K23),E!K23))-LEN(SUBSTITUTE(IF(_xlfn.ISFORMULA(E!K23),_xlfn.FORMULATEXT(E!K23),E!K23),"""",""))&gt;LEN(IF(_xlfn.ISFORMULA('#_E'!K23),_xlfn.FORMULATEXT('#_E'!K23),'#_E'!K23))-LEN(SUBSTITUTE(IF(_xlfn.ISFORMULA('#_E'!K23),_xlfn.FORMULATEXT('#_E'!K23),'#_E'!K23),"""","")),TRUE,FALSE),"HardQuoteMsg",IF(LEN(IF(_xlfn.ISFORMULA(E!K23),_xlfn.FORMULATEXT(E!K23),E!K23))-LEN(SUBSTITUTE(IF(_xlfn.ISFORMULA(E!K23),_xlfn.FORMULATEXT(E!K23),E!K23),"$",""))&lt;LEN(IF(_xlfn.ISFORMULA('#_E'!K23),_xlfn.FORMULATEXT('#_E'!K23),'#_E'!K23))-LEN(SUBSTITUTE(IF(_xlfn.ISFORMULA('#_E'!K23),_xlfn.FORMULATEXT('#_E'!K23),'#_E'!K23),"$","")),TRUE,FALSE),"MissingAbsMsg",_xlfn.IFS(ISTEXT('#_E'!K23),FALSE,ISLOGICAL('#_E'!K23),FALSE,SUBSTITUTE(CELL("format",'#_E'!K23),"-","")=SUBSTITUTE(CELL("format",E!K23),"-",""),FALSE,CELL("format",'#_E'!K23)="G",FALSE,AND(CELL("format",'#_E'!K23)="F0",CELL("format",E!K23)="G"),FALSE,TRUE,IFERROR(IF(MATCH(CELL("format",'#_E'!K23),FormatCodes_SFX!$A$4:$A$53,0)&gt;0,TRUE),FALSE),TRUE,TRUE),"FormatMsg",TRUE,"PerfectMsg")</f>
        <v>PerfectMsg</v>
      </c>
      <c r="L23" s="167" t="str">
        <f ca="1">_xlfn.IFS(ISBLANK(E!L23),"",IF(NOT(ISNA('#_E'!L23)),IF(ISNA(E!L23),TRUE,FALSE),FALSE),"StuNAMsg",IF(AND(ISNA('#_E'!L23),ISNA(E!L23)),TRUE,FALSE),"PerfectMsg",IF(NOT(ISERROR('#_E'!L23)),IF(ISERROR(E!L23),TRUE,FALSE),FALSE),"StuErrorMsg",IF(TYPE('#_E'!L23)&lt;&gt;TYPE(E!L23),TRUE,FALSE),"WrongTypeMsg",IF(_xlfn.ISFORMULA('#_E'!L23),IF(NOT(_xlfn.ISFORMULA(E!L23)),TRUE),FALSE),"MissingFormulaMsg",IF(NOT(AND(ISNUMBER(FIND("[",_xlfn.FORMULATEXT('#_E'!L23))),ISNUMBER(FIND("!",_xlfn.FORMULATEXT('#_E'!L23))))),AND(ISNUMBER(FIND("[",_xlfn.FORMULATEXT(E!L23))),ISNUMBER(FIND("!",_xlfn.FORMULATEXT(E!L23)))),FALSE),"ExternalRefsMsg",IF(ISNUMBER('#_E'!L23),IF(ABS('#_E'!L23-E!L23)&gt;0.00001,TRUE,FALSE),IF('#_E'!L23&lt;&gt;E!L23,TRUE,FALSE)),IF(ISNUMBER('#_E'!L23),IF('#_E'!L23&gt;E!L23,"TooLow","TooHigh"),"WrongAnswer"),NOT(_xlfn.ISFORMULA('#_E'!L23)),IF(_xlfn.IFS(ISTEXT('#_E'!L23),FALSE,ISLOGICAL('#_E'!L23),FALSE,SUBSTITUTE(CELL("format",'#_E'!L23),"-","")=SUBSTITUTE(CELL("format",E!L23),"-",""),FALSE,CELL("format",'#_E'!L23)="G",FALSE,AND(CELL("format",'#_E'!L23)="F0",CELL("format",E!L23)="G"),FALSE,TRUE,IFERROR(IF(MATCH(CELL("format",'#_E'!L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23),_xlfn.FORMULATEXT(E!L23),E!L23),"9","#"),"8","#"),"7","#"),"6","#"),"5","#"),"4","#"),"3","#"),"2","#"),"1","#"),"0","#"),"$","")," ",""),",","@"),"&gt;","@"),"&lt;","@"),"=","@"),")","@"),"(","@"),"^","@"),"/","@"),"+","@"),"*","@"),"-","@"))-LEN(SUBSTITUTE(SUBSTITUTE(SUBSTITUTE(SUBSTITUTE(SUBSTITUTE(SUBSTITUTE(SUBSTITUTE(SUBSTITUTE(SUBSTITUTE(SUBSTITUTE(SUBSTITUTE(SUBSTITUTE(SUBSTITUTE(SUBSTITUTE(SUBSTITUTE(SUBSTITUTE(SUBSTITUTE(SUBSTITUTE(SUBSTITUTE(SUBSTITUTE(SUBSTITUTE(SUBSTITUTE(SUBSTITUTE(SUBSTITUTE(IF(_xlfn.ISFORMULA(E!L23),_xlfn.FORMULATEXT(E!L23),E!L23),"9","#"),"8","#"),"7","#"),"6","#"),"5","#"),"4","#"),"3","#"),"2","#"),"1","#"),"0","#"),"$","")," ",""),",","@"),"&gt;","@"),"&lt;","@"),"=","@"),")","@"),"(","@"),"^","@"),"/","@"),"+","@"),"*","@"),"-","@"),"@#","")))/2&gt;(LEN(SUBSTITUTE(SUBSTITUTE(SUBSTITUTE(SUBSTITUTE(SUBSTITUTE(SUBSTITUTE(SUBSTITUTE(SUBSTITUTE(SUBSTITUTE(SUBSTITUTE(SUBSTITUTE(SUBSTITUTE(SUBSTITUTE(SUBSTITUTE(SUBSTITUTE(SUBSTITUTE(SUBSTITUTE(SUBSTITUTE(SUBSTITUTE(SUBSTITUTE(SUBSTITUTE(SUBSTITUTE(SUBSTITUTE(IF(_xlfn.ISFORMULA('#_E'!L23),_xlfn.FORMULATEXT('#_E'!L23),'#_E'!L23),"9","#"),"8","#"),"7","#"),"6","#"),"5","#"),"4","#"),"3","#"),"2","#"),"1","#"),"0","#"),"$","")," ",""),",","@"),"&gt;","@"),"&lt;","@"),"=","@"),")","@"),"(","@"),"^","@"),"/","@"),"+","@"),"*","@"),"-","@"))-LEN(SUBSTITUTE(SUBSTITUTE(SUBSTITUTE(SUBSTITUTE(SUBSTITUTE(SUBSTITUTE(SUBSTITUTE(SUBSTITUTE(SUBSTITUTE(SUBSTITUTE(SUBSTITUTE(SUBSTITUTE(SUBSTITUTE(SUBSTITUTE(SUBSTITUTE(SUBSTITUTE(SUBSTITUTE(SUBSTITUTE(SUBSTITUTE(SUBSTITUTE(SUBSTITUTE(SUBSTITUTE(SUBSTITUTE(SUBSTITUTE(IF(_xlfn.ISFORMULA('#_E'!L23),_xlfn.FORMULATEXT('#_E'!L23),'#_E'!L23),"9","#"),"8","#"),"7","#"),"6","#"),"5","#"),"4","#"),"3","#"),"2","#"),"1","#"),"0","#"),"$","")," ",""),",","@"),"&gt;","@"),"&lt;","@"),"=","@"),")","@"),"(","@"),"^","@"),"/","@"),"+","@"),"*","@"),"-","@"),"@#","")))/2,TRUE,FALSE),"HardCodeMsg",IF(LEN(IF(_xlfn.ISFORMULA(E!L23),_xlfn.FORMULATEXT(E!L23),E!L23))-LEN(SUBSTITUTE(IF(_xlfn.ISFORMULA(E!L23),_xlfn.FORMULATEXT(E!L23),E!L23),"""",""))&gt;LEN(IF(_xlfn.ISFORMULA('#_E'!L23),_xlfn.FORMULATEXT('#_E'!L23),'#_E'!L23))-LEN(SUBSTITUTE(IF(_xlfn.ISFORMULA('#_E'!L23),_xlfn.FORMULATEXT('#_E'!L23),'#_E'!L23),"""","")),TRUE,FALSE),"HardQuoteMsg",IF(LEN(IF(_xlfn.ISFORMULA(E!L23),_xlfn.FORMULATEXT(E!L23),E!L23))-LEN(SUBSTITUTE(IF(_xlfn.ISFORMULA(E!L23),_xlfn.FORMULATEXT(E!L23),E!L23),"$",""))&lt;LEN(IF(_xlfn.ISFORMULA('#_E'!L23),_xlfn.FORMULATEXT('#_E'!L23),'#_E'!L23))-LEN(SUBSTITUTE(IF(_xlfn.ISFORMULA('#_E'!L23),_xlfn.FORMULATEXT('#_E'!L23),'#_E'!L23),"$","")),TRUE,FALSE),"MissingAbsMsg",_xlfn.IFS(ISTEXT('#_E'!L23),FALSE,ISLOGICAL('#_E'!L23),FALSE,SUBSTITUTE(CELL("format",'#_E'!L23),"-","")=SUBSTITUTE(CELL("format",E!L23),"-",""),FALSE,CELL("format",'#_E'!L23)="G",FALSE,AND(CELL("format",'#_E'!L23)="F0",CELL("format",E!L23)="G"),FALSE,TRUE,IFERROR(IF(MATCH(CELL("format",'#_E'!L23),FormatCodes_SFX!$A$4:$A$53,0)&gt;0,TRUE),FALSE),TRUE,TRUE),"FormatMsg",TRUE,"PerfectMsg")</f>
        <v>PerfectMsg</v>
      </c>
    </row>
    <row r="24" spans="4:18">
      <c r="D24" s="121">
        <v>0</v>
      </c>
      <c r="E24" s="121">
        <v>0</v>
      </c>
      <c r="F24" s="121">
        <v>0</v>
      </c>
      <c r="G24" s="121">
        <v>0</v>
      </c>
      <c r="H24" s="121"/>
      <c r="I24" s="107"/>
      <c r="J24" s="105"/>
      <c r="K24" s="166" t="str">
        <f ca="1">_xlfn.IFS(ISBLANK(E!K24),"",IF(NOT(ISNA('#_E'!K24)),IF(ISNA(E!K24),TRUE,FALSE),FALSE),"StuNAMsg",IF(AND(ISNA('#_E'!K24),ISNA(E!K24)),TRUE,FALSE),"PerfectMsg",IF(NOT(ISERROR('#_E'!K24)),IF(ISERROR(E!K24),TRUE,FALSE),FALSE),"StuErrorMsg",IF(TYPE('#_E'!K24)&lt;&gt;TYPE(E!K24),TRUE,FALSE),"WrongTypeMsg",IF(_xlfn.ISFORMULA('#_E'!K24),IF(NOT(_xlfn.ISFORMULA(E!K24)),TRUE),FALSE),"MissingFormulaMsg",IF(NOT(AND(ISNUMBER(FIND("[",_xlfn.FORMULATEXT('#_E'!K24))),ISNUMBER(FIND("!",_xlfn.FORMULATEXT('#_E'!K24))))),AND(ISNUMBER(FIND("[",_xlfn.FORMULATEXT(E!K24))),ISNUMBER(FIND("!",_xlfn.FORMULATEXT(E!K24)))),FALSE),"ExternalRefsMsg",IF(ISNUMBER('#_E'!K24),IF(ABS('#_E'!K24-E!K24)&gt;0.00001,TRUE,FALSE),IF('#_E'!K24&lt;&gt;E!K24,TRUE,FALSE)),IF(ISNUMBER('#_E'!K24),IF('#_E'!K24&gt;E!K24,"TooLow","TooHigh"),"WrongAnswer"),NOT(_xlfn.ISFORMULA('#_E'!K24)),IF(_xlfn.IFS(ISTEXT('#_E'!K24),FALSE,ISLOGICAL('#_E'!K24),FALSE,SUBSTITUTE(CELL("format",'#_E'!K24),"-","")=SUBSTITUTE(CELL("format",E!K24),"-",""),FALSE,CELL("format",'#_E'!K24)="G",FALSE,AND(CELL("format",'#_E'!K24)="F0",CELL("format",E!K24)="G"),FALSE,TRUE,IFERROR(IF(MATCH(CELL("format",'#_E'!K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K24),_xlfn.FORMULATEXT(E!K24),E!K24),"9","#"),"8","#"),"7","#"),"6","#"),"5","#"),"4","#"),"3","#"),"2","#"),"1","#"),"0","#"),"$","")," ",""),",","@"),"&gt;","@"),"&lt;","@"),"=","@"),")","@"),"(","@"),"^","@"),"/","@"),"+","@"),"*","@"),"-","@"))-LEN(SUBSTITUTE(SUBSTITUTE(SUBSTITUTE(SUBSTITUTE(SUBSTITUTE(SUBSTITUTE(SUBSTITUTE(SUBSTITUTE(SUBSTITUTE(SUBSTITUTE(SUBSTITUTE(SUBSTITUTE(SUBSTITUTE(SUBSTITUTE(SUBSTITUTE(SUBSTITUTE(SUBSTITUTE(SUBSTITUTE(SUBSTITUTE(SUBSTITUTE(SUBSTITUTE(SUBSTITUTE(SUBSTITUTE(SUBSTITUTE(IF(_xlfn.ISFORMULA(E!K24),_xlfn.FORMULATEXT(E!K24),E!K24),"9","#"),"8","#"),"7","#"),"6","#"),"5","#"),"4","#"),"3","#"),"2","#"),"1","#"),"0","#"),"$","")," ",""),",","@"),"&gt;","@"),"&lt;","@"),"=","@"),")","@"),"(","@"),"^","@"),"/","@"),"+","@"),"*","@"),"-","@"),"@#","")))/2&gt;(LEN(SUBSTITUTE(SUBSTITUTE(SUBSTITUTE(SUBSTITUTE(SUBSTITUTE(SUBSTITUTE(SUBSTITUTE(SUBSTITUTE(SUBSTITUTE(SUBSTITUTE(SUBSTITUTE(SUBSTITUTE(SUBSTITUTE(SUBSTITUTE(SUBSTITUTE(SUBSTITUTE(SUBSTITUTE(SUBSTITUTE(SUBSTITUTE(SUBSTITUTE(SUBSTITUTE(SUBSTITUTE(SUBSTITUTE(IF(_xlfn.ISFORMULA('#_E'!K24),_xlfn.FORMULATEXT('#_E'!K24),'#_E'!K24),"9","#"),"8","#"),"7","#"),"6","#"),"5","#"),"4","#"),"3","#"),"2","#"),"1","#"),"0","#"),"$","")," ",""),",","@"),"&gt;","@"),"&lt;","@"),"=","@"),")","@"),"(","@"),"^","@"),"/","@"),"+","@"),"*","@"),"-","@"))-LEN(SUBSTITUTE(SUBSTITUTE(SUBSTITUTE(SUBSTITUTE(SUBSTITUTE(SUBSTITUTE(SUBSTITUTE(SUBSTITUTE(SUBSTITUTE(SUBSTITUTE(SUBSTITUTE(SUBSTITUTE(SUBSTITUTE(SUBSTITUTE(SUBSTITUTE(SUBSTITUTE(SUBSTITUTE(SUBSTITUTE(SUBSTITUTE(SUBSTITUTE(SUBSTITUTE(SUBSTITUTE(SUBSTITUTE(SUBSTITUTE(IF(_xlfn.ISFORMULA('#_E'!K24),_xlfn.FORMULATEXT('#_E'!K24),'#_E'!K24),"9","#"),"8","#"),"7","#"),"6","#"),"5","#"),"4","#"),"3","#"),"2","#"),"1","#"),"0","#"),"$","")," ",""),",","@"),"&gt;","@"),"&lt;","@"),"=","@"),")","@"),"(","@"),"^","@"),"/","@"),"+","@"),"*","@"),"-","@"),"@#","")))/2,TRUE,FALSE),"HardCodeMsg",IF(LEN(IF(_xlfn.ISFORMULA(E!K24),_xlfn.FORMULATEXT(E!K24),E!K24))-LEN(SUBSTITUTE(IF(_xlfn.ISFORMULA(E!K24),_xlfn.FORMULATEXT(E!K24),E!K24),"""",""))&gt;LEN(IF(_xlfn.ISFORMULA('#_E'!K24),_xlfn.FORMULATEXT('#_E'!K24),'#_E'!K24))-LEN(SUBSTITUTE(IF(_xlfn.ISFORMULA('#_E'!K24),_xlfn.FORMULATEXT('#_E'!K24),'#_E'!K24),"""","")),TRUE,FALSE),"HardQuoteMsg",IF(LEN(IF(_xlfn.ISFORMULA(E!K24),_xlfn.FORMULATEXT(E!K24),E!K24))-LEN(SUBSTITUTE(IF(_xlfn.ISFORMULA(E!K24),_xlfn.FORMULATEXT(E!K24),E!K24),"$",""))&lt;LEN(IF(_xlfn.ISFORMULA('#_E'!K24),_xlfn.FORMULATEXT('#_E'!K24),'#_E'!K24))-LEN(SUBSTITUTE(IF(_xlfn.ISFORMULA('#_E'!K24),_xlfn.FORMULATEXT('#_E'!K24),'#_E'!K24),"$","")),TRUE,FALSE),"MissingAbsMsg",_xlfn.IFS(ISTEXT('#_E'!K24),FALSE,ISLOGICAL('#_E'!K24),FALSE,SUBSTITUTE(CELL("format",'#_E'!K24),"-","")=SUBSTITUTE(CELL("format",E!K24),"-",""),FALSE,CELL("format",'#_E'!K24)="G",FALSE,AND(CELL("format",'#_E'!K24)="F0",CELL("format",E!K24)="G"),FALSE,TRUE,IFERROR(IF(MATCH(CELL("format",'#_E'!K24),FormatCodes_SFX!$A$4:$A$53,0)&gt;0,TRUE),FALSE),TRUE,TRUE),"FormatMsg",TRUE,"PerfectMsg")</f>
        <v>PerfectMsg</v>
      </c>
      <c r="L24" s="167" t="str">
        <f ca="1">_xlfn.IFS(ISBLANK(E!L24),"",IF(NOT(ISNA('#_E'!L24)),IF(ISNA(E!L24),TRUE,FALSE),FALSE),"StuNAMsg",IF(AND(ISNA('#_E'!L24),ISNA(E!L24)),TRUE,FALSE),"PerfectMsg",IF(NOT(ISERROR('#_E'!L24)),IF(ISERROR(E!L24),TRUE,FALSE),FALSE),"StuErrorMsg",IF(TYPE('#_E'!L24)&lt;&gt;TYPE(E!L24),TRUE,FALSE),"WrongTypeMsg",IF(_xlfn.ISFORMULA('#_E'!L24),IF(NOT(_xlfn.ISFORMULA(E!L24)),TRUE),FALSE),"MissingFormulaMsg",IF(NOT(AND(ISNUMBER(FIND("[",_xlfn.FORMULATEXT('#_E'!L24))),ISNUMBER(FIND("!",_xlfn.FORMULATEXT('#_E'!L24))))),AND(ISNUMBER(FIND("[",_xlfn.FORMULATEXT(E!L24))),ISNUMBER(FIND("!",_xlfn.FORMULATEXT(E!L24)))),FALSE),"ExternalRefsMsg",IF(ISNUMBER('#_E'!L24),IF(ABS('#_E'!L24-E!L24)&gt;0.00001,TRUE,FALSE),IF('#_E'!L24&lt;&gt;E!L24,TRUE,FALSE)),IF(ISNUMBER('#_E'!L24),IF('#_E'!L24&gt;E!L24,"TooLow","TooHigh"),"WrongAnswer"),NOT(_xlfn.ISFORMULA('#_E'!L24)),IF(_xlfn.IFS(ISTEXT('#_E'!L24),FALSE,ISLOGICAL('#_E'!L24),FALSE,SUBSTITUTE(CELL("format",'#_E'!L24),"-","")=SUBSTITUTE(CELL("format",E!L24),"-",""),FALSE,CELL("format",'#_E'!L24)="G",FALSE,AND(CELL("format",'#_E'!L24)="F0",CELL("format",E!L24)="G"),FALSE,TRUE,IFERROR(IF(MATCH(CELL("format",'#_E'!L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24),_xlfn.FORMULATEXT(E!L24),E!L24),"9","#"),"8","#"),"7","#"),"6","#"),"5","#"),"4","#"),"3","#"),"2","#"),"1","#"),"0","#"),"$","")," ",""),",","@"),"&gt;","@"),"&lt;","@"),"=","@"),")","@"),"(","@"),"^","@"),"/","@"),"+","@"),"*","@"),"-","@"))-LEN(SUBSTITUTE(SUBSTITUTE(SUBSTITUTE(SUBSTITUTE(SUBSTITUTE(SUBSTITUTE(SUBSTITUTE(SUBSTITUTE(SUBSTITUTE(SUBSTITUTE(SUBSTITUTE(SUBSTITUTE(SUBSTITUTE(SUBSTITUTE(SUBSTITUTE(SUBSTITUTE(SUBSTITUTE(SUBSTITUTE(SUBSTITUTE(SUBSTITUTE(SUBSTITUTE(SUBSTITUTE(SUBSTITUTE(SUBSTITUTE(IF(_xlfn.ISFORMULA(E!L24),_xlfn.FORMULATEXT(E!L24),E!L24),"9","#"),"8","#"),"7","#"),"6","#"),"5","#"),"4","#"),"3","#"),"2","#"),"1","#"),"0","#"),"$","")," ",""),",","@"),"&gt;","@"),"&lt;","@"),"=","@"),")","@"),"(","@"),"^","@"),"/","@"),"+","@"),"*","@"),"-","@"),"@#","")))/2&gt;(LEN(SUBSTITUTE(SUBSTITUTE(SUBSTITUTE(SUBSTITUTE(SUBSTITUTE(SUBSTITUTE(SUBSTITUTE(SUBSTITUTE(SUBSTITUTE(SUBSTITUTE(SUBSTITUTE(SUBSTITUTE(SUBSTITUTE(SUBSTITUTE(SUBSTITUTE(SUBSTITUTE(SUBSTITUTE(SUBSTITUTE(SUBSTITUTE(SUBSTITUTE(SUBSTITUTE(SUBSTITUTE(SUBSTITUTE(IF(_xlfn.ISFORMULA('#_E'!L24),_xlfn.FORMULATEXT('#_E'!L24),'#_E'!L24),"9","#"),"8","#"),"7","#"),"6","#"),"5","#"),"4","#"),"3","#"),"2","#"),"1","#"),"0","#"),"$","")," ",""),",","@"),"&gt;","@"),"&lt;","@"),"=","@"),")","@"),"(","@"),"^","@"),"/","@"),"+","@"),"*","@"),"-","@"))-LEN(SUBSTITUTE(SUBSTITUTE(SUBSTITUTE(SUBSTITUTE(SUBSTITUTE(SUBSTITUTE(SUBSTITUTE(SUBSTITUTE(SUBSTITUTE(SUBSTITUTE(SUBSTITUTE(SUBSTITUTE(SUBSTITUTE(SUBSTITUTE(SUBSTITUTE(SUBSTITUTE(SUBSTITUTE(SUBSTITUTE(SUBSTITUTE(SUBSTITUTE(SUBSTITUTE(SUBSTITUTE(SUBSTITUTE(SUBSTITUTE(IF(_xlfn.ISFORMULA('#_E'!L24),_xlfn.FORMULATEXT('#_E'!L24),'#_E'!L24),"9","#"),"8","#"),"7","#"),"6","#"),"5","#"),"4","#"),"3","#"),"2","#"),"1","#"),"0","#"),"$","")," ",""),",","@"),"&gt;","@"),"&lt;","@"),"=","@"),")","@"),"(","@"),"^","@"),"/","@"),"+","@"),"*","@"),"-","@"),"@#","")))/2,TRUE,FALSE),"HardCodeMsg",IF(LEN(IF(_xlfn.ISFORMULA(E!L24),_xlfn.FORMULATEXT(E!L24),E!L24))-LEN(SUBSTITUTE(IF(_xlfn.ISFORMULA(E!L24),_xlfn.FORMULATEXT(E!L24),E!L24),"""",""))&gt;LEN(IF(_xlfn.ISFORMULA('#_E'!L24),_xlfn.FORMULATEXT('#_E'!L24),'#_E'!L24))-LEN(SUBSTITUTE(IF(_xlfn.ISFORMULA('#_E'!L24),_xlfn.FORMULATEXT('#_E'!L24),'#_E'!L24),"""","")),TRUE,FALSE),"HardQuoteMsg",IF(LEN(IF(_xlfn.ISFORMULA(E!L24),_xlfn.FORMULATEXT(E!L24),E!L24))-LEN(SUBSTITUTE(IF(_xlfn.ISFORMULA(E!L24),_xlfn.FORMULATEXT(E!L24),E!L24),"$",""))&lt;LEN(IF(_xlfn.ISFORMULA('#_E'!L24),_xlfn.FORMULATEXT('#_E'!L24),'#_E'!L24))-LEN(SUBSTITUTE(IF(_xlfn.ISFORMULA('#_E'!L24),_xlfn.FORMULATEXT('#_E'!L24),'#_E'!L24),"$","")),TRUE,FALSE),"MissingAbsMsg",_xlfn.IFS(ISTEXT('#_E'!L24),FALSE,ISLOGICAL('#_E'!L24),FALSE,SUBSTITUTE(CELL("format",'#_E'!L24),"-","")=SUBSTITUTE(CELL("format",E!L24),"-",""),FALSE,CELL("format",'#_E'!L24)="G",FALSE,AND(CELL("format",'#_E'!L24)="F0",CELL("format",E!L24)="G"),FALSE,TRUE,IFERROR(IF(MATCH(CELL("format",'#_E'!L24),FormatCodes_SFX!$A$4:$A$53,0)&gt;0,TRUE),FALSE),TRUE,TRUE),"FormatMsg",TRUE,"PerfectMsg")</f>
        <v>PerfectMsg</v>
      </c>
      <c r="O24" s="105"/>
      <c r="P24" s="105"/>
    </row>
    <row r="25" spans="4:18">
      <c r="D25" s="121">
        <v>0</v>
      </c>
      <c r="E25" s="121">
        <v>0</v>
      </c>
      <c r="F25" s="121">
        <v>0</v>
      </c>
      <c r="G25" s="121">
        <v>0</v>
      </c>
      <c r="H25" s="121"/>
      <c r="I25" s="107"/>
      <c r="J25" s="105"/>
      <c r="K25" s="166" t="str">
        <f ca="1">_xlfn.IFS(ISBLANK(E!K25),"",IF(NOT(ISNA('#_E'!K25)),IF(ISNA(E!K25),TRUE,FALSE),FALSE),"StuNAMsg",IF(AND(ISNA('#_E'!K25),ISNA(E!K25)),TRUE,FALSE),"PerfectMsg",IF(NOT(ISERROR('#_E'!K25)),IF(ISERROR(E!K25),TRUE,FALSE),FALSE),"StuErrorMsg",IF(TYPE('#_E'!K25)&lt;&gt;TYPE(E!K25),TRUE,FALSE),"WrongTypeMsg",IF(_xlfn.ISFORMULA('#_E'!K25),IF(NOT(_xlfn.ISFORMULA(E!K25)),TRUE),FALSE),"MissingFormulaMsg",IF(NOT(AND(ISNUMBER(FIND("[",_xlfn.FORMULATEXT('#_E'!K25))),ISNUMBER(FIND("!",_xlfn.FORMULATEXT('#_E'!K25))))),AND(ISNUMBER(FIND("[",_xlfn.FORMULATEXT(E!K25))),ISNUMBER(FIND("!",_xlfn.FORMULATEXT(E!K25)))),FALSE),"ExternalRefsMsg",IF(ISNUMBER('#_E'!K25),IF(ABS('#_E'!K25-E!K25)&gt;0.00001,TRUE,FALSE),IF('#_E'!K25&lt;&gt;E!K25,TRUE,FALSE)),IF(ISNUMBER('#_E'!K25),IF('#_E'!K25&gt;E!K25,"TooLow","TooHigh"),"WrongAnswer"),NOT(_xlfn.ISFORMULA('#_E'!K25)),IF(_xlfn.IFS(ISTEXT('#_E'!K25),FALSE,ISLOGICAL('#_E'!K25),FALSE,SUBSTITUTE(CELL("format",'#_E'!K25),"-","")=SUBSTITUTE(CELL("format",E!K25),"-",""),FALSE,CELL("format",'#_E'!K25)="G",FALSE,AND(CELL("format",'#_E'!K25)="F0",CELL("format",E!K25)="G"),FALSE,TRUE,IFERROR(IF(MATCH(CELL("format",'#_E'!K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K25),_xlfn.FORMULATEXT(E!K25),E!K25),"9","#"),"8","#"),"7","#"),"6","#"),"5","#"),"4","#"),"3","#"),"2","#"),"1","#"),"0","#"),"$","")," ",""),",","@"),"&gt;","@"),"&lt;","@"),"=","@"),")","@"),"(","@"),"^","@"),"/","@"),"+","@"),"*","@"),"-","@"))-LEN(SUBSTITUTE(SUBSTITUTE(SUBSTITUTE(SUBSTITUTE(SUBSTITUTE(SUBSTITUTE(SUBSTITUTE(SUBSTITUTE(SUBSTITUTE(SUBSTITUTE(SUBSTITUTE(SUBSTITUTE(SUBSTITUTE(SUBSTITUTE(SUBSTITUTE(SUBSTITUTE(SUBSTITUTE(SUBSTITUTE(SUBSTITUTE(SUBSTITUTE(SUBSTITUTE(SUBSTITUTE(SUBSTITUTE(SUBSTITUTE(IF(_xlfn.ISFORMULA(E!K25),_xlfn.FORMULATEXT(E!K25),E!K25),"9","#"),"8","#"),"7","#"),"6","#"),"5","#"),"4","#"),"3","#"),"2","#"),"1","#"),"0","#"),"$","")," ",""),",","@"),"&gt;","@"),"&lt;","@"),"=","@"),")","@"),"(","@"),"^","@"),"/","@"),"+","@"),"*","@"),"-","@"),"@#","")))/2&gt;(LEN(SUBSTITUTE(SUBSTITUTE(SUBSTITUTE(SUBSTITUTE(SUBSTITUTE(SUBSTITUTE(SUBSTITUTE(SUBSTITUTE(SUBSTITUTE(SUBSTITUTE(SUBSTITUTE(SUBSTITUTE(SUBSTITUTE(SUBSTITUTE(SUBSTITUTE(SUBSTITUTE(SUBSTITUTE(SUBSTITUTE(SUBSTITUTE(SUBSTITUTE(SUBSTITUTE(SUBSTITUTE(SUBSTITUTE(IF(_xlfn.ISFORMULA('#_E'!K25),_xlfn.FORMULATEXT('#_E'!K25),'#_E'!K25),"9","#"),"8","#"),"7","#"),"6","#"),"5","#"),"4","#"),"3","#"),"2","#"),"1","#"),"0","#"),"$","")," ",""),",","@"),"&gt;","@"),"&lt;","@"),"=","@"),")","@"),"(","@"),"^","@"),"/","@"),"+","@"),"*","@"),"-","@"))-LEN(SUBSTITUTE(SUBSTITUTE(SUBSTITUTE(SUBSTITUTE(SUBSTITUTE(SUBSTITUTE(SUBSTITUTE(SUBSTITUTE(SUBSTITUTE(SUBSTITUTE(SUBSTITUTE(SUBSTITUTE(SUBSTITUTE(SUBSTITUTE(SUBSTITUTE(SUBSTITUTE(SUBSTITUTE(SUBSTITUTE(SUBSTITUTE(SUBSTITUTE(SUBSTITUTE(SUBSTITUTE(SUBSTITUTE(SUBSTITUTE(IF(_xlfn.ISFORMULA('#_E'!K25),_xlfn.FORMULATEXT('#_E'!K25),'#_E'!K25),"9","#"),"8","#"),"7","#"),"6","#"),"5","#"),"4","#"),"3","#"),"2","#"),"1","#"),"0","#"),"$","")," ",""),",","@"),"&gt;","@"),"&lt;","@"),"=","@"),")","@"),"(","@"),"^","@"),"/","@"),"+","@"),"*","@"),"-","@"),"@#","")))/2,TRUE,FALSE),"HardCodeMsg",IF(LEN(IF(_xlfn.ISFORMULA(E!K25),_xlfn.FORMULATEXT(E!K25),E!K25))-LEN(SUBSTITUTE(IF(_xlfn.ISFORMULA(E!K25),_xlfn.FORMULATEXT(E!K25),E!K25),"""",""))&gt;LEN(IF(_xlfn.ISFORMULA('#_E'!K25),_xlfn.FORMULATEXT('#_E'!K25),'#_E'!K25))-LEN(SUBSTITUTE(IF(_xlfn.ISFORMULA('#_E'!K25),_xlfn.FORMULATEXT('#_E'!K25),'#_E'!K25),"""","")),TRUE,FALSE),"HardQuoteMsg",IF(LEN(IF(_xlfn.ISFORMULA(E!K25),_xlfn.FORMULATEXT(E!K25),E!K25))-LEN(SUBSTITUTE(IF(_xlfn.ISFORMULA(E!K25),_xlfn.FORMULATEXT(E!K25),E!K25),"$",""))&lt;LEN(IF(_xlfn.ISFORMULA('#_E'!K25),_xlfn.FORMULATEXT('#_E'!K25),'#_E'!K25))-LEN(SUBSTITUTE(IF(_xlfn.ISFORMULA('#_E'!K25),_xlfn.FORMULATEXT('#_E'!K25),'#_E'!K25),"$","")),TRUE,FALSE),"MissingAbsMsg",_xlfn.IFS(ISTEXT('#_E'!K25),FALSE,ISLOGICAL('#_E'!K25),FALSE,SUBSTITUTE(CELL("format",'#_E'!K25),"-","")=SUBSTITUTE(CELL("format",E!K25),"-",""),FALSE,CELL("format",'#_E'!K25)="G",FALSE,AND(CELL("format",'#_E'!K25)="F0",CELL("format",E!K25)="G"),FALSE,TRUE,IFERROR(IF(MATCH(CELL("format",'#_E'!K25),FormatCodes_SFX!$A$4:$A$53,0)&gt;0,TRUE),FALSE),TRUE,TRUE),"FormatMsg",TRUE,"PerfectMsg")</f>
        <v>PerfectMsg</v>
      </c>
      <c r="L25" s="167" t="str">
        <f ca="1">_xlfn.IFS(ISBLANK(E!L25),"",IF(NOT(ISNA('#_E'!L25)),IF(ISNA(E!L25),TRUE,FALSE),FALSE),"StuNAMsg",IF(AND(ISNA('#_E'!L25),ISNA(E!L25)),TRUE,FALSE),"PerfectMsg",IF(NOT(ISERROR('#_E'!L25)),IF(ISERROR(E!L25),TRUE,FALSE),FALSE),"StuErrorMsg",IF(TYPE('#_E'!L25)&lt;&gt;TYPE(E!L25),TRUE,FALSE),"WrongTypeMsg",IF(_xlfn.ISFORMULA('#_E'!L25),IF(NOT(_xlfn.ISFORMULA(E!L25)),TRUE),FALSE),"MissingFormulaMsg",IF(NOT(AND(ISNUMBER(FIND("[",_xlfn.FORMULATEXT('#_E'!L25))),ISNUMBER(FIND("!",_xlfn.FORMULATEXT('#_E'!L25))))),AND(ISNUMBER(FIND("[",_xlfn.FORMULATEXT(E!L25))),ISNUMBER(FIND("!",_xlfn.FORMULATEXT(E!L25)))),FALSE),"ExternalRefsMsg",IF(ISNUMBER('#_E'!L25),IF(ABS('#_E'!L25-E!L25)&gt;0.00001,TRUE,FALSE),IF('#_E'!L25&lt;&gt;E!L25,TRUE,FALSE)),IF(ISNUMBER('#_E'!L25),IF('#_E'!L25&gt;E!L25,"TooLow","TooHigh"),"WrongAnswer"),NOT(_xlfn.ISFORMULA('#_E'!L25)),IF(_xlfn.IFS(ISTEXT('#_E'!L25),FALSE,ISLOGICAL('#_E'!L25),FALSE,SUBSTITUTE(CELL("format",'#_E'!L25),"-","")=SUBSTITUTE(CELL("format",E!L25),"-",""),FALSE,CELL("format",'#_E'!L25)="G",FALSE,AND(CELL("format",'#_E'!L25)="F0",CELL("format",E!L25)="G"),FALSE,TRUE,IFERROR(IF(MATCH(CELL("format",'#_E'!L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25),_xlfn.FORMULATEXT(E!L25),E!L25),"9","#"),"8","#"),"7","#"),"6","#"),"5","#"),"4","#"),"3","#"),"2","#"),"1","#"),"0","#"),"$","")," ",""),",","@"),"&gt;","@"),"&lt;","@"),"=","@"),")","@"),"(","@"),"^","@"),"/","@"),"+","@"),"*","@"),"-","@"))-LEN(SUBSTITUTE(SUBSTITUTE(SUBSTITUTE(SUBSTITUTE(SUBSTITUTE(SUBSTITUTE(SUBSTITUTE(SUBSTITUTE(SUBSTITUTE(SUBSTITUTE(SUBSTITUTE(SUBSTITUTE(SUBSTITUTE(SUBSTITUTE(SUBSTITUTE(SUBSTITUTE(SUBSTITUTE(SUBSTITUTE(SUBSTITUTE(SUBSTITUTE(SUBSTITUTE(SUBSTITUTE(SUBSTITUTE(SUBSTITUTE(IF(_xlfn.ISFORMULA(E!L25),_xlfn.FORMULATEXT(E!L25),E!L25),"9","#"),"8","#"),"7","#"),"6","#"),"5","#"),"4","#"),"3","#"),"2","#"),"1","#"),"0","#"),"$","")," ",""),",","@"),"&gt;","@"),"&lt;","@"),"=","@"),")","@"),"(","@"),"^","@"),"/","@"),"+","@"),"*","@"),"-","@"),"@#","")))/2&gt;(LEN(SUBSTITUTE(SUBSTITUTE(SUBSTITUTE(SUBSTITUTE(SUBSTITUTE(SUBSTITUTE(SUBSTITUTE(SUBSTITUTE(SUBSTITUTE(SUBSTITUTE(SUBSTITUTE(SUBSTITUTE(SUBSTITUTE(SUBSTITUTE(SUBSTITUTE(SUBSTITUTE(SUBSTITUTE(SUBSTITUTE(SUBSTITUTE(SUBSTITUTE(SUBSTITUTE(SUBSTITUTE(SUBSTITUTE(IF(_xlfn.ISFORMULA('#_E'!L25),_xlfn.FORMULATEXT('#_E'!L25),'#_E'!L25),"9","#"),"8","#"),"7","#"),"6","#"),"5","#"),"4","#"),"3","#"),"2","#"),"1","#"),"0","#"),"$","")," ",""),",","@"),"&gt;","@"),"&lt;","@"),"=","@"),")","@"),"(","@"),"^","@"),"/","@"),"+","@"),"*","@"),"-","@"))-LEN(SUBSTITUTE(SUBSTITUTE(SUBSTITUTE(SUBSTITUTE(SUBSTITUTE(SUBSTITUTE(SUBSTITUTE(SUBSTITUTE(SUBSTITUTE(SUBSTITUTE(SUBSTITUTE(SUBSTITUTE(SUBSTITUTE(SUBSTITUTE(SUBSTITUTE(SUBSTITUTE(SUBSTITUTE(SUBSTITUTE(SUBSTITUTE(SUBSTITUTE(SUBSTITUTE(SUBSTITUTE(SUBSTITUTE(SUBSTITUTE(IF(_xlfn.ISFORMULA('#_E'!L25),_xlfn.FORMULATEXT('#_E'!L25),'#_E'!L25),"9","#"),"8","#"),"7","#"),"6","#"),"5","#"),"4","#"),"3","#"),"2","#"),"1","#"),"0","#"),"$","")," ",""),",","@"),"&gt;","@"),"&lt;","@"),"=","@"),")","@"),"(","@"),"^","@"),"/","@"),"+","@"),"*","@"),"-","@"),"@#","")))/2,TRUE,FALSE),"HardCodeMsg",IF(LEN(IF(_xlfn.ISFORMULA(E!L25),_xlfn.FORMULATEXT(E!L25),E!L25))-LEN(SUBSTITUTE(IF(_xlfn.ISFORMULA(E!L25),_xlfn.FORMULATEXT(E!L25),E!L25),"""",""))&gt;LEN(IF(_xlfn.ISFORMULA('#_E'!L25),_xlfn.FORMULATEXT('#_E'!L25),'#_E'!L25))-LEN(SUBSTITUTE(IF(_xlfn.ISFORMULA('#_E'!L25),_xlfn.FORMULATEXT('#_E'!L25),'#_E'!L25),"""","")),TRUE,FALSE),"HardQuoteMsg",IF(LEN(IF(_xlfn.ISFORMULA(E!L25),_xlfn.FORMULATEXT(E!L25),E!L25))-LEN(SUBSTITUTE(IF(_xlfn.ISFORMULA(E!L25),_xlfn.FORMULATEXT(E!L25),E!L25),"$",""))&lt;LEN(IF(_xlfn.ISFORMULA('#_E'!L25),_xlfn.FORMULATEXT('#_E'!L25),'#_E'!L25))-LEN(SUBSTITUTE(IF(_xlfn.ISFORMULA('#_E'!L25),_xlfn.FORMULATEXT('#_E'!L25),'#_E'!L25),"$","")),TRUE,FALSE),"MissingAbsMsg",_xlfn.IFS(ISTEXT('#_E'!L25),FALSE,ISLOGICAL('#_E'!L25),FALSE,SUBSTITUTE(CELL("format",'#_E'!L25),"-","")=SUBSTITUTE(CELL("format",E!L25),"-",""),FALSE,CELL("format",'#_E'!L25)="G",FALSE,AND(CELL("format",'#_E'!L25)="F0",CELL("format",E!L25)="G"),FALSE,TRUE,IFERROR(IF(MATCH(CELL("format",'#_E'!L25),FormatCodes_SFX!$A$4:$A$53,0)&gt;0,TRUE),FALSE),TRUE,TRUE),"FormatMsg",TRUE,"PerfectMsg")</f>
        <v>PerfectMsg</v>
      </c>
      <c r="O25" s="105"/>
      <c r="P25" s="105"/>
    </row>
    <row r="26" spans="4:18">
      <c r="D26" s="121">
        <v>0</v>
      </c>
      <c r="E26" s="121">
        <v>0</v>
      </c>
      <c r="F26" s="121">
        <v>0</v>
      </c>
      <c r="G26" s="121">
        <v>0</v>
      </c>
      <c r="H26" s="121"/>
      <c r="I26" s="107"/>
      <c r="J26" s="105"/>
      <c r="K26" s="166" t="str">
        <f ca="1">_xlfn.IFS(ISBLANK(E!K26),"",IF(NOT(ISNA('#_E'!K26)),IF(ISNA(E!K26),TRUE,FALSE),FALSE),"StuNAMsg",IF(AND(ISNA('#_E'!K26),ISNA(E!K26)),TRUE,FALSE),"PerfectMsg",IF(NOT(ISERROR('#_E'!K26)),IF(ISERROR(E!K26),TRUE,FALSE),FALSE),"StuErrorMsg",IF(TYPE('#_E'!K26)&lt;&gt;TYPE(E!K26),TRUE,FALSE),"WrongTypeMsg",IF(_xlfn.ISFORMULA('#_E'!K26),IF(NOT(_xlfn.ISFORMULA(E!K26)),TRUE),FALSE),"MissingFormulaMsg",IF(NOT(AND(ISNUMBER(FIND("[",_xlfn.FORMULATEXT('#_E'!K26))),ISNUMBER(FIND("!",_xlfn.FORMULATEXT('#_E'!K26))))),AND(ISNUMBER(FIND("[",_xlfn.FORMULATEXT(E!K26))),ISNUMBER(FIND("!",_xlfn.FORMULATEXT(E!K26)))),FALSE),"ExternalRefsMsg",IF(ISNUMBER('#_E'!K26),IF(ABS('#_E'!K26-E!K26)&gt;0.00001,TRUE,FALSE),IF('#_E'!K26&lt;&gt;E!K26,TRUE,FALSE)),IF(ISNUMBER('#_E'!K26),IF('#_E'!K26&gt;E!K26,"TooLow","TooHigh"),"WrongAnswer"),NOT(_xlfn.ISFORMULA('#_E'!K26)),IF(_xlfn.IFS(ISTEXT('#_E'!K26),FALSE,ISLOGICAL('#_E'!K26),FALSE,SUBSTITUTE(CELL("format",'#_E'!K26),"-","")=SUBSTITUTE(CELL("format",E!K26),"-",""),FALSE,CELL("format",'#_E'!K26)="G",FALSE,AND(CELL("format",'#_E'!K26)="F0",CELL("format",E!K26)="G"),FALSE,TRUE,IFERROR(IF(MATCH(CELL("format",'#_E'!K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K26),_xlfn.FORMULATEXT(E!K26),E!K26),"9","#"),"8","#"),"7","#"),"6","#"),"5","#"),"4","#"),"3","#"),"2","#"),"1","#"),"0","#"),"$","")," ",""),",","@"),"&gt;","@"),"&lt;","@"),"=","@"),")","@"),"(","@"),"^","@"),"/","@"),"+","@"),"*","@"),"-","@"))-LEN(SUBSTITUTE(SUBSTITUTE(SUBSTITUTE(SUBSTITUTE(SUBSTITUTE(SUBSTITUTE(SUBSTITUTE(SUBSTITUTE(SUBSTITUTE(SUBSTITUTE(SUBSTITUTE(SUBSTITUTE(SUBSTITUTE(SUBSTITUTE(SUBSTITUTE(SUBSTITUTE(SUBSTITUTE(SUBSTITUTE(SUBSTITUTE(SUBSTITUTE(SUBSTITUTE(SUBSTITUTE(SUBSTITUTE(SUBSTITUTE(IF(_xlfn.ISFORMULA(E!K26),_xlfn.FORMULATEXT(E!K26),E!K26),"9","#"),"8","#"),"7","#"),"6","#"),"5","#"),"4","#"),"3","#"),"2","#"),"1","#"),"0","#"),"$","")," ",""),",","@"),"&gt;","@"),"&lt;","@"),"=","@"),")","@"),"(","@"),"^","@"),"/","@"),"+","@"),"*","@"),"-","@"),"@#","")))/2&gt;(LEN(SUBSTITUTE(SUBSTITUTE(SUBSTITUTE(SUBSTITUTE(SUBSTITUTE(SUBSTITUTE(SUBSTITUTE(SUBSTITUTE(SUBSTITUTE(SUBSTITUTE(SUBSTITUTE(SUBSTITUTE(SUBSTITUTE(SUBSTITUTE(SUBSTITUTE(SUBSTITUTE(SUBSTITUTE(SUBSTITUTE(SUBSTITUTE(SUBSTITUTE(SUBSTITUTE(SUBSTITUTE(SUBSTITUTE(IF(_xlfn.ISFORMULA('#_E'!K26),_xlfn.FORMULATEXT('#_E'!K26),'#_E'!K26),"9","#"),"8","#"),"7","#"),"6","#"),"5","#"),"4","#"),"3","#"),"2","#"),"1","#"),"0","#"),"$","")," ",""),",","@"),"&gt;","@"),"&lt;","@"),"=","@"),")","@"),"(","@"),"^","@"),"/","@"),"+","@"),"*","@"),"-","@"))-LEN(SUBSTITUTE(SUBSTITUTE(SUBSTITUTE(SUBSTITUTE(SUBSTITUTE(SUBSTITUTE(SUBSTITUTE(SUBSTITUTE(SUBSTITUTE(SUBSTITUTE(SUBSTITUTE(SUBSTITUTE(SUBSTITUTE(SUBSTITUTE(SUBSTITUTE(SUBSTITUTE(SUBSTITUTE(SUBSTITUTE(SUBSTITUTE(SUBSTITUTE(SUBSTITUTE(SUBSTITUTE(SUBSTITUTE(SUBSTITUTE(IF(_xlfn.ISFORMULA('#_E'!K26),_xlfn.FORMULATEXT('#_E'!K26),'#_E'!K26),"9","#"),"8","#"),"7","#"),"6","#"),"5","#"),"4","#"),"3","#"),"2","#"),"1","#"),"0","#"),"$","")," ",""),",","@"),"&gt;","@"),"&lt;","@"),"=","@"),")","@"),"(","@"),"^","@"),"/","@"),"+","@"),"*","@"),"-","@"),"@#","")))/2,TRUE,FALSE),"HardCodeMsg",IF(LEN(IF(_xlfn.ISFORMULA(E!K26),_xlfn.FORMULATEXT(E!K26),E!K26))-LEN(SUBSTITUTE(IF(_xlfn.ISFORMULA(E!K26),_xlfn.FORMULATEXT(E!K26),E!K26),"""",""))&gt;LEN(IF(_xlfn.ISFORMULA('#_E'!K26),_xlfn.FORMULATEXT('#_E'!K26),'#_E'!K26))-LEN(SUBSTITUTE(IF(_xlfn.ISFORMULA('#_E'!K26),_xlfn.FORMULATEXT('#_E'!K26),'#_E'!K26),"""","")),TRUE,FALSE),"HardQuoteMsg",IF(LEN(IF(_xlfn.ISFORMULA(E!K26),_xlfn.FORMULATEXT(E!K26),E!K26))-LEN(SUBSTITUTE(IF(_xlfn.ISFORMULA(E!K26),_xlfn.FORMULATEXT(E!K26),E!K26),"$",""))&lt;LEN(IF(_xlfn.ISFORMULA('#_E'!K26),_xlfn.FORMULATEXT('#_E'!K26),'#_E'!K26))-LEN(SUBSTITUTE(IF(_xlfn.ISFORMULA('#_E'!K26),_xlfn.FORMULATEXT('#_E'!K26),'#_E'!K26),"$","")),TRUE,FALSE),"MissingAbsMsg",_xlfn.IFS(ISTEXT('#_E'!K26),FALSE,ISLOGICAL('#_E'!K26),FALSE,SUBSTITUTE(CELL("format",'#_E'!K26),"-","")=SUBSTITUTE(CELL("format",E!K26),"-",""),FALSE,CELL("format",'#_E'!K26)="G",FALSE,AND(CELL("format",'#_E'!K26)="F0",CELL("format",E!K26)="G"),FALSE,TRUE,IFERROR(IF(MATCH(CELL("format",'#_E'!K26),FormatCodes_SFX!$A$4:$A$53,0)&gt;0,TRUE),FALSE),TRUE,TRUE),"FormatMsg",TRUE,"PerfectMsg")</f>
        <v>PerfectMsg</v>
      </c>
      <c r="L26" s="167" t="str">
        <f ca="1">_xlfn.IFS(ISBLANK(E!L26),"",IF(NOT(ISNA('#_E'!L26)),IF(ISNA(E!L26),TRUE,FALSE),FALSE),"StuNAMsg",IF(AND(ISNA('#_E'!L26),ISNA(E!L26)),TRUE,FALSE),"PerfectMsg",IF(NOT(ISERROR('#_E'!L26)),IF(ISERROR(E!L26),TRUE,FALSE),FALSE),"StuErrorMsg",IF(TYPE('#_E'!L26)&lt;&gt;TYPE(E!L26),TRUE,FALSE),"WrongTypeMsg",IF(_xlfn.ISFORMULA('#_E'!L26),IF(NOT(_xlfn.ISFORMULA(E!L26)),TRUE),FALSE),"MissingFormulaMsg",IF(NOT(AND(ISNUMBER(FIND("[",_xlfn.FORMULATEXT('#_E'!L26))),ISNUMBER(FIND("!",_xlfn.FORMULATEXT('#_E'!L26))))),AND(ISNUMBER(FIND("[",_xlfn.FORMULATEXT(E!L26))),ISNUMBER(FIND("!",_xlfn.FORMULATEXT(E!L26)))),FALSE),"ExternalRefsMsg",IF(ISNUMBER('#_E'!L26),IF(ABS('#_E'!L26-E!L26)&gt;0.00001,TRUE,FALSE),IF('#_E'!L26&lt;&gt;E!L26,TRUE,FALSE)),IF(ISNUMBER('#_E'!L26),IF('#_E'!L26&gt;E!L26,"TooLow","TooHigh"),"WrongAnswer"),NOT(_xlfn.ISFORMULA('#_E'!L26)),IF(_xlfn.IFS(ISTEXT('#_E'!L26),FALSE,ISLOGICAL('#_E'!L26),FALSE,SUBSTITUTE(CELL("format",'#_E'!L26),"-","")=SUBSTITUTE(CELL("format",E!L26),"-",""),FALSE,CELL("format",'#_E'!L26)="G",FALSE,AND(CELL("format",'#_E'!L26)="F0",CELL("format",E!L26)="G"),FALSE,TRUE,IFERROR(IF(MATCH(CELL("format",'#_E'!L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26),_xlfn.FORMULATEXT(E!L26),E!L26),"9","#"),"8","#"),"7","#"),"6","#"),"5","#"),"4","#"),"3","#"),"2","#"),"1","#"),"0","#"),"$","")," ",""),",","@"),"&gt;","@"),"&lt;","@"),"=","@"),")","@"),"(","@"),"^","@"),"/","@"),"+","@"),"*","@"),"-","@"))-LEN(SUBSTITUTE(SUBSTITUTE(SUBSTITUTE(SUBSTITUTE(SUBSTITUTE(SUBSTITUTE(SUBSTITUTE(SUBSTITUTE(SUBSTITUTE(SUBSTITUTE(SUBSTITUTE(SUBSTITUTE(SUBSTITUTE(SUBSTITUTE(SUBSTITUTE(SUBSTITUTE(SUBSTITUTE(SUBSTITUTE(SUBSTITUTE(SUBSTITUTE(SUBSTITUTE(SUBSTITUTE(SUBSTITUTE(SUBSTITUTE(IF(_xlfn.ISFORMULA(E!L26),_xlfn.FORMULATEXT(E!L26),E!L26),"9","#"),"8","#"),"7","#"),"6","#"),"5","#"),"4","#"),"3","#"),"2","#"),"1","#"),"0","#"),"$","")," ",""),",","@"),"&gt;","@"),"&lt;","@"),"=","@"),")","@"),"(","@"),"^","@"),"/","@"),"+","@"),"*","@"),"-","@"),"@#","")))/2&gt;(LEN(SUBSTITUTE(SUBSTITUTE(SUBSTITUTE(SUBSTITUTE(SUBSTITUTE(SUBSTITUTE(SUBSTITUTE(SUBSTITUTE(SUBSTITUTE(SUBSTITUTE(SUBSTITUTE(SUBSTITUTE(SUBSTITUTE(SUBSTITUTE(SUBSTITUTE(SUBSTITUTE(SUBSTITUTE(SUBSTITUTE(SUBSTITUTE(SUBSTITUTE(SUBSTITUTE(SUBSTITUTE(SUBSTITUTE(IF(_xlfn.ISFORMULA('#_E'!L26),_xlfn.FORMULATEXT('#_E'!L26),'#_E'!L26),"9","#"),"8","#"),"7","#"),"6","#"),"5","#"),"4","#"),"3","#"),"2","#"),"1","#"),"0","#"),"$","")," ",""),",","@"),"&gt;","@"),"&lt;","@"),"=","@"),")","@"),"(","@"),"^","@"),"/","@"),"+","@"),"*","@"),"-","@"))-LEN(SUBSTITUTE(SUBSTITUTE(SUBSTITUTE(SUBSTITUTE(SUBSTITUTE(SUBSTITUTE(SUBSTITUTE(SUBSTITUTE(SUBSTITUTE(SUBSTITUTE(SUBSTITUTE(SUBSTITUTE(SUBSTITUTE(SUBSTITUTE(SUBSTITUTE(SUBSTITUTE(SUBSTITUTE(SUBSTITUTE(SUBSTITUTE(SUBSTITUTE(SUBSTITUTE(SUBSTITUTE(SUBSTITUTE(SUBSTITUTE(IF(_xlfn.ISFORMULA('#_E'!L26),_xlfn.FORMULATEXT('#_E'!L26),'#_E'!L26),"9","#"),"8","#"),"7","#"),"6","#"),"5","#"),"4","#"),"3","#"),"2","#"),"1","#"),"0","#"),"$","")," ",""),",","@"),"&gt;","@"),"&lt;","@"),"=","@"),")","@"),"(","@"),"^","@"),"/","@"),"+","@"),"*","@"),"-","@"),"@#","")))/2,TRUE,FALSE),"HardCodeMsg",IF(LEN(IF(_xlfn.ISFORMULA(E!L26),_xlfn.FORMULATEXT(E!L26),E!L26))-LEN(SUBSTITUTE(IF(_xlfn.ISFORMULA(E!L26),_xlfn.FORMULATEXT(E!L26),E!L26),"""",""))&gt;LEN(IF(_xlfn.ISFORMULA('#_E'!L26),_xlfn.FORMULATEXT('#_E'!L26),'#_E'!L26))-LEN(SUBSTITUTE(IF(_xlfn.ISFORMULA('#_E'!L26),_xlfn.FORMULATEXT('#_E'!L26),'#_E'!L26),"""","")),TRUE,FALSE),"HardQuoteMsg",IF(LEN(IF(_xlfn.ISFORMULA(E!L26),_xlfn.FORMULATEXT(E!L26),E!L26))-LEN(SUBSTITUTE(IF(_xlfn.ISFORMULA(E!L26),_xlfn.FORMULATEXT(E!L26),E!L26),"$",""))&lt;LEN(IF(_xlfn.ISFORMULA('#_E'!L26),_xlfn.FORMULATEXT('#_E'!L26),'#_E'!L26))-LEN(SUBSTITUTE(IF(_xlfn.ISFORMULA('#_E'!L26),_xlfn.FORMULATEXT('#_E'!L26),'#_E'!L26),"$","")),TRUE,FALSE),"MissingAbsMsg",_xlfn.IFS(ISTEXT('#_E'!L26),FALSE,ISLOGICAL('#_E'!L26),FALSE,SUBSTITUTE(CELL("format",'#_E'!L26),"-","")=SUBSTITUTE(CELL("format",E!L26),"-",""),FALSE,CELL("format",'#_E'!L26)="G",FALSE,AND(CELL("format",'#_E'!L26)="F0",CELL("format",E!L26)="G"),FALSE,TRUE,IFERROR(IF(MATCH(CELL("format",'#_E'!L26),FormatCodes_SFX!$A$4:$A$53,0)&gt;0,TRUE),FALSE),TRUE,TRUE),"FormatMsg",TRUE,"PerfectMsg")</f>
        <v>PerfectMsg</v>
      </c>
      <c r="O26" s="105"/>
      <c r="P26" s="105"/>
    </row>
    <row r="27" spans="4:18">
      <c r="D27" s="121">
        <v>0</v>
      </c>
      <c r="E27" s="121">
        <v>0</v>
      </c>
      <c r="F27" s="121">
        <v>0</v>
      </c>
      <c r="G27" s="121">
        <v>0</v>
      </c>
      <c r="H27" s="121"/>
      <c r="I27" s="107"/>
      <c r="J27" s="134">
        <v>0</v>
      </c>
      <c r="K27" s="166" t="str">
        <f ca="1">_xlfn.IFS(ISBLANK(E!K27),"",IF(NOT(ISNA('#_E'!K27)),IF(ISNA(E!K27),TRUE,FALSE),FALSE),"StuNAMsg",IF(AND(ISNA('#_E'!K27),ISNA(E!K27)),TRUE,FALSE),"PerfectMsg",IF(NOT(ISERROR('#_E'!K27)),IF(ISERROR(E!K27),TRUE,FALSE),FALSE),"StuErrorMsg",IF(TYPE('#_E'!K27)&lt;&gt;TYPE(E!K27),TRUE,FALSE),"WrongTypeMsg",IF(_xlfn.ISFORMULA('#_E'!K27),IF(NOT(_xlfn.ISFORMULA(E!K27)),TRUE),FALSE),"MissingFormulaMsg",IF(NOT(AND(ISNUMBER(FIND("[",_xlfn.FORMULATEXT('#_E'!K27))),ISNUMBER(FIND("!",_xlfn.FORMULATEXT('#_E'!K27))))),AND(ISNUMBER(FIND("[",_xlfn.FORMULATEXT(E!K27))),ISNUMBER(FIND("!",_xlfn.FORMULATEXT(E!K27)))),FALSE),"ExternalRefsMsg",IF(ISNUMBER('#_E'!K27),IF(ABS('#_E'!K27-E!K27)&gt;0.00001,TRUE,FALSE),IF('#_E'!K27&lt;&gt;E!K27,TRUE,FALSE)),IF(ISNUMBER('#_E'!K27),IF('#_E'!K27&gt;E!K27,"TooLow","TooHigh"),"WrongAnswer"),NOT(_xlfn.ISFORMULA('#_E'!K27)),IF(_xlfn.IFS(ISTEXT('#_E'!K27),FALSE,ISLOGICAL('#_E'!K27),FALSE,SUBSTITUTE(CELL("format",'#_E'!K27),"-","")=SUBSTITUTE(CELL("format",E!K27),"-",""),FALSE,CELL("format",'#_E'!K27)="G",FALSE,AND(CELL("format",'#_E'!K27)="F0",CELL("format",E!K27)="G"),FALSE,TRUE,IFERROR(IF(MATCH(CELL("format",'#_E'!K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K27),_xlfn.FORMULATEXT(E!K27),E!K27),"9","#"),"8","#"),"7","#"),"6","#"),"5","#"),"4","#"),"3","#"),"2","#"),"1","#"),"0","#"),"$","")," ",""),",","@"),"&gt;","@"),"&lt;","@"),"=","@"),")","@"),"(","@"),"^","@"),"/","@"),"+","@"),"*","@"),"-","@"))-LEN(SUBSTITUTE(SUBSTITUTE(SUBSTITUTE(SUBSTITUTE(SUBSTITUTE(SUBSTITUTE(SUBSTITUTE(SUBSTITUTE(SUBSTITUTE(SUBSTITUTE(SUBSTITUTE(SUBSTITUTE(SUBSTITUTE(SUBSTITUTE(SUBSTITUTE(SUBSTITUTE(SUBSTITUTE(SUBSTITUTE(SUBSTITUTE(SUBSTITUTE(SUBSTITUTE(SUBSTITUTE(SUBSTITUTE(SUBSTITUTE(IF(_xlfn.ISFORMULA(E!K27),_xlfn.FORMULATEXT(E!K27),E!K27),"9","#"),"8","#"),"7","#"),"6","#"),"5","#"),"4","#"),"3","#"),"2","#"),"1","#"),"0","#"),"$","")," ",""),",","@"),"&gt;","@"),"&lt;","@"),"=","@"),")","@"),"(","@"),"^","@"),"/","@"),"+","@"),"*","@"),"-","@"),"@#","")))/2&gt;(LEN(SUBSTITUTE(SUBSTITUTE(SUBSTITUTE(SUBSTITUTE(SUBSTITUTE(SUBSTITUTE(SUBSTITUTE(SUBSTITUTE(SUBSTITUTE(SUBSTITUTE(SUBSTITUTE(SUBSTITUTE(SUBSTITUTE(SUBSTITUTE(SUBSTITUTE(SUBSTITUTE(SUBSTITUTE(SUBSTITUTE(SUBSTITUTE(SUBSTITUTE(SUBSTITUTE(SUBSTITUTE(SUBSTITUTE(IF(_xlfn.ISFORMULA('#_E'!K27),_xlfn.FORMULATEXT('#_E'!K27),'#_E'!K27),"9","#"),"8","#"),"7","#"),"6","#"),"5","#"),"4","#"),"3","#"),"2","#"),"1","#"),"0","#"),"$","")," ",""),",","@"),"&gt;","@"),"&lt;","@"),"=","@"),")","@"),"(","@"),"^","@"),"/","@"),"+","@"),"*","@"),"-","@"))-LEN(SUBSTITUTE(SUBSTITUTE(SUBSTITUTE(SUBSTITUTE(SUBSTITUTE(SUBSTITUTE(SUBSTITUTE(SUBSTITUTE(SUBSTITUTE(SUBSTITUTE(SUBSTITUTE(SUBSTITUTE(SUBSTITUTE(SUBSTITUTE(SUBSTITUTE(SUBSTITUTE(SUBSTITUTE(SUBSTITUTE(SUBSTITUTE(SUBSTITUTE(SUBSTITUTE(SUBSTITUTE(SUBSTITUTE(SUBSTITUTE(IF(_xlfn.ISFORMULA('#_E'!K27),_xlfn.FORMULATEXT('#_E'!K27),'#_E'!K27),"9","#"),"8","#"),"7","#"),"6","#"),"5","#"),"4","#"),"3","#"),"2","#"),"1","#"),"0","#"),"$","")," ",""),",","@"),"&gt;","@"),"&lt;","@"),"=","@"),")","@"),"(","@"),"^","@"),"/","@"),"+","@"),"*","@"),"-","@"),"@#","")))/2,TRUE,FALSE),"HardCodeMsg",IF(LEN(IF(_xlfn.ISFORMULA(E!K27),_xlfn.FORMULATEXT(E!K27),E!K27))-LEN(SUBSTITUTE(IF(_xlfn.ISFORMULA(E!K27),_xlfn.FORMULATEXT(E!K27),E!K27),"""",""))&gt;LEN(IF(_xlfn.ISFORMULA('#_E'!K27),_xlfn.FORMULATEXT('#_E'!K27),'#_E'!K27))-LEN(SUBSTITUTE(IF(_xlfn.ISFORMULA('#_E'!K27),_xlfn.FORMULATEXT('#_E'!K27),'#_E'!K27),"""","")),TRUE,FALSE),"HardQuoteMsg",IF(LEN(IF(_xlfn.ISFORMULA(E!K27),_xlfn.FORMULATEXT(E!K27),E!K27))-LEN(SUBSTITUTE(IF(_xlfn.ISFORMULA(E!K27),_xlfn.FORMULATEXT(E!K27),E!K27),"$",""))&lt;LEN(IF(_xlfn.ISFORMULA('#_E'!K27),_xlfn.FORMULATEXT('#_E'!K27),'#_E'!K27))-LEN(SUBSTITUTE(IF(_xlfn.ISFORMULA('#_E'!K27),_xlfn.FORMULATEXT('#_E'!K27),'#_E'!K27),"$","")),TRUE,FALSE),"MissingAbsMsg",_xlfn.IFS(ISTEXT('#_E'!K27),FALSE,ISLOGICAL('#_E'!K27),FALSE,SUBSTITUTE(CELL("format",'#_E'!K27),"-","")=SUBSTITUTE(CELL("format",E!K27),"-",""),FALSE,CELL("format",'#_E'!K27)="G",FALSE,AND(CELL("format",'#_E'!K27)="F0",CELL("format",E!K27)="G"),FALSE,TRUE,IFERROR(IF(MATCH(CELL("format",'#_E'!K27),FormatCodes_SFX!$A$4:$A$53,0)&gt;0,TRUE),FALSE),TRUE,TRUE),"FormatMsg",TRUE,"PerfectMsg")</f>
        <v>PerfectMsg</v>
      </c>
      <c r="L27" s="158" t="str">
        <f ca="1">_xlfn.IFS(ISBLANK(E!L27),"",IF(NOT(ISNA('#_E'!L27)),IF(ISNA(E!L27),TRUE,FALSE),FALSE),"StuNAMsg",IF(AND(ISNA('#_E'!L27),ISNA(E!L27)),TRUE,FALSE),"PerfectMsg",IF(NOT(ISERROR('#_E'!L27)),IF(ISERROR(E!L27),TRUE,FALSE),FALSE),"StuErrorMsg",IF(TYPE('#_E'!L27)&lt;&gt;TYPE(E!L27),TRUE,FALSE),"WrongTypeMsg",IF(_xlfn.ISFORMULA('#_E'!L27),IF(NOT(_xlfn.ISFORMULA(E!L27)),TRUE),FALSE),"MissingFormulaMsg",IF(NOT(AND(ISNUMBER(FIND("[",_xlfn.FORMULATEXT('#_E'!L27))),ISNUMBER(FIND("!",_xlfn.FORMULATEXT('#_E'!L27))))),AND(ISNUMBER(FIND("[",_xlfn.FORMULATEXT(E!L27))),ISNUMBER(FIND("!",_xlfn.FORMULATEXT(E!L27)))),FALSE),"ExternalRefsMsg",IF(ISNUMBER('#_E'!L27),IF(ABS('#_E'!L27-E!L27)&gt;0.00001,TRUE,FALSE),IF('#_E'!L27&lt;&gt;E!L27,TRUE,FALSE)),IF(ISNUMBER('#_E'!L27),IF('#_E'!L27&gt;E!L27,"TooLow","TooHigh"),"WrongAnswer"),NOT(_xlfn.ISFORMULA('#_E'!L27)),IF(_xlfn.IFS(ISTEXT('#_E'!L27),FALSE,ISLOGICAL('#_E'!L27),FALSE,SUBSTITUTE(CELL("format",'#_E'!L27),"-","")=SUBSTITUTE(CELL("format",E!L27),"-",""),FALSE,CELL("format",'#_E'!L27)="G",FALSE,AND(CELL("format",'#_E'!L27)="F0",CELL("format",E!L27)="G"),FALSE,TRUE,IFERROR(IF(MATCH(CELL("format",'#_E'!L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27),_xlfn.FORMULATEXT(E!L27),E!L27),"9","#"),"8","#"),"7","#"),"6","#"),"5","#"),"4","#"),"3","#"),"2","#"),"1","#"),"0","#"),"$","")," ",""),",","@"),"&gt;","@"),"&lt;","@"),"=","@"),")","@"),"(","@"),"^","@"),"/","@"),"+","@"),"*","@"),"-","@"))-LEN(SUBSTITUTE(SUBSTITUTE(SUBSTITUTE(SUBSTITUTE(SUBSTITUTE(SUBSTITUTE(SUBSTITUTE(SUBSTITUTE(SUBSTITUTE(SUBSTITUTE(SUBSTITUTE(SUBSTITUTE(SUBSTITUTE(SUBSTITUTE(SUBSTITUTE(SUBSTITUTE(SUBSTITUTE(SUBSTITUTE(SUBSTITUTE(SUBSTITUTE(SUBSTITUTE(SUBSTITUTE(SUBSTITUTE(SUBSTITUTE(IF(_xlfn.ISFORMULA(E!L27),_xlfn.FORMULATEXT(E!L27),E!L27),"9","#"),"8","#"),"7","#"),"6","#"),"5","#"),"4","#"),"3","#"),"2","#"),"1","#"),"0","#"),"$","")," ",""),",","@"),"&gt;","@"),"&lt;","@"),"=","@"),")","@"),"(","@"),"^","@"),"/","@"),"+","@"),"*","@"),"-","@"),"@#","")))/2&gt;(LEN(SUBSTITUTE(SUBSTITUTE(SUBSTITUTE(SUBSTITUTE(SUBSTITUTE(SUBSTITUTE(SUBSTITUTE(SUBSTITUTE(SUBSTITUTE(SUBSTITUTE(SUBSTITUTE(SUBSTITUTE(SUBSTITUTE(SUBSTITUTE(SUBSTITUTE(SUBSTITUTE(SUBSTITUTE(SUBSTITUTE(SUBSTITUTE(SUBSTITUTE(SUBSTITUTE(SUBSTITUTE(SUBSTITUTE(IF(_xlfn.ISFORMULA('#_E'!L27),_xlfn.FORMULATEXT('#_E'!L27),'#_E'!L27),"9","#"),"8","#"),"7","#"),"6","#"),"5","#"),"4","#"),"3","#"),"2","#"),"1","#"),"0","#"),"$","")," ",""),",","@"),"&gt;","@"),"&lt;","@"),"=","@"),")","@"),"(","@"),"^","@"),"/","@"),"+","@"),"*","@"),"-","@"))-LEN(SUBSTITUTE(SUBSTITUTE(SUBSTITUTE(SUBSTITUTE(SUBSTITUTE(SUBSTITUTE(SUBSTITUTE(SUBSTITUTE(SUBSTITUTE(SUBSTITUTE(SUBSTITUTE(SUBSTITUTE(SUBSTITUTE(SUBSTITUTE(SUBSTITUTE(SUBSTITUTE(SUBSTITUTE(SUBSTITUTE(SUBSTITUTE(SUBSTITUTE(SUBSTITUTE(SUBSTITUTE(SUBSTITUTE(SUBSTITUTE(IF(_xlfn.ISFORMULA('#_E'!L27),_xlfn.FORMULATEXT('#_E'!L27),'#_E'!L27),"9","#"),"8","#"),"7","#"),"6","#"),"5","#"),"4","#"),"3","#"),"2","#"),"1","#"),"0","#"),"$","")," ",""),",","@"),"&gt;","@"),"&lt;","@"),"=","@"),")","@"),"(","@"),"^","@"),"/","@"),"+","@"),"*","@"),"-","@"),"@#","")))/2,TRUE,FALSE),"HardCodeMsg",IF(LEN(IF(_xlfn.ISFORMULA(E!L27),_xlfn.FORMULATEXT(E!L27),E!L27))-LEN(SUBSTITUTE(IF(_xlfn.ISFORMULA(E!L27),_xlfn.FORMULATEXT(E!L27),E!L27),"""",""))&gt;LEN(IF(_xlfn.ISFORMULA('#_E'!L27),_xlfn.FORMULATEXT('#_E'!L27),'#_E'!L27))-LEN(SUBSTITUTE(IF(_xlfn.ISFORMULA('#_E'!L27),_xlfn.FORMULATEXT('#_E'!L27),'#_E'!L27),"""","")),TRUE,FALSE),"HardQuoteMsg",IF(LEN(IF(_xlfn.ISFORMULA(E!L27),_xlfn.FORMULATEXT(E!L27),E!L27))-LEN(SUBSTITUTE(IF(_xlfn.ISFORMULA(E!L27),_xlfn.FORMULATEXT(E!L27),E!L27),"$",""))&lt;LEN(IF(_xlfn.ISFORMULA('#_E'!L27),_xlfn.FORMULATEXT('#_E'!L27),'#_E'!L27))-LEN(SUBSTITUTE(IF(_xlfn.ISFORMULA('#_E'!L27),_xlfn.FORMULATEXT('#_E'!L27),'#_E'!L27),"$","")),TRUE,FALSE),"MissingAbsMsg",_xlfn.IFS(ISTEXT('#_E'!L27),FALSE,ISLOGICAL('#_E'!L27),FALSE,SUBSTITUTE(CELL("format",'#_E'!L27),"-","")=SUBSTITUTE(CELL("format",E!L27),"-",""),FALSE,CELL("format",'#_E'!L27)="G",FALSE,AND(CELL("format",'#_E'!L27)="F0",CELL("format",E!L27)="G"),FALSE,TRUE,IFERROR(IF(MATCH(CELL("format",'#_E'!L27),FormatCodes_SFX!$A$4:$A$53,0)&gt;0,TRUE),FALSE),TRUE,TRUE),"FormatMsg",TRUE,"PerfectMsg")</f>
        <v>PerfectMsg</v>
      </c>
      <c r="O27" s="105"/>
      <c r="P27" s="105"/>
    </row>
    <row r="28" spans="4:18">
      <c r="D28" s="121">
        <v>0</v>
      </c>
      <c r="E28" s="121">
        <v>0</v>
      </c>
      <c r="F28" s="121">
        <v>0</v>
      </c>
      <c r="G28" s="121">
        <v>0</v>
      </c>
      <c r="H28" s="121"/>
      <c r="I28" s="107"/>
      <c r="J28" s="107"/>
      <c r="K28" s="107"/>
      <c r="L28" s="107"/>
      <c r="O28" s="105"/>
      <c r="P28" s="105"/>
    </row>
    <row r="29" spans="4:18">
      <c r="D29" s="121">
        <v>0</v>
      </c>
      <c r="E29" s="121">
        <v>0</v>
      </c>
      <c r="F29" s="121">
        <v>0</v>
      </c>
      <c r="G29" s="121">
        <v>0</v>
      </c>
      <c r="H29" s="121"/>
      <c r="I29" s="107"/>
      <c r="J29" s="107"/>
      <c r="K29" s="107"/>
      <c r="L29" s="107"/>
      <c r="O29" s="105"/>
      <c r="P29" s="105"/>
    </row>
    <row r="30" spans="4:18">
      <c r="D30" s="121">
        <v>0</v>
      </c>
      <c r="E30" s="121">
        <v>0</v>
      </c>
      <c r="F30" s="121">
        <v>0</v>
      </c>
      <c r="G30" s="121">
        <v>0</v>
      </c>
      <c r="H30" s="121"/>
      <c r="I30" s="107"/>
      <c r="J30" s="107"/>
      <c r="K30" s="107"/>
      <c r="L30" s="107"/>
      <c r="O30" s="105"/>
      <c r="P30" s="105"/>
    </row>
    <row r="31" spans="4:18">
      <c r="D31" s="121">
        <v>0</v>
      </c>
      <c r="E31" s="121">
        <v>0</v>
      </c>
      <c r="F31" s="121">
        <v>0</v>
      </c>
      <c r="G31" s="121">
        <v>0</v>
      </c>
      <c r="H31" s="121"/>
      <c r="I31" s="107"/>
      <c r="J31" s="107"/>
      <c r="K31" s="107"/>
      <c r="L31" s="107"/>
      <c r="O31" s="105"/>
    </row>
    <row r="32" spans="4:18">
      <c r="D32" s="121">
        <v>0</v>
      </c>
      <c r="E32" s="121">
        <v>0</v>
      </c>
      <c r="F32" s="121">
        <v>0</v>
      </c>
      <c r="G32" s="121">
        <v>0</v>
      </c>
      <c r="H32" s="121"/>
      <c r="I32" s="107"/>
      <c r="J32" s="105"/>
      <c r="K32" s="105"/>
      <c r="L32" s="105"/>
      <c r="O32" s="105"/>
    </row>
    <row r="33" spans="4:15">
      <c r="D33" s="121">
        <v>0</v>
      </c>
      <c r="E33" s="121">
        <v>0</v>
      </c>
      <c r="F33" s="121">
        <v>0</v>
      </c>
      <c r="G33" s="121">
        <v>0</v>
      </c>
      <c r="H33" s="121"/>
      <c r="I33" s="107"/>
      <c r="J33" s="105"/>
      <c r="K33" s="105"/>
      <c r="L33" s="105"/>
      <c r="O33" s="105"/>
    </row>
    <row r="34" spans="4:15">
      <c r="D34" s="121">
        <v>0</v>
      </c>
      <c r="E34" s="121">
        <v>0</v>
      </c>
      <c r="F34" s="121">
        <v>0</v>
      </c>
      <c r="G34" s="121">
        <v>0</v>
      </c>
      <c r="H34" s="121"/>
      <c r="I34" s="107"/>
      <c r="J34" s="105"/>
      <c r="K34" s="105"/>
      <c r="L34" s="105"/>
      <c r="O34" s="105"/>
    </row>
    <row r="35" spans="4:15">
      <c r="D35" s="121">
        <v>0</v>
      </c>
      <c r="E35" s="121">
        <v>0</v>
      </c>
      <c r="F35" s="121">
        <v>0</v>
      </c>
      <c r="G35" s="121">
        <v>0</v>
      </c>
      <c r="H35" s="121"/>
      <c r="I35" s="107"/>
      <c r="J35" s="105"/>
      <c r="K35" s="105"/>
      <c r="L35" s="105"/>
      <c r="O35" s="105"/>
    </row>
    <row r="36" spans="4:15">
      <c r="D36" s="121">
        <v>0</v>
      </c>
      <c r="E36" s="121">
        <v>0</v>
      </c>
      <c r="F36" s="121">
        <v>0</v>
      </c>
      <c r="G36" s="121">
        <v>0</v>
      </c>
      <c r="H36" s="121"/>
      <c r="I36" s="107"/>
      <c r="J36" s="105"/>
      <c r="K36" s="105"/>
      <c r="L36" s="105"/>
      <c r="O36" s="105"/>
    </row>
    <row r="37" spans="4:15">
      <c r="D37" s="121">
        <v>0</v>
      </c>
      <c r="E37" s="121">
        <v>0</v>
      </c>
      <c r="F37" s="121">
        <v>0</v>
      </c>
      <c r="G37" s="121">
        <v>0</v>
      </c>
      <c r="H37" s="121"/>
      <c r="I37" s="107"/>
      <c r="J37" s="105"/>
      <c r="K37" s="105"/>
      <c r="L37" s="105"/>
      <c r="O37" s="105"/>
    </row>
    <row r="38" spans="4:15">
      <c r="D38" s="121">
        <v>0</v>
      </c>
      <c r="E38" s="121">
        <v>0</v>
      </c>
      <c r="F38" s="121">
        <v>0</v>
      </c>
      <c r="G38" s="121">
        <v>0</v>
      </c>
      <c r="H38" s="121"/>
      <c r="I38" s="107"/>
      <c r="J38" s="105"/>
      <c r="K38" s="105"/>
      <c r="L38" s="105"/>
      <c r="N38" s="105"/>
      <c r="O38" s="105"/>
    </row>
    <row r="39" spans="4:15">
      <c r="D39" s="121">
        <v>0</v>
      </c>
      <c r="E39" s="121">
        <v>0</v>
      </c>
      <c r="F39" s="121">
        <v>0</v>
      </c>
      <c r="G39" s="121">
        <v>0</v>
      </c>
      <c r="H39" s="121"/>
      <c r="I39" s="107"/>
      <c r="J39" s="105"/>
      <c r="K39" s="105"/>
      <c r="L39" s="105"/>
      <c r="N39" s="105"/>
      <c r="O39" s="105"/>
    </row>
    <row r="40" spans="4:15">
      <c r="D40" s="121">
        <v>0</v>
      </c>
      <c r="E40" s="121">
        <v>0</v>
      </c>
      <c r="F40" s="121">
        <v>0</v>
      </c>
      <c r="G40" s="121">
        <v>0</v>
      </c>
      <c r="H40" s="121"/>
      <c r="I40" s="107"/>
      <c r="J40" s="105"/>
      <c r="K40" s="105"/>
      <c r="L40" s="105"/>
      <c r="N40" s="105"/>
      <c r="O40" s="105"/>
    </row>
    <row r="41" spans="4:15">
      <c r="D41" s="121">
        <v>0</v>
      </c>
      <c r="E41" s="121">
        <v>0</v>
      </c>
      <c r="F41" s="121">
        <v>0</v>
      </c>
      <c r="G41" s="121">
        <v>0</v>
      </c>
      <c r="H41" s="121"/>
      <c r="I41" s="107"/>
      <c r="J41" s="105"/>
      <c r="K41" s="105"/>
      <c r="L41" s="105"/>
      <c r="M41" s="105"/>
      <c r="N41" s="105"/>
      <c r="O41" s="105"/>
    </row>
    <row r="42" spans="4:15">
      <c r="D42" s="121">
        <v>0</v>
      </c>
      <c r="E42" s="121">
        <v>0</v>
      </c>
      <c r="F42" s="121">
        <v>0</v>
      </c>
      <c r="G42" s="121">
        <v>0</v>
      </c>
      <c r="H42" s="121"/>
      <c r="I42" s="107"/>
      <c r="J42" s="105"/>
      <c r="K42" s="105"/>
      <c r="L42" s="105"/>
      <c r="M42" s="105"/>
      <c r="N42" s="105"/>
    </row>
    <row r="43" spans="4:15">
      <c r="D43" s="121">
        <v>0</v>
      </c>
      <c r="E43" s="121">
        <v>0</v>
      </c>
      <c r="F43" s="121">
        <v>0</v>
      </c>
      <c r="G43" s="121">
        <v>0</v>
      </c>
      <c r="H43" s="121"/>
      <c r="I43" s="107"/>
      <c r="J43" s="105"/>
      <c r="K43" s="105"/>
      <c r="L43" s="105"/>
      <c r="M43" s="105"/>
    </row>
    <row r="44" spans="4:15">
      <c r="D44" s="121">
        <v>0</v>
      </c>
      <c r="E44" s="121">
        <v>0</v>
      </c>
      <c r="F44" s="121">
        <v>0</v>
      </c>
      <c r="G44" s="121">
        <v>0</v>
      </c>
      <c r="H44" s="121"/>
      <c r="I44" s="107"/>
      <c r="J44" s="105"/>
      <c r="K44" s="105"/>
      <c r="L44" s="105"/>
      <c r="M44" s="105"/>
    </row>
    <row r="45" spans="4:15">
      <c r="D45" s="121">
        <v>0</v>
      </c>
      <c r="E45" s="121">
        <v>0</v>
      </c>
      <c r="F45" s="121">
        <v>0</v>
      </c>
      <c r="G45" s="121">
        <v>0</v>
      </c>
      <c r="H45" s="121"/>
      <c r="I45" s="107"/>
      <c r="J45" s="105"/>
      <c r="K45" s="105"/>
      <c r="L45" s="105"/>
      <c r="M45" s="105"/>
    </row>
    <row r="46" spans="4:15">
      <c r="D46" s="121">
        <v>0</v>
      </c>
      <c r="E46" s="121">
        <v>0</v>
      </c>
      <c r="F46" s="121">
        <v>0</v>
      </c>
      <c r="G46" s="121">
        <v>0</v>
      </c>
      <c r="H46" s="121"/>
      <c r="I46" s="107"/>
      <c r="J46" s="105"/>
      <c r="K46" s="105"/>
      <c r="L46" s="105"/>
    </row>
    <row r="47" spans="4:15">
      <c r="D47" s="121">
        <v>0</v>
      </c>
      <c r="E47" s="121">
        <v>0</v>
      </c>
      <c r="F47" s="121">
        <v>0</v>
      </c>
      <c r="G47" s="121">
        <v>0</v>
      </c>
      <c r="H47" s="121"/>
      <c r="I47" s="107"/>
      <c r="J47" s="105"/>
      <c r="K47" s="105"/>
      <c r="L47" s="105"/>
    </row>
    <row r="48" spans="4:15">
      <c r="D48" s="121">
        <v>0</v>
      </c>
      <c r="E48" s="121">
        <v>0</v>
      </c>
      <c r="F48" s="121">
        <v>0</v>
      </c>
      <c r="G48" s="121">
        <v>0</v>
      </c>
      <c r="H48" s="121"/>
      <c r="I48" s="107"/>
      <c r="J48" s="105"/>
      <c r="K48" s="105"/>
      <c r="L48" s="105"/>
    </row>
    <row r="49" spans="3:12">
      <c r="D49" s="121">
        <v>0</v>
      </c>
      <c r="E49" s="121">
        <v>0</v>
      </c>
      <c r="F49" s="121">
        <v>0</v>
      </c>
      <c r="G49" s="121">
        <v>0</v>
      </c>
      <c r="H49" s="121"/>
      <c r="I49" s="107"/>
      <c r="J49" s="105"/>
      <c r="K49" s="105"/>
      <c r="L49" s="105"/>
    </row>
    <row r="50" spans="3:12">
      <c r="D50" s="121">
        <v>0</v>
      </c>
      <c r="E50" s="121">
        <v>0</v>
      </c>
      <c r="F50" s="121">
        <v>0</v>
      </c>
      <c r="G50" s="121">
        <v>0</v>
      </c>
      <c r="H50" s="121"/>
      <c r="I50" s="107"/>
      <c r="J50" s="107"/>
      <c r="K50" s="105"/>
      <c r="L50" s="105"/>
    </row>
    <row r="51" spans="3:12">
      <c r="D51" s="121">
        <v>0</v>
      </c>
      <c r="E51" s="121">
        <v>0</v>
      </c>
      <c r="F51" s="121">
        <v>0</v>
      </c>
      <c r="G51" s="121">
        <v>0</v>
      </c>
      <c r="H51" s="121"/>
      <c r="I51" s="107"/>
      <c r="J51" s="107"/>
      <c r="K51" s="105"/>
      <c r="L51" s="105"/>
    </row>
    <row r="52" spans="3:12">
      <c r="D52" s="121">
        <v>0</v>
      </c>
      <c r="E52" s="121">
        <v>0</v>
      </c>
      <c r="F52" s="121">
        <v>0</v>
      </c>
      <c r="G52" s="121">
        <v>0</v>
      </c>
      <c r="H52" s="121"/>
      <c r="I52" s="107"/>
      <c r="J52" s="107"/>
      <c r="K52" s="105"/>
      <c r="L52" s="105"/>
    </row>
    <row r="53" spans="3:12">
      <c r="D53" s="121">
        <v>0</v>
      </c>
      <c r="E53" s="121">
        <v>0</v>
      </c>
      <c r="F53" s="121">
        <v>0</v>
      </c>
      <c r="G53" s="121">
        <v>0</v>
      </c>
      <c r="H53" s="107"/>
      <c r="I53" s="107"/>
      <c r="J53" s="107"/>
      <c r="K53" s="107"/>
      <c r="L53" s="107"/>
    </row>
    <row r="54" spans="3:12">
      <c r="D54" s="121">
        <v>0</v>
      </c>
      <c r="E54" s="121">
        <v>0</v>
      </c>
      <c r="F54" s="121">
        <v>0</v>
      </c>
      <c r="G54" s="121">
        <v>0</v>
      </c>
      <c r="H54" s="107"/>
      <c r="I54" s="107"/>
      <c r="J54" s="107"/>
      <c r="K54" s="107"/>
      <c r="L54" s="107"/>
    </row>
    <row r="55" spans="3:12">
      <c r="D55" s="121">
        <v>0</v>
      </c>
      <c r="E55" s="121">
        <v>0</v>
      </c>
      <c r="F55" s="121">
        <v>0</v>
      </c>
      <c r="G55" s="121">
        <v>0</v>
      </c>
      <c r="H55" s="107"/>
      <c r="I55" s="107"/>
      <c r="J55" s="107"/>
      <c r="K55" s="107"/>
      <c r="L55" s="107"/>
    </row>
    <row r="56" spans="3:12">
      <c r="D56" s="121">
        <v>0</v>
      </c>
      <c r="E56" s="121">
        <v>0</v>
      </c>
      <c r="F56" s="121">
        <v>0</v>
      </c>
      <c r="G56" s="121">
        <v>0</v>
      </c>
      <c r="H56" s="107"/>
      <c r="I56" s="107"/>
      <c r="J56" s="107"/>
      <c r="K56" s="107"/>
    </row>
    <row r="57" spans="3:12">
      <c r="D57" s="121">
        <v>0</v>
      </c>
      <c r="E57" s="121">
        <v>0</v>
      </c>
      <c r="F57" s="121">
        <v>0</v>
      </c>
      <c r="G57" s="121">
        <v>0</v>
      </c>
      <c r="H57" s="107"/>
      <c r="I57" s="107"/>
      <c r="J57" s="107"/>
      <c r="K57" s="107"/>
    </row>
    <row r="58" spans="3:12">
      <c r="D58" s="121">
        <v>0</v>
      </c>
      <c r="E58" s="121">
        <v>0</v>
      </c>
      <c r="F58" s="121">
        <v>0</v>
      </c>
      <c r="G58" s="121">
        <v>0</v>
      </c>
      <c r="H58" s="107"/>
    </row>
    <row r="59" spans="3:12">
      <c r="D59" s="121">
        <v>0</v>
      </c>
      <c r="E59" s="121">
        <v>0</v>
      </c>
      <c r="F59" s="121">
        <v>0</v>
      </c>
      <c r="G59" s="121">
        <v>0</v>
      </c>
      <c r="H59" s="107"/>
    </row>
    <row r="60" spans="3:12">
      <c r="C60" s="105"/>
      <c r="D60" s="121">
        <v>0</v>
      </c>
      <c r="E60" s="121">
        <v>0</v>
      </c>
      <c r="F60" s="121">
        <v>0</v>
      </c>
      <c r="G60" s="121">
        <v>0</v>
      </c>
      <c r="H60" s="107"/>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E02A5-FE85-4425-AC95-AB5C0169510B}">
  <dimension ref="C1:AQ60"/>
  <sheetViews>
    <sheetView showGridLines="0" zoomScaleNormal="100" zoomScalePageLayoutView="85" workbookViewId="0">
      <pane ySplit="2" topLeftCell="A3" activePane="bottomLeft" state="frozen"/>
      <selection pane="bottomLeft" activeCell="O28" sqref="O28"/>
    </sheetView>
  </sheetViews>
  <sheetFormatPr defaultColWidth="10.7109375" defaultRowHeight="15.75"/>
  <cols>
    <col min="1" max="2" width="0.85546875" style="1" customWidth="1"/>
    <col min="3" max="3" width="8.7109375" style="1" customWidth="1"/>
    <col min="4" max="4" width="10" style="7" customWidth="1"/>
    <col min="5" max="5" width="15.28515625" style="1" bestFit="1" customWidth="1"/>
    <col min="6" max="6" width="11.7109375" style="1" bestFit="1" customWidth="1"/>
    <col min="7" max="7" width="12.42578125" style="1" customWidth="1"/>
    <col min="8" max="8" width="3.28515625" style="1" customWidth="1"/>
    <col min="9" max="9" width="15.28515625" style="1" customWidth="1"/>
    <col min="10" max="11" width="15.140625" style="1" bestFit="1" customWidth="1"/>
    <col min="12" max="12" width="12.42578125" style="1" bestFit="1" customWidth="1"/>
    <col min="13" max="13" width="26.7109375" style="1" customWidth="1"/>
    <col min="14" max="14" width="8.140625" style="1" customWidth="1"/>
    <col min="15" max="15" width="64.28515625" style="1" customWidth="1"/>
    <col min="16" max="16" width="15.7109375" style="1" customWidth="1"/>
    <col min="17" max="17" width="12.140625" style="1" customWidth="1"/>
    <col min="18" max="16384" width="10.7109375" style="1"/>
  </cols>
  <sheetData>
    <row r="1" spans="3:43" ht="22.15" customHeight="1">
      <c r="C1" s="88" t="s">
        <v>311</v>
      </c>
      <c r="D1" s="88" t="s">
        <v>312</v>
      </c>
      <c r="E1" s="88" t="s">
        <v>313</v>
      </c>
      <c r="F1" s="89"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88"/>
      <c r="H1" s="88"/>
      <c r="I1" s="88"/>
      <c r="J1" s="88"/>
      <c r="K1" s="89" t="str" cm="1">
        <f t="array" ref="K1">_xlfn.IFS(ROW(A100)&lt;100,"Undo deleted row or quit without saving",COLUMN(AZ1)&lt;52,"Undo deleted column or quit without saving",ROW(A100)&gt;100,"Undo inserted row or quit without saving",COLUMN(AZ1)&gt;52,"Undo inserted column or quit without saving",Scoreboard!$F$25&lt;&gt;"","Security compromised: Undo last action or quit without saving",TRUE=TRUE,"Connor Guarino")</f>
        <v>Connor Guarino</v>
      </c>
      <c r="L1" s="89"/>
      <c r="M1" s="89"/>
      <c r="N1" s="89" t="s">
        <v>314</v>
      </c>
      <c r="O1" s="89"/>
      <c r="P1" s="89"/>
      <c r="Q1" s="89"/>
      <c r="R1" s="90" t="s">
        <v>315</v>
      </c>
      <c r="S1" s="89"/>
      <c r="T1" s="89"/>
      <c r="U1" s="127" t="s">
        <v>318</v>
      </c>
      <c r="V1" s="92"/>
      <c r="W1" s="91"/>
      <c r="X1" s="92"/>
      <c r="Y1" s="91"/>
      <c r="Z1" s="88" t="str">
        <f t="shared" ref="Z1:AC2" si="0">C1</f>
        <v>earned</v>
      </c>
      <c r="AA1" s="88" t="str">
        <f t="shared" si="0"/>
        <v>possible</v>
      </c>
      <c r="AB1" s="88" t="str">
        <f t="shared" si="0"/>
        <v>cell</v>
      </c>
      <c r="AC1" s="89" t="str">
        <f t="shared" ca="1" si="0"/>
        <v>error</v>
      </c>
      <c r="AD1" s="88"/>
      <c r="AE1" s="88"/>
      <c r="AF1" s="93"/>
      <c r="AG1" s="93"/>
      <c r="AH1" s="89" t="str">
        <f>K1</f>
        <v>Connor Guarino</v>
      </c>
      <c r="AI1" s="89"/>
      <c r="AJ1" s="93"/>
      <c r="AK1" s="93"/>
      <c r="AL1" s="93"/>
      <c r="AM1" s="93"/>
      <c r="AN1" s="89" t="s">
        <v>314</v>
      </c>
      <c r="AO1" s="93"/>
      <c r="AP1" s="93"/>
      <c r="AQ1" s="93"/>
    </row>
    <row r="2" spans="3:43" ht="22.9" customHeight="1" thickBot="1">
      <c r="C2" s="94">
        <f ca="1">ESC!$C$2</f>
        <v>12</v>
      </c>
      <c r="D2" s="95">
        <f>ESC!$D$2</f>
        <v>12</v>
      </c>
      <c r="E2" s="94" t="str" cm="1">
        <f t="array" aca="1" ref="E2" ca="1">SUBSTITUTE(IF(LEN(CELL("address"))&lt;15,CELL("address"),""),"$","")</f>
        <v/>
      </c>
      <c r="F2" s="96" t="str">
        <f ca="1">IF(ISNUMBER(SEARCH("#REF!",_xlfn.FORMULATEXT(INDIRECT("'ESC'!"&amp;E2)))),"DRAGGING CELLS IS NOT PERMITTED. PLEASE UNDO LAST ACTION!!",IF($R$1&lt;&gt;"Feedback OFF",IFERROR(HLOOKUP(INDIRECT("'ESC'!"&amp;E2),Feedback_SFX!$B$2:$N$10,IF($R$1="Feedback ON", 2, Feedback_SFX!B1), FALSE), ""),""))</f>
        <v/>
      </c>
      <c r="G2" s="97"/>
      <c r="H2" s="97"/>
      <c r="I2" s="97"/>
      <c r="J2" s="97"/>
      <c r="K2" s="98"/>
      <c r="L2" s="97"/>
      <c r="M2" s="97"/>
      <c r="N2" s="97"/>
      <c r="O2" s="97"/>
      <c r="P2" s="97"/>
      <c r="Q2" s="97"/>
      <c r="R2" s="104" t="str">
        <f ca="1">IF(Scoreboard!$E$4="Excel version: Invalid","****ERROR: Scoreboard requires Excel 365 or 2021 to run****", "")</f>
        <v/>
      </c>
      <c r="S2" s="97"/>
      <c r="T2" s="97"/>
      <c r="U2" s="99"/>
      <c r="V2" s="100"/>
      <c r="W2" s="101"/>
      <c r="X2" s="100"/>
      <c r="Y2" s="101"/>
      <c r="Z2" s="102">
        <f t="shared" ca="1" si="0"/>
        <v>12</v>
      </c>
      <c r="AA2" s="102">
        <f t="shared" si="0"/>
        <v>12</v>
      </c>
      <c r="AB2" s="102" t="str">
        <f t="shared" ca="1" si="0"/>
        <v/>
      </c>
      <c r="AC2" s="96" t="str">
        <f t="shared" ca="1" si="0"/>
        <v/>
      </c>
      <c r="AD2" s="97"/>
      <c r="AE2" s="97"/>
      <c r="AF2" s="103"/>
      <c r="AG2" s="103"/>
      <c r="AH2" s="103"/>
      <c r="AI2" s="103"/>
      <c r="AJ2" s="103"/>
      <c r="AK2" s="103"/>
      <c r="AL2" s="103"/>
      <c r="AM2" s="103"/>
      <c r="AN2" s="103"/>
      <c r="AO2" s="103"/>
      <c r="AP2" s="103"/>
      <c r="AQ2" s="103"/>
    </row>
    <row r="3" spans="3:43" ht="4.9000000000000004" customHeight="1"/>
    <row r="4" spans="3:43" ht="4.9000000000000004" customHeight="1"/>
    <row r="5" spans="3:43" ht="4.9000000000000004" customHeight="1"/>
    <row r="7" spans="3:43" s="7" customFormat="1" ht="31.5">
      <c r="D7" s="6" t="s">
        <v>1</v>
      </c>
      <c r="E7" s="6" t="s">
        <v>2</v>
      </c>
      <c r="F7" s="6" t="s">
        <v>3</v>
      </c>
      <c r="G7" s="6" t="s">
        <v>4</v>
      </c>
      <c r="H7" s="41"/>
      <c r="I7" s="42" t="s">
        <v>46</v>
      </c>
      <c r="J7" s="9"/>
      <c r="K7" s="9"/>
      <c r="L7" s="9"/>
      <c r="M7" s="10"/>
      <c r="P7" s="43"/>
    </row>
    <row r="8" spans="3:43" ht="18.75">
      <c r="D8" s="14" t="s">
        <v>6</v>
      </c>
      <c r="E8" s="14" t="s">
        <v>7</v>
      </c>
      <c r="F8" s="14" t="s">
        <v>8</v>
      </c>
      <c r="G8" s="14" t="s">
        <v>9</v>
      </c>
      <c r="H8" s="41"/>
      <c r="I8" s="15" t="s">
        <v>47</v>
      </c>
      <c r="J8" s="16"/>
      <c r="K8" s="16"/>
      <c r="L8" s="16"/>
      <c r="M8" s="17"/>
      <c r="O8" s="3" t="s">
        <v>0</v>
      </c>
      <c r="P8" s="44"/>
      <c r="Q8" s="5"/>
    </row>
    <row r="9" spans="3:43">
      <c r="D9" s="14" t="s">
        <v>6</v>
      </c>
      <c r="E9" s="14" t="s">
        <v>7</v>
      </c>
      <c r="F9" s="14" t="s">
        <v>13</v>
      </c>
      <c r="G9" s="14" t="s">
        <v>9</v>
      </c>
      <c r="H9" s="41"/>
      <c r="I9" s="45"/>
      <c r="J9" s="16"/>
      <c r="K9" s="16"/>
      <c r="L9" s="16"/>
      <c r="M9" s="17"/>
      <c r="O9" s="46"/>
      <c r="P9" s="47"/>
      <c r="Q9" s="13"/>
    </row>
    <row r="10" spans="3:43" ht="90" customHeight="1">
      <c r="D10" s="14" t="s">
        <v>6</v>
      </c>
      <c r="E10" s="14" t="s">
        <v>15</v>
      </c>
      <c r="F10" s="14" t="s">
        <v>16</v>
      </c>
      <c r="G10" s="14" t="s">
        <v>17</v>
      </c>
      <c r="H10" s="41"/>
      <c r="I10" s="48" t="s">
        <v>18</v>
      </c>
      <c r="J10" s="16"/>
      <c r="K10" s="16"/>
      <c r="L10" s="16"/>
      <c r="M10" s="17"/>
      <c r="O10" s="162" t="s">
        <v>50</v>
      </c>
      <c r="P10" s="130" t="s">
        <v>51</v>
      </c>
      <c r="Q10" s="49"/>
    </row>
    <row r="11" spans="3:43" ht="90" customHeight="1">
      <c r="D11" s="14" t="s">
        <v>6</v>
      </c>
      <c r="E11" s="14" t="s">
        <v>7</v>
      </c>
      <c r="F11" s="14" t="s">
        <v>13</v>
      </c>
      <c r="G11" s="14" t="s">
        <v>17</v>
      </c>
      <c r="H11" s="41"/>
      <c r="I11" s="19" t="s">
        <v>21</v>
      </c>
      <c r="J11" s="16"/>
      <c r="K11" s="16"/>
      <c r="L11" s="16"/>
      <c r="M11" s="17"/>
      <c r="O11" s="128" t="s">
        <v>53</v>
      </c>
      <c r="P11" s="130" t="s">
        <v>54</v>
      </c>
      <c r="Q11" s="13"/>
    </row>
    <row r="12" spans="3:43" ht="90" customHeight="1">
      <c r="D12" s="14" t="s">
        <v>23</v>
      </c>
      <c r="E12" s="14" t="s">
        <v>24</v>
      </c>
      <c r="F12" s="14" t="s">
        <v>25</v>
      </c>
      <c r="G12" s="14" t="s">
        <v>9</v>
      </c>
      <c r="H12" s="41"/>
      <c r="I12" s="15" t="s">
        <v>52</v>
      </c>
      <c r="J12" s="16"/>
      <c r="K12" s="16"/>
      <c r="L12" s="16"/>
      <c r="M12" s="17"/>
      <c r="O12" s="128" t="s">
        <v>48</v>
      </c>
      <c r="P12" s="130" t="s">
        <v>49</v>
      </c>
      <c r="Q12" s="13"/>
    </row>
    <row r="13" spans="3:43" ht="31.15" customHeight="1">
      <c r="D13" s="14" t="s">
        <v>6</v>
      </c>
      <c r="E13" s="14" t="s">
        <v>15</v>
      </c>
      <c r="F13" s="14" t="s">
        <v>13</v>
      </c>
      <c r="G13" s="14" t="s">
        <v>17</v>
      </c>
      <c r="H13" s="41"/>
      <c r="I13" s="21" t="s">
        <v>55</v>
      </c>
      <c r="J13" s="16"/>
      <c r="K13" s="16"/>
      <c r="L13" s="16"/>
      <c r="M13" s="17"/>
      <c r="N13" s="86">
        <v>1006</v>
      </c>
      <c r="O13" s="50" t="s">
        <v>56</v>
      </c>
      <c r="P13" s="132" t="str">
        <f>_xlfn.CONCAT(P11,P10,P12)</f>
        <v>AQualitativeQuantitative</v>
      </c>
      <c r="Q13" s="13" t="s">
        <v>22</v>
      </c>
    </row>
    <row r="14" spans="3:43">
      <c r="D14" s="14" t="s">
        <v>6</v>
      </c>
      <c r="E14" s="14" t="s">
        <v>7</v>
      </c>
      <c r="F14" s="14" t="s">
        <v>13</v>
      </c>
      <c r="G14" s="14" t="s">
        <v>9</v>
      </c>
      <c r="H14" s="41"/>
      <c r="I14" s="21" t="s">
        <v>57</v>
      </c>
      <c r="J14" s="16"/>
      <c r="K14" s="16"/>
      <c r="L14" s="16"/>
      <c r="M14" s="17"/>
      <c r="O14" s="20"/>
      <c r="P14"/>
      <c r="Q14" s="49"/>
    </row>
    <row r="15" spans="3:43">
      <c r="D15" s="14" t="s">
        <v>23</v>
      </c>
      <c r="E15" s="14" t="s">
        <v>7</v>
      </c>
      <c r="F15" s="14" t="s">
        <v>8</v>
      </c>
      <c r="G15" s="14" t="s">
        <v>9</v>
      </c>
      <c r="H15" s="41"/>
      <c r="I15" s="36" t="s">
        <v>58</v>
      </c>
      <c r="J15" s="16"/>
      <c r="K15" s="16"/>
      <c r="L15" s="16"/>
      <c r="M15" s="17"/>
      <c r="O15" s="20"/>
      <c r="P15"/>
      <c r="Q15" s="49"/>
    </row>
    <row r="16" spans="3:43" ht="15.4" customHeight="1">
      <c r="D16" s="14" t="s">
        <v>6</v>
      </c>
      <c r="E16" s="14" t="s">
        <v>7</v>
      </c>
      <c r="F16" s="14" t="s">
        <v>13</v>
      </c>
      <c r="G16" s="14" t="s">
        <v>9</v>
      </c>
      <c r="H16" s="41"/>
      <c r="I16" s="22" t="s">
        <v>59</v>
      </c>
      <c r="J16" s="16"/>
      <c r="K16" s="16"/>
      <c r="L16" s="16"/>
      <c r="M16" s="17"/>
      <c r="O16" s="20"/>
      <c r="Q16" s="49"/>
    </row>
    <row r="17" spans="4:18">
      <c r="D17" s="14" t="s">
        <v>23</v>
      </c>
      <c r="E17" s="14" t="s">
        <v>7</v>
      </c>
      <c r="F17" s="14" t="s">
        <v>25</v>
      </c>
      <c r="G17" s="14" t="s">
        <v>9</v>
      </c>
      <c r="H17" s="41"/>
      <c r="I17" s="21" t="s">
        <v>60</v>
      </c>
      <c r="J17" s="16"/>
      <c r="K17" s="16"/>
      <c r="L17" s="16"/>
      <c r="M17" s="17"/>
      <c r="O17" s="26"/>
      <c r="P17" s="27"/>
      <c r="Q17" s="51" t="s">
        <v>22</v>
      </c>
    </row>
    <row r="18" spans="4:18" ht="15.4" customHeight="1">
      <c r="D18" s="14" t="s">
        <v>6</v>
      </c>
      <c r="E18" s="14" t="s">
        <v>30</v>
      </c>
      <c r="F18" s="14" t="s">
        <v>13</v>
      </c>
      <c r="G18" s="14" t="s">
        <v>17</v>
      </c>
      <c r="H18" s="52"/>
      <c r="I18" s="53"/>
      <c r="J18" s="24"/>
      <c r="K18" s="24"/>
      <c r="L18" s="24"/>
      <c r="M18" s="25"/>
      <c r="N18" s="7"/>
      <c r="Q18"/>
      <c r="R18"/>
    </row>
    <row r="19" spans="4:18">
      <c r="D19" s="14" t="s">
        <v>6</v>
      </c>
      <c r="E19" s="14" t="s">
        <v>7</v>
      </c>
      <c r="F19" s="14" t="s">
        <v>13</v>
      </c>
      <c r="G19" s="14" t="s">
        <v>17</v>
      </c>
      <c r="H19" s="52"/>
      <c r="N19" s="7"/>
      <c r="Q19"/>
      <c r="R19"/>
    </row>
    <row r="20" spans="4:18">
      <c r="D20" s="14" t="s">
        <v>23</v>
      </c>
      <c r="E20" s="14" t="s">
        <v>7</v>
      </c>
      <c r="F20" s="14" t="s">
        <v>25</v>
      </c>
      <c r="G20" s="14" t="s">
        <v>9</v>
      </c>
      <c r="H20" s="52"/>
      <c r="I20" s="41"/>
      <c r="J20" s="41"/>
      <c r="K20" s="41"/>
      <c r="N20" s="7"/>
    </row>
    <row r="21" spans="4:18">
      <c r="D21" s="14" t="s">
        <v>23</v>
      </c>
      <c r="E21" s="14" t="s">
        <v>7</v>
      </c>
      <c r="F21" s="14" t="s">
        <v>25</v>
      </c>
      <c r="G21" s="14" t="s">
        <v>17</v>
      </c>
      <c r="H21" s="52"/>
      <c r="I21" s="41"/>
      <c r="K21" s="41"/>
      <c r="L21" s="41"/>
    </row>
    <row r="22" spans="4:18">
      <c r="D22" s="14" t="s">
        <v>6</v>
      </c>
      <c r="E22" s="14" t="s">
        <v>7</v>
      </c>
      <c r="F22" s="14" t="s">
        <v>13</v>
      </c>
      <c r="G22" s="14" t="s">
        <v>9</v>
      </c>
      <c r="H22" s="52"/>
      <c r="I22" s="41"/>
      <c r="J22" s="54" t="s">
        <v>2</v>
      </c>
      <c r="K22" s="54" t="s">
        <v>61</v>
      </c>
      <c r="L22" s="54" t="s">
        <v>62</v>
      </c>
    </row>
    <row r="23" spans="4:18">
      <c r="D23" s="14" t="s">
        <v>6</v>
      </c>
      <c r="E23" s="14" t="s">
        <v>7</v>
      </c>
      <c r="F23" s="14" t="s">
        <v>8</v>
      </c>
      <c r="G23" s="14" t="s">
        <v>9</v>
      </c>
      <c r="H23" s="52"/>
      <c r="I23" s="41"/>
      <c r="J23" s="163" t="str" cm="1">
        <f t="array" ref="J23:J26">_xlfn.UNIQUE(E8:E60)</f>
        <v>Mac</v>
      </c>
      <c r="K23" s="164">
        <f>COUNTIFS($E$8:$E$60,$J23)</f>
        <v>35</v>
      </c>
      <c r="L23" s="222">
        <f>K23/$K$27</f>
        <v>0.660377358490566</v>
      </c>
    </row>
    <row r="24" spans="4:18">
      <c r="D24" s="14" t="s">
        <v>34</v>
      </c>
      <c r="E24" s="14" t="s">
        <v>7</v>
      </c>
      <c r="F24" s="14" t="s">
        <v>25</v>
      </c>
      <c r="G24" s="14" t="s">
        <v>9</v>
      </c>
      <c r="H24" s="52"/>
      <c r="I24" s="41"/>
      <c r="J24" s="55" t="str">
        <v>Windows PC</v>
      </c>
      <c r="K24" s="164">
        <f t="shared" ref="K24:K26" si="1">COUNTIFS($E$8:$E$60,$J24)</f>
        <v>15</v>
      </c>
      <c r="L24" s="222">
        <f t="shared" ref="L24:L27" si="2">K24/$K$27</f>
        <v>0.28301886792452829</v>
      </c>
      <c r="O24" s="7"/>
      <c r="P24" s="7"/>
    </row>
    <row r="25" spans="4:18">
      <c r="D25" s="14" t="s">
        <v>6</v>
      </c>
      <c r="E25" s="14" t="s">
        <v>7</v>
      </c>
      <c r="F25" s="14" t="s">
        <v>16</v>
      </c>
      <c r="G25" s="14" t="s">
        <v>9</v>
      </c>
      <c r="H25" s="52"/>
      <c r="I25" s="41"/>
      <c r="J25" s="55" t="str">
        <v>Chromebook</v>
      </c>
      <c r="K25" s="164">
        <f t="shared" si="1"/>
        <v>2</v>
      </c>
      <c r="L25" s="222">
        <f t="shared" si="2"/>
        <v>3.7735849056603772E-2</v>
      </c>
      <c r="O25" s="7"/>
      <c r="P25" s="7"/>
    </row>
    <row r="26" spans="4:18">
      <c r="D26" s="14" t="s">
        <v>6</v>
      </c>
      <c r="E26" s="14" t="s">
        <v>15</v>
      </c>
      <c r="F26" s="14" t="s">
        <v>13</v>
      </c>
      <c r="G26" s="14" t="s">
        <v>17</v>
      </c>
      <c r="H26" s="52"/>
      <c r="I26" s="41"/>
      <c r="J26" s="55" t="str">
        <v>Other</v>
      </c>
      <c r="K26" s="164">
        <f t="shared" si="1"/>
        <v>1</v>
      </c>
      <c r="L26" s="222">
        <f t="shared" si="2"/>
        <v>1.8867924528301886E-2</v>
      </c>
      <c r="O26" s="7"/>
      <c r="P26" s="7"/>
    </row>
    <row r="27" spans="4:18">
      <c r="D27" s="14" t="s">
        <v>34</v>
      </c>
      <c r="E27" s="14" t="s">
        <v>7</v>
      </c>
      <c r="F27" s="14" t="s">
        <v>13</v>
      </c>
      <c r="G27" s="14" t="s">
        <v>9</v>
      </c>
      <c r="H27" s="52"/>
      <c r="I27" s="41"/>
      <c r="J27" s="31" t="s">
        <v>33</v>
      </c>
      <c r="K27" s="164">
        <f>SUM(K23:K26)</f>
        <v>53</v>
      </c>
      <c r="L27" s="222">
        <f t="shared" si="2"/>
        <v>1</v>
      </c>
      <c r="O27" s="7"/>
      <c r="P27" s="7"/>
    </row>
    <row r="28" spans="4:18">
      <c r="D28" s="14" t="s">
        <v>6</v>
      </c>
      <c r="E28" s="14" t="s">
        <v>7</v>
      </c>
      <c r="F28" s="14" t="s">
        <v>25</v>
      </c>
      <c r="G28" s="14" t="s">
        <v>9</v>
      </c>
      <c r="H28" s="52"/>
      <c r="I28" s="41"/>
      <c r="J28" s="41"/>
      <c r="K28" s="41"/>
      <c r="L28" s="41"/>
      <c r="O28" s="7"/>
      <c r="P28" s="7"/>
    </row>
    <row r="29" spans="4:18">
      <c r="D29" s="14" t="s">
        <v>6</v>
      </c>
      <c r="E29" s="14" t="s">
        <v>7</v>
      </c>
      <c r="F29" s="14" t="s">
        <v>16</v>
      </c>
      <c r="G29" s="14" t="s">
        <v>17</v>
      </c>
      <c r="H29" s="52"/>
      <c r="I29" s="41"/>
      <c r="J29" s="41"/>
      <c r="K29" s="41"/>
      <c r="L29" s="41"/>
      <c r="O29" s="7"/>
      <c r="P29" s="7"/>
    </row>
    <row r="30" spans="4:18">
      <c r="D30" s="14" t="s">
        <v>6</v>
      </c>
      <c r="E30" s="14" t="s">
        <v>7</v>
      </c>
      <c r="F30" s="14" t="s">
        <v>16</v>
      </c>
      <c r="G30" s="14" t="s">
        <v>9</v>
      </c>
      <c r="H30" s="52"/>
      <c r="I30" s="41"/>
      <c r="J30" s="41"/>
      <c r="K30" s="41"/>
      <c r="L30" s="41"/>
      <c r="O30" s="7"/>
      <c r="P30" s="7"/>
    </row>
    <row r="31" spans="4:18">
      <c r="D31" s="14" t="s">
        <v>6</v>
      </c>
      <c r="E31" s="14" t="s">
        <v>15</v>
      </c>
      <c r="F31" s="14" t="s">
        <v>16</v>
      </c>
      <c r="G31" s="14" t="s">
        <v>17</v>
      </c>
      <c r="H31" s="52"/>
      <c r="I31" s="41"/>
      <c r="J31" s="41"/>
      <c r="K31" s="41"/>
      <c r="L31" s="41"/>
      <c r="O31" s="7"/>
    </row>
    <row r="32" spans="4:18">
      <c r="D32" s="14" t="s">
        <v>6</v>
      </c>
      <c r="E32" s="14" t="s">
        <v>15</v>
      </c>
      <c r="F32" s="14" t="s">
        <v>25</v>
      </c>
      <c r="G32" s="14" t="s">
        <v>9</v>
      </c>
      <c r="H32" s="52"/>
      <c r="I32" s="41"/>
      <c r="J32" s="7"/>
      <c r="K32" s="7"/>
      <c r="L32" s="7"/>
      <c r="O32" s="7"/>
    </row>
    <row r="33" spans="4:15" ht="16.5" thickBot="1">
      <c r="D33" s="14" t="s">
        <v>6</v>
      </c>
      <c r="E33" s="14" t="s">
        <v>7</v>
      </c>
      <c r="F33" s="14" t="s">
        <v>13</v>
      </c>
      <c r="G33" s="14" t="s">
        <v>9</v>
      </c>
      <c r="H33" s="52"/>
      <c r="I33" s="41"/>
      <c r="J33" s="7"/>
      <c r="K33" s="7"/>
      <c r="L33" s="7"/>
      <c r="O33" s="7"/>
    </row>
    <row r="34" spans="4:15" ht="45">
      <c r="D34" s="14" t="s">
        <v>23</v>
      </c>
      <c r="E34" s="14" t="s">
        <v>15</v>
      </c>
      <c r="F34" s="14" t="s">
        <v>13</v>
      </c>
      <c r="G34" s="14" t="s">
        <v>9</v>
      </c>
      <c r="H34" s="52"/>
      <c r="I34" s="41"/>
      <c r="J34" s="7"/>
      <c r="K34" s="7"/>
      <c r="L34" s="7"/>
      <c r="N34" s="85" t="s">
        <v>310</v>
      </c>
      <c r="O34" s="7"/>
    </row>
    <row r="35" spans="4:15">
      <c r="D35" s="14" t="s">
        <v>23</v>
      </c>
      <c r="E35" s="14" t="s">
        <v>7</v>
      </c>
      <c r="F35" s="14" t="s">
        <v>8</v>
      </c>
      <c r="G35" s="14" t="s">
        <v>9</v>
      </c>
      <c r="H35" s="52"/>
      <c r="I35" s="41"/>
      <c r="J35" s="7"/>
      <c r="K35" s="7"/>
      <c r="L35" s="7"/>
      <c r="O35" s="7"/>
    </row>
    <row r="36" spans="4:15">
      <c r="D36" s="14" t="s">
        <v>23</v>
      </c>
      <c r="E36" s="14" t="s">
        <v>15</v>
      </c>
      <c r="F36" s="14" t="s">
        <v>25</v>
      </c>
      <c r="G36" s="14" t="s">
        <v>9</v>
      </c>
      <c r="H36" s="52"/>
      <c r="I36" s="41"/>
      <c r="J36" s="7"/>
      <c r="K36" s="7"/>
      <c r="L36" s="7"/>
      <c r="O36" s="7"/>
    </row>
    <row r="37" spans="4:15">
      <c r="D37" s="14" t="s">
        <v>6</v>
      </c>
      <c r="E37" s="14" t="s">
        <v>7</v>
      </c>
      <c r="F37" s="14" t="s">
        <v>16</v>
      </c>
      <c r="G37" s="14" t="s">
        <v>9</v>
      </c>
      <c r="H37" s="52"/>
      <c r="I37" s="41"/>
      <c r="J37" s="7"/>
      <c r="K37" s="7"/>
      <c r="L37" s="7"/>
      <c r="O37" s="7"/>
    </row>
    <row r="38" spans="4:15">
      <c r="D38" s="14" t="s">
        <v>30</v>
      </c>
      <c r="E38" s="14" t="s">
        <v>7</v>
      </c>
      <c r="F38" s="14" t="s">
        <v>13</v>
      </c>
      <c r="G38" s="14" t="s">
        <v>17</v>
      </c>
      <c r="H38" s="52"/>
      <c r="I38" s="41"/>
      <c r="J38" s="7"/>
      <c r="K38" s="7"/>
      <c r="L38" s="7"/>
      <c r="N38" s="7"/>
      <c r="O38" s="7"/>
    </row>
    <row r="39" spans="4:15">
      <c r="D39" s="14" t="s">
        <v>6</v>
      </c>
      <c r="E39" s="14" t="s">
        <v>15</v>
      </c>
      <c r="F39" s="14" t="s">
        <v>16</v>
      </c>
      <c r="G39" s="14" t="s">
        <v>17</v>
      </c>
      <c r="H39" s="52"/>
      <c r="I39" s="41"/>
      <c r="J39" s="7"/>
      <c r="K39" s="7"/>
      <c r="L39" s="7"/>
      <c r="N39" s="7"/>
      <c r="O39" s="7"/>
    </row>
    <row r="40" spans="4:15">
      <c r="D40" s="14" t="s">
        <v>23</v>
      </c>
      <c r="E40" s="14" t="s">
        <v>7</v>
      </c>
      <c r="F40" s="14" t="s">
        <v>25</v>
      </c>
      <c r="G40" s="14" t="s">
        <v>9</v>
      </c>
      <c r="H40" s="52"/>
      <c r="I40" s="41"/>
      <c r="J40" s="7"/>
      <c r="K40" s="7"/>
      <c r="L40" s="7"/>
      <c r="N40" s="7"/>
      <c r="O40" s="7"/>
    </row>
    <row r="41" spans="4:15">
      <c r="D41" s="14" t="s">
        <v>35</v>
      </c>
      <c r="E41" s="14" t="s">
        <v>7</v>
      </c>
      <c r="F41" s="14" t="s">
        <v>25</v>
      </c>
      <c r="G41" s="14" t="s">
        <v>9</v>
      </c>
      <c r="H41" s="52"/>
      <c r="I41" s="41"/>
      <c r="J41" s="7"/>
      <c r="K41" s="7"/>
      <c r="L41" s="7"/>
      <c r="M41" s="7"/>
      <c r="N41" s="7"/>
      <c r="O41" s="7"/>
    </row>
    <row r="42" spans="4:15">
      <c r="D42" s="14" t="s">
        <v>30</v>
      </c>
      <c r="E42" s="14" t="s">
        <v>7</v>
      </c>
      <c r="F42" s="14" t="s">
        <v>25</v>
      </c>
      <c r="G42" s="14" t="s">
        <v>9</v>
      </c>
      <c r="H42" s="52"/>
      <c r="I42" s="41"/>
      <c r="J42" s="7"/>
      <c r="K42" s="7"/>
      <c r="L42" s="7"/>
      <c r="M42" s="7"/>
      <c r="N42" s="7"/>
    </row>
    <row r="43" spans="4:15">
      <c r="D43" s="14" t="s">
        <v>6</v>
      </c>
      <c r="E43" s="14" t="s">
        <v>15</v>
      </c>
      <c r="F43" s="14" t="s">
        <v>13</v>
      </c>
      <c r="G43" s="14" t="s">
        <v>9</v>
      </c>
      <c r="H43" s="52"/>
      <c r="I43" s="41"/>
      <c r="J43" s="7"/>
      <c r="K43" s="7"/>
      <c r="L43" s="7"/>
      <c r="M43" s="7"/>
    </row>
    <row r="44" spans="4:15">
      <c r="D44" s="14" t="s">
        <v>6</v>
      </c>
      <c r="E44" s="14" t="s">
        <v>7</v>
      </c>
      <c r="F44" s="14" t="s">
        <v>16</v>
      </c>
      <c r="G44" s="14" t="s">
        <v>17</v>
      </c>
      <c r="H44" s="52"/>
      <c r="I44" s="41"/>
      <c r="J44" s="7"/>
      <c r="K44" s="7"/>
      <c r="L44" s="7"/>
      <c r="M44" s="7"/>
    </row>
    <row r="45" spans="4:15">
      <c r="D45" s="14" t="s">
        <v>30</v>
      </c>
      <c r="E45" s="14" t="s">
        <v>7</v>
      </c>
      <c r="F45" s="14" t="s">
        <v>16</v>
      </c>
      <c r="G45" s="14" t="s">
        <v>17</v>
      </c>
      <c r="H45" s="52"/>
      <c r="I45" s="41"/>
      <c r="J45" s="7"/>
      <c r="K45" s="7"/>
      <c r="L45" s="7"/>
      <c r="M45" s="7"/>
    </row>
    <row r="46" spans="4:15">
      <c r="D46" s="14" t="s">
        <v>6</v>
      </c>
      <c r="E46" s="14" t="s">
        <v>7</v>
      </c>
      <c r="F46" s="14" t="s">
        <v>25</v>
      </c>
      <c r="G46" s="14" t="s">
        <v>9</v>
      </c>
      <c r="H46" s="52"/>
      <c r="I46" s="41"/>
      <c r="J46" s="7"/>
      <c r="K46" s="7"/>
      <c r="L46" s="7"/>
    </row>
    <row r="47" spans="4:15">
      <c r="D47" s="14" t="s">
        <v>23</v>
      </c>
      <c r="E47" s="14" t="s">
        <v>7</v>
      </c>
      <c r="F47" s="14" t="s">
        <v>16</v>
      </c>
      <c r="G47" s="14" t="s">
        <v>17</v>
      </c>
      <c r="H47" s="52"/>
      <c r="I47" s="41"/>
      <c r="J47" s="7"/>
      <c r="K47"/>
      <c r="L47"/>
    </row>
    <row r="48" spans="4:15">
      <c r="D48" s="14" t="s">
        <v>6</v>
      </c>
      <c r="E48" s="14" t="s">
        <v>24</v>
      </c>
      <c r="F48" s="14" t="s">
        <v>13</v>
      </c>
      <c r="G48" s="14" t="s">
        <v>17</v>
      </c>
      <c r="H48" s="52"/>
      <c r="I48" s="41"/>
      <c r="J48" s="7"/>
      <c r="K48"/>
      <c r="L48"/>
    </row>
    <row r="49" spans="3:12">
      <c r="D49" s="14" t="s">
        <v>6</v>
      </c>
      <c r="E49" s="14" t="s">
        <v>7</v>
      </c>
      <c r="F49" s="14" t="s">
        <v>25</v>
      </c>
      <c r="G49" s="14" t="s">
        <v>9</v>
      </c>
      <c r="H49" s="52"/>
      <c r="I49" s="41"/>
      <c r="J49" s="7"/>
      <c r="K49"/>
      <c r="L49"/>
    </row>
    <row r="50" spans="3:12">
      <c r="D50" s="14" t="s">
        <v>6</v>
      </c>
      <c r="E50" s="14" t="s">
        <v>15</v>
      </c>
      <c r="F50" s="14" t="s">
        <v>16</v>
      </c>
      <c r="G50" s="14" t="s">
        <v>17</v>
      </c>
      <c r="H50" s="52"/>
      <c r="I50" s="41"/>
      <c r="J50" s="41"/>
      <c r="K50"/>
      <c r="L50"/>
    </row>
    <row r="51" spans="3:12">
      <c r="D51" s="14" t="s">
        <v>35</v>
      </c>
      <c r="E51" s="14" t="s">
        <v>15</v>
      </c>
      <c r="F51" s="14" t="s">
        <v>16</v>
      </c>
      <c r="G51" s="14" t="s">
        <v>17</v>
      </c>
      <c r="H51" s="52"/>
      <c r="I51" s="41"/>
      <c r="J51" s="41"/>
      <c r="K51"/>
      <c r="L51"/>
    </row>
    <row r="52" spans="3:12">
      <c r="D52" s="14" t="s">
        <v>6</v>
      </c>
      <c r="E52" s="14" t="s">
        <v>15</v>
      </c>
      <c r="F52" s="14" t="s">
        <v>8</v>
      </c>
      <c r="G52" s="14" t="s">
        <v>9</v>
      </c>
      <c r="H52" s="52"/>
      <c r="I52" s="41"/>
      <c r="J52" s="41"/>
      <c r="K52"/>
      <c r="L52"/>
    </row>
    <row r="53" spans="3:12">
      <c r="D53" s="14" t="s">
        <v>6</v>
      </c>
      <c r="E53" s="14" t="s">
        <v>15</v>
      </c>
      <c r="F53" s="14" t="s">
        <v>8</v>
      </c>
      <c r="G53" s="14" t="s">
        <v>9</v>
      </c>
      <c r="H53" s="41"/>
      <c r="I53" s="41"/>
      <c r="J53" s="41"/>
      <c r="K53" s="41"/>
      <c r="L53" s="41"/>
    </row>
    <row r="54" spans="3:12">
      <c r="D54" s="14" t="s">
        <v>6</v>
      </c>
      <c r="E54" s="14" t="s">
        <v>7</v>
      </c>
      <c r="F54" s="14" t="s">
        <v>13</v>
      </c>
      <c r="G54" s="14" t="s">
        <v>9</v>
      </c>
      <c r="H54" s="41"/>
      <c r="I54" s="41"/>
      <c r="J54" s="41"/>
      <c r="K54" s="41"/>
      <c r="L54" s="41"/>
    </row>
    <row r="55" spans="3:12">
      <c r="D55" s="14" t="s">
        <v>6</v>
      </c>
      <c r="E55" s="14" t="s">
        <v>7</v>
      </c>
      <c r="F55" s="14" t="s">
        <v>16</v>
      </c>
      <c r="G55" s="14" t="s">
        <v>17</v>
      </c>
      <c r="H55" s="41"/>
      <c r="I55" s="41"/>
      <c r="J55" s="41"/>
      <c r="K55" s="41"/>
      <c r="L55" s="41"/>
    </row>
    <row r="56" spans="3:12">
      <c r="D56" s="14" t="s">
        <v>35</v>
      </c>
      <c r="E56" s="14" t="s">
        <v>7</v>
      </c>
      <c r="F56" s="14" t="s">
        <v>13</v>
      </c>
      <c r="G56" s="14" t="s">
        <v>17</v>
      </c>
      <c r="H56" s="41"/>
      <c r="I56" s="41"/>
      <c r="J56" s="41"/>
      <c r="K56" s="41"/>
    </row>
    <row r="57" spans="3:12">
      <c r="D57" s="14" t="s">
        <v>6</v>
      </c>
      <c r="E57" s="14" t="s">
        <v>15</v>
      </c>
      <c r="F57" s="14" t="s">
        <v>13</v>
      </c>
      <c r="G57" s="14" t="s">
        <v>17</v>
      </c>
      <c r="H57" s="41"/>
      <c r="I57" s="41"/>
      <c r="J57" s="41"/>
      <c r="K57" s="41"/>
    </row>
    <row r="58" spans="3:12">
      <c r="D58" s="14" t="s">
        <v>6</v>
      </c>
      <c r="E58" s="14" t="s">
        <v>7</v>
      </c>
      <c r="F58" s="14" t="s">
        <v>25</v>
      </c>
      <c r="G58" s="14" t="s">
        <v>9</v>
      </c>
      <c r="H58" s="41"/>
    </row>
    <row r="59" spans="3:12">
      <c r="D59" s="14" t="s">
        <v>6</v>
      </c>
      <c r="E59" s="14" t="s">
        <v>15</v>
      </c>
      <c r="F59" s="14" t="s">
        <v>16</v>
      </c>
      <c r="G59" s="14" t="s">
        <v>17</v>
      </c>
      <c r="H59" s="41"/>
    </row>
    <row r="60" spans="3:12">
      <c r="C60" s="7"/>
      <c r="D60" s="14" t="s">
        <v>6</v>
      </c>
      <c r="E60" s="14" t="s">
        <v>7</v>
      </c>
      <c r="F60" s="14" t="s">
        <v>16</v>
      </c>
      <c r="G60" s="14" t="s">
        <v>17</v>
      </c>
      <c r="H60" s="41"/>
    </row>
  </sheetData>
  <conditionalFormatting sqref="A3:AA100">
    <cfRule type="expression" dxfId="4" priority="2" stopIfTrue="1">
      <formula>$F$2="DRAGGING CELLS IS NOT PERMITTED. PLEASE UNDO LAST ACTION!!"</formula>
    </cfRule>
  </conditionalFormatting>
  <conditionalFormatting sqref="C1:C2">
    <cfRule type="expression" dxfId="81" priority="12">
      <formula>$C$2/$D$2&gt;=0.076</formula>
    </cfRule>
  </conditionalFormatting>
  <conditionalFormatting sqref="C1:Q2 S1:T1 Z1:AQ2 R2:T2">
    <cfRule type="expression" dxfId="80" priority="5">
      <formula>$R$1="Feedback OFF"</formula>
    </cfRule>
  </conditionalFormatting>
  <conditionalFormatting sqref="D1:D2">
    <cfRule type="expression" dxfId="79" priority="13">
      <formula>$C$2/$D$2&gt;=0.153</formula>
    </cfRule>
  </conditionalFormatting>
  <conditionalFormatting sqref="E1:E2">
    <cfRule type="expression" dxfId="78" priority="14">
      <formula>$C$2/$D$2&gt;=0.23</formula>
    </cfRule>
  </conditionalFormatting>
  <conditionalFormatting sqref="F1:F2">
    <cfRule type="expression" dxfId="77" priority="15">
      <formula>$C$2/$D$2&gt;=0.307</formula>
    </cfRule>
  </conditionalFormatting>
  <conditionalFormatting sqref="G1:G2">
    <cfRule type="expression" dxfId="76" priority="16">
      <formula>$C$2/$D$2&gt;=0.384</formula>
    </cfRule>
  </conditionalFormatting>
  <conditionalFormatting sqref="H1:H2">
    <cfRule type="expression" dxfId="75" priority="17">
      <formula>$C$2/$D$2&gt;=0.461</formula>
    </cfRule>
  </conditionalFormatting>
  <conditionalFormatting sqref="I1:I2">
    <cfRule type="expression" dxfId="74" priority="18">
      <formula>$C$2/$D$2&gt;=0.538</formula>
    </cfRule>
  </conditionalFormatting>
  <conditionalFormatting sqref="J1:J2">
    <cfRule type="expression" dxfId="73" priority="19">
      <formula>$C$2/$D$2&gt;=0.615</formula>
    </cfRule>
  </conditionalFormatting>
  <conditionalFormatting sqref="K1:R2">
    <cfRule type="expression" dxfId="71" priority="20">
      <formula>$C$2/$D$2&gt;=0.692</formula>
    </cfRule>
  </conditionalFormatting>
  <conditionalFormatting sqref="N1">
    <cfRule type="expression" dxfId="70" priority="8">
      <formula>$C$2/$D$2&gt;=0.846</formula>
    </cfRule>
  </conditionalFormatting>
  <conditionalFormatting sqref="Q1">
    <cfRule type="expression" dxfId="69" priority="11">
      <formula>$C$2/$D$2&gt;=0.846</formula>
    </cfRule>
  </conditionalFormatting>
  <conditionalFormatting sqref="R1">
    <cfRule type="expression" dxfId="68" priority="6">
      <formula>$R$1&lt;&gt;""</formula>
    </cfRule>
  </conditionalFormatting>
  <conditionalFormatting sqref="S1:T2">
    <cfRule type="expression" dxfId="67" priority="7">
      <formula>$C$2/$D$2&gt;=0.846</formula>
    </cfRule>
  </conditionalFormatting>
  <conditionalFormatting sqref="Z1:AH1 AJ1:AM1 AO1:AQ1 Z2:AQ2">
    <cfRule type="expression" dxfId="66" priority="21">
      <formula>$C$2/$D$2&gt;=1</formula>
    </cfRule>
  </conditionalFormatting>
  <conditionalFormatting sqref="AI1">
    <cfRule type="expression" dxfId="65" priority="10">
      <formula>$C$2/$D$2&gt;=0.846</formula>
    </cfRule>
  </conditionalFormatting>
  <conditionalFormatting sqref="AN1">
    <cfRule type="expression" dxfId="64" priority="9">
      <formula>$C$2/$D$2&gt;=0.846</formula>
    </cfRule>
  </conditionalFormatting>
  <dataValidations count="3">
    <dataValidation type="list" allowBlank="1" showInputMessage="1" showErrorMessage="1" sqref="P10:P11" xr:uid="{50F64DF3-63E6-4834-8D1B-EDA7D1FA5F17}">
      <formula1>"Qualitative,Quantitative, A, B, C"</formula1>
    </dataValidation>
    <dataValidation type="list" allowBlank="1" showInputMessage="1" showErrorMessage="1" sqref="P12" xr:uid="{76D42843-2874-4856-BA24-E5E7315D61CD}">
      <formula1>"A, B, C, Qualitative, Quantitative"</formula1>
    </dataValidation>
    <dataValidation type="list" allowBlank="1" showInputMessage="1" showErrorMessage="1" sqref="R1" xr:uid="{85565A0B-EA12-4904-B9B3-4955A699FA6E}">
      <formula1>"Feedback ON, Taunting ON, Feedback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62EF5D3C-1201-45E7-B2C8-23D275E17435}">
            <xm:f>Scoreboard!$E$4="Excel version: Invalid"</xm:f>
            <x14:dxf>
              <font>
                <color rgb="FF9C0006"/>
              </font>
              <fill>
                <patternFill>
                  <fgColor indexed="64"/>
                  <bgColor rgb="FFFFC7CE"/>
                </patternFill>
              </fill>
            </x14:dxf>
          </x14:cfRule>
          <x14:cfRule type="expression" priority="3" stopIfTrue="1" id="{41D3BB0E-2F78-40BD-A9AF-47EE22E8CF88}">
            <xm:f>Scoreboard!$F$25&lt;&gt;""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78FAF881-FBF4-4DA3-971F-E935EE54084E}">
            <xm:f>AND($R$1&lt;&gt;"Feedback OFF",IF(ESC!A3=Feedback_SFX!$C$2, TRUE, FALSE))</xm:f>
            <x14:dxf>
              <fill>
                <patternFill>
                  <bgColor rgb="FFCEEED0"/>
                </patternFill>
              </fill>
            </x14:dxf>
          </x14:cfRule>
          <x14:cfRule type="expression" priority="23" stopIfTrue="1" id="{D0B5EC62-23FE-4047-9482-9E490B1C4C82}">
            <xm:f>AND($R$1&lt;&gt;"Feedback OFF",IF(ESC!A3=Feedback_SFX!$K$2, TRUE, FALSE))</xm:f>
            <x14:dxf>
              <fill>
                <patternFill>
                  <bgColor rgb="FFFFFF64"/>
                </patternFill>
              </fill>
            </x14:dxf>
          </x14:cfRule>
          <x14:cfRule type="expression" priority="24" stopIfTrue="1" id="{473E8785-8333-434C-8B8F-56CFEEFC396A}">
            <xm:f>AND($R$1&lt;&gt;"Feedback OFF",AND(IF(ESC!A3&lt;&gt;Feedback_SFX!$C$2, TRUE, FALSE),ESC!A3&lt;&gt;"",_xlfn.ISFORMULA(ESC!A3)))</xm:f>
            <x14:dxf>
              <fill>
                <patternFill>
                  <bgColor rgb="FFFF99CC"/>
                </patternFill>
              </fill>
            </x14:dxf>
          </x14:cfRule>
          <xm:sqref>A3:AN60</xm:sqref>
        </x14:conditionalFormatting>
        <x14:conditionalFormatting xmlns:xm="http://schemas.microsoft.com/office/excel/2006/main">
          <x14:cfRule type="expression" priority="4" stopIfTrue="1" id="{57F2C2E2-1AC8-42D8-800B-7460345A66CA}">
            <xm:f>Scoreboard!$F$25&lt;&gt;""</xm:f>
            <x14:dxf>
              <font>
                <color rgb="FF9C0006"/>
              </font>
              <fill>
                <patternFill>
                  <fgColor indexed="64"/>
                  <bgColor rgb="FFFFC7CE"/>
                </patternFill>
              </fill>
            </x14:dxf>
          </x14:cfRule>
          <xm:sqref>K1:P1</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02D20-320C-4418-8990-8779DCC5B514}">
  <sheetPr>
    <tabColor rgb="FF4FADEA"/>
  </sheetPr>
  <dimension ref="C1:AQ60"/>
  <sheetViews>
    <sheetView zoomScale="120" zoomScaleNormal="120" zoomScalePageLayoutView="85" workbookViewId="0">
      <pane ySplit="2" topLeftCell="A3" activePane="bottomLeft" state="frozen"/>
      <selection pane="bottomLeft" activeCell="A3" sqref="A3:XFD3"/>
    </sheetView>
  </sheetViews>
  <sheetFormatPr defaultColWidth="10.7109375" defaultRowHeight="8.25"/>
  <cols>
    <col min="1" max="2" width="0.85546875" style="106" customWidth="1"/>
    <col min="3" max="3" width="1.28515625" style="106" customWidth="1"/>
    <col min="4" max="4" width="10" style="105" customWidth="1"/>
    <col min="5" max="5" width="15.28515625" style="106" bestFit="1" customWidth="1"/>
    <col min="6" max="6" width="11.7109375" style="106" bestFit="1" customWidth="1"/>
    <col min="7" max="7" width="12.42578125" style="106" customWidth="1"/>
    <col min="8" max="8" width="3.28515625" style="106" customWidth="1"/>
    <col min="9" max="9" width="15.28515625" style="106" customWidth="1"/>
    <col min="10" max="10" width="13.42578125" style="106" customWidth="1"/>
    <col min="11" max="11" width="9.7109375" style="106" bestFit="1" customWidth="1"/>
    <col min="12" max="12" width="12.42578125" style="106" bestFit="1" customWidth="1"/>
    <col min="13" max="13" width="26.7109375" style="106" customWidth="1"/>
    <col min="14" max="14" width="3.7109375" style="106" customWidth="1"/>
    <col min="15" max="15" width="64.28515625" style="106" customWidth="1"/>
    <col min="16" max="16" width="15.7109375" style="106" customWidth="1"/>
    <col min="17" max="17" width="12.140625" style="106" customWidth="1"/>
    <col min="18" max="16384" width="10.7109375" style="106"/>
  </cols>
  <sheetData>
    <row r="1" spans="3:43" ht="22.15" customHeight="1">
      <c r="C1" s="109" t="s">
        <v>311</v>
      </c>
      <c r="D1" s="109" t="s">
        <v>312</v>
      </c>
      <c r="E1" s="109" t="s">
        <v>313</v>
      </c>
      <c r="F1" s="110"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109"/>
      <c r="H1" s="109"/>
      <c r="I1" s="109"/>
      <c r="J1" s="109"/>
      <c r="K1" s="110" t="str">
        <f>ESC!$K$1</f>
        <v>Connor Guarino</v>
      </c>
      <c r="L1" s="110"/>
      <c r="M1" s="110"/>
      <c r="N1" s="110" t="s">
        <v>314</v>
      </c>
      <c r="O1" s="110"/>
      <c r="P1" s="110"/>
      <c r="Q1" s="110"/>
      <c r="R1" s="110" t="s">
        <v>315</v>
      </c>
      <c r="S1" s="110"/>
      <c r="T1" s="110"/>
      <c r="U1" s="105"/>
      <c r="V1" s="105"/>
      <c r="W1" s="105"/>
      <c r="X1" s="105"/>
      <c r="Y1" s="105"/>
      <c r="Z1" s="109" t="str">
        <f t="shared" ref="Z1:AC2" si="0">C1</f>
        <v>earned</v>
      </c>
      <c r="AA1" s="109" t="str">
        <f t="shared" si="0"/>
        <v>possible</v>
      </c>
      <c r="AB1" s="109" t="str">
        <f t="shared" si="0"/>
        <v>cell</v>
      </c>
      <c r="AC1" s="110" t="str">
        <f t="shared" ca="1" si="0"/>
        <v>error</v>
      </c>
      <c r="AD1" s="109"/>
      <c r="AE1" s="109"/>
      <c r="AF1" s="105"/>
      <c r="AG1" s="105"/>
      <c r="AH1" s="110" t="str">
        <f>K1</f>
        <v>Connor Guarino</v>
      </c>
      <c r="AI1" s="110"/>
      <c r="AJ1" s="105"/>
      <c r="AK1" s="105"/>
      <c r="AL1" s="105"/>
      <c r="AM1" s="105"/>
      <c r="AN1" s="110" t="s">
        <v>314</v>
      </c>
      <c r="AO1" s="105"/>
      <c r="AP1" s="105"/>
      <c r="AQ1" s="105"/>
    </row>
    <row r="2" spans="3:43" ht="22.9" customHeight="1">
      <c r="C2" s="109">
        <f ca="1">ESC!$C$2</f>
        <v>12</v>
      </c>
      <c r="D2" s="116">
        <f>ESC!$D$2</f>
        <v>12</v>
      </c>
      <c r="E2" s="109" t="str" cm="1">
        <f t="array" aca="1" ref="E2" ca="1">SUBSTITUTE(IF(LEN(CELL("address"))&lt;15,CELL("address"),""),"$","")</f>
        <v/>
      </c>
      <c r="F2" s="110" t="str">
        <f ca="1">IF(ISNUMBER(SEARCH("#REF!",_xlfn.FORMULATEXT(INDIRECT("'ESC'!"&amp;E2)))),"DRAGGING CELLS IS NOT PERMITTED. PLEASE UNDO LAST ACTION!!",IF($R$1&lt;&gt;"Feedback OFF",IFERROR(HLOOKUP(INDIRECT("'ESC'!"&amp;E2),Feedback_SFX!$B$2:$N$10,IF($R$1="Feedback ON", 2, Feedback_SFX!B1), FALSE), ""),""))</f>
        <v/>
      </c>
      <c r="G2" s="109"/>
      <c r="H2" s="109"/>
      <c r="I2" s="109"/>
      <c r="J2" s="109"/>
      <c r="K2" s="117"/>
      <c r="L2" s="109"/>
      <c r="M2" s="109"/>
      <c r="N2" s="109"/>
      <c r="O2" s="109"/>
      <c r="P2" s="109"/>
      <c r="Q2" s="109"/>
      <c r="R2" s="109"/>
      <c r="S2" s="109"/>
      <c r="T2" s="109"/>
      <c r="U2" s="105"/>
      <c r="V2" s="105"/>
      <c r="W2" s="105"/>
      <c r="X2" s="105"/>
      <c r="Y2" s="105"/>
      <c r="Z2" s="118">
        <f t="shared" ca="1" si="0"/>
        <v>12</v>
      </c>
      <c r="AA2" s="118">
        <f t="shared" si="0"/>
        <v>12</v>
      </c>
      <c r="AB2" s="118" t="str">
        <f t="shared" ca="1" si="0"/>
        <v/>
      </c>
      <c r="AC2" s="110" t="str">
        <f t="shared" ca="1" si="0"/>
        <v/>
      </c>
      <c r="AD2" s="109"/>
      <c r="AE2" s="109"/>
      <c r="AF2" s="105"/>
      <c r="AG2" s="105"/>
      <c r="AH2" s="105"/>
      <c r="AI2" s="105"/>
      <c r="AJ2" s="105"/>
      <c r="AK2" s="105"/>
      <c r="AL2" s="105"/>
      <c r="AM2" s="105"/>
      <c r="AN2" s="105"/>
      <c r="AO2" s="105"/>
      <c r="AP2" s="105"/>
      <c r="AQ2" s="105"/>
    </row>
    <row r="3" spans="3:43" ht="4.9000000000000004" customHeight="1"/>
    <row r="4" spans="3:43" ht="4.9000000000000004" customHeight="1"/>
    <row r="5" spans="3:43" ht="4.9000000000000004" customHeight="1"/>
    <row r="7" spans="3:43" s="105" customFormat="1" ht="16.5">
      <c r="D7" s="119" t="s">
        <v>1</v>
      </c>
      <c r="E7" s="119" t="s">
        <v>2</v>
      </c>
      <c r="F7" s="119" t="s">
        <v>3</v>
      </c>
      <c r="G7" s="119" t="s">
        <v>4</v>
      </c>
      <c r="H7" s="107"/>
      <c r="I7" s="120" t="s">
        <v>46</v>
      </c>
    </row>
    <row r="8" spans="3:43">
      <c r="D8" s="121" t="s">
        <v>6</v>
      </c>
      <c r="E8" s="121" t="s">
        <v>7</v>
      </c>
      <c r="F8" s="121" t="s">
        <v>8</v>
      </c>
      <c r="G8" s="121" t="s">
        <v>9</v>
      </c>
      <c r="H8" s="107"/>
      <c r="I8" s="106" t="s">
        <v>47</v>
      </c>
      <c r="O8" s="112" t="s">
        <v>0</v>
      </c>
      <c r="P8" s="165"/>
    </row>
    <row r="9" spans="3:43">
      <c r="D9" s="121" t="s">
        <v>6</v>
      </c>
      <c r="E9" s="121" t="s">
        <v>7</v>
      </c>
      <c r="F9" s="121" t="s">
        <v>13</v>
      </c>
      <c r="G9" s="121" t="s">
        <v>9</v>
      </c>
      <c r="H9" s="107"/>
      <c r="I9" s="111"/>
      <c r="O9" s="112"/>
      <c r="P9" s="165"/>
    </row>
    <row r="10" spans="3:43" ht="90" customHeight="1">
      <c r="D10" s="121" t="s">
        <v>6</v>
      </c>
      <c r="E10" s="121" t="s">
        <v>15</v>
      </c>
      <c r="F10" s="121" t="s">
        <v>16</v>
      </c>
      <c r="G10" s="121" t="s">
        <v>17</v>
      </c>
      <c r="H10" s="107"/>
      <c r="I10" s="112" t="s">
        <v>18</v>
      </c>
      <c r="O10" s="161" t="s">
        <v>50</v>
      </c>
      <c r="P10" s="138" t="s">
        <v>51</v>
      </c>
    </row>
    <row r="11" spans="3:43" ht="90" customHeight="1">
      <c r="D11" s="121" t="s">
        <v>6</v>
      </c>
      <c r="E11" s="121" t="s">
        <v>7</v>
      </c>
      <c r="F11" s="121" t="s">
        <v>13</v>
      </c>
      <c r="G11" s="121" t="s">
        <v>17</v>
      </c>
      <c r="H11" s="107"/>
      <c r="I11" s="113" t="s">
        <v>21</v>
      </c>
      <c r="O11" s="137" t="s">
        <v>53</v>
      </c>
      <c r="P11" s="138" t="s">
        <v>54</v>
      </c>
    </row>
    <row r="12" spans="3:43" ht="90" customHeight="1">
      <c r="D12" s="121" t="s">
        <v>23</v>
      </c>
      <c r="E12" s="121" t="s">
        <v>24</v>
      </c>
      <c r="F12" s="121" t="s">
        <v>25</v>
      </c>
      <c r="G12" s="121" t="s">
        <v>9</v>
      </c>
      <c r="H12" s="107"/>
      <c r="I12" s="106" t="s">
        <v>52</v>
      </c>
      <c r="O12" s="137" t="s">
        <v>48</v>
      </c>
      <c r="P12" s="138" t="s">
        <v>49</v>
      </c>
    </row>
    <row r="13" spans="3:43" ht="31.15" customHeight="1">
      <c r="D13" s="121" t="s">
        <v>6</v>
      </c>
      <c r="E13" s="121" t="s">
        <v>15</v>
      </c>
      <c r="F13" s="121" t="s">
        <v>13</v>
      </c>
      <c r="G13" s="121" t="s">
        <v>17</v>
      </c>
      <c r="H13" s="107"/>
      <c r="I13" s="114" t="s">
        <v>55</v>
      </c>
      <c r="N13" s="106">
        <v>1006</v>
      </c>
      <c r="O13" s="106" t="s">
        <v>56</v>
      </c>
      <c r="P13" s="139" t="str">
        <f>_xlfn.CONCAT(P11,P10,P12)</f>
        <v>AQualitativeQuantitative</v>
      </c>
      <c r="Q13" s="106" t="s">
        <v>22</v>
      </c>
    </row>
    <row r="14" spans="3:43">
      <c r="D14" s="121" t="s">
        <v>6</v>
      </c>
      <c r="E14" s="121" t="s">
        <v>7</v>
      </c>
      <c r="F14" s="121" t="s">
        <v>13</v>
      </c>
      <c r="G14" s="121" t="s">
        <v>9</v>
      </c>
      <c r="H14" s="107"/>
      <c r="I14" s="114" t="s">
        <v>57</v>
      </c>
      <c r="P14" s="105"/>
    </row>
    <row r="15" spans="3:43">
      <c r="D15" s="121" t="s">
        <v>23</v>
      </c>
      <c r="E15" s="121" t="s">
        <v>7</v>
      </c>
      <c r="F15" s="121" t="s">
        <v>8</v>
      </c>
      <c r="G15" s="121" t="s">
        <v>9</v>
      </c>
      <c r="H15" s="107"/>
      <c r="I15" s="115" t="s">
        <v>58</v>
      </c>
      <c r="P15" s="105"/>
    </row>
    <row r="16" spans="3:43" ht="15.4" customHeight="1">
      <c r="D16" s="121" t="s">
        <v>6</v>
      </c>
      <c r="E16" s="121" t="s">
        <v>7</v>
      </c>
      <c r="F16" s="121" t="s">
        <v>13</v>
      </c>
      <c r="G16" s="121" t="s">
        <v>9</v>
      </c>
      <c r="H16" s="107"/>
      <c r="I16" s="122" t="s">
        <v>317</v>
      </c>
    </row>
    <row r="17" spans="4:18">
      <c r="D17" s="121" t="s">
        <v>23</v>
      </c>
      <c r="E17" s="121" t="s">
        <v>7</v>
      </c>
      <c r="F17" s="121" t="s">
        <v>25</v>
      </c>
      <c r="G17" s="121" t="s">
        <v>9</v>
      </c>
      <c r="H17" s="107"/>
      <c r="I17" s="114" t="s">
        <v>60</v>
      </c>
      <c r="Q17" s="106" t="s">
        <v>22</v>
      </c>
    </row>
    <row r="18" spans="4:18" ht="15.4" customHeight="1">
      <c r="D18" s="121" t="s">
        <v>6</v>
      </c>
      <c r="E18" s="121" t="s">
        <v>30</v>
      </c>
      <c r="F18" s="121" t="s">
        <v>13</v>
      </c>
      <c r="G18" s="121" t="s">
        <v>17</v>
      </c>
      <c r="H18" s="121"/>
      <c r="I18" s="115"/>
      <c r="N18" s="105"/>
      <c r="Q18" s="105"/>
      <c r="R18" s="105"/>
    </row>
    <row r="19" spans="4:18">
      <c r="D19" s="121" t="s">
        <v>6</v>
      </c>
      <c r="E19" s="121" t="s">
        <v>7</v>
      </c>
      <c r="F19" s="121" t="s">
        <v>13</v>
      </c>
      <c r="G19" s="121" t="s">
        <v>17</v>
      </c>
      <c r="H19" s="121"/>
      <c r="N19" s="105"/>
      <c r="Q19" s="105"/>
      <c r="R19" s="105"/>
    </row>
    <row r="20" spans="4:18">
      <c r="D20" s="121" t="s">
        <v>23</v>
      </c>
      <c r="E20" s="121" t="s">
        <v>7</v>
      </c>
      <c r="F20" s="121" t="s">
        <v>25</v>
      </c>
      <c r="G20" s="121" t="s">
        <v>9</v>
      </c>
      <c r="H20" s="121"/>
      <c r="I20" s="107"/>
      <c r="J20" s="107"/>
      <c r="K20" s="107"/>
      <c r="N20" s="105"/>
    </row>
    <row r="21" spans="4:18">
      <c r="D21" s="121" t="s">
        <v>23</v>
      </c>
      <c r="E21" s="121" t="s">
        <v>7</v>
      </c>
      <c r="F21" s="121" t="s">
        <v>25</v>
      </c>
      <c r="G21" s="121" t="s">
        <v>17</v>
      </c>
      <c r="H21" s="121"/>
      <c r="I21" s="107"/>
      <c r="K21" s="107"/>
      <c r="L21" s="107"/>
    </row>
    <row r="22" spans="4:18">
      <c r="D22" s="121" t="s">
        <v>6</v>
      </c>
      <c r="E22" s="121" t="s">
        <v>7</v>
      </c>
      <c r="F22" s="121" t="s">
        <v>13</v>
      </c>
      <c r="G22" s="121" t="s">
        <v>9</v>
      </c>
      <c r="H22" s="121"/>
      <c r="I22" s="107"/>
      <c r="J22" s="123" t="s">
        <v>2</v>
      </c>
      <c r="K22" s="123" t="s">
        <v>61</v>
      </c>
      <c r="L22" s="123" t="s">
        <v>62</v>
      </c>
    </row>
    <row r="23" spans="4:18">
      <c r="D23" s="121" t="s">
        <v>6</v>
      </c>
      <c r="E23" s="121" t="s">
        <v>7</v>
      </c>
      <c r="F23" s="121" t="s">
        <v>8</v>
      </c>
      <c r="G23" s="121" t="s">
        <v>9</v>
      </c>
      <c r="H23" s="121"/>
      <c r="I23" s="107"/>
      <c r="J23" s="105" t="str" cm="1">
        <f t="array" ref="J23:J26">_xlfn.UNIQUE(E8:E59)</f>
        <v>Mac</v>
      </c>
      <c r="K23" s="166">
        <f>COUNTIFS(E$8:E$60,J23)</f>
        <v>35</v>
      </c>
      <c r="L23" s="167">
        <f>K23/K$27</f>
        <v>0.660377358490566</v>
      </c>
    </row>
    <row r="24" spans="4:18">
      <c r="D24" s="121" t="s">
        <v>34</v>
      </c>
      <c r="E24" s="121" t="s">
        <v>7</v>
      </c>
      <c r="F24" s="121" t="s">
        <v>25</v>
      </c>
      <c r="G24" s="121" t="s">
        <v>9</v>
      </c>
      <c r="H24" s="121"/>
      <c r="I24" s="107"/>
      <c r="J24" s="105" t="str">
        <v>Windows PC</v>
      </c>
      <c r="K24" s="166">
        <f t="shared" ref="K24:K26" si="1">COUNTIFS(E$8:E$60,J24)</f>
        <v>15</v>
      </c>
      <c r="L24" s="167">
        <f t="shared" ref="L24:L26" si="2">K24/K$27</f>
        <v>0.28301886792452829</v>
      </c>
      <c r="O24" s="105"/>
      <c r="P24" s="105"/>
    </row>
    <row r="25" spans="4:18">
      <c r="D25" s="121" t="s">
        <v>6</v>
      </c>
      <c r="E25" s="121" t="s">
        <v>7</v>
      </c>
      <c r="F25" s="121" t="s">
        <v>16</v>
      </c>
      <c r="G25" s="121" t="s">
        <v>9</v>
      </c>
      <c r="H25" s="121"/>
      <c r="I25" s="107"/>
      <c r="J25" s="105" t="str">
        <v>Chromebook</v>
      </c>
      <c r="K25" s="166">
        <f t="shared" si="1"/>
        <v>2</v>
      </c>
      <c r="L25" s="167">
        <f t="shared" si="2"/>
        <v>3.7735849056603772E-2</v>
      </c>
      <c r="O25" s="105"/>
      <c r="P25" s="105"/>
    </row>
    <row r="26" spans="4:18">
      <c r="D26" s="121" t="s">
        <v>6</v>
      </c>
      <c r="E26" s="121" t="s">
        <v>15</v>
      </c>
      <c r="F26" s="121" t="s">
        <v>13</v>
      </c>
      <c r="G26" s="121" t="s">
        <v>17</v>
      </c>
      <c r="H26" s="121"/>
      <c r="I26" s="107"/>
      <c r="J26" s="105" t="str">
        <v>Other</v>
      </c>
      <c r="K26" s="166">
        <f t="shared" si="1"/>
        <v>1</v>
      </c>
      <c r="L26" s="167">
        <f t="shared" si="2"/>
        <v>1.8867924528301886E-2</v>
      </c>
      <c r="O26" s="105"/>
      <c r="P26" s="105"/>
    </row>
    <row r="27" spans="4:18">
      <c r="D27" s="121" t="s">
        <v>34</v>
      </c>
      <c r="E27" s="121" t="s">
        <v>7</v>
      </c>
      <c r="F27" s="121" t="s">
        <v>13</v>
      </c>
      <c r="G27" s="121" t="s">
        <v>9</v>
      </c>
      <c r="H27" s="121"/>
      <c r="I27" s="107"/>
      <c r="J27" s="134" t="s">
        <v>33</v>
      </c>
      <c r="K27" s="166">
        <f>SUM(K23:K26)</f>
        <v>53</v>
      </c>
      <c r="L27" s="158">
        <f>SUM(L23:L26)</f>
        <v>1</v>
      </c>
      <c r="O27" s="105"/>
      <c r="P27" s="105"/>
    </row>
    <row r="28" spans="4:18">
      <c r="D28" s="121" t="s">
        <v>6</v>
      </c>
      <c r="E28" s="121" t="s">
        <v>7</v>
      </c>
      <c r="F28" s="121" t="s">
        <v>25</v>
      </c>
      <c r="G28" s="121" t="s">
        <v>9</v>
      </c>
      <c r="H28" s="121"/>
      <c r="I28" s="107"/>
      <c r="J28" s="107"/>
      <c r="K28" s="107"/>
      <c r="L28" s="107"/>
      <c r="O28" s="105"/>
      <c r="P28" s="105"/>
    </row>
    <row r="29" spans="4:18">
      <c r="D29" s="121" t="s">
        <v>6</v>
      </c>
      <c r="E29" s="121" t="s">
        <v>7</v>
      </c>
      <c r="F29" s="121" t="s">
        <v>16</v>
      </c>
      <c r="G29" s="121" t="s">
        <v>17</v>
      </c>
      <c r="H29" s="121"/>
      <c r="I29" s="107"/>
      <c r="J29" s="107"/>
      <c r="K29" s="107"/>
      <c r="L29" s="107"/>
      <c r="O29" s="105"/>
      <c r="P29" s="105"/>
    </row>
    <row r="30" spans="4:18">
      <c r="D30" s="121" t="s">
        <v>6</v>
      </c>
      <c r="E30" s="121" t="s">
        <v>7</v>
      </c>
      <c r="F30" s="121" t="s">
        <v>16</v>
      </c>
      <c r="G30" s="121" t="s">
        <v>9</v>
      </c>
      <c r="H30" s="121"/>
      <c r="I30" s="107"/>
      <c r="J30" s="107"/>
      <c r="K30" s="107"/>
      <c r="L30" s="107"/>
      <c r="O30" s="105"/>
      <c r="P30" s="105"/>
    </row>
    <row r="31" spans="4:18">
      <c r="D31" s="121" t="s">
        <v>6</v>
      </c>
      <c r="E31" s="121" t="s">
        <v>15</v>
      </c>
      <c r="F31" s="121" t="s">
        <v>16</v>
      </c>
      <c r="G31" s="121" t="s">
        <v>17</v>
      </c>
      <c r="H31" s="121"/>
      <c r="I31" s="107"/>
      <c r="J31" s="107"/>
      <c r="K31" s="107"/>
      <c r="L31" s="107"/>
      <c r="O31" s="105"/>
    </row>
    <row r="32" spans="4:18">
      <c r="D32" s="121" t="s">
        <v>6</v>
      </c>
      <c r="E32" s="121" t="s">
        <v>15</v>
      </c>
      <c r="F32" s="121" t="s">
        <v>25</v>
      </c>
      <c r="G32" s="121" t="s">
        <v>9</v>
      </c>
      <c r="H32" s="121"/>
      <c r="I32" s="107"/>
      <c r="J32" s="105"/>
      <c r="K32" s="105"/>
      <c r="L32" s="105"/>
      <c r="O32" s="105"/>
    </row>
    <row r="33" spans="4:15">
      <c r="D33" s="121" t="s">
        <v>6</v>
      </c>
      <c r="E33" s="121" t="s">
        <v>7</v>
      </c>
      <c r="F33" s="121" t="s">
        <v>13</v>
      </c>
      <c r="G33" s="121" t="s">
        <v>9</v>
      </c>
      <c r="H33" s="121"/>
      <c r="I33" s="107"/>
      <c r="J33" s="105"/>
      <c r="K33" s="105"/>
      <c r="L33" s="105"/>
      <c r="O33" s="105"/>
    </row>
    <row r="34" spans="4:15">
      <c r="D34" s="121" t="s">
        <v>23</v>
      </c>
      <c r="E34" s="121" t="s">
        <v>15</v>
      </c>
      <c r="F34" s="121" t="s">
        <v>13</v>
      </c>
      <c r="G34" s="121" t="s">
        <v>9</v>
      </c>
      <c r="H34" s="121"/>
      <c r="I34" s="107"/>
      <c r="J34" s="105"/>
      <c r="K34" s="105"/>
      <c r="L34" s="105"/>
      <c r="O34" s="105"/>
    </row>
    <row r="35" spans="4:15">
      <c r="D35" s="121" t="s">
        <v>23</v>
      </c>
      <c r="E35" s="121" t="s">
        <v>7</v>
      </c>
      <c r="F35" s="121" t="s">
        <v>8</v>
      </c>
      <c r="G35" s="121" t="s">
        <v>9</v>
      </c>
      <c r="H35" s="121"/>
      <c r="I35" s="107"/>
      <c r="J35" s="105"/>
      <c r="K35" s="105"/>
      <c r="L35" s="105"/>
      <c r="O35" s="105"/>
    </row>
    <row r="36" spans="4:15">
      <c r="D36" s="121" t="s">
        <v>23</v>
      </c>
      <c r="E36" s="121" t="s">
        <v>15</v>
      </c>
      <c r="F36" s="121" t="s">
        <v>25</v>
      </c>
      <c r="G36" s="121" t="s">
        <v>9</v>
      </c>
      <c r="H36" s="121"/>
      <c r="I36" s="107"/>
      <c r="J36" s="105"/>
      <c r="K36" s="105"/>
      <c r="L36" s="105"/>
      <c r="O36" s="105"/>
    </row>
    <row r="37" spans="4:15">
      <c r="D37" s="121" t="s">
        <v>6</v>
      </c>
      <c r="E37" s="121" t="s">
        <v>7</v>
      </c>
      <c r="F37" s="121" t="s">
        <v>16</v>
      </c>
      <c r="G37" s="121" t="s">
        <v>9</v>
      </c>
      <c r="H37" s="121"/>
      <c r="I37" s="107"/>
      <c r="J37" s="105"/>
      <c r="K37" s="105"/>
      <c r="L37" s="105"/>
      <c r="O37" s="105"/>
    </row>
    <row r="38" spans="4:15">
      <c r="D38" s="121" t="s">
        <v>30</v>
      </c>
      <c r="E38" s="121" t="s">
        <v>7</v>
      </c>
      <c r="F38" s="121" t="s">
        <v>13</v>
      </c>
      <c r="G38" s="121" t="s">
        <v>17</v>
      </c>
      <c r="H38" s="121"/>
      <c r="I38" s="107"/>
      <c r="J38" s="105"/>
      <c r="K38" s="105"/>
      <c r="L38" s="105"/>
      <c r="N38" s="105"/>
      <c r="O38" s="105"/>
    </row>
    <row r="39" spans="4:15">
      <c r="D39" s="121" t="s">
        <v>6</v>
      </c>
      <c r="E39" s="121" t="s">
        <v>15</v>
      </c>
      <c r="F39" s="121" t="s">
        <v>16</v>
      </c>
      <c r="G39" s="121" t="s">
        <v>17</v>
      </c>
      <c r="H39" s="121"/>
      <c r="I39" s="107"/>
      <c r="J39" s="105"/>
      <c r="K39" s="105"/>
      <c r="L39" s="105"/>
      <c r="N39" s="105"/>
      <c r="O39" s="105"/>
    </row>
    <row r="40" spans="4:15">
      <c r="D40" s="121" t="s">
        <v>23</v>
      </c>
      <c r="E40" s="121" t="s">
        <v>7</v>
      </c>
      <c r="F40" s="121" t="s">
        <v>25</v>
      </c>
      <c r="G40" s="121" t="s">
        <v>9</v>
      </c>
      <c r="H40" s="121"/>
      <c r="I40" s="107"/>
      <c r="J40" s="105"/>
      <c r="K40" s="105"/>
      <c r="L40" s="105"/>
      <c r="N40" s="105"/>
      <c r="O40" s="105"/>
    </row>
    <row r="41" spans="4:15">
      <c r="D41" s="121" t="s">
        <v>35</v>
      </c>
      <c r="E41" s="121" t="s">
        <v>7</v>
      </c>
      <c r="F41" s="121" t="s">
        <v>25</v>
      </c>
      <c r="G41" s="121" t="s">
        <v>9</v>
      </c>
      <c r="H41" s="121"/>
      <c r="I41" s="107"/>
      <c r="J41" s="105"/>
      <c r="K41" s="105"/>
      <c r="L41" s="105"/>
      <c r="M41" s="105"/>
      <c r="N41" s="105"/>
      <c r="O41" s="105"/>
    </row>
    <row r="42" spans="4:15">
      <c r="D42" s="121" t="s">
        <v>30</v>
      </c>
      <c r="E42" s="121" t="s">
        <v>7</v>
      </c>
      <c r="F42" s="121" t="s">
        <v>25</v>
      </c>
      <c r="G42" s="121" t="s">
        <v>9</v>
      </c>
      <c r="H42" s="121"/>
      <c r="I42" s="107"/>
      <c r="J42" s="105"/>
      <c r="K42" s="105"/>
      <c r="L42" s="105"/>
      <c r="M42" s="105"/>
      <c r="N42" s="105"/>
    </row>
    <row r="43" spans="4:15">
      <c r="D43" s="121" t="s">
        <v>6</v>
      </c>
      <c r="E43" s="121" t="s">
        <v>15</v>
      </c>
      <c r="F43" s="121" t="s">
        <v>13</v>
      </c>
      <c r="G43" s="121" t="s">
        <v>9</v>
      </c>
      <c r="H43" s="121"/>
      <c r="I43" s="107"/>
      <c r="J43" s="105"/>
      <c r="K43" s="105"/>
      <c r="L43" s="105"/>
      <c r="M43" s="105"/>
    </row>
    <row r="44" spans="4:15">
      <c r="D44" s="121" t="s">
        <v>6</v>
      </c>
      <c r="E44" s="121" t="s">
        <v>7</v>
      </c>
      <c r="F44" s="121" t="s">
        <v>16</v>
      </c>
      <c r="G44" s="121" t="s">
        <v>17</v>
      </c>
      <c r="H44" s="121"/>
      <c r="I44" s="107"/>
      <c r="J44" s="105"/>
      <c r="K44" s="105"/>
      <c r="L44" s="105"/>
      <c r="M44" s="105"/>
    </row>
    <row r="45" spans="4:15">
      <c r="D45" s="121" t="s">
        <v>30</v>
      </c>
      <c r="E45" s="121" t="s">
        <v>7</v>
      </c>
      <c r="F45" s="121" t="s">
        <v>16</v>
      </c>
      <c r="G45" s="121" t="s">
        <v>17</v>
      </c>
      <c r="H45" s="121"/>
      <c r="I45" s="107"/>
      <c r="J45" s="105"/>
      <c r="K45" s="105"/>
      <c r="L45" s="105"/>
      <c r="M45" s="105"/>
    </row>
    <row r="46" spans="4:15">
      <c r="D46" s="121" t="s">
        <v>6</v>
      </c>
      <c r="E46" s="121" t="s">
        <v>7</v>
      </c>
      <c r="F46" s="121" t="s">
        <v>25</v>
      </c>
      <c r="G46" s="121" t="s">
        <v>9</v>
      </c>
      <c r="H46" s="121"/>
      <c r="I46" s="107"/>
      <c r="J46" s="105"/>
      <c r="K46" s="105"/>
      <c r="L46" s="105"/>
    </row>
    <row r="47" spans="4:15">
      <c r="D47" s="121" t="s">
        <v>23</v>
      </c>
      <c r="E47" s="121" t="s">
        <v>7</v>
      </c>
      <c r="F47" s="121" t="s">
        <v>16</v>
      </c>
      <c r="G47" s="121" t="s">
        <v>17</v>
      </c>
      <c r="H47" s="121"/>
      <c r="I47" s="107"/>
      <c r="J47" s="105"/>
      <c r="K47" s="105"/>
      <c r="L47" s="105"/>
    </row>
    <row r="48" spans="4:15">
      <c r="D48" s="121" t="s">
        <v>6</v>
      </c>
      <c r="E48" s="121" t="s">
        <v>24</v>
      </c>
      <c r="F48" s="121" t="s">
        <v>13</v>
      </c>
      <c r="G48" s="121" t="s">
        <v>17</v>
      </c>
      <c r="H48" s="121"/>
      <c r="I48" s="107"/>
      <c r="J48" s="105"/>
      <c r="K48" s="105"/>
      <c r="L48" s="105"/>
    </row>
    <row r="49" spans="3:12">
      <c r="D49" s="121" t="s">
        <v>6</v>
      </c>
      <c r="E49" s="121" t="s">
        <v>7</v>
      </c>
      <c r="F49" s="121" t="s">
        <v>25</v>
      </c>
      <c r="G49" s="121" t="s">
        <v>9</v>
      </c>
      <c r="H49" s="121"/>
      <c r="I49" s="107"/>
      <c r="J49" s="105"/>
      <c r="K49" s="105"/>
      <c r="L49" s="105"/>
    </row>
    <row r="50" spans="3:12">
      <c r="D50" s="121" t="s">
        <v>6</v>
      </c>
      <c r="E50" s="121" t="s">
        <v>15</v>
      </c>
      <c r="F50" s="121" t="s">
        <v>16</v>
      </c>
      <c r="G50" s="121" t="s">
        <v>17</v>
      </c>
      <c r="H50" s="121"/>
      <c r="I50" s="107"/>
      <c r="J50" s="107"/>
      <c r="K50" s="105"/>
      <c r="L50" s="105"/>
    </row>
    <row r="51" spans="3:12">
      <c r="D51" s="121" t="s">
        <v>35</v>
      </c>
      <c r="E51" s="121" t="s">
        <v>15</v>
      </c>
      <c r="F51" s="121" t="s">
        <v>16</v>
      </c>
      <c r="G51" s="121" t="s">
        <v>17</v>
      </c>
      <c r="H51" s="121"/>
      <c r="I51" s="107"/>
      <c r="J51" s="107"/>
      <c r="K51" s="105"/>
      <c r="L51" s="105"/>
    </row>
    <row r="52" spans="3:12">
      <c r="D52" s="121" t="s">
        <v>6</v>
      </c>
      <c r="E52" s="121" t="s">
        <v>15</v>
      </c>
      <c r="F52" s="121" t="s">
        <v>8</v>
      </c>
      <c r="G52" s="121" t="s">
        <v>9</v>
      </c>
      <c r="H52" s="121"/>
      <c r="I52" s="107"/>
      <c r="J52" s="107"/>
      <c r="K52" s="105"/>
      <c r="L52" s="105"/>
    </row>
    <row r="53" spans="3:12">
      <c r="D53" s="121" t="s">
        <v>6</v>
      </c>
      <c r="E53" s="121" t="s">
        <v>15</v>
      </c>
      <c r="F53" s="121" t="s">
        <v>8</v>
      </c>
      <c r="G53" s="121" t="s">
        <v>9</v>
      </c>
      <c r="H53" s="107"/>
      <c r="I53" s="107"/>
      <c r="J53" s="107"/>
      <c r="K53" s="107"/>
      <c r="L53" s="107"/>
    </row>
    <row r="54" spans="3:12">
      <c r="D54" s="121" t="s">
        <v>6</v>
      </c>
      <c r="E54" s="121" t="s">
        <v>7</v>
      </c>
      <c r="F54" s="121" t="s">
        <v>13</v>
      </c>
      <c r="G54" s="121" t="s">
        <v>9</v>
      </c>
      <c r="H54" s="107"/>
      <c r="I54" s="107"/>
      <c r="J54" s="107"/>
      <c r="K54" s="107"/>
      <c r="L54" s="107"/>
    </row>
    <row r="55" spans="3:12">
      <c r="D55" s="121" t="s">
        <v>6</v>
      </c>
      <c r="E55" s="121" t="s">
        <v>7</v>
      </c>
      <c r="F55" s="121" t="s">
        <v>16</v>
      </c>
      <c r="G55" s="121" t="s">
        <v>17</v>
      </c>
      <c r="H55" s="107"/>
      <c r="I55" s="107"/>
      <c r="J55" s="107"/>
      <c r="K55" s="107"/>
      <c r="L55" s="107"/>
    </row>
    <row r="56" spans="3:12">
      <c r="D56" s="121" t="s">
        <v>35</v>
      </c>
      <c r="E56" s="121" t="s">
        <v>7</v>
      </c>
      <c r="F56" s="121" t="s">
        <v>13</v>
      </c>
      <c r="G56" s="121" t="s">
        <v>17</v>
      </c>
      <c r="H56" s="107"/>
      <c r="I56" s="107"/>
      <c r="J56" s="107"/>
      <c r="K56" s="107"/>
    </row>
    <row r="57" spans="3:12">
      <c r="D57" s="121" t="s">
        <v>6</v>
      </c>
      <c r="E57" s="121" t="s">
        <v>15</v>
      </c>
      <c r="F57" s="121" t="s">
        <v>13</v>
      </c>
      <c r="G57" s="121" t="s">
        <v>17</v>
      </c>
      <c r="H57" s="107"/>
      <c r="I57" s="107"/>
      <c r="J57" s="107"/>
      <c r="K57" s="107"/>
    </row>
    <row r="58" spans="3:12">
      <c r="D58" s="121" t="s">
        <v>6</v>
      </c>
      <c r="E58" s="121" t="s">
        <v>7</v>
      </c>
      <c r="F58" s="121" t="s">
        <v>25</v>
      </c>
      <c r="G58" s="121" t="s">
        <v>9</v>
      </c>
      <c r="H58" s="107"/>
    </row>
    <row r="59" spans="3:12">
      <c r="D59" s="121" t="s">
        <v>6</v>
      </c>
      <c r="E59" s="121" t="s">
        <v>15</v>
      </c>
      <c r="F59" s="121" t="s">
        <v>16</v>
      </c>
      <c r="G59" s="121" t="s">
        <v>17</v>
      </c>
      <c r="H59" s="107"/>
    </row>
    <row r="60" spans="3:12">
      <c r="C60" s="105"/>
      <c r="D60" s="121" t="s">
        <v>6</v>
      </c>
      <c r="E60" s="121" t="s">
        <v>7</v>
      </c>
      <c r="F60" s="121" t="s">
        <v>16</v>
      </c>
      <c r="G60" s="121" t="s">
        <v>17</v>
      </c>
      <c r="H60" s="107"/>
    </row>
  </sheetData>
  <conditionalFormatting sqref="C1:C2">
    <cfRule type="expression" dxfId="63" priority="8">
      <formula>$C$2/$D$2&gt;=0.076</formula>
    </cfRule>
  </conditionalFormatting>
  <conditionalFormatting sqref="D1:D2">
    <cfRule type="expression" dxfId="62" priority="9">
      <formula>$C$2/$D$2&gt;=0.153</formula>
    </cfRule>
  </conditionalFormatting>
  <conditionalFormatting sqref="E1:E2">
    <cfRule type="expression" dxfId="61" priority="10">
      <formula>$C$2/$D$2&gt;=0.23</formula>
    </cfRule>
  </conditionalFormatting>
  <conditionalFormatting sqref="F1:F2">
    <cfRule type="expression" dxfId="60" priority="11">
      <formula>$C$2/$D$2&gt;=0.307</formula>
    </cfRule>
  </conditionalFormatting>
  <conditionalFormatting sqref="G1:G2">
    <cfRule type="expression" dxfId="59" priority="12">
      <formula>$C$2/$D$2&gt;=0.384</formula>
    </cfRule>
  </conditionalFormatting>
  <conditionalFormatting sqref="H1:H2">
    <cfRule type="expression" dxfId="58" priority="13">
      <formula>$C$2/$D$2&gt;=0.461</formula>
    </cfRule>
  </conditionalFormatting>
  <conditionalFormatting sqref="I1:I2">
    <cfRule type="expression" dxfId="57" priority="14">
      <formula>$C$2/$D$2&gt;=0.538</formula>
    </cfRule>
  </conditionalFormatting>
  <conditionalFormatting sqref="J1:J2">
    <cfRule type="expression" dxfId="56" priority="15">
      <formula>$C$2/$D$2&gt;=0.615</formula>
    </cfRule>
  </conditionalFormatting>
  <conditionalFormatting sqref="K1:R2">
    <cfRule type="expression" dxfId="55" priority="16">
      <formula>$C$2/$D$2&gt;=0.692</formula>
    </cfRule>
  </conditionalFormatting>
  <conditionalFormatting sqref="N1">
    <cfRule type="expression" dxfId="54" priority="4">
      <formula>$C$2/$D$2&gt;=0.846</formula>
    </cfRule>
  </conditionalFormatting>
  <conditionalFormatting sqref="Q1">
    <cfRule type="expression" dxfId="53" priority="7">
      <formula>$C$2/$D$2&gt;=0.846</formula>
    </cfRule>
  </conditionalFormatting>
  <conditionalFormatting sqref="R1">
    <cfRule type="expression" dxfId="52" priority="2">
      <formula>$R$1&lt;&gt;""</formula>
    </cfRule>
  </conditionalFormatting>
  <conditionalFormatting sqref="S1:T1 C1:Q2 Z1:AQ2 R2:T2">
    <cfRule type="expression" dxfId="51" priority="1">
      <formula>$R$1="Feedback OFF"</formula>
    </cfRule>
  </conditionalFormatting>
  <conditionalFormatting sqref="S1:T2">
    <cfRule type="expression" dxfId="50" priority="3">
      <formula>$C$2/$D$2&gt;=0.846</formula>
    </cfRule>
  </conditionalFormatting>
  <conditionalFormatting sqref="Z1:AH1 AJ1:AM1 AO1:AQ1 Z2:AQ2">
    <cfRule type="expression" dxfId="49" priority="17">
      <formula>$C$2/$D$2&gt;=1</formula>
    </cfRule>
  </conditionalFormatting>
  <conditionalFormatting sqref="AI1">
    <cfRule type="expression" dxfId="48" priority="6">
      <formula>$C$2/$D$2&gt;=0.846</formula>
    </cfRule>
  </conditionalFormatting>
  <conditionalFormatting sqref="AN1">
    <cfRule type="expression" dxfId="47" priority="5">
      <formula>$C$2/$D$2&gt;=0.846</formula>
    </cfRule>
  </conditionalFormatting>
  <dataValidations count="3">
    <dataValidation type="list" allowBlank="1" showInputMessage="1" showErrorMessage="1" sqref="P12" xr:uid="{76F00EFB-1600-46F0-805D-0B29C4FD5BE0}">
      <formula1>"A, B, C, Qualitative, Quantitative"</formula1>
    </dataValidation>
    <dataValidation type="list" allowBlank="1" showInputMessage="1" showErrorMessage="1" sqref="P10:P11" xr:uid="{BDD5AF29-2384-490B-9DAB-6C2E108064BF}">
      <formula1>"Qualitative,Quantitative, A, B, C"</formula1>
    </dataValidation>
    <dataValidation type="list" allowBlank="1" showInputMessage="1" showErrorMessage="1" sqref="P1" xr:uid="{B20A7910-F94B-4913-9BED-494C5BF106BB}">
      <formula1>"Feedback ON, Taunting ON, Feedback OFF"</formula1>
    </dataValidation>
  </dataValidation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10B89-B811-40BD-8D3D-A8AE3AE66863}">
  <sheetPr>
    <tabColor rgb="FF4FADEA"/>
  </sheetPr>
  <dimension ref="D3:AP60"/>
  <sheetViews>
    <sheetView zoomScale="36" zoomScaleNormal="110" zoomScalePageLayoutView="85" workbookViewId="0">
      <selection activeCell="L21" sqref="L21:O27"/>
    </sheetView>
  </sheetViews>
  <sheetFormatPr defaultColWidth="10.7109375" defaultRowHeight="8.25"/>
  <cols>
    <col min="1" max="2" width="0.85546875" style="106" customWidth="1"/>
    <col min="3" max="3" width="1.28515625" style="106" customWidth="1"/>
    <col min="4" max="4" width="9" style="105" customWidth="1"/>
    <col min="5" max="5" width="14" style="105" bestFit="1" customWidth="1"/>
    <col min="6" max="6" width="11.28515625" style="106" customWidth="1"/>
    <col min="7" max="7" width="12.140625" style="106" customWidth="1"/>
    <col min="8" max="9" width="12.140625" style="105" customWidth="1"/>
    <col min="10" max="10" width="3" style="106" customWidth="1"/>
    <col min="11" max="11" width="12.7109375" style="106" customWidth="1"/>
    <col min="12" max="12" width="37.7109375" style="106" bestFit="1" customWidth="1"/>
    <col min="13" max="14" width="31.5703125" style="106" bestFit="1" customWidth="1"/>
    <col min="15" max="15" width="18" style="106" bestFit="1" customWidth="1"/>
    <col min="16" max="17" width="10" style="106" customWidth="1"/>
    <col min="18" max="18" width="12.42578125" style="106" customWidth="1"/>
    <col min="19" max="25" width="12.28515625" style="106" customWidth="1"/>
    <col min="26" max="26" width="3" style="106" customWidth="1"/>
    <col min="27" max="16384" width="10.7109375" style="106"/>
  </cols>
  <sheetData>
    <row r="3" spans="4:23" ht="4.9000000000000004" customHeight="1"/>
    <row r="4" spans="4:23" ht="4.9000000000000004" customHeight="1"/>
    <row r="5" spans="4:23" ht="4.9000000000000004" customHeight="1"/>
    <row r="7" spans="4:23" s="105" customFormat="1">
      <c r="D7" s="119">
        <v>0</v>
      </c>
      <c r="E7" s="119">
        <v>0</v>
      </c>
      <c r="F7" s="119">
        <v>0</v>
      </c>
      <c r="G7" s="119">
        <v>0</v>
      </c>
      <c r="J7" s="107"/>
      <c r="K7" s="120">
        <v>0</v>
      </c>
    </row>
    <row r="8" spans="4:23">
      <c r="D8" s="121">
        <v>0</v>
      </c>
      <c r="E8" s="121">
        <v>0</v>
      </c>
      <c r="F8" s="121">
        <v>0</v>
      </c>
      <c r="G8" s="121">
        <v>0</v>
      </c>
      <c r="J8" s="107"/>
      <c r="K8" s="106">
        <v>0</v>
      </c>
    </row>
    <row r="9" spans="4:23">
      <c r="D9" s="121">
        <v>0</v>
      </c>
      <c r="E9" s="121">
        <v>0</v>
      </c>
      <c r="F9" s="121">
        <v>0</v>
      </c>
      <c r="G9" s="121">
        <v>0</v>
      </c>
      <c r="J9" s="107"/>
      <c r="K9" s="111"/>
      <c r="W9" s="106">
        <v>0</v>
      </c>
    </row>
    <row r="10" spans="4:23">
      <c r="D10" s="121">
        <v>0</v>
      </c>
      <c r="E10" s="121">
        <v>0</v>
      </c>
      <c r="F10" s="121">
        <v>0</v>
      </c>
      <c r="G10" s="121">
        <v>0</v>
      </c>
      <c r="J10" s="107"/>
      <c r="K10" s="112">
        <v>0</v>
      </c>
    </row>
    <row r="11" spans="4:23">
      <c r="D11" s="121">
        <v>0</v>
      </c>
      <c r="E11" s="121">
        <v>0</v>
      </c>
      <c r="F11" s="121">
        <v>0</v>
      </c>
      <c r="G11" s="121">
        <v>0</v>
      </c>
      <c r="J11" s="107"/>
      <c r="K11" s="113">
        <v>0</v>
      </c>
    </row>
    <row r="12" spans="4:23">
      <c r="D12" s="121">
        <v>0</v>
      </c>
      <c r="E12" s="121">
        <v>0</v>
      </c>
      <c r="F12" s="121">
        <v>0</v>
      </c>
      <c r="G12" s="121">
        <v>0</v>
      </c>
      <c r="J12" s="107"/>
      <c r="K12" s="114">
        <v>0</v>
      </c>
    </row>
    <row r="13" spans="4:23">
      <c r="D13" s="121">
        <v>0</v>
      </c>
      <c r="E13" s="121">
        <v>0</v>
      </c>
      <c r="F13" s="121">
        <v>0</v>
      </c>
      <c r="G13" s="121">
        <v>0</v>
      </c>
      <c r="J13" s="107"/>
      <c r="K13" s="115">
        <v>0</v>
      </c>
    </row>
    <row r="14" spans="4:23">
      <c r="D14" s="121">
        <v>0</v>
      </c>
      <c r="E14" s="121">
        <v>0</v>
      </c>
      <c r="F14" s="121">
        <v>0</v>
      </c>
      <c r="G14" s="121">
        <v>0</v>
      </c>
      <c r="J14" s="107"/>
      <c r="K14" s="122">
        <v>0</v>
      </c>
    </row>
    <row r="15" spans="4:23">
      <c r="D15" s="121">
        <v>0</v>
      </c>
      <c r="E15" s="121">
        <v>0</v>
      </c>
      <c r="F15" s="121">
        <v>0</v>
      </c>
      <c r="G15" s="121">
        <v>0</v>
      </c>
      <c r="J15" s="107"/>
    </row>
    <row r="16" spans="4:23">
      <c r="D16" s="121">
        <v>0</v>
      </c>
      <c r="E16" s="121">
        <v>0</v>
      </c>
      <c r="F16" s="121">
        <v>0</v>
      </c>
      <c r="G16" s="121">
        <v>0</v>
      </c>
      <c r="J16" s="107"/>
      <c r="K16" s="106">
        <v>0</v>
      </c>
      <c r="L16" s="105"/>
      <c r="M16" s="105"/>
      <c r="N16" s="105"/>
      <c r="O16" s="105"/>
      <c r="P16" s="105"/>
      <c r="Q16" s="105"/>
      <c r="R16" s="105"/>
      <c r="S16" s="105"/>
    </row>
    <row r="17" spans="4:42">
      <c r="D17" s="121">
        <v>0</v>
      </c>
      <c r="E17" s="121">
        <v>0</v>
      </c>
      <c r="F17" s="121">
        <v>0</v>
      </c>
      <c r="G17" s="121">
        <v>0</v>
      </c>
      <c r="J17" s="107"/>
      <c r="K17" s="105"/>
      <c r="L17" s="105"/>
      <c r="M17" s="105"/>
      <c r="N17" s="105"/>
      <c r="O17" s="105"/>
      <c r="P17" s="105"/>
      <c r="Q17" s="105"/>
      <c r="R17" s="105"/>
      <c r="S17" s="105"/>
    </row>
    <row r="18" spans="4:42">
      <c r="D18" s="121">
        <v>0</v>
      </c>
      <c r="E18" s="121">
        <v>0</v>
      </c>
      <c r="F18" s="121">
        <v>0</v>
      </c>
      <c r="G18" s="121">
        <v>0</v>
      </c>
      <c r="J18" s="107"/>
      <c r="K18" s="105"/>
      <c r="L18" s="110">
        <v>0</v>
      </c>
      <c r="M18" s="110"/>
      <c r="N18" s="110"/>
      <c r="O18" s="110"/>
      <c r="P18" s="110"/>
      <c r="Q18" s="110"/>
      <c r="R18" s="110"/>
      <c r="S18" s="110"/>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row>
    <row r="19" spans="4:42">
      <c r="D19" s="121">
        <v>0</v>
      </c>
      <c r="E19" s="121">
        <v>0</v>
      </c>
      <c r="F19" s="121">
        <v>0</v>
      </c>
      <c r="G19" s="121">
        <v>0</v>
      </c>
      <c r="J19" s="107"/>
      <c r="K19" s="105"/>
      <c r="L19" s="110"/>
      <c r="M19" s="110"/>
      <c r="N19" s="110"/>
      <c r="O19" s="110"/>
      <c r="P19" s="110"/>
      <c r="Q19" s="110"/>
      <c r="R19" s="110"/>
      <c r="S19" s="110"/>
      <c r="T19" s="115"/>
      <c r="U19" s="115"/>
      <c r="V19" s="115"/>
      <c r="W19" s="115"/>
      <c r="X19" s="115"/>
      <c r="Y19" s="115"/>
      <c r="Z19" s="115"/>
      <c r="AA19" s="115"/>
      <c r="AB19" s="115"/>
      <c r="AC19" s="115"/>
      <c r="AD19" s="115"/>
      <c r="AE19" s="115"/>
      <c r="AF19" s="115"/>
      <c r="AG19" s="115"/>
      <c r="AH19" s="115"/>
      <c r="AI19" s="115"/>
      <c r="AJ19" s="115"/>
      <c r="AK19" s="115"/>
      <c r="AL19" s="115"/>
      <c r="AM19" s="115"/>
      <c r="AN19" s="115"/>
      <c r="AO19" s="115"/>
      <c r="AP19" s="115"/>
    </row>
    <row r="20" spans="4:42">
      <c r="D20" s="121">
        <v>0</v>
      </c>
      <c r="E20" s="121">
        <v>0</v>
      </c>
      <c r="F20" s="121">
        <v>0</v>
      </c>
      <c r="G20" s="121">
        <v>0</v>
      </c>
      <c r="J20" s="107"/>
      <c r="K20" s="105"/>
      <c r="L20" s="105"/>
      <c r="M20" s="105"/>
      <c r="N20" s="105"/>
      <c r="O20" s="105"/>
      <c r="P20" s="105"/>
      <c r="Q20" s="105"/>
      <c r="S20" s="105"/>
      <c r="T20" s="115"/>
      <c r="U20" s="115"/>
      <c r="V20" s="115"/>
    </row>
    <row r="21" spans="4:42">
      <c r="D21" s="121">
        <v>0</v>
      </c>
      <c r="E21" s="121">
        <v>0</v>
      </c>
      <c r="F21" s="121">
        <v>0</v>
      </c>
      <c r="G21" s="121">
        <v>0</v>
      </c>
      <c r="J21" s="107"/>
      <c r="K21" s="169">
        <v>0</v>
      </c>
      <c r="L21" s="105">
        <v>0</v>
      </c>
      <c r="M21" s="105">
        <v>0</v>
      </c>
      <c r="N21" s="105"/>
      <c r="O21" s="105"/>
      <c r="P21" s="105"/>
      <c r="Q21" s="105"/>
      <c r="R21" s="106">
        <v>0</v>
      </c>
      <c r="S21" s="105">
        <v>0</v>
      </c>
      <c r="T21" s="115"/>
      <c r="U21" s="115"/>
      <c r="V21" s="115"/>
    </row>
    <row r="22" spans="4:42">
      <c r="D22" s="121">
        <v>0</v>
      </c>
      <c r="E22" s="121">
        <v>0</v>
      </c>
      <c r="F22" s="121">
        <v>0</v>
      </c>
      <c r="G22" s="121">
        <v>0</v>
      </c>
      <c r="J22" s="107"/>
      <c r="K22" s="105"/>
      <c r="L22" s="105">
        <v>0</v>
      </c>
      <c r="M22" s="105">
        <v>0</v>
      </c>
      <c r="N22" s="105">
        <v>0</v>
      </c>
      <c r="O22" s="105">
        <v>0</v>
      </c>
      <c r="P22" s="105"/>
      <c r="Q22" s="105"/>
      <c r="R22" s="106">
        <v>0</v>
      </c>
      <c r="S22" s="106">
        <v>0</v>
      </c>
      <c r="T22" s="115">
        <v>0</v>
      </c>
      <c r="U22" s="115">
        <v>0</v>
      </c>
      <c r="V22" s="115"/>
    </row>
    <row r="23" spans="4:42">
      <c r="D23" s="121">
        <v>0</v>
      </c>
      <c r="E23" s="121">
        <v>0</v>
      </c>
      <c r="F23" s="121">
        <v>0</v>
      </c>
      <c r="G23" s="121">
        <v>0</v>
      </c>
      <c r="J23" s="107"/>
      <c r="K23" s="105"/>
      <c r="L23" s="105">
        <v>0</v>
      </c>
      <c r="M23" s="105">
        <v>0</v>
      </c>
      <c r="N23" s="105">
        <v>0</v>
      </c>
      <c r="O23" s="105">
        <v>0</v>
      </c>
      <c r="P23" s="105"/>
      <c r="Q23" s="105"/>
      <c r="R23" s="106">
        <v>0</v>
      </c>
      <c r="S23" s="106">
        <v>1</v>
      </c>
      <c r="T23" s="115">
        <v>1</v>
      </c>
      <c r="U23" s="115">
        <v>1</v>
      </c>
      <c r="V23" s="115"/>
    </row>
    <row r="24" spans="4:42">
      <c r="D24" s="121">
        <v>0</v>
      </c>
      <c r="E24" s="121">
        <v>0</v>
      </c>
      <c r="F24" s="121">
        <v>0</v>
      </c>
      <c r="G24" s="121">
        <v>0</v>
      </c>
      <c r="J24" s="107"/>
      <c r="K24" s="105"/>
      <c r="L24" s="105">
        <v>0</v>
      </c>
      <c r="M24" s="105">
        <v>0</v>
      </c>
      <c r="N24" s="105">
        <v>0</v>
      </c>
      <c r="O24" s="105">
        <v>0</v>
      </c>
      <c r="P24" s="105"/>
      <c r="Q24" s="105"/>
      <c r="R24" s="106">
        <v>0</v>
      </c>
      <c r="S24" s="106">
        <v>1</v>
      </c>
      <c r="T24" s="115">
        <v>1</v>
      </c>
      <c r="U24" s="115">
        <v>1</v>
      </c>
      <c r="V24" s="115"/>
    </row>
    <row r="25" spans="4:42">
      <c r="D25" s="121">
        <v>0</v>
      </c>
      <c r="E25" s="121">
        <v>0</v>
      </c>
      <c r="F25" s="121">
        <v>0</v>
      </c>
      <c r="G25" s="121">
        <v>0</v>
      </c>
      <c r="J25" s="107"/>
      <c r="K25" s="105"/>
      <c r="L25" s="105">
        <v>0</v>
      </c>
      <c r="M25" s="105">
        <v>0</v>
      </c>
      <c r="N25" s="105">
        <v>0</v>
      </c>
      <c r="O25" s="105">
        <v>0</v>
      </c>
      <c r="P25" s="105"/>
      <c r="Q25" s="105"/>
      <c r="R25" s="106">
        <v>0</v>
      </c>
      <c r="S25" s="106">
        <v>0</v>
      </c>
      <c r="T25" s="106">
        <v>0</v>
      </c>
      <c r="U25" s="106">
        <v>0</v>
      </c>
    </row>
    <row r="26" spans="4:42">
      <c r="D26" s="121">
        <v>0</v>
      </c>
      <c r="E26" s="121">
        <v>0</v>
      </c>
      <c r="F26" s="121">
        <v>0</v>
      </c>
      <c r="G26" s="121">
        <v>0</v>
      </c>
      <c r="J26" s="107"/>
      <c r="K26" s="105"/>
      <c r="L26" s="105">
        <v>0</v>
      </c>
      <c r="M26" s="105">
        <v>0</v>
      </c>
      <c r="N26" s="105"/>
      <c r="O26" s="105">
        <v>0</v>
      </c>
      <c r="P26" s="105"/>
      <c r="Q26" s="105"/>
      <c r="R26" s="106">
        <v>0</v>
      </c>
      <c r="S26" s="106">
        <v>0</v>
      </c>
      <c r="U26" s="106">
        <v>0</v>
      </c>
    </row>
    <row r="27" spans="4:42">
      <c r="D27" s="121">
        <v>0</v>
      </c>
      <c r="E27" s="121">
        <v>0</v>
      </c>
      <c r="F27" s="121">
        <v>0</v>
      </c>
      <c r="G27" s="121">
        <v>0</v>
      </c>
      <c r="J27" s="107"/>
      <c r="K27" s="105"/>
      <c r="L27" s="105">
        <v>0</v>
      </c>
      <c r="M27" s="105">
        <v>0</v>
      </c>
      <c r="N27" s="105">
        <v>0</v>
      </c>
      <c r="O27" s="105">
        <v>0</v>
      </c>
      <c r="P27" s="105"/>
      <c r="Q27" s="105"/>
      <c r="R27" s="106">
        <v>0</v>
      </c>
      <c r="S27" s="106">
        <v>1</v>
      </c>
      <c r="T27" s="106">
        <v>1</v>
      </c>
      <c r="U27" s="106">
        <v>1</v>
      </c>
    </row>
    <row r="28" spans="4:42">
      <c r="D28" s="121">
        <v>0</v>
      </c>
      <c r="E28" s="121">
        <v>0</v>
      </c>
      <c r="F28" s="121">
        <v>0</v>
      </c>
      <c r="G28" s="121">
        <v>0</v>
      </c>
      <c r="J28" s="107"/>
      <c r="K28" s="105"/>
      <c r="L28" s="105"/>
      <c r="M28" s="105"/>
      <c r="N28" s="105"/>
      <c r="P28" s="105"/>
      <c r="Q28" s="105"/>
    </row>
    <row r="29" spans="4:42">
      <c r="D29" s="121">
        <v>0</v>
      </c>
      <c r="E29" s="121">
        <v>0</v>
      </c>
      <c r="F29" s="121">
        <v>0</v>
      </c>
      <c r="G29" s="121">
        <v>0</v>
      </c>
      <c r="J29" s="107"/>
      <c r="K29" s="105"/>
      <c r="L29" s="105"/>
      <c r="M29" s="105"/>
      <c r="N29" s="105"/>
      <c r="P29" s="105"/>
      <c r="Q29" s="105"/>
    </row>
    <row r="30" spans="4:42">
      <c r="D30" s="121">
        <v>0</v>
      </c>
      <c r="E30" s="121">
        <v>0</v>
      </c>
      <c r="F30" s="121">
        <v>0</v>
      </c>
      <c r="G30" s="121">
        <v>0</v>
      </c>
      <c r="J30" s="107"/>
      <c r="K30" s="105"/>
      <c r="L30" s="105"/>
      <c r="M30" s="105"/>
      <c r="N30" s="105"/>
    </row>
    <row r="31" spans="4:42">
      <c r="D31" s="121">
        <v>0</v>
      </c>
      <c r="E31" s="121">
        <v>0</v>
      </c>
      <c r="F31" s="121">
        <v>0</v>
      </c>
      <c r="G31" s="121">
        <v>0</v>
      </c>
      <c r="J31" s="107"/>
      <c r="K31" s="105"/>
      <c r="L31" s="105"/>
      <c r="M31" s="105"/>
      <c r="N31" s="105"/>
      <c r="O31" s="105"/>
      <c r="P31" s="105"/>
      <c r="Q31" s="105"/>
    </row>
    <row r="32" spans="4:42">
      <c r="D32" s="121">
        <v>0</v>
      </c>
      <c r="E32" s="121">
        <v>0</v>
      </c>
      <c r="F32" s="121">
        <v>0</v>
      </c>
      <c r="G32" s="121">
        <v>0</v>
      </c>
      <c r="J32" s="107"/>
      <c r="K32" s="105"/>
      <c r="L32" s="105"/>
      <c r="M32" s="105"/>
      <c r="N32" s="105"/>
      <c r="O32" s="105"/>
      <c r="P32" s="105"/>
      <c r="Q32" s="105"/>
      <c r="T32" s="105"/>
      <c r="U32" s="105"/>
      <c r="V32" s="105"/>
      <c r="W32" s="105"/>
    </row>
    <row r="33" spans="4:23">
      <c r="D33" s="121">
        <v>0</v>
      </c>
      <c r="E33" s="121">
        <v>0</v>
      </c>
      <c r="F33" s="121">
        <v>0</v>
      </c>
      <c r="G33" s="121">
        <v>0</v>
      </c>
      <c r="J33" s="107"/>
      <c r="K33" s="105"/>
      <c r="L33" s="105"/>
      <c r="M33" s="105"/>
      <c r="N33" s="105"/>
      <c r="O33" s="105"/>
      <c r="P33" s="105"/>
      <c r="Q33" s="105"/>
      <c r="T33" s="105"/>
      <c r="U33" s="105"/>
      <c r="V33" s="105"/>
      <c r="W33" s="105"/>
    </row>
    <row r="34" spans="4:23">
      <c r="D34" s="121">
        <v>0</v>
      </c>
      <c r="E34" s="121">
        <v>0</v>
      </c>
      <c r="F34" s="121">
        <v>0</v>
      </c>
      <c r="G34" s="121">
        <v>0</v>
      </c>
      <c r="J34" s="107"/>
      <c r="K34" s="105"/>
      <c r="L34" s="105"/>
      <c r="M34" s="105"/>
      <c r="N34" s="105"/>
      <c r="O34" s="105"/>
      <c r="P34" s="105"/>
      <c r="Q34" s="105"/>
      <c r="T34" s="105"/>
      <c r="U34" s="105"/>
      <c r="V34" s="105"/>
      <c r="W34" s="105"/>
    </row>
    <row r="35" spans="4:23">
      <c r="D35" s="121">
        <v>0</v>
      </c>
      <c r="E35" s="121">
        <v>0</v>
      </c>
      <c r="F35" s="121">
        <v>0</v>
      </c>
      <c r="G35" s="121">
        <v>0</v>
      </c>
      <c r="J35" s="107"/>
      <c r="K35" s="105"/>
      <c r="L35" s="105"/>
      <c r="M35" s="105"/>
      <c r="N35" s="105"/>
      <c r="O35" s="105"/>
      <c r="P35" s="105"/>
      <c r="Q35" s="105"/>
      <c r="T35" s="105"/>
      <c r="U35" s="105"/>
      <c r="V35" s="105"/>
      <c r="W35" s="105"/>
    </row>
    <row r="36" spans="4:23">
      <c r="D36" s="121">
        <v>0</v>
      </c>
      <c r="E36" s="121">
        <v>0</v>
      </c>
      <c r="F36" s="121">
        <v>0</v>
      </c>
      <c r="G36" s="121">
        <v>0</v>
      </c>
      <c r="J36" s="107"/>
      <c r="K36" s="105"/>
      <c r="L36" s="105"/>
      <c r="M36" s="105"/>
      <c r="N36" s="105"/>
      <c r="O36" s="105"/>
      <c r="P36" s="105"/>
      <c r="Q36" s="105"/>
      <c r="T36" s="105"/>
      <c r="U36" s="105"/>
      <c r="V36" s="105"/>
      <c r="W36" s="105"/>
    </row>
    <row r="37" spans="4:23">
      <c r="D37" s="121">
        <v>0</v>
      </c>
      <c r="E37" s="121">
        <v>0</v>
      </c>
      <c r="F37" s="121">
        <v>0</v>
      </c>
      <c r="G37" s="121">
        <v>0</v>
      </c>
      <c r="J37" s="107"/>
      <c r="K37" s="105"/>
      <c r="L37" s="105"/>
      <c r="M37" s="105"/>
      <c r="N37" s="105"/>
      <c r="O37" s="105"/>
      <c r="P37" s="105"/>
      <c r="Q37" s="105"/>
      <c r="T37" s="105"/>
      <c r="U37" s="105"/>
      <c r="V37" s="105"/>
      <c r="W37" s="105"/>
    </row>
    <row r="38" spans="4:23">
      <c r="D38" s="121">
        <v>0</v>
      </c>
      <c r="E38" s="121">
        <v>0</v>
      </c>
      <c r="F38" s="121">
        <v>0</v>
      </c>
      <c r="G38" s="121">
        <v>0</v>
      </c>
      <c r="J38" s="107"/>
      <c r="K38" s="105"/>
      <c r="L38" s="105"/>
      <c r="M38" s="105"/>
      <c r="N38" s="105"/>
      <c r="T38" s="105"/>
      <c r="U38" s="105"/>
      <c r="V38" s="105"/>
      <c r="W38" s="105"/>
    </row>
    <row r="39" spans="4:23">
      <c r="D39" s="121">
        <v>0</v>
      </c>
      <c r="E39" s="121">
        <v>0</v>
      </c>
      <c r="F39" s="121">
        <v>0</v>
      </c>
      <c r="G39" s="121">
        <v>0</v>
      </c>
      <c r="J39" s="107"/>
      <c r="K39" s="105"/>
      <c r="L39" s="105"/>
      <c r="M39" s="105"/>
      <c r="N39" s="105"/>
      <c r="R39" s="105"/>
      <c r="S39" s="105"/>
      <c r="T39" s="105"/>
      <c r="U39" s="105"/>
      <c r="V39" s="105"/>
    </row>
    <row r="40" spans="4:23">
      <c r="D40" s="121">
        <v>0</v>
      </c>
      <c r="E40" s="121">
        <v>0</v>
      </c>
      <c r="F40" s="121">
        <v>0</v>
      </c>
      <c r="G40" s="121">
        <v>0</v>
      </c>
      <c r="J40" s="107"/>
      <c r="K40" s="105"/>
      <c r="L40" s="105"/>
      <c r="M40" s="105"/>
      <c r="N40" s="105"/>
      <c r="R40" s="105"/>
      <c r="S40" s="105"/>
      <c r="T40" s="105"/>
      <c r="U40" s="105"/>
      <c r="V40" s="105"/>
    </row>
    <row r="41" spans="4:23">
      <c r="D41" s="121">
        <v>0</v>
      </c>
      <c r="E41" s="121">
        <v>0</v>
      </c>
      <c r="F41" s="121">
        <v>0</v>
      </c>
      <c r="G41" s="121">
        <v>0</v>
      </c>
      <c r="J41" s="107"/>
      <c r="K41" s="105"/>
      <c r="L41" s="105"/>
      <c r="M41" s="105"/>
      <c r="N41" s="105"/>
      <c r="R41" s="105"/>
      <c r="S41" s="105"/>
      <c r="T41" s="105"/>
      <c r="U41" s="105"/>
      <c r="V41" s="105"/>
    </row>
    <row r="42" spans="4:23">
      <c r="D42" s="121">
        <v>0</v>
      </c>
      <c r="E42" s="121">
        <v>0</v>
      </c>
      <c r="F42" s="121">
        <v>0</v>
      </c>
      <c r="G42" s="121">
        <v>0</v>
      </c>
      <c r="J42" s="107"/>
      <c r="K42" s="105"/>
      <c r="L42" s="105"/>
      <c r="M42" s="105"/>
      <c r="N42" s="105"/>
      <c r="R42" s="105"/>
      <c r="S42" s="105"/>
      <c r="T42" s="105"/>
      <c r="U42" s="105"/>
      <c r="V42" s="105"/>
    </row>
    <row r="43" spans="4:23">
      <c r="D43" s="121">
        <v>0</v>
      </c>
      <c r="E43" s="121">
        <v>0</v>
      </c>
      <c r="F43" s="121">
        <v>0</v>
      </c>
      <c r="G43" s="121">
        <v>0</v>
      </c>
      <c r="J43" s="107"/>
      <c r="K43" s="105"/>
      <c r="L43" s="105"/>
      <c r="M43" s="105"/>
      <c r="N43" s="105"/>
      <c r="R43" s="105"/>
      <c r="S43" s="105"/>
      <c r="T43" s="105"/>
      <c r="U43" s="105"/>
      <c r="V43" s="105"/>
    </row>
    <row r="44" spans="4:23">
      <c r="D44" s="121">
        <v>0</v>
      </c>
      <c r="E44" s="121">
        <v>0</v>
      </c>
      <c r="F44" s="121">
        <v>0</v>
      </c>
      <c r="G44" s="121">
        <v>0</v>
      </c>
      <c r="J44" s="107"/>
      <c r="K44" s="105"/>
      <c r="L44" s="105"/>
      <c r="M44" s="105"/>
      <c r="N44" s="105"/>
      <c r="T44" s="105"/>
      <c r="U44" s="105"/>
      <c r="V44" s="105"/>
    </row>
    <row r="45" spans="4:23">
      <c r="D45" s="121">
        <v>0</v>
      </c>
      <c r="E45" s="121">
        <v>0</v>
      </c>
      <c r="F45" s="121">
        <v>0</v>
      </c>
      <c r="G45" s="121">
        <v>0</v>
      </c>
      <c r="J45" s="107"/>
      <c r="K45" s="107"/>
      <c r="L45" s="105"/>
      <c r="M45" s="105"/>
      <c r="N45" s="105"/>
      <c r="T45" s="105"/>
      <c r="U45" s="105"/>
      <c r="V45" s="105"/>
    </row>
    <row r="46" spans="4:23">
      <c r="D46" s="121">
        <v>0</v>
      </c>
      <c r="E46" s="121">
        <v>0</v>
      </c>
      <c r="F46" s="121">
        <v>0</v>
      </c>
      <c r="G46" s="121">
        <v>0</v>
      </c>
      <c r="J46" s="107"/>
      <c r="K46" s="107"/>
      <c r="L46" s="105"/>
      <c r="M46" s="105"/>
      <c r="N46" s="105"/>
      <c r="T46" s="105"/>
      <c r="U46" s="105"/>
      <c r="V46" s="105"/>
    </row>
    <row r="47" spans="4:23">
      <c r="D47" s="121">
        <v>0</v>
      </c>
      <c r="E47" s="121">
        <v>0</v>
      </c>
      <c r="F47" s="121">
        <v>0</v>
      </c>
      <c r="G47" s="121">
        <v>0</v>
      </c>
      <c r="J47" s="107"/>
      <c r="K47" s="107"/>
      <c r="L47" s="105"/>
      <c r="M47" s="105"/>
      <c r="T47" s="105"/>
      <c r="U47" s="105"/>
      <c r="V47" s="105"/>
    </row>
    <row r="48" spans="4:23">
      <c r="D48" s="121">
        <v>0</v>
      </c>
      <c r="E48" s="121">
        <v>0</v>
      </c>
      <c r="F48" s="121">
        <v>0</v>
      </c>
      <c r="G48" s="121">
        <v>0</v>
      </c>
      <c r="J48" s="107"/>
      <c r="K48" s="107"/>
      <c r="L48" s="105"/>
      <c r="M48" s="105"/>
      <c r="T48" s="105"/>
      <c r="U48" s="105"/>
      <c r="V48" s="105"/>
    </row>
    <row r="49" spans="4:22">
      <c r="D49" s="121">
        <v>0</v>
      </c>
      <c r="E49" s="121">
        <v>0</v>
      </c>
      <c r="F49" s="121">
        <v>0</v>
      </c>
      <c r="G49" s="121">
        <v>0</v>
      </c>
      <c r="J49" s="107"/>
      <c r="K49" s="107"/>
      <c r="T49" s="105"/>
      <c r="U49" s="105"/>
      <c r="V49" s="105"/>
    </row>
    <row r="50" spans="4:22">
      <c r="D50" s="121">
        <v>0</v>
      </c>
      <c r="E50" s="121">
        <v>0</v>
      </c>
      <c r="F50" s="121">
        <v>0</v>
      </c>
      <c r="G50" s="121">
        <v>0</v>
      </c>
      <c r="J50" s="107"/>
      <c r="K50" s="107"/>
      <c r="U50" s="105"/>
      <c r="V50" s="105"/>
    </row>
    <row r="51" spans="4:22">
      <c r="D51" s="121">
        <v>0</v>
      </c>
      <c r="E51" s="121">
        <v>0</v>
      </c>
      <c r="F51" s="121">
        <v>0</v>
      </c>
      <c r="G51" s="121">
        <v>0</v>
      </c>
      <c r="J51" s="107"/>
      <c r="K51" s="107"/>
      <c r="U51" s="105"/>
      <c r="V51" s="105"/>
    </row>
    <row r="52" spans="4:22">
      <c r="D52" s="121">
        <v>0</v>
      </c>
      <c r="E52" s="121">
        <v>0</v>
      </c>
      <c r="F52" s="121">
        <v>0</v>
      </c>
      <c r="G52" s="121">
        <v>0</v>
      </c>
      <c r="J52" s="107"/>
      <c r="K52" s="107"/>
    </row>
    <row r="53" spans="4:22">
      <c r="D53" s="121">
        <v>0</v>
      </c>
      <c r="E53" s="121">
        <v>0</v>
      </c>
      <c r="F53" s="121">
        <v>0</v>
      </c>
      <c r="G53" s="121">
        <v>0</v>
      </c>
      <c r="J53" s="107"/>
    </row>
    <row r="54" spans="4:22">
      <c r="D54" s="121">
        <v>0</v>
      </c>
      <c r="E54" s="121">
        <v>0</v>
      </c>
      <c r="F54" s="121">
        <v>0</v>
      </c>
      <c r="G54" s="121">
        <v>0</v>
      </c>
      <c r="J54" s="107"/>
    </row>
    <row r="55" spans="4:22">
      <c r="D55" s="121">
        <v>0</v>
      </c>
      <c r="E55" s="121">
        <v>0</v>
      </c>
      <c r="F55" s="121">
        <v>0</v>
      </c>
      <c r="G55" s="121">
        <v>0</v>
      </c>
      <c r="J55" s="107"/>
    </row>
    <row r="56" spans="4:22">
      <c r="D56" s="121">
        <v>0</v>
      </c>
      <c r="E56" s="121">
        <v>0</v>
      </c>
      <c r="F56" s="121">
        <v>0</v>
      </c>
      <c r="G56" s="121">
        <v>0</v>
      </c>
      <c r="J56" s="107"/>
    </row>
    <row r="57" spans="4:22">
      <c r="D57" s="121">
        <v>0</v>
      </c>
      <c r="E57" s="121">
        <v>0</v>
      </c>
      <c r="F57" s="121">
        <v>0</v>
      </c>
      <c r="G57" s="121">
        <v>0</v>
      </c>
      <c r="J57" s="107"/>
    </row>
    <row r="58" spans="4:22">
      <c r="D58" s="121">
        <v>0</v>
      </c>
      <c r="E58" s="121">
        <v>0</v>
      </c>
      <c r="F58" s="121">
        <v>0</v>
      </c>
      <c r="G58" s="121">
        <v>0</v>
      </c>
      <c r="J58" s="107"/>
    </row>
    <row r="59" spans="4:22">
      <c r="D59" s="121">
        <v>0</v>
      </c>
      <c r="E59" s="121">
        <v>0</v>
      </c>
      <c r="F59" s="121">
        <v>0</v>
      </c>
      <c r="G59" s="121">
        <v>0</v>
      </c>
      <c r="J59" s="107"/>
    </row>
    <row r="60" spans="4:22">
      <c r="D60" s="121">
        <v>0</v>
      </c>
      <c r="E60" s="121">
        <v>0</v>
      </c>
      <c r="F60" s="121">
        <v>0</v>
      </c>
      <c r="G60" s="121">
        <v>0</v>
      </c>
      <c r="J60" s="107"/>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4A0CC-00F2-4575-877C-670C7F18EA13}">
  <sheetPr>
    <tabColor rgb="FF4FADEA"/>
  </sheetPr>
  <dimension ref="C1:AP60"/>
  <sheetViews>
    <sheetView zoomScale="36" zoomScaleNormal="110" zoomScalePageLayoutView="85" workbookViewId="0">
      <selection activeCell="S23" sqref="S23"/>
    </sheetView>
  </sheetViews>
  <sheetFormatPr defaultColWidth="10.7109375" defaultRowHeight="8.25"/>
  <cols>
    <col min="1" max="2" width="0.85546875" style="106" customWidth="1"/>
    <col min="3" max="3" width="1.28515625" style="106" customWidth="1"/>
    <col min="4" max="4" width="9" style="105" customWidth="1"/>
    <col min="5" max="5" width="14" style="105" bestFit="1" customWidth="1"/>
    <col min="6" max="6" width="11.28515625" style="106" customWidth="1"/>
    <col min="7" max="7" width="12.140625" style="106" customWidth="1"/>
    <col min="8" max="9" width="12.140625" style="105" customWidth="1"/>
    <col min="10" max="10" width="3" style="106" customWidth="1"/>
    <col min="11" max="11" width="12.7109375" style="106" customWidth="1"/>
    <col min="12" max="12" width="37.7109375" style="106" bestFit="1" customWidth="1"/>
    <col min="13" max="14" width="31.5703125" style="106" bestFit="1" customWidth="1"/>
    <col min="15" max="15" width="18" style="106" bestFit="1" customWidth="1"/>
    <col min="16" max="17" width="10" style="106" customWidth="1"/>
    <col min="18" max="18" width="12.42578125" style="106" customWidth="1"/>
    <col min="19" max="25" width="12.28515625" style="106" customWidth="1"/>
    <col min="26" max="26" width="3" style="106" customWidth="1"/>
    <col min="27" max="16384" width="10.7109375" style="106"/>
  </cols>
  <sheetData>
    <row r="1" spans="3:23">
      <c r="K1" s="106" t="s">
        <v>316</v>
      </c>
    </row>
    <row r="2" spans="3:23">
      <c r="C2" s="106">
        <f ca="1">IF(F!$F$2="DRAGGING CELLS IS NOT PERMITTED. PLEASE UNDO LAST ACTION!!",0,IF(F!$R$1&lt;&gt;"Feedback OFF",IF(Scoreboard!$F$26="",SUMIFS(FPT!A3:$AN$60, FPT!A3:$AN$60, "&gt;0", FSC!A3:$AN$60, "PerfectMsg")+ABS(SUMIFS(FPT!A3:$AN$60, FPT!A3:$AN$60, "&lt;0", FSC!A3:$AN$60, "PerfectMsg")),0),0))</f>
        <v>9</v>
      </c>
      <c r="D2" s="105">
        <f>SUMIF(FPT!A3:$AN$60,"&gt;0")</f>
        <v>9</v>
      </c>
    </row>
    <row r="3" spans="3:23" ht="4.9000000000000004" customHeight="1"/>
    <row r="4" spans="3:23" ht="4.9000000000000004" customHeight="1"/>
    <row r="5" spans="3:23" ht="4.9000000000000004" customHeight="1"/>
    <row r="7" spans="3:23" s="105" customFormat="1">
      <c r="D7" s="119">
        <v>0</v>
      </c>
      <c r="E7" s="119">
        <v>0</v>
      </c>
      <c r="F7" s="119">
        <v>0</v>
      </c>
      <c r="G7" s="119">
        <v>0</v>
      </c>
      <c r="J7" s="107"/>
      <c r="K7" s="120">
        <v>0</v>
      </c>
    </row>
    <row r="8" spans="3:23">
      <c r="D8" s="121">
        <v>0</v>
      </c>
      <c r="E8" s="121">
        <v>0</v>
      </c>
      <c r="F8" s="121">
        <v>0</v>
      </c>
      <c r="G8" s="121">
        <v>0</v>
      </c>
      <c r="J8" s="107"/>
      <c r="K8" s="106">
        <v>0</v>
      </c>
    </row>
    <row r="9" spans="3:23">
      <c r="D9" s="121">
        <v>0</v>
      </c>
      <c r="E9" s="121">
        <v>0</v>
      </c>
      <c r="F9" s="121">
        <v>0</v>
      </c>
      <c r="G9" s="121">
        <v>0</v>
      </c>
      <c r="J9" s="107"/>
      <c r="K9" s="111"/>
      <c r="W9" s="106">
        <v>986</v>
      </c>
    </row>
    <row r="10" spans="3:23">
      <c r="D10" s="121">
        <v>0</v>
      </c>
      <c r="E10" s="121">
        <v>0</v>
      </c>
      <c r="F10" s="121">
        <v>0</v>
      </c>
      <c r="G10" s="121">
        <v>0</v>
      </c>
      <c r="J10" s="107"/>
      <c r="K10" s="112">
        <v>0</v>
      </c>
    </row>
    <row r="11" spans="3:23">
      <c r="D11" s="121">
        <v>0</v>
      </c>
      <c r="E11" s="121">
        <v>0</v>
      </c>
      <c r="F11" s="121">
        <v>0</v>
      </c>
      <c r="G11" s="121">
        <v>0</v>
      </c>
      <c r="J11" s="107"/>
      <c r="K11" s="113">
        <v>0</v>
      </c>
    </row>
    <row r="12" spans="3:23">
      <c r="D12" s="121">
        <v>0</v>
      </c>
      <c r="E12" s="121">
        <v>0</v>
      </c>
      <c r="F12" s="121">
        <v>0</v>
      </c>
      <c r="G12" s="121">
        <v>0</v>
      </c>
      <c r="J12" s="107"/>
      <c r="K12" s="114">
        <v>0</v>
      </c>
    </row>
    <row r="13" spans="3:23">
      <c r="D13" s="121">
        <v>0</v>
      </c>
      <c r="E13" s="121">
        <v>0</v>
      </c>
      <c r="F13" s="121">
        <v>0</v>
      </c>
      <c r="G13" s="121">
        <v>0</v>
      </c>
      <c r="J13" s="107"/>
      <c r="K13" s="115">
        <v>0</v>
      </c>
    </row>
    <row r="14" spans="3:23">
      <c r="D14" s="121">
        <v>0</v>
      </c>
      <c r="E14" s="121">
        <v>0</v>
      </c>
      <c r="F14" s="121">
        <v>0</v>
      </c>
      <c r="G14" s="121">
        <v>0</v>
      </c>
      <c r="J14" s="107"/>
      <c r="K14" s="122">
        <v>0</v>
      </c>
    </row>
    <row r="15" spans="3:23">
      <c r="D15" s="121">
        <v>0</v>
      </c>
      <c r="E15" s="121">
        <v>0</v>
      </c>
      <c r="F15" s="121">
        <v>0</v>
      </c>
      <c r="G15" s="121">
        <v>0</v>
      </c>
      <c r="J15" s="107"/>
    </row>
    <row r="16" spans="3:23">
      <c r="D16" s="121">
        <v>0</v>
      </c>
      <c r="E16" s="121">
        <v>0</v>
      </c>
      <c r="F16" s="121">
        <v>0</v>
      </c>
      <c r="G16" s="121">
        <v>0</v>
      </c>
      <c r="J16" s="107"/>
      <c r="K16" s="106">
        <v>1002</v>
      </c>
      <c r="L16" s="105"/>
      <c r="M16" s="105"/>
      <c r="N16" s="105"/>
      <c r="O16" s="105"/>
      <c r="P16" s="105"/>
      <c r="Q16" s="105"/>
      <c r="R16" s="105"/>
      <c r="S16" s="105"/>
    </row>
    <row r="17" spans="4:42">
      <c r="D17" s="121">
        <v>0</v>
      </c>
      <c r="E17" s="121">
        <v>0</v>
      </c>
      <c r="F17" s="121">
        <v>0</v>
      </c>
      <c r="G17" s="121">
        <v>0</v>
      </c>
      <c r="J17" s="107"/>
      <c r="K17" s="105"/>
      <c r="L17" s="105"/>
      <c r="M17" s="105"/>
      <c r="N17" s="105"/>
      <c r="O17" s="105"/>
      <c r="P17" s="105"/>
      <c r="Q17" s="105"/>
      <c r="R17" s="105"/>
      <c r="S17" s="105"/>
    </row>
    <row r="18" spans="4:42">
      <c r="D18" s="121">
        <v>0</v>
      </c>
      <c r="E18" s="121">
        <v>0</v>
      </c>
      <c r="F18" s="121">
        <v>0</v>
      </c>
      <c r="G18" s="121">
        <v>0</v>
      </c>
      <c r="J18" s="107"/>
      <c r="K18" s="105"/>
      <c r="L18" s="110">
        <v>0</v>
      </c>
      <c r="M18" s="110"/>
      <c r="N18" s="110"/>
      <c r="O18" s="110"/>
      <c r="P18" s="110"/>
      <c r="Q18" s="110"/>
      <c r="R18" s="110"/>
      <c r="S18" s="110"/>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row>
    <row r="19" spans="4:42">
      <c r="D19" s="121">
        <v>0</v>
      </c>
      <c r="E19" s="121">
        <v>0</v>
      </c>
      <c r="F19" s="121">
        <v>0</v>
      </c>
      <c r="G19" s="121">
        <v>0</v>
      </c>
      <c r="J19" s="107"/>
      <c r="K19" s="105"/>
      <c r="L19" s="110"/>
      <c r="M19" s="110"/>
      <c r="N19" s="110"/>
      <c r="O19" s="110"/>
      <c r="P19" s="110"/>
      <c r="Q19" s="110"/>
      <c r="R19" s="110"/>
      <c r="S19" s="110"/>
      <c r="T19" s="115"/>
      <c r="U19" s="115"/>
      <c r="V19" s="115"/>
      <c r="W19" s="115"/>
      <c r="X19" s="115"/>
      <c r="Y19" s="115"/>
      <c r="Z19" s="115"/>
      <c r="AA19" s="115"/>
      <c r="AB19" s="115"/>
      <c r="AC19" s="115"/>
      <c r="AD19" s="115"/>
      <c r="AE19" s="115"/>
      <c r="AF19" s="115"/>
      <c r="AG19" s="115"/>
      <c r="AH19" s="115"/>
      <c r="AI19" s="115"/>
      <c r="AJ19" s="115"/>
      <c r="AK19" s="115"/>
      <c r="AL19" s="115"/>
      <c r="AM19" s="115"/>
      <c r="AN19" s="115"/>
      <c r="AO19" s="115"/>
      <c r="AP19" s="115"/>
    </row>
    <row r="20" spans="4:42">
      <c r="D20" s="121">
        <v>0</v>
      </c>
      <c r="E20" s="121">
        <v>0</v>
      </c>
      <c r="F20" s="121">
        <v>0</v>
      </c>
      <c r="G20" s="121">
        <v>0</v>
      </c>
      <c r="J20" s="107"/>
      <c r="K20" s="105"/>
      <c r="L20" s="105"/>
      <c r="M20" s="105"/>
      <c r="N20" s="105"/>
      <c r="O20" s="105"/>
      <c r="P20" s="105"/>
      <c r="Q20" s="105"/>
      <c r="S20" s="105"/>
      <c r="T20" s="115"/>
      <c r="U20" s="115"/>
      <c r="V20" s="115"/>
    </row>
    <row r="21" spans="4:42">
      <c r="D21" s="121">
        <v>0</v>
      </c>
      <c r="E21" s="121">
        <v>0</v>
      </c>
      <c r="F21" s="121">
        <v>0</v>
      </c>
      <c r="G21" s="121">
        <v>0</v>
      </c>
      <c r="J21" s="107"/>
      <c r="K21" s="169">
        <v>0</v>
      </c>
      <c r="L21" s="105">
        <v>0</v>
      </c>
      <c r="M21" s="105">
        <v>0</v>
      </c>
      <c r="N21" s="105"/>
      <c r="O21" s="105"/>
      <c r="P21" s="105"/>
      <c r="Q21" s="105"/>
      <c r="R21" s="106">
        <v>0</v>
      </c>
      <c r="S21" s="105">
        <v>0</v>
      </c>
      <c r="T21" s="115"/>
      <c r="U21" s="115"/>
      <c r="V21" s="115"/>
    </row>
    <row r="22" spans="4:42">
      <c r="D22" s="121">
        <v>0</v>
      </c>
      <c r="E22" s="121">
        <v>0</v>
      </c>
      <c r="F22" s="121">
        <v>0</v>
      </c>
      <c r="G22" s="121">
        <v>0</v>
      </c>
      <c r="J22" s="107"/>
      <c r="K22" s="105"/>
      <c r="L22" s="105">
        <v>0</v>
      </c>
      <c r="M22" s="105">
        <v>0</v>
      </c>
      <c r="N22" s="105">
        <v>0</v>
      </c>
      <c r="O22" s="105">
        <v>0</v>
      </c>
      <c r="P22" s="105"/>
      <c r="Q22" s="105"/>
      <c r="R22" s="106">
        <v>0</v>
      </c>
      <c r="S22" s="106">
        <v>0</v>
      </c>
      <c r="T22" s="115">
        <v>0</v>
      </c>
      <c r="U22" s="115">
        <v>0</v>
      </c>
      <c r="V22" s="115"/>
    </row>
    <row r="23" spans="4:42">
      <c r="D23" s="121">
        <v>0</v>
      </c>
      <c r="E23" s="121">
        <v>0</v>
      </c>
      <c r="F23" s="121">
        <v>0</v>
      </c>
      <c r="G23" s="121">
        <v>0</v>
      </c>
      <c r="J23" s="107"/>
      <c r="K23" s="105"/>
      <c r="L23" s="105">
        <v>0</v>
      </c>
      <c r="M23" s="105">
        <v>0</v>
      </c>
      <c r="N23" s="105">
        <v>0</v>
      </c>
      <c r="O23" s="105">
        <v>0</v>
      </c>
      <c r="P23" s="105"/>
      <c r="Q23" s="105"/>
      <c r="R23" s="106">
        <v>0</v>
      </c>
      <c r="S23" s="106" t="str">
        <f ca="1">_xlfn.IFS(ISBLANK(F!S23),"",IF(NOT(ISNA('#_F'!S23)),IF(ISNA(F!S23),TRUE,FALSE),FALSE),"StuNAMsg",IF(AND(ISNA('#_F'!S23),ISNA(F!S23)),TRUE,FALSE),"PerfectMsg",IF(NOT(ISERROR('#_F'!S23)),IF(ISERROR(F!S23),TRUE,FALSE),FALSE),"StuErrorMsg",IF(TYPE('#_F'!S23)&lt;&gt;TYPE(F!S23),TRUE,FALSE),"WrongTypeMsg",IF(_xlfn.ISFORMULA('#_F'!S23),IF(NOT(_xlfn.ISFORMULA(F!S23)),TRUE),FALSE),"MissingFormulaMsg",IF(NOT(AND(ISNUMBER(FIND("[",_xlfn.FORMULATEXT('#_F'!S23))),ISNUMBER(FIND("!",_xlfn.FORMULATEXT('#_F'!S23))))),AND(ISNUMBER(FIND("[",_xlfn.FORMULATEXT(F!S23))),ISNUMBER(FIND("!",_xlfn.FORMULATEXT(F!S23)))),FALSE),"ExternalRefsMsg",IF(ISNUMBER('#_F'!S23),IF(ABS('#_F'!S23-F!S23)&gt;0.00001,TRUE,FALSE),IF('#_F'!S23&lt;&gt;F!S23,TRUE,FALSE)),IF(ISNUMBER('#_F'!S23),IF('#_F'!S23&gt;F!S23,"TooLow","TooHigh"),"WrongAnswer"),NOT(_xlfn.ISFORMULA('#_F'!S23)),IF(_xlfn.IFS(ISTEXT('#_F'!S23),FALSE,ISLOGICAL('#_F'!S23),FALSE,SUBSTITUTE(CELL("format",'#_F'!S23),"-","")=SUBSTITUTE(CELL("format",F!S23),"-",""),FALSE,CELL("format",'#_F'!S23)="G",FALSE,AND(CELL("format",'#_F'!S23)="F0",CELL("format",F!S23)="G"),FALSE,TRUE,IFERROR(IF(MATCH(CELL("format",'#_F'!S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S23),_xlfn.FORMULATEXT(F!S23),F!S23),"9","#"),"8","#"),"7","#"),"6","#"),"5","#"),"4","#"),"3","#"),"2","#"),"1","#"),"0","#"),"$","")," ",""),",","@"),"&gt;","@"),"&lt;","@"),"=","@"),")","@"),"(","@"),"^","@"),"/","@"),"+","@"),"*","@"),"-","@"))-LEN(SUBSTITUTE(SUBSTITUTE(SUBSTITUTE(SUBSTITUTE(SUBSTITUTE(SUBSTITUTE(SUBSTITUTE(SUBSTITUTE(SUBSTITUTE(SUBSTITUTE(SUBSTITUTE(SUBSTITUTE(SUBSTITUTE(SUBSTITUTE(SUBSTITUTE(SUBSTITUTE(SUBSTITUTE(SUBSTITUTE(SUBSTITUTE(SUBSTITUTE(SUBSTITUTE(SUBSTITUTE(SUBSTITUTE(SUBSTITUTE(IF(_xlfn.ISFORMULA(F!S23),_xlfn.FORMULATEXT(F!S23),F!S23),"9","#"),"8","#"),"7","#"),"6","#"),"5","#"),"4","#"),"3","#"),"2","#"),"1","#"),"0","#"),"$","")," ",""),",","@"),"&gt;","@"),"&lt;","@"),"=","@"),")","@"),"(","@"),"^","@"),"/","@"),"+","@"),"*","@"),"-","@"),"@#","")))/2&gt;(LEN(SUBSTITUTE(SUBSTITUTE(SUBSTITUTE(SUBSTITUTE(SUBSTITUTE(SUBSTITUTE(SUBSTITUTE(SUBSTITUTE(SUBSTITUTE(SUBSTITUTE(SUBSTITUTE(SUBSTITUTE(SUBSTITUTE(SUBSTITUTE(SUBSTITUTE(SUBSTITUTE(SUBSTITUTE(SUBSTITUTE(SUBSTITUTE(SUBSTITUTE(SUBSTITUTE(SUBSTITUTE(SUBSTITUTE(IF(_xlfn.ISFORMULA('#_F'!S23),_xlfn.FORMULATEXT('#_F'!S23),'#_F'!S23),"9","#"),"8","#"),"7","#"),"6","#"),"5","#"),"4","#"),"3","#"),"2","#"),"1","#"),"0","#"),"$","")," ",""),",","@"),"&gt;","@"),"&lt;","@"),"=","@"),")","@"),"(","@"),"^","@"),"/","@"),"+","@"),"*","@"),"-","@"))-LEN(SUBSTITUTE(SUBSTITUTE(SUBSTITUTE(SUBSTITUTE(SUBSTITUTE(SUBSTITUTE(SUBSTITUTE(SUBSTITUTE(SUBSTITUTE(SUBSTITUTE(SUBSTITUTE(SUBSTITUTE(SUBSTITUTE(SUBSTITUTE(SUBSTITUTE(SUBSTITUTE(SUBSTITUTE(SUBSTITUTE(SUBSTITUTE(SUBSTITUTE(SUBSTITUTE(SUBSTITUTE(SUBSTITUTE(SUBSTITUTE(IF(_xlfn.ISFORMULA('#_F'!S23),_xlfn.FORMULATEXT('#_F'!S23),'#_F'!S23),"9","#"),"8","#"),"7","#"),"6","#"),"5","#"),"4","#"),"3","#"),"2","#"),"1","#"),"0","#"),"$","")," ",""),",","@"),"&gt;","@"),"&lt;","@"),"=","@"),")","@"),"(","@"),"^","@"),"/","@"),"+","@"),"*","@"),"-","@"),"@#","")))/2,TRUE,FALSE),"HardCodeMsg",IF(LEN(IF(_xlfn.ISFORMULA(F!S23),_xlfn.FORMULATEXT(F!S23),F!S23))-LEN(SUBSTITUTE(IF(_xlfn.ISFORMULA(F!S23),_xlfn.FORMULATEXT(F!S23),F!S23),"""",""))&gt;LEN(IF(_xlfn.ISFORMULA('#_F'!S23),_xlfn.FORMULATEXT('#_F'!S23),'#_F'!S23))-LEN(SUBSTITUTE(IF(_xlfn.ISFORMULA('#_F'!S23),_xlfn.FORMULATEXT('#_F'!S23),'#_F'!S23),"""","")),TRUE,FALSE),"HardQuoteMsg",IF(LEN(IF(_xlfn.ISFORMULA(F!S23),_xlfn.FORMULATEXT(F!S23),F!S23))-LEN(SUBSTITUTE(IF(_xlfn.ISFORMULA(F!S23),_xlfn.FORMULATEXT(F!S23),F!S23),"$",""))&lt;LEN(IF(_xlfn.ISFORMULA('#_F'!S23),_xlfn.FORMULATEXT('#_F'!S23),'#_F'!S23))-LEN(SUBSTITUTE(IF(_xlfn.ISFORMULA('#_F'!S23),_xlfn.FORMULATEXT('#_F'!S23),'#_F'!S23),"$","")),TRUE,FALSE),"MissingAbsMsg",_xlfn.IFS(ISTEXT('#_F'!S23),FALSE,ISLOGICAL('#_F'!S23),FALSE,SUBSTITUTE(CELL("format",'#_F'!S23),"-","")=SUBSTITUTE(CELL("format",F!S23),"-",""),FALSE,CELL("format",'#_F'!S23)="G",FALSE,AND(CELL("format",'#_F'!S23)="F0",CELL("format",F!S23)="G"),FALSE,TRUE,IFERROR(IF(MATCH(CELL("format",'#_F'!S23),FormatCodes_SFX!$A$4:$A$53,0)&gt;0,TRUE),FALSE),TRUE,TRUE),"FormatMsg",TRUE,"PerfectMsg")</f>
        <v>PerfectMsg</v>
      </c>
      <c r="T23" s="115" t="str">
        <f ca="1">_xlfn.IFS(ISBLANK(F!T23),"",IF(NOT(ISNA('#_F'!T23)),IF(ISNA(F!T23),TRUE,FALSE),FALSE),"StuNAMsg",IF(AND(ISNA('#_F'!T23),ISNA(F!T23)),TRUE,FALSE),"PerfectMsg",IF(NOT(ISERROR('#_F'!T23)),IF(ISERROR(F!T23),TRUE,FALSE),FALSE),"StuErrorMsg",IF(TYPE('#_F'!T23)&lt;&gt;TYPE(F!T23),TRUE,FALSE),"WrongTypeMsg",IF(_xlfn.ISFORMULA('#_F'!T23),IF(NOT(_xlfn.ISFORMULA(F!T23)),TRUE),FALSE),"MissingFormulaMsg",IF(NOT(AND(ISNUMBER(FIND("[",_xlfn.FORMULATEXT('#_F'!T23))),ISNUMBER(FIND("!",_xlfn.FORMULATEXT('#_F'!T23))))),AND(ISNUMBER(FIND("[",_xlfn.FORMULATEXT(F!T23))),ISNUMBER(FIND("!",_xlfn.FORMULATEXT(F!T23)))),FALSE),"ExternalRefsMsg",IF(ISNUMBER('#_F'!T23),IF(ABS('#_F'!T23-F!T23)&gt;0.00001,TRUE,FALSE),IF('#_F'!T23&lt;&gt;F!T23,TRUE,FALSE)),IF(ISNUMBER('#_F'!T23),IF('#_F'!T23&gt;F!T23,"TooLow","TooHigh"),"WrongAnswer"),NOT(_xlfn.ISFORMULA('#_F'!T23)),IF(_xlfn.IFS(ISTEXT('#_F'!T23),FALSE,ISLOGICAL('#_F'!T23),FALSE,SUBSTITUTE(CELL("format",'#_F'!T23),"-","")=SUBSTITUTE(CELL("format",F!T23),"-",""),FALSE,CELL("format",'#_F'!T23)="G",FALSE,AND(CELL("format",'#_F'!T23)="F0",CELL("format",F!T23)="G"),FALSE,TRUE,IFERROR(IF(MATCH(CELL("format",'#_F'!T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T23),_xlfn.FORMULATEXT(F!T23),F!T23),"9","#"),"8","#"),"7","#"),"6","#"),"5","#"),"4","#"),"3","#"),"2","#"),"1","#"),"0","#"),"$","")," ",""),",","@"),"&gt;","@"),"&lt;","@"),"=","@"),")","@"),"(","@"),"^","@"),"/","@"),"+","@"),"*","@"),"-","@"))-LEN(SUBSTITUTE(SUBSTITUTE(SUBSTITUTE(SUBSTITUTE(SUBSTITUTE(SUBSTITUTE(SUBSTITUTE(SUBSTITUTE(SUBSTITUTE(SUBSTITUTE(SUBSTITUTE(SUBSTITUTE(SUBSTITUTE(SUBSTITUTE(SUBSTITUTE(SUBSTITUTE(SUBSTITUTE(SUBSTITUTE(SUBSTITUTE(SUBSTITUTE(SUBSTITUTE(SUBSTITUTE(SUBSTITUTE(SUBSTITUTE(IF(_xlfn.ISFORMULA(F!T23),_xlfn.FORMULATEXT(F!T23),F!T23),"9","#"),"8","#"),"7","#"),"6","#"),"5","#"),"4","#"),"3","#"),"2","#"),"1","#"),"0","#"),"$","")," ",""),",","@"),"&gt;","@"),"&lt;","@"),"=","@"),")","@"),"(","@"),"^","@"),"/","@"),"+","@"),"*","@"),"-","@"),"@#","")))/2&gt;(LEN(SUBSTITUTE(SUBSTITUTE(SUBSTITUTE(SUBSTITUTE(SUBSTITUTE(SUBSTITUTE(SUBSTITUTE(SUBSTITUTE(SUBSTITUTE(SUBSTITUTE(SUBSTITUTE(SUBSTITUTE(SUBSTITUTE(SUBSTITUTE(SUBSTITUTE(SUBSTITUTE(SUBSTITUTE(SUBSTITUTE(SUBSTITUTE(SUBSTITUTE(SUBSTITUTE(SUBSTITUTE(SUBSTITUTE(IF(_xlfn.ISFORMULA('#_F'!T23),_xlfn.FORMULATEXT('#_F'!T23),'#_F'!T23),"9","#"),"8","#"),"7","#"),"6","#"),"5","#"),"4","#"),"3","#"),"2","#"),"1","#"),"0","#"),"$","")," ",""),",","@"),"&gt;","@"),"&lt;","@"),"=","@"),")","@"),"(","@"),"^","@"),"/","@"),"+","@"),"*","@"),"-","@"))-LEN(SUBSTITUTE(SUBSTITUTE(SUBSTITUTE(SUBSTITUTE(SUBSTITUTE(SUBSTITUTE(SUBSTITUTE(SUBSTITUTE(SUBSTITUTE(SUBSTITUTE(SUBSTITUTE(SUBSTITUTE(SUBSTITUTE(SUBSTITUTE(SUBSTITUTE(SUBSTITUTE(SUBSTITUTE(SUBSTITUTE(SUBSTITUTE(SUBSTITUTE(SUBSTITUTE(SUBSTITUTE(SUBSTITUTE(SUBSTITUTE(IF(_xlfn.ISFORMULA('#_F'!T23),_xlfn.FORMULATEXT('#_F'!T23),'#_F'!T23),"9","#"),"8","#"),"7","#"),"6","#"),"5","#"),"4","#"),"3","#"),"2","#"),"1","#"),"0","#"),"$","")," ",""),",","@"),"&gt;","@"),"&lt;","@"),"=","@"),")","@"),"(","@"),"^","@"),"/","@"),"+","@"),"*","@"),"-","@"),"@#","")))/2,TRUE,FALSE),"HardCodeMsg",IF(LEN(IF(_xlfn.ISFORMULA(F!T23),_xlfn.FORMULATEXT(F!T23),F!T23))-LEN(SUBSTITUTE(IF(_xlfn.ISFORMULA(F!T23),_xlfn.FORMULATEXT(F!T23),F!T23),"""",""))&gt;LEN(IF(_xlfn.ISFORMULA('#_F'!T23),_xlfn.FORMULATEXT('#_F'!T23),'#_F'!T23))-LEN(SUBSTITUTE(IF(_xlfn.ISFORMULA('#_F'!T23),_xlfn.FORMULATEXT('#_F'!T23),'#_F'!T23),"""","")),TRUE,FALSE),"HardQuoteMsg",IF(LEN(IF(_xlfn.ISFORMULA(F!T23),_xlfn.FORMULATEXT(F!T23),F!T23))-LEN(SUBSTITUTE(IF(_xlfn.ISFORMULA(F!T23),_xlfn.FORMULATEXT(F!T23),F!T23),"$",""))&lt;LEN(IF(_xlfn.ISFORMULA('#_F'!T23),_xlfn.FORMULATEXT('#_F'!T23),'#_F'!T23))-LEN(SUBSTITUTE(IF(_xlfn.ISFORMULA('#_F'!T23),_xlfn.FORMULATEXT('#_F'!T23),'#_F'!T23),"$","")),TRUE,FALSE),"MissingAbsMsg",_xlfn.IFS(ISTEXT('#_F'!T23),FALSE,ISLOGICAL('#_F'!T23),FALSE,SUBSTITUTE(CELL("format",'#_F'!T23),"-","")=SUBSTITUTE(CELL("format",F!T23),"-",""),FALSE,CELL("format",'#_F'!T23)="G",FALSE,AND(CELL("format",'#_F'!T23)="F0",CELL("format",F!T23)="G"),FALSE,TRUE,IFERROR(IF(MATCH(CELL("format",'#_F'!T23),FormatCodes_SFX!$A$4:$A$53,0)&gt;0,TRUE),FALSE),TRUE,TRUE),"FormatMsg",TRUE,"PerfectMsg")</f>
        <v>PerfectMsg</v>
      </c>
      <c r="U23" s="115" t="str">
        <f ca="1">_xlfn.IFS(ISBLANK(F!U23),"",IF(NOT(ISNA('#_F'!U23)),IF(ISNA(F!U23),TRUE,FALSE),FALSE),"StuNAMsg",IF(AND(ISNA('#_F'!U23),ISNA(F!U23)),TRUE,FALSE),"PerfectMsg",IF(NOT(ISERROR('#_F'!U23)),IF(ISERROR(F!U23),TRUE,FALSE),FALSE),"StuErrorMsg",IF(TYPE('#_F'!U23)&lt;&gt;TYPE(F!U23),TRUE,FALSE),"WrongTypeMsg",IF(_xlfn.ISFORMULA('#_F'!U23),IF(NOT(_xlfn.ISFORMULA(F!U23)),TRUE),FALSE),"MissingFormulaMsg",IF(NOT(AND(ISNUMBER(FIND("[",_xlfn.FORMULATEXT('#_F'!U23))),ISNUMBER(FIND("!",_xlfn.FORMULATEXT('#_F'!U23))))),AND(ISNUMBER(FIND("[",_xlfn.FORMULATEXT(F!U23))),ISNUMBER(FIND("!",_xlfn.FORMULATEXT(F!U23)))),FALSE),"ExternalRefsMsg",IF(ISNUMBER('#_F'!U23),IF(ABS('#_F'!U23-F!U23)&gt;0.00001,TRUE,FALSE),IF('#_F'!U23&lt;&gt;F!U23,TRUE,FALSE)),IF(ISNUMBER('#_F'!U23),IF('#_F'!U23&gt;F!U23,"TooLow","TooHigh"),"WrongAnswer"),NOT(_xlfn.ISFORMULA('#_F'!U23)),IF(_xlfn.IFS(ISTEXT('#_F'!U23),FALSE,ISLOGICAL('#_F'!U23),FALSE,SUBSTITUTE(CELL("format",'#_F'!U23),"-","")=SUBSTITUTE(CELL("format",F!U23),"-",""),FALSE,CELL("format",'#_F'!U23)="G",FALSE,AND(CELL("format",'#_F'!U23)="F0",CELL("format",F!U23)="G"),FALSE,TRUE,IFERROR(IF(MATCH(CELL("format",'#_F'!U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U23),_xlfn.FORMULATEXT(F!U23),F!U23),"9","#"),"8","#"),"7","#"),"6","#"),"5","#"),"4","#"),"3","#"),"2","#"),"1","#"),"0","#"),"$","")," ",""),",","@"),"&gt;","@"),"&lt;","@"),"=","@"),")","@"),"(","@"),"^","@"),"/","@"),"+","@"),"*","@"),"-","@"))-LEN(SUBSTITUTE(SUBSTITUTE(SUBSTITUTE(SUBSTITUTE(SUBSTITUTE(SUBSTITUTE(SUBSTITUTE(SUBSTITUTE(SUBSTITUTE(SUBSTITUTE(SUBSTITUTE(SUBSTITUTE(SUBSTITUTE(SUBSTITUTE(SUBSTITUTE(SUBSTITUTE(SUBSTITUTE(SUBSTITUTE(SUBSTITUTE(SUBSTITUTE(SUBSTITUTE(SUBSTITUTE(SUBSTITUTE(SUBSTITUTE(IF(_xlfn.ISFORMULA(F!U23),_xlfn.FORMULATEXT(F!U23),F!U23),"9","#"),"8","#"),"7","#"),"6","#"),"5","#"),"4","#"),"3","#"),"2","#"),"1","#"),"0","#"),"$","")," ",""),",","@"),"&gt;","@"),"&lt;","@"),"=","@"),")","@"),"(","@"),"^","@"),"/","@"),"+","@"),"*","@"),"-","@"),"@#","")))/2&gt;(LEN(SUBSTITUTE(SUBSTITUTE(SUBSTITUTE(SUBSTITUTE(SUBSTITUTE(SUBSTITUTE(SUBSTITUTE(SUBSTITUTE(SUBSTITUTE(SUBSTITUTE(SUBSTITUTE(SUBSTITUTE(SUBSTITUTE(SUBSTITUTE(SUBSTITUTE(SUBSTITUTE(SUBSTITUTE(SUBSTITUTE(SUBSTITUTE(SUBSTITUTE(SUBSTITUTE(SUBSTITUTE(SUBSTITUTE(IF(_xlfn.ISFORMULA('#_F'!U23),_xlfn.FORMULATEXT('#_F'!U23),'#_F'!U23),"9","#"),"8","#"),"7","#"),"6","#"),"5","#"),"4","#"),"3","#"),"2","#"),"1","#"),"0","#"),"$","")," ",""),",","@"),"&gt;","@"),"&lt;","@"),"=","@"),")","@"),"(","@"),"^","@"),"/","@"),"+","@"),"*","@"),"-","@"))-LEN(SUBSTITUTE(SUBSTITUTE(SUBSTITUTE(SUBSTITUTE(SUBSTITUTE(SUBSTITUTE(SUBSTITUTE(SUBSTITUTE(SUBSTITUTE(SUBSTITUTE(SUBSTITUTE(SUBSTITUTE(SUBSTITUTE(SUBSTITUTE(SUBSTITUTE(SUBSTITUTE(SUBSTITUTE(SUBSTITUTE(SUBSTITUTE(SUBSTITUTE(SUBSTITUTE(SUBSTITUTE(SUBSTITUTE(SUBSTITUTE(IF(_xlfn.ISFORMULA('#_F'!U23),_xlfn.FORMULATEXT('#_F'!U23),'#_F'!U23),"9","#"),"8","#"),"7","#"),"6","#"),"5","#"),"4","#"),"3","#"),"2","#"),"1","#"),"0","#"),"$","")," ",""),",","@"),"&gt;","@"),"&lt;","@"),"=","@"),")","@"),"(","@"),"^","@"),"/","@"),"+","@"),"*","@"),"-","@"),"@#","")))/2,TRUE,FALSE),"HardCodeMsg",IF(LEN(IF(_xlfn.ISFORMULA(F!U23),_xlfn.FORMULATEXT(F!U23),F!U23))-LEN(SUBSTITUTE(IF(_xlfn.ISFORMULA(F!U23),_xlfn.FORMULATEXT(F!U23),F!U23),"""",""))&gt;LEN(IF(_xlfn.ISFORMULA('#_F'!U23),_xlfn.FORMULATEXT('#_F'!U23),'#_F'!U23))-LEN(SUBSTITUTE(IF(_xlfn.ISFORMULA('#_F'!U23),_xlfn.FORMULATEXT('#_F'!U23),'#_F'!U23),"""","")),TRUE,FALSE),"HardQuoteMsg",IF(LEN(IF(_xlfn.ISFORMULA(F!U23),_xlfn.FORMULATEXT(F!U23),F!U23))-LEN(SUBSTITUTE(IF(_xlfn.ISFORMULA(F!U23),_xlfn.FORMULATEXT(F!U23),F!U23),"$",""))&lt;LEN(IF(_xlfn.ISFORMULA('#_F'!U23),_xlfn.FORMULATEXT('#_F'!U23),'#_F'!U23))-LEN(SUBSTITUTE(IF(_xlfn.ISFORMULA('#_F'!U23),_xlfn.FORMULATEXT('#_F'!U23),'#_F'!U23),"$","")),TRUE,FALSE),"MissingAbsMsg",_xlfn.IFS(ISTEXT('#_F'!U23),FALSE,ISLOGICAL('#_F'!U23),FALSE,SUBSTITUTE(CELL("format",'#_F'!U23),"-","")=SUBSTITUTE(CELL("format",F!U23),"-",""),FALSE,CELL("format",'#_F'!U23)="G",FALSE,AND(CELL("format",'#_F'!U23)="F0",CELL("format",F!U23)="G"),FALSE,TRUE,IFERROR(IF(MATCH(CELL("format",'#_F'!U23),FormatCodes_SFX!$A$4:$A$53,0)&gt;0,TRUE),FALSE),TRUE,TRUE),"FormatMsg",TRUE,"PerfectMsg")</f>
        <v>PerfectMsg</v>
      </c>
      <c r="V23" s="115"/>
    </row>
    <row r="24" spans="4:42">
      <c r="D24" s="121">
        <v>0</v>
      </c>
      <c r="E24" s="121">
        <v>0</v>
      </c>
      <c r="F24" s="121">
        <v>0</v>
      </c>
      <c r="G24" s="121">
        <v>0</v>
      </c>
      <c r="J24" s="107"/>
      <c r="K24" s="105"/>
      <c r="L24" s="105">
        <v>0</v>
      </c>
      <c r="M24" s="105">
        <v>0</v>
      </c>
      <c r="N24" s="105">
        <v>0</v>
      </c>
      <c r="O24" s="105">
        <v>0</v>
      </c>
      <c r="P24" s="105"/>
      <c r="Q24" s="105"/>
      <c r="R24" s="106">
        <v>0</v>
      </c>
      <c r="S24" s="106" t="str">
        <f ca="1">_xlfn.IFS(ISBLANK(F!S24),"",IF(NOT(ISNA('#_F'!S24)),IF(ISNA(F!S24),TRUE,FALSE),FALSE),"StuNAMsg",IF(AND(ISNA('#_F'!S24),ISNA(F!S24)),TRUE,FALSE),"PerfectMsg",IF(NOT(ISERROR('#_F'!S24)),IF(ISERROR(F!S24),TRUE,FALSE),FALSE),"StuErrorMsg",IF(TYPE('#_F'!S24)&lt;&gt;TYPE(F!S24),TRUE,FALSE),"WrongTypeMsg",IF(_xlfn.ISFORMULA('#_F'!S24),IF(NOT(_xlfn.ISFORMULA(F!S24)),TRUE),FALSE),"MissingFormulaMsg",IF(NOT(AND(ISNUMBER(FIND("[",_xlfn.FORMULATEXT('#_F'!S24))),ISNUMBER(FIND("!",_xlfn.FORMULATEXT('#_F'!S24))))),AND(ISNUMBER(FIND("[",_xlfn.FORMULATEXT(F!S24))),ISNUMBER(FIND("!",_xlfn.FORMULATEXT(F!S24)))),FALSE),"ExternalRefsMsg",IF(ISNUMBER('#_F'!S24),IF(ABS('#_F'!S24-F!S24)&gt;0.00001,TRUE,FALSE),IF('#_F'!S24&lt;&gt;F!S24,TRUE,FALSE)),IF(ISNUMBER('#_F'!S24),IF('#_F'!S24&gt;F!S24,"TooLow","TooHigh"),"WrongAnswer"),NOT(_xlfn.ISFORMULA('#_F'!S24)),IF(_xlfn.IFS(ISTEXT('#_F'!S24),FALSE,ISLOGICAL('#_F'!S24),FALSE,SUBSTITUTE(CELL("format",'#_F'!S24),"-","")=SUBSTITUTE(CELL("format",F!S24),"-",""),FALSE,CELL("format",'#_F'!S24)="G",FALSE,AND(CELL("format",'#_F'!S24)="F0",CELL("format",F!S24)="G"),FALSE,TRUE,IFERROR(IF(MATCH(CELL("format",'#_F'!S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S24),_xlfn.FORMULATEXT(F!S24),F!S24),"9","#"),"8","#"),"7","#"),"6","#"),"5","#"),"4","#"),"3","#"),"2","#"),"1","#"),"0","#"),"$","")," ",""),",","@"),"&gt;","@"),"&lt;","@"),"=","@"),")","@"),"(","@"),"^","@"),"/","@"),"+","@"),"*","@"),"-","@"))-LEN(SUBSTITUTE(SUBSTITUTE(SUBSTITUTE(SUBSTITUTE(SUBSTITUTE(SUBSTITUTE(SUBSTITUTE(SUBSTITUTE(SUBSTITUTE(SUBSTITUTE(SUBSTITUTE(SUBSTITUTE(SUBSTITUTE(SUBSTITUTE(SUBSTITUTE(SUBSTITUTE(SUBSTITUTE(SUBSTITUTE(SUBSTITUTE(SUBSTITUTE(SUBSTITUTE(SUBSTITUTE(SUBSTITUTE(SUBSTITUTE(IF(_xlfn.ISFORMULA(F!S24),_xlfn.FORMULATEXT(F!S24),F!S24),"9","#"),"8","#"),"7","#"),"6","#"),"5","#"),"4","#"),"3","#"),"2","#"),"1","#"),"0","#"),"$","")," ",""),",","@"),"&gt;","@"),"&lt;","@"),"=","@"),")","@"),"(","@"),"^","@"),"/","@"),"+","@"),"*","@"),"-","@"),"@#","")))/2&gt;(LEN(SUBSTITUTE(SUBSTITUTE(SUBSTITUTE(SUBSTITUTE(SUBSTITUTE(SUBSTITUTE(SUBSTITUTE(SUBSTITUTE(SUBSTITUTE(SUBSTITUTE(SUBSTITUTE(SUBSTITUTE(SUBSTITUTE(SUBSTITUTE(SUBSTITUTE(SUBSTITUTE(SUBSTITUTE(SUBSTITUTE(SUBSTITUTE(SUBSTITUTE(SUBSTITUTE(SUBSTITUTE(SUBSTITUTE(IF(_xlfn.ISFORMULA('#_F'!S24),_xlfn.FORMULATEXT('#_F'!S24),'#_F'!S24),"9","#"),"8","#"),"7","#"),"6","#"),"5","#"),"4","#"),"3","#"),"2","#"),"1","#"),"0","#"),"$","")," ",""),",","@"),"&gt;","@"),"&lt;","@"),"=","@"),")","@"),"(","@"),"^","@"),"/","@"),"+","@"),"*","@"),"-","@"))-LEN(SUBSTITUTE(SUBSTITUTE(SUBSTITUTE(SUBSTITUTE(SUBSTITUTE(SUBSTITUTE(SUBSTITUTE(SUBSTITUTE(SUBSTITUTE(SUBSTITUTE(SUBSTITUTE(SUBSTITUTE(SUBSTITUTE(SUBSTITUTE(SUBSTITUTE(SUBSTITUTE(SUBSTITUTE(SUBSTITUTE(SUBSTITUTE(SUBSTITUTE(SUBSTITUTE(SUBSTITUTE(SUBSTITUTE(SUBSTITUTE(IF(_xlfn.ISFORMULA('#_F'!S24),_xlfn.FORMULATEXT('#_F'!S24),'#_F'!S24),"9","#"),"8","#"),"7","#"),"6","#"),"5","#"),"4","#"),"3","#"),"2","#"),"1","#"),"0","#"),"$","")," ",""),",","@"),"&gt;","@"),"&lt;","@"),"=","@"),")","@"),"(","@"),"^","@"),"/","@"),"+","@"),"*","@"),"-","@"),"@#","")))/2,TRUE,FALSE),"HardCodeMsg",IF(LEN(IF(_xlfn.ISFORMULA(F!S24),_xlfn.FORMULATEXT(F!S24),F!S24))-LEN(SUBSTITUTE(IF(_xlfn.ISFORMULA(F!S24),_xlfn.FORMULATEXT(F!S24),F!S24),"""",""))&gt;LEN(IF(_xlfn.ISFORMULA('#_F'!S24),_xlfn.FORMULATEXT('#_F'!S24),'#_F'!S24))-LEN(SUBSTITUTE(IF(_xlfn.ISFORMULA('#_F'!S24),_xlfn.FORMULATEXT('#_F'!S24),'#_F'!S24),"""","")),TRUE,FALSE),"HardQuoteMsg",IF(LEN(IF(_xlfn.ISFORMULA(F!S24),_xlfn.FORMULATEXT(F!S24),F!S24))-LEN(SUBSTITUTE(IF(_xlfn.ISFORMULA(F!S24),_xlfn.FORMULATEXT(F!S24),F!S24),"$",""))&lt;LEN(IF(_xlfn.ISFORMULA('#_F'!S24),_xlfn.FORMULATEXT('#_F'!S24),'#_F'!S24))-LEN(SUBSTITUTE(IF(_xlfn.ISFORMULA('#_F'!S24),_xlfn.FORMULATEXT('#_F'!S24),'#_F'!S24),"$","")),TRUE,FALSE),"MissingAbsMsg",_xlfn.IFS(ISTEXT('#_F'!S24),FALSE,ISLOGICAL('#_F'!S24),FALSE,SUBSTITUTE(CELL("format",'#_F'!S24),"-","")=SUBSTITUTE(CELL("format",F!S24),"-",""),FALSE,CELL("format",'#_F'!S24)="G",FALSE,AND(CELL("format",'#_F'!S24)="F0",CELL("format",F!S24)="G"),FALSE,TRUE,IFERROR(IF(MATCH(CELL("format",'#_F'!S24),FormatCodes_SFX!$A$4:$A$53,0)&gt;0,TRUE),FALSE),TRUE,TRUE),"FormatMsg",TRUE,"PerfectMsg")</f>
        <v>PerfectMsg</v>
      </c>
      <c r="T24" s="115" t="str">
        <f ca="1">_xlfn.IFS(ISBLANK(F!T24),"",IF(NOT(ISNA('#_F'!T24)),IF(ISNA(F!T24),TRUE,FALSE),FALSE),"StuNAMsg",IF(AND(ISNA('#_F'!T24),ISNA(F!T24)),TRUE,FALSE),"PerfectMsg",IF(NOT(ISERROR('#_F'!T24)),IF(ISERROR(F!T24),TRUE,FALSE),FALSE),"StuErrorMsg",IF(TYPE('#_F'!T24)&lt;&gt;TYPE(F!T24),TRUE,FALSE),"WrongTypeMsg",IF(_xlfn.ISFORMULA('#_F'!T24),IF(NOT(_xlfn.ISFORMULA(F!T24)),TRUE),FALSE),"MissingFormulaMsg",IF(NOT(AND(ISNUMBER(FIND("[",_xlfn.FORMULATEXT('#_F'!T24))),ISNUMBER(FIND("!",_xlfn.FORMULATEXT('#_F'!T24))))),AND(ISNUMBER(FIND("[",_xlfn.FORMULATEXT(F!T24))),ISNUMBER(FIND("!",_xlfn.FORMULATEXT(F!T24)))),FALSE),"ExternalRefsMsg",IF(ISNUMBER('#_F'!T24),IF(ABS('#_F'!T24-F!T24)&gt;0.00001,TRUE,FALSE),IF('#_F'!T24&lt;&gt;F!T24,TRUE,FALSE)),IF(ISNUMBER('#_F'!T24),IF('#_F'!T24&gt;F!T24,"TooLow","TooHigh"),"WrongAnswer"),NOT(_xlfn.ISFORMULA('#_F'!T24)),IF(_xlfn.IFS(ISTEXT('#_F'!T24),FALSE,ISLOGICAL('#_F'!T24),FALSE,SUBSTITUTE(CELL("format",'#_F'!T24),"-","")=SUBSTITUTE(CELL("format",F!T24),"-",""),FALSE,CELL("format",'#_F'!T24)="G",FALSE,AND(CELL("format",'#_F'!T24)="F0",CELL("format",F!T24)="G"),FALSE,TRUE,IFERROR(IF(MATCH(CELL("format",'#_F'!T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T24),_xlfn.FORMULATEXT(F!T24),F!T24),"9","#"),"8","#"),"7","#"),"6","#"),"5","#"),"4","#"),"3","#"),"2","#"),"1","#"),"0","#"),"$","")," ",""),",","@"),"&gt;","@"),"&lt;","@"),"=","@"),")","@"),"(","@"),"^","@"),"/","@"),"+","@"),"*","@"),"-","@"))-LEN(SUBSTITUTE(SUBSTITUTE(SUBSTITUTE(SUBSTITUTE(SUBSTITUTE(SUBSTITUTE(SUBSTITUTE(SUBSTITUTE(SUBSTITUTE(SUBSTITUTE(SUBSTITUTE(SUBSTITUTE(SUBSTITUTE(SUBSTITUTE(SUBSTITUTE(SUBSTITUTE(SUBSTITUTE(SUBSTITUTE(SUBSTITUTE(SUBSTITUTE(SUBSTITUTE(SUBSTITUTE(SUBSTITUTE(SUBSTITUTE(IF(_xlfn.ISFORMULA(F!T24),_xlfn.FORMULATEXT(F!T24),F!T24),"9","#"),"8","#"),"7","#"),"6","#"),"5","#"),"4","#"),"3","#"),"2","#"),"1","#"),"0","#"),"$","")," ",""),",","@"),"&gt;","@"),"&lt;","@"),"=","@"),")","@"),"(","@"),"^","@"),"/","@"),"+","@"),"*","@"),"-","@"),"@#","")))/2&gt;(LEN(SUBSTITUTE(SUBSTITUTE(SUBSTITUTE(SUBSTITUTE(SUBSTITUTE(SUBSTITUTE(SUBSTITUTE(SUBSTITUTE(SUBSTITUTE(SUBSTITUTE(SUBSTITUTE(SUBSTITUTE(SUBSTITUTE(SUBSTITUTE(SUBSTITUTE(SUBSTITUTE(SUBSTITUTE(SUBSTITUTE(SUBSTITUTE(SUBSTITUTE(SUBSTITUTE(SUBSTITUTE(SUBSTITUTE(IF(_xlfn.ISFORMULA('#_F'!T24),_xlfn.FORMULATEXT('#_F'!T24),'#_F'!T24),"9","#"),"8","#"),"7","#"),"6","#"),"5","#"),"4","#"),"3","#"),"2","#"),"1","#"),"0","#"),"$","")," ",""),",","@"),"&gt;","@"),"&lt;","@"),"=","@"),")","@"),"(","@"),"^","@"),"/","@"),"+","@"),"*","@"),"-","@"))-LEN(SUBSTITUTE(SUBSTITUTE(SUBSTITUTE(SUBSTITUTE(SUBSTITUTE(SUBSTITUTE(SUBSTITUTE(SUBSTITUTE(SUBSTITUTE(SUBSTITUTE(SUBSTITUTE(SUBSTITUTE(SUBSTITUTE(SUBSTITUTE(SUBSTITUTE(SUBSTITUTE(SUBSTITUTE(SUBSTITUTE(SUBSTITUTE(SUBSTITUTE(SUBSTITUTE(SUBSTITUTE(SUBSTITUTE(SUBSTITUTE(IF(_xlfn.ISFORMULA('#_F'!T24),_xlfn.FORMULATEXT('#_F'!T24),'#_F'!T24),"9","#"),"8","#"),"7","#"),"6","#"),"5","#"),"4","#"),"3","#"),"2","#"),"1","#"),"0","#"),"$","")," ",""),",","@"),"&gt;","@"),"&lt;","@"),"=","@"),")","@"),"(","@"),"^","@"),"/","@"),"+","@"),"*","@"),"-","@"),"@#","")))/2,TRUE,FALSE),"HardCodeMsg",IF(LEN(IF(_xlfn.ISFORMULA(F!T24),_xlfn.FORMULATEXT(F!T24),F!T24))-LEN(SUBSTITUTE(IF(_xlfn.ISFORMULA(F!T24),_xlfn.FORMULATEXT(F!T24),F!T24),"""",""))&gt;LEN(IF(_xlfn.ISFORMULA('#_F'!T24),_xlfn.FORMULATEXT('#_F'!T24),'#_F'!T24))-LEN(SUBSTITUTE(IF(_xlfn.ISFORMULA('#_F'!T24),_xlfn.FORMULATEXT('#_F'!T24),'#_F'!T24),"""","")),TRUE,FALSE),"HardQuoteMsg",IF(LEN(IF(_xlfn.ISFORMULA(F!T24),_xlfn.FORMULATEXT(F!T24),F!T24))-LEN(SUBSTITUTE(IF(_xlfn.ISFORMULA(F!T24),_xlfn.FORMULATEXT(F!T24),F!T24),"$",""))&lt;LEN(IF(_xlfn.ISFORMULA('#_F'!T24),_xlfn.FORMULATEXT('#_F'!T24),'#_F'!T24))-LEN(SUBSTITUTE(IF(_xlfn.ISFORMULA('#_F'!T24),_xlfn.FORMULATEXT('#_F'!T24),'#_F'!T24),"$","")),TRUE,FALSE),"MissingAbsMsg",_xlfn.IFS(ISTEXT('#_F'!T24),FALSE,ISLOGICAL('#_F'!T24),FALSE,SUBSTITUTE(CELL("format",'#_F'!T24),"-","")=SUBSTITUTE(CELL("format",F!T24),"-",""),FALSE,CELL("format",'#_F'!T24)="G",FALSE,AND(CELL("format",'#_F'!T24)="F0",CELL("format",F!T24)="G"),FALSE,TRUE,IFERROR(IF(MATCH(CELL("format",'#_F'!T24),FormatCodes_SFX!$A$4:$A$53,0)&gt;0,TRUE),FALSE),TRUE,TRUE),"FormatMsg",TRUE,"PerfectMsg")</f>
        <v>PerfectMsg</v>
      </c>
      <c r="U24" s="115" t="str">
        <f ca="1">_xlfn.IFS(ISBLANK(F!U24),"",IF(NOT(ISNA('#_F'!U24)),IF(ISNA(F!U24),TRUE,FALSE),FALSE),"StuNAMsg",IF(AND(ISNA('#_F'!U24),ISNA(F!U24)),TRUE,FALSE),"PerfectMsg",IF(NOT(ISERROR('#_F'!U24)),IF(ISERROR(F!U24),TRUE,FALSE),FALSE),"StuErrorMsg",IF(TYPE('#_F'!U24)&lt;&gt;TYPE(F!U24),TRUE,FALSE),"WrongTypeMsg",IF(_xlfn.ISFORMULA('#_F'!U24),IF(NOT(_xlfn.ISFORMULA(F!U24)),TRUE),FALSE),"MissingFormulaMsg",IF(NOT(AND(ISNUMBER(FIND("[",_xlfn.FORMULATEXT('#_F'!U24))),ISNUMBER(FIND("!",_xlfn.FORMULATEXT('#_F'!U24))))),AND(ISNUMBER(FIND("[",_xlfn.FORMULATEXT(F!U24))),ISNUMBER(FIND("!",_xlfn.FORMULATEXT(F!U24)))),FALSE),"ExternalRefsMsg",IF(ISNUMBER('#_F'!U24),IF(ABS('#_F'!U24-F!U24)&gt;0.00001,TRUE,FALSE),IF('#_F'!U24&lt;&gt;F!U24,TRUE,FALSE)),IF(ISNUMBER('#_F'!U24),IF('#_F'!U24&gt;F!U24,"TooLow","TooHigh"),"WrongAnswer"),NOT(_xlfn.ISFORMULA('#_F'!U24)),IF(_xlfn.IFS(ISTEXT('#_F'!U24),FALSE,ISLOGICAL('#_F'!U24),FALSE,SUBSTITUTE(CELL("format",'#_F'!U24),"-","")=SUBSTITUTE(CELL("format",F!U24),"-",""),FALSE,CELL("format",'#_F'!U24)="G",FALSE,AND(CELL("format",'#_F'!U24)="F0",CELL("format",F!U24)="G"),FALSE,TRUE,IFERROR(IF(MATCH(CELL("format",'#_F'!U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U24),_xlfn.FORMULATEXT(F!U24),F!U24),"9","#"),"8","#"),"7","#"),"6","#"),"5","#"),"4","#"),"3","#"),"2","#"),"1","#"),"0","#"),"$","")," ",""),",","@"),"&gt;","@"),"&lt;","@"),"=","@"),")","@"),"(","@"),"^","@"),"/","@"),"+","@"),"*","@"),"-","@"))-LEN(SUBSTITUTE(SUBSTITUTE(SUBSTITUTE(SUBSTITUTE(SUBSTITUTE(SUBSTITUTE(SUBSTITUTE(SUBSTITUTE(SUBSTITUTE(SUBSTITUTE(SUBSTITUTE(SUBSTITUTE(SUBSTITUTE(SUBSTITUTE(SUBSTITUTE(SUBSTITUTE(SUBSTITUTE(SUBSTITUTE(SUBSTITUTE(SUBSTITUTE(SUBSTITUTE(SUBSTITUTE(SUBSTITUTE(SUBSTITUTE(IF(_xlfn.ISFORMULA(F!U24),_xlfn.FORMULATEXT(F!U24),F!U24),"9","#"),"8","#"),"7","#"),"6","#"),"5","#"),"4","#"),"3","#"),"2","#"),"1","#"),"0","#"),"$","")," ",""),",","@"),"&gt;","@"),"&lt;","@"),"=","@"),")","@"),"(","@"),"^","@"),"/","@"),"+","@"),"*","@"),"-","@"),"@#","")))/2&gt;(LEN(SUBSTITUTE(SUBSTITUTE(SUBSTITUTE(SUBSTITUTE(SUBSTITUTE(SUBSTITUTE(SUBSTITUTE(SUBSTITUTE(SUBSTITUTE(SUBSTITUTE(SUBSTITUTE(SUBSTITUTE(SUBSTITUTE(SUBSTITUTE(SUBSTITUTE(SUBSTITUTE(SUBSTITUTE(SUBSTITUTE(SUBSTITUTE(SUBSTITUTE(SUBSTITUTE(SUBSTITUTE(SUBSTITUTE(IF(_xlfn.ISFORMULA('#_F'!U24),_xlfn.FORMULATEXT('#_F'!U24),'#_F'!U24),"9","#"),"8","#"),"7","#"),"6","#"),"5","#"),"4","#"),"3","#"),"2","#"),"1","#"),"0","#"),"$","")," ",""),",","@"),"&gt;","@"),"&lt;","@"),"=","@"),")","@"),"(","@"),"^","@"),"/","@"),"+","@"),"*","@"),"-","@"))-LEN(SUBSTITUTE(SUBSTITUTE(SUBSTITUTE(SUBSTITUTE(SUBSTITUTE(SUBSTITUTE(SUBSTITUTE(SUBSTITUTE(SUBSTITUTE(SUBSTITUTE(SUBSTITUTE(SUBSTITUTE(SUBSTITUTE(SUBSTITUTE(SUBSTITUTE(SUBSTITUTE(SUBSTITUTE(SUBSTITUTE(SUBSTITUTE(SUBSTITUTE(SUBSTITUTE(SUBSTITUTE(SUBSTITUTE(SUBSTITUTE(IF(_xlfn.ISFORMULA('#_F'!U24),_xlfn.FORMULATEXT('#_F'!U24),'#_F'!U24),"9","#"),"8","#"),"7","#"),"6","#"),"5","#"),"4","#"),"3","#"),"2","#"),"1","#"),"0","#"),"$","")," ",""),",","@"),"&gt;","@"),"&lt;","@"),"=","@"),")","@"),"(","@"),"^","@"),"/","@"),"+","@"),"*","@"),"-","@"),"@#","")))/2,TRUE,FALSE),"HardCodeMsg",IF(LEN(IF(_xlfn.ISFORMULA(F!U24),_xlfn.FORMULATEXT(F!U24),F!U24))-LEN(SUBSTITUTE(IF(_xlfn.ISFORMULA(F!U24),_xlfn.FORMULATEXT(F!U24),F!U24),"""",""))&gt;LEN(IF(_xlfn.ISFORMULA('#_F'!U24),_xlfn.FORMULATEXT('#_F'!U24),'#_F'!U24))-LEN(SUBSTITUTE(IF(_xlfn.ISFORMULA('#_F'!U24),_xlfn.FORMULATEXT('#_F'!U24),'#_F'!U24),"""","")),TRUE,FALSE),"HardQuoteMsg",IF(LEN(IF(_xlfn.ISFORMULA(F!U24),_xlfn.FORMULATEXT(F!U24),F!U24))-LEN(SUBSTITUTE(IF(_xlfn.ISFORMULA(F!U24),_xlfn.FORMULATEXT(F!U24),F!U24),"$",""))&lt;LEN(IF(_xlfn.ISFORMULA('#_F'!U24),_xlfn.FORMULATEXT('#_F'!U24),'#_F'!U24))-LEN(SUBSTITUTE(IF(_xlfn.ISFORMULA('#_F'!U24),_xlfn.FORMULATEXT('#_F'!U24),'#_F'!U24),"$","")),TRUE,FALSE),"MissingAbsMsg",_xlfn.IFS(ISTEXT('#_F'!U24),FALSE,ISLOGICAL('#_F'!U24),FALSE,SUBSTITUTE(CELL("format",'#_F'!U24),"-","")=SUBSTITUTE(CELL("format",F!U24),"-",""),FALSE,CELL("format",'#_F'!U24)="G",FALSE,AND(CELL("format",'#_F'!U24)="F0",CELL("format",F!U24)="G"),FALSE,TRUE,IFERROR(IF(MATCH(CELL("format",'#_F'!U24),FormatCodes_SFX!$A$4:$A$53,0)&gt;0,TRUE),FALSE),TRUE,TRUE),"FormatMsg",TRUE,"PerfectMsg")</f>
        <v>PerfectMsg</v>
      </c>
      <c r="V24" s="115"/>
    </row>
    <row r="25" spans="4:42">
      <c r="D25" s="121">
        <v>0</v>
      </c>
      <c r="E25" s="121">
        <v>0</v>
      </c>
      <c r="F25" s="121">
        <v>0</v>
      </c>
      <c r="G25" s="121">
        <v>0</v>
      </c>
      <c r="J25" s="107"/>
      <c r="K25" s="105"/>
      <c r="L25" s="105">
        <v>0</v>
      </c>
      <c r="M25" s="105">
        <v>0</v>
      </c>
      <c r="N25" s="105">
        <v>0</v>
      </c>
      <c r="O25" s="105">
        <v>0</v>
      </c>
      <c r="P25" s="105"/>
      <c r="Q25" s="105"/>
      <c r="R25" s="106">
        <v>0</v>
      </c>
      <c r="S25" s="106">
        <v>0</v>
      </c>
      <c r="T25" s="106">
        <v>0</v>
      </c>
      <c r="U25" s="106">
        <v>0</v>
      </c>
    </row>
    <row r="26" spans="4:42">
      <c r="D26" s="121">
        <v>0</v>
      </c>
      <c r="E26" s="121">
        <v>0</v>
      </c>
      <c r="F26" s="121">
        <v>0</v>
      </c>
      <c r="G26" s="121">
        <v>0</v>
      </c>
      <c r="J26" s="107"/>
      <c r="K26" s="105"/>
      <c r="L26" s="105">
        <v>0</v>
      </c>
      <c r="M26" s="105">
        <v>0</v>
      </c>
      <c r="N26" s="105"/>
      <c r="O26" s="105">
        <v>0</v>
      </c>
      <c r="P26" s="105"/>
      <c r="Q26" s="105"/>
      <c r="R26" s="106">
        <v>0</v>
      </c>
      <c r="S26" s="106">
        <v>0</v>
      </c>
      <c r="U26" s="106">
        <v>0</v>
      </c>
    </row>
    <row r="27" spans="4:42">
      <c r="D27" s="121">
        <v>0</v>
      </c>
      <c r="E27" s="121">
        <v>0</v>
      </c>
      <c r="F27" s="121">
        <v>0</v>
      </c>
      <c r="G27" s="121">
        <v>0</v>
      </c>
      <c r="J27" s="107"/>
      <c r="K27" s="105"/>
      <c r="L27" s="105">
        <v>0</v>
      </c>
      <c r="M27" s="105">
        <v>0</v>
      </c>
      <c r="N27" s="105">
        <v>0</v>
      </c>
      <c r="O27" s="105">
        <v>0</v>
      </c>
      <c r="P27" s="105"/>
      <c r="Q27" s="105"/>
      <c r="R27" s="106">
        <v>0</v>
      </c>
      <c r="S27" s="106" t="str">
        <f ca="1">_xlfn.IFS(ISBLANK(F!S27),"",IF(NOT(ISNA('#_F'!S27)),IF(ISNA(F!S27),TRUE,FALSE),FALSE),"StuNAMsg",IF(AND(ISNA('#_F'!S27),ISNA(F!S27)),TRUE,FALSE),"PerfectMsg",IF(NOT(ISERROR('#_F'!S27)),IF(ISERROR(F!S27),TRUE,FALSE),FALSE),"StuErrorMsg",IF(TYPE('#_F'!S27)&lt;&gt;TYPE(F!S27),TRUE,FALSE),"WrongTypeMsg",IF(_xlfn.ISFORMULA('#_F'!S27),IF(NOT(_xlfn.ISFORMULA(F!S27)),TRUE),FALSE),"MissingFormulaMsg",IF(NOT(AND(ISNUMBER(FIND("[",_xlfn.FORMULATEXT('#_F'!S27))),ISNUMBER(FIND("!",_xlfn.FORMULATEXT('#_F'!S27))))),AND(ISNUMBER(FIND("[",_xlfn.FORMULATEXT(F!S27))),ISNUMBER(FIND("!",_xlfn.FORMULATEXT(F!S27)))),FALSE),"ExternalRefsMsg",IF(ISNUMBER('#_F'!S27),IF(ABS('#_F'!S27-F!S27)&gt;0.00001,TRUE,FALSE),IF('#_F'!S27&lt;&gt;F!S27,TRUE,FALSE)),IF(ISNUMBER('#_F'!S27),IF('#_F'!S27&gt;F!S27,"TooLow","TooHigh"),"WrongAnswer"),NOT(_xlfn.ISFORMULA('#_F'!S27)),IF(_xlfn.IFS(ISTEXT('#_F'!S27),FALSE,ISLOGICAL('#_F'!S27),FALSE,SUBSTITUTE(CELL("format",'#_F'!S27),"-","")=SUBSTITUTE(CELL("format",F!S27),"-",""),FALSE,CELL("format",'#_F'!S27)="G",FALSE,AND(CELL("format",'#_F'!S27)="F0",CELL("format",F!S27)="G"),FALSE,TRUE,IFERROR(IF(MATCH(CELL("format",'#_F'!S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S27),_xlfn.FORMULATEXT(F!S27),F!S27),"9","#"),"8","#"),"7","#"),"6","#"),"5","#"),"4","#"),"3","#"),"2","#"),"1","#"),"0","#"),"$","")," ",""),",","@"),"&gt;","@"),"&lt;","@"),"=","@"),")","@"),"(","@"),"^","@"),"/","@"),"+","@"),"*","@"),"-","@"))-LEN(SUBSTITUTE(SUBSTITUTE(SUBSTITUTE(SUBSTITUTE(SUBSTITUTE(SUBSTITUTE(SUBSTITUTE(SUBSTITUTE(SUBSTITUTE(SUBSTITUTE(SUBSTITUTE(SUBSTITUTE(SUBSTITUTE(SUBSTITUTE(SUBSTITUTE(SUBSTITUTE(SUBSTITUTE(SUBSTITUTE(SUBSTITUTE(SUBSTITUTE(SUBSTITUTE(SUBSTITUTE(SUBSTITUTE(SUBSTITUTE(IF(_xlfn.ISFORMULA(F!S27),_xlfn.FORMULATEXT(F!S27),F!S27),"9","#"),"8","#"),"7","#"),"6","#"),"5","#"),"4","#"),"3","#"),"2","#"),"1","#"),"0","#"),"$","")," ",""),",","@"),"&gt;","@"),"&lt;","@"),"=","@"),")","@"),"(","@"),"^","@"),"/","@"),"+","@"),"*","@"),"-","@"),"@#","")))/2&gt;(LEN(SUBSTITUTE(SUBSTITUTE(SUBSTITUTE(SUBSTITUTE(SUBSTITUTE(SUBSTITUTE(SUBSTITUTE(SUBSTITUTE(SUBSTITUTE(SUBSTITUTE(SUBSTITUTE(SUBSTITUTE(SUBSTITUTE(SUBSTITUTE(SUBSTITUTE(SUBSTITUTE(SUBSTITUTE(SUBSTITUTE(SUBSTITUTE(SUBSTITUTE(SUBSTITUTE(SUBSTITUTE(SUBSTITUTE(IF(_xlfn.ISFORMULA('#_F'!S27),_xlfn.FORMULATEXT('#_F'!S27),'#_F'!S27),"9","#"),"8","#"),"7","#"),"6","#"),"5","#"),"4","#"),"3","#"),"2","#"),"1","#"),"0","#"),"$","")," ",""),",","@"),"&gt;","@"),"&lt;","@"),"=","@"),")","@"),"(","@"),"^","@"),"/","@"),"+","@"),"*","@"),"-","@"))-LEN(SUBSTITUTE(SUBSTITUTE(SUBSTITUTE(SUBSTITUTE(SUBSTITUTE(SUBSTITUTE(SUBSTITUTE(SUBSTITUTE(SUBSTITUTE(SUBSTITUTE(SUBSTITUTE(SUBSTITUTE(SUBSTITUTE(SUBSTITUTE(SUBSTITUTE(SUBSTITUTE(SUBSTITUTE(SUBSTITUTE(SUBSTITUTE(SUBSTITUTE(SUBSTITUTE(SUBSTITUTE(SUBSTITUTE(SUBSTITUTE(IF(_xlfn.ISFORMULA('#_F'!S27),_xlfn.FORMULATEXT('#_F'!S27),'#_F'!S27),"9","#"),"8","#"),"7","#"),"6","#"),"5","#"),"4","#"),"3","#"),"2","#"),"1","#"),"0","#"),"$","")," ",""),",","@"),"&gt;","@"),"&lt;","@"),"=","@"),")","@"),"(","@"),"^","@"),"/","@"),"+","@"),"*","@"),"-","@"),"@#","")))/2,TRUE,FALSE),"HardCodeMsg",IF(LEN(IF(_xlfn.ISFORMULA(F!S27),_xlfn.FORMULATEXT(F!S27),F!S27))-LEN(SUBSTITUTE(IF(_xlfn.ISFORMULA(F!S27),_xlfn.FORMULATEXT(F!S27),F!S27),"""",""))&gt;LEN(IF(_xlfn.ISFORMULA('#_F'!S27),_xlfn.FORMULATEXT('#_F'!S27),'#_F'!S27))-LEN(SUBSTITUTE(IF(_xlfn.ISFORMULA('#_F'!S27),_xlfn.FORMULATEXT('#_F'!S27),'#_F'!S27),"""","")),TRUE,FALSE),"HardQuoteMsg",IF(LEN(IF(_xlfn.ISFORMULA(F!S27),_xlfn.FORMULATEXT(F!S27),F!S27))-LEN(SUBSTITUTE(IF(_xlfn.ISFORMULA(F!S27),_xlfn.FORMULATEXT(F!S27),F!S27),"$",""))&lt;LEN(IF(_xlfn.ISFORMULA('#_F'!S27),_xlfn.FORMULATEXT('#_F'!S27),'#_F'!S27))-LEN(SUBSTITUTE(IF(_xlfn.ISFORMULA('#_F'!S27),_xlfn.FORMULATEXT('#_F'!S27),'#_F'!S27),"$","")),TRUE,FALSE),"MissingAbsMsg",_xlfn.IFS(ISTEXT('#_F'!S27),FALSE,ISLOGICAL('#_F'!S27),FALSE,SUBSTITUTE(CELL("format",'#_F'!S27),"-","")=SUBSTITUTE(CELL("format",F!S27),"-",""),FALSE,CELL("format",'#_F'!S27)="G",FALSE,AND(CELL("format",'#_F'!S27)="F0",CELL("format",F!S27)="G"),FALSE,TRUE,IFERROR(IF(MATCH(CELL("format",'#_F'!S27),FormatCodes_SFX!$A$4:$A$53,0)&gt;0,TRUE),FALSE),TRUE,TRUE),"FormatMsg",TRUE,"PerfectMsg")</f>
        <v>PerfectMsg</v>
      </c>
      <c r="T27" s="106" t="str">
        <f ca="1">_xlfn.IFS(ISBLANK(F!T27),"",IF(NOT(ISNA('#_F'!T27)),IF(ISNA(F!T27),TRUE,FALSE),FALSE),"StuNAMsg",IF(AND(ISNA('#_F'!T27),ISNA(F!T27)),TRUE,FALSE),"PerfectMsg",IF(NOT(ISERROR('#_F'!T27)),IF(ISERROR(F!T27),TRUE,FALSE),FALSE),"StuErrorMsg",IF(TYPE('#_F'!T27)&lt;&gt;TYPE(F!T27),TRUE,FALSE),"WrongTypeMsg",IF(_xlfn.ISFORMULA('#_F'!T27),IF(NOT(_xlfn.ISFORMULA(F!T27)),TRUE),FALSE),"MissingFormulaMsg",IF(NOT(AND(ISNUMBER(FIND("[",_xlfn.FORMULATEXT('#_F'!T27))),ISNUMBER(FIND("!",_xlfn.FORMULATEXT('#_F'!T27))))),AND(ISNUMBER(FIND("[",_xlfn.FORMULATEXT(F!T27))),ISNUMBER(FIND("!",_xlfn.FORMULATEXT(F!T27)))),FALSE),"ExternalRefsMsg",IF(ISNUMBER('#_F'!T27),IF(ABS('#_F'!T27-F!T27)&gt;0.00001,TRUE,FALSE),IF('#_F'!T27&lt;&gt;F!T27,TRUE,FALSE)),IF(ISNUMBER('#_F'!T27),IF('#_F'!T27&gt;F!T27,"TooLow","TooHigh"),"WrongAnswer"),NOT(_xlfn.ISFORMULA('#_F'!T27)),IF(_xlfn.IFS(ISTEXT('#_F'!T27),FALSE,ISLOGICAL('#_F'!T27),FALSE,SUBSTITUTE(CELL("format",'#_F'!T27),"-","")=SUBSTITUTE(CELL("format",F!T27),"-",""),FALSE,CELL("format",'#_F'!T27)="G",FALSE,AND(CELL("format",'#_F'!T27)="F0",CELL("format",F!T27)="G"),FALSE,TRUE,IFERROR(IF(MATCH(CELL("format",'#_F'!T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T27),_xlfn.FORMULATEXT(F!T27),F!T27),"9","#"),"8","#"),"7","#"),"6","#"),"5","#"),"4","#"),"3","#"),"2","#"),"1","#"),"0","#"),"$","")," ",""),",","@"),"&gt;","@"),"&lt;","@"),"=","@"),")","@"),"(","@"),"^","@"),"/","@"),"+","@"),"*","@"),"-","@"))-LEN(SUBSTITUTE(SUBSTITUTE(SUBSTITUTE(SUBSTITUTE(SUBSTITUTE(SUBSTITUTE(SUBSTITUTE(SUBSTITUTE(SUBSTITUTE(SUBSTITUTE(SUBSTITUTE(SUBSTITUTE(SUBSTITUTE(SUBSTITUTE(SUBSTITUTE(SUBSTITUTE(SUBSTITUTE(SUBSTITUTE(SUBSTITUTE(SUBSTITUTE(SUBSTITUTE(SUBSTITUTE(SUBSTITUTE(SUBSTITUTE(IF(_xlfn.ISFORMULA(F!T27),_xlfn.FORMULATEXT(F!T27),F!T27),"9","#"),"8","#"),"7","#"),"6","#"),"5","#"),"4","#"),"3","#"),"2","#"),"1","#"),"0","#"),"$","")," ",""),",","@"),"&gt;","@"),"&lt;","@"),"=","@"),")","@"),"(","@"),"^","@"),"/","@"),"+","@"),"*","@"),"-","@"),"@#","")))/2&gt;(LEN(SUBSTITUTE(SUBSTITUTE(SUBSTITUTE(SUBSTITUTE(SUBSTITUTE(SUBSTITUTE(SUBSTITUTE(SUBSTITUTE(SUBSTITUTE(SUBSTITUTE(SUBSTITUTE(SUBSTITUTE(SUBSTITUTE(SUBSTITUTE(SUBSTITUTE(SUBSTITUTE(SUBSTITUTE(SUBSTITUTE(SUBSTITUTE(SUBSTITUTE(SUBSTITUTE(SUBSTITUTE(SUBSTITUTE(IF(_xlfn.ISFORMULA('#_F'!T27),_xlfn.FORMULATEXT('#_F'!T27),'#_F'!T27),"9","#"),"8","#"),"7","#"),"6","#"),"5","#"),"4","#"),"3","#"),"2","#"),"1","#"),"0","#"),"$","")," ",""),",","@"),"&gt;","@"),"&lt;","@"),"=","@"),")","@"),"(","@"),"^","@"),"/","@"),"+","@"),"*","@"),"-","@"))-LEN(SUBSTITUTE(SUBSTITUTE(SUBSTITUTE(SUBSTITUTE(SUBSTITUTE(SUBSTITUTE(SUBSTITUTE(SUBSTITUTE(SUBSTITUTE(SUBSTITUTE(SUBSTITUTE(SUBSTITUTE(SUBSTITUTE(SUBSTITUTE(SUBSTITUTE(SUBSTITUTE(SUBSTITUTE(SUBSTITUTE(SUBSTITUTE(SUBSTITUTE(SUBSTITUTE(SUBSTITUTE(SUBSTITUTE(SUBSTITUTE(IF(_xlfn.ISFORMULA('#_F'!T27),_xlfn.FORMULATEXT('#_F'!T27),'#_F'!T27),"9","#"),"8","#"),"7","#"),"6","#"),"5","#"),"4","#"),"3","#"),"2","#"),"1","#"),"0","#"),"$","")," ",""),",","@"),"&gt;","@"),"&lt;","@"),"=","@"),")","@"),"(","@"),"^","@"),"/","@"),"+","@"),"*","@"),"-","@"),"@#","")))/2,TRUE,FALSE),"HardCodeMsg",IF(LEN(IF(_xlfn.ISFORMULA(F!T27),_xlfn.FORMULATEXT(F!T27),F!T27))-LEN(SUBSTITUTE(IF(_xlfn.ISFORMULA(F!T27),_xlfn.FORMULATEXT(F!T27),F!T27),"""",""))&gt;LEN(IF(_xlfn.ISFORMULA('#_F'!T27),_xlfn.FORMULATEXT('#_F'!T27),'#_F'!T27))-LEN(SUBSTITUTE(IF(_xlfn.ISFORMULA('#_F'!T27),_xlfn.FORMULATEXT('#_F'!T27),'#_F'!T27),"""","")),TRUE,FALSE),"HardQuoteMsg",IF(LEN(IF(_xlfn.ISFORMULA(F!T27),_xlfn.FORMULATEXT(F!T27),F!T27))-LEN(SUBSTITUTE(IF(_xlfn.ISFORMULA(F!T27),_xlfn.FORMULATEXT(F!T27),F!T27),"$",""))&lt;LEN(IF(_xlfn.ISFORMULA('#_F'!T27),_xlfn.FORMULATEXT('#_F'!T27),'#_F'!T27))-LEN(SUBSTITUTE(IF(_xlfn.ISFORMULA('#_F'!T27),_xlfn.FORMULATEXT('#_F'!T27),'#_F'!T27),"$","")),TRUE,FALSE),"MissingAbsMsg",_xlfn.IFS(ISTEXT('#_F'!T27),FALSE,ISLOGICAL('#_F'!T27),FALSE,SUBSTITUTE(CELL("format",'#_F'!T27),"-","")=SUBSTITUTE(CELL("format",F!T27),"-",""),FALSE,CELL("format",'#_F'!T27)="G",FALSE,AND(CELL("format",'#_F'!T27)="F0",CELL("format",F!T27)="G"),FALSE,TRUE,IFERROR(IF(MATCH(CELL("format",'#_F'!T27),FormatCodes_SFX!$A$4:$A$53,0)&gt;0,TRUE),FALSE),TRUE,TRUE),"FormatMsg",TRUE,"PerfectMsg")</f>
        <v>PerfectMsg</v>
      </c>
      <c r="U27" s="106" t="str">
        <f ca="1">_xlfn.IFS(ISBLANK(F!U27),"",IF(NOT(ISNA('#_F'!U27)),IF(ISNA(F!U27),TRUE,FALSE),FALSE),"StuNAMsg",IF(AND(ISNA('#_F'!U27),ISNA(F!U27)),TRUE,FALSE),"PerfectMsg",IF(NOT(ISERROR('#_F'!U27)),IF(ISERROR(F!U27),TRUE,FALSE),FALSE),"StuErrorMsg",IF(TYPE('#_F'!U27)&lt;&gt;TYPE(F!U27),TRUE,FALSE),"WrongTypeMsg",IF(_xlfn.ISFORMULA('#_F'!U27),IF(NOT(_xlfn.ISFORMULA(F!U27)),TRUE),FALSE),"MissingFormulaMsg",IF(NOT(AND(ISNUMBER(FIND("[",_xlfn.FORMULATEXT('#_F'!U27))),ISNUMBER(FIND("!",_xlfn.FORMULATEXT('#_F'!U27))))),AND(ISNUMBER(FIND("[",_xlfn.FORMULATEXT(F!U27))),ISNUMBER(FIND("!",_xlfn.FORMULATEXT(F!U27)))),FALSE),"ExternalRefsMsg",IF(ISNUMBER('#_F'!U27),IF(ABS('#_F'!U27-F!U27)&gt;0.00001,TRUE,FALSE),IF('#_F'!U27&lt;&gt;F!U27,TRUE,FALSE)),IF(ISNUMBER('#_F'!U27),IF('#_F'!U27&gt;F!U27,"TooLow","TooHigh"),"WrongAnswer"),NOT(_xlfn.ISFORMULA('#_F'!U27)),IF(_xlfn.IFS(ISTEXT('#_F'!U27),FALSE,ISLOGICAL('#_F'!U27),FALSE,SUBSTITUTE(CELL("format",'#_F'!U27),"-","")=SUBSTITUTE(CELL("format",F!U27),"-",""),FALSE,CELL("format",'#_F'!U27)="G",FALSE,AND(CELL("format",'#_F'!U27)="F0",CELL("format",F!U27)="G"),FALSE,TRUE,IFERROR(IF(MATCH(CELL("format",'#_F'!U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U27),_xlfn.FORMULATEXT(F!U27),F!U27),"9","#"),"8","#"),"7","#"),"6","#"),"5","#"),"4","#"),"3","#"),"2","#"),"1","#"),"0","#"),"$","")," ",""),",","@"),"&gt;","@"),"&lt;","@"),"=","@"),")","@"),"(","@"),"^","@"),"/","@"),"+","@"),"*","@"),"-","@"))-LEN(SUBSTITUTE(SUBSTITUTE(SUBSTITUTE(SUBSTITUTE(SUBSTITUTE(SUBSTITUTE(SUBSTITUTE(SUBSTITUTE(SUBSTITUTE(SUBSTITUTE(SUBSTITUTE(SUBSTITUTE(SUBSTITUTE(SUBSTITUTE(SUBSTITUTE(SUBSTITUTE(SUBSTITUTE(SUBSTITUTE(SUBSTITUTE(SUBSTITUTE(SUBSTITUTE(SUBSTITUTE(SUBSTITUTE(SUBSTITUTE(IF(_xlfn.ISFORMULA(F!U27),_xlfn.FORMULATEXT(F!U27),F!U27),"9","#"),"8","#"),"7","#"),"6","#"),"5","#"),"4","#"),"3","#"),"2","#"),"1","#"),"0","#"),"$","")," ",""),",","@"),"&gt;","@"),"&lt;","@"),"=","@"),")","@"),"(","@"),"^","@"),"/","@"),"+","@"),"*","@"),"-","@"),"@#","")))/2&gt;(LEN(SUBSTITUTE(SUBSTITUTE(SUBSTITUTE(SUBSTITUTE(SUBSTITUTE(SUBSTITUTE(SUBSTITUTE(SUBSTITUTE(SUBSTITUTE(SUBSTITUTE(SUBSTITUTE(SUBSTITUTE(SUBSTITUTE(SUBSTITUTE(SUBSTITUTE(SUBSTITUTE(SUBSTITUTE(SUBSTITUTE(SUBSTITUTE(SUBSTITUTE(SUBSTITUTE(SUBSTITUTE(SUBSTITUTE(IF(_xlfn.ISFORMULA('#_F'!U27),_xlfn.FORMULATEXT('#_F'!U27),'#_F'!U27),"9","#"),"8","#"),"7","#"),"6","#"),"5","#"),"4","#"),"3","#"),"2","#"),"1","#"),"0","#"),"$","")," ",""),",","@"),"&gt;","@"),"&lt;","@"),"=","@"),")","@"),"(","@"),"^","@"),"/","@"),"+","@"),"*","@"),"-","@"))-LEN(SUBSTITUTE(SUBSTITUTE(SUBSTITUTE(SUBSTITUTE(SUBSTITUTE(SUBSTITUTE(SUBSTITUTE(SUBSTITUTE(SUBSTITUTE(SUBSTITUTE(SUBSTITUTE(SUBSTITUTE(SUBSTITUTE(SUBSTITUTE(SUBSTITUTE(SUBSTITUTE(SUBSTITUTE(SUBSTITUTE(SUBSTITUTE(SUBSTITUTE(SUBSTITUTE(SUBSTITUTE(SUBSTITUTE(SUBSTITUTE(IF(_xlfn.ISFORMULA('#_F'!U27),_xlfn.FORMULATEXT('#_F'!U27),'#_F'!U27),"9","#"),"8","#"),"7","#"),"6","#"),"5","#"),"4","#"),"3","#"),"2","#"),"1","#"),"0","#"),"$","")," ",""),",","@"),"&gt;","@"),"&lt;","@"),"=","@"),")","@"),"(","@"),"^","@"),"/","@"),"+","@"),"*","@"),"-","@"),"@#","")))/2,TRUE,FALSE),"HardCodeMsg",IF(LEN(IF(_xlfn.ISFORMULA(F!U27),_xlfn.FORMULATEXT(F!U27),F!U27))-LEN(SUBSTITUTE(IF(_xlfn.ISFORMULA(F!U27),_xlfn.FORMULATEXT(F!U27),F!U27),"""",""))&gt;LEN(IF(_xlfn.ISFORMULA('#_F'!U27),_xlfn.FORMULATEXT('#_F'!U27),'#_F'!U27))-LEN(SUBSTITUTE(IF(_xlfn.ISFORMULA('#_F'!U27),_xlfn.FORMULATEXT('#_F'!U27),'#_F'!U27),"""","")),TRUE,FALSE),"HardQuoteMsg",IF(LEN(IF(_xlfn.ISFORMULA(F!U27),_xlfn.FORMULATEXT(F!U27),F!U27))-LEN(SUBSTITUTE(IF(_xlfn.ISFORMULA(F!U27),_xlfn.FORMULATEXT(F!U27),F!U27),"$",""))&lt;LEN(IF(_xlfn.ISFORMULA('#_F'!U27),_xlfn.FORMULATEXT('#_F'!U27),'#_F'!U27))-LEN(SUBSTITUTE(IF(_xlfn.ISFORMULA('#_F'!U27),_xlfn.FORMULATEXT('#_F'!U27),'#_F'!U27),"$","")),TRUE,FALSE),"MissingAbsMsg",_xlfn.IFS(ISTEXT('#_F'!U27),FALSE,ISLOGICAL('#_F'!U27),FALSE,SUBSTITUTE(CELL("format",'#_F'!U27),"-","")=SUBSTITUTE(CELL("format",F!U27),"-",""),FALSE,CELL("format",'#_F'!U27)="G",FALSE,AND(CELL("format",'#_F'!U27)="F0",CELL("format",F!U27)="G"),FALSE,TRUE,IFERROR(IF(MATCH(CELL("format",'#_F'!U27),FormatCodes_SFX!$A$4:$A$53,0)&gt;0,TRUE),FALSE),TRUE,TRUE),"FormatMsg",TRUE,"PerfectMsg")</f>
        <v>PerfectMsg</v>
      </c>
    </row>
    <row r="28" spans="4:42">
      <c r="D28" s="121">
        <v>0</v>
      </c>
      <c r="E28" s="121">
        <v>0</v>
      </c>
      <c r="F28" s="121">
        <v>0</v>
      </c>
      <c r="G28" s="121">
        <v>0</v>
      </c>
      <c r="J28" s="107"/>
      <c r="K28" s="105"/>
      <c r="L28" s="105"/>
      <c r="M28" s="105"/>
      <c r="N28" s="105"/>
      <c r="P28" s="105"/>
      <c r="Q28" s="105"/>
    </row>
    <row r="29" spans="4:42">
      <c r="D29" s="121">
        <v>0</v>
      </c>
      <c r="E29" s="121">
        <v>0</v>
      </c>
      <c r="F29" s="121">
        <v>0</v>
      </c>
      <c r="G29" s="121">
        <v>0</v>
      </c>
      <c r="J29" s="107"/>
      <c r="K29" s="105"/>
      <c r="L29" s="105"/>
      <c r="M29" s="105"/>
      <c r="N29" s="105"/>
      <c r="P29" s="105"/>
      <c r="Q29" s="105"/>
    </row>
    <row r="30" spans="4:42">
      <c r="D30" s="121">
        <v>0</v>
      </c>
      <c r="E30" s="121">
        <v>0</v>
      </c>
      <c r="F30" s="121">
        <v>0</v>
      </c>
      <c r="G30" s="121">
        <v>0</v>
      </c>
      <c r="J30" s="107"/>
      <c r="K30" s="105"/>
      <c r="L30" s="105"/>
      <c r="M30" s="105"/>
      <c r="N30" s="105"/>
    </row>
    <row r="31" spans="4:42">
      <c r="D31" s="121">
        <v>0</v>
      </c>
      <c r="E31" s="121">
        <v>0</v>
      </c>
      <c r="F31" s="121">
        <v>0</v>
      </c>
      <c r="G31" s="121">
        <v>0</v>
      </c>
      <c r="J31" s="107"/>
      <c r="K31" s="105"/>
      <c r="L31" s="105"/>
      <c r="M31" s="105"/>
      <c r="N31" s="105"/>
      <c r="O31" s="105"/>
      <c r="P31" s="105"/>
      <c r="Q31" s="105"/>
    </row>
    <row r="32" spans="4:42">
      <c r="D32" s="121">
        <v>0</v>
      </c>
      <c r="E32" s="121">
        <v>0</v>
      </c>
      <c r="F32" s="121">
        <v>0</v>
      </c>
      <c r="G32" s="121">
        <v>0</v>
      </c>
      <c r="J32" s="107"/>
      <c r="K32" s="105"/>
      <c r="L32" s="105"/>
      <c r="M32" s="105"/>
      <c r="N32" s="105"/>
      <c r="O32" s="105"/>
      <c r="P32" s="105"/>
      <c r="Q32" s="105"/>
      <c r="T32" s="105"/>
      <c r="U32" s="105"/>
      <c r="V32" s="105"/>
      <c r="W32" s="105"/>
    </row>
    <row r="33" spans="4:23">
      <c r="D33" s="121">
        <v>0</v>
      </c>
      <c r="E33" s="121">
        <v>0</v>
      </c>
      <c r="F33" s="121">
        <v>0</v>
      </c>
      <c r="G33" s="121">
        <v>0</v>
      </c>
      <c r="J33" s="107"/>
      <c r="K33" s="105"/>
      <c r="L33" s="105"/>
      <c r="M33" s="105"/>
      <c r="N33" s="105"/>
      <c r="O33" s="105"/>
      <c r="P33" s="105"/>
      <c r="Q33" s="105"/>
      <c r="T33" s="105"/>
      <c r="U33" s="105"/>
      <c r="V33" s="105"/>
      <c r="W33" s="105"/>
    </row>
    <row r="34" spans="4:23">
      <c r="D34" s="121">
        <v>0</v>
      </c>
      <c r="E34" s="121">
        <v>0</v>
      </c>
      <c r="F34" s="121">
        <v>0</v>
      </c>
      <c r="G34" s="121">
        <v>0</v>
      </c>
      <c r="J34" s="107"/>
      <c r="K34" s="105"/>
      <c r="L34" s="105"/>
      <c r="M34" s="105"/>
      <c r="N34" s="105"/>
      <c r="O34" s="105"/>
      <c r="P34" s="105"/>
      <c r="Q34" s="105"/>
      <c r="T34" s="105"/>
      <c r="U34" s="105"/>
      <c r="V34" s="105"/>
      <c r="W34" s="105"/>
    </row>
    <row r="35" spans="4:23">
      <c r="D35" s="121">
        <v>0</v>
      </c>
      <c r="E35" s="121">
        <v>0</v>
      </c>
      <c r="F35" s="121">
        <v>0</v>
      </c>
      <c r="G35" s="121">
        <v>0</v>
      </c>
      <c r="J35" s="107"/>
      <c r="K35" s="105"/>
      <c r="L35" s="105"/>
      <c r="M35" s="105"/>
      <c r="N35" s="105"/>
      <c r="O35" s="105"/>
      <c r="P35" s="105"/>
      <c r="Q35" s="105"/>
      <c r="T35" s="105"/>
      <c r="U35" s="105"/>
      <c r="V35" s="105"/>
      <c r="W35" s="105"/>
    </row>
    <row r="36" spans="4:23">
      <c r="D36" s="121">
        <v>0</v>
      </c>
      <c r="E36" s="121">
        <v>0</v>
      </c>
      <c r="F36" s="121">
        <v>0</v>
      </c>
      <c r="G36" s="121">
        <v>0</v>
      </c>
      <c r="J36" s="107"/>
      <c r="K36" s="105"/>
      <c r="L36" s="105"/>
      <c r="M36" s="105"/>
      <c r="N36" s="105"/>
      <c r="O36" s="105"/>
      <c r="P36" s="105"/>
      <c r="Q36" s="105"/>
      <c r="T36" s="105"/>
      <c r="U36" s="105"/>
      <c r="V36" s="105"/>
      <c r="W36" s="105"/>
    </row>
    <row r="37" spans="4:23">
      <c r="D37" s="121">
        <v>0</v>
      </c>
      <c r="E37" s="121">
        <v>0</v>
      </c>
      <c r="F37" s="121">
        <v>0</v>
      </c>
      <c r="G37" s="121">
        <v>0</v>
      </c>
      <c r="J37" s="107"/>
      <c r="K37" s="105"/>
      <c r="L37" s="105"/>
      <c r="M37" s="105"/>
      <c r="N37" s="105"/>
      <c r="O37" s="105"/>
      <c r="P37" s="105"/>
      <c r="Q37" s="105"/>
      <c r="T37" s="105"/>
      <c r="U37" s="105"/>
      <c r="V37" s="105"/>
      <c r="W37" s="105"/>
    </row>
    <row r="38" spans="4:23">
      <c r="D38" s="121">
        <v>0</v>
      </c>
      <c r="E38" s="121">
        <v>0</v>
      </c>
      <c r="F38" s="121">
        <v>0</v>
      </c>
      <c r="G38" s="121">
        <v>0</v>
      </c>
      <c r="J38" s="107"/>
      <c r="K38" s="105"/>
      <c r="L38" s="105"/>
      <c r="M38" s="105"/>
      <c r="N38" s="105"/>
      <c r="T38" s="105"/>
      <c r="U38" s="105"/>
      <c r="V38" s="105"/>
      <c r="W38" s="105"/>
    </row>
    <row r="39" spans="4:23">
      <c r="D39" s="121">
        <v>0</v>
      </c>
      <c r="E39" s="121">
        <v>0</v>
      </c>
      <c r="F39" s="121">
        <v>0</v>
      </c>
      <c r="G39" s="121">
        <v>0</v>
      </c>
      <c r="J39" s="107"/>
      <c r="K39" s="105"/>
      <c r="L39" s="105"/>
      <c r="M39" s="105"/>
      <c r="N39" s="105"/>
      <c r="R39" s="105"/>
      <c r="S39" s="105"/>
      <c r="T39" s="105"/>
      <c r="U39" s="105"/>
      <c r="V39" s="105"/>
    </row>
    <row r="40" spans="4:23">
      <c r="D40" s="121">
        <v>0</v>
      </c>
      <c r="E40" s="121">
        <v>0</v>
      </c>
      <c r="F40" s="121">
        <v>0</v>
      </c>
      <c r="G40" s="121">
        <v>0</v>
      </c>
      <c r="J40" s="107"/>
      <c r="K40" s="105"/>
      <c r="L40" s="105"/>
      <c r="M40" s="105"/>
      <c r="N40" s="105"/>
      <c r="R40" s="105"/>
      <c r="S40" s="105"/>
      <c r="T40" s="105"/>
      <c r="U40" s="105"/>
      <c r="V40" s="105"/>
    </row>
    <row r="41" spans="4:23">
      <c r="D41" s="121">
        <v>0</v>
      </c>
      <c r="E41" s="121">
        <v>0</v>
      </c>
      <c r="F41" s="121">
        <v>0</v>
      </c>
      <c r="G41" s="121">
        <v>0</v>
      </c>
      <c r="J41" s="107"/>
      <c r="K41" s="105"/>
      <c r="L41" s="105"/>
      <c r="M41" s="105"/>
      <c r="N41" s="105"/>
      <c r="R41" s="105"/>
      <c r="S41" s="105"/>
      <c r="T41" s="105"/>
      <c r="U41" s="105"/>
      <c r="V41" s="105"/>
    </row>
    <row r="42" spans="4:23">
      <c r="D42" s="121">
        <v>0</v>
      </c>
      <c r="E42" s="121">
        <v>0</v>
      </c>
      <c r="F42" s="121">
        <v>0</v>
      </c>
      <c r="G42" s="121">
        <v>0</v>
      </c>
      <c r="J42" s="107"/>
      <c r="K42" s="105"/>
      <c r="L42" s="105"/>
      <c r="M42" s="105"/>
      <c r="N42" s="105"/>
      <c r="R42" s="105"/>
      <c r="S42" s="105"/>
      <c r="T42" s="105"/>
      <c r="U42" s="105"/>
      <c r="V42" s="105"/>
    </row>
    <row r="43" spans="4:23">
      <c r="D43" s="121">
        <v>0</v>
      </c>
      <c r="E43" s="121">
        <v>0</v>
      </c>
      <c r="F43" s="121">
        <v>0</v>
      </c>
      <c r="G43" s="121">
        <v>0</v>
      </c>
      <c r="J43" s="107"/>
      <c r="K43" s="105"/>
      <c r="L43" s="105"/>
      <c r="M43" s="105"/>
      <c r="N43" s="105"/>
      <c r="R43" s="105"/>
      <c r="S43" s="105"/>
      <c r="T43" s="105"/>
      <c r="U43" s="105"/>
      <c r="V43" s="105"/>
    </row>
    <row r="44" spans="4:23">
      <c r="D44" s="121">
        <v>0</v>
      </c>
      <c r="E44" s="121">
        <v>0</v>
      </c>
      <c r="F44" s="121">
        <v>0</v>
      </c>
      <c r="G44" s="121">
        <v>0</v>
      </c>
      <c r="J44" s="107"/>
      <c r="K44" s="105"/>
      <c r="L44" s="105"/>
      <c r="M44" s="105"/>
      <c r="N44" s="105"/>
      <c r="T44" s="105"/>
      <c r="U44" s="105"/>
      <c r="V44" s="105"/>
    </row>
    <row r="45" spans="4:23">
      <c r="D45" s="121">
        <v>0</v>
      </c>
      <c r="E45" s="121">
        <v>0</v>
      </c>
      <c r="F45" s="121">
        <v>0</v>
      </c>
      <c r="G45" s="121">
        <v>0</v>
      </c>
      <c r="J45" s="107"/>
      <c r="K45" s="107"/>
      <c r="L45" s="105"/>
      <c r="M45" s="105"/>
      <c r="N45" s="105"/>
      <c r="T45" s="105"/>
      <c r="U45" s="105"/>
      <c r="V45" s="105"/>
    </row>
    <row r="46" spans="4:23">
      <c r="D46" s="121">
        <v>0</v>
      </c>
      <c r="E46" s="121">
        <v>0</v>
      </c>
      <c r="F46" s="121">
        <v>0</v>
      </c>
      <c r="G46" s="121">
        <v>0</v>
      </c>
      <c r="J46" s="107"/>
      <c r="K46" s="107"/>
      <c r="L46" s="105"/>
      <c r="M46" s="105"/>
      <c r="N46" s="105"/>
      <c r="T46" s="105"/>
      <c r="U46" s="105"/>
      <c r="V46" s="105"/>
    </row>
    <row r="47" spans="4:23">
      <c r="D47" s="121">
        <v>0</v>
      </c>
      <c r="E47" s="121">
        <v>0</v>
      </c>
      <c r="F47" s="121">
        <v>0</v>
      </c>
      <c r="G47" s="121">
        <v>0</v>
      </c>
      <c r="J47" s="107"/>
      <c r="K47" s="107"/>
      <c r="L47" s="105"/>
      <c r="M47" s="105"/>
      <c r="T47" s="105"/>
      <c r="U47" s="105"/>
      <c r="V47" s="105"/>
    </row>
    <row r="48" spans="4:23">
      <c r="D48" s="121">
        <v>0</v>
      </c>
      <c r="E48" s="121">
        <v>0</v>
      </c>
      <c r="F48" s="121">
        <v>0</v>
      </c>
      <c r="G48" s="121">
        <v>0</v>
      </c>
      <c r="J48" s="107"/>
      <c r="K48" s="107"/>
      <c r="L48" s="105"/>
      <c r="M48" s="105"/>
      <c r="T48" s="105"/>
      <c r="U48" s="105"/>
      <c r="V48" s="105"/>
    </row>
    <row r="49" spans="4:22">
      <c r="D49" s="121">
        <v>0</v>
      </c>
      <c r="E49" s="121">
        <v>0</v>
      </c>
      <c r="F49" s="121">
        <v>0</v>
      </c>
      <c r="G49" s="121">
        <v>0</v>
      </c>
      <c r="J49" s="107"/>
      <c r="K49" s="107"/>
      <c r="T49" s="105"/>
      <c r="U49" s="105"/>
      <c r="V49" s="105"/>
    </row>
    <row r="50" spans="4:22">
      <c r="D50" s="121">
        <v>0</v>
      </c>
      <c r="E50" s="121">
        <v>0</v>
      </c>
      <c r="F50" s="121">
        <v>0</v>
      </c>
      <c r="G50" s="121">
        <v>0</v>
      </c>
      <c r="J50" s="107"/>
      <c r="K50" s="107"/>
      <c r="U50" s="105"/>
      <c r="V50" s="105"/>
    </row>
    <row r="51" spans="4:22">
      <c r="D51" s="121">
        <v>0</v>
      </c>
      <c r="E51" s="121">
        <v>0</v>
      </c>
      <c r="F51" s="121">
        <v>0</v>
      </c>
      <c r="G51" s="121">
        <v>0</v>
      </c>
      <c r="J51" s="107"/>
      <c r="K51" s="107"/>
      <c r="U51" s="105"/>
      <c r="V51" s="105"/>
    </row>
    <row r="52" spans="4:22">
      <c r="D52" s="121">
        <v>0</v>
      </c>
      <c r="E52" s="121">
        <v>0</v>
      </c>
      <c r="F52" s="121">
        <v>0</v>
      </c>
      <c r="G52" s="121">
        <v>0</v>
      </c>
      <c r="J52" s="107"/>
      <c r="K52" s="107"/>
    </row>
    <row r="53" spans="4:22">
      <c r="D53" s="121">
        <v>0</v>
      </c>
      <c r="E53" s="121">
        <v>0</v>
      </c>
      <c r="F53" s="121">
        <v>0</v>
      </c>
      <c r="G53" s="121">
        <v>0</v>
      </c>
      <c r="J53" s="107"/>
    </row>
    <row r="54" spans="4:22">
      <c r="D54" s="121">
        <v>0</v>
      </c>
      <c r="E54" s="121">
        <v>0</v>
      </c>
      <c r="F54" s="121">
        <v>0</v>
      </c>
      <c r="G54" s="121">
        <v>0</v>
      </c>
      <c r="J54" s="107"/>
    </row>
    <row r="55" spans="4:22">
      <c r="D55" s="121">
        <v>0</v>
      </c>
      <c r="E55" s="121">
        <v>0</v>
      </c>
      <c r="F55" s="121">
        <v>0</v>
      </c>
      <c r="G55" s="121">
        <v>0</v>
      </c>
      <c r="J55" s="107"/>
    </row>
    <row r="56" spans="4:22">
      <c r="D56" s="121">
        <v>0</v>
      </c>
      <c r="E56" s="121">
        <v>0</v>
      </c>
      <c r="F56" s="121">
        <v>0</v>
      </c>
      <c r="G56" s="121">
        <v>0</v>
      </c>
      <c r="J56" s="107"/>
    </row>
    <row r="57" spans="4:22">
      <c r="D57" s="121">
        <v>0</v>
      </c>
      <c r="E57" s="121">
        <v>0</v>
      </c>
      <c r="F57" s="121">
        <v>0</v>
      </c>
      <c r="G57" s="121">
        <v>0</v>
      </c>
      <c r="J57" s="107"/>
    </row>
    <row r="58" spans="4:22">
      <c r="D58" s="121">
        <v>0</v>
      </c>
      <c r="E58" s="121">
        <v>0</v>
      </c>
      <c r="F58" s="121">
        <v>0</v>
      </c>
      <c r="G58" s="121">
        <v>0</v>
      </c>
      <c r="J58" s="107"/>
    </row>
    <row r="59" spans="4:22">
      <c r="D59" s="121">
        <v>0</v>
      </c>
      <c r="E59" s="121">
        <v>0</v>
      </c>
      <c r="F59" s="121">
        <v>0</v>
      </c>
      <c r="G59" s="121">
        <v>0</v>
      </c>
      <c r="J59" s="107"/>
    </row>
    <row r="60" spans="4:22">
      <c r="D60" s="121">
        <v>0</v>
      </c>
      <c r="E60" s="121">
        <v>0</v>
      </c>
      <c r="F60" s="121">
        <v>0</v>
      </c>
      <c r="G60" s="121">
        <v>0</v>
      </c>
      <c r="J60" s="107"/>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9F5C-F04B-4537-B79A-CC6784D338C1}">
  <dimension ref="C1:AQ60"/>
  <sheetViews>
    <sheetView showGridLines="0" zoomScaleNormal="100" zoomScalePageLayoutView="85" workbookViewId="0">
      <pane ySplit="2" topLeftCell="A6" activePane="bottomLeft" state="frozen"/>
      <selection pane="bottomLeft" activeCell="P21" sqref="A1:XFD1048576"/>
    </sheetView>
  </sheetViews>
  <sheetFormatPr defaultColWidth="10.7109375" defaultRowHeight="15.75"/>
  <cols>
    <col min="1" max="2" width="0.85546875" style="1" customWidth="1"/>
    <col min="3" max="3" width="8.7109375" style="1" customWidth="1"/>
    <col min="4" max="4" width="9" customWidth="1"/>
    <col min="5" max="5" width="14" bestFit="1" customWidth="1"/>
    <col min="6" max="6" width="11.28515625" style="1" customWidth="1"/>
    <col min="7" max="7" width="12.140625" style="1" customWidth="1"/>
    <col min="8" max="9" width="12.140625" customWidth="1"/>
    <col min="10" max="10" width="3" style="1" customWidth="1"/>
    <col min="11" max="11" width="12.7109375" style="1" customWidth="1"/>
    <col min="12" max="12" width="37.7109375" style="1" bestFit="1" customWidth="1"/>
    <col min="13" max="14" width="31.5703125" style="1" bestFit="1" customWidth="1"/>
    <col min="15" max="15" width="18" style="1" bestFit="1" customWidth="1"/>
    <col min="16" max="17" width="10" style="1" customWidth="1"/>
    <col min="18" max="18" width="25.28515625" style="1" bestFit="1" customWidth="1"/>
    <col min="19" max="19" width="19" style="1" bestFit="1" customWidth="1"/>
    <col min="20" max="20" width="11" style="1" bestFit="1" customWidth="1"/>
    <col min="21" max="21" width="11.28515625" style="1" bestFit="1" customWidth="1"/>
    <col min="22" max="25" width="12.28515625" style="1" customWidth="1"/>
    <col min="26" max="26" width="3" style="1" customWidth="1"/>
    <col min="27" max="16384" width="10.7109375" style="1"/>
  </cols>
  <sheetData>
    <row r="1" spans="3:43" ht="22.15" customHeight="1">
      <c r="C1" s="88" t="s">
        <v>311</v>
      </c>
      <c r="D1" s="88" t="s">
        <v>312</v>
      </c>
      <c r="E1" s="88" t="s">
        <v>313</v>
      </c>
      <c r="F1" s="89"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88"/>
      <c r="H1" s="88"/>
      <c r="I1" s="88"/>
      <c r="J1" s="88"/>
      <c r="K1" s="89" t="str" cm="1">
        <f t="array" ref="K1">_xlfn.IFS(ROW(A100)&lt;100,"Undo deleted row or quit without saving",COLUMN(AZ1)&lt;52,"Undo deleted column or quit without saving",ROW(A100)&gt;100,"Undo inserted row or quit without saving",COLUMN(AZ1)&gt;52,"Undo inserted column or quit without saving",Scoreboard!$F$26&lt;&gt;"","Security compromised: Undo last action or quit without saving",TRUE=TRUE,"Connor Guarino")</f>
        <v>Connor Guarino</v>
      </c>
      <c r="L1" s="89"/>
      <c r="M1" s="89"/>
      <c r="N1" s="89" t="s">
        <v>314</v>
      </c>
      <c r="O1" s="89"/>
      <c r="P1" s="89"/>
      <c r="Q1" s="89"/>
      <c r="R1" s="90" t="s">
        <v>315</v>
      </c>
      <c r="S1" s="89"/>
      <c r="T1" s="89"/>
      <c r="U1" s="127" t="s">
        <v>318</v>
      </c>
      <c r="V1" s="92"/>
      <c r="W1" s="91"/>
      <c r="X1" s="92"/>
      <c r="Y1" s="91"/>
      <c r="Z1" s="88" t="str">
        <f t="shared" ref="Z1:AC2" si="0">C1</f>
        <v>earned</v>
      </c>
      <c r="AA1" s="88" t="str">
        <f t="shared" si="0"/>
        <v>possible</v>
      </c>
      <c r="AB1" s="88" t="str">
        <f t="shared" si="0"/>
        <v>cell</v>
      </c>
      <c r="AC1" s="89" t="str">
        <f t="shared" ca="1" si="0"/>
        <v>error</v>
      </c>
      <c r="AD1" s="88"/>
      <c r="AE1" s="88"/>
      <c r="AF1" s="93"/>
      <c r="AG1" s="93"/>
      <c r="AH1" s="89" t="str">
        <f>K1</f>
        <v>Connor Guarino</v>
      </c>
      <c r="AI1" s="89"/>
      <c r="AJ1" s="93"/>
      <c r="AK1" s="93"/>
      <c r="AL1" s="93"/>
      <c r="AM1" s="93"/>
      <c r="AN1" s="89" t="s">
        <v>314</v>
      </c>
      <c r="AO1" s="93"/>
      <c r="AP1" s="93"/>
      <c r="AQ1" s="93"/>
    </row>
    <row r="2" spans="3:43" ht="22.9" customHeight="1" thickBot="1">
      <c r="C2" s="94">
        <f ca="1">FSC!$C$2</f>
        <v>9</v>
      </c>
      <c r="D2" s="95">
        <f>FSC!$D$2</f>
        <v>9</v>
      </c>
      <c r="E2" s="94" t="str" cm="1">
        <f t="array" aca="1" ref="E2" ca="1">SUBSTITUTE(IF(LEN(CELL("address"))&lt;15,CELL("address"),""),"$","")</f>
        <v/>
      </c>
      <c r="F2" s="96" t="str">
        <f ca="1">IF(ISNUMBER(SEARCH("#REF!",_xlfn.FORMULATEXT(INDIRECT("'FSC'!"&amp;E2)))),"DRAGGING CELLS IS NOT PERMITTED. PLEASE UNDO LAST ACTION!!",IF($R$1&lt;&gt;"Feedback OFF",IFERROR(HLOOKUP(INDIRECT("'FSC'!"&amp;E2),Feedback_SFX!$B$2:$N$10,IF($R$1="Feedback ON", 2, Feedback_SFX!B1), FALSE), ""),""))</f>
        <v/>
      </c>
      <c r="G2" s="97"/>
      <c r="H2" s="97"/>
      <c r="I2" s="97"/>
      <c r="J2" s="97"/>
      <c r="K2" s="98"/>
      <c r="L2" s="97"/>
      <c r="M2" s="97"/>
      <c r="N2" s="97"/>
      <c r="O2" s="97"/>
      <c r="P2" s="97"/>
      <c r="Q2" s="97"/>
      <c r="R2" s="104" t="str">
        <f ca="1">IF(Scoreboard!$E$4="Excel version: Invalid","****ERROR: Scoreboard requires Excel 365 or 2021 to run****", "")</f>
        <v/>
      </c>
      <c r="S2" s="97"/>
      <c r="T2" s="97"/>
      <c r="U2" s="99"/>
      <c r="V2" s="100"/>
      <c r="W2" s="101"/>
      <c r="X2" s="100"/>
      <c r="Y2" s="101"/>
      <c r="Z2" s="102">
        <f t="shared" ca="1" si="0"/>
        <v>9</v>
      </c>
      <c r="AA2" s="102">
        <f t="shared" si="0"/>
        <v>9</v>
      </c>
      <c r="AB2" s="102" t="str">
        <f t="shared" ca="1" si="0"/>
        <v/>
      </c>
      <c r="AC2" s="96" t="str">
        <f t="shared" ca="1" si="0"/>
        <v/>
      </c>
      <c r="AD2" s="97"/>
      <c r="AE2" s="97"/>
      <c r="AF2" s="103"/>
      <c r="AG2" s="103"/>
      <c r="AH2" s="103"/>
      <c r="AI2" s="103"/>
      <c r="AJ2" s="103"/>
      <c r="AK2" s="103"/>
      <c r="AL2" s="103"/>
      <c r="AM2" s="103"/>
      <c r="AN2" s="103"/>
      <c r="AO2" s="103"/>
      <c r="AP2" s="103"/>
      <c r="AQ2" s="103"/>
    </row>
    <row r="3" spans="3:43" ht="4.9000000000000004" customHeight="1"/>
    <row r="4" spans="3:43" ht="4.9000000000000004" customHeight="1"/>
    <row r="5" spans="3:43" ht="4.9000000000000004" customHeight="1"/>
    <row r="7" spans="3:43" s="7" customFormat="1" ht="31.5">
      <c r="D7" s="6" t="s">
        <v>1</v>
      </c>
      <c r="E7" s="6" t="s">
        <v>2</v>
      </c>
      <c r="F7" s="6" t="s">
        <v>3</v>
      </c>
      <c r="G7" s="6" t="s">
        <v>4</v>
      </c>
      <c r="H7"/>
      <c r="I7"/>
      <c r="J7" s="68"/>
      <c r="K7" s="42" t="s">
        <v>5</v>
      </c>
      <c r="L7" s="9"/>
      <c r="M7" s="9"/>
      <c r="N7" s="9"/>
      <c r="O7" s="9"/>
      <c r="P7" s="9"/>
      <c r="Q7" s="9"/>
      <c r="R7" s="9"/>
      <c r="S7" s="10"/>
    </row>
    <row r="8" spans="3:43">
      <c r="D8" s="14" t="s">
        <v>6</v>
      </c>
      <c r="E8" s="14" t="s">
        <v>7</v>
      </c>
      <c r="F8" s="69" t="s">
        <v>8</v>
      </c>
      <c r="G8" s="69" t="s">
        <v>9</v>
      </c>
      <c r="J8" s="68"/>
      <c r="K8" s="15" t="s">
        <v>47</v>
      </c>
      <c r="L8" s="16"/>
      <c r="M8" s="16"/>
      <c r="N8" s="16"/>
      <c r="O8" s="16"/>
      <c r="P8" s="16"/>
      <c r="Q8" s="16"/>
      <c r="R8" s="16"/>
      <c r="S8" s="17"/>
    </row>
    <row r="9" spans="3:43">
      <c r="D9" s="14" t="s">
        <v>6</v>
      </c>
      <c r="E9" s="14" t="s">
        <v>7</v>
      </c>
      <c r="F9" s="69" t="s">
        <v>13</v>
      </c>
      <c r="G9" s="69" t="s">
        <v>9</v>
      </c>
      <c r="J9" s="68"/>
      <c r="K9" s="70"/>
      <c r="L9" s="16"/>
      <c r="M9" s="16"/>
      <c r="N9" s="16"/>
      <c r="O9" s="16"/>
      <c r="P9" s="16"/>
      <c r="Q9" s="16"/>
      <c r="R9" s="16"/>
      <c r="S9" s="17"/>
      <c r="W9" s="168">
        <v>986</v>
      </c>
    </row>
    <row r="10" spans="3:43">
      <c r="D10" s="14" t="s">
        <v>6</v>
      </c>
      <c r="E10" s="14" t="s">
        <v>15</v>
      </c>
      <c r="F10" s="69" t="s">
        <v>16</v>
      </c>
      <c r="G10" s="69" t="s">
        <v>17</v>
      </c>
      <c r="J10" s="68"/>
      <c r="K10" s="48" t="s">
        <v>18</v>
      </c>
      <c r="L10" s="16"/>
      <c r="M10" s="16"/>
      <c r="N10" s="16"/>
      <c r="O10" s="16"/>
      <c r="P10" s="16"/>
      <c r="Q10" s="16"/>
      <c r="R10" s="16"/>
      <c r="S10" s="17"/>
    </row>
    <row r="11" spans="3:43">
      <c r="D11" s="14" t="s">
        <v>6</v>
      </c>
      <c r="E11" s="14" t="s">
        <v>7</v>
      </c>
      <c r="F11" s="69" t="s">
        <v>13</v>
      </c>
      <c r="G11" s="69" t="s">
        <v>17</v>
      </c>
      <c r="J11" s="68"/>
      <c r="K11" s="19" t="s">
        <v>75</v>
      </c>
      <c r="L11" s="16"/>
      <c r="M11" s="16"/>
      <c r="N11" s="16"/>
      <c r="O11" s="16"/>
      <c r="P11" s="16"/>
      <c r="Q11" s="16"/>
      <c r="R11" s="16"/>
      <c r="S11" s="17"/>
    </row>
    <row r="12" spans="3:43">
      <c r="D12" s="14" t="s">
        <v>23</v>
      </c>
      <c r="E12" s="14" t="s">
        <v>24</v>
      </c>
      <c r="F12" s="69" t="s">
        <v>25</v>
      </c>
      <c r="G12" s="69" t="s">
        <v>9</v>
      </c>
      <c r="J12" s="68"/>
      <c r="K12" s="71" t="s">
        <v>76</v>
      </c>
      <c r="L12" s="16"/>
      <c r="M12" s="16"/>
      <c r="N12" s="16"/>
      <c r="O12" s="16"/>
      <c r="P12" s="16"/>
      <c r="Q12" s="16"/>
      <c r="R12" s="16"/>
      <c r="S12" s="17"/>
    </row>
    <row r="13" spans="3:43">
      <c r="D13" s="14" t="s">
        <v>6</v>
      </c>
      <c r="E13" s="14" t="s">
        <v>15</v>
      </c>
      <c r="F13" s="69" t="s">
        <v>13</v>
      </c>
      <c r="G13" s="69" t="s">
        <v>17</v>
      </c>
      <c r="J13" s="68"/>
      <c r="K13" s="36" t="s">
        <v>71</v>
      </c>
      <c r="L13" s="16"/>
      <c r="M13" s="16"/>
      <c r="N13" s="16"/>
      <c r="O13" s="16"/>
      <c r="P13" s="16"/>
      <c r="Q13" s="16"/>
      <c r="R13" s="16"/>
      <c r="S13" s="17"/>
    </row>
    <row r="14" spans="3:43">
      <c r="D14" s="14" t="s">
        <v>6</v>
      </c>
      <c r="E14" s="14" t="s">
        <v>7</v>
      </c>
      <c r="F14" s="69" t="s">
        <v>13</v>
      </c>
      <c r="G14" s="69" t="s">
        <v>9</v>
      </c>
      <c r="J14" s="68"/>
      <c r="K14" s="63" t="s">
        <v>59</v>
      </c>
      <c r="L14" s="24"/>
      <c r="M14" s="24"/>
      <c r="N14" s="24"/>
      <c r="O14" s="24"/>
      <c r="P14" s="24"/>
      <c r="Q14" s="24"/>
      <c r="R14" s="24"/>
      <c r="S14" s="25"/>
    </row>
    <row r="15" spans="3:43">
      <c r="D15" s="14" t="s">
        <v>23</v>
      </c>
      <c r="E15" s="14" t="s">
        <v>7</v>
      </c>
      <c r="F15" s="69" t="s">
        <v>8</v>
      </c>
      <c r="G15" s="69" t="s">
        <v>9</v>
      </c>
      <c r="J15" s="68"/>
    </row>
    <row r="16" spans="3:43">
      <c r="D16" s="14" t="s">
        <v>6</v>
      </c>
      <c r="E16" s="14" t="s">
        <v>7</v>
      </c>
      <c r="F16" s="69" t="s">
        <v>13</v>
      </c>
      <c r="G16" s="69" t="s">
        <v>9</v>
      </c>
      <c r="J16" s="68"/>
      <c r="K16" s="168">
        <v>1002</v>
      </c>
      <c r="L16" s="7"/>
      <c r="M16" s="7"/>
      <c r="N16" s="7"/>
      <c r="O16" s="7"/>
      <c r="P16" s="7"/>
      <c r="Q16" s="7"/>
      <c r="R16" s="7"/>
      <c r="S16" s="7"/>
    </row>
    <row r="17" spans="4:42">
      <c r="D17" s="14" t="s">
        <v>23</v>
      </c>
      <c r="E17" s="14" t="s">
        <v>7</v>
      </c>
      <c r="F17" s="69" t="s">
        <v>25</v>
      </c>
      <c r="G17" s="69" t="s">
        <v>9</v>
      </c>
      <c r="J17" s="68"/>
      <c r="K17"/>
      <c r="L17" s="7"/>
      <c r="M17" s="7"/>
      <c r="N17" s="7"/>
      <c r="O17" s="7"/>
      <c r="P17" s="7"/>
      <c r="Q17" s="7"/>
      <c r="R17" s="7"/>
      <c r="S17" s="7"/>
    </row>
    <row r="18" spans="4:42" ht="18.75">
      <c r="D18" s="14" t="s">
        <v>6</v>
      </c>
      <c r="E18" s="14" t="s">
        <v>30</v>
      </c>
      <c r="F18" s="69" t="s">
        <v>13</v>
      </c>
      <c r="G18" s="69" t="s">
        <v>17</v>
      </c>
      <c r="J18" s="68"/>
      <c r="K18"/>
      <c r="L18" s="62" t="s">
        <v>77</v>
      </c>
      <c r="M18" s="62"/>
      <c r="N18" s="62"/>
      <c r="O18" s="62"/>
      <c r="P18" s="62"/>
      <c r="Q18" s="62"/>
      <c r="R18" s="62"/>
      <c r="S18" s="62"/>
      <c r="T18" s="38"/>
      <c r="U18" s="38"/>
      <c r="V18" s="38"/>
      <c r="W18" s="38"/>
      <c r="X18" s="38"/>
      <c r="Y18" s="38"/>
      <c r="Z18" s="38"/>
      <c r="AA18" s="38"/>
      <c r="AB18" s="38"/>
      <c r="AC18" s="38"/>
      <c r="AD18" s="38"/>
      <c r="AE18" s="38"/>
      <c r="AF18" s="38"/>
      <c r="AG18" s="38"/>
      <c r="AH18" s="38"/>
      <c r="AI18" s="38"/>
      <c r="AJ18" s="38"/>
      <c r="AK18" s="38"/>
      <c r="AL18" s="38"/>
      <c r="AM18" s="38"/>
      <c r="AN18" s="38"/>
      <c r="AO18" s="38"/>
      <c r="AP18" s="38"/>
    </row>
    <row r="19" spans="4:42" ht="18.75">
      <c r="D19" s="14" t="s">
        <v>6</v>
      </c>
      <c r="E19" s="14" t="s">
        <v>7</v>
      </c>
      <c r="F19" s="69" t="s">
        <v>13</v>
      </c>
      <c r="G19" s="69" t="s">
        <v>17</v>
      </c>
      <c r="J19" s="68"/>
      <c r="K19"/>
      <c r="L19" s="62"/>
      <c r="M19" s="62"/>
      <c r="N19" s="62"/>
      <c r="O19" s="62"/>
      <c r="P19" s="62"/>
      <c r="Q19" s="62"/>
      <c r="R19"/>
      <c r="S19"/>
      <c r="T19" s="38"/>
      <c r="U19" s="38"/>
      <c r="V19" s="38"/>
      <c r="W19" s="38"/>
      <c r="X19" s="38"/>
      <c r="Y19" s="38"/>
      <c r="Z19" s="38"/>
      <c r="AA19" s="38"/>
      <c r="AB19" s="38"/>
      <c r="AC19" s="38"/>
      <c r="AD19" s="38"/>
      <c r="AE19" s="38"/>
      <c r="AF19" s="38"/>
      <c r="AG19" s="38"/>
      <c r="AH19" s="38"/>
      <c r="AI19" s="38"/>
      <c r="AJ19" s="38"/>
      <c r="AK19" s="38"/>
      <c r="AL19" s="38"/>
      <c r="AM19" s="38"/>
      <c r="AN19" s="38"/>
      <c r="AO19" s="38"/>
      <c r="AP19" s="38"/>
    </row>
    <row r="20" spans="4:42">
      <c r="D20" s="14" t="s">
        <v>23</v>
      </c>
      <c r="E20" s="14" t="s">
        <v>7</v>
      </c>
      <c r="F20" s="69" t="s">
        <v>25</v>
      </c>
      <c r="G20" s="69" t="s">
        <v>9</v>
      </c>
      <c r="J20" s="68"/>
      <c r="K20"/>
      <c r="L20"/>
      <c r="M20"/>
      <c r="N20"/>
      <c r="O20"/>
      <c r="P20"/>
      <c r="Q20"/>
      <c r="S20" s="7"/>
      <c r="T20" s="72"/>
      <c r="U20" s="72"/>
      <c r="V20" s="72"/>
    </row>
    <row r="21" spans="4:42">
      <c r="D21" s="14" t="s">
        <v>23</v>
      </c>
      <c r="E21" s="14" t="s">
        <v>7</v>
      </c>
      <c r="F21" s="69" t="s">
        <v>25</v>
      </c>
      <c r="G21" s="69" t="s">
        <v>17</v>
      </c>
      <c r="J21" s="68"/>
      <c r="K21" s="73" t="s">
        <v>78</v>
      </c>
      <c r="L21" s="146" t="s">
        <v>79</v>
      </c>
      <c r="M21" s="146" t="s">
        <v>4</v>
      </c>
      <c r="N21" s="146"/>
      <c r="O21" s="146"/>
      <c r="P21"/>
      <c r="Q21"/>
      <c r="R21" s="223" t="s">
        <v>79</v>
      </c>
      <c r="S21" s="223" t="s">
        <v>4</v>
      </c>
      <c r="T21"/>
      <c r="U21"/>
      <c r="V21" s="72"/>
    </row>
    <row r="22" spans="4:42">
      <c r="D22" s="14" t="s">
        <v>6</v>
      </c>
      <c r="E22" s="14" t="s">
        <v>7</v>
      </c>
      <c r="F22" s="69" t="s">
        <v>13</v>
      </c>
      <c r="G22" s="69" t="s">
        <v>9</v>
      </c>
      <c r="J22" s="68"/>
      <c r="K22"/>
      <c r="L22" s="146" t="s">
        <v>3</v>
      </c>
      <c r="M22" s="146" t="s">
        <v>9</v>
      </c>
      <c r="N22" s="146" t="s">
        <v>17</v>
      </c>
      <c r="O22" s="146" t="s">
        <v>45</v>
      </c>
      <c r="P22"/>
      <c r="Q22"/>
      <c r="R22" s="223" t="s">
        <v>3</v>
      </c>
      <c r="S22" t="s">
        <v>9</v>
      </c>
      <c r="T22" t="s">
        <v>17</v>
      </c>
      <c r="U22" t="s">
        <v>45</v>
      </c>
      <c r="V22" s="72"/>
    </row>
    <row r="23" spans="4:42">
      <c r="D23" s="14" t="s">
        <v>6</v>
      </c>
      <c r="E23" s="14" t="s">
        <v>7</v>
      </c>
      <c r="F23" s="69" t="s">
        <v>8</v>
      </c>
      <c r="G23" s="69" t="s">
        <v>9</v>
      </c>
      <c r="J23" s="68"/>
      <c r="K23"/>
      <c r="L23" s="146" t="s">
        <v>16</v>
      </c>
      <c r="M23" s="146">
        <v>3</v>
      </c>
      <c r="N23" s="146">
        <v>12</v>
      </c>
      <c r="O23" s="146">
        <v>15</v>
      </c>
      <c r="P23"/>
      <c r="Q23"/>
      <c r="R23" s="224" t="s">
        <v>16</v>
      </c>
      <c r="S23" s="225">
        <v>3</v>
      </c>
      <c r="T23" s="225">
        <v>12</v>
      </c>
      <c r="U23" s="225">
        <v>15</v>
      </c>
      <c r="V23" s="72"/>
    </row>
    <row r="24" spans="4:42">
      <c r="D24" s="14" t="s">
        <v>34</v>
      </c>
      <c r="E24" s="14" t="s">
        <v>7</v>
      </c>
      <c r="F24" s="69" t="s">
        <v>25</v>
      </c>
      <c r="G24" s="69" t="s">
        <v>9</v>
      </c>
      <c r="J24" s="68"/>
      <c r="K24"/>
      <c r="L24" s="146" t="s">
        <v>13</v>
      </c>
      <c r="M24" s="149" t="s">
        <v>320</v>
      </c>
      <c r="N24" s="149" t="s">
        <v>320</v>
      </c>
      <c r="O24" s="149" t="s">
        <v>320</v>
      </c>
      <c r="P24"/>
      <c r="Q24"/>
      <c r="R24" s="224" t="s">
        <v>13</v>
      </c>
      <c r="S24" s="225">
        <v>9</v>
      </c>
      <c r="T24" s="225">
        <v>9</v>
      </c>
      <c r="U24" s="225">
        <v>18</v>
      </c>
      <c r="V24" s="72"/>
    </row>
    <row r="25" spans="4:42">
      <c r="D25" s="14" t="s">
        <v>6</v>
      </c>
      <c r="E25" s="14" t="s">
        <v>7</v>
      </c>
      <c r="F25" s="69" t="s">
        <v>16</v>
      </c>
      <c r="G25" s="69" t="s">
        <v>9</v>
      </c>
      <c r="J25" s="68"/>
      <c r="K25"/>
      <c r="L25" s="146" t="s">
        <v>25</v>
      </c>
      <c r="M25" s="149" t="s">
        <v>320</v>
      </c>
      <c r="N25" s="149" t="s">
        <v>320</v>
      </c>
      <c r="O25" s="149" t="s">
        <v>320</v>
      </c>
      <c r="P25"/>
      <c r="Q25"/>
      <c r="R25" s="224" t="s">
        <v>25</v>
      </c>
      <c r="S25" s="225">
        <v>13</v>
      </c>
      <c r="T25" s="225">
        <v>1</v>
      </c>
      <c r="U25" s="225">
        <v>14</v>
      </c>
    </row>
    <row r="26" spans="4:42">
      <c r="D26" s="14" t="s">
        <v>6</v>
      </c>
      <c r="E26" s="14" t="s">
        <v>15</v>
      </c>
      <c r="F26" s="69" t="s">
        <v>13</v>
      </c>
      <c r="G26" s="69" t="s">
        <v>17</v>
      </c>
      <c r="J26" s="68"/>
      <c r="K26"/>
      <c r="L26" s="146" t="s">
        <v>8</v>
      </c>
      <c r="M26" s="149" t="s">
        <v>320</v>
      </c>
      <c r="N26" s="149" t="s">
        <v>320</v>
      </c>
      <c r="O26" s="149" t="s">
        <v>320</v>
      </c>
      <c r="P26"/>
      <c r="Q26"/>
      <c r="R26" s="224" t="s">
        <v>8</v>
      </c>
      <c r="S26" s="225">
        <v>6</v>
      </c>
      <c r="T26" s="225"/>
      <c r="U26" s="225">
        <v>6</v>
      </c>
    </row>
    <row r="27" spans="4:42">
      <c r="D27" s="14" t="s">
        <v>34</v>
      </c>
      <c r="E27" s="14" t="s">
        <v>7</v>
      </c>
      <c r="F27" s="69" t="s">
        <v>13</v>
      </c>
      <c r="G27" s="69" t="s">
        <v>9</v>
      </c>
      <c r="J27" s="68"/>
      <c r="K27"/>
      <c r="L27" s="146" t="s">
        <v>45</v>
      </c>
      <c r="M27" s="149" t="s">
        <v>320</v>
      </c>
      <c r="N27" s="149" t="s">
        <v>320</v>
      </c>
      <c r="O27" s="149" t="s">
        <v>320</v>
      </c>
      <c r="P27"/>
      <c r="Q27"/>
      <c r="R27" s="224" t="s">
        <v>45</v>
      </c>
      <c r="S27" s="225">
        <v>31</v>
      </c>
      <c r="T27" s="225">
        <v>22</v>
      </c>
      <c r="U27" s="225">
        <v>53</v>
      </c>
    </row>
    <row r="28" spans="4:42">
      <c r="D28" s="14" t="s">
        <v>6</v>
      </c>
      <c r="E28" s="14" t="s">
        <v>7</v>
      </c>
      <c r="F28" s="69" t="s">
        <v>25</v>
      </c>
      <c r="G28" s="69" t="s">
        <v>9</v>
      </c>
      <c r="J28" s="68"/>
      <c r="K28"/>
      <c r="L28"/>
      <c r="M28"/>
      <c r="N28"/>
      <c r="P28"/>
      <c r="Q28"/>
      <c r="R28"/>
      <c r="S28"/>
      <c r="T28"/>
    </row>
    <row r="29" spans="4:42">
      <c r="D29" s="14" t="s">
        <v>6</v>
      </c>
      <c r="E29" s="14" t="s">
        <v>7</v>
      </c>
      <c r="F29" s="69" t="s">
        <v>16</v>
      </c>
      <c r="G29" s="69" t="s">
        <v>17</v>
      </c>
      <c r="J29" s="68"/>
      <c r="K29"/>
      <c r="L29"/>
      <c r="M29"/>
      <c r="N29"/>
      <c r="P29"/>
      <c r="Q29"/>
      <c r="R29"/>
      <c r="S29"/>
      <c r="T29"/>
    </row>
    <row r="30" spans="4:42" ht="16.5" thickBot="1">
      <c r="D30" s="14" t="s">
        <v>6</v>
      </c>
      <c r="E30" s="14" t="s">
        <v>7</v>
      </c>
      <c r="F30" s="69" t="s">
        <v>16</v>
      </c>
      <c r="G30" s="69" t="s">
        <v>9</v>
      </c>
      <c r="J30" s="68"/>
      <c r="K30"/>
      <c r="L30"/>
      <c r="M30"/>
      <c r="N30"/>
      <c r="R30"/>
      <c r="S30"/>
      <c r="T30"/>
    </row>
    <row r="31" spans="4:42">
      <c r="D31" s="14" t="s">
        <v>6</v>
      </c>
      <c r="E31" s="14" t="s">
        <v>15</v>
      </c>
      <c r="F31" s="69" t="s">
        <v>16</v>
      </c>
      <c r="G31" s="69" t="s">
        <v>17</v>
      </c>
      <c r="J31" s="68"/>
      <c r="K31"/>
      <c r="L31"/>
      <c r="M31"/>
      <c r="N31"/>
      <c r="O31" s="148" t="s">
        <v>310</v>
      </c>
      <c r="P31"/>
      <c r="Q31"/>
      <c r="R31"/>
      <c r="S31"/>
      <c r="T31"/>
    </row>
    <row r="32" spans="4:42">
      <c r="D32" s="14" t="s">
        <v>6</v>
      </c>
      <c r="E32" s="14" t="s">
        <v>15</v>
      </c>
      <c r="F32" s="69" t="s">
        <v>25</v>
      </c>
      <c r="G32" s="69" t="s">
        <v>9</v>
      </c>
      <c r="J32" s="68"/>
      <c r="K32"/>
      <c r="L32"/>
      <c r="M32"/>
      <c r="N32"/>
      <c r="O32"/>
      <c r="P32"/>
      <c r="Q32"/>
      <c r="R32"/>
      <c r="S32"/>
      <c r="T32"/>
      <c r="U32"/>
      <c r="V32"/>
      <c r="W32"/>
    </row>
    <row r="33" spans="4:23">
      <c r="D33" s="14" t="s">
        <v>6</v>
      </c>
      <c r="E33" s="14" t="s">
        <v>7</v>
      </c>
      <c r="F33" s="69" t="s">
        <v>13</v>
      </c>
      <c r="G33" s="69" t="s">
        <v>9</v>
      </c>
      <c r="J33" s="68"/>
      <c r="K33"/>
      <c r="L33"/>
      <c r="M33"/>
      <c r="N33"/>
      <c r="O33"/>
      <c r="P33"/>
      <c r="Q33"/>
      <c r="R33"/>
      <c r="S33"/>
      <c r="T33"/>
      <c r="U33"/>
      <c r="V33"/>
      <c r="W33"/>
    </row>
    <row r="34" spans="4:23">
      <c r="D34" s="14" t="s">
        <v>23</v>
      </c>
      <c r="E34" s="14" t="s">
        <v>15</v>
      </c>
      <c r="F34" s="69" t="s">
        <v>13</v>
      </c>
      <c r="G34" s="69" t="s">
        <v>9</v>
      </c>
      <c r="J34" s="68"/>
      <c r="K34"/>
      <c r="L34"/>
      <c r="M34"/>
      <c r="N34"/>
      <c r="O34"/>
      <c r="P34"/>
      <c r="Q34"/>
      <c r="R34"/>
      <c r="S34"/>
      <c r="T34"/>
      <c r="U34"/>
      <c r="V34"/>
      <c r="W34"/>
    </row>
    <row r="35" spans="4:23">
      <c r="D35" s="14" t="s">
        <v>23</v>
      </c>
      <c r="E35" s="14" t="s">
        <v>7</v>
      </c>
      <c r="F35" s="69" t="s">
        <v>8</v>
      </c>
      <c r="G35" s="69" t="s">
        <v>9</v>
      </c>
      <c r="J35" s="68"/>
      <c r="K35"/>
      <c r="L35"/>
      <c r="M35"/>
      <c r="N35"/>
      <c r="O35"/>
      <c r="P35"/>
      <c r="Q35"/>
      <c r="R35"/>
      <c r="S35"/>
      <c r="T35"/>
      <c r="U35"/>
      <c r="V35"/>
      <c r="W35"/>
    </row>
    <row r="36" spans="4:23">
      <c r="D36" s="14" t="s">
        <v>23</v>
      </c>
      <c r="E36" s="14" t="s">
        <v>15</v>
      </c>
      <c r="F36" s="69" t="s">
        <v>25</v>
      </c>
      <c r="G36" s="69" t="s">
        <v>9</v>
      </c>
      <c r="J36" s="68"/>
      <c r="K36"/>
      <c r="L36"/>
      <c r="M36"/>
      <c r="N36"/>
      <c r="O36"/>
      <c r="P36"/>
      <c r="Q36"/>
      <c r="R36"/>
      <c r="S36"/>
      <c r="T36"/>
      <c r="U36"/>
      <c r="V36"/>
      <c r="W36"/>
    </row>
    <row r="37" spans="4:23">
      <c r="D37" s="14" t="s">
        <v>6</v>
      </c>
      <c r="E37" s="14" t="s">
        <v>7</v>
      </c>
      <c r="F37" s="69" t="s">
        <v>16</v>
      </c>
      <c r="G37" s="69" t="s">
        <v>9</v>
      </c>
      <c r="J37" s="68"/>
      <c r="K37"/>
      <c r="L37"/>
      <c r="M37"/>
      <c r="N37"/>
      <c r="O37"/>
      <c r="P37"/>
      <c r="Q37"/>
      <c r="R37"/>
      <c r="S37"/>
      <c r="T37"/>
      <c r="U37"/>
      <c r="V37"/>
      <c r="W37"/>
    </row>
    <row r="38" spans="4:23">
      <c r="D38" s="14" t="s">
        <v>30</v>
      </c>
      <c r="E38" s="14" t="s">
        <v>7</v>
      </c>
      <c r="F38" s="69" t="s">
        <v>13</v>
      </c>
      <c r="G38" s="69" t="s">
        <v>17</v>
      </c>
      <c r="J38" s="68"/>
      <c r="K38"/>
      <c r="L38"/>
      <c r="M38"/>
      <c r="N38"/>
      <c r="R38"/>
      <c r="S38"/>
      <c r="T38"/>
      <c r="U38"/>
      <c r="V38"/>
      <c r="W38"/>
    </row>
    <row r="39" spans="4:23">
      <c r="D39" s="14" t="s">
        <v>6</v>
      </c>
      <c r="E39" s="14" t="s">
        <v>15</v>
      </c>
      <c r="F39" s="69" t="s">
        <v>16</v>
      </c>
      <c r="G39" s="69" t="s">
        <v>17</v>
      </c>
      <c r="J39" s="68"/>
      <c r="K39"/>
      <c r="L39"/>
      <c r="M39"/>
      <c r="N39"/>
      <c r="R39"/>
      <c r="S39"/>
      <c r="T39"/>
      <c r="U39"/>
      <c r="V39"/>
    </row>
    <row r="40" spans="4:23">
      <c r="D40" s="14" t="s">
        <v>23</v>
      </c>
      <c r="E40" s="14" t="s">
        <v>7</v>
      </c>
      <c r="F40" s="69" t="s">
        <v>25</v>
      </c>
      <c r="G40" s="69" t="s">
        <v>9</v>
      </c>
      <c r="J40" s="68"/>
      <c r="K40"/>
      <c r="L40"/>
      <c r="M40"/>
      <c r="N40"/>
      <c r="R40"/>
      <c r="S40"/>
      <c r="T40"/>
      <c r="U40"/>
      <c r="V40"/>
    </row>
    <row r="41" spans="4:23">
      <c r="D41" s="14" t="s">
        <v>35</v>
      </c>
      <c r="E41" s="14" t="s">
        <v>7</v>
      </c>
      <c r="F41" s="69" t="s">
        <v>25</v>
      </c>
      <c r="G41" s="69" t="s">
        <v>9</v>
      </c>
      <c r="J41" s="68"/>
      <c r="K41"/>
      <c r="L41"/>
      <c r="M41"/>
      <c r="N41"/>
      <c r="R41"/>
      <c r="S41"/>
      <c r="T41"/>
      <c r="U41"/>
      <c r="V41"/>
    </row>
    <row r="42" spans="4:23">
      <c r="D42" s="14" t="s">
        <v>30</v>
      </c>
      <c r="E42" s="14" t="s">
        <v>7</v>
      </c>
      <c r="F42" s="69" t="s">
        <v>25</v>
      </c>
      <c r="G42" s="69" t="s">
        <v>9</v>
      </c>
      <c r="J42" s="68"/>
      <c r="K42"/>
      <c r="L42"/>
      <c r="M42"/>
      <c r="N42"/>
      <c r="R42"/>
      <c r="S42"/>
      <c r="T42"/>
      <c r="U42"/>
      <c r="V42"/>
    </row>
    <row r="43" spans="4:23">
      <c r="D43" s="14" t="s">
        <v>6</v>
      </c>
      <c r="E43" s="14" t="s">
        <v>15</v>
      </c>
      <c r="F43" s="69" t="s">
        <v>13</v>
      </c>
      <c r="G43" s="69" t="s">
        <v>9</v>
      </c>
      <c r="J43" s="68"/>
      <c r="K43"/>
      <c r="L43"/>
      <c r="M43"/>
      <c r="N43"/>
      <c r="R43"/>
      <c r="S43"/>
      <c r="T43"/>
      <c r="U43"/>
      <c r="V43"/>
    </row>
    <row r="44" spans="4:23">
      <c r="D44" s="14" t="s">
        <v>6</v>
      </c>
      <c r="E44" s="14" t="s">
        <v>7</v>
      </c>
      <c r="F44" s="69" t="s">
        <v>16</v>
      </c>
      <c r="G44" s="69" t="s">
        <v>17</v>
      </c>
      <c r="J44" s="68"/>
      <c r="K44"/>
      <c r="L44"/>
      <c r="M44"/>
      <c r="N44"/>
      <c r="T44"/>
      <c r="U44"/>
      <c r="V44"/>
    </row>
    <row r="45" spans="4:23">
      <c r="D45" s="14" t="s">
        <v>30</v>
      </c>
      <c r="E45" s="14" t="s">
        <v>7</v>
      </c>
      <c r="F45" s="69" t="s">
        <v>16</v>
      </c>
      <c r="G45" s="69" t="s">
        <v>17</v>
      </c>
      <c r="J45" s="68"/>
      <c r="K45" s="68"/>
      <c r="L45"/>
      <c r="M45"/>
      <c r="N45"/>
      <c r="T45"/>
      <c r="U45"/>
      <c r="V45"/>
    </row>
    <row r="46" spans="4:23">
      <c r="D46" s="14" t="s">
        <v>6</v>
      </c>
      <c r="E46" s="14" t="s">
        <v>7</v>
      </c>
      <c r="F46" s="69" t="s">
        <v>25</v>
      </c>
      <c r="G46" s="69" t="s">
        <v>9</v>
      </c>
      <c r="J46" s="68"/>
      <c r="K46" s="68"/>
      <c r="L46"/>
      <c r="M46"/>
      <c r="N46"/>
      <c r="T46"/>
      <c r="U46"/>
      <c r="V46"/>
    </row>
    <row r="47" spans="4:23">
      <c r="D47" s="14" t="s">
        <v>23</v>
      </c>
      <c r="E47" s="14" t="s">
        <v>7</v>
      </c>
      <c r="F47" s="69" t="s">
        <v>16</v>
      </c>
      <c r="G47" s="69" t="s">
        <v>17</v>
      </c>
      <c r="J47" s="68"/>
      <c r="K47" s="68"/>
      <c r="L47"/>
      <c r="M47"/>
      <c r="T47"/>
      <c r="U47"/>
      <c r="V47"/>
    </row>
    <row r="48" spans="4:23">
      <c r="D48" s="14" t="s">
        <v>6</v>
      </c>
      <c r="E48" s="14" t="s">
        <v>24</v>
      </c>
      <c r="F48" s="69" t="s">
        <v>13</v>
      </c>
      <c r="G48" s="69" t="s">
        <v>17</v>
      </c>
      <c r="J48" s="68"/>
      <c r="K48" s="68"/>
      <c r="L48"/>
      <c r="M48"/>
      <c r="T48"/>
      <c r="U48"/>
      <c r="V48"/>
    </row>
    <row r="49" spans="4:22">
      <c r="D49" s="14" t="s">
        <v>6</v>
      </c>
      <c r="E49" s="14" t="s">
        <v>7</v>
      </c>
      <c r="F49" s="69" t="s">
        <v>25</v>
      </c>
      <c r="G49" s="69" t="s">
        <v>9</v>
      </c>
      <c r="J49" s="68"/>
      <c r="K49" s="68"/>
      <c r="T49"/>
      <c r="U49"/>
      <c r="V49"/>
    </row>
    <row r="50" spans="4:22">
      <c r="D50" s="14" t="s">
        <v>6</v>
      </c>
      <c r="E50" s="14" t="s">
        <v>15</v>
      </c>
      <c r="F50" s="69" t="s">
        <v>16</v>
      </c>
      <c r="G50" s="69" t="s">
        <v>17</v>
      </c>
      <c r="J50" s="68"/>
      <c r="K50" s="68"/>
      <c r="U50"/>
      <c r="V50"/>
    </row>
    <row r="51" spans="4:22">
      <c r="D51" s="14" t="s">
        <v>35</v>
      </c>
      <c r="E51" s="14" t="s">
        <v>15</v>
      </c>
      <c r="F51" s="69" t="s">
        <v>16</v>
      </c>
      <c r="G51" s="69" t="s">
        <v>17</v>
      </c>
      <c r="J51" s="68"/>
      <c r="K51" s="68"/>
      <c r="U51"/>
      <c r="V51"/>
    </row>
    <row r="52" spans="4:22">
      <c r="D52" s="14" t="s">
        <v>6</v>
      </c>
      <c r="E52" s="14" t="s">
        <v>15</v>
      </c>
      <c r="F52" s="69" t="s">
        <v>8</v>
      </c>
      <c r="G52" s="69" t="s">
        <v>9</v>
      </c>
      <c r="J52" s="68"/>
      <c r="K52" s="68"/>
    </row>
    <row r="53" spans="4:22">
      <c r="D53" s="14" t="s">
        <v>6</v>
      </c>
      <c r="E53" s="14" t="s">
        <v>15</v>
      </c>
      <c r="F53" s="69" t="s">
        <v>8</v>
      </c>
      <c r="G53" s="69" t="s">
        <v>9</v>
      </c>
      <c r="J53" s="68"/>
    </row>
    <row r="54" spans="4:22">
      <c r="D54" s="14" t="s">
        <v>6</v>
      </c>
      <c r="E54" s="14" t="s">
        <v>7</v>
      </c>
      <c r="F54" s="69" t="s">
        <v>13</v>
      </c>
      <c r="G54" s="69" t="s">
        <v>9</v>
      </c>
      <c r="J54" s="68"/>
    </row>
    <row r="55" spans="4:22">
      <c r="D55" s="14" t="s">
        <v>6</v>
      </c>
      <c r="E55" s="14" t="s">
        <v>7</v>
      </c>
      <c r="F55" s="69" t="s">
        <v>16</v>
      </c>
      <c r="G55" s="69" t="s">
        <v>17</v>
      </c>
      <c r="J55" s="68"/>
    </row>
    <row r="56" spans="4:22">
      <c r="D56" s="14" t="s">
        <v>35</v>
      </c>
      <c r="E56" s="14" t="s">
        <v>7</v>
      </c>
      <c r="F56" s="69" t="s">
        <v>13</v>
      </c>
      <c r="G56" s="69" t="s">
        <v>17</v>
      </c>
      <c r="J56" s="68"/>
    </row>
    <row r="57" spans="4:22">
      <c r="D57" s="14" t="s">
        <v>6</v>
      </c>
      <c r="E57" s="14" t="s">
        <v>15</v>
      </c>
      <c r="F57" s="69" t="s">
        <v>13</v>
      </c>
      <c r="G57" s="69" t="s">
        <v>17</v>
      </c>
      <c r="J57" s="68"/>
    </row>
    <row r="58" spans="4:22">
      <c r="D58" s="14" t="s">
        <v>6</v>
      </c>
      <c r="E58" s="14" t="s">
        <v>7</v>
      </c>
      <c r="F58" s="69" t="s">
        <v>25</v>
      </c>
      <c r="G58" s="69" t="s">
        <v>9</v>
      </c>
      <c r="J58" s="68"/>
    </row>
    <row r="59" spans="4:22">
      <c r="D59" s="14" t="s">
        <v>6</v>
      </c>
      <c r="E59" s="14" t="s">
        <v>15</v>
      </c>
      <c r="F59" s="69" t="s">
        <v>16</v>
      </c>
      <c r="G59" s="69" t="s">
        <v>17</v>
      </c>
      <c r="J59" s="68"/>
    </row>
    <row r="60" spans="4:22">
      <c r="D60" s="14" t="s">
        <v>6</v>
      </c>
      <c r="E60" s="14" t="s">
        <v>7</v>
      </c>
      <c r="F60" s="69" t="s">
        <v>16</v>
      </c>
      <c r="G60" s="69" t="s">
        <v>17</v>
      </c>
      <c r="J60" s="68"/>
    </row>
  </sheetData>
  <conditionalFormatting sqref="A3:AA21 A39:AA100 A22:Q38 U22:AA22 U28:AA38 V23:AA27">
    <cfRule type="expression" dxfId="45" priority="2" stopIfTrue="1">
      <formula>$F$2="DRAGGING CELLS IS NOT PERMITTED. PLEASE UNDO LAST ACTION!!"</formula>
    </cfRule>
  </conditionalFormatting>
  <conditionalFormatting sqref="C1:C2">
    <cfRule type="expression" dxfId="40" priority="12">
      <formula>$C$2/$D$2&gt;=0.076</formula>
    </cfRule>
  </conditionalFormatting>
  <conditionalFormatting sqref="C1:Q2 S1:T1 Z1:AQ2 R2:T2">
    <cfRule type="expression" dxfId="39" priority="5">
      <formula>$R$1="Feedback OFF"</formula>
    </cfRule>
  </conditionalFormatting>
  <conditionalFormatting sqref="D1:D2">
    <cfRule type="expression" dxfId="38" priority="13">
      <formula>$C$2/$D$2&gt;=0.153</formula>
    </cfRule>
  </conditionalFormatting>
  <conditionalFormatting sqref="E1:E2">
    <cfRule type="expression" dxfId="37" priority="14">
      <formula>$C$2/$D$2&gt;=0.23</formula>
    </cfRule>
  </conditionalFormatting>
  <conditionalFormatting sqref="F1:F2">
    <cfRule type="expression" dxfId="36" priority="15">
      <formula>$C$2/$D$2&gt;=0.307</formula>
    </cfRule>
  </conditionalFormatting>
  <conditionalFormatting sqref="G1:G2">
    <cfRule type="expression" dxfId="35" priority="16">
      <formula>$C$2/$D$2&gt;=0.384</formula>
    </cfRule>
  </conditionalFormatting>
  <conditionalFormatting sqref="H1:H2">
    <cfRule type="expression" dxfId="34" priority="17">
      <formula>$C$2/$D$2&gt;=0.461</formula>
    </cfRule>
  </conditionalFormatting>
  <conditionalFormatting sqref="I1:I2">
    <cfRule type="expression" dxfId="33" priority="18">
      <formula>$C$2/$D$2&gt;=0.538</formula>
    </cfRule>
  </conditionalFormatting>
  <conditionalFormatting sqref="J1:J2">
    <cfRule type="expression" dxfId="32" priority="19">
      <formula>$C$2/$D$2&gt;=0.615</formula>
    </cfRule>
  </conditionalFormatting>
  <conditionalFormatting sqref="K1:R2">
    <cfRule type="expression" dxfId="30" priority="20">
      <formula>$C$2/$D$2&gt;=0.692</formula>
    </cfRule>
  </conditionalFormatting>
  <conditionalFormatting sqref="N1">
    <cfRule type="expression" dxfId="29" priority="8">
      <formula>$C$2/$D$2&gt;=0.846</formula>
    </cfRule>
  </conditionalFormatting>
  <conditionalFormatting sqref="Q1">
    <cfRule type="expression" dxfId="28" priority="11">
      <formula>$C$2/$D$2&gt;=0.846</formula>
    </cfRule>
  </conditionalFormatting>
  <conditionalFormatting sqref="R1">
    <cfRule type="expression" dxfId="27" priority="6">
      <formula>$R$1&lt;&gt;""</formula>
    </cfRule>
  </conditionalFormatting>
  <conditionalFormatting sqref="S1:T2">
    <cfRule type="expression" dxfId="26" priority="7">
      <formula>$C$2/$D$2&gt;=0.846</formula>
    </cfRule>
  </conditionalFormatting>
  <conditionalFormatting sqref="Z1:AH1 AJ1:AM1 AO1:AQ1 Z2:AQ2">
    <cfRule type="expression" dxfId="25" priority="21">
      <formula>$C$2/$D$2&gt;=1</formula>
    </cfRule>
  </conditionalFormatting>
  <conditionalFormatting sqref="AI1">
    <cfRule type="expression" dxfId="24" priority="10">
      <formula>$C$2/$D$2&gt;=0.846</formula>
    </cfRule>
  </conditionalFormatting>
  <conditionalFormatting sqref="AN1">
    <cfRule type="expression" dxfId="23" priority="9">
      <formula>$C$2/$D$2&gt;=0.846</formula>
    </cfRule>
  </conditionalFormatting>
  <dataValidations count="1">
    <dataValidation type="list" allowBlank="1" showInputMessage="1" showErrorMessage="1" sqref="R1" xr:uid="{1C6C97A4-7F80-4D87-A79E-8582E5F2661C}">
      <formula1>"Feedback ON, Taunting ON, Feedback OFF"</formula1>
    </dataValidation>
  </dataValidations>
  <pageMargins left="0.7" right="0.7" top="0.75" bottom="0.75" header="0.3" footer="0.3"/>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 stopIfTrue="1" id="{07516D65-4E59-48C2-80A5-0A61AD658F7B}">
            <xm:f>Scoreboard!$E$4="Excel version: Invalid"</xm:f>
            <x14:dxf>
              <font>
                <color rgb="FF9C0006"/>
              </font>
              <fill>
                <patternFill>
                  <fgColor indexed="64"/>
                  <bgColor rgb="FFFFC7CE"/>
                </patternFill>
              </fill>
            </x14:dxf>
          </x14:cfRule>
          <x14:cfRule type="expression" priority="3" stopIfTrue="1" id="{69AB8498-40B9-4ED9-9282-B3B33AE14CAC}">
            <xm:f>Scoreboard!$F$26&lt;&gt;""</xm:f>
            <x14:dxf>
              <font>
                <color rgb="FF9C0006"/>
              </font>
              <fill>
                <patternFill>
                  <fgColor indexed="64"/>
                  <bgColor rgb="FFFFC7CE"/>
                </patternFill>
              </fill>
            </x14:dxf>
          </x14:cfRule>
          <xm:sqref>A3:AA21 A39:AA100 A22:Q38 U22:AA22 U28:AA38 V23:AA27</xm:sqref>
        </x14:conditionalFormatting>
        <x14:conditionalFormatting xmlns:xm="http://schemas.microsoft.com/office/excel/2006/main">
          <x14:cfRule type="expression" priority="22" stopIfTrue="1" id="{FD6B0C07-C1AA-40BD-8E12-CB088D7078B7}">
            <xm:f>AND($R$1&lt;&gt;"Feedback OFF",IF(FSC!A3=Feedback_SFX!$C$2, TRUE, FALSE))</xm:f>
            <x14:dxf>
              <fill>
                <patternFill>
                  <bgColor rgb="FFCEEED0"/>
                </patternFill>
              </fill>
            </x14:dxf>
          </x14:cfRule>
          <x14:cfRule type="expression" priority="23" stopIfTrue="1" id="{AD20D561-0580-4B12-AC0A-03D86A7973C4}">
            <xm:f>AND($R$1&lt;&gt;"Feedback OFF",IF(FSC!A3=Feedback_SFX!$K$2, TRUE, FALSE))</xm:f>
            <x14:dxf>
              <fill>
                <patternFill>
                  <bgColor rgb="FFFFFF64"/>
                </patternFill>
              </fill>
            </x14:dxf>
          </x14:cfRule>
          <x14:cfRule type="expression" priority="24" stopIfTrue="1" id="{C2F0B42A-8F6A-4127-9ADD-6976E730462F}">
            <xm:f>AND($R$1&lt;&gt;"Feedback OFF",AND(IF(FSC!A3&lt;&gt;Feedback_SFX!$C$2, TRUE, FALSE),FSC!A3&lt;&gt;"",_xlfn.ISFORMULA(FSC!A3)))</xm:f>
            <x14:dxf>
              <fill>
                <patternFill>
                  <bgColor rgb="FFFF99CC"/>
                </patternFill>
              </fill>
            </x14:dxf>
          </x14:cfRule>
          <xm:sqref>A3:AN21 A39:AN60 A22:Q38 U22:AN22 U28:AN38 V23:AN27</xm:sqref>
        </x14:conditionalFormatting>
        <x14:conditionalFormatting xmlns:xm="http://schemas.microsoft.com/office/excel/2006/main">
          <x14:cfRule type="expression" priority="4" stopIfTrue="1" id="{46A7DBB1-D4D3-4AC1-B050-13F7282092A0}">
            <xm:f>Scoreboard!$F$26&lt;&gt;""</xm:f>
            <x14:dxf>
              <font>
                <color rgb="FF9C0006"/>
              </font>
              <fill>
                <patternFill>
                  <fgColor indexed="64"/>
                  <bgColor rgb="FFFFC7CE"/>
                </patternFill>
              </fill>
            </x14:dxf>
          </x14:cfRule>
          <xm:sqref>K1:P1</xm:sqref>
        </x14:conditionalFormatting>
      </x14:conditionalFormatting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724B6-471E-433B-8C09-49FA71B7B908}">
  <sheetPr>
    <tabColor rgb="FF4FADEA"/>
  </sheetPr>
  <dimension ref="C1:AQ60"/>
  <sheetViews>
    <sheetView zoomScale="36" zoomScaleNormal="110" zoomScalePageLayoutView="85" workbookViewId="0">
      <pane ySplit="2" topLeftCell="A3" activePane="bottomLeft" state="frozen"/>
      <selection pane="bottomLeft" activeCell="A3" sqref="A3:XFD3"/>
    </sheetView>
  </sheetViews>
  <sheetFormatPr defaultColWidth="10.7109375" defaultRowHeight="8.25"/>
  <cols>
    <col min="1" max="2" width="0.85546875" style="106" customWidth="1"/>
    <col min="3" max="3" width="1.28515625" style="106" customWidth="1"/>
    <col min="4" max="4" width="9" style="105" customWidth="1"/>
    <col min="5" max="5" width="14" style="105" bestFit="1" customWidth="1"/>
    <col min="6" max="6" width="11.28515625" style="106" customWidth="1"/>
    <col min="7" max="7" width="12.140625" style="106" customWidth="1"/>
    <col min="8" max="9" width="12.140625" style="105" customWidth="1"/>
    <col min="10" max="10" width="3" style="106" customWidth="1"/>
    <col min="11" max="11" width="12.7109375" style="106" customWidth="1"/>
    <col min="12" max="12" width="37.7109375" style="106" bestFit="1" customWidth="1"/>
    <col min="13" max="14" width="31.5703125" style="106" bestFit="1" customWidth="1"/>
    <col min="15" max="15" width="18" style="106" bestFit="1" customWidth="1"/>
    <col min="16" max="17" width="10" style="106" customWidth="1"/>
    <col min="18" max="18" width="37.7109375" style="106" bestFit="1" customWidth="1"/>
    <col min="19" max="19" width="25.42578125" style="106" bestFit="1" customWidth="1"/>
    <col min="20" max="20" width="16.140625" style="106" bestFit="1" customWidth="1"/>
    <col min="21" max="21" width="18" style="106" bestFit="1" customWidth="1"/>
    <col min="22" max="25" width="12.28515625" style="106" customWidth="1"/>
    <col min="26" max="26" width="3" style="106" customWidth="1"/>
    <col min="27" max="16384" width="10.7109375" style="106"/>
  </cols>
  <sheetData>
    <row r="1" spans="3:43" ht="22.15" customHeight="1">
      <c r="C1" s="109" t="s">
        <v>311</v>
      </c>
      <c r="D1" s="109" t="s">
        <v>312</v>
      </c>
      <c r="E1" s="109" t="s">
        <v>313</v>
      </c>
      <c r="F1" s="110" t="str" cm="1">
        <f t="array" aca="1" ref="F1" ca="1">IFERROR(
    _xlfn.LET(
        _xlpm.FileName, MID(CELL("filename", C1), FIND("]", CELL("filename", C1)) + 1, 255),
        _xlpm.DynamicRef, INDIRECT("'#_" &amp; _xlpm.FileName &amp; "'!" &amp; E2),
        IF(
            TYPE(_xlpm.DynamicRef) = 1,
            VLOOKUP(
                CELL("format", _xlpm.DynamicRef),
                FormatCodes_SFX!$A$4:$B$53,
                2,
                FALSE
            ),
            _xlfn.SWITCH(
                TYPE(_xlpm.DynamicRef),
                2, "short text",
                4, "logical",
                16, "error",
                64, "long text",
                "Other"
            )
        )
    ),
    "Error in formula"
)</f>
        <v>error</v>
      </c>
      <c r="G1" s="109"/>
      <c r="H1" s="109"/>
      <c r="I1" s="109"/>
      <c r="J1" s="109"/>
      <c r="K1" s="110" t="str">
        <f>FSC!$K$1</f>
        <v>Connor Guarino</v>
      </c>
      <c r="L1" s="110"/>
      <c r="M1" s="110"/>
      <c r="N1" s="110" t="s">
        <v>314</v>
      </c>
      <c r="O1" s="110"/>
      <c r="P1" s="110"/>
      <c r="Q1" s="110"/>
      <c r="R1" s="110" t="s">
        <v>315</v>
      </c>
      <c r="S1" s="110"/>
      <c r="T1" s="110"/>
      <c r="U1" s="105"/>
      <c r="V1" s="105"/>
      <c r="W1" s="105"/>
      <c r="X1" s="105"/>
      <c r="Y1" s="105"/>
      <c r="Z1" s="109" t="str">
        <f t="shared" ref="Z1:AC2" si="0">C1</f>
        <v>earned</v>
      </c>
      <c r="AA1" s="109" t="str">
        <f t="shared" si="0"/>
        <v>possible</v>
      </c>
      <c r="AB1" s="109" t="str">
        <f t="shared" si="0"/>
        <v>cell</v>
      </c>
      <c r="AC1" s="110" t="str">
        <f t="shared" ca="1" si="0"/>
        <v>error</v>
      </c>
      <c r="AD1" s="109"/>
      <c r="AE1" s="109"/>
      <c r="AF1" s="105"/>
      <c r="AG1" s="105"/>
      <c r="AH1" s="110" t="str">
        <f>K1</f>
        <v>Connor Guarino</v>
      </c>
      <c r="AI1" s="110"/>
      <c r="AJ1" s="105"/>
      <c r="AK1" s="105"/>
      <c r="AL1" s="105"/>
      <c r="AM1" s="105"/>
      <c r="AN1" s="110" t="s">
        <v>314</v>
      </c>
      <c r="AO1" s="105"/>
      <c r="AP1" s="105"/>
      <c r="AQ1" s="105"/>
    </row>
    <row r="2" spans="3:43" ht="22.9" customHeight="1">
      <c r="C2" s="109">
        <f ca="1">FSC!$C$2</f>
        <v>9</v>
      </c>
      <c r="D2" s="116">
        <f>FSC!$D$2</f>
        <v>9</v>
      </c>
      <c r="E2" s="109" t="str" cm="1">
        <f t="array" aca="1" ref="E2" ca="1">SUBSTITUTE(IF(LEN(CELL("address"))&lt;15,CELL("address"),""),"$","")</f>
        <v/>
      </c>
      <c r="F2" s="110" t="str">
        <f ca="1">IF(ISNUMBER(SEARCH("#REF!",_xlfn.FORMULATEXT(INDIRECT("'FSC'!"&amp;E2)))),"DRAGGING CELLS IS NOT PERMITTED. PLEASE UNDO LAST ACTION!!",IF($R$1&lt;&gt;"Feedback OFF",IFERROR(HLOOKUP(INDIRECT("'FSC'!"&amp;E2),Feedback_SFX!$B$2:$N$10,IF($R$1="Feedback ON", 2, Feedback_SFX!B1), FALSE), ""),""))</f>
        <v/>
      </c>
      <c r="G2" s="109"/>
      <c r="H2" s="109"/>
      <c r="I2" s="109"/>
      <c r="J2" s="109"/>
      <c r="K2" s="117"/>
      <c r="L2" s="109"/>
      <c r="M2" s="109"/>
      <c r="N2" s="109"/>
      <c r="O2" s="109"/>
      <c r="P2" s="109"/>
      <c r="Q2" s="109"/>
      <c r="R2" s="109"/>
      <c r="S2" s="109"/>
      <c r="T2" s="109"/>
      <c r="U2" s="105"/>
      <c r="V2" s="105"/>
      <c r="W2" s="105"/>
      <c r="X2" s="105"/>
      <c r="Y2" s="105"/>
      <c r="Z2" s="118">
        <f t="shared" ca="1" si="0"/>
        <v>9</v>
      </c>
      <c r="AA2" s="118">
        <f t="shared" si="0"/>
        <v>9</v>
      </c>
      <c r="AB2" s="118" t="str">
        <f t="shared" ca="1" si="0"/>
        <v/>
      </c>
      <c r="AC2" s="110" t="str">
        <f t="shared" ca="1" si="0"/>
        <v/>
      </c>
      <c r="AD2" s="109"/>
      <c r="AE2" s="109"/>
      <c r="AF2" s="105"/>
      <c r="AG2" s="105"/>
      <c r="AH2" s="105"/>
      <c r="AI2" s="105"/>
      <c r="AJ2" s="105"/>
      <c r="AK2" s="105"/>
      <c r="AL2" s="105"/>
      <c r="AM2" s="105"/>
      <c r="AN2" s="105"/>
      <c r="AO2" s="105"/>
      <c r="AP2" s="105"/>
      <c r="AQ2" s="105"/>
    </row>
    <row r="3" spans="3:43" ht="4.9000000000000004" customHeight="1"/>
    <row r="4" spans="3:43" ht="4.9000000000000004" customHeight="1"/>
    <row r="5" spans="3:43" ht="4.9000000000000004" customHeight="1"/>
    <row r="7" spans="3:43" s="105" customFormat="1" ht="16.5">
      <c r="D7" s="119" t="s">
        <v>1</v>
      </c>
      <c r="E7" s="119" t="s">
        <v>2</v>
      </c>
      <c r="F7" s="119" t="s">
        <v>3</v>
      </c>
      <c r="G7" s="119" t="s">
        <v>4</v>
      </c>
      <c r="J7" s="107"/>
      <c r="K7" s="120" t="s">
        <v>5</v>
      </c>
    </row>
    <row r="8" spans="3:43">
      <c r="D8" s="121" t="s">
        <v>6</v>
      </c>
      <c r="E8" s="121" t="s">
        <v>7</v>
      </c>
      <c r="F8" s="121" t="s">
        <v>8</v>
      </c>
      <c r="G8" s="121" t="s">
        <v>9</v>
      </c>
      <c r="J8" s="107"/>
      <c r="K8" s="106" t="s">
        <v>47</v>
      </c>
    </row>
    <row r="9" spans="3:43">
      <c r="D9" s="121" t="s">
        <v>6</v>
      </c>
      <c r="E9" s="121" t="s">
        <v>7</v>
      </c>
      <c r="F9" s="121" t="s">
        <v>13</v>
      </c>
      <c r="G9" s="121" t="s">
        <v>9</v>
      </c>
      <c r="J9" s="107"/>
      <c r="K9" s="111"/>
      <c r="W9" s="106">
        <v>986</v>
      </c>
    </row>
    <row r="10" spans="3:43">
      <c r="D10" s="121" t="s">
        <v>6</v>
      </c>
      <c r="E10" s="121" t="s">
        <v>15</v>
      </c>
      <c r="F10" s="121" t="s">
        <v>16</v>
      </c>
      <c r="G10" s="121" t="s">
        <v>17</v>
      </c>
      <c r="J10" s="107"/>
      <c r="K10" s="112" t="s">
        <v>18</v>
      </c>
    </row>
    <row r="11" spans="3:43">
      <c r="D11" s="121" t="s">
        <v>6</v>
      </c>
      <c r="E11" s="121" t="s">
        <v>7</v>
      </c>
      <c r="F11" s="121" t="s">
        <v>13</v>
      </c>
      <c r="G11" s="121" t="s">
        <v>17</v>
      </c>
      <c r="J11" s="107"/>
      <c r="K11" s="113" t="s">
        <v>75</v>
      </c>
    </row>
    <row r="12" spans="3:43">
      <c r="D12" s="121" t="s">
        <v>23</v>
      </c>
      <c r="E12" s="121" t="s">
        <v>24</v>
      </c>
      <c r="F12" s="121" t="s">
        <v>25</v>
      </c>
      <c r="G12" s="121" t="s">
        <v>9</v>
      </c>
      <c r="J12" s="107"/>
      <c r="K12" s="114" t="s">
        <v>76</v>
      </c>
    </row>
    <row r="13" spans="3:43">
      <c r="D13" s="121" t="s">
        <v>6</v>
      </c>
      <c r="E13" s="121" t="s">
        <v>15</v>
      </c>
      <c r="F13" s="121" t="s">
        <v>13</v>
      </c>
      <c r="G13" s="121" t="s">
        <v>17</v>
      </c>
      <c r="J13" s="107"/>
      <c r="K13" s="115" t="s">
        <v>71</v>
      </c>
    </row>
    <row r="14" spans="3:43">
      <c r="D14" s="121" t="s">
        <v>6</v>
      </c>
      <c r="E14" s="121" t="s">
        <v>7</v>
      </c>
      <c r="F14" s="121" t="s">
        <v>13</v>
      </c>
      <c r="G14" s="121" t="s">
        <v>9</v>
      </c>
      <c r="J14" s="107"/>
      <c r="K14" s="122" t="s">
        <v>317</v>
      </c>
    </row>
    <row r="15" spans="3:43">
      <c r="D15" s="121" t="s">
        <v>23</v>
      </c>
      <c r="E15" s="121" t="s">
        <v>7</v>
      </c>
      <c r="F15" s="121" t="s">
        <v>8</v>
      </c>
      <c r="G15" s="121" t="s">
        <v>9</v>
      </c>
      <c r="J15" s="107"/>
    </row>
    <row r="16" spans="3:43">
      <c r="D16" s="121" t="s">
        <v>6</v>
      </c>
      <c r="E16" s="121" t="s">
        <v>7</v>
      </c>
      <c r="F16" s="121" t="s">
        <v>13</v>
      </c>
      <c r="G16" s="121" t="s">
        <v>9</v>
      </c>
      <c r="J16" s="107"/>
      <c r="K16" s="106">
        <v>1002</v>
      </c>
      <c r="L16" s="105"/>
      <c r="M16" s="105"/>
      <c r="N16" s="105"/>
      <c r="O16" s="105"/>
      <c r="P16" s="105"/>
      <c r="Q16" s="105"/>
      <c r="R16" s="105"/>
      <c r="S16" s="105"/>
    </row>
    <row r="17" spans="4:42">
      <c r="D17" s="121" t="s">
        <v>23</v>
      </c>
      <c r="E17" s="121" t="s">
        <v>7</v>
      </c>
      <c r="F17" s="121" t="s">
        <v>25</v>
      </c>
      <c r="G17" s="121" t="s">
        <v>9</v>
      </c>
      <c r="J17" s="107"/>
      <c r="K17" s="105"/>
      <c r="L17" s="105"/>
      <c r="M17" s="105"/>
      <c r="N17" s="105"/>
      <c r="O17" s="105"/>
      <c r="P17" s="105"/>
      <c r="Q17" s="105"/>
      <c r="R17" s="105"/>
      <c r="S17" s="105"/>
    </row>
    <row r="18" spans="4:42">
      <c r="D18" s="121" t="s">
        <v>6</v>
      </c>
      <c r="E18" s="121" t="s">
        <v>30</v>
      </c>
      <c r="F18" s="121" t="s">
        <v>13</v>
      </c>
      <c r="G18" s="121" t="s">
        <v>17</v>
      </c>
      <c r="J18" s="107"/>
      <c r="K18" s="105"/>
      <c r="L18" s="110" t="s">
        <v>77</v>
      </c>
      <c r="M18" s="110"/>
      <c r="N18" s="110"/>
      <c r="O18" s="110"/>
      <c r="P18" s="110"/>
      <c r="Q18" s="110"/>
      <c r="R18" s="110"/>
      <c r="S18" s="110"/>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row>
    <row r="19" spans="4:42">
      <c r="D19" s="121" t="s">
        <v>6</v>
      </c>
      <c r="E19" s="121" t="s">
        <v>7</v>
      </c>
      <c r="F19" s="121" t="s">
        <v>13</v>
      </c>
      <c r="G19" s="121" t="s">
        <v>17</v>
      </c>
      <c r="J19" s="107"/>
      <c r="K19" s="105"/>
      <c r="L19" s="110"/>
      <c r="M19" s="110"/>
      <c r="N19" s="110"/>
      <c r="O19" s="110"/>
      <c r="P19" s="110"/>
      <c r="Q19" s="110"/>
      <c r="R19" s="110"/>
      <c r="S19" s="110"/>
      <c r="T19" s="115"/>
      <c r="U19" s="115"/>
      <c r="V19" s="115"/>
      <c r="W19" s="115"/>
      <c r="X19" s="115"/>
      <c r="Y19" s="115"/>
      <c r="Z19" s="115"/>
      <c r="AA19" s="115"/>
      <c r="AB19" s="115"/>
      <c r="AC19" s="115"/>
      <c r="AD19" s="115"/>
      <c r="AE19" s="115"/>
      <c r="AF19" s="115"/>
      <c r="AG19" s="115"/>
      <c r="AH19" s="115"/>
      <c r="AI19" s="115"/>
      <c r="AJ19" s="115"/>
      <c r="AK19" s="115"/>
      <c r="AL19" s="115"/>
      <c r="AM19" s="115"/>
      <c r="AN19" s="115"/>
      <c r="AO19" s="115"/>
      <c r="AP19" s="115"/>
    </row>
    <row r="20" spans="4:42">
      <c r="D20" s="121" t="s">
        <v>23</v>
      </c>
      <c r="E20" s="121" t="s">
        <v>7</v>
      </c>
      <c r="F20" s="121" t="s">
        <v>25</v>
      </c>
      <c r="G20" s="121" t="s">
        <v>9</v>
      </c>
      <c r="J20" s="107"/>
      <c r="K20" s="105"/>
      <c r="L20" s="105"/>
      <c r="M20" s="105"/>
      <c r="N20" s="105"/>
      <c r="O20" s="105"/>
      <c r="P20" s="105"/>
      <c r="Q20" s="105"/>
      <c r="S20" s="105"/>
      <c r="T20" s="115"/>
      <c r="U20" s="115"/>
      <c r="V20" s="115"/>
    </row>
    <row r="21" spans="4:42">
      <c r="D21" s="121" t="s">
        <v>23</v>
      </c>
      <c r="E21" s="121" t="s">
        <v>7</v>
      </c>
      <c r="F21" s="121" t="s">
        <v>25</v>
      </c>
      <c r="G21" s="121" t="s">
        <v>17</v>
      </c>
      <c r="J21" s="107"/>
      <c r="K21" s="169" t="s">
        <v>78</v>
      </c>
      <c r="L21" s="105" t="s">
        <v>79</v>
      </c>
      <c r="M21" s="105" t="s">
        <v>4</v>
      </c>
      <c r="N21" s="105"/>
      <c r="O21" s="105"/>
      <c r="P21" s="105"/>
      <c r="Q21" s="105"/>
      <c r="R21" s="136" t="s">
        <v>79</v>
      </c>
      <c r="S21" s="136" t="s">
        <v>4</v>
      </c>
      <c r="T21" s="136"/>
      <c r="U21" s="136"/>
      <c r="V21" s="115"/>
    </row>
    <row r="22" spans="4:42">
      <c r="D22" s="121" t="s">
        <v>6</v>
      </c>
      <c r="E22" s="121" t="s">
        <v>7</v>
      </c>
      <c r="F22" s="121" t="s">
        <v>13</v>
      </c>
      <c r="G22" s="121" t="s">
        <v>9</v>
      </c>
      <c r="J22" s="107"/>
      <c r="K22" s="105"/>
      <c r="L22" s="105" t="s">
        <v>3</v>
      </c>
      <c r="M22" s="105" t="s">
        <v>9</v>
      </c>
      <c r="N22" s="105" t="s">
        <v>17</v>
      </c>
      <c r="O22" s="105" t="s">
        <v>45</v>
      </c>
      <c r="P22" s="105"/>
      <c r="Q22" s="105"/>
      <c r="R22" s="136" t="s">
        <v>3</v>
      </c>
      <c r="S22" s="136" t="s">
        <v>9</v>
      </c>
      <c r="T22" s="136" t="s">
        <v>17</v>
      </c>
      <c r="U22" s="136" t="s">
        <v>45</v>
      </c>
      <c r="V22" s="115"/>
    </row>
    <row r="23" spans="4:42">
      <c r="D23" s="121" t="s">
        <v>6</v>
      </c>
      <c r="E23" s="121" t="s">
        <v>7</v>
      </c>
      <c r="F23" s="121" t="s">
        <v>8</v>
      </c>
      <c r="G23" s="121" t="s">
        <v>9</v>
      </c>
      <c r="J23" s="107"/>
      <c r="K23" s="105"/>
      <c r="L23" s="105" t="s">
        <v>16</v>
      </c>
      <c r="M23" s="105">
        <v>3</v>
      </c>
      <c r="N23" s="105">
        <v>12</v>
      </c>
      <c r="O23" s="105">
        <v>15</v>
      </c>
      <c r="P23" s="105"/>
      <c r="Q23" s="105"/>
      <c r="R23" s="105" t="s">
        <v>16</v>
      </c>
      <c r="S23" s="105">
        <v>3</v>
      </c>
      <c r="T23" s="105">
        <v>12</v>
      </c>
      <c r="U23" s="105">
        <v>15</v>
      </c>
      <c r="V23" s="115"/>
    </row>
    <row r="24" spans="4:42">
      <c r="D24" s="121" t="s">
        <v>34</v>
      </c>
      <c r="E24" s="121" t="s">
        <v>7</v>
      </c>
      <c r="F24" s="121" t="s">
        <v>25</v>
      </c>
      <c r="G24" s="121" t="s">
        <v>9</v>
      </c>
      <c r="J24" s="107"/>
      <c r="K24" s="105"/>
      <c r="L24" s="105" t="s">
        <v>13</v>
      </c>
      <c r="M24" s="105">
        <v>9</v>
      </c>
      <c r="N24" s="105">
        <v>9</v>
      </c>
      <c r="O24" s="105">
        <v>18</v>
      </c>
      <c r="P24" s="105"/>
      <c r="Q24" s="105"/>
      <c r="R24" s="105" t="s">
        <v>13</v>
      </c>
      <c r="S24" s="105">
        <v>9</v>
      </c>
      <c r="T24" s="105">
        <v>9</v>
      </c>
      <c r="U24" s="105">
        <v>18</v>
      </c>
      <c r="V24" s="115"/>
    </row>
    <row r="25" spans="4:42">
      <c r="D25" s="121" t="s">
        <v>6</v>
      </c>
      <c r="E25" s="121" t="s">
        <v>7</v>
      </c>
      <c r="F25" s="121" t="s">
        <v>16</v>
      </c>
      <c r="G25" s="121" t="s">
        <v>9</v>
      </c>
      <c r="J25" s="107"/>
      <c r="K25" s="105"/>
      <c r="L25" s="105" t="s">
        <v>25</v>
      </c>
      <c r="M25" s="105">
        <v>13</v>
      </c>
      <c r="N25" s="105">
        <v>1</v>
      </c>
      <c r="O25" s="105">
        <v>14</v>
      </c>
      <c r="P25" s="105"/>
      <c r="Q25" s="105"/>
      <c r="R25" s="105" t="s">
        <v>25</v>
      </c>
      <c r="S25" s="105">
        <v>13</v>
      </c>
      <c r="T25" s="105">
        <v>1</v>
      </c>
      <c r="U25" s="105">
        <v>14</v>
      </c>
    </row>
    <row r="26" spans="4:42">
      <c r="D26" s="121" t="s">
        <v>6</v>
      </c>
      <c r="E26" s="121" t="s">
        <v>15</v>
      </c>
      <c r="F26" s="121" t="s">
        <v>13</v>
      </c>
      <c r="G26" s="121" t="s">
        <v>17</v>
      </c>
      <c r="J26" s="107"/>
      <c r="K26" s="105"/>
      <c r="L26" s="105" t="s">
        <v>8</v>
      </c>
      <c r="M26" s="105">
        <v>6</v>
      </c>
      <c r="N26" s="105"/>
      <c r="O26" s="105">
        <v>6</v>
      </c>
      <c r="P26" s="105"/>
      <c r="Q26" s="105"/>
      <c r="R26" s="105" t="s">
        <v>8</v>
      </c>
      <c r="S26" s="105">
        <v>6</v>
      </c>
      <c r="T26" s="105"/>
      <c r="U26" s="105">
        <v>6</v>
      </c>
    </row>
    <row r="27" spans="4:42">
      <c r="D27" s="121" t="s">
        <v>34</v>
      </c>
      <c r="E27" s="121" t="s">
        <v>7</v>
      </c>
      <c r="F27" s="121" t="s">
        <v>13</v>
      </c>
      <c r="G27" s="121" t="s">
        <v>9</v>
      </c>
      <c r="J27" s="107"/>
      <c r="K27" s="105"/>
      <c r="L27" s="105" t="s">
        <v>45</v>
      </c>
      <c r="M27" s="105">
        <v>31</v>
      </c>
      <c r="N27" s="105">
        <v>22</v>
      </c>
      <c r="O27" s="105">
        <v>53</v>
      </c>
      <c r="P27" s="105"/>
      <c r="Q27" s="105"/>
      <c r="R27" s="136" t="s">
        <v>45</v>
      </c>
      <c r="S27" s="136">
        <v>31</v>
      </c>
      <c r="T27" s="136">
        <v>22</v>
      </c>
      <c r="U27" s="136">
        <v>53</v>
      </c>
    </row>
    <row r="28" spans="4:42">
      <c r="D28" s="121" t="s">
        <v>6</v>
      </c>
      <c r="E28" s="121" t="s">
        <v>7</v>
      </c>
      <c r="F28" s="121" t="s">
        <v>25</v>
      </c>
      <c r="G28" s="121" t="s">
        <v>9</v>
      </c>
      <c r="J28" s="107"/>
      <c r="K28" s="105"/>
      <c r="L28" s="105"/>
      <c r="M28" s="105"/>
      <c r="N28" s="105"/>
      <c r="P28" s="105"/>
      <c r="Q28" s="105"/>
    </row>
    <row r="29" spans="4:42">
      <c r="D29" s="121" t="s">
        <v>6</v>
      </c>
      <c r="E29" s="121" t="s">
        <v>7</v>
      </c>
      <c r="F29" s="121" t="s">
        <v>16</v>
      </c>
      <c r="G29" s="121" t="s">
        <v>17</v>
      </c>
      <c r="J29" s="107"/>
      <c r="K29" s="105"/>
      <c r="L29" s="105"/>
      <c r="M29" s="105"/>
      <c r="N29" s="105"/>
      <c r="P29" s="105"/>
      <c r="Q29" s="105"/>
    </row>
    <row r="30" spans="4:42">
      <c r="D30" s="121" t="s">
        <v>6</v>
      </c>
      <c r="E30" s="121" t="s">
        <v>7</v>
      </c>
      <c r="F30" s="121" t="s">
        <v>16</v>
      </c>
      <c r="G30" s="121" t="s">
        <v>9</v>
      </c>
      <c r="J30" s="107"/>
      <c r="K30" s="105"/>
      <c r="L30" s="105"/>
      <c r="M30" s="105"/>
      <c r="N30" s="105"/>
    </row>
    <row r="31" spans="4:42">
      <c r="D31" s="121" t="s">
        <v>6</v>
      </c>
      <c r="E31" s="121" t="s">
        <v>15</v>
      </c>
      <c r="F31" s="121" t="s">
        <v>16</v>
      </c>
      <c r="G31" s="121" t="s">
        <v>17</v>
      </c>
      <c r="J31" s="107"/>
      <c r="K31" s="105"/>
      <c r="L31" s="105"/>
      <c r="M31" s="105"/>
      <c r="N31" s="105"/>
      <c r="O31" s="105"/>
      <c r="P31" s="105"/>
      <c r="Q31" s="105"/>
    </row>
    <row r="32" spans="4:42">
      <c r="D32" s="121" t="s">
        <v>6</v>
      </c>
      <c r="E32" s="121" t="s">
        <v>15</v>
      </c>
      <c r="F32" s="121" t="s">
        <v>25</v>
      </c>
      <c r="G32" s="121" t="s">
        <v>9</v>
      </c>
      <c r="J32" s="107"/>
      <c r="K32" s="105"/>
      <c r="L32" s="105"/>
      <c r="M32" s="105"/>
      <c r="N32" s="105"/>
      <c r="O32" s="105"/>
      <c r="P32" s="105"/>
      <c r="Q32" s="105"/>
      <c r="T32" s="105"/>
      <c r="U32" s="105"/>
      <c r="V32" s="105"/>
      <c r="W32" s="105"/>
    </row>
    <row r="33" spans="4:23">
      <c r="D33" s="121" t="s">
        <v>6</v>
      </c>
      <c r="E33" s="121" t="s">
        <v>7</v>
      </c>
      <c r="F33" s="121" t="s">
        <v>13</v>
      </c>
      <c r="G33" s="121" t="s">
        <v>9</v>
      </c>
      <c r="J33" s="107"/>
      <c r="K33" s="105"/>
      <c r="L33" s="105"/>
      <c r="M33" s="105"/>
      <c r="N33" s="105"/>
      <c r="O33" s="105"/>
      <c r="P33" s="105"/>
      <c r="Q33" s="105"/>
      <c r="T33" s="105"/>
      <c r="U33" s="105"/>
      <c r="V33" s="105"/>
      <c r="W33" s="105"/>
    </row>
    <row r="34" spans="4:23">
      <c r="D34" s="121" t="s">
        <v>23</v>
      </c>
      <c r="E34" s="121" t="s">
        <v>15</v>
      </c>
      <c r="F34" s="121" t="s">
        <v>13</v>
      </c>
      <c r="G34" s="121" t="s">
        <v>9</v>
      </c>
      <c r="J34" s="107"/>
      <c r="K34" s="105"/>
      <c r="L34" s="105"/>
      <c r="M34" s="105"/>
      <c r="N34" s="105"/>
      <c r="O34" s="105"/>
      <c r="P34" s="105"/>
      <c r="Q34" s="105"/>
      <c r="T34" s="105"/>
      <c r="U34" s="105"/>
      <c r="V34" s="105"/>
      <c r="W34" s="105"/>
    </row>
    <row r="35" spans="4:23">
      <c r="D35" s="121" t="s">
        <v>23</v>
      </c>
      <c r="E35" s="121" t="s">
        <v>7</v>
      </c>
      <c r="F35" s="121" t="s">
        <v>8</v>
      </c>
      <c r="G35" s="121" t="s">
        <v>9</v>
      </c>
      <c r="J35" s="107"/>
      <c r="K35" s="105"/>
      <c r="L35" s="105"/>
      <c r="M35" s="105"/>
      <c r="N35" s="105"/>
      <c r="O35" s="105"/>
      <c r="P35" s="105"/>
      <c r="Q35" s="105"/>
      <c r="T35" s="105"/>
      <c r="U35" s="105"/>
      <c r="V35" s="105"/>
      <c r="W35" s="105"/>
    </row>
    <row r="36" spans="4:23">
      <c r="D36" s="121" t="s">
        <v>23</v>
      </c>
      <c r="E36" s="121" t="s">
        <v>15</v>
      </c>
      <c r="F36" s="121" t="s">
        <v>25</v>
      </c>
      <c r="G36" s="121" t="s">
        <v>9</v>
      </c>
      <c r="J36" s="107"/>
      <c r="K36" s="105"/>
      <c r="L36" s="105"/>
      <c r="M36" s="105"/>
      <c r="N36" s="105"/>
      <c r="O36" s="105"/>
      <c r="P36" s="105"/>
      <c r="Q36" s="105"/>
      <c r="T36" s="105"/>
      <c r="U36" s="105"/>
      <c r="V36" s="105"/>
      <c r="W36" s="105"/>
    </row>
    <row r="37" spans="4:23">
      <c r="D37" s="121" t="s">
        <v>6</v>
      </c>
      <c r="E37" s="121" t="s">
        <v>7</v>
      </c>
      <c r="F37" s="121" t="s">
        <v>16</v>
      </c>
      <c r="G37" s="121" t="s">
        <v>9</v>
      </c>
      <c r="J37" s="107"/>
      <c r="K37" s="105"/>
      <c r="L37" s="105"/>
      <c r="M37" s="105"/>
      <c r="N37" s="105"/>
      <c r="O37" s="105"/>
      <c r="P37" s="105"/>
      <c r="Q37" s="105"/>
      <c r="T37" s="105"/>
      <c r="U37" s="105"/>
      <c r="V37" s="105"/>
      <c r="W37" s="105"/>
    </row>
    <row r="38" spans="4:23">
      <c r="D38" s="121" t="s">
        <v>30</v>
      </c>
      <c r="E38" s="121" t="s">
        <v>7</v>
      </c>
      <c r="F38" s="121" t="s">
        <v>13</v>
      </c>
      <c r="G38" s="121" t="s">
        <v>17</v>
      </c>
      <c r="J38" s="107"/>
      <c r="K38" s="105"/>
      <c r="L38" s="105"/>
      <c r="M38" s="105"/>
      <c r="N38" s="105"/>
      <c r="T38" s="105"/>
      <c r="U38" s="105"/>
      <c r="V38" s="105"/>
      <c r="W38" s="105"/>
    </row>
    <row r="39" spans="4:23">
      <c r="D39" s="121" t="s">
        <v>6</v>
      </c>
      <c r="E39" s="121" t="s">
        <v>15</v>
      </c>
      <c r="F39" s="121" t="s">
        <v>16</v>
      </c>
      <c r="G39" s="121" t="s">
        <v>17</v>
      </c>
      <c r="J39" s="107"/>
      <c r="K39" s="105"/>
      <c r="L39" s="105"/>
      <c r="M39" s="105"/>
      <c r="N39" s="105"/>
      <c r="R39" s="105"/>
      <c r="S39" s="105"/>
      <c r="T39" s="105"/>
      <c r="U39" s="105"/>
      <c r="V39" s="105"/>
    </row>
    <row r="40" spans="4:23">
      <c r="D40" s="121" t="s">
        <v>23</v>
      </c>
      <c r="E40" s="121" t="s">
        <v>7</v>
      </c>
      <c r="F40" s="121" t="s">
        <v>25</v>
      </c>
      <c r="G40" s="121" t="s">
        <v>9</v>
      </c>
      <c r="J40" s="107"/>
      <c r="K40" s="105"/>
      <c r="L40" s="105"/>
      <c r="M40" s="105"/>
      <c r="N40" s="105"/>
      <c r="R40" s="105"/>
      <c r="S40" s="105"/>
      <c r="T40" s="105"/>
      <c r="U40" s="105"/>
      <c r="V40" s="105"/>
    </row>
    <row r="41" spans="4:23">
      <c r="D41" s="121" t="s">
        <v>35</v>
      </c>
      <c r="E41" s="121" t="s">
        <v>7</v>
      </c>
      <c r="F41" s="121" t="s">
        <v>25</v>
      </c>
      <c r="G41" s="121" t="s">
        <v>9</v>
      </c>
      <c r="J41" s="107"/>
      <c r="K41" s="105"/>
      <c r="L41" s="105"/>
      <c r="M41" s="105"/>
      <c r="N41" s="105"/>
      <c r="R41" s="105"/>
      <c r="S41" s="105"/>
      <c r="T41" s="105"/>
      <c r="U41" s="105"/>
      <c r="V41" s="105"/>
    </row>
    <row r="42" spans="4:23">
      <c r="D42" s="121" t="s">
        <v>30</v>
      </c>
      <c r="E42" s="121" t="s">
        <v>7</v>
      </c>
      <c r="F42" s="121" t="s">
        <v>25</v>
      </c>
      <c r="G42" s="121" t="s">
        <v>9</v>
      </c>
      <c r="J42" s="107"/>
      <c r="K42" s="105"/>
      <c r="L42" s="105"/>
      <c r="M42" s="105"/>
      <c r="N42" s="105"/>
      <c r="R42" s="105"/>
      <c r="S42" s="105"/>
      <c r="T42" s="105"/>
      <c r="U42" s="105"/>
      <c r="V42" s="105"/>
    </row>
    <row r="43" spans="4:23">
      <c r="D43" s="121" t="s">
        <v>6</v>
      </c>
      <c r="E43" s="121" t="s">
        <v>15</v>
      </c>
      <c r="F43" s="121" t="s">
        <v>13</v>
      </c>
      <c r="G43" s="121" t="s">
        <v>9</v>
      </c>
      <c r="J43" s="107"/>
      <c r="K43" s="105"/>
      <c r="L43" s="105"/>
      <c r="M43" s="105"/>
      <c r="N43" s="105"/>
      <c r="R43" s="105"/>
      <c r="S43" s="105"/>
      <c r="T43" s="105"/>
      <c r="U43" s="105"/>
      <c r="V43" s="105"/>
    </row>
    <row r="44" spans="4:23">
      <c r="D44" s="121" t="s">
        <v>6</v>
      </c>
      <c r="E44" s="121" t="s">
        <v>7</v>
      </c>
      <c r="F44" s="121" t="s">
        <v>16</v>
      </c>
      <c r="G44" s="121" t="s">
        <v>17</v>
      </c>
      <c r="J44" s="107"/>
      <c r="K44" s="105"/>
      <c r="L44" s="105"/>
      <c r="M44" s="105"/>
      <c r="N44" s="105"/>
      <c r="T44" s="105"/>
      <c r="U44" s="105"/>
      <c r="V44" s="105"/>
    </row>
    <row r="45" spans="4:23">
      <c r="D45" s="121" t="s">
        <v>30</v>
      </c>
      <c r="E45" s="121" t="s">
        <v>7</v>
      </c>
      <c r="F45" s="121" t="s">
        <v>16</v>
      </c>
      <c r="G45" s="121" t="s">
        <v>17</v>
      </c>
      <c r="J45" s="107"/>
      <c r="K45" s="107"/>
      <c r="L45" s="105"/>
      <c r="M45" s="105"/>
      <c r="N45" s="105"/>
      <c r="T45" s="105"/>
      <c r="U45" s="105"/>
      <c r="V45" s="105"/>
    </row>
    <row r="46" spans="4:23">
      <c r="D46" s="121" t="s">
        <v>6</v>
      </c>
      <c r="E46" s="121" t="s">
        <v>7</v>
      </c>
      <c r="F46" s="121" t="s">
        <v>25</v>
      </c>
      <c r="G46" s="121" t="s">
        <v>9</v>
      </c>
      <c r="J46" s="107"/>
      <c r="K46" s="107"/>
      <c r="L46" s="105"/>
      <c r="M46" s="105"/>
      <c r="N46" s="105"/>
      <c r="T46" s="105"/>
      <c r="U46" s="105"/>
      <c r="V46" s="105"/>
    </row>
    <row r="47" spans="4:23">
      <c r="D47" s="121" t="s">
        <v>23</v>
      </c>
      <c r="E47" s="121" t="s">
        <v>7</v>
      </c>
      <c r="F47" s="121" t="s">
        <v>16</v>
      </c>
      <c r="G47" s="121" t="s">
        <v>17</v>
      </c>
      <c r="J47" s="107"/>
      <c r="K47" s="107"/>
      <c r="L47" s="105"/>
      <c r="M47" s="105"/>
      <c r="T47" s="105"/>
      <c r="U47" s="105"/>
      <c r="V47" s="105"/>
    </row>
    <row r="48" spans="4:23">
      <c r="D48" s="121" t="s">
        <v>6</v>
      </c>
      <c r="E48" s="121" t="s">
        <v>24</v>
      </c>
      <c r="F48" s="121" t="s">
        <v>13</v>
      </c>
      <c r="G48" s="121" t="s">
        <v>17</v>
      </c>
      <c r="J48" s="107"/>
      <c r="K48" s="107"/>
      <c r="L48" s="105"/>
      <c r="M48" s="105"/>
      <c r="T48" s="105"/>
      <c r="U48" s="105"/>
      <c r="V48" s="105"/>
    </row>
    <row r="49" spans="4:22">
      <c r="D49" s="121" t="s">
        <v>6</v>
      </c>
      <c r="E49" s="121" t="s">
        <v>7</v>
      </c>
      <c r="F49" s="121" t="s">
        <v>25</v>
      </c>
      <c r="G49" s="121" t="s">
        <v>9</v>
      </c>
      <c r="J49" s="107"/>
      <c r="K49" s="107"/>
      <c r="T49" s="105"/>
      <c r="U49" s="105"/>
      <c r="V49" s="105"/>
    </row>
    <row r="50" spans="4:22">
      <c r="D50" s="121" t="s">
        <v>6</v>
      </c>
      <c r="E50" s="121" t="s">
        <v>15</v>
      </c>
      <c r="F50" s="121" t="s">
        <v>16</v>
      </c>
      <c r="G50" s="121" t="s">
        <v>17</v>
      </c>
      <c r="J50" s="107"/>
      <c r="K50" s="107"/>
      <c r="U50" s="105"/>
      <c r="V50" s="105"/>
    </row>
    <row r="51" spans="4:22">
      <c r="D51" s="121" t="s">
        <v>35</v>
      </c>
      <c r="E51" s="121" t="s">
        <v>15</v>
      </c>
      <c r="F51" s="121" t="s">
        <v>16</v>
      </c>
      <c r="G51" s="121" t="s">
        <v>17</v>
      </c>
      <c r="J51" s="107"/>
      <c r="K51" s="107"/>
      <c r="U51" s="105"/>
      <c r="V51" s="105"/>
    </row>
    <row r="52" spans="4:22">
      <c r="D52" s="121" t="s">
        <v>6</v>
      </c>
      <c r="E52" s="121" t="s">
        <v>15</v>
      </c>
      <c r="F52" s="121" t="s">
        <v>8</v>
      </c>
      <c r="G52" s="121" t="s">
        <v>9</v>
      </c>
      <c r="J52" s="107"/>
      <c r="K52" s="107"/>
    </row>
    <row r="53" spans="4:22">
      <c r="D53" s="121" t="s">
        <v>6</v>
      </c>
      <c r="E53" s="121" t="s">
        <v>15</v>
      </c>
      <c r="F53" s="121" t="s">
        <v>8</v>
      </c>
      <c r="G53" s="121" t="s">
        <v>9</v>
      </c>
      <c r="J53" s="107"/>
    </row>
    <row r="54" spans="4:22">
      <c r="D54" s="121" t="s">
        <v>6</v>
      </c>
      <c r="E54" s="121" t="s">
        <v>7</v>
      </c>
      <c r="F54" s="121" t="s">
        <v>13</v>
      </c>
      <c r="G54" s="121" t="s">
        <v>9</v>
      </c>
      <c r="J54" s="107"/>
    </row>
    <row r="55" spans="4:22">
      <c r="D55" s="121" t="s">
        <v>6</v>
      </c>
      <c r="E55" s="121" t="s">
        <v>7</v>
      </c>
      <c r="F55" s="121" t="s">
        <v>16</v>
      </c>
      <c r="G55" s="121" t="s">
        <v>17</v>
      </c>
      <c r="J55" s="107"/>
    </row>
    <row r="56" spans="4:22">
      <c r="D56" s="121" t="s">
        <v>35</v>
      </c>
      <c r="E56" s="121" t="s">
        <v>7</v>
      </c>
      <c r="F56" s="121" t="s">
        <v>13</v>
      </c>
      <c r="G56" s="121" t="s">
        <v>17</v>
      </c>
      <c r="J56" s="107"/>
    </row>
    <row r="57" spans="4:22">
      <c r="D57" s="121" t="s">
        <v>6</v>
      </c>
      <c r="E57" s="121" t="s">
        <v>15</v>
      </c>
      <c r="F57" s="121" t="s">
        <v>13</v>
      </c>
      <c r="G57" s="121" t="s">
        <v>17</v>
      </c>
      <c r="J57" s="107"/>
    </row>
    <row r="58" spans="4:22">
      <c r="D58" s="121" t="s">
        <v>6</v>
      </c>
      <c r="E58" s="121" t="s">
        <v>7</v>
      </c>
      <c r="F58" s="121" t="s">
        <v>25</v>
      </c>
      <c r="G58" s="121" t="s">
        <v>9</v>
      </c>
      <c r="J58" s="107"/>
    </row>
    <row r="59" spans="4:22">
      <c r="D59" s="121" t="s">
        <v>6</v>
      </c>
      <c r="E59" s="121" t="s">
        <v>15</v>
      </c>
      <c r="F59" s="121" t="s">
        <v>16</v>
      </c>
      <c r="G59" s="121" t="s">
        <v>17</v>
      </c>
      <c r="J59" s="107"/>
    </row>
    <row r="60" spans="4:22">
      <c r="D60" s="121" t="s">
        <v>6</v>
      </c>
      <c r="E60" s="121" t="s">
        <v>7</v>
      </c>
      <c r="F60" s="121" t="s">
        <v>16</v>
      </c>
      <c r="G60" s="121" t="s">
        <v>17</v>
      </c>
      <c r="J60" s="107"/>
    </row>
  </sheetData>
  <conditionalFormatting sqref="C1:C2">
    <cfRule type="expression" dxfId="22" priority="8">
      <formula>$C$2/$D$2&gt;=0.076</formula>
    </cfRule>
  </conditionalFormatting>
  <conditionalFormatting sqref="D1:D2">
    <cfRule type="expression" dxfId="21" priority="9">
      <formula>$C$2/$D$2&gt;=0.153</formula>
    </cfRule>
  </conditionalFormatting>
  <conditionalFormatting sqref="E1:E2">
    <cfRule type="expression" dxfId="20" priority="10">
      <formula>$C$2/$D$2&gt;=0.23</formula>
    </cfRule>
  </conditionalFormatting>
  <conditionalFormatting sqref="F1:F2">
    <cfRule type="expression" dxfId="19" priority="11">
      <formula>$C$2/$D$2&gt;=0.307</formula>
    </cfRule>
  </conditionalFormatting>
  <conditionalFormatting sqref="G1:G2">
    <cfRule type="expression" dxfId="18" priority="12">
      <formula>$C$2/$D$2&gt;=0.384</formula>
    </cfRule>
  </conditionalFormatting>
  <conditionalFormatting sqref="H1:H2">
    <cfRule type="expression" dxfId="17" priority="13">
      <formula>$C$2/$D$2&gt;=0.461</formula>
    </cfRule>
  </conditionalFormatting>
  <conditionalFormatting sqref="I1:I2">
    <cfRule type="expression" dxfId="16" priority="14">
      <formula>$C$2/$D$2&gt;=0.538</formula>
    </cfRule>
  </conditionalFormatting>
  <conditionalFormatting sqref="J1:J2">
    <cfRule type="expression" dxfId="15" priority="15">
      <formula>$C$2/$D$2&gt;=0.615</formula>
    </cfRule>
  </conditionalFormatting>
  <conditionalFormatting sqref="K1:R2">
    <cfRule type="expression" dxfId="14" priority="16">
      <formula>$C$2/$D$2&gt;=0.692</formula>
    </cfRule>
  </conditionalFormatting>
  <conditionalFormatting sqref="N1">
    <cfRule type="expression" dxfId="13" priority="4">
      <formula>$C$2/$D$2&gt;=0.846</formula>
    </cfRule>
  </conditionalFormatting>
  <conditionalFormatting sqref="Q1">
    <cfRule type="expression" dxfId="12" priority="7">
      <formula>$C$2/$D$2&gt;=0.846</formula>
    </cfRule>
  </conditionalFormatting>
  <conditionalFormatting sqref="R1">
    <cfRule type="expression" dxfId="11" priority="2">
      <formula>$R$1&lt;&gt;""</formula>
    </cfRule>
  </conditionalFormatting>
  <conditionalFormatting sqref="S1:T1 C1:Q2 Z1:AQ2 R2:T2">
    <cfRule type="expression" dxfId="10" priority="1">
      <formula>$R$1="Feedback OFF"</formula>
    </cfRule>
  </conditionalFormatting>
  <conditionalFormatting sqref="S1:T2">
    <cfRule type="expression" dxfId="9" priority="3">
      <formula>$C$2/$D$2&gt;=0.846</formula>
    </cfRule>
  </conditionalFormatting>
  <conditionalFormatting sqref="Z1:AH1 AJ1:AM1 AO1:AQ1 Z2:AQ2">
    <cfRule type="expression" dxfId="8" priority="17">
      <formula>$C$2/$D$2&gt;=1</formula>
    </cfRule>
  </conditionalFormatting>
  <conditionalFormatting sqref="AI1">
    <cfRule type="expression" dxfId="7" priority="6">
      <formula>$C$2/$D$2&gt;=0.846</formula>
    </cfRule>
  </conditionalFormatting>
  <conditionalFormatting sqref="AN1">
    <cfRule type="expression" dxfId="6" priority="5">
      <formula>$C$2/$D$2&gt;=0.846</formula>
    </cfRule>
  </conditionalFormatting>
  <dataValidations count="1">
    <dataValidation type="list" allowBlank="1" showInputMessage="1" showErrorMessage="1" sqref="P1" xr:uid="{18153FC2-771E-4254-88E8-7F2B5F63F3EA}">
      <formula1>"Feedback ON, Taunting ON, Feedback OFF"</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Feedback_SFX</vt:lpstr>
      <vt:lpstr>Scoreboard</vt:lpstr>
      <vt:lpstr>A</vt:lpstr>
      <vt:lpstr>B</vt:lpstr>
      <vt:lpstr>C</vt:lpstr>
      <vt:lpstr>D</vt:lpstr>
      <vt:lpstr>E</vt:lpstr>
      <vt:lpst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Ellen</dc:creator>
  <cp:lastModifiedBy>Guarino, Connor</cp:lastModifiedBy>
  <dcterms:created xsi:type="dcterms:W3CDTF">2024-05-21T13:01:36Z</dcterms:created>
  <dcterms:modified xsi:type="dcterms:W3CDTF">2024-05-27T02:20:50Z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rade formulas">
    <vt:lpwstr>selected</vt:lpwstr>
  </property>
  <property fmtid="{D5CDD505-2E9C-101B-9397-08002B2CF9AE}" pid="3" name="Feedback OFF - Student controlled">
    <vt:lpwstr>selected</vt:lpwstr>
  </property>
  <property fmtid="{D5CDD505-2E9C-101B-9397-08002B2CF9AE}" pid="4" name="Create model charts">
    <vt:lpwstr>selected</vt:lpwstr>
  </property>
  <property fmtid="{D5CDD505-2E9C-101B-9397-08002B2CF9AE}" pid="5" name="Grade cell references">
    <vt:lpwstr>selected</vt:lpwstr>
  </property>
  <property fmtid="{D5CDD505-2E9C-101B-9397-08002B2CF9AE}" pid="6" name="Clear number formatting">
    <vt:lpwstr>selected</vt:lpwstr>
  </property>
  <property fmtid="{D5CDD505-2E9C-101B-9397-08002B2CF9AE}" pid="7" name="Create model pivot tables">
    <vt:lpwstr>selected</vt:lpwstr>
  </property>
  <property fmtid="{D5CDD505-2E9C-101B-9397-08002B2CF9AE}" pid="8" name="Grade absolute references">
    <vt:lpwstr>selected</vt:lpwstr>
  </property>
  <property fmtid="{D5CDD505-2E9C-101B-9397-08002B2CF9AE}" pid="9" name="Keep original assumptions">
    <vt:lpwstr>selected</vt:lpwstr>
  </property>
  <property fmtid="{D5CDD505-2E9C-101B-9397-08002B2CF9AE}" pid="10" name="Create pivot table prompts">
    <vt:lpwstr>selected</vt:lpwstr>
  </property>
  <property fmtid="{D5CDD505-2E9C-101B-9397-08002B2CF9AE}" pid="11" name="Grade number formatting">
    <vt:lpwstr>selected</vt:lpwstr>
  </property>
  <property fmtid="{D5CDD505-2E9C-101B-9397-08002B2CF9AE}" pid="12" name="Keep original borders/shading">
    <vt:lpwstr>selected</vt:lpwstr>
  </property>
  <property fmtid="{D5CDD505-2E9C-101B-9397-08002B2CF9AE}" pid="13" name="Create table sort &amp; filter prompts">
    <vt:lpwstr>selected</vt:lpwstr>
  </property>
  <property fmtid="{D5CDD505-2E9C-101B-9397-08002B2CF9AE}" pid="14" name="Clear answers">
    <vt:lpwstr>selected</vt:lpwstr>
  </property>
  <property fmtid="{D5CDD505-2E9C-101B-9397-08002B2CF9AE}" pid="15" name="Hide CODED file">
    <vt:lpwstr>selected</vt:lpwstr>
  </property>
  <property fmtid="{D5CDD505-2E9C-101B-9397-08002B2CF9AE}" pid="16" name="5">
    <vt:lpwstr>selected</vt:lpwstr>
  </property>
  <property fmtid="{D5CDD505-2E9C-101B-9397-08002B2CF9AE}" pid="17" name="0.00001">
    <vt:lpwstr>selected</vt:lpwstr>
  </property>
  <property fmtid="{D5CDD505-2E9C-101B-9397-08002B2CF9AE}" pid="18" name="200">
    <vt:lpwstr>selected</vt:lpwstr>
  </property>
  <property fmtid="{D5CDD505-2E9C-101B-9397-08002B2CF9AE}" pid="19" name="Named files for each student">
    <vt:lpwstr>selected</vt:lpwstr>
  </property>
  <property fmtid="{D5CDD505-2E9C-101B-9397-08002B2CF9AE}" pid="20" name="Shift formulas down and over">
    <vt:lpwstr>selected</vt:lpwstr>
  </property>
  <property fmtid="{D5CDD505-2E9C-101B-9397-08002B2CF9AE}" pid="21" name="Vary values up to value shift %">
    <vt:lpwstr>selected</vt:lpwstr>
  </property>
  <property fmtid="{D5CDD505-2E9C-101B-9397-08002B2CF9AE}" pid="22" name="Assignment from tab pool">
    <vt:lpwstr>selected</vt:lpwstr>
  </property>
  <property fmtid="{D5CDD505-2E9C-101B-9397-08002B2CF9AE}" pid="23" name="Randomize tab order">
    <vt:lpwstr>selected</vt:lpwstr>
  </property>
  <property fmtid="{D5CDD505-2E9C-101B-9397-08002B2CF9AE}" pid="24" name="Rename tabs (A, B, C, etc.)">
    <vt:lpwstr>selected</vt:lpwstr>
  </property>
  <property fmtid="{D5CDD505-2E9C-101B-9397-08002B2CF9AE}" pid="25" name="Prohibit external references">
    <vt:lpwstr>selected</vt:lpwstr>
  </property>
  <property fmtid="{D5CDD505-2E9C-101B-9397-08002B2CF9AE}" pid="26" name="Low value">
    <vt:i4>1</vt:i4>
  </property>
  <property fmtid="{D5CDD505-2E9C-101B-9397-08002B2CF9AE}" pid="27" name="High value">
    <vt:i4>2</vt:i4>
  </property>
  <property fmtid="{D5CDD505-2E9C-101B-9397-08002B2CF9AE}" pid="28" name="Formulas">
    <vt:i4>1</vt:i4>
  </property>
  <property fmtid="{D5CDD505-2E9C-101B-9397-08002B2CF9AE}" pid="29" name="Answer blocks">
    <vt:i4>5</vt:i4>
  </property>
  <property fmtid="{D5CDD505-2E9C-101B-9397-08002B2CF9AE}" pid="30" name="Pivot tables">
    <vt:i4>1</vt:i4>
  </property>
</Properties>
</file>