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tables/table1.xml" ContentType="application/vnd.openxmlformats-officedocument.spreadsheetml.table+xml"/>
  <Override PartName="/xl/comments7.xml" ContentType="application/vnd.openxmlformats-officedocument.spreadsheetml.comments+xml"/>
  <Override PartName="/xl/tables/table2.xml" ContentType="application/vnd.openxmlformats-officedocument.spreadsheetml.table+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comments11.xml" ContentType="application/vnd.openxmlformats-officedocument.spreadsheetml.comments+xml"/>
  <Override PartName="/xl/tables/table6.xml" ContentType="application/vnd.openxmlformats-officedocument.spreadsheetml.table+xml"/>
  <Override PartName="/xl/tables/table7.xml" ContentType="application/vnd.openxmlformats-officedocument.spreadsheetml.table+xml"/>
  <Override PartName="/xl/comments12.xml" ContentType="application/vnd.openxmlformats-officedocument.spreadsheetml.comments+xml"/>
  <Override PartName="/xl/tables/table8.xml" ContentType="application/vnd.openxmlformats-officedocument.spreadsheetml.table+xml"/>
  <Override PartName="/xl/comments13.xml" ContentType="application/vnd.openxmlformats-officedocument.spreadsheetml.comments+xml"/>
  <Override PartName="/xl/comments14.xml" ContentType="application/vnd.openxmlformats-officedocument.spreadsheetml.comments+xml"/>
  <Override PartName="/xl/tables/table9.xml" ContentType="application/vnd.openxmlformats-officedocument.spreadsheetml.table+xml"/>
  <Override PartName="/xl/comments15.xml" ContentType="application/vnd.openxmlformats-officedocument.spreadsheetml.comments+xml"/>
  <Override PartName="/xl/comments1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User\Desktop\School\Analysis and Design (QBA 1721)\"/>
    </mc:Choice>
  </mc:AlternateContent>
  <xr:revisionPtr revIDLastSave="0" documentId="13_ncr:1_{D9B98193-B4AA-4625-BF37-1F7DDEF30A24}" xr6:coauthVersionLast="47" xr6:coauthVersionMax="47" xr10:uidLastSave="{00000000-0000-0000-0000-000000000000}"/>
  <workbookProtection workbookAlgorithmName="SHA-512" workbookHashValue="e+AhPaDB8xuA/grmCWyGqw+A0OQpdCBW1gYSnrZO0wK8k3KrVw8zSzR4gVzvcRg+QQe7oHXzDk5Gp+PfBEnLAQ==" workbookSaltValue="PUxZm50WKOfIy/o226rnTA==" workbookSpinCount="100000" lockStructure="1"/>
  <bookViews>
    <workbookView xWindow="-120" yWindow="-120" windowWidth="29040" windowHeight="15840" tabRatio="681" firstSheet="2" activeTab="2" xr2:uid="{B96D34E1-5C1B-4F3E-957D-5C314C4FF24D}"/>
  </bookViews>
  <sheets>
    <sheet name="FormatCodes_SFX" sheetId="11" state="veryHidden" r:id="rId1"/>
    <sheet name="Feedback_SFX" sheetId="12" state="hidden" r:id="rId2"/>
    <sheet name="Scoreboard" sheetId="13" r:id="rId3"/>
    <sheet name="1 FormattingPT" sheetId="15" state="veryHidden" r:id="rId4"/>
    <sheet name="1 FormattingSC" sheetId="16" state="veryHidden" r:id="rId5"/>
    <sheet name="1 Formatting" sheetId="14" r:id="rId6"/>
    <sheet name="#_1 Formatting" sheetId="1" state="veryHidden" r:id="rId7"/>
    <sheet name="2 Pattern FillPT" sheetId="18" state="veryHidden" r:id="rId8"/>
    <sheet name="2 Pattern FillSC" sheetId="19" state="veryHidden" r:id="rId9"/>
    <sheet name="2 Pattern Fill" sheetId="17" r:id="rId10"/>
    <sheet name="#_2 Pattern Fill" sheetId="2" state="veryHidden" r:id="rId11"/>
    <sheet name="3 Formulas &amp; FunctionsPT" sheetId="21" state="veryHidden" r:id="rId12"/>
    <sheet name="3 Formulas &amp; FunctionsSC" sheetId="22" state="veryHidden" r:id="rId13"/>
    <sheet name="3 Formulas &amp; Functions" sheetId="20" r:id="rId14"/>
    <sheet name="#_3 Formulas &amp; Functions" sheetId="3" state="veryHidden" r:id="rId15"/>
    <sheet name="4 Order of OperationsPT" sheetId="24" state="veryHidden" r:id="rId16"/>
    <sheet name="4 Order of OperationsSC" sheetId="25" state="veryHidden" r:id="rId17"/>
    <sheet name="4 Order of Operations" sheetId="23" r:id="rId18"/>
    <sheet name="#_4 Order of Operations" sheetId="4" state="veryHidden" r:id="rId19"/>
    <sheet name="5 Paste SpecialPT" sheetId="27" state="veryHidden" r:id="rId20"/>
    <sheet name="5 Paste SpecialSC" sheetId="28" state="veryHidden" r:id="rId21"/>
    <sheet name="5 Paste Special" sheetId="26" r:id="rId22"/>
    <sheet name="#_5 Paste Special" sheetId="5" state="veryHidden" r:id="rId23"/>
    <sheet name="6 RoundRefJoinPT" sheetId="30" state="veryHidden" r:id="rId24"/>
    <sheet name="6 RoundRefJoinSC" sheetId="31" state="veryHidden" r:id="rId25"/>
    <sheet name="6 RoundRefJoin" sheetId="29" r:id="rId26"/>
    <sheet name="#_6 RoundRefJoin" sheetId="6" state="veryHidden" r:id="rId27"/>
    <sheet name="7 SortPT" sheetId="33" state="veryHidden" r:id="rId28"/>
    <sheet name="7 SortSC" sheetId="34" state="veryHidden" r:id="rId29"/>
    <sheet name="7 Sort" sheetId="32" r:id="rId30"/>
    <sheet name="#_7 Sort" sheetId="7" state="veryHidden" r:id="rId31"/>
    <sheet name="8 FilterPT" sheetId="36" state="veryHidden" r:id="rId32"/>
    <sheet name="8 FilterSC" sheetId="37" state="veryHidden" r:id="rId33"/>
    <sheet name="8 Filter" sheetId="35" r:id="rId34"/>
    <sheet name="#_8 Filter" sheetId="8" state="veryHidden" r:id="rId35"/>
    <sheet name="9 Sort &amp; FilterPT" sheetId="39" state="veryHidden" r:id="rId36"/>
    <sheet name="9 Sort &amp; FilterSC" sheetId="40" state="veryHidden" r:id="rId37"/>
    <sheet name="9 Sort &amp; Filter" sheetId="38" r:id="rId38"/>
    <sheet name="#_9 Sort &amp; Filter" sheetId="9" state="veryHidden" r:id="rId39"/>
    <sheet name="10 QuestionsPT" sheetId="42" state="veryHidden" r:id="rId40"/>
    <sheet name="10 QuestionsSC" sheetId="43" state="veryHidden" r:id="rId41"/>
    <sheet name="10 Questions" sheetId="41" r:id="rId42"/>
    <sheet name="#_10 Questions" sheetId="10" state="veryHidden" r:id="rId43"/>
  </sheets>
  <definedNames>
    <definedName name="_xlnm._FilterDatabase" localSheetId="33" hidden="1">'8 Filter'!$B$14:$J$48</definedName>
    <definedName name="_xlnm._FilterDatabase" localSheetId="37" hidden="1">'9 Sort &amp; Filter'!$B$18:$H$267</definedName>
    <definedName name="fExternalRefsMsg">Feedback_SFX!$G$2</definedName>
    <definedName name="fFormatMsg">Feedback_SFX!$K$2</definedName>
    <definedName name="fHardCodeMsg">Feedback_SFX!$H$2</definedName>
    <definedName name="fHardQuoteMsg">Feedback_SFX!$I$2</definedName>
    <definedName name="fMissingAbsMsg">Feedback_SFX!$J$2</definedName>
    <definedName name="fMissingFormulaMsg">Feedback_SFX!$F$2</definedName>
    <definedName name="ForcedOff">#REF!</definedName>
    <definedName name="fPerfectMsg">Feedback_SFX!$C$2</definedName>
    <definedName name="fRandFunction">Feedback_SFX!$B$1</definedName>
    <definedName name="fStuErrorMsg">Feedback_SFX!$D$2</definedName>
    <definedName name="fStuNAMsg">Feedback_SFX!$B$2</definedName>
    <definedName name="fTooHigh">Feedback_SFX!$M$2</definedName>
    <definedName name="fTooLow">Feedback_SFX!$L$2</definedName>
    <definedName name="fWrongAnswer">Feedback_SFX!$N$2</definedName>
    <definedName name="fWrongTypeMsg">Feedback_SFX!$E$2</definedName>
    <definedName name="rCreateCodedFile">#REF!</definedName>
    <definedName name="rCreateCodedFileDefault">#REF!</definedName>
    <definedName name="rCreateModelCharts">#REF!</definedName>
    <definedName name="rCreateModelChartsDefault">#REF!</definedName>
    <definedName name="rCreateModelPivots">#REF!</definedName>
    <definedName name="rCreateModelPivotsDefault">#REF!</definedName>
    <definedName name="rCreatePivotPrompts">#REF!</definedName>
    <definedName name="rCreatePivotPromptsDefault">#REF!</definedName>
    <definedName name="rCreateSortPrompts">#REF!</definedName>
    <definedName name="rCreateSortPromptsDefault">#REF!</definedName>
    <definedName name="rDisplayAlerts">#REF!</definedName>
    <definedName name="rDisplayAlertsDefault">#REF!</definedName>
    <definedName name="rGradeAbsReferences">#REF!</definedName>
    <definedName name="rGradeAbsReferencesDefault">#REF!</definedName>
    <definedName name="rGradeCellReferences">#REF!</definedName>
    <definedName name="rGradeCellReferencesDefault">#REF!</definedName>
    <definedName name="rGradeChartPtsDefault">#REF!</definedName>
    <definedName name="rGradeFormatting">#REF!</definedName>
    <definedName name="rGradeFormattingDefault">#REF!</definedName>
    <definedName name="rGradeFormulas">#REF!</definedName>
    <definedName name="rGradeFormulasDefault">#REF!</definedName>
    <definedName name="rGradeLastRowDefault">#REF!</definedName>
    <definedName name="rGradePrecisionDefault">#REF!</definedName>
    <definedName name="rGradeRedTabPtsDefault">#REF!</definedName>
    <definedName name="rHonestyFiles">#REF!</definedName>
    <definedName name="rHonestyFilesDefault">#REF!</definedName>
    <definedName name="rHonestyFormulaShift">#REF!</definedName>
    <definedName name="rHonestyFormulaShiftDefault">#REF!</definedName>
    <definedName name="rHonestyReferences">#REF!</definedName>
    <definedName name="rHonestyReferencesDefault">#REF!</definedName>
    <definedName name="rHonestyTabNames">#REF!</definedName>
    <definedName name="rHonestyTabNamesDefault">#REF!</definedName>
    <definedName name="rHonestyTabOrder">#REF!</definedName>
    <definedName name="rHonestyTabOrderDefault">#REF!</definedName>
    <definedName name="rHonestyTabPool">#REF!</definedName>
    <definedName name="rHonestyTabPoolDefault">#REF!</definedName>
    <definedName name="rHonestyValueShift">#REF!</definedName>
    <definedName name="rHonestyValueShiftDefault">#REF!</definedName>
    <definedName name="rProperties">#REF!</definedName>
    <definedName name="rPropertiesDefault">#REF!</definedName>
    <definedName name="rPtsAnsBlock">#REF!</definedName>
    <definedName name="rPtsFormula">#REF!</definedName>
    <definedName name="rPtsHighValue">#REF!</definedName>
    <definedName name="rPtsLowValue">#REF!</definedName>
    <definedName name="rPtsPivot">#REF!</definedName>
    <definedName name="rSeeAnswers">#REF!</definedName>
    <definedName name="rSeeAnswersDefault">#REF!</definedName>
    <definedName name="rSeeAssumptions">#REF!</definedName>
    <definedName name="rSeeAssumptionsDefault">#REF!</definedName>
    <definedName name="rSeeBorders">#REF!</definedName>
    <definedName name="rSeeBordersDefault">#REF!</definedName>
    <definedName name="rSeeFeedback">#REF!</definedName>
    <definedName name="rSeeFeedbackDefault">#REF!</definedName>
    <definedName name="rSeeNumFormatting">#REF!</definedName>
    <definedName name="rSeeNumFormattingDefault">#REF!</definedName>
    <definedName name="rSummaryProtection">#REF!</definedName>
    <definedName name="rSummaryProtectionDefault">#REF!</definedName>
    <definedName name="rVeryHidden">#REF!</definedName>
    <definedName name="rVeryHiddenDefault">#REF!</definedName>
    <definedName name="rWorkbookProtection">#REF!</definedName>
    <definedName name="rWorkbookProtectionDefault">#REF!</definedName>
    <definedName name="STWBD_StatToolsBoxPlot_DefaultDataFormat">" 0"</definedName>
    <definedName name="STWBD_StatToolsBoxPlot_HasDefaultInfo">"TRUE"</definedName>
    <definedName name="STWBD_StatToolsBoxPlot_IncludeKey">"FALSE"</definedName>
    <definedName name="STWBD_StatToolsBoxPlot_VariableList">1</definedName>
    <definedName name="STWBD_StatToolsBoxPlot_VariableList_1">"U_x0001_VG182E5E4D206CFCF8_x0001_"</definedName>
    <definedName name="STWBD_StatToolsBoxPlot_VarSelectorDefaultDataSet">"DG1872AA41"</definedName>
    <definedName name="STWBD_StatToolsCorrAndCovar_CorrelationTable">"TRUE"</definedName>
    <definedName name="STWBD_StatToolsCorrAndCovar_CovarianceTable">"FALSE"</definedName>
    <definedName name="STWBD_StatToolsCorrAndCovar_HasDefaultInfo">"TRUE"</definedName>
    <definedName name="STWBD_StatToolsCorrAndCovar_TableStructure">" 2"</definedName>
    <definedName name="STWBD_StatToolsCorrAndCovar_VariableList">7</definedName>
    <definedName name="STWBD_StatToolsCorrAndCovar_VariableList_1">"U_x0001_VG311DA99221362065_x0001_"</definedName>
    <definedName name="STWBD_StatToolsCorrAndCovar_VariableList_2">"U_x0001_VG28B6D35E1ECDE5FE_x0001_"</definedName>
    <definedName name="STWBD_StatToolsCorrAndCovar_VariableList_3">"U_x0001_VG30D0E3DFB4EE9D8_x0001_"</definedName>
    <definedName name="STWBD_StatToolsCorrAndCovar_VariableList_4">"U_x0001_VGAEB627D45EA2C0_x0001_"</definedName>
    <definedName name="STWBD_StatToolsCorrAndCovar_VariableList_5">"U_x0001_VGDA3D1C239F1E039_x0001_"</definedName>
    <definedName name="STWBD_StatToolsCorrAndCovar_VariableList_6">"U_x0001_VG2FB27BA4CCC867_x0001_"</definedName>
    <definedName name="STWBD_StatToolsCorrAndCovar_VariableList_7">"U_x0001_VG25CCE92D2B384754_x0001_"</definedName>
    <definedName name="STWBD_StatToolsCorrAndCovar_VarSelectorDefaultDataSet">"DG8698F88"</definedName>
    <definedName name="STWBD_StatToolsHistogram_BinMaximum">" 1.01E+300"</definedName>
    <definedName name="STWBD_StatToolsHistogram_BinMinimum">" 1.01E+300"</definedName>
    <definedName name="STWBD_StatToolsHistogram_DefaultDataFormat">" 0"</definedName>
    <definedName name="STWBD_StatToolsHistogram_HasDefaultInfo">"TRUE"</definedName>
    <definedName name="STWBD_StatToolsHistogram_NumBins">"-32767"</definedName>
    <definedName name="STWBD_StatToolsHistogram_VariableList">5</definedName>
    <definedName name="STWBD_StatToolsHistogram_VariableList_1">"U_x0001_VGC2EA1FE2DC6B63F_x0001_"</definedName>
    <definedName name="STWBD_StatToolsHistogram_VariableList_2">"U_x0001_VG1255019D37BD387B_x0001_"</definedName>
    <definedName name="STWBD_StatToolsHistogram_VariableList_3">"U_x0001_VG1DDD84DB3555E32F_x0001_"</definedName>
    <definedName name="STWBD_StatToolsHistogram_VariableList_4">"U_x0001_VG78B0AB97BC55E9_x0001_"</definedName>
    <definedName name="STWBD_StatToolsHistogram_VariableList_5">"U_x0001_VGCA7AED177BAD0C_x0001_"</definedName>
    <definedName name="STWBD_StatToolsHistogram_VarSelectorDefaultDataSet">"DG3ACEFB72"</definedName>
    <definedName name="STWBD_StatToolsHistogram_XAxisStyle">" 0"</definedName>
    <definedName name="STWBD_StatToolsHistogram_YAxisStyle">" 0"</definedName>
    <definedName name="STWBD_StatToolsOneVarSummary_Count">"FALSE"</definedName>
    <definedName name="STWBD_StatToolsOneVarSummary_DefaultDataFormat">" 0"</definedName>
    <definedName name="STWBD_StatToolsOneVarSummary_FirstQuartile">"TRUE"</definedName>
    <definedName name="STWBD_StatToolsOneVarSummary_HasDefaultInfo">"TRUE"</definedName>
    <definedName name="STWBD_StatToolsOneVarSummary_InterQuartileRange">"FALSE"</definedName>
    <definedName name="STWBD_StatToolsOneVarSummary_Kurtosis">"FALSE"</definedName>
    <definedName name="STWBD_StatToolsOneVarSummary_Maximum">"TRUE"</definedName>
    <definedName name="STWBD_StatToolsOneVarSummary_Mean">"TRUE"</definedName>
    <definedName name="STWBD_StatToolsOneVarSummary_MeanAbsDeviation">"FALSE"</definedName>
    <definedName name="STWBD_StatToolsOneVarSummary_Median">"TRUE"</definedName>
    <definedName name="STWBD_StatToolsOneVarSummary_Minimum">"TRUE"</definedName>
    <definedName name="STWBD_StatToolsOneVarSummary_OtherPercentiles">"TRUE"</definedName>
    <definedName name="STWBD_StatToolsOneVarSummary_PercentileList">" .01, .025, .05, .1, .2, .8, .9, .95, .975, .99"</definedName>
    <definedName name="STWBD_StatToolsOneVarSummary_Range">"FALSE"</definedName>
    <definedName name="STWBD_StatToolsOneVarSummary_Skewness">"FALSE"</definedName>
    <definedName name="STWBD_StatToolsOneVarSummary_StandardDeviation">"TRUE"</definedName>
    <definedName name="STWBD_StatToolsOneVarSummary_Sum">"FALSE"</definedName>
    <definedName name="STWBD_StatToolsOneVarSummary_ThirdQuartile">"TRUE"</definedName>
    <definedName name="STWBD_StatToolsOneVarSummary_VariableList">5</definedName>
    <definedName name="STWBD_StatToolsOneVarSummary_VariableList_1">"U_x0001_VG3400DDF0948AEF1_x0001_"</definedName>
    <definedName name="STWBD_StatToolsOneVarSummary_VariableList_2">"U_x0001_VG182E5E4D206CFCF8_x0001_"</definedName>
    <definedName name="STWBD_StatToolsOneVarSummary_VariableList_3">"U_x0001_VG35C6311DBAB6322_x0001_"</definedName>
    <definedName name="STWBD_StatToolsOneVarSummary_VariableList_4">"U_x0001_VG8D4EB183A594303_x0001_"</definedName>
    <definedName name="STWBD_StatToolsOneVarSummary_VariableList_5">"U_x0001_VG33484C382EA22499_x0001_"</definedName>
    <definedName name="STWBD_StatToolsOneVarSummary_Variance">"FALSE"</definedName>
    <definedName name="STWBD_StatToolsOneVarSummary_VarSelectorDefaultDataSet">"DG1872AA41"</definedName>
    <definedName name="STWBD_StatToolsScatterplot_DisplayCorrelationCoefficient">"FALSE"</definedName>
    <definedName name="STWBD_StatToolsScatterplot_HasDefaultInfo">"TRUE"</definedName>
    <definedName name="STWBD_StatToolsScatterplot_VarSelectorDefaultDataSet">"DG8698F88"</definedName>
    <definedName name="STWBD_StatToolsScatterplot_XVariableList">2</definedName>
    <definedName name="STWBD_StatToolsScatterplot_XVariableList_1">"U_x0001_VG28B6D35E1ECDE5FE_x0001_"</definedName>
    <definedName name="STWBD_StatToolsScatterplot_XVariableList_2">"U_x0001_VG2FB27BA4CCC867_x0001_"</definedName>
    <definedName name="STWBD_StatToolsScatterplot_YVariableList">1</definedName>
    <definedName name="STWBD_StatToolsScatterplot_YVariableList_1">"U_x0001_VG311DA99221362065_x0001_"</definedName>
    <definedName name="uiCreateCodedFile">#REF!</definedName>
    <definedName name="uiCreateModelCharts">#REF!</definedName>
    <definedName name="uiCreateModelPivots">#REF!</definedName>
    <definedName name="uiCreatePivotPrompts">#REF!</definedName>
    <definedName name="uiCreateSortPrompts">#REF!</definedName>
    <definedName name="uiDisplayAlerts">#REF!</definedName>
    <definedName name="uiGradeAbsReferences">#REF!</definedName>
    <definedName name="uiGradeCellReferences">#REF!</definedName>
    <definedName name="uiGradeChartPts">#REF!</definedName>
    <definedName name="uiGradeFormatting">#REF!</definedName>
    <definedName name="uiGradeFormulas">#REF!</definedName>
    <definedName name="uiGradeLastRow">#REF!</definedName>
    <definedName name="uiGradePrecision">#REF!</definedName>
    <definedName name="uiGradeRedTabPts">#REF!</definedName>
    <definedName name="uiHonestyFiles">#REF!</definedName>
    <definedName name="uiHonestyFormulaShift">#REF!</definedName>
    <definedName name="uiHonestyReferences">#REF!</definedName>
    <definedName name="uiHonestyTabNames">#REF!</definedName>
    <definedName name="uiHonestyTabOrder">#REF!</definedName>
    <definedName name="uiHonestyTabPool">#REF!</definedName>
    <definedName name="uiHonestyValueShift">#REF!</definedName>
    <definedName name="uiHonGeneric">#REF!</definedName>
    <definedName name="uiProperties">#REF!</definedName>
    <definedName name="uiSeeAnswers">#REF!</definedName>
    <definedName name="uiSeeAssumptions">#REF!</definedName>
    <definedName name="uiSeeBorders">#REF!</definedName>
    <definedName name="uiSeeFeedback">#REF!</definedName>
    <definedName name="uiSeeNumFormatting">#REF!</definedName>
    <definedName name="uiSummaryProtection">#REF!</definedName>
    <definedName name="uiVeryHidden">#REF!</definedName>
    <definedName name="uiWorkbookProtec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5" i="29" l="1"/>
  <c r="F46" i="29"/>
  <c r="F44" i="29"/>
  <c r="F39" i="29"/>
  <c r="F40" i="29"/>
  <c r="F41" i="29"/>
  <c r="E39" i="29"/>
  <c r="E40" i="29"/>
  <c r="E41" i="29"/>
  <c r="F38" i="29"/>
  <c r="E38" i="29"/>
  <c r="D39" i="29"/>
  <c r="D40" i="29"/>
  <c r="D41" i="29"/>
  <c r="D38" i="29"/>
  <c r="F32" i="29"/>
  <c r="F31" i="29"/>
  <c r="F30" i="29"/>
  <c r="F29" i="29"/>
  <c r="F28" i="29"/>
  <c r="F26" i="29"/>
  <c r="F18" i="29"/>
  <c r="F19" i="29"/>
  <c r="F20" i="29"/>
  <c r="F21" i="29"/>
  <c r="F17" i="29"/>
  <c r="E18" i="29"/>
  <c r="E19" i="29"/>
  <c r="E20" i="29"/>
  <c r="E21" i="29"/>
  <c r="E17" i="29"/>
  <c r="D18" i="29"/>
  <c r="D19" i="29"/>
  <c r="D20" i="29"/>
  <c r="D21" i="29"/>
  <c r="D17" i="29"/>
  <c r="C18" i="29"/>
  <c r="C19" i="29"/>
  <c r="C20" i="29"/>
  <c r="C21" i="29"/>
  <c r="C17" i="29"/>
  <c r="E31" i="26"/>
  <c r="F31" i="26"/>
  <c r="G31" i="26"/>
  <c r="H31" i="26"/>
  <c r="I31" i="26"/>
  <c r="E32" i="26"/>
  <c r="F32" i="26"/>
  <c r="G32" i="26"/>
  <c r="H32" i="26"/>
  <c r="I32" i="26"/>
  <c r="D32" i="26"/>
  <c r="D31" i="26"/>
  <c r="I17" i="26"/>
  <c r="J17" i="26"/>
  <c r="I18" i="26"/>
  <c r="J18" i="26"/>
  <c r="I19" i="26"/>
  <c r="J19" i="26"/>
  <c r="I20" i="26"/>
  <c r="J20" i="26"/>
  <c r="I21" i="26"/>
  <c r="J21" i="26"/>
  <c r="J16" i="26"/>
  <c r="I16" i="26"/>
  <c r="M24" i="23"/>
  <c r="M25" i="23"/>
  <c r="M26" i="23"/>
  <c r="M27" i="23"/>
  <c r="M28" i="23"/>
  <c r="M29" i="23"/>
  <c r="M23" i="23"/>
  <c r="L24" i="23"/>
  <c r="L25" i="23"/>
  <c r="L26" i="23"/>
  <c r="L27" i="23"/>
  <c r="L28" i="23"/>
  <c r="L29" i="23"/>
  <c r="L23" i="23"/>
  <c r="H24" i="23"/>
  <c r="H25" i="23"/>
  <c r="H26" i="23"/>
  <c r="H27" i="23"/>
  <c r="H28" i="23"/>
  <c r="H29" i="23"/>
  <c r="H23" i="23"/>
  <c r="G24" i="23"/>
  <c r="G25" i="23"/>
  <c r="G26" i="23"/>
  <c r="G27" i="23"/>
  <c r="G28" i="23"/>
  <c r="G29" i="23"/>
  <c r="G23" i="23"/>
  <c r="O39" i="20"/>
  <c r="O40" i="20"/>
  <c r="O41" i="20"/>
  <c r="O42" i="20"/>
  <c r="O43" i="20"/>
  <c r="R40" i="20"/>
  <c r="R41" i="20"/>
  <c r="R42" i="20"/>
  <c r="S42" i="20"/>
  <c r="S41" i="20"/>
  <c r="S40" i="20"/>
  <c r="O31" i="20"/>
  <c r="O32" i="20"/>
  <c r="O33" i="20"/>
  <c r="O34" i="20"/>
  <c r="O30" i="20"/>
  <c r="L40" i="20"/>
  <c r="L41" i="20"/>
  <c r="L42" i="20"/>
  <c r="L43" i="20"/>
  <c r="L39" i="20"/>
  <c r="L31" i="20"/>
  <c r="L32" i="20"/>
  <c r="L33" i="20"/>
  <c r="L34" i="20"/>
  <c r="K31" i="20"/>
  <c r="K32" i="20"/>
  <c r="K33" i="20"/>
  <c r="K34" i="20"/>
  <c r="K30" i="20"/>
  <c r="L30" i="20" s="1"/>
  <c r="P21" i="20"/>
  <c r="P22" i="20"/>
  <c r="P23" i="20"/>
  <c r="P24" i="20"/>
  <c r="P25" i="20"/>
  <c r="P20" i="20"/>
  <c r="L21" i="20"/>
  <c r="L22" i="20"/>
  <c r="L23" i="20"/>
  <c r="L24" i="20"/>
  <c r="L25" i="20"/>
  <c r="L20" i="20"/>
  <c r="P12" i="20"/>
  <c r="P13" i="20"/>
  <c r="P14" i="20"/>
  <c r="P15" i="20"/>
  <c r="P16" i="20"/>
  <c r="L13" i="20"/>
  <c r="L14" i="20"/>
  <c r="L15" i="20"/>
  <c r="L16" i="20"/>
  <c r="L12" i="20"/>
  <c r="E40" i="20"/>
  <c r="E41" i="20"/>
  <c r="E42" i="20"/>
  <c r="E43" i="20"/>
  <c r="E39" i="20"/>
  <c r="E31" i="20"/>
  <c r="E32" i="20"/>
  <c r="E33" i="20"/>
  <c r="E34" i="20"/>
  <c r="E30" i="20"/>
  <c r="G21" i="20"/>
  <c r="H21" i="20"/>
  <c r="G22" i="20"/>
  <c r="H22" i="20"/>
  <c r="G23" i="20"/>
  <c r="H23" i="20"/>
  <c r="G24" i="20"/>
  <c r="H24" i="20"/>
  <c r="G25" i="20"/>
  <c r="H25" i="20"/>
  <c r="H20" i="20"/>
  <c r="G20" i="20"/>
  <c r="G13" i="20"/>
  <c r="H13" i="20"/>
  <c r="G14" i="20"/>
  <c r="H14" i="20"/>
  <c r="G15" i="20"/>
  <c r="H15" i="20"/>
  <c r="G16" i="20"/>
  <c r="H16" i="20"/>
  <c r="H12" i="20"/>
  <c r="G12" i="20"/>
  <c r="I1" i="41" l="1" a="1"/>
  <c r="I1" i="41" s="1"/>
  <c r="AF1" i="41" s="1"/>
  <c r="F30" i="13" a="1"/>
  <c r="F30" i="13"/>
  <c r="B2" i="41"/>
  <c r="B2" i="43"/>
  <c r="C30" i="13" s="1"/>
  <c r="C32" i="13" s="1"/>
  <c r="B1" i="12"/>
  <c r="Y2" i="41"/>
  <c r="Z1" i="41"/>
  <c r="Y1" i="41"/>
  <c r="X1" i="41"/>
  <c r="I1" i="10"/>
  <c r="AF1" i="10"/>
  <c r="Z1" i="10"/>
  <c r="Y1" i="10"/>
  <c r="X1" i="10"/>
  <c r="F17" i="41"/>
  <c r="C17" i="41"/>
  <c r="F29" i="13" a="1"/>
  <c r="F29" i="13" s="1"/>
  <c r="I1" i="38" s="1" a="1"/>
  <c r="I1" i="38" s="1"/>
  <c r="AF1" i="38" s="1"/>
  <c r="B2" i="40"/>
  <c r="C29" i="13" s="1"/>
  <c r="Z1" i="38"/>
  <c r="Y1" i="38"/>
  <c r="X1" i="38"/>
  <c r="I1" i="9"/>
  <c r="AF1" i="9"/>
  <c r="Z1" i="9"/>
  <c r="Y1" i="9"/>
  <c r="X1" i="9"/>
  <c r="B16" i="38"/>
  <c r="B13" i="38"/>
  <c r="F28" i="13" a="1"/>
  <c r="F28" i="13"/>
  <c r="I1" i="35" s="1" a="1"/>
  <c r="I1" i="35" s="1"/>
  <c r="AF1" i="35" s="1"/>
  <c r="B2" i="37"/>
  <c r="B2" i="35" s="1"/>
  <c r="Y2" i="35" s="1"/>
  <c r="Z1" i="35"/>
  <c r="Y1" i="35"/>
  <c r="X1" i="35"/>
  <c r="I1" i="8"/>
  <c r="AF1" i="8"/>
  <c r="Z1" i="8"/>
  <c r="Y1" i="8"/>
  <c r="X1" i="8"/>
  <c r="B12" i="35"/>
  <c r="F27" i="13" a="1"/>
  <c r="F27" i="13"/>
  <c r="I1" i="32" s="1" a="1"/>
  <c r="I1" i="32" s="1"/>
  <c r="AF1" i="32" s="1"/>
  <c r="B2" i="34"/>
  <c r="C27" i="13" s="1"/>
  <c r="Z1" i="32"/>
  <c r="Y1" i="32"/>
  <c r="X1" i="32"/>
  <c r="I1" i="7"/>
  <c r="AF1" i="7"/>
  <c r="Z1" i="7"/>
  <c r="Y1" i="7"/>
  <c r="X1" i="7"/>
  <c r="B13" i="32"/>
  <c r="F26" i="13" a="1"/>
  <c r="F26" i="13"/>
  <c r="I1" i="29" s="1" a="1"/>
  <c r="I1" i="29" s="1"/>
  <c r="AF1" i="29" s="1"/>
  <c r="B2" i="31"/>
  <c r="C26" i="13" s="1"/>
  <c r="Z1" i="29"/>
  <c r="Y1" i="29"/>
  <c r="X1" i="29"/>
  <c r="I1" i="6"/>
  <c r="B2" i="6"/>
  <c r="Y2" i="6"/>
  <c r="AF1" i="6"/>
  <c r="Z1" i="6"/>
  <c r="Y1" i="6"/>
  <c r="X1" i="6"/>
  <c r="I1" i="26" a="1"/>
  <c r="I1" i="26"/>
  <c r="AF1" i="26" s="1"/>
  <c r="F25" i="13" a="1"/>
  <c r="F25" i="13"/>
  <c r="B2" i="28"/>
  <c r="C25" i="13" s="1"/>
  <c r="Z1" i="26"/>
  <c r="Y1" i="26"/>
  <c r="X1" i="26"/>
  <c r="I1" i="5"/>
  <c r="AF1" i="5"/>
  <c r="Z1" i="5"/>
  <c r="Y1" i="5"/>
  <c r="X1" i="5"/>
  <c r="F24" i="13" a="1"/>
  <c r="F24" i="13"/>
  <c r="I1" i="23" s="1" a="1"/>
  <c r="I1" i="23" s="1"/>
  <c r="AF1" i="23" s="1"/>
  <c r="C24" i="13"/>
  <c r="B2" i="25"/>
  <c r="B2" i="23" s="1"/>
  <c r="Y2" i="23" s="1"/>
  <c r="Z1" i="23"/>
  <c r="Y1" i="23"/>
  <c r="X1" i="23"/>
  <c r="I1" i="4"/>
  <c r="AF1" i="4" s="1"/>
  <c r="B2" i="4"/>
  <c r="Y2" i="4" s="1"/>
  <c r="Z1" i="4"/>
  <c r="Y1" i="4"/>
  <c r="X1" i="4"/>
  <c r="F23" i="13" a="1"/>
  <c r="F23" i="13" s="1"/>
  <c r="I1" i="20" s="1" a="1"/>
  <c r="I1" i="20" s="1"/>
  <c r="AF1" i="20" s="1"/>
  <c r="B2" i="22"/>
  <c r="B2" i="20" s="1"/>
  <c r="Y2" i="20" s="1"/>
  <c r="Z1" i="20"/>
  <c r="Y1" i="20"/>
  <c r="X1" i="20"/>
  <c r="I1" i="3"/>
  <c r="AF1" i="3"/>
  <c r="Z1" i="3"/>
  <c r="Y1" i="3"/>
  <c r="X1" i="3"/>
  <c r="F22" i="13" a="1"/>
  <c r="F22" i="13"/>
  <c r="I1" i="17" s="1" a="1"/>
  <c r="I1" i="17" s="1"/>
  <c r="AF1" i="17" s="1"/>
  <c r="B2" i="19"/>
  <c r="C22" i="13" s="1"/>
  <c r="Z1" i="17"/>
  <c r="Y1" i="17"/>
  <c r="X1" i="17"/>
  <c r="I1" i="2"/>
  <c r="AF1" i="2"/>
  <c r="Z1" i="2"/>
  <c r="Y1" i="2"/>
  <c r="X1" i="2"/>
  <c r="F21" i="13" a="1"/>
  <c r="F21" i="13" s="1"/>
  <c r="I1" i="14" s="1" a="1"/>
  <c r="I1" i="14" s="1"/>
  <c r="AF1" i="14" s="1"/>
  <c r="B2" i="16"/>
  <c r="C21" i="13" s="1"/>
  <c r="Z1" i="14"/>
  <c r="Y1" i="14"/>
  <c r="X1" i="14"/>
  <c r="I1" i="1"/>
  <c r="AF1" i="1"/>
  <c r="Z1" i="1"/>
  <c r="Y1" i="1"/>
  <c r="X1" i="1"/>
  <c r="F4" i="13" a="1"/>
  <c r="F4" i="13" s="1"/>
  <c r="E4" i="13"/>
  <c r="P2" i="14" s="1"/>
  <c r="F17" i="10"/>
  <c r="C17" i="10"/>
  <c r="B16" i="9"/>
  <c r="B13" i="9"/>
  <c r="B12" i="8"/>
  <c r="B13" i="7"/>
  <c r="F46" i="6"/>
  <c r="F45" i="6"/>
  <c r="F44" i="6"/>
  <c r="F41" i="6"/>
  <c r="E41" i="6"/>
  <c r="D41" i="6"/>
  <c r="F40" i="6"/>
  <c r="E40" i="6"/>
  <c r="D40" i="6"/>
  <c r="F38" i="6"/>
  <c r="E38" i="6"/>
  <c r="D38" i="6"/>
  <c r="F32" i="6"/>
  <c r="F31" i="6"/>
  <c r="F30" i="6"/>
  <c r="F29" i="6"/>
  <c r="F28" i="6"/>
  <c r="F26" i="6"/>
  <c r="D21" i="6"/>
  <c r="F21" i="6" s="1"/>
  <c r="C21" i="6"/>
  <c r="E21" i="6" s="1"/>
  <c r="D20" i="6"/>
  <c r="F20" i="6" s="1"/>
  <c r="C20" i="6"/>
  <c r="E20" i="6" s="1"/>
  <c r="D19" i="6"/>
  <c r="F19" i="6" s="1"/>
  <c r="C19" i="6"/>
  <c r="E19" i="6" s="1"/>
  <c r="D18" i="6"/>
  <c r="F18" i="6" s="1"/>
  <c r="C18" i="6"/>
  <c r="E18" i="6" s="1"/>
  <c r="D17" i="6"/>
  <c r="F17" i="6" s="1"/>
  <c r="C17" i="6"/>
  <c r="E17" i="6" s="1"/>
  <c r="I32" i="5"/>
  <c r="H32" i="5"/>
  <c r="G32" i="5"/>
  <c r="F32" i="5"/>
  <c r="E32" i="5"/>
  <c r="D32" i="5"/>
  <c r="I31" i="5"/>
  <c r="H31" i="5"/>
  <c r="G31" i="5"/>
  <c r="F31" i="5"/>
  <c r="E31" i="5"/>
  <c r="D31" i="5"/>
  <c r="J21" i="5"/>
  <c r="I21" i="5"/>
  <c r="J20" i="5"/>
  <c r="I20" i="5"/>
  <c r="J19" i="5"/>
  <c r="I19" i="5"/>
  <c r="J18" i="5"/>
  <c r="I18" i="5"/>
  <c r="J17" i="5"/>
  <c r="I17" i="5"/>
  <c r="J16" i="5"/>
  <c r="I16" i="5"/>
  <c r="M29" i="4"/>
  <c r="L29" i="4"/>
  <c r="H29" i="4"/>
  <c r="G29" i="4"/>
  <c r="M28" i="4"/>
  <c r="L28" i="4"/>
  <c r="H28" i="4"/>
  <c r="G28" i="4"/>
  <c r="M27" i="4"/>
  <c r="L27" i="4"/>
  <c r="H27" i="4"/>
  <c r="G27" i="4"/>
  <c r="M26" i="4"/>
  <c r="L26" i="4"/>
  <c r="H26" i="4"/>
  <c r="G26" i="4"/>
  <c r="M25" i="4"/>
  <c r="L25" i="4"/>
  <c r="H25" i="4"/>
  <c r="G25" i="4"/>
  <c r="M24" i="4"/>
  <c r="L24" i="4"/>
  <c r="H24" i="4"/>
  <c r="G24" i="4"/>
  <c r="M23" i="4"/>
  <c r="L23" i="4"/>
  <c r="H23" i="4"/>
  <c r="G23" i="4"/>
  <c r="O43" i="3"/>
  <c r="L43" i="3"/>
  <c r="E43" i="3"/>
  <c r="S42" i="3"/>
  <c r="R42" i="3"/>
  <c r="O42" i="3"/>
  <c r="L42" i="3"/>
  <c r="E42" i="3"/>
  <c r="S41" i="3"/>
  <c r="R41" i="3"/>
  <c r="O41" i="3"/>
  <c r="L41" i="3"/>
  <c r="E41" i="3"/>
  <c r="S40" i="3"/>
  <c r="R40" i="3"/>
  <c r="O40" i="3"/>
  <c r="L40" i="3"/>
  <c r="E40" i="3"/>
  <c r="O39" i="3"/>
  <c r="L39" i="3"/>
  <c r="E39" i="3"/>
  <c r="O34" i="3"/>
  <c r="L34" i="3"/>
  <c r="K34" i="3"/>
  <c r="E34" i="3"/>
  <c r="O33" i="3"/>
  <c r="L33" i="3"/>
  <c r="K33" i="3"/>
  <c r="E33" i="3"/>
  <c r="O32" i="3"/>
  <c r="L32" i="3"/>
  <c r="K32" i="3"/>
  <c r="E32" i="3"/>
  <c r="O31" i="3"/>
  <c r="L31" i="3"/>
  <c r="K31" i="3"/>
  <c r="E31" i="3"/>
  <c r="O30" i="3"/>
  <c r="L30" i="3"/>
  <c r="K30" i="3"/>
  <c r="E30" i="3"/>
  <c r="P25" i="3"/>
  <c r="L25" i="3"/>
  <c r="H25" i="3"/>
  <c r="G25" i="3"/>
  <c r="P24" i="3"/>
  <c r="L24" i="3"/>
  <c r="H24" i="3"/>
  <c r="G24" i="3"/>
  <c r="P23" i="3"/>
  <c r="L23" i="3"/>
  <c r="H23" i="3"/>
  <c r="G23" i="3"/>
  <c r="P21" i="3"/>
  <c r="L21" i="3"/>
  <c r="H21" i="3"/>
  <c r="G21" i="3"/>
  <c r="P20" i="3"/>
  <c r="L20" i="3"/>
  <c r="H20" i="3"/>
  <c r="G20" i="3"/>
  <c r="P16" i="3"/>
  <c r="L16" i="3"/>
  <c r="H16" i="3"/>
  <c r="G16" i="3"/>
  <c r="P15" i="3"/>
  <c r="L15" i="3"/>
  <c r="H15" i="3"/>
  <c r="G15" i="3"/>
  <c r="P14" i="3"/>
  <c r="L14" i="3"/>
  <c r="H14" i="3"/>
  <c r="G14" i="3"/>
  <c r="P13" i="3"/>
  <c r="L13" i="3"/>
  <c r="H13" i="3"/>
  <c r="G13" i="3"/>
  <c r="P12" i="3"/>
  <c r="L12" i="3"/>
  <c r="H12" i="3"/>
  <c r="G12" i="3"/>
  <c r="C2" i="26" a="1"/>
  <c r="C2" i="38" a="1"/>
  <c r="C2" i="32" a="1"/>
  <c r="F17" i="43"/>
  <c r="J16" i="28"/>
  <c r="R40" i="22"/>
  <c r="Q15" i="19"/>
  <c r="G29" i="25"/>
  <c r="E30" i="19"/>
  <c r="G32" i="28"/>
  <c r="K33" i="22"/>
  <c r="G20" i="19"/>
  <c r="M27" i="25"/>
  <c r="E19" i="31"/>
  <c r="S42" i="22"/>
  <c r="H24" i="22"/>
  <c r="I21" i="28"/>
  <c r="L25" i="22"/>
  <c r="L23" i="25"/>
  <c r="I18" i="28"/>
  <c r="E40" i="31"/>
  <c r="H14" i="22"/>
  <c r="K32" i="22"/>
  <c r="D21" i="31"/>
  <c r="O42" i="22"/>
  <c r="H25" i="25"/>
  <c r="D18" i="31"/>
  <c r="M23" i="25"/>
  <c r="L21" i="22"/>
  <c r="B12" i="37"/>
  <c r="S41" i="22"/>
  <c r="Q14" i="19"/>
  <c r="R16" i="19"/>
  <c r="L24" i="25"/>
  <c r="F29" i="31"/>
  <c r="R41" i="22"/>
  <c r="C2" i="29" a="1"/>
  <c r="P13" i="22"/>
  <c r="D19" i="19"/>
  <c r="M24" i="25"/>
  <c r="I20" i="19"/>
  <c r="G24" i="22"/>
  <c r="C2" i="10" a="1"/>
  <c r="C2" i="2" a="1"/>
  <c r="C2" i="9" a="1"/>
  <c r="C2" i="3" a="1"/>
  <c r="E20" i="31"/>
  <c r="G27" i="25"/>
  <c r="L42" i="22"/>
  <c r="B20" i="19"/>
  <c r="F17" i="31"/>
  <c r="F20" i="31"/>
  <c r="H23" i="25"/>
  <c r="L16" i="22"/>
  <c r="C12" i="16"/>
  <c r="S40" i="22"/>
  <c r="J20" i="28"/>
  <c r="P15" i="22"/>
  <c r="D20" i="19"/>
  <c r="G28" i="25"/>
  <c r="B19" i="19"/>
  <c r="E40" i="22"/>
  <c r="H15" i="22"/>
  <c r="J21" i="28"/>
  <c r="H13" i="22"/>
  <c r="N16" i="19"/>
  <c r="F19" i="31"/>
  <c r="E41" i="31"/>
  <c r="G19" i="19"/>
  <c r="H31" i="28"/>
  <c r="G16" i="22"/>
  <c r="C30" i="19"/>
  <c r="P16" i="19"/>
  <c r="E43" i="22"/>
  <c r="F31" i="31"/>
  <c r="R14" i="19"/>
  <c r="C2" i="14" a="1"/>
  <c r="C2" i="5" a="1"/>
  <c r="C2" i="6" a="1"/>
  <c r="F32" i="31"/>
  <c r="G23" i="25"/>
  <c r="O40" i="22"/>
  <c r="C11" i="16"/>
  <c r="E31" i="28"/>
  <c r="E18" i="31"/>
  <c r="M26" i="25"/>
  <c r="O32" i="22"/>
  <c r="P23" i="22"/>
  <c r="R15" i="19"/>
  <c r="H26" i="25"/>
  <c r="G20" i="22"/>
  <c r="F19" i="19"/>
  <c r="O31" i="22"/>
  <c r="D19" i="16"/>
  <c r="F20" i="19"/>
  <c r="B13" i="34"/>
  <c r="M29" i="25"/>
  <c r="L30" i="22"/>
  <c r="H19" i="19"/>
  <c r="J17" i="28"/>
  <c r="G31" i="28"/>
  <c r="C10" i="16"/>
  <c r="J18" i="28"/>
  <c r="P12" i="22"/>
  <c r="P14" i="19"/>
  <c r="N15" i="19"/>
  <c r="F30" i="19"/>
  <c r="C17" i="31"/>
  <c r="L41" i="22"/>
  <c r="L24" i="22"/>
  <c r="P24" i="22"/>
  <c r="I16" i="28"/>
  <c r="C2" i="35" a="1"/>
  <c r="C2" i="7" a="1"/>
  <c r="C2" i="8" a="1"/>
  <c r="D19" i="31"/>
  <c r="L26" i="25"/>
  <c r="E41" i="22"/>
  <c r="C15" i="16"/>
  <c r="H29" i="25"/>
  <c r="D40" i="31"/>
  <c r="L20" i="22"/>
  <c r="E33" i="22"/>
  <c r="P25" i="22"/>
  <c r="D17" i="31"/>
  <c r="H27" i="25"/>
  <c r="E42" i="22"/>
  <c r="C14" i="16"/>
  <c r="L15" i="22"/>
  <c r="F46" i="31"/>
  <c r="E20" i="19"/>
  <c r="F28" i="31"/>
  <c r="G25" i="25"/>
  <c r="L32" i="22"/>
  <c r="C20" i="19"/>
  <c r="H28" i="25"/>
  <c r="L31" i="22"/>
  <c r="E21" i="31"/>
  <c r="M28" i="25"/>
  <c r="R42" i="22"/>
  <c r="I30" i="19"/>
  <c r="B16" i="40"/>
  <c r="P16" i="22"/>
  <c r="L12" i="22"/>
  <c r="B30" i="19"/>
  <c r="O14" i="19"/>
  <c r="I20" i="28"/>
  <c r="O43" i="22"/>
  <c r="E34" i="22"/>
  <c r="F45" i="31"/>
  <c r="P20" i="22"/>
  <c r="P21" i="22"/>
  <c r="G26" i="25"/>
  <c r="L29" i="25"/>
  <c r="I17" i="28"/>
  <c r="L23" i="22"/>
  <c r="O34" i="22"/>
  <c r="G25" i="22"/>
  <c r="C2" i="23" a="1"/>
  <c r="C2" i="20" a="1"/>
  <c r="D20" i="31"/>
  <c r="L34" i="22"/>
  <c r="L39" i="22"/>
  <c r="I19" i="19"/>
  <c r="E32" i="22"/>
  <c r="F41" i="31"/>
  <c r="G14" i="22"/>
  <c r="L13" i="22"/>
  <c r="O15" i="19"/>
  <c r="E17" i="31"/>
  <c r="G24" i="25"/>
  <c r="L43" i="22"/>
  <c r="E38" i="31"/>
  <c r="K34" i="22"/>
  <c r="F40" i="31"/>
  <c r="C21" i="31"/>
  <c r="F30" i="31"/>
  <c r="H24" i="25"/>
  <c r="H21" i="22"/>
  <c r="C19" i="16"/>
  <c r="P14" i="22"/>
  <c r="N14" i="19"/>
  <c r="F21" i="31"/>
  <c r="L28" i="25"/>
  <c r="E30" i="22"/>
  <c r="C19" i="19"/>
  <c r="C19" i="31"/>
  <c r="M25" i="25"/>
  <c r="G12" i="22"/>
  <c r="O39" i="22"/>
  <c r="F44" i="31"/>
  <c r="G13" i="22"/>
  <c r="H30" i="19"/>
  <c r="D41" i="31"/>
  <c r="G15" i="22"/>
  <c r="G30" i="19"/>
  <c r="G23" i="22"/>
  <c r="L40" i="22"/>
  <c r="G21" i="22"/>
  <c r="E19" i="19"/>
  <c r="C2" i="1" a="1"/>
  <c r="C2" i="41" a="1"/>
  <c r="C2" i="17" a="1"/>
  <c r="F32" i="28"/>
  <c r="H23" i="22"/>
  <c r="Q16" i="19"/>
  <c r="D32" i="28"/>
  <c r="O30" i="22"/>
  <c r="I19" i="28"/>
  <c r="K30" i="22"/>
  <c r="D30" i="19"/>
  <c r="C20" i="31"/>
  <c r="D38" i="31"/>
  <c r="L27" i="25"/>
  <c r="O33" i="22"/>
  <c r="I31" i="28"/>
  <c r="L14" i="22"/>
  <c r="F31" i="28"/>
  <c r="E32" i="28"/>
  <c r="F18" i="31"/>
  <c r="H12" i="22"/>
  <c r="H16" i="22"/>
  <c r="B13" i="40"/>
  <c r="E39" i="22"/>
  <c r="F38" i="31"/>
  <c r="C18" i="31"/>
  <c r="L25" i="25"/>
  <c r="H25" i="22"/>
  <c r="O16" i="19"/>
  <c r="I32" i="28"/>
  <c r="P15" i="19"/>
  <c r="C2" i="4" a="1"/>
  <c r="J19" i="28"/>
  <c r="C17" i="43"/>
  <c r="O41" i="22"/>
  <c r="D31" i="28"/>
  <c r="K31" i="22"/>
  <c r="L33" i="22"/>
  <c r="C13" i="16"/>
  <c r="E31" i="22"/>
  <c r="F26" i="31"/>
  <c r="H20" i="19"/>
  <c r="H32" i="28"/>
  <c r="H20" i="22"/>
  <c r="P2" i="41" l="1"/>
  <c r="C2" i="41"/>
  <c r="C2" i="10"/>
  <c r="C2" i="38"/>
  <c r="B2" i="10"/>
  <c r="Y2" i="10" s="1"/>
  <c r="C2" i="9"/>
  <c r="C2" i="35"/>
  <c r="B2" i="38"/>
  <c r="Y2" i="38" s="1"/>
  <c r="B2" i="9"/>
  <c r="Y2" i="9" s="1"/>
  <c r="P2" i="38"/>
  <c r="C2" i="8"/>
  <c r="C2" i="32"/>
  <c r="B2" i="8"/>
  <c r="Y2" i="8" s="1"/>
  <c r="C28" i="13"/>
  <c r="P2" i="35"/>
  <c r="C2" i="7"/>
  <c r="C2" i="29"/>
  <c r="B2" i="32"/>
  <c r="Y2" i="32" s="1"/>
  <c r="B2" i="7"/>
  <c r="Y2" i="7" s="1"/>
  <c r="P2" i="32"/>
  <c r="C2" i="6"/>
  <c r="C2" i="26"/>
  <c r="Z2" i="26" s="1"/>
  <c r="B2" i="29"/>
  <c r="Y2" i="29" s="1"/>
  <c r="P2" i="29"/>
  <c r="C2" i="5"/>
  <c r="C2" i="23"/>
  <c r="B2" i="26"/>
  <c r="Y2" i="26" s="1"/>
  <c r="B2" i="5"/>
  <c r="Y2" i="5" s="1"/>
  <c r="P2" i="26"/>
  <c r="C2" i="20"/>
  <c r="Z2" i="20" s="1"/>
  <c r="C2" i="4"/>
  <c r="P2" i="23"/>
  <c r="C2" i="3"/>
  <c r="C2" i="17"/>
  <c r="Z2" i="17" s="1"/>
  <c r="B2" i="3"/>
  <c r="Y2" i="3" s="1"/>
  <c r="C23" i="13"/>
  <c r="P2" i="20"/>
  <c r="C2" i="2"/>
  <c r="C2" i="14"/>
  <c r="Z2" i="14" s="1"/>
  <c r="B2" i="2"/>
  <c r="Y2" i="2" s="1"/>
  <c r="B2" i="17"/>
  <c r="Y2" i="17" s="1"/>
  <c r="P2" i="17"/>
  <c r="C2" i="1"/>
  <c r="B2" i="14"/>
  <c r="Y2" i="14" s="1"/>
  <c r="B2" i="1"/>
  <c r="Y2" i="1" s="1"/>
  <c r="C8" i="13"/>
  <c r="D2" i="26"/>
  <c r="D2" i="17"/>
  <c r="D2" i="35"/>
  <c r="D1" i="17" a="1"/>
  <c r="D2" i="32"/>
  <c r="D1" i="14" a="1"/>
  <c r="D1" i="23" a="1"/>
  <c r="D2" i="38"/>
  <c r="D1" i="32" a="1"/>
  <c r="D1" i="29" a="1"/>
  <c r="D2" i="29"/>
  <c r="D1" i="38" a="1"/>
  <c r="D2" i="23"/>
  <c r="AA2" i="38" l="1"/>
  <c r="A2" i="40"/>
  <c r="B29" i="13" s="1"/>
  <c r="Z2" i="41"/>
  <c r="Z2" i="38"/>
  <c r="Z2" i="10"/>
  <c r="D1" i="38"/>
  <c r="AA1" i="38" s="1"/>
  <c r="A2" i="37"/>
  <c r="A2" i="8" s="1"/>
  <c r="X2" i="8" s="1"/>
  <c r="AA2" i="35"/>
  <c r="Z2" i="35"/>
  <c r="Z2" i="9"/>
  <c r="A2" i="34"/>
  <c r="B27" i="13" s="1"/>
  <c r="AA2" i="32"/>
  <c r="Z2" i="32"/>
  <c r="Z2" i="8"/>
  <c r="D1" i="32"/>
  <c r="AA1" i="32" s="1"/>
  <c r="A2" i="31"/>
  <c r="B26" i="13" s="1"/>
  <c r="AA2" i="29"/>
  <c r="Z2" i="29"/>
  <c r="Z2" i="7"/>
  <c r="D1" i="29"/>
  <c r="AA1" i="29" s="1"/>
  <c r="Z2" i="6"/>
  <c r="A2" i="28"/>
  <c r="AA2" i="26"/>
  <c r="AA2" i="23"/>
  <c r="A2" i="25"/>
  <c r="A2" i="4" s="1"/>
  <c r="X2" i="4" s="1"/>
  <c r="Z2" i="5"/>
  <c r="Z2" i="23"/>
  <c r="D1" i="23"/>
  <c r="AA1" i="23" s="1"/>
  <c r="Z2" i="4"/>
  <c r="Z2" i="3"/>
  <c r="A2" i="19"/>
  <c r="AA2" i="17"/>
  <c r="D1" i="17"/>
  <c r="AA1" i="17" s="1"/>
  <c r="Z2" i="2"/>
  <c r="D1" i="14"/>
  <c r="AA1" i="14" s="1"/>
  <c r="Z2" i="1"/>
  <c r="D2" i="14"/>
  <c r="D1" i="26" a="1"/>
  <c r="D1" i="41" a="1"/>
  <c r="D2" i="5"/>
  <c r="D1" i="6" a="1"/>
  <c r="D2" i="8"/>
  <c r="D1" i="20" a="1"/>
  <c r="D2" i="3"/>
  <c r="D2" i="4"/>
  <c r="D1" i="4" a="1"/>
  <c r="D2" i="41"/>
  <c r="D1" i="10" a="1"/>
  <c r="D2" i="9"/>
  <c r="D1" i="8" a="1"/>
  <c r="D1" i="7" a="1"/>
  <c r="D1" i="3" a="1"/>
  <c r="D1" i="5" a="1"/>
  <c r="D1" i="35" a="1"/>
  <c r="D2" i="6"/>
  <c r="D2" i="20"/>
  <c r="D1" i="2" a="1"/>
  <c r="D1" i="9" a="1"/>
  <c r="D2" i="10"/>
  <c r="D2" i="1"/>
  <c r="D2" i="7"/>
  <c r="D2" i="2"/>
  <c r="D1" i="1" a="1"/>
  <c r="AA2" i="14" l="1"/>
  <c r="A2" i="16"/>
  <c r="A2" i="1" s="1"/>
  <c r="X2" i="1" s="1"/>
  <c r="D1" i="26"/>
  <c r="AA1" i="26" s="1"/>
  <c r="AA2" i="20"/>
  <c r="A2" i="22"/>
  <c r="A2" i="20" s="1"/>
  <c r="X2" i="20" s="1"/>
  <c r="D1" i="35"/>
  <c r="AA1" i="35" s="1"/>
  <c r="D1" i="20"/>
  <c r="AA1" i="20" s="1"/>
  <c r="A2" i="38"/>
  <c r="X2" i="38" s="1"/>
  <c r="A2" i="9"/>
  <c r="X2" i="9" s="1"/>
  <c r="D1" i="41"/>
  <c r="AA1" i="41" s="1"/>
  <c r="D1" i="10"/>
  <c r="AA1" i="10" s="1"/>
  <c r="AA2" i="10"/>
  <c r="AA2" i="41"/>
  <c r="A2" i="43"/>
  <c r="A2" i="35"/>
  <c r="X2" i="35" s="1"/>
  <c r="B28" i="13"/>
  <c r="D1" i="9"/>
  <c r="AA1" i="9" s="1"/>
  <c r="AA2" i="9"/>
  <c r="A2" i="32"/>
  <c r="X2" i="32" s="1"/>
  <c r="A2" i="7"/>
  <c r="X2" i="7" s="1"/>
  <c r="D1" i="8"/>
  <c r="AA1" i="8" s="1"/>
  <c r="AA2" i="8"/>
  <c r="A2" i="29"/>
  <c r="X2" i="29" s="1"/>
  <c r="A2" i="6"/>
  <c r="X2" i="6" s="1"/>
  <c r="AA2" i="7"/>
  <c r="D1" i="7"/>
  <c r="AA1" i="7" s="1"/>
  <c r="D1" i="6"/>
  <c r="AA1" i="6" s="1"/>
  <c r="AA2" i="6"/>
  <c r="AA2" i="5"/>
  <c r="D1" i="5"/>
  <c r="AA1" i="5" s="1"/>
  <c r="B24" i="13"/>
  <c r="A2" i="23"/>
  <c r="X2" i="23" s="1"/>
  <c r="A2" i="26"/>
  <c r="X2" i="26" s="1"/>
  <c r="B25" i="13"/>
  <c r="A2" i="5"/>
  <c r="X2" i="5" s="1"/>
  <c r="AA2" i="4"/>
  <c r="D1" i="4"/>
  <c r="AA1" i="4" s="1"/>
  <c r="AA2" i="3"/>
  <c r="D1" i="3"/>
  <c r="AA1" i="3" s="1"/>
  <c r="AA2" i="2"/>
  <c r="D1" i="2"/>
  <c r="AA1" i="2" s="1"/>
  <c r="B22" i="13"/>
  <c r="A2" i="2"/>
  <c r="X2" i="2" s="1"/>
  <c r="A2" i="17"/>
  <c r="X2" i="17" s="1"/>
  <c r="AA2" i="1"/>
  <c r="D1" i="1"/>
  <c r="AA1" i="1" s="1"/>
  <c r="A2" i="14" l="1"/>
  <c r="X2" i="14" s="1"/>
  <c r="B21" i="13"/>
  <c r="A2" i="3"/>
  <c r="X2" i="3" s="1"/>
  <c r="B23" i="13"/>
  <c r="B30" i="13"/>
  <c r="A2" i="10"/>
  <c r="X2" i="10" s="1"/>
  <c r="A2" i="41"/>
  <c r="X2" i="41" s="1"/>
  <c r="B32" i="13" l="1"/>
  <c r="D32" i="13" s="1"/>
  <c r="I3" i="13" s="1"/>
  <c r="I2" i="1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S1" authorId="0" shapeId="0" xr:uid="{1B8D5EE1-9740-460D-A782-A49B32522CC4}">
      <text>
        <r>
          <rPr>
            <sz val="9"/>
            <color indexed="81"/>
            <rFont val="Tahoma"/>
            <family val="2"/>
          </rPr>
          <t xml:space="preserve">Connor, Excellence is not a skill. It is an attitude. – Ralph Marston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S1" authorId="0" shapeId="0" xr:uid="{FF5CA927-A9CF-410A-9FD5-942C53D0BA6E}">
      <text>
        <r>
          <rPr>
            <sz val="9"/>
            <color indexed="81"/>
            <rFont val="Tahoma"/>
            <family val="2"/>
          </rPr>
          <t>Connor, You are never too old to set another goal or to dream a new dream. – C.S. Lewis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S1" authorId="0" shapeId="0" xr:uid="{51741CA8-23C5-481A-BFE4-F0CD1C357968}">
      <text>
        <r>
          <rPr>
            <sz val="9"/>
            <color indexed="81"/>
            <rFont val="Tahoma"/>
            <family val="2"/>
          </rPr>
          <t>Connor, The most effective way to do it, is to do it!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S1" authorId="0" shapeId="0" xr:uid="{056EBAC0-6EA2-441F-9F2E-8858E79724DC}">
      <text>
        <r>
          <rPr>
            <sz val="9"/>
            <color indexed="81"/>
            <rFont val="Tahoma"/>
            <family val="2"/>
          </rPr>
          <t>Connor, There is no secret to success. It is the result of preparation, hard work, and learning from failure. – General Colin Powell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S1" authorId="0" shapeId="0" xr:uid="{B166EF45-1D25-4A2A-9AFE-B2CE4E2F00B8}">
      <text>
        <r>
          <rPr>
            <sz val="9"/>
            <color indexed="81"/>
            <rFont val="Tahoma"/>
            <family val="2"/>
          </rPr>
          <t>Connor, If you don’t go after what you want, you’ll never have it. If you don’t ask, the answer is always no. If you don’t step forward, you’re always in the same place. – Nora Roberts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S1" authorId="0" shapeId="0" xr:uid="{5507C143-F7D6-481A-93CE-F0D99B3BEC16}">
      <text>
        <r>
          <rPr>
            <sz val="9"/>
            <color indexed="81"/>
            <rFont val="Tahoma"/>
            <family val="2"/>
          </rPr>
          <t>Connor,  Success is the sum of small efforts, repeated day-in and day-out. – Robert Collier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C15" authorId="0" shapeId="0" xr:uid="{A56DE84C-B281-4837-A623-B31A47360FF8}">
      <text>
        <r>
          <rPr>
            <sz val="9"/>
            <color indexed="81"/>
            <rFont val="Tahoma"/>
            <family val="2"/>
          </rPr>
          <t>ascending</t>
        </r>
      </text>
    </comment>
    <comment ref="G15" authorId="0" shapeId="0" xr:uid="{8ADA530A-6AB7-45F1-B15F-0154995804EC}">
      <text>
        <r>
          <rPr>
            <sz val="9"/>
            <color indexed="81"/>
            <rFont val="Tahoma"/>
            <family val="2"/>
          </rPr>
          <t>descending</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C15" authorId="0" shapeId="0" xr:uid="{07B3530F-2F2F-4C09-801F-5F09C639591F}">
      <text>
        <r>
          <rPr>
            <sz val="9"/>
            <color indexed="81"/>
            <rFont val="Tahoma"/>
            <family val="2"/>
          </rPr>
          <t>ascending</t>
        </r>
      </text>
    </comment>
    <comment ref="G15" authorId="0" shapeId="0" xr:uid="{14F03DDD-E1AD-4C23-AD48-77EDC084276C}">
      <text>
        <r>
          <rPr>
            <sz val="9"/>
            <color indexed="81"/>
            <rFont val="Tahoma"/>
            <family val="2"/>
          </rPr>
          <t>descending</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S1" authorId="0" shapeId="0" xr:uid="{05C4F850-E4A8-42E0-8A72-C40FB9E14C35}">
      <text>
        <r>
          <rPr>
            <sz val="9"/>
            <color indexed="81"/>
            <rFont val="Tahoma"/>
            <family val="2"/>
          </rPr>
          <t>Connor, Struggle today, Stronger tommorrow!</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C15" authorId="0" shapeId="0" xr:uid="{01781F60-A203-476E-8330-4EA4B04BB0C1}">
      <text>
        <r>
          <rPr>
            <sz val="9"/>
            <color indexed="81"/>
            <rFont val="Tahoma"/>
            <family val="2"/>
          </rPr>
          <t>ascending</t>
        </r>
      </text>
    </comment>
    <comment ref="G15" authorId="0" shapeId="0" xr:uid="{4635F1FF-3F31-411E-A009-78CAEE6B334D}">
      <text>
        <r>
          <rPr>
            <sz val="9"/>
            <color indexed="81"/>
            <rFont val="Tahoma"/>
            <family val="2"/>
          </rPr>
          <t>descending</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S1" authorId="0" shapeId="0" xr:uid="{B4EE16D4-0C3E-429F-9DD8-9544382F2620}">
      <text>
        <r>
          <rPr>
            <sz val="9"/>
            <color indexed="81"/>
            <rFont val="Tahoma"/>
            <family val="2"/>
          </rPr>
          <t>Connor, You’ve got to get up every morning with determination if you’re going to go to bed with satisfaction. – George Lorimer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H18" authorId="0" shapeId="0" xr:uid="{27963CB6-BFCF-4174-A170-C4F58B088F28}">
      <text>
        <r>
          <rPr>
            <sz val="9"/>
            <color indexed="81"/>
            <rFont val="Tahoma"/>
            <family val="2"/>
          </rPr>
          <t>descending</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H18" authorId="0" shapeId="0" xr:uid="{5BCDC4DD-8B48-43E9-BBBF-68D4E95078E5}">
      <text>
        <r>
          <rPr>
            <sz val="9"/>
            <color indexed="81"/>
            <rFont val="Tahoma"/>
            <family val="2"/>
          </rPr>
          <t>descending</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S1" authorId="0" shapeId="0" xr:uid="{12A96E8A-517A-40DF-90B2-281AFCE6A80B}">
      <text>
        <r>
          <rPr>
            <sz val="9"/>
            <color indexed="81"/>
            <rFont val="Tahoma"/>
            <family val="2"/>
          </rPr>
          <t>Connor, Expand your comfort zone!</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H18" authorId="0" shapeId="0" xr:uid="{03241EBC-DEAE-4094-BBB0-9621172432EA}">
      <text>
        <r>
          <rPr>
            <sz val="9"/>
            <color indexed="81"/>
            <rFont val="Tahoma"/>
            <family val="2"/>
          </rPr>
          <t>descending</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S1" authorId="0" shapeId="0" xr:uid="{9D878CBE-2677-4F37-A1AF-F2F588783695}">
      <text>
        <r>
          <rPr>
            <sz val="9"/>
            <color indexed="81"/>
            <rFont val="Tahoma"/>
            <family val="2"/>
          </rPr>
          <t>Connor, Before you quit, try!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<sst xmlns="http://schemas.openxmlformats.org/spreadsheetml/2006/main" count="3115" uniqueCount="591">
  <si>
    <t>Formatting</t>
  </si>
  <si>
    <t>Format the content according to the instructions</t>
  </si>
  <si>
    <t>3 decimal places</t>
  </si>
  <si>
    <t>Accounting, 2 decimal places</t>
  </si>
  <si>
    <t>Currency, 2 decimal places</t>
  </si>
  <si>
    <t>Comma style, 0 decimal places</t>
  </si>
  <si>
    <t>Short Date</t>
  </si>
  <si>
    <t>Long Date</t>
  </si>
  <si>
    <t>(yellow fill, blue border, italics)</t>
  </si>
  <si>
    <t>(whole pounds, black with sign)</t>
  </si>
  <si>
    <t>(whole dollars, negative in red)</t>
  </si>
  <si>
    <t>MIS Titles</t>
  </si>
  <si>
    <t>England</t>
  </si>
  <si>
    <t>United States</t>
  </si>
  <si>
    <t>Desktop Support Specialist</t>
  </si>
  <si>
    <t>Chief Information Officer</t>
  </si>
  <si>
    <t>Systems Analyst</t>
  </si>
  <si>
    <t>Mobile Developer</t>
  </si>
  <si>
    <t>Page Formatting</t>
  </si>
  <si>
    <t>Change page orientation to LANDSCAPE</t>
  </si>
  <si>
    <t>Change Page Setup &gt; Scaling  to FIT SHEET ON ONE PAGE</t>
  </si>
  <si>
    <t>Add header titled "QBA Formatting Standards"</t>
  </si>
  <si>
    <t>Add footer with page numbers</t>
  </si>
  <si>
    <t>NOTE: DO NOT add any additional columns or rows to any of the worksheets in this file.</t>
  </si>
  <si>
    <t>Pattern Fill</t>
  </si>
  <si>
    <t>Use Excel's pattern fill capabilities to complete the tables of data. Do NOT type the values manually.</t>
  </si>
  <si>
    <t>Checklist</t>
  </si>
  <si>
    <t xml:space="preserve">   Begin in the column labeled "Numbers." Reference the first cells to continue the patterns.</t>
  </si>
  <si>
    <t xml:space="preserve">   Fill in the remaining gray cells in each column/row by copying the pattern.</t>
  </si>
  <si>
    <t xml:space="preserve">     NOTE: DO NOT add any additional columns or rows to any of the worksheets in this file.</t>
  </si>
  <si>
    <t>Numbers</t>
  </si>
  <si>
    <t>Integers</t>
  </si>
  <si>
    <t>Even Integers</t>
  </si>
  <si>
    <t>Months</t>
  </si>
  <si>
    <t>Quarters</t>
  </si>
  <si>
    <t>Misc</t>
  </si>
  <si>
    <t>Names</t>
  </si>
  <si>
    <t>Odd Integers</t>
  </si>
  <si>
    <t>Jan</t>
  </si>
  <si>
    <t>January</t>
  </si>
  <si>
    <t>Q1</t>
  </si>
  <si>
    <t>A1</t>
  </si>
  <si>
    <t>Deshaun</t>
  </si>
  <si>
    <t>Days of the Week</t>
  </si>
  <si>
    <t>Monday</t>
  </si>
  <si>
    <t>Tuesday</t>
  </si>
  <si>
    <t>Wednesday</t>
  </si>
  <si>
    <t>Thursday</t>
  </si>
  <si>
    <t>Friday</t>
  </si>
  <si>
    <t>Saturday</t>
  </si>
  <si>
    <t>Sunday</t>
  </si>
  <si>
    <t>Feb</t>
  </si>
  <si>
    <t>February</t>
  </si>
  <si>
    <t>Q2</t>
  </si>
  <si>
    <t>A2</t>
  </si>
  <si>
    <t>Li</t>
  </si>
  <si>
    <t>Dates</t>
  </si>
  <si>
    <t>Mar</t>
  </si>
  <si>
    <t>March</t>
  </si>
  <si>
    <t>Q3</t>
  </si>
  <si>
    <t>A3</t>
  </si>
  <si>
    <t>Elsa</t>
  </si>
  <si>
    <t>Apr</t>
  </si>
  <si>
    <t>April</t>
  </si>
  <si>
    <t>Q4</t>
  </si>
  <si>
    <t>A4</t>
  </si>
  <si>
    <t>Maria</t>
  </si>
  <si>
    <t>May</t>
  </si>
  <si>
    <t>A5</t>
  </si>
  <si>
    <t>Jun</t>
  </si>
  <si>
    <t>June</t>
  </si>
  <si>
    <t>A6</t>
  </si>
  <si>
    <t>Jul</t>
  </si>
  <si>
    <t>July</t>
  </si>
  <si>
    <t>A7</t>
  </si>
  <si>
    <t>Aug</t>
  </si>
  <si>
    <t>August</t>
  </si>
  <si>
    <t>A8</t>
  </si>
  <si>
    <t>Sep</t>
  </si>
  <si>
    <t>September</t>
  </si>
  <si>
    <t>A9</t>
  </si>
  <si>
    <t>Oct</t>
  </si>
  <si>
    <t>October</t>
  </si>
  <si>
    <t>A10</t>
  </si>
  <si>
    <t>Nov</t>
  </si>
  <si>
    <t>November</t>
  </si>
  <si>
    <t>A11</t>
  </si>
  <si>
    <t>Dec</t>
  </si>
  <si>
    <t>December</t>
  </si>
  <si>
    <t>A12</t>
  </si>
  <si>
    <t>A13</t>
  </si>
  <si>
    <t>A14</t>
  </si>
  <si>
    <t>A15</t>
  </si>
  <si>
    <t>A16</t>
  </si>
  <si>
    <t>Formulas &amp; Functions</t>
  </si>
  <si>
    <t>Use basic formulas and functions to calculate the answers in each table. NO answers should be typed manually.</t>
  </si>
  <si>
    <t>NOTE: Do NOT add or remove columns or rows to any of your files.</t>
  </si>
  <si>
    <t>1A. Total Credit Hours</t>
  </si>
  <si>
    <t>2A. Profits</t>
  </si>
  <si>
    <t>3A. Ticket Sales</t>
  </si>
  <si>
    <t>Class 1</t>
  </si>
  <si>
    <t>Class 2</t>
  </si>
  <si>
    <t>Class 3</t>
  </si>
  <si>
    <t>Class 4</t>
  </si>
  <si>
    <t>Total
(formula)</t>
  </si>
  <si>
    <t>Sum
(function)</t>
  </si>
  <si>
    <t>Revenues</t>
  </si>
  <si>
    <t>Costs</t>
  </si>
  <si>
    <t>Profits</t>
  </si>
  <si>
    <t>Ticket Price</t>
  </si>
  <si>
    <t>Tickets Sold</t>
  </si>
  <si>
    <t>Ticket Sales</t>
  </si>
  <si>
    <t>1B. Total Cost</t>
  </si>
  <si>
    <t>2B. Amount Remaining</t>
  </si>
  <si>
    <t>3B. Total Cost</t>
  </si>
  <si>
    <t>Item 1</t>
  </si>
  <si>
    <t>Item 2</t>
  </si>
  <si>
    <t>Item 3</t>
  </si>
  <si>
    <t>Item 4</t>
  </si>
  <si>
    <t>Starting Amount</t>
  </si>
  <si>
    <t>Amount Sold</t>
  </si>
  <si>
    <t>Amount Remaining</t>
  </si>
  <si>
    <t>Item Cost</t>
  </si>
  <si>
    <t># Items</t>
  </si>
  <si>
    <t>Total Cost</t>
  </si>
  <si>
    <t>4A. Miles per Gallon (MPG)</t>
  </si>
  <si>
    <t>5A. Average Test Score</t>
  </si>
  <si>
    <t>6A. Total Room Size</t>
  </si>
  <si>
    <t>7A. Pets</t>
  </si>
  <si>
    <t xml:space="preserve">Miles </t>
  </si>
  <si>
    <t>Gallons</t>
  </si>
  <si>
    <t>MPG</t>
  </si>
  <si>
    <t>Test 1</t>
  </si>
  <si>
    <t>Test 2</t>
  </si>
  <si>
    <t>Test 3</t>
  </si>
  <si>
    <t>Test 4</t>
  </si>
  <si>
    <t>Avg Score 
(formula)</t>
  </si>
  <si>
    <t>Avg Score
(function)</t>
  </si>
  <si>
    <t>Wall Length in Square Room</t>
  </si>
  <si>
    <r>
      <t>Total Room size ft</t>
    </r>
    <r>
      <rPr>
        <b/>
        <vertAlign val="superscript"/>
        <sz val="12"/>
        <color theme="0"/>
        <rFont val="Calibri (Body)"/>
      </rPr>
      <t>2</t>
    </r>
  </si>
  <si>
    <t>Function</t>
  </si>
  <si>
    <t>Pet</t>
  </si>
  <si>
    <t># Owned</t>
  </si>
  <si>
    <t>Dog</t>
  </si>
  <si>
    <t>Cat</t>
  </si>
  <si>
    <t>Bird</t>
  </si>
  <si>
    <t>Horse</t>
  </si>
  <si>
    <t>Hedgehog</t>
  </si>
  <si>
    <t>None</t>
  </si>
  <si>
    <t>Fish</t>
  </si>
  <si>
    <t>4B. Price per Ounce</t>
  </si>
  <si>
    <t>5B. Average Class Size</t>
  </si>
  <si>
    <t>6B. Variability</t>
  </si>
  <si>
    <t>Snake</t>
  </si>
  <si>
    <t>Price</t>
  </si>
  <si>
    <t>Ounces</t>
  </si>
  <si>
    <t>Price per Ounce</t>
  </si>
  <si>
    <t>Grade</t>
  </si>
  <si>
    <t>Avg Class Size
(function)</t>
  </si>
  <si>
    <t>Standard Deviation</t>
  </si>
  <si>
    <t>Variance</t>
  </si>
  <si>
    <t>Chinchilla</t>
  </si>
  <si>
    <t>First</t>
  </si>
  <si>
    <t>Lizard</t>
  </si>
  <si>
    <t>Second</t>
  </si>
  <si>
    <t>Sum</t>
  </si>
  <si>
    <t>Third</t>
  </si>
  <si>
    <t>Count</t>
  </si>
  <si>
    <t>Fourth</t>
  </si>
  <si>
    <t>Count A</t>
  </si>
  <si>
    <t>Fifth</t>
  </si>
  <si>
    <t>Order of Operations</t>
  </si>
  <si>
    <r>
      <t>Excel follows the order of operations (</t>
    </r>
    <r>
      <rPr>
        <u/>
        <sz val="12"/>
        <color rgb="FF000000"/>
        <rFont val="Aptos Narrow"/>
        <family val="2"/>
        <scheme val="minor"/>
      </rPr>
      <t>P</t>
    </r>
    <r>
      <rPr>
        <sz val="12"/>
        <color rgb="FF000000"/>
        <rFont val="Aptos Narrow"/>
        <family val="2"/>
        <scheme val="minor"/>
      </rPr>
      <t xml:space="preserve">lease </t>
    </r>
    <r>
      <rPr>
        <u/>
        <sz val="12"/>
        <color rgb="FF000000"/>
        <rFont val="Aptos Narrow"/>
        <family val="2"/>
        <scheme val="minor"/>
      </rPr>
      <t>E</t>
    </r>
    <r>
      <rPr>
        <sz val="12"/>
        <color rgb="FF000000"/>
        <rFont val="Aptos Narrow"/>
        <family val="2"/>
        <scheme val="minor"/>
      </rPr>
      <t xml:space="preserve">xcuse </t>
    </r>
    <r>
      <rPr>
        <u/>
        <sz val="12"/>
        <color rgb="FF000000"/>
        <rFont val="Aptos Narrow"/>
        <family val="2"/>
        <scheme val="minor"/>
      </rPr>
      <t>M</t>
    </r>
    <r>
      <rPr>
        <sz val="12"/>
        <color rgb="FF000000"/>
        <rFont val="Aptos Narrow"/>
        <family val="2"/>
        <scheme val="minor"/>
      </rPr>
      <t xml:space="preserve">y </t>
    </r>
    <r>
      <rPr>
        <u/>
        <sz val="12"/>
        <color rgb="FF000000"/>
        <rFont val="Aptos Narrow"/>
        <family val="2"/>
        <scheme val="minor"/>
      </rPr>
      <t>D</t>
    </r>
    <r>
      <rPr>
        <sz val="12"/>
        <color rgb="FF000000"/>
        <rFont val="Aptos Narrow"/>
        <family val="2"/>
        <scheme val="minor"/>
      </rPr>
      <t xml:space="preserve">ear </t>
    </r>
    <r>
      <rPr>
        <u/>
        <sz val="12"/>
        <color rgb="FF000000"/>
        <rFont val="Aptos Narrow"/>
        <family val="2"/>
        <scheme val="minor"/>
      </rPr>
      <t>A</t>
    </r>
    <r>
      <rPr>
        <sz val="12"/>
        <color rgb="FF000000"/>
        <rFont val="Aptos Narrow"/>
        <family val="2"/>
        <scheme val="minor"/>
      </rPr>
      <t xml:space="preserve">unt </t>
    </r>
    <r>
      <rPr>
        <u/>
        <sz val="12"/>
        <color rgb="FF000000"/>
        <rFont val="Aptos Narrow"/>
        <family val="2"/>
        <scheme val="minor"/>
      </rPr>
      <t>S</t>
    </r>
    <r>
      <rPr>
        <sz val="12"/>
        <color rgb="FF000000"/>
        <rFont val="Aptos Narrow"/>
        <family val="2"/>
        <scheme val="minor"/>
      </rPr>
      <t xml:space="preserve">ally) (i.e., (Parentheses, Exponents, Multiplication, Division, Addition, Subtraction). </t>
    </r>
  </si>
  <si>
    <t>Use the order of operations to construct formulas to calculate the correct answers.</t>
  </si>
  <si>
    <t xml:space="preserve">For each gray column, create the correct formula in the first cell and then copy it down.  </t>
  </si>
  <si>
    <t>Make sure that your formula uses the TABLE/ROW cell references--DO NOT type numbers in your formulas.</t>
  </si>
  <si>
    <t>Order of Operations Table</t>
  </si>
  <si>
    <t>A</t>
  </si>
  <si>
    <t>B</t>
  </si>
  <si>
    <t>C</t>
  </si>
  <si>
    <t>D</t>
  </si>
  <si>
    <t>E</t>
  </si>
  <si>
    <t>F(A,B,C,D,E)</t>
  </si>
  <si>
    <t>G(A,B,E)</t>
  </si>
  <si>
    <t>X1</t>
  </si>
  <si>
    <t>X2</t>
  </si>
  <si>
    <t>X3</t>
  </si>
  <si>
    <t>J(A,B,X1,X2,X3)</t>
  </si>
  <si>
    <t>K(C,D,E,X1,X2)</t>
  </si>
  <si>
    <t>Paste Special</t>
  </si>
  <si>
    <t>Complete the bottom table using just a copy &gt; paste special command</t>
  </si>
  <si>
    <t xml:space="preserve">     Calculate TOTAL SALES and AVERAGE SALES</t>
  </si>
  <si>
    <t xml:space="preserve">     Format each table using the class formatting standards</t>
  </si>
  <si>
    <t xml:space="preserve">     Transpose the STORE values from the first table to the second. (Copy → Paste Special → Transpose to reverse the rows and columns)  </t>
  </si>
  <si>
    <t xml:space="preserve">     The transposed table should be pasted to exactly overlay the gray boxes that begin after skipping two rows. </t>
  </si>
  <si>
    <t>Sales</t>
  </si>
  <si>
    <t>Store A</t>
  </si>
  <si>
    <t>Store B</t>
  </si>
  <si>
    <t>Store C</t>
  </si>
  <si>
    <t>Store D</t>
  </si>
  <si>
    <t>Store E</t>
  </si>
  <si>
    <t>Store F</t>
  </si>
  <si>
    <t>Total Sales</t>
  </si>
  <si>
    <t>Average Sales</t>
  </si>
  <si>
    <t>Round, Reference, and Join</t>
  </si>
  <si>
    <t>Use basic formulas or functions to calculate the answers in each table. Reference all values; NO answers should be typed manually.</t>
  </si>
  <si>
    <t>1. Reference and format, then reference and round the X Values. Multiply the formatted and rounded values by 10, and compare the products.</t>
  </si>
  <si>
    <r>
      <rPr>
        <sz val="12"/>
        <color rgb="FF000000"/>
        <rFont val="Calibri (Body)"/>
      </rPr>
      <t xml:space="preserve">2. </t>
    </r>
    <r>
      <rPr>
        <sz val="12"/>
        <color rgb="FF000000"/>
        <rFont val="Aptos Narrow"/>
        <family val="2"/>
        <scheme val="minor"/>
      </rPr>
      <t>Reference all values as per the directions. No formatting necessary.</t>
    </r>
    <r>
      <rPr>
        <sz val="14"/>
        <color rgb="FF000000"/>
        <rFont val="Aptos Narrow"/>
        <family val="2"/>
        <scheme val="minor"/>
      </rPr>
      <t xml:space="preserve"> </t>
    </r>
  </si>
  <si>
    <t>3. Use Concatination to join the text as indicated. Pay close attention to spaces and commas.</t>
  </si>
  <si>
    <t>Format all table cells with borders, fill, etc. as appropriate</t>
  </si>
  <si>
    <t xml:space="preserve">           NOTE: Do NOT add or remove columns or rows to any of your files.</t>
  </si>
  <si>
    <t>1. Round vs. Show Decimal Places</t>
  </si>
  <si>
    <t>X Value</t>
  </si>
  <si>
    <t>Show X with 0 Decimal Places</t>
  </si>
  <si>
    <t>Round X to 0 Decimal Places</t>
  </si>
  <si>
    <t>Formatted X * 10</t>
  </si>
  <si>
    <t>Rounded X * 10</t>
  </si>
  <si>
    <t>2. Cell References</t>
  </si>
  <si>
    <t>Table 3 heading (below)</t>
  </si>
  <si>
    <t>Total of first and last X value from table above</t>
  </si>
  <si>
    <t>First date on Pattern Fill tab</t>
  </si>
  <si>
    <t>Product of First X Value above and first Even Integer on Pattern Fill tab</t>
  </si>
  <si>
    <t>Sum of Col A values in the Order of Operations tab</t>
  </si>
  <si>
    <t>Average of the Odd Integers from the Pattern Fill tab</t>
  </si>
  <si>
    <t>3. Join Text (Concatenate)</t>
  </si>
  <si>
    <t>First Name</t>
  </si>
  <si>
    <t>Last Name</t>
  </si>
  <si>
    <t>Full Name - No Space</t>
  </si>
  <si>
    <t>Full Name - With Space</t>
  </si>
  <si>
    <t>Last Name, First Name</t>
  </si>
  <si>
    <t>Jim</t>
  </si>
  <si>
    <t>Nasium</t>
  </si>
  <si>
    <t>Ivanna</t>
  </si>
  <si>
    <t>Knapp</t>
  </si>
  <si>
    <t>Hugh</t>
  </si>
  <si>
    <t>Mungous</t>
  </si>
  <si>
    <t>Street</t>
  </si>
  <si>
    <t>City</t>
  </si>
  <si>
    <t>State</t>
  </si>
  <si>
    <t>Zip</t>
  </si>
  <si>
    <t>Full Address</t>
  </si>
  <si>
    <t>45 Main St.</t>
  </si>
  <si>
    <t>Tampa</t>
  </si>
  <si>
    <t>FL</t>
  </si>
  <si>
    <t>219 Oak Dr.</t>
  </si>
  <si>
    <t>Eek</t>
  </si>
  <si>
    <t>AK</t>
  </si>
  <si>
    <t>627 First Ave.</t>
  </si>
  <si>
    <t>Mesa</t>
  </si>
  <si>
    <t>AZ</t>
  </si>
  <si>
    <t>Sort</t>
  </si>
  <si>
    <t>Sort the data in the table as directed.</t>
  </si>
  <si>
    <t>Customer Order Data</t>
  </si>
  <si>
    <t>Please sort the table by state in ascending order and by # total purchases in descending order.</t>
  </si>
  <si>
    <t xml:space="preserve"> </t>
  </si>
  <si>
    <t>Customer ID</t>
  </si>
  <si>
    <t>Gender</t>
  </si>
  <si>
    <t>Age</t>
  </si>
  <si>
    <t>Household Income</t>
  </si>
  <si>
    <t># Total Purchases</t>
  </si>
  <si>
    <t># Online Orders</t>
  </si>
  <si>
    <t># Store Purchases</t>
  </si>
  <si>
    <t>AL</t>
  </si>
  <si>
    <t>F</t>
  </si>
  <si>
    <t>25,000 - 49,999</t>
  </si>
  <si>
    <t>CA</t>
  </si>
  <si>
    <t>125,000 - 149,999</t>
  </si>
  <si>
    <t>100,000 - 124,999</t>
  </si>
  <si>
    <t>CT</t>
  </si>
  <si>
    <t>M</t>
  </si>
  <si>
    <t>75,000 - 99,999</t>
  </si>
  <si>
    <t>IL</t>
  </si>
  <si>
    <t>50,000 - 74,999</t>
  </si>
  <si>
    <t>IN</t>
  </si>
  <si>
    <t>MD</t>
  </si>
  <si>
    <t>MI</t>
  </si>
  <si>
    <t>MN</t>
  </si>
  <si>
    <t>NC</t>
  </si>
  <si>
    <t>150,000 - 174,999</t>
  </si>
  <si>
    <t>NJ</t>
  </si>
  <si>
    <t>NV</t>
  </si>
  <si>
    <t>NY</t>
  </si>
  <si>
    <t>OH</t>
  </si>
  <si>
    <t>PA</t>
  </si>
  <si>
    <t>SC</t>
  </si>
  <si>
    <t>TX</t>
  </si>
  <si>
    <t>200,000 +</t>
  </si>
  <si>
    <t>Filter</t>
  </si>
  <si>
    <t xml:space="preserve">Filter the data in the table as directed.               </t>
  </si>
  <si>
    <t>Filter by State including only MI, PA, OH and by # Total Purchases greater than or equal to 20.</t>
  </si>
  <si>
    <t>Customer Number</t>
  </si>
  <si>
    <t>Sort &amp; Filter</t>
  </si>
  <si>
    <t xml:space="preserve">Sort THEN filter the data in the table as directed.               </t>
  </si>
  <si>
    <t>Insurance Data</t>
  </si>
  <si>
    <t>Please sort the table by medical charges in descending order.</t>
  </si>
  <si>
    <t>Please filter by Age greater than or equal to 50 AND less than or equal to 60 and by Smoker equal to yes.</t>
  </si>
  <si>
    <t>Sex</t>
  </si>
  <si>
    <t>Body Mass Index</t>
  </si>
  <si>
    <t>Children</t>
  </si>
  <si>
    <t>Smoker</t>
  </si>
  <si>
    <t>Region</t>
  </si>
  <si>
    <t>Medical Charges</t>
  </si>
  <si>
    <t>male</t>
  </si>
  <si>
    <t>yes</t>
  </si>
  <si>
    <t>southwest</t>
  </si>
  <si>
    <t>female</t>
  </si>
  <si>
    <t>northwest</t>
  </si>
  <si>
    <t>southeast</t>
  </si>
  <si>
    <t>northeast</t>
  </si>
  <si>
    <t>no</t>
  </si>
  <si>
    <t>Prep 1 Questions</t>
  </si>
  <si>
    <t>Read through these questions before watching the Prep videos so that you recognize the concepts when they are discussed.</t>
  </si>
  <si>
    <t xml:space="preserve">For each question below, please select the letter of the correct answer. </t>
  </si>
  <si>
    <t>You must get all questions correct in an answer block to receive credit.</t>
  </si>
  <si>
    <t>Question</t>
  </si>
  <si>
    <t>Answer</t>
  </si>
  <si>
    <t>Why should we take the time to format spreadsheets?
A  It helps communicate the data more clearly
B  It makes the work look more professional
C  Both of these are good reasons</t>
  </si>
  <si>
    <t>The syntax for the SUM function looks like this: =SUM(number1, [number2],…) What is this syntax telling you?
A  Type the values from all the cells you want; Excel does the rest
B  Only two cells can be added together using the SUM function
C  Select all cells you want to add together and close with a parenthesis</t>
  </si>
  <si>
    <t>How do you know how to format a spreadsheet in the "real world"?
A  You'll need to create or conform to the specific standards for an individual company or industry
B  You can choose whatever you want for spreadsheet formatting or do not format at all; it's optional
C  The colors and fonts used in this class are standard for almost every business in the US</t>
  </si>
  <si>
    <t>How is the ROUND function different from using the decrease decimal button?
A  They're not different; they do the same thing
B  The round function actually removes extra digits; the decrease button only hides extra decimal places from view
C  The round function always rounds to the nearest whole number; the decrease button shows one decimal place</t>
  </si>
  <si>
    <t>What should be typed first to indicate that you are creating a formula or function?
A  The word "formula" or "function"
B  An equals sign
C  The answer value</t>
  </si>
  <si>
    <t>If you create a formula in this tab that refers to a cell in the 1 Formatting tab, how would that tab name appear in the formula?
A  **1 Formatting**
B  "Formatting" 
C  '1 Formatting'!</t>
  </si>
  <si>
    <t>What is the difference between a formula and a function?
A  A function is a built-in formula
B  A formula is a built-in function
C  They are exactly the same</t>
  </si>
  <si>
    <t>What type of data are the Sales amounts in the Paste Special tab, and why are they considered that type?
A  Qualitative, because they are measurable, numeric values
B  Quantitative, because they are measurable, numeric values
C  Incorrect, because the sales amounts should not be formatted as currency</t>
  </si>
  <si>
    <t>What is syntax?
A  The process of copying formulas down a column
B  The prompts Excel gives you regarding what inputs to use in a function
C  The error message that pops up when you have an error in a formula</t>
  </si>
  <si>
    <t>What portion of this formula should be calculated first?    Y = (X + CD) + D^2 * X + C
A  X + CD
B  D^2
C  X + C</t>
  </si>
  <si>
    <t>The CELL function returns</t>
  </si>
  <si>
    <t>Display</t>
  </si>
  <si>
    <t>,0</t>
  </si>
  <si>
    <t>comma format with 0 decimal places</t>
  </si>
  <si>
    <t>,0-</t>
  </si>
  <si>
    <t>comma format with 0 decimal places, negative numbers in red</t>
  </si>
  <si>
    <t>,1</t>
  </si>
  <si>
    <t>comma format with 1 decimal places</t>
  </si>
  <si>
    <t>,1-</t>
  </si>
  <si>
    <t>comma format with 1 decimal places, negative numbers in red</t>
  </si>
  <si>
    <t>,2</t>
  </si>
  <si>
    <t>comma format with 2 decimal places</t>
  </si>
  <si>
    <t>,2-</t>
  </si>
  <si>
    <t>comma format with 2 decimal places, negative numbers in red</t>
  </si>
  <si>
    <t>,3</t>
  </si>
  <si>
    <t>comma format with 3 decimal places</t>
  </si>
  <si>
    <t>,3-</t>
  </si>
  <si>
    <t>comma format with 3 decimal places, negative numbers in red</t>
  </si>
  <si>
    <t>,4</t>
  </si>
  <si>
    <t>comma format with 4 decimal places</t>
  </si>
  <si>
    <t>,4-</t>
  </si>
  <si>
    <t>comma format with 4 decimal places, negative numbers in red</t>
  </si>
  <si>
    <t>C0</t>
  </si>
  <si>
    <t>currency/accounting with 0 decimal places</t>
  </si>
  <si>
    <t>C0-</t>
  </si>
  <si>
    <t>currency/accounting with 0 decimal places, negative numbers in red</t>
  </si>
  <si>
    <t>C1</t>
  </si>
  <si>
    <t>currency/accounting with 1 decimal places</t>
  </si>
  <si>
    <t>C1-</t>
  </si>
  <si>
    <t>currency/accounting with 1 decimal places, negative numbers in red</t>
  </si>
  <si>
    <t>C2</t>
  </si>
  <si>
    <t>currency/accounting with 2 decimal places</t>
  </si>
  <si>
    <t>C2-</t>
  </si>
  <si>
    <t>currency/accounting with 2 decimal places, negative numbers in red</t>
  </si>
  <si>
    <t>C3</t>
  </si>
  <si>
    <t>currency/accounting with 3 decimal places</t>
  </si>
  <si>
    <t>C3-</t>
  </si>
  <si>
    <t>currency/accounting with 3 decimal places, negative numbers in red</t>
  </si>
  <si>
    <t>C4</t>
  </si>
  <si>
    <t>currency/accounting with 4 decimal places</t>
  </si>
  <si>
    <t>C4-</t>
  </si>
  <si>
    <t>currency/accounting with 4 decimal places, negative numbers in red</t>
  </si>
  <si>
    <t>D1</t>
  </si>
  <si>
    <t>long date</t>
  </si>
  <si>
    <t>D2</t>
  </si>
  <si>
    <t>day and month</t>
  </si>
  <si>
    <t>D3</t>
  </si>
  <si>
    <t>mmm-yy</t>
  </si>
  <si>
    <t>D4</t>
  </si>
  <si>
    <t>short date</t>
  </si>
  <si>
    <t>D5</t>
  </si>
  <si>
    <t>mm/dd</t>
  </si>
  <si>
    <t>D6</t>
  </si>
  <si>
    <t>h:mm:ss AM/PM</t>
  </si>
  <si>
    <t>D7</t>
  </si>
  <si>
    <t>h:mm AM/PM</t>
  </si>
  <si>
    <t>D8</t>
  </si>
  <si>
    <t>h:mm:ss</t>
  </si>
  <si>
    <t>D9</t>
  </si>
  <si>
    <t>h:mm</t>
  </si>
  <si>
    <t>F0</t>
  </si>
  <si>
    <t>number with 0 decimal places, do not use comma separator (,)</t>
  </si>
  <si>
    <t>F0-</t>
  </si>
  <si>
    <t>number with 0 decimal places, negative numbers in red, do not use comma separator (,)</t>
  </si>
  <si>
    <t>F1</t>
  </si>
  <si>
    <t>number with 1 decimal place, do not use comma separator (,)</t>
  </si>
  <si>
    <t>F1-</t>
  </si>
  <si>
    <t>number with 1 decimal place, negative numbers in red, do not use comma separator (,)</t>
  </si>
  <si>
    <t>F2</t>
  </si>
  <si>
    <t>number with 2 decimal places, do not use comma separator (,)</t>
  </si>
  <si>
    <t>F2-</t>
  </si>
  <si>
    <t>number with 2 decimal places, negative numbers in red, do not use comma separator (,)</t>
  </si>
  <si>
    <t>F3</t>
  </si>
  <si>
    <t>number with 3 decimal places, do not use comma separator (,)</t>
  </si>
  <si>
    <t>F3-</t>
  </si>
  <si>
    <t>number with 3 decimal places, negative numbers in red, do not use comma separator (,)</t>
  </si>
  <si>
    <t>F4</t>
  </si>
  <si>
    <t>number with 4 decimal places, do not use comma separator (,)</t>
  </si>
  <si>
    <t>F4-</t>
  </si>
  <si>
    <t>number with 4 decimal places, negative numbers in red, do not use comma separator (,)</t>
  </si>
  <si>
    <t>G</t>
  </si>
  <si>
    <t>general</t>
  </si>
  <si>
    <t>P0</t>
  </si>
  <si>
    <t>percent with 0 decimal places</t>
  </si>
  <si>
    <t>P1</t>
  </si>
  <si>
    <t>percent with 1 decimal place</t>
  </si>
  <si>
    <t>P2</t>
  </si>
  <si>
    <t>percent with 2 decimal places</t>
  </si>
  <si>
    <t>P3</t>
  </si>
  <si>
    <t>percent with 3 decimal places</t>
  </si>
  <si>
    <t>P4</t>
  </si>
  <si>
    <t>percent with 4 decimal places</t>
  </si>
  <si>
    <t>S0</t>
  </si>
  <si>
    <t>scientific with 0 decimal places</t>
  </si>
  <si>
    <t>S1</t>
  </si>
  <si>
    <t>scientific with 1 decimal places</t>
  </si>
  <si>
    <t>S2</t>
  </si>
  <si>
    <t>scientific with 2 decimal places</t>
  </si>
  <si>
    <t>S3</t>
  </si>
  <si>
    <t>scientific with 3 decimal places</t>
  </si>
  <si>
    <t>S4</t>
  </si>
  <si>
    <t>scientific with 4 decimal places</t>
  </si>
  <si>
    <t>Rand</t>
  </si>
  <si>
    <t>Code</t>
  </si>
  <si>
    <t>StuNAMsg</t>
  </si>
  <si>
    <t>PerfectMsg</t>
  </si>
  <si>
    <t>StuErrorMsg</t>
  </si>
  <si>
    <t>WrongTypeMsg</t>
  </si>
  <si>
    <t>MissingFormulaMsg</t>
  </si>
  <si>
    <t>ExternalRefsMsg</t>
  </si>
  <si>
    <t>HardCodeMsg</t>
  </si>
  <si>
    <t>HardQuoteMsg</t>
  </si>
  <si>
    <t>MissingAbsMsg</t>
  </si>
  <si>
    <t>FormatMsg</t>
  </si>
  <si>
    <t>TooLow</t>
  </si>
  <si>
    <t>TooHigh</t>
  </si>
  <si>
    <t>WrongAnswer</t>
  </si>
  <si>
    <t>Standard Message</t>
  </si>
  <si>
    <t>ERROR--#N/A means that no value was found, but there should be one. Please correct.</t>
  </si>
  <si>
    <t>PERFECT!</t>
  </si>
  <si>
    <t xml:space="preserve">ERROR--Please change the formula or function to eliminate the error. </t>
  </si>
  <si>
    <t>WRONG DATATYPE--Please change your answer to match the datatype listed above.</t>
  </si>
  <si>
    <t>MISSING FORMULA or FUNCTION--Please avoid typing an answer that can be calculated. Typed answers are error-prone, hard to audit, and hard to update.</t>
  </si>
  <si>
    <t>ERROR--Formula copied from another workbook.</t>
  </si>
  <si>
    <t>MISSING CELL REFERENCE--Right answer but please avoid typing numbers inside a formula or function.</t>
  </si>
  <si>
    <t>MISSING CELL REFERENCE--Right answer but please avoid typing text inside a formula or function.</t>
  </si>
  <si>
    <t>MISSING LOCK--Please add $ as appropriate so the formula will copy correctly.</t>
  </si>
  <si>
    <t>WRONG FORMAT--Please format as directed, then press F9 (or fn + F9) to regrade.</t>
  </si>
  <si>
    <t>Value too low, please try again.</t>
  </si>
  <si>
    <t>Value too high, please try again.</t>
  </si>
  <si>
    <t>Wrong answer, please try again.</t>
  </si>
  <si>
    <t>Funny Messages</t>
  </si>
  <si>
    <t>Oops! N/A found – formula missing its mark! 🎯❌</t>
  </si>
  <si>
    <t>AWESOME! 🤓</t>
  </si>
  <si>
    <t>Cell adrift in Error Sea. 🌊 Chart a formula fix! 🧭</t>
  </si>
  <si>
    <t>Love Island error! Set up your data with the right datatype match. 💔🔄</t>
  </si>
  <si>
    <t>Houston, formula required for this mission! 🚀🧩</t>
  </si>
  <si>
    <t>Ouch! Cell caught referencing the workbook next door! 😣📚</t>
  </si>
  <si>
    <t>Missed cell refs? Swap those numbers for proper invites! 📲➡️🎯</t>
  </si>
  <si>
    <t>Missed cell refs? Swap that text for proper invites! _xD83D_➡️🎯</t>
  </si>
  <si>
    <t>Unlocked cells? Add $ to ensure they copy correctly! 🔒➡️📄</t>
  </si>
  <si>
    <t>Wrong number attire? Reformat, then F9 (or fn + F9)!⚙️</t>
  </si>
  <si>
    <t>Too low, boost that number! 🔼</t>
  </si>
  <si>
    <t>Too high, lower that number! 🔽</t>
  </si>
  <si>
    <t>Seriously? Nope. Try again! 🙄🔄</t>
  </si>
  <si>
    <t>N/A signal! Did your formula forget something? 🤔🚦</t>
  </si>
  <si>
    <t>EXCELLENT! 🤑</t>
  </si>
  <si>
    <t>Formula Error Monster! 👾 Cast a fix-it spell. 🪄</t>
  </si>
  <si>
    <t>Identity crisis in cell! Guide it to its true datatype. 🆔➡️🔧</t>
  </si>
  <si>
    <t>Formula MIA? Let's launch a search! 🔍🛰</t>
  </si>
  <si>
    <t>Cell's got a roving eye for other workbooks! Commitment time? 💍📁</t>
  </si>
  <si>
    <t>Cell FOMO? Time to party with the right references! 🥳🔗</t>
  </si>
  <si>
    <t>Cells escaping when copied? $ is the key to containment! 🗝️🔐</t>
  </si>
  <si>
    <t>Unkempt number? Reformat, then F9 (or fn + F9)! 🎩✨</t>
  </si>
  <si>
    <t>Valley too deep? Raise the number! ⬆️🏞️</t>
  </si>
  <si>
    <t>Sky-high value? Bring it down! ⬇️🌤️</t>
  </si>
  <si>
    <t>Nope, that ain’t it. What’s next? ❌🤨</t>
  </si>
  <si>
    <t>#N/A in hideout, send formula back to search! 🔍🏹</t>
  </si>
  <si>
    <t>YOU'RE CRUSHING IT! Keep that greatness coming! 💪✨</t>
  </si>
  <si>
    <t>Formula fail! 🚨 Call the math-mobile for a recalc! 🚗</t>
  </si>
  <si>
    <t>Mismatch alert! This isn't a mix-and-match. Align your datatypes. 🚫❌</t>
  </si>
  <si>
    <t>Cell's bare! Quick, clothe it with a formula! 👚✨</t>
  </si>
  <si>
    <t>Workbook envy? This cell's a one-book wonder! 😒🔒</t>
  </si>
  <si>
    <t>Friends &gt; numbers. Replace typed digits with cell pals! 🤝📊</t>
  </si>
  <si>
    <t>Friends &gt; text. Replace text with cell pals! 🤝📊</t>
  </si>
  <si>
    <t>Spreadsheet anarchy? Use $ to copy cells without mayhem! 🔄🚫</t>
  </si>
  <si>
    <t>Number's style off? Reformat, then F9 (or fn + F9) to fix! 👗🔄</t>
  </si>
  <si>
    <t>Bottom feeder? Not this time—larger number needed. 📈</t>
  </si>
  <si>
    <t>Top-shelf number? Time for a lower shelf. 📉</t>
  </si>
  <si>
    <t>Wrong. Take another stab. 🎯👀</t>
  </si>
  <si>
    <t>N/A detected! Command your formula to find the value! 🎮🕹</t>
  </si>
  <si>
    <t>STELLAR PERFORMANCE! The stars have nothing on you! 🌟🚀</t>
  </si>
  <si>
    <t>Game on! 🎮 Hunt for the error-busting formula. 🔍</t>
  </si>
  <si>
    <t>Data type mismatch! Swipe right on the correct datatype. 👈👉📲</t>
  </si>
  <si>
    <t>Formula's gone poof! Time for a magic formula fix! 🪄📈</t>
  </si>
  <si>
    <t>Cell fidelity: It's exclusive with our workbook! 🚫📖💕</t>
  </si>
  <si>
    <t>Lonely numbers? Unite them with cell reference friends! 👯‍♂️🔢</t>
  </si>
  <si>
    <t>Lonely text? Unite it with cell reference friends! 👯‍♂️🔢</t>
  </si>
  <si>
    <t>Cells drifting during copy? $ will pin them in place! 📌📋</t>
  </si>
  <si>
    <t>Make the number pretty! Reformat, then F9 (or fn + F9) for shine! 💅🔁</t>
  </si>
  <si>
    <t>Limbo number? Go higher, please. 🏋️‍♂️</t>
  </si>
  <si>
    <t>Number too tall? Bend it down a notch. _xD83D_⬇️</t>
  </si>
  <si>
    <t>Uh-oh, swing and a miss! Focus and retry. ⚾️🧐</t>
  </si>
  <si>
    <t>N/A – a lonely cell where your formula lost its way! 🧭💔</t>
  </si>
  <si>
    <t>A ROUND OF APPLAUSE! Your work deserves an encore! 👏👏🎉</t>
  </si>
  <si>
    <t>Your formula's flipping out! 🤸‍♂️ Coach it to stick the landing. 🎖️</t>
  </si>
  <si>
    <t>Costume mix-up! Your data needs to change into the correct datatype. 🎭✅</t>
  </si>
  <si>
    <t>This cell's single, introduce it to a formula? 💔🧮</t>
  </si>
  <si>
    <t>Forbidden cross-book cell mingling detected! 🙅‍♂️🚷</t>
  </si>
  <si>
    <t>Formulas thrive on connections! Link up those cells! 🌐🤲</t>
  </si>
  <si>
    <t>Copy chaos? Freeze cells with $, no more moves! ✋🔄</t>
  </si>
  <si>
    <t>Number outfit mix-up? Reformat, hit F9 (or fn + F9)! 🧳🔄</t>
  </si>
  <si>
    <t>Digging too deep? The correct value's higher up! 🚧⬆️</t>
  </si>
  <si>
    <t>Climbing too high? The correct value's down below! 🧗‍♂️⬇️</t>
  </si>
  <si>
    <t>That’s a negative. Try again! 🚫🔄</t>
  </si>
  <si>
    <t>N/A: Value's playing hard to get, or formula faux pas? 🎩🐰</t>
  </si>
  <si>
    <t>HOME RUN! You've hit it out of the park!  ⚾🏟️</t>
  </si>
  <si>
    <t>Jittery cell? 📱 Prescribe a calming formula. 💊</t>
  </si>
  <si>
    <t>Wrong type alert! Time for a datatype switcheroo. 🔄🔀</t>
  </si>
  <si>
    <t>Forbidden formula zone? Summon the formula wizard! 🧙‍♂️📐</t>
  </si>
  <si>
    <t>This cell's heart belongs to its home workbook! 🏠💔📉</t>
  </si>
  <si>
    <t>Ditch the DIY. Cells crave references, not solitude! 🧩🔍</t>
  </si>
  <si>
    <t>Cells changing on copy? Anchor with $ for consistency! ⚓👌</t>
  </si>
  <si>
    <t>Last season's cell? Format, then F9 (or fn + F9)! 🍂🆕</t>
  </si>
  <si>
    <t>Basement value? Uplift the value! 🏠⤴️</t>
  </si>
  <si>
    <t>Penthouse value? Downsize the digits! 🏢🔻</t>
  </si>
  <si>
    <t>Not correct! Try again! 💡🔙</t>
  </si>
  <si>
    <t>N/A blank... Formula hiccup! Time for a fix-up! 🛠️😅</t>
  </si>
  <si>
    <t>Bravo! That's some next-level excellence! 🎭🏆</t>
  </si>
  <si>
    <t>Magic mirror says: This formula's not the fairest! 🪞</t>
  </si>
  <si>
    <t>Data's two left feet? Find the right datatype dance partner. 💃🕺🎶</t>
  </si>
  <si>
    <t>Cell playing hooky? Detention with a formula tutor! 🍎📖</t>
  </si>
  <si>
    <t>Cell wanderlust? No, keep its formulas in this workbook's embrace! 🌍✋🔐</t>
  </si>
  <si>
    <t>Solo formula? Add some cell reference company! 🎉📑</t>
  </si>
  <si>
    <t>Copying cells gone rogue? Reinforce with $ for precision! 🎯💲</t>
  </si>
  <si>
    <t>Format violation? Reformat, then F9 (or fn + F9)! 🚦👔</t>
  </si>
  <si>
    <t>Number's too deep? Bring it up for air! 🌊🆙</t>
  </si>
  <si>
    <t>Number's in the clouds? Land it gently! ☁️🛬</t>
  </si>
  <si>
    <t>Incorrect! You can do better, redo! 🔄💪</t>
  </si>
  <si>
    <t>ScoreBoard for Excel</t>
  </si>
  <si>
    <t>Have fun. Don't Fail.</t>
  </si>
  <si>
    <t>Automated grading and feedback copyright ScoreboardExcel.com ©2024</t>
  </si>
  <si>
    <t>Earn points by completing shaded cells; higher value cells have distinct borders</t>
  </si>
  <si>
    <t>Answer blocks are all or nothing; correctly complete all contributing cells to earn points:</t>
  </si>
  <si>
    <t>If you accidentally drag a cell out of position, then undo. Do NOT try to drag it back.</t>
  </si>
  <si>
    <t>Detailed Feedback:</t>
  </si>
  <si>
    <t>Earned</t>
  </si>
  <si>
    <t>Possible</t>
  </si>
  <si>
    <t>Sheet</t>
  </si>
  <si>
    <t>Comment</t>
  </si>
  <si>
    <t>earned</t>
  </si>
  <si>
    <t>possible</t>
  </si>
  <si>
    <t>cell</t>
  </si>
  <si>
    <t>Press F9 to grade</t>
  </si>
  <si>
    <t>Feedback ON</t>
  </si>
  <si>
    <t>Connor Guarino</t>
  </si>
  <si>
    <t>1 Formatting</t>
  </si>
  <si>
    <t>Cheer</t>
  </si>
  <si>
    <t>2 Pattern Fill</t>
  </si>
  <si>
    <t>3 Formulas &amp; Functions</t>
  </si>
  <si>
    <r>
      <t>Total Room size ft</t>
    </r>
    <r>
      <rPr>
        <b/>
        <vertAlign val="superscript"/>
        <sz val="5"/>
        <color theme="0"/>
        <rFont val="Wingdings"/>
        <charset val="2"/>
      </rPr>
      <t>2</t>
    </r>
  </si>
  <si>
    <t>4 Order of Operations</t>
  </si>
  <si>
    <r>
      <t>Excel follows the order of operations (</t>
    </r>
    <r>
      <rPr>
        <u/>
        <sz val="5"/>
        <color theme="0"/>
        <rFont val="Wingdings"/>
        <charset val="2"/>
      </rPr>
      <t>P</t>
    </r>
    <r>
      <rPr>
        <sz val="5"/>
        <color theme="0"/>
        <rFont val="Wingdings"/>
        <charset val="2"/>
      </rPr>
      <t xml:space="preserve">lease </t>
    </r>
    <r>
      <rPr>
        <u/>
        <sz val="5"/>
        <color theme="0"/>
        <rFont val="Wingdings"/>
        <charset val="2"/>
      </rPr>
      <t>E</t>
    </r>
    <r>
      <rPr>
        <sz val="5"/>
        <color theme="0"/>
        <rFont val="Wingdings"/>
        <charset val="2"/>
      </rPr>
      <t xml:space="preserve">xcuse </t>
    </r>
    <r>
      <rPr>
        <u/>
        <sz val="5"/>
        <color theme="0"/>
        <rFont val="Wingdings"/>
        <charset val="2"/>
      </rPr>
      <t>M</t>
    </r>
    <r>
      <rPr>
        <sz val="5"/>
        <color theme="0"/>
        <rFont val="Wingdings"/>
        <charset val="2"/>
      </rPr>
      <t xml:space="preserve">y </t>
    </r>
    <r>
      <rPr>
        <u/>
        <sz val="5"/>
        <color theme="0"/>
        <rFont val="Wingdings"/>
        <charset val="2"/>
      </rPr>
      <t>D</t>
    </r>
    <r>
      <rPr>
        <sz val="5"/>
        <color theme="0"/>
        <rFont val="Wingdings"/>
        <charset val="2"/>
      </rPr>
      <t xml:space="preserve">ear </t>
    </r>
    <r>
      <rPr>
        <u/>
        <sz val="5"/>
        <color theme="0"/>
        <rFont val="Wingdings"/>
        <charset val="2"/>
      </rPr>
      <t>A</t>
    </r>
    <r>
      <rPr>
        <sz val="5"/>
        <color theme="0"/>
        <rFont val="Wingdings"/>
        <charset val="2"/>
      </rPr>
      <t xml:space="preserve">unt </t>
    </r>
    <r>
      <rPr>
        <u/>
        <sz val="5"/>
        <color theme="0"/>
        <rFont val="Wingdings"/>
        <charset val="2"/>
      </rPr>
      <t>S</t>
    </r>
    <r>
      <rPr>
        <sz val="5"/>
        <color theme="0"/>
        <rFont val="Wingdings"/>
        <charset val="2"/>
      </rPr>
      <t xml:space="preserve">ally) (i.e., (Parentheses, Exponents, Multiplication, Division, Addition, Subtraction). </t>
    </r>
  </si>
  <si>
    <t>5 Paste Special</t>
  </si>
  <si>
    <t>6 RoundRefJoin</t>
  </si>
  <si>
    <t xml:space="preserve">2. Reference all values as per the directions. No formatting necessary. </t>
  </si>
  <si>
    <t>0</t>
  </si>
  <si>
    <t>02</t>
  </si>
  <si>
    <t>03</t>
  </si>
  <si>
    <t>04</t>
  </si>
  <si>
    <t>05</t>
  </si>
  <si>
    <t>06</t>
  </si>
  <si>
    <t>07</t>
  </si>
  <si>
    <t>08</t>
  </si>
  <si>
    <t>09</t>
  </si>
  <si>
    <t>7 Sort</t>
  </si>
  <si>
    <t>8 Filter</t>
  </si>
  <si>
    <t>9 Sort &amp; Filter</t>
  </si>
  <si>
    <t>10 Questions</t>
  </si>
  <si>
    <t>cg765722@ohio.edu</t>
  </si>
  <si>
    <t>Dr. Gordon</t>
  </si>
  <si>
    <t>Ohio University</t>
  </si>
  <si>
    <t>QBA 1720_SU24</t>
  </si>
  <si>
    <t>This assignment was created by Scoreboard Excel 12.15.</t>
  </si>
  <si>
    <t xml:space="preserve">PREP 1 Su24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</si>
</sst>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6" formatCode="&quot;$&quot;#,##0_);[Red]\(&quot;$&quot;#,##0\)"/>
    <numFmt numFmtId="42" formatCode="_(&quot;$&quot;* #,##0_);_(&quot;$&quot;* \(#,##0\);_(&quot;$&quot;* &quot;-&quot;_);_(@_)"/>
    <numFmt numFmtId="44" formatCode="_(&quot;$&quot;* #,##0.00_);_(&quot;$&quot;* \(#,##0.00\);_(&quot;$&quot;* &quot;-&quot;??_);_(@_)"/>
    <numFmt numFmtId="164" formatCode="0.000"/>
    <numFmt numFmtId="165" formatCode="_-&quot;$&quot;* #,##0.00_-;\-&quot;$&quot;* #,##0.00_-;_-&quot;$&quot;* &quot;-&quot;??_-;_-@_-"/>
    <numFmt numFmtId="166" formatCode="&quot;$&quot;#,##0.00"/>
    <numFmt numFmtId="167" formatCode="_-* #,##0.00_-;\-* #,##0.00_-;_-* &quot;-&quot;??_-;_-@_-"/>
    <numFmt numFmtId="168" formatCode="_-* #,##0_-;\-* #,##0_-;_-* &quot;-&quot;??_-;_-@_-"/>
    <numFmt numFmtId="169" formatCode="[$-F800]dddd\,\ mmmm\ dd\,\ yyyy"/>
    <numFmt numFmtId="170" formatCode="[$£-809]#,##0;\-[$£-809]#,##0"/>
    <numFmt numFmtId="171" formatCode="_-&quot;$&quot;* #,##0_-;\-&quot;$&quot;* #,##0_-;_-&quot;$&quot;* &quot;-&quot;??_-;_-@_-"/>
    <numFmt numFmtId="172" formatCode="0.0"/>
    <numFmt numFmtId="173" formatCode="0.0%"/>
    <numFmt numFmtId="174" formatCode="0.00000"/>
    <numFmt numFmtId="175" formatCode="&quot;Answer Block&quot;;&quot;Answer Block&quot;;&quot;Answer Block&quot;;&quot;Answer Block&quot;"/>
    <numFmt numFmtId="176" formatCode="&quot;$&quot;#,##0"/>
    <numFmt numFmtId="177" formatCode="0.0000E+00"/>
    <numFmt numFmtId="178" formatCode="&quot;$&quot;#,##0;[Red]&quot;$&quot;#,##0"/>
    <numFmt numFmtId="179" formatCode="[$£-809]#,##0"/>
  </numFmts>
  <fonts count="45">
    <font>
      <sz val="12"/>
      <color theme="1"/>
      <name val="Aptos Narrow"/>
      <family val="2"/>
      <scheme val="minor"/>
    </font>
    <font>
      <sz val="11"/>
      <color theme="1"/>
      <name val="Aptos Narrow"/>
      <family val="2"/>
      <scheme val="minor"/>
    </font>
    <font>
      <sz val="12"/>
      <color theme="1"/>
      <name val="Aptos Narrow"/>
      <family val="2"/>
      <scheme val="minor"/>
    </font>
    <font>
      <b/>
      <sz val="14"/>
      <color rgb="FF000000"/>
      <name val="Aptos Narrow"/>
      <family val="2"/>
      <scheme val="minor"/>
    </font>
    <font>
      <sz val="12"/>
      <color rgb="FF000000"/>
      <name val="Aptos Narrow"/>
      <family val="2"/>
      <scheme val="minor"/>
    </font>
    <font>
      <b/>
      <sz val="12"/>
      <color theme="1"/>
      <name val="Aptos Narrow"/>
      <family val="2"/>
      <scheme val="minor"/>
    </font>
    <font>
      <i/>
      <sz val="11"/>
      <color theme="1"/>
      <name val="Aptos Narrow"/>
      <family val="2"/>
      <scheme val="minor"/>
    </font>
    <font>
      <b/>
      <sz val="12"/>
      <color rgb="FF000000"/>
      <name val="Aptos Narrow"/>
      <family val="2"/>
      <scheme val="minor"/>
    </font>
    <font>
      <i/>
      <sz val="12"/>
      <color rgb="FF000000"/>
      <name val="Aptos Narrow"/>
      <family val="2"/>
      <scheme val="minor"/>
    </font>
    <font>
      <i/>
      <sz val="12"/>
      <color theme="1"/>
      <name val="Aptos Narrow"/>
      <family val="2"/>
      <scheme val="minor"/>
    </font>
    <font>
      <b/>
      <sz val="12"/>
      <color theme="0"/>
      <name val="Aptos Narrow"/>
      <family val="2"/>
      <scheme val="minor"/>
    </font>
    <font>
      <sz val="12"/>
      <color theme="1"/>
      <name val="Calibri (Body)_x0000_"/>
    </font>
    <font>
      <b/>
      <sz val="12"/>
      <color theme="1"/>
      <name val="Calibri (Body)_x0000_"/>
    </font>
    <font>
      <b/>
      <sz val="12"/>
      <color theme="0"/>
      <name val="Calibri (Body)_x0000_"/>
    </font>
    <font>
      <b/>
      <vertAlign val="superscript"/>
      <sz val="12"/>
      <color theme="0"/>
      <name val="Calibri (Body)"/>
    </font>
    <font>
      <sz val="10"/>
      <name val="Arial"/>
      <family val="2"/>
    </font>
    <font>
      <sz val="12"/>
      <name val="Aptos Narrow"/>
      <family val="2"/>
      <scheme val="minor"/>
    </font>
    <font>
      <u/>
      <sz val="12"/>
      <color rgb="FF000000"/>
      <name val="Aptos Narrow"/>
      <family val="2"/>
      <scheme val="minor"/>
    </font>
    <font>
      <sz val="12"/>
      <name val="Arial"/>
      <family val="2"/>
    </font>
    <font>
      <b/>
      <sz val="12"/>
      <name val="Aptos Narrow"/>
      <family val="2"/>
      <scheme val="minor"/>
    </font>
    <font>
      <sz val="14"/>
      <color rgb="FF000000"/>
      <name val="Aptos Narrow"/>
      <family val="2"/>
      <scheme val="minor"/>
    </font>
    <font>
      <sz val="12"/>
      <color rgb="FF000000"/>
      <name val="Calibri (Body)"/>
    </font>
    <font>
      <b/>
      <sz val="14"/>
      <color theme="1"/>
      <name val="Aptos Narrow"/>
      <family val="2"/>
      <scheme val="minor"/>
    </font>
    <font>
      <sz val="14"/>
      <color theme="1"/>
      <name val="Aptos Narrow"/>
      <family val="2"/>
      <scheme val="minor"/>
    </font>
    <font>
      <sz val="9"/>
      <color indexed="81"/>
      <name val="Tahoma"/>
      <family val="2"/>
    </font>
    <font>
      <sz val="11"/>
      <color theme="0" tint="-0.499984740745262"/>
      <name val="Aptos Narrow"/>
      <family val="2"/>
      <scheme val="minor"/>
    </font>
    <font>
      <sz val="12"/>
      <color theme="0"/>
      <name val="Aptos Narrow"/>
      <family val="2"/>
      <scheme val="minor"/>
    </font>
    <font>
      <sz val="10"/>
      <color rgb="FF000000"/>
      <name val="Helvetica Neue"/>
      <family val="2"/>
    </font>
    <font>
      <sz val="16"/>
      <color theme="1"/>
      <name val="Aptos Narrow"/>
      <family val="2"/>
      <scheme val="minor"/>
    </font>
    <font>
      <sz val="20"/>
      <color theme="1"/>
      <name val="Aptos Narrow"/>
      <family val="2"/>
      <scheme val="minor"/>
    </font>
    <font>
      <i/>
      <sz val="16"/>
      <color theme="1"/>
      <name val="Aptos Narrow"/>
      <family val="2"/>
      <scheme val="minor"/>
    </font>
    <font>
      <sz val="26"/>
      <color theme="1"/>
      <name val="Aptos Narrow"/>
      <family val="2"/>
      <scheme val="minor"/>
    </font>
    <font>
      <sz val="22"/>
      <color theme="1"/>
      <name val="Aptos Narrow"/>
      <family val="2"/>
      <scheme val="minor"/>
    </font>
    <font>
      <sz val="11"/>
      <color rgb="FF000000"/>
      <name val="Aptos Narrow"/>
      <family val="2"/>
      <scheme val="minor"/>
    </font>
    <font>
      <sz val="14"/>
      <color rgb="FFFF0000"/>
      <name val="Aptos Narrow"/>
      <family val="2"/>
      <scheme val="minor"/>
    </font>
    <font>
      <b/>
      <sz val="24"/>
      <color theme="1"/>
      <name val="Aptos Narrow"/>
      <family val="2"/>
      <scheme val="minor"/>
    </font>
    <font>
      <b/>
      <sz val="20"/>
      <color theme="1"/>
      <name val="Aptos Narrow"/>
      <family val="2"/>
      <scheme val="minor"/>
    </font>
    <font>
      <sz val="5"/>
      <color theme="0"/>
      <name val="Wingdings"/>
      <charset val="2"/>
    </font>
    <font>
      <b/>
      <sz val="5"/>
      <color theme="0"/>
      <name val="Wingdings"/>
      <charset val="2"/>
    </font>
    <font>
      <i/>
      <sz val="5"/>
      <color theme="0"/>
      <name val="Wingdings"/>
      <charset val="2"/>
    </font>
    <font>
      <b/>
      <vertAlign val="superscript"/>
      <sz val="5"/>
      <color theme="0"/>
      <name val="Wingdings"/>
      <charset val="2"/>
    </font>
    <font>
      <u/>
      <sz val="5"/>
      <color theme="0"/>
      <name val="Wingdings"/>
      <charset val="2"/>
    </font>
    <font>
      <b/>
      <sz val="10"/>
      <name val="Helvetica Neue"/>
      <family val="2"/>
    </font>
    <font>
      <b/>
      <i/>
      <sz val="12"/>
      <color theme="1"/>
      <name val="Aptos Narrow"/>
      <family val="2"/>
      <scheme val="minor"/>
    </font>
    <font>
      <sz val="8"/>
      <name val="Aptos Narrow"/>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008000"/>
        <bgColor indexed="64"/>
      </patternFill>
    </fill>
    <fill>
      <patternFill patternType="solid">
        <fgColor rgb="FF003300"/>
        <bgColor indexed="64"/>
      </patternFill>
    </fill>
    <fill>
      <patternFill patternType="solid">
        <fgColor rgb="FFD9D9D9"/>
        <bgColor indexed="64"/>
      </patternFill>
    </fill>
    <fill>
      <patternFill patternType="solid">
        <fgColor rgb="FFF2F2F2"/>
        <bgColor rgb="FF000000"/>
      </patternFill>
    </fill>
    <fill>
      <patternFill patternType="solid">
        <fgColor rgb="FFD8BE91"/>
        <bgColor indexed="64"/>
      </patternFill>
    </fill>
    <fill>
      <patternFill patternType="solid">
        <fgColor rgb="FFFE99CB"/>
        <bgColor indexed="64"/>
      </patternFill>
    </fill>
    <fill>
      <patternFill patternType="solid">
        <fgColor rgb="FF98EFF9"/>
        <bgColor indexed="64"/>
      </patternFill>
    </fill>
    <fill>
      <patternFill patternType="solid">
        <fgColor rgb="FFFFFFFF"/>
        <bgColor indexed="64"/>
      </patternFill>
    </fill>
    <fill>
      <patternFill patternType="lightGrid">
        <fgColor theme="0" tint="-0.34998626667073579"/>
        <bgColor theme="0"/>
      </patternFill>
    </fill>
    <fill>
      <patternFill patternType="solid">
        <fgColor rgb="FFFFFFFF"/>
        <bgColor rgb="FFFFFFFF"/>
      </patternFill>
    </fill>
    <fill>
      <patternFill patternType="solid">
        <fgColor rgb="FFE2EFDA"/>
        <bgColor indexed="64"/>
      </patternFill>
    </fill>
    <fill>
      <patternFill patternType="solid">
        <fgColor rgb="FFFFFF99"/>
        <bgColor indexed="64"/>
      </patternFill>
    </fill>
  </fills>
  <borders count="4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9"/>
      </top>
      <bottom/>
      <diagonal/>
    </border>
    <border>
      <left/>
      <right/>
      <top style="thin">
        <color theme="8"/>
      </top>
      <bottom/>
      <diagonal/>
    </border>
    <border>
      <left style="double">
        <color indexed="40"/>
      </left>
      <right style="double">
        <color indexed="40"/>
      </right>
      <top style="double">
        <color indexed="40"/>
      </top>
      <bottom style="double">
        <color indexed="40"/>
      </bottom>
      <diagonal/>
    </border>
    <border>
      <left/>
      <right/>
      <top/>
      <bottom style="medium">
        <color indexed="64"/>
      </bottom>
      <diagonal/>
    </border>
    <border>
      <left style="dashDot">
        <color indexed="8"/>
      </left>
      <right style="dashDot">
        <color indexed="8"/>
      </right>
      <top style="dashDot">
        <color indexed="8"/>
      </top>
      <bottom style="dashDot">
        <color indexed="8"/>
      </bottom>
      <diagonal/>
    </border>
    <border>
      <left style="thin">
        <color rgb="FF4EA72E"/>
      </left>
      <right/>
      <top style="thin">
        <color rgb="FF4EA72E"/>
      </top>
      <bottom/>
      <diagonal/>
    </border>
    <border>
      <left/>
      <right/>
      <top style="thin">
        <color rgb="FF4EA72E"/>
      </top>
      <bottom/>
      <diagonal/>
    </border>
    <border>
      <left/>
      <right style="thin">
        <color rgb="FF4EA72E"/>
      </right>
      <top style="thin">
        <color rgb="FF4EA72E"/>
      </top>
      <bottom/>
      <diagonal/>
    </border>
    <border>
      <left style="thin">
        <color rgb="FF4EA72E"/>
      </left>
      <right/>
      <top style="thin">
        <color theme="9"/>
      </top>
      <bottom/>
      <diagonal/>
    </border>
    <border>
      <left/>
      <right style="thin">
        <color rgb="FF4EA72E"/>
      </right>
      <top style="thin">
        <color theme="9"/>
      </top>
      <bottom/>
      <diagonal/>
    </border>
    <border>
      <left style="thin">
        <color rgb="FF4EA72E"/>
      </left>
      <right/>
      <top style="thin">
        <color theme="9"/>
      </top>
      <bottom style="thin">
        <color rgb="FF4EA72E"/>
      </bottom>
      <diagonal/>
    </border>
    <border>
      <left/>
      <right/>
      <top style="thin">
        <color theme="9"/>
      </top>
      <bottom style="thin">
        <color rgb="FF4EA72E"/>
      </bottom>
      <diagonal/>
    </border>
    <border>
      <left/>
      <right style="thin">
        <color rgb="FF4EA72E"/>
      </right>
      <top style="thin">
        <color theme="9"/>
      </top>
      <bottom style="thin">
        <color rgb="FF4EA72E"/>
      </bottom>
      <diagonal/>
    </border>
    <border>
      <left/>
      <right/>
      <top style="thin">
        <color rgb="FF000000"/>
      </top>
      <bottom/>
      <diagonal/>
    </border>
    <border>
      <left/>
      <right/>
      <top style="thin">
        <color theme="1"/>
      </top>
      <bottom/>
      <diagonal/>
    </border>
    <border>
      <left/>
      <right/>
      <top/>
      <bottom style="thin">
        <color rgb="FF000000"/>
      </bottom>
      <diagonal/>
    </border>
    <border>
      <left style="thin">
        <color rgb="FFA02B93"/>
      </left>
      <right/>
      <top style="thin">
        <color rgb="FFA02B93"/>
      </top>
      <bottom/>
      <diagonal/>
    </border>
    <border>
      <left/>
      <right/>
      <top style="thin">
        <color rgb="FFA02B93"/>
      </top>
      <bottom/>
      <diagonal/>
    </border>
    <border>
      <left/>
      <right style="thin">
        <color rgb="FFA02B93"/>
      </right>
      <top style="thin">
        <color rgb="FFA02B93"/>
      </top>
      <bottom/>
      <diagonal/>
    </border>
    <border>
      <left style="thin">
        <color rgb="FFA02B93"/>
      </left>
      <right/>
      <top style="thin">
        <color theme="8"/>
      </top>
      <bottom/>
      <diagonal/>
    </border>
    <border>
      <left/>
      <right style="thin">
        <color rgb="FFA02B93"/>
      </right>
      <top style="thin">
        <color theme="8"/>
      </top>
      <bottom/>
      <diagonal/>
    </border>
    <border>
      <left style="thin">
        <color rgb="FFA02B93"/>
      </left>
      <right/>
      <top style="thin">
        <color theme="8"/>
      </top>
      <bottom style="thin">
        <color rgb="FFA02B93"/>
      </bottom>
      <diagonal/>
    </border>
    <border>
      <left/>
      <right/>
      <top style="thin">
        <color theme="8"/>
      </top>
      <bottom style="thin">
        <color rgb="FFA02B93"/>
      </bottom>
      <diagonal/>
    </border>
    <border>
      <left/>
      <right style="thin">
        <color rgb="FFA02B93"/>
      </right>
      <top style="thin">
        <color theme="8"/>
      </top>
      <bottom style="thin">
        <color rgb="FFA02B93"/>
      </bottom>
      <diagonal/>
    </border>
    <border>
      <left/>
      <right style="double">
        <color indexed="40"/>
      </right>
      <top style="double">
        <color indexed="40"/>
      </top>
      <bottom style="double">
        <color indexed="40"/>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s>
  <cellStyleXfs count="10">
    <xf numFmtId="0" fontId="0" fillId="0" borderId="0"/>
    <xf numFmtId="167"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0" fontId="1" fillId="0" borderId="0"/>
    <xf numFmtId="0" fontId="15" fillId="0" borderId="0"/>
    <xf numFmtId="44" fontId="1" fillId="0" borderId="0" applyFont="0" applyFill="0" applyBorder="0" applyAlignment="0" applyProtection="0"/>
    <xf numFmtId="0" fontId="2" fillId="0" borderId="0"/>
    <xf numFmtId="0" fontId="2" fillId="0" borderId="0"/>
    <xf numFmtId="9" fontId="1" fillId="0" borderId="0" applyFont="0" applyFill="0" applyBorder="0" applyAlignment="0" applyProtection="0"/>
  </cellStyleXfs>
  <cellXfs count="384">
    <xf numFmtId="0" fontId="0" fillId="0" borderId="0" xfId="0"/>
    <xf numFmtId="0" fontId="3" fillId="2" borderId="1" xfId="0" applyFont="1" applyFill="1" applyBorder="1"/>
    <xf numFmtId="0" fontId="0" fillId="2" borderId="2" xfId="0" applyFill="1" applyBorder="1"/>
    <xf numFmtId="0" fontId="4"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5" fillId="0" borderId="0" xfId="0" applyFont="1"/>
    <xf numFmtId="1" fontId="0" fillId="0" borderId="0" xfId="0" applyNumberFormat="1"/>
    <xf numFmtId="0" fontId="0" fillId="0" borderId="7" xfId="0" applyBorder="1"/>
    <xf numFmtId="0" fontId="6" fillId="0" borderId="0" xfId="0" applyFont="1"/>
    <xf numFmtId="0" fontId="0" fillId="0" borderId="0" xfId="0" applyAlignment="1">
      <alignment horizontal="left"/>
    </xf>
    <xf numFmtId="0" fontId="7" fillId="0" borderId="0" xfId="0" applyFont="1"/>
    <xf numFmtId="0" fontId="4" fillId="0" borderId="0" xfId="0" applyFont="1"/>
    <xf numFmtId="0" fontId="0" fillId="2" borderId="10" xfId="0" applyFill="1" applyBorder="1"/>
    <xf numFmtId="0" fontId="0" fillId="2" borderId="0" xfId="0" applyFill="1"/>
    <xf numFmtId="0" fontId="7" fillId="2" borderId="3" xfId="0" applyFont="1" applyFill="1" applyBorder="1"/>
    <xf numFmtId="0" fontId="0" fillId="2" borderId="3" xfId="0" applyFill="1" applyBorder="1"/>
    <xf numFmtId="0" fontId="8" fillId="2" borderId="3" xfId="0" applyFont="1" applyFill="1" applyBorder="1"/>
    <xf numFmtId="0" fontId="9" fillId="2" borderId="0" xfId="0" applyFont="1" applyFill="1"/>
    <xf numFmtId="0" fontId="9" fillId="2" borderId="4" xfId="0" applyFont="1" applyFill="1" applyBorder="1"/>
    <xf numFmtId="0" fontId="9" fillId="0" borderId="0" xfId="0" applyFont="1"/>
    <xf numFmtId="0" fontId="0" fillId="2" borderId="11" xfId="0" applyFill="1" applyBorder="1"/>
    <xf numFmtId="0" fontId="10" fillId="4" borderId="7" xfId="4" applyFont="1" applyFill="1" applyBorder="1" applyAlignment="1">
      <alignment horizontal="center" vertical="center"/>
    </xf>
    <xf numFmtId="0" fontId="10" fillId="4" borderId="7" xfId="4" applyFont="1" applyFill="1" applyBorder="1" applyAlignment="1">
      <alignment horizontal="left" vertical="center"/>
    </xf>
    <xf numFmtId="37" fontId="0" fillId="0" borderId="7" xfId="1" applyNumberFormat="1" applyFont="1" applyFill="1" applyBorder="1" applyAlignment="1">
      <alignment horizontal="center" vertical="center"/>
    </xf>
    <xf numFmtId="0" fontId="0" fillId="0" borderId="7" xfId="0" applyBorder="1" applyAlignment="1">
      <alignment horizontal="center" vertical="center"/>
    </xf>
    <xf numFmtId="14" fontId="0" fillId="0" borderId="7" xfId="1" applyNumberFormat="1" applyFont="1" applyFill="1" applyBorder="1" applyAlignment="1">
      <alignment horizontal="center" vertical="center"/>
    </xf>
    <xf numFmtId="37" fontId="10" fillId="0" borderId="0" xfId="1" applyNumberFormat="1" applyFont="1" applyFill="1" applyBorder="1" applyAlignment="1">
      <alignment horizontal="center"/>
    </xf>
    <xf numFmtId="0" fontId="11" fillId="2" borderId="10" xfId="0" applyFont="1" applyFill="1" applyBorder="1"/>
    <xf numFmtId="0" fontId="11" fillId="2" borderId="2" xfId="0" applyFont="1" applyFill="1" applyBorder="1"/>
    <xf numFmtId="0" fontId="11" fillId="0" borderId="0" xfId="0" applyFont="1"/>
    <xf numFmtId="0" fontId="11" fillId="2" borderId="0" xfId="0" applyFont="1" applyFill="1"/>
    <xf numFmtId="0" fontId="11" fillId="2" borderId="4" xfId="0" applyFont="1" applyFill="1" applyBorder="1"/>
    <xf numFmtId="0" fontId="4" fillId="2" borderId="3" xfId="0" applyFont="1" applyFill="1" applyBorder="1" applyAlignment="1">
      <alignment horizontal="left" indent="1"/>
    </xf>
    <xf numFmtId="0" fontId="11" fillId="2" borderId="5" xfId="0" applyFont="1" applyFill="1" applyBorder="1"/>
    <xf numFmtId="0" fontId="11" fillId="2" borderId="11" xfId="0" applyFont="1" applyFill="1" applyBorder="1"/>
    <xf numFmtId="0" fontId="11" fillId="2" borderId="6" xfId="0" applyFont="1" applyFill="1" applyBorder="1"/>
    <xf numFmtId="0" fontId="12" fillId="0" borderId="0" xfId="0" applyFont="1" applyAlignment="1">
      <alignment horizontal="center" vertical="center"/>
    </xf>
    <xf numFmtId="0" fontId="11" fillId="0" borderId="0" xfId="0" applyFont="1" applyAlignment="1">
      <alignment horizontal="right" wrapText="1"/>
    </xf>
    <xf numFmtId="0" fontId="13" fillId="4" borderId="7" xfId="0" applyFont="1" applyFill="1" applyBorder="1" applyAlignment="1">
      <alignment horizontal="center" vertical="center"/>
    </xf>
    <xf numFmtId="0" fontId="13" fillId="4" borderId="7" xfId="0" quotePrefix="1" applyFont="1" applyFill="1" applyBorder="1" applyAlignment="1">
      <alignment horizontal="center" vertical="center" wrapText="1"/>
    </xf>
    <xf numFmtId="0" fontId="12" fillId="0" borderId="0" xfId="0" applyFont="1" applyAlignment="1">
      <alignment horizontal="center" vertical="center" wrapText="1"/>
    </xf>
    <xf numFmtId="0" fontId="13" fillId="4" borderId="7" xfId="0" quotePrefix="1" applyFont="1" applyFill="1" applyBorder="1" applyAlignment="1">
      <alignment horizontal="center" vertical="center"/>
    </xf>
    <xf numFmtId="0" fontId="11" fillId="0" borderId="7" xfId="0" applyFont="1" applyBorder="1" applyAlignment="1">
      <alignment horizontal="center" vertical="center"/>
    </xf>
    <xf numFmtId="0" fontId="11" fillId="0" borderId="0" xfId="0" applyFont="1" applyAlignment="1">
      <alignment horizontal="center" vertical="center"/>
    </xf>
    <xf numFmtId="171" fontId="11" fillId="0" borderId="7" xfId="2" applyNumberFormat="1" applyFont="1" applyBorder="1" applyAlignment="1">
      <alignment horizontal="center" vertical="center"/>
    </xf>
    <xf numFmtId="165" fontId="11" fillId="0" borderId="7" xfId="2" applyFont="1" applyBorder="1" applyAlignment="1">
      <alignment horizontal="center" vertical="center"/>
    </xf>
    <xf numFmtId="168" fontId="11" fillId="0" borderId="7" xfId="1" applyNumberFormat="1" applyFont="1" applyBorder="1" applyAlignment="1">
      <alignment horizontal="center" vertical="center"/>
    </xf>
    <xf numFmtId="0" fontId="11" fillId="3" borderId="7" xfId="0" applyFont="1" applyFill="1" applyBorder="1" applyAlignment="1">
      <alignment horizontal="center" vertical="center"/>
    </xf>
    <xf numFmtId="171" fontId="11" fillId="3" borderId="7" xfId="2" applyNumberFormat="1" applyFont="1" applyFill="1" applyBorder="1" applyAlignment="1">
      <alignment horizontal="center" vertical="center"/>
    </xf>
    <xf numFmtId="165" fontId="11" fillId="3" borderId="7" xfId="2" applyFont="1" applyFill="1" applyBorder="1" applyAlignment="1">
      <alignment horizontal="center" vertical="center"/>
    </xf>
    <xf numFmtId="168" fontId="11" fillId="3" borderId="7" xfId="1" applyNumberFormat="1" applyFont="1" applyFill="1" applyBorder="1" applyAlignment="1">
      <alignment horizontal="center" vertical="center"/>
    </xf>
    <xf numFmtId="168" fontId="11" fillId="3" borderId="7" xfId="1" applyNumberFormat="1" applyFont="1" applyFill="1" applyBorder="1" applyAlignment="1">
      <alignment horizontal="center"/>
    </xf>
    <xf numFmtId="0" fontId="11" fillId="0" borderId="7" xfId="0" applyFont="1" applyBorder="1" applyAlignment="1">
      <alignment horizontal="center"/>
    </xf>
    <xf numFmtId="0" fontId="11" fillId="3" borderId="7" xfId="0" applyFont="1" applyFill="1" applyBorder="1" applyAlignment="1">
      <alignment horizontal="center"/>
    </xf>
    <xf numFmtId="0" fontId="11" fillId="3" borderId="7" xfId="2" applyNumberFormat="1" applyFont="1" applyFill="1" applyBorder="1" applyAlignment="1">
      <alignment horizontal="center" vertical="center"/>
    </xf>
    <xf numFmtId="0" fontId="11" fillId="0" borderId="0" xfId="0" applyFont="1" applyAlignment="1">
      <alignment wrapText="1"/>
    </xf>
    <xf numFmtId="0" fontId="13" fillId="4" borderId="7" xfId="0" applyFont="1" applyFill="1" applyBorder="1" applyAlignment="1">
      <alignment horizontal="center" vertical="center" wrapText="1"/>
    </xf>
    <xf numFmtId="0" fontId="13" fillId="4" borderId="8" xfId="0" applyFont="1" applyFill="1" applyBorder="1" applyAlignment="1">
      <alignment horizontal="center" vertical="center" wrapText="1"/>
    </xf>
    <xf numFmtId="172" fontId="11" fillId="3" borderId="7" xfId="0" applyNumberFormat="1" applyFont="1" applyFill="1" applyBorder="1" applyAlignment="1">
      <alignment horizontal="center" vertical="center"/>
    </xf>
    <xf numFmtId="9" fontId="11" fillId="0" borderId="7" xfId="3" applyFont="1" applyBorder="1" applyAlignment="1">
      <alignment horizontal="center" vertical="center"/>
    </xf>
    <xf numFmtId="0" fontId="11" fillId="0" borderId="7" xfId="0" applyFont="1" applyBorder="1" applyAlignment="1">
      <alignment horizontal="center" vertical="center" wrapText="1"/>
    </xf>
    <xf numFmtId="0" fontId="11" fillId="0" borderId="8" xfId="0" applyFont="1" applyBorder="1" applyAlignment="1">
      <alignment horizontal="center" wrapText="1"/>
    </xf>
    <xf numFmtId="0" fontId="11" fillId="0" borderId="9" xfId="0" applyFont="1" applyBorder="1" applyAlignment="1">
      <alignment wrapText="1"/>
    </xf>
    <xf numFmtId="0" fontId="11" fillId="0" borderId="7" xfId="0" applyFont="1" applyBorder="1" applyAlignment="1">
      <alignment horizontal="center" wrapText="1"/>
    </xf>
    <xf numFmtId="0" fontId="11" fillId="0" borderId="12" xfId="0" applyFont="1" applyBorder="1" applyAlignment="1">
      <alignment horizontal="center"/>
    </xf>
    <xf numFmtId="0" fontId="11" fillId="0" borderId="9" xfId="0" applyFont="1" applyBorder="1"/>
    <xf numFmtId="9" fontId="11" fillId="3" borderId="7" xfId="3" applyFont="1" applyFill="1" applyBorder="1" applyAlignment="1">
      <alignment horizontal="center" vertical="center"/>
    </xf>
    <xf numFmtId="0" fontId="11" fillId="3" borderId="7" xfId="0" applyFont="1" applyFill="1" applyBorder="1" applyAlignment="1">
      <alignment horizontal="center" vertical="center" wrapText="1"/>
    </xf>
    <xf numFmtId="1" fontId="11" fillId="0" borderId="7" xfId="0" applyNumberFormat="1" applyFont="1" applyBorder="1" applyAlignment="1">
      <alignment horizontal="center" vertical="center"/>
    </xf>
    <xf numFmtId="0" fontId="5" fillId="0" borderId="7" xfId="0" applyFont="1" applyBorder="1" applyAlignment="1">
      <alignment horizontal="left" vertical="center" wrapText="1"/>
    </xf>
    <xf numFmtId="1" fontId="11" fillId="0" borderId="7" xfId="3" applyNumberFormat="1" applyFont="1" applyBorder="1" applyAlignment="1">
      <alignment horizontal="center" vertical="center"/>
    </xf>
    <xf numFmtId="0" fontId="11" fillId="0" borderId="13" xfId="0" applyFont="1" applyBorder="1" applyAlignment="1">
      <alignment horizontal="center"/>
    </xf>
    <xf numFmtId="0" fontId="13" fillId="4" borderId="13" xfId="0" applyFont="1" applyFill="1" applyBorder="1" applyAlignment="1">
      <alignment horizontal="center" vertical="center" wrapText="1"/>
    </xf>
    <xf numFmtId="1" fontId="11" fillId="3" borderId="7" xfId="0" applyNumberFormat="1" applyFont="1" applyFill="1" applyBorder="1" applyAlignment="1">
      <alignment horizontal="center" vertical="center"/>
    </xf>
    <xf numFmtId="0" fontId="5" fillId="3" borderId="7" xfId="0" applyFont="1" applyFill="1" applyBorder="1" applyAlignment="1">
      <alignment horizontal="left" vertical="center" wrapText="1"/>
    </xf>
    <xf numFmtId="1" fontId="11" fillId="3" borderId="7" xfId="3" applyNumberFormat="1" applyFont="1" applyFill="1" applyBorder="1" applyAlignment="1">
      <alignment horizontal="center" vertical="center"/>
    </xf>
    <xf numFmtId="0" fontId="16" fillId="0" borderId="0" xfId="5" applyFont="1"/>
    <xf numFmtId="0" fontId="16" fillId="2" borderId="10" xfId="5" applyFont="1" applyFill="1" applyBorder="1"/>
    <xf numFmtId="0" fontId="16" fillId="2" borderId="2" xfId="5" applyFont="1" applyFill="1" applyBorder="1"/>
    <xf numFmtId="0" fontId="16" fillId="2" borderId="0" xfId="5" applyFont="1" applyFill="1"/>
    <xf numFmtId="0" fontId="16" fillId="2" borderId="4" xfId="5" applyFont="1" applyFill="1" applyBorder="1"/>
    <xf numFmtId="0" fontId="4" fillId="2" borderId="5" xfId="0" applyFont="1" applyFill="1" applyBorder="1"/>
    <xf numFmtId="0" fontId="16" fillId="2" borderId="11" xfId="5" applyFont="1" applyFill="1" applyBorder="1"/>
    <xf numFmtId="0" fontId="16" fillId="2" borderId="6" xfId="5" applyFont="1" applyFill="1" applyBorder="1"/>
    <xf numFmtId="0" fontId="18" fillId="0" borderId="0" xfId="5" applyFont="1"/>
    <xf numFmtId="0" fontId="18" fillId="0" borderId="0" xfId="5" applyFont="1" applyAlignment="1">
      <alignment horizontal="center"/>
    </xf>
    <xf numFmtId="1" fontId="2" fillId="0" borderId="7" xfId="5" applyNumberFormat="1" applyFont="1" applyBorder="1" applyAlignment="1">
      <alignment horizontal="center" vertical="center"/>
    </xf>
    <xf numFmtId="1" fontId="2" fillId="0" borderId="7" xfId="5" applyNumberFormat="1" applyFont="1" applyBorder="1" applyAlignment="1">
      <alignment horizontal="center"/>
    </xf>
    <xf numFmtId="1" fontId="2" fillId="3" borderId="7" xfId="5" applyNumberFormat="1" applyFont="1" applyFill="1" applyBorder="1" applyAlignment="1">
      <alignment horizontal="center" vertical="center"/>
    </xf>
    <xf numFmtId="1" fontId="2" fillId="3" borderId="7" xfId="5" applyNumberFormat="1" applyFont="1" applyFill="1" applyBorder="1" applyAlignment="1">
      <alignment horizontal="center"/>
    </xf>
    <xf numFmtId="0" fontId="2" fillId="0" borderId="0" xfId="5" applyFont="1" applyAlignment="1">
      <alignment horizontal="left" vertical="top"/>
    </xf>
    <xf numFmtId="0" fontId="2" fillId="0" borderId="0" xfId="5" applyFont="1" applyAlignment="1">
      <alignment horizontal="center" vertical="center"/>
    </xf>
    <xf numFmtId="0" fontId="2" fillId="0" borderId="0" xfId="5" applyFont="1"/>
    <xf numFmtId="0" fontId="18" fillId="0" borderId="0" xfId="5" applyFont="1" applyAlignment="1">
      <alignment vertical="center"/>
    </xf>
    <xf numFmtId="0" fontId="2" fillId="0" borderId="0" xfId="0" applyFont="1"/>
    <xf numFmtId="0" fontId="10" fillId="4" borderId="7" xfId="0" applyFont="1" applyFill="1" applyBorder="1" applyAlignment="1">
      <alignment horizontal="center" vertical="center"/>
    </xf>
    <xf numFmtId="0" fontId="19" fillId="0" borderId="7" xfId="0" applyFont="1" applyBorder="1" applyAlignment="1">
      <alignment horizontal="left" vertical="center"/>
    </xf>
    <xf numFmtId="171" fontId="0" fillId="0" borderId="7" xfId="2" applyNumberFormat="1" applyFont="1" applyBorder="1" applyAlignment="1">
      <alignment horizontal="center" vertical="center"/>
    </xf>
    <xf numFmtId="171" fontId="0" fillId="0" borderId="7" xfId="2" applyNumberFormat="1" applyFont="1" applyFill="1" applyBorder="1" applyAlignment="1">
      <alignment horizontal="center" vertical="center"/>
    </xf>
    <xf numFmtId="171" fontId="0" fillId="3" borderId="7" xfId="2" applyNumberFormat="1" applyFont="1" applyFill="1" applyBorder="1" applyAlignment="1">
      <alignment horizontal="center" vertical="center"/>
    </xf>
    <xf numFmtId="171" fontId="0" fillId="0" borderId="0" xfId="2" applyNumberFormat="1" applyFont="1" applyFill="1" applyBorder="1" applyAlignment="1">
      <alignment horizontal="center" vertical="center"/>
    </xf>
    <xf numFmtId="0" fontId="20" fillId="2" borderId="3" xfId="0" applyFont="1" applyFill="1" applyBorder="1"/>
    <xf numFmtId="0" fontId="11" fillId="0" borderId="7" xfId="0" applyFont="1" applyBorder="1"/>
    <xf numFmtId="174" fontId="11" fillId="0" borderId="7" xfId="0" applyNumberFormat="1" applyFont="1" applyBorder="1"/>
    <xf numFmtId="0" fontId="13" fillId="4" borderId="1" xfId="0" applyFont="1" applyFill="1" applyBorder="1" applyAlignment="1">
      <alignment horizontal="left" vertical="center" wrapText="1"/>
    </xf>
    <xf numFmtId="0" fontId="13" fillId="4" borderId="10" xfId="0" applyFont="1" applyFill="1" applyBorder="1" applyAlignment="1">
      <alignment horizontal="left" vertical="center" wrapText="1"/>
    </xf>
    <xf numFmtId="0" fontId="13" fillId="4" borderId="2" xfId="0" applyFont="1" applyFill="1" applyBorder="1" applyAlignment="1">
      <alignment horizontal="left" vertical="center" wrapText="1"/>
    </xf>
    <xf numFmtId="0" fontId="13" fillId="4" borderId="12" xfId="0" applyFont="1" applyFill="1" applyBorder="1" applyAlignment="1">
      <alignment horizontal="center" vertical="center" wrapText="1"/>
    </xf>
    <xf numFmtId="0" fontId="0" fillId="0" borderId="7" xfId="0" applyBorder="1" applyAlignment="1">
      <alignment horizontal="center"/>
    </xf>
    <xf numFmtId="0" fontId="0" fillId="0" borderId="0" xfId="0" applyAlignment="1">
      <alignment horizontal="center"/>
    </xf>
    <xf numFmtId="0" fontId="0" fillId="2" borderId="10" xfId="0" applyFill="1" applyBorder="1" applyAlignment="1">
      <alignment horizontal="center"/>
    </xf>
    <xf numFmtId="0" fontId="0" fillId="2" borderId="2" xfId="0" applyFill="1" applyBorder="1" applyAlignment="1">
      <alignment horizontal="center"/>
    </xf>
    <xf numFmtId="0" fontId="0" fillId="2" borderId="0" xfId="0" applyFill="1" applyAlignment="1">
      <alignment horizontal="center"/>
    </xf>
    <xf numFmtId="0" fontId="0" fillId="2" borderId="4" xfId="0" applyFill="1" applyBorder="1" applyAlignment="1">
      <alignment horizontal="center"/>
    </xf>
    <xf numFmtId="0" fontId="0" fillId="2" borderId="11" xfId="0" applyFill="1" applyBorder="1" applyAlignment="1">
      <alignment horizontal="center"/>
    </xf>
    <xf numFmtId="0" fontId="0" fillId="2" borderId="6" xfId="0" applyFill="1" applyBorder="1" applyAlignment="1">
      <alignment horizontal="center"/>
    </xf>
    <xf numFmtId="0" fontId="5" fillId="0" borderId="0" xfId="0" applyFont="1" applyAlignment="1">
      <alignment horizontal="left"/>
    </xf>
    <xf numFmtId="0" fontId="22" fillId="0" borderId="0" xfId="0" applyFont="1"/>
    <xf numFmtId="0" fontId="23" fillId="0" borderId="0" xfId="0" applyFont="1" applyAlignment="1">
      <alignment horizontal="left"/>
    </xf>
    <xf numFmtId="0" fontId="5" fillId="0" borderId="0" xfId="0" applyFont="1" applyAlignment="1">
      <alignment horizontal="center"/>
    </xf>
    <xf numFmtId="0" fontId="3" fillId="0" borderId="0" xfId="0" applyFont="1"/>
    <xf numFmtId="0" fontId="25" fillId="0" borderId="0" xfId="0" applyFont="1" applyAlignment="1">
      <alignment wrapText="1"/>
    </xf>
    <xf numFmtId="176" fontId="0" fillId="0" borderId="0" xfId="0" applyNumberFormat="1"/>
    <xf numFmtId="0" fontId="26" fillId="0" borderId="0" xfId="0" applyFont="1"/>
    <xf numFmtId="0" fontId="26" fillId="0" borderId="0" xfId="0" applyFont="1" applyAlignment="1">
      <alignment horizontal="center"/>
    </xf>
    <xf numFmtId="0" fontId="27" fillId="0" borderId="15" xfId="0" applyFont="1" applyBorder="1" applyAlignment="1">
      <alignment horizontal="center"/>
    </xf>
    <xf numFmtId="172" fontId="27" fillId="0" borderId="15" xfId="0" applyNumberFormat="1" applyFont="1" applyBorder="1" applyAlignment="1">
      <alignment horizontal="center"/>
    </xf>
    <xf numFmtId="44" fontId="0" fillId="0" borderId="15" xfId="0" applyNumberFormat="1" applyBorder="1"/>
    <xf numFmtId="0" fontId="3" fillId="7" borderId="1" xfId="0" applyFont="1" applyFill="1" applyBorder="1" applyAlignment="1">
      <alignment horizontal="left"/>
    </xf>
    <xf numFmtId="0" fontId="3" fillId="7" borderId="10" xfId="0" applyFont="1" applyFill="1" applyBorder="1" applyAlignment="1">
      <alignment horizontal="left"/>
    </xf>
    <xf numFmtId="0" fontId="20" fillId="7" borderId="2" xfId="0" applyFont="1" applyFill="1" applyBorder="1"/>
    <xf numFmtId="0" fontId="20" fillId="7" borderId="3" xfId="0" applyFont="1" applyFill="1" applyBorder="1" applyAlignment="1">
      <alignment horizontal="left"/>
    </xf>
    <xf numFmtId="0" fontId="20" fillId="7" borderId="0" xfId="0" applyFont="1" applyFill="1" applyAlignment="1">
      <alignment horizontal="left"/>
    </xf>
    <xf numFmtId="0" fontId="20" fillId="7" borderId="4" xfId="0" applyFont="1" applyFill="1" applyBorder="1"/>
    <xf numFmtId="0" fontId="20" fillId="7" borderId="5" xfId="0" applyFont="1" applyFill="1" applyBorder="1" applyAlignment="1">
      <alignment horizontal="left"/>
    </xf>
    <xf numFmtId="0" fontId="20" fillId="7" borderId="11" xfId="0" applyFont="1" applyFill="1" applyBorder="1"/>
    <xf numFmtId="0" fontId="20" fillId="7" borderId="6" xfId="0" applyFont="1" applyFill="1" applyBorder="1"/>
    <xf numFmtId="0" fontId="20" fillId="0" borderId="0" xfId="0" applyFont="1" applyAlignment="1">
      <alignment horizontal="left"/>
    </xf>
    <xf numFmtId="0" fontId="20" fillId="0" borderId="0" xfId="0" applyFont="1"/>
    <xf numFmtId="0" fontId="3" fillId="0" borderId="0" xfId="0" applyFont="1" applyAlignment="1">
      <alignment horizontal="left"/>
    </xf>
    <xf numFmtId="0" fontId="0" fillId="0" borderId="0" xfId="0" applyAlignment="1">
      <alignment vertical="center" wrapText="1"/>
    </xf>
    <xf numFmtId="0" fontId="0" fillId="0" borderId="0" xfId="0" applyAlignment="1">
      <alignment vertical="center"/>
    </xf>
    <xf numFmtId="0" fontId="1" fillId="0" borderId="0" xfId="4"/>
    <xf numFmtId="0" fontId="5" fillId="0" borderId="0" xfId="4" applyFont="1" applyAlignment="1">
      <alignment wrapText="1"/>
    </xf>
    <xf numFmtId="177" fontId="0" fillId="0" borderId="0" xfId="6" applyNumberFormat="1" applyFont="1"/>
    <xf numFmtId="0" fontId="1" fillId="0" borderId="0" xfId="4" quotePrefix="1"/>
    <xf numFmtId="44" fontId="0" fillId="0" borderId="0" xfId="6" applyFont="1"/>
    <xf numFmtId="0" fontId="3" fillId="0" borderId="0" xfId="4" applyFont="1" applyAlignment="1">
      <alignment vertical="center" wrapText="1"/>
    </xf>
    <xf numFmtId="0" fontId="26" fillId="0" borderId="0" xfId="7" quotePrefix="1" applyFont="1"/>
    <xf numFmtId="0" fontId="2" fillId="0" borderId="0" xfId="7"/>
    <xf numFmtId="0" fontId="22" fillId="0" borderId="0" xfId="7" applyFont="1" applyAlignment="1">
      <alignment vertical="center" wrapText="1"/>
    </xf>
    <xf numFmtId="0" fontId="23" fillId="0" borderId="0" xfId="7" applyFont="1" applyAlignment="1">
      <alignment vertical="center" wrapText="1"/>
    </xf>
    <xf numFmtId="0" fontId="20" fillId="0" borderId="0" xfId="4" applyFont="1" applyAlignment="1">
      <alignment vertical="center" wrapText="1"/>
    </xf>
    <xf numFmtId="0" fontId="23" fillId="0" borderId="0" xfId="4" applyFont="1" applyAlignment="1">
      <alignment vertical="center" wrapText="1"/>
    </xf>
    <xf numFmtId="0" fontId="0" fillId="6" borderId="7" xfId="0" applyFill="1" applyBorder="1" applyAlignment="1">
      <alignment horizontal="left"/>
    </xf>
    <xf numFmtId="0" fontId="0" fillId="10" borderId="10" xfId="0" applyFill="1" applyBorder="1" applyAlignment="1">
      <alignment horizontal="center"/>
    </xf>
    <xf numFmtId="0" fontId="0" fillId="10" borderId="10" xfId="0" applyFill="1" applyBorder="1" applyAlignment="1">
      <alignment horizontal="left"/>
    </xf>
    <xf numFmtId="0" fontId="0" fillId="10" borderId="7" xfId="0" applyFill="1" applyBorder="1" applyAlignment="1">
      <alignment horizontal="left"/>
    </xf>
    <xf numFmtId="0" fontId="0" fillId="12" borderId="0" xfId="0" applyFill="1"/>
    <xf numFmtId="0" fontId="33" fillId="13" borderId="0" xfId="0" applyFont="1" applyFill="1"/>
    <xf numFmtId="0" fontId="0" fillId="10" borderId="10" xfId="0" applyFill="1" applyBorder="1"/>
    <xf numFmtId="0" fontId="28" fillId="10" borderId="17" xfId="0" applyFont="1" applyFill="1" applyBorder="1" applyAlignment="1">
      <alignment horizontal="center"/>
    </xf>
    <xf numFmtId="0" fontId="28" fillId="10" borderId="17" xfId="1" applyNumberFormat="1" applyFont="1" applyFill="1" applyBorder="1" applyAlignment="1">
      <alignment horizontal="center"/>
    </xf>
    <xf numFmtId="0" fontId="34" fillId="10" borderId="17" xfId="0" applyFont="1" applyFill="1" applyBorder="1" applyAlignment="1">
      <alignment horizontal="left"/>
    </xf>
    <xf numFmtId="0" fontId="0" fillId="10" borderId="17" xfId="0" applyFill="1" applyBorder="1" applyAlignment="1">
      <alignment horizontal="center"/>
    </xf>
    <xf numFmtId="0" fontId="35" fillId="10" borderId="17" xfId="0" applyFont="1" applyFill="1" applyBorder="1" applyAlignment="1">
      <alignment horizontal="center"/>
    </xf>
    <xf numFmtId="0" fontId="0" fillId="0" borderId="17" xfId="0" applyBorder="1"/>
    <xf numFmtId="0" fontId="0" fillId="12" borderId="17" xfId="0" applyFill="1" applyBorder="1"/>
    <xf numFmtId="0" fontId="33" fillId="13" borderId="17" xfId="0" applyFont="1" applyFill="1" applyBorder="1"/>
    <xf numFmtId="1" fontId="28" fillId="10" borderId="17" xfId="0" applyNumberFormat="1" applyFont="1" applyFill="1" applyBorder="1" applyAlignment="1">
      <alignment horizontal="center"/>
    </xf>
    <xf numFmtId="0" fontId="0" fillId="10" borderId="17" xfId="0" applyFill="1" applyBorder="1"/>
    <xf numFmtId="0" fontId="36" fillId="10" borderId="17" xfId="0" applyFont="1" applyFill="1" applyBorder="1" applyAlignment="1">
      <alignment horizontal="left"/>
    </xf>
    <xf numFmtId="0" fontId="37" fillId="0" borderId="0" xfId="0" applyFont="1"/>
    <xf numFmtId="0" fontId="38" fillId="0" borderId="0" xfId="0" applyFont="1"/>
    <xf numFmtId="1" fontId="37" fillId="0" borderId="0" xfId="0" applyNumberFormat="1" applyFont="1"/>
    <xf numFmtId="0" fontId="39" fillId="0" borderId="0" xfId="0" applyFont="1"/>
    <xf numFmtId="0" fontId="37" fillId="0" borderId="0" xfId="0" applyFont="1" applyAlignment="1">
      <alignment horizontal="left"/>
    </xf>
    <xf numFmtId="0" fontId="37" fillId="0" borderId="0" xfId="0" applyFont="1" applyAlignment="1">
      <alignment horizontal="center"/>
    </xf>
    <xf numFmtId="0" fontId="37" fillId="0" borderId="0" xfId="1" applyNumberFormat="1" applyFont="1" applyFill="1" applyBorder="1" applyAlignment="1">
      <alignment horizontal="center"/>
    </xf>
    <xf numFmtId="0" fontId="38" fillId="0" borderId="0" xfId="0" applyFont="1" applyAlignment="1">
      <alignment horizontal="center"/>
    </xf>
    <xf numFmtId="1" fontId="37" fillId="0" borderId="0" xfId="0" applyNumberFormat="1" applyFont="1" applyAlignment="1">
      <alignment horizontal="center"/>
    </xf>
    <xf numFmtId="164" fontId="37" fillId="0" borderId="0" xfId="0" applyNumberFormat="1" applyFont="1"/>
    <xf numFmtId="44" fontId="37" fillId="0" borderId="0" xfId="2" applyNumberFormat="1" applyFont="1" applyFill="1" applyBorder="1"/>
    <xf numFmtId="166" fontId="37" fillId="0" borderId="0" xfId="0" applyNumberFormat="1" applyFont="1"/>
    <xf numFmtId="168" fontId="37" fillId="0" borderId="0" xfId="1" applyNumberFormat="1" applyFont="1" applyFill="1" applyBorder="1"/>
    <xf numFmtId="14" fontId="37" fillId="0" borderId="0" xfId="1" applyNumberFormat="1" applyFont="1" applyFill="1" applyBorder="1"/>
    <xf numFmtId="169" fontId="37" fillId="0" borderId="0" xfId="1" applyNumberFormat="1" applyFont="1" applyFill="1" applyBorder="1"/>
    <xf numFmtId="0" fontId="38" fillId="0" borderId="0" xfId="0" applyFont="1" applyAlignment="1">
      <alignment horizontal="left"/>
    </xf>
    <xf numFmtId="0" fontId="38" fillId="0" borderId="0" xfId="0" applyFont="1" applyAlignment="1">
      <alignment horizontal="right" vertical="center"/>
    </xf>
    <xf numFmtId="170" fontId="37" fillId="0" borderId="0" xfId="0" applyNumberFormat="1" applyFont="1" applyAlignment="1">
      <alignment vertical="center"/>
    </xf>
    <xf numFmtId="6" fontId="37" fillId="0" borderId="0" xfId="0" applyNumberFormat="1" applyFont="1" applyAlignment="1">
      <alignment vertical="center"/>
    </xf>
    <xf numFmtId="1" fontId="37" fillId="0" borderId="0" xfId="0" applyNumberFormat="1" applyFont="1" applyAlignment="1">
      <alignment vertical="center"/>
    </xf>
    <xf numFmtId="0" fontId="1" fillId="12" borderId="0" xfId="0" applyFont="1" applyFill="1" applyAlignment="1">
      <alignment horizontal="center" vertical="center"/>
    </xf>
    <xf numFmtId="0" fontId="0" fillId="6" borderId="18" xfId="0" applyFill="1" applyBorder="1" applyAlignment="1">
      <alignment horizontal="center" vertical="center"/>
    </xf>
    <xf numFmtId="37" fontId="38" fillId="0" borderId="0" xfId="1" applyNumberFormat="1" applyFont="1" applyFill="1" applyBorder="1" applyAlignment="1">
      <alignment horizontal="center"/>
    </xf>
    <xf numFmtId="0" fontId="38" fillId="0" borderId="0" xfId="4" applyFont="1" applyAlignment="1">
      <alignment horizontal="center" vertical="center"/>
    </xf>
    <xf numFmtId="0" fontId="38" fillId="0" borderId="0" xfId="4" applyFont="1" applyAlignment="1">
      <alignment horizontal="left" vertical="center"/>
    </xf>
    <xf numFmtId="37" fontId="37" fillId="0" borderId="0" xfId="1" applyNumberFormat="1" applyFont="1" applyFill="1" applyBorder="1" applyAlignment="1">
      <alignment horizontal="center" vertical="center"/>
    </xf>
    <xf numFmtId="0" fontId="37" fillId="0" borderId="0" xfId="0" applyFont="1" applyAlignment="1">
      <alignment horizontal="center" vertical="center"/>
    </xf>
    <xf numFmtId="14" fontId="37" fillId="0" borderId="0" xfId="1" applyNumberFormat="1" applyFont="1" applyFill="1" applyBorder="1" applyAlignment="1">
      <alignment horizontal="center" vertical="center"/>
    </xf>
    <xf numFmtId="0" fontId="11" fillId="6" borderId="7" xfId="0" applyFont="1" applyFill="1" applyBorder="1" applyAlignment="1">
      <alignment horizontal="left" vertical="center"/>
    </xf>
    <xf numFmtId="0" fontId="11" fillId="6" borderId="7" xfId="0" applyFont="1" applyFill="1" applyBorder="1" applyAlignment="1">
      <alignment horizontal="left"/>
    </xf>
    <xf numFmtId="0" fontId="11" fillId="11" borderId="0" xfId="0" applyFont="1" applyFill="1"/>
    <xf numFmtId="9" fontId="11" fillId="11" borderId="7" xfId="3" applyFont="1" applyFill="1" applyBorder="1" applyAlignment="1">
      <alignment horizontal="center" vertical="center"/>
    </xf>
    <xf numFmtId="0" fontId="11" fillId="11" borderId="12" xfId="0" applyFont="1" applyFill="1" applyBorder="1" applyAlignment="1">
      <alignment horizontal="center"/>
    </xf>
    <xf numFmtId="165" fontId="11" fillId="11" borderId="7" xfId="2" applyFont="1" applyFill="1" applyBorder="1" applyAlignment="1">
      <alignment horizontal="center" vertical="center"/>
    </xf>
    <xf numFmtId="0" fontId="38" fillId="0" borderId="0" xfId="0" applyFont="1" applyAlignment="1">
      <alignment horizontal="center" vertical="center"/>
    </xf>
    <xf numFmtId="0" fontId="37" fillId="0" borderId="0" xfId="0" applyFont="1" applyAlignment="1">
      <alignment horizontal="right" wrapText="1"/>
    </xf>
    <xf numFmtId="0" fontId="38" fillId="0" borderId="0" xfId="0" applyFont="1" applyAlignment="1">
      <alignment horizontal="center" vertical="center" wrapText="1"/>
    </xf>
    <xf numFmtId="0" fontId="37" fillId="0" borderId="0" xfId="0" applyFont="1" applyAlignment="1">
      <alignment wrapText="1"/>
    </xf>
    <xf numFmtId="0" fontId="37" fillId="0" borderId="0" xfId="0" applyFont="1" applyAlignment="1">
      <alignment horizontal="left" indent="1"/>
    </xf>
    <xf numFmtId="0" fontId="38" fillId="0" borderId="0" xfId="0" quotePrefix="1" applyFont="1" applyAlignment="1">
      <alignment horizontal="center" vertical="center" wrapText="1"/>
    </xf>
    <xf numFmtId="0" fontId="38" fillId="0" borderId="0" xfId="0" quotePrefix="1" applyFont="1" applyAlignment="1">
      <alignment horizontal="center" vertical="center"/>
    </xf>
    <xf numFmtId="171" fontId="37" fillId="0" borderId="0" xfId="2" applyNumberFormat="1" applyFont="1" applyFill="1" applyBorder="1" applyAlignment="1">
      <alignment horizontal="center" vertical="center"/>
    </xf>
    <xf numFmtId="165" fontId="37" fillId="0" borderId="0" xfId="2" applyFont="1" applyFill="1" applyBorder="1" applyAlignment="1">
      <alignment horizontal="center" vertical="center"/>
    </xf>
    <xf numFmtId="168" fontId="37" fillId="0" borderId="0" xfId="1" applyNumberFormat="1" applyFont="1" applyFill="1" applyBorder="1" applyAlignment="1">
      <alignment horizontal="center" vertical="center"/>
    </xf>
    <xf numFmtId="44" fontId="37" fillId="0" borderId="0" xfId="0" applyNumberFormat="1" applyFont="1" applyAlignment="1">
      <alignment horizontal="center" vertical="center"/>
    </xf>
    <xf numFmtId="165" fontId="37" fillId="0" borderId="0" xfId="0" applyNumberFormat="1" applyFont="1" applyAlignment="1">
      <alignment horizontal="center" vertical="center"/>
    </xf>
    <xf numFmtId="168" fontId="37" fillId="0" borderId="0" xfId="1" applyNumberFormat="1" applyFont="1" applyFill="1" applyBorder="1" applyAlignment="1">
      <alignment horizontal="center"/>
    </xf>
    <xf numFmtId="44" fontId="37" fillId="0" borderId="0" xfId="0" applyNumberFormat="1" applyFont="1"/>
    <xf numFmtId="0" fontId="37" fillId="0" borderId="0" xfId="2" applyNumberFormat="1" applyFont="1" applyFill="1" applyBorder="1" applyAlignment="1">
      <alignment horizontal="center" vertical="center"/>
    </xf>
    <xf numFmtId="172" fontId="37" fillId="0" borderId="0" xfId="0" applyNumberFormat="1" applyFont="1" applyAlignment="1">
      <alignment horizontal="center" vertical="center"/>
    </xf>
    <xf numFmtId="9" fontId="37" fillId="0" borderId="0" xfId="3" applyFont="1" applyFill="1" applyBorder="1" applyAlignment="1">
      <alignment horizontal="center" vertical="center"/>
    </xf>
    <xf numFmtId="173" fontId="37" fillId="0" borderId="0" xfId="3" applyNumberFormat="1" applyFont="1" applyFill="1" applyBorder="1" applyAlignment="1">
      <alignment horizontal="center"/>
    </xf>
    <xf numFmtId="173" fontId="37" fillId="0" borderId="0" xfId="3" applyNumberFormat="1" applyFont="1" applyFill="1" applyBorder="1" applyAlignment="1">
      <alignment horizontal="center" vertical="center"/>
    </xf>
    <xf numFmtId="0" fontId="37" fillId="0" borderId="0" xfId="0" applyFont="1" applyAlignment="1">
      <alignment horizontal="center" vertical="center" wrapText="1"/>
    </xf>
    <xf numFmtId="168" fontId="37" fillId="0" borderId="0" xfId="1" applyNumberFormat="1" applyFont="1" applyFill="1" applyBorder="1" applyAlignment="1">
      <alignment vertical="center"/>
    </xf>
    <xf numFmtId="0" fontId="37" fillId="0" borderId="0" xfId="0" applyFont="1" applyAlignment="1">
      <alignment horizontal="center" wrapText="1"/>
    </xf>
    <xf numFmtId="1" fontId="37" fillId="0" borderId="0" xfId="0" applyNumberFormat="1" applyFont="1" applyAlignment="1">
      <alignment horizontal="center" vertical="center"/>
    </xf>
    <xf numFmtId="0" fontId="38" fillId="0" borderId="0" xfId="0" applyFont="1" applyAlignment="1">
      <alignment horizontal="left" vertical="center" wrapText="1"/>
    </xf>
    <xf numFmtId="1" fontId="37" fillId="0" borderId="0" xfId="3" applyNumberFormat="1" applyFont="1" applyFill="1" applyBorder="1" applyAlignment="1">
      <alignment horizontal="center" vertical="center"/>
    </xf>
    <xf numFmtId="172" fontId="37" fillId="0" borderId="0" xfId="3" applyNumberFormat="1" applyFont="1" applyFill="1" applyBorder="1" applyAlignment="1">
      <alignment horizontal="center" vertical="center"/>
    </xf>
    <xf numFmtId="0" fontId="2" fillId="6" borderId="7" xfId="1" applyNumberFormat="1" applyFont="1" applyFill="1" applyBorder="1" applyAlignment="1">
      <alignment horizontal="left"/>
    </xf>
    <xf numFmtId="1" fontId="2" fillId="11" borderId="7" xfId="5" applyNumberFormat="1" applyFont="1" applyFill="1" applyBorder="1" applyAlignment="1">
      <alignment horizontal="center"/>
    </xf>
    <xf numFmtId="0" fontId="37" fillId="0" borderId="0" xfId="5" applyFont="1"/>
    <xf numFmtId="0" fontId="37" fillId="0" borderId="0" xfId="5" applyFont="1" applyAlignment="1">
      <alignment horizontal="center"/>
    </xf>
    <xf numFmtId="0" fontId="37" fillId="0" borderId="0" xfId="5" applyFont="1" applyAlignment="1">
      <alignment horizontal="left" vertical="top"/>
    </xf>
    <xf numFmtId="0" fontId="37" fillId="0" borderId="0" xfId="5" applyFont="1" applyAlignment="1">
      <alignment horizontal="center" vertical="center"/>
    </xf>
    <xf numFmtId="0" fontId="37" fillId="0" borderId="0" xfId="5" applyFont="1" applyAlignment="1">
      <alignment vertical="center"/>
    </xf>
    <xf numFmtId="1" fontId="37" fillId="0" borderId="0" xfId="5" applyNumberFormat="1" applyFont="1" applyAlignment="1">
      <alignment horizontal="center" vertical="center"/>
    </xf>
    <xf numFmtId="1" fontId="37" fillId="0" borderId="0" xfId="1" applyNumberFormat="1" applyFont="1" applyFill="1" applyBorder="1" applyAlignment="1">
      <alignment horizontal="center"/>
    </xf>
    <xf numFmtId="1" fontId="37" fillId="0" borderId="0" xfId="5" applyNumberFormat="1" applyFont="1" applyAlignment="1">
      <alignment horizontal="center"/>
    </xf>
    <xf numFmtId="0" fontId="38" fillId="0" borderId="0" xfId="0" applyFont="1" applyAlignment="1">
      <alignment horizontal="left" vertical="center"/>
    </xf>
    <xf numFmtId="0" fontId="11" fillId="11" borderId="7" xfId="0" applyFont="1" applyFill="1" applyBorder="1" applyAlignment="1">
      <alignment horizontal="center"/>
    </xf>
    <xf numFmtId="0" fontId="11" fillId="6" borderId="7" xfId="0" applyFont="1" applyFill="1" applyBorder="1" applyAlignment="1">
      <alignment horizontal="left" wrapText="1"/>
    </xf>
    <xf numFmtId="0" fontId="0" fillId="11" borderId="7" xfId="0" applyFill="1" applyBorder="1" applyAlignment="1">
      <alignment horizontal="center"/>
    </xf>
    <xf numFmtId="2" fontId="37" fillId="0" borderId="0" xfId="0" applyNumberFormat="1" applyFont="1" applyAlignment="1">
      <alignment horizontal="center"/>
    </xf>
    <xf numFmtId="174" fontId="37" fillId="0" borderId="0" xfId="0" applyNumberFormat="1" applyFont="1"/>
    <xf numFmtId="174" fontId="37" fillId="0" borderId="0" xfId="0" applyNumberFormat="1" applyFont="1" applyAlignment="1">
      <alignment horizontal="center" wrapText="1"/>
    </xf>
    <xf numFmtId="14" fontId="37" fillId="0" borderId="0" xfId="0" applyNumberFormat="1" applyFont="1"/>
    <xf numFmtId="37" fontId="37" fillId="0" borderId="0" xfId="0" applyNumberFormat="1" applyFont="1" applyAlignment="1">
      <alignment vertical="center"/>
    </xf>
    <xf numFmtId="0" fontId="19" fillId="0" borderId="19" xfId="0" applyFont="1" applyBorder="1" applyAlignment="1">
      <alignment horizontal="center"/>
    </xf>
    <xf numFmtId="0" fontId="19" fillId="0" borderId="20" xfId="0" applyFont="1" applyBorder="1" applyAlignment="1">
      <alignment horizontal="center"/>
    </xf>
    <xf numFmtId="0" fontId="19" fillId="0" borderId="21" xfId="0" applyFont="1" applyBorder="1" applyAlignment="1">
      <alignment horizontal="center"/>
    </xf>
    <xf numFmtId="0" fontId="0" fillId="0" borderId="22" xfId="0" applyBorder="1" applyAlignment="1">
      <alignment horizontal="center"/>
    </xf>
    <xf numFmtId="0" fontId="0" fillId="0" borderId="14" xfId="0" applyBorder="1" applyAlignment="1">
      <alignment horizontal="center"/>
    </xf>
    <xf numFmtId="171" fontId="0" fillId="0" borderId="23" xfId="2" applyNumberFormat="1" applyFont="1" applyFill="1"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171" fontId="0" fillId="0" borderId="26" xfId="2" applyNumberFormat="1" applyFont="1" applyFill="1" applyBorder="1" applyAlignment="1">
      <alignment horizontal="center"/>
    </xf>
    <xf numFmtId="175" fontId="0" fillId="6" borderId="18" xfId="0" applyNumberFormat="1" applyFill="1" applyBorder="1" applyAlignment="1">
      <alignment horizontal="left"/>
    </xf>
    <xf numFmtId="175" fontId="37" fillId="0" borderId="0" xfId="0" applyNumberFormat="1" applyFont="1" applyAlignment="1">
      <alignment horizontal="left"/>
    </xf>
    <xf numFmtId="171" fontId="37" fillId="0" borderId="0" xfId="2" applyNumberFormat="1" applyFont="1" applyFill="1" applyBorder="1" applyAlignment="1">
      <alignment horizontal="center"/>
    </xf>
    <xf numFmtId="0" fontId="5" fillId="0" borderId="27" xfId="0" applyFont="1" applyBorder="1"/>
    <xf numFmtId="0" fontId="0" fillId="0" borderId="28" xfId="0" applyBorder="1" applyAlignment="1">
      <alignment horizontal="center"/>
    </xf>
    <xf numFmtId="168" fontId="0" fillId="0" borderId="28" xfId="0" applyNumberFormat="1" applyBorder="1" applyAlignment="1">
      <alignment horizontal="center"/>
    </xf>
    <xf numFmtId="168" fontId="0" fillId="0" borderId="0" xfId="0" applyNumberFormat="1" applyAlignment="1">
      <alignment horizontal="center"/>
    </xf>
    <xf numFmtId="0" fontId="0" fillId="0" borderId="29" xfId="0" applyBorder="1" applyAlignment="1">
      <alignment horizontal="center"/>
    </xf>
    <xf numFmtId="168" fontId="0" fillId="0" borderId="29" xfId="0" applyNumberFormat="1" applyBorder="1" applyAlignment="1">
      <alignment horizontal="center"/>
    </xf>
    <xf numFmtId="168" fontId="37" fillId="0" borderId="0" xfId="0" applyNumberFormat="1" applyFont="1" applyAlignment="1">
      <alignment horizontal="center"/>
    </xf>
    <xf numFmtId="0" fontId="42" fillId="0" borderId="30" xfId="0" applyFont="1" applyBorder="1" applyAlignment="1">
      <alignment horizontal="center"/>
    </xf>
    <xf numFmtId="0" fontId="42" fillId="0" borderId="31" xfId="0" applyFont="1" applyBorder="1" applyAlignment="1">
      <alignment horizontal="center"/>
    </xf>
    <xf numFmtId="0" fontId="42" fillId="0" borderId="32" xfId="0" applyFont="1" applyBorder="1" applyAlignment="1">
      <alignment horizontal="center"/>
    </xf>
    <xf numFmtId="0" fontId="27" fillId="0" borderId="33" xfId="0" applyFont="1" applyBorder="1" applyAlignment="1">
      <alignment horizontal="center"/>
    </xf>
    <xf numFmtId="44" fontId="0" fillId="0" borderId="34" xfId="0" applyNumberFormat="1" applyBorder="1"/>
    <xf numFmtId="0" fontId="27" fillId="0" borderId="35" xfId="0" applyFont="1" applyBorder="1" applyAlignment="1">
      <alignment horizontal="center"/>
    </xf>
    <xf numFmtId="0" fontId="27" fillId="0" borderId="36" xfId="0" applyFont="1" applyBorder="1" applyAlignment="1">
      <alignment horizontal="center"/>
    </xf>
    <xf numFmtId="172" fontId="27" fillId="0" borderId="36" xfId="0" applyNumberFormat="1" applyFont="1" applyBorder="1" applyAlignment="1">
      <alignment horizontal="center"/>
    </xf>
    <xf numFmtId="44" fontId="0" fillId="0" borderId="37" xfId="0" applyNumberFormat="1" applyBorder="1"/>
    <xf numFmtId="176" fontId="37" fillId="0" borderId="0" xfId="0" applyNumberFormat="1" applyFont="1"/>
    <xf numFmtId="172" fontId="37" fillId="0" borderId="0" xfId="0" applyNumberFormat="1" applyFont="1" applyAlignment="1">
      <alignment horizontal="center"/>
    </xf>
    <xf numFmtId="0" fontId="27" fillId="0" borderId="0" xfId="0" applyFont="1" applyAlignment="1">
      <alignment horizontal="center"/>
    </xf>
    <xf numFmtId="172" fontId="27" fillId="0" borderId="0" xfId="0" applyNumberFormat="1" applyFont="1" applyAlignment="1">
      <alignment horizontal="center"/>
    </xf>
    <xf numFmtId="44" fontId="0" fillId="0" borderId="0" xfId="0" applyNumberFormat="1"/>
    <xf numFmtId="0" fontId="0" fillId="14" borderId="7" xfId="0" applyFill="1" applyBorder="1" applyAlignment="1">
      <alignment vertical="center" wrapText="1"/>
    </xf>
    <xf numFmtId="175" fontId="0" fillId="6" borderId="18" xfId="0" applyNumberFormat="1" applyFill="1" applyBorder="1" applyAlignment="1">
      <alignment vertical="center"/>
    </xf>
    <xf numFmtId="0" fontId="37" fillId="0" borderId="0" xfId="0" applyFont="1" applyAlignment="1">
      <alignment vertical="center" wrapText="1"/>
    </xf>
    <xf numFmtId="0" fontId="37" fillId="0" borderId="0" xfId="0" applyFont="1" applyAlignment="1">
      <alignment vertical="center"/>
    </xf>
    <xf numFmtId="175" fontId="37" fillId="0" borderId="0" xfId="0" applyNumberFormat="1" applyFont="1" applyAlignment="1">
      <alignment vertical="center"/>
    </xf>
    <xf numFmtId="0" fontId="28" fillId="0" borderId="0" xfId="8" applyFont="1" applyAlignment="1" applyProtection="1">
      <alignment horizontal="left" indent="3"/>
      <protection locked="0"/>
    </xf>
    <xf numFmtId="0" fontId="28" fillId="0" borderId="0" xfId="8" applyFont="1" applyProtection="1">
      <protection locked="0"/>
    </xf>
    <xf numFmtId="0" fontId="2" fillId="0" borderId="0" xfId="8" applyAlignment="1" applyProtection="1">
      <alignment horizontal="left" indent="3"/>
      <protection locked="0"/>
    </xf>
    <xf numFmtId="0" fontId="2" fillId="0" borderId="0" xfId="8" applyProtection="1">
      <protection locked="0"/>
    </xf>
    <xf numFmtId="9" fontId="2" fillId="0" borderId="0" xfId="9" applyFont="1" applyAlignment="1" applyProtection="1">
      <protection locked="0"/>
    </xf>
    <xf numFmtId="0" fontId="28" fillId="0" borderId="0" xfId="8" applyFont="1"/>
    <xf numFmtId="0" fontId="28" fillId="0" borderId="0" xfId="8" applyFont="1" applyAlignment="1">
      <alignment horizontal="left" indent="3"/>
    </xf>
    <xf numFmtId="0" fontId="29" fillId="8" borderId="1" xfId="8" applyFont="1" applyFill="1" applyBorder="1" applyAlignment="1">
      <alignment horizontal="left" indent="3"/>
    </xf>
    <xf numFmtId="0" fontId="28" fillId="8" borderId="10" xfId="8" applyFont="1" applyFill="1" applyBorder="1" applyAlignment="1">
      <alignment horizontal="left"/>
    </xf>
    <xf numFmtId="0" fontId="5" fillId="8" borderId="10" xfId="4" applyFont="1" applyFill="1" applyBorder="1" applyAlignment="1">
      <alignment horizontal="right"/>
    </xf>
    <xf numFmtId="0" fontId="2" fillId="8" borderId="10" xfId="4" applyFont="1" applyFill="1" applyBorder="1" applyAlignment="1">
      <alignment horizontal="left"/>
    </xf>
    <xf numFmtId="0" fontId="29" fillId="8" borderId="2" xfId="8" applyFont="1" applyFill="1" applyBorder="1" applyAlignment="1">
      <alignment horizontal="center"/>
    </xf>
    <xf numFmtId="0" fontId="30" fillId="8" borderId="5" xfId="8" applyFont="1" applyFill="1" applyBorder="1" applyAlignment="1">
      <alignment horizontal="left" indent="3"/>
    </xf>
    <xf numFmtId="0" fontId="28" fillId="8" borderId="11" xfId="8" applyFont="1" applyFill="1" applyBorder="1" applyAlignment="1">
      <alignment horizontal="left"/>
    </xf>
    <xf numFmtId="0" fontId="5" fillId="8" borderId="11" xfId="4" applyFont="1" applyFill="1" applyBorder="1" applyAlignment="1">
      <alignment horizontal="right"/>
    </xf>
    <xf numFmtId="0" fontId="2" fillId="8" borderId="11" xfId="4" applyFont="1" applyFill="1" applyBorder="1"/>
    <xf numFmtId="173" fontId="28" fillId="8" borderId="6" xfId="8" applyNumberFormat="1" applyFont="1" applyFill="1" applyBorder="1" applyAlignment="1">
      <alignment horizontal="center"/>
    </xf>
    <xf numFmtId="0" fontId="2" fillId="0" borderId="0" xfId="8" applyAlignment="1">
      <alignment horizontal="left" indent="3"/>
    </xf>
    <xf numFmtId="0" fontId="28" fillId="0" borderId="0" xfId="8" applyFont="1" applyAlignment="1">
      <alignment horizontal="left"/>
    </xf>
    <xf numFmtId="0" fontId="2" fillId="0" borderId="10" xfId="4" applyFont="1" applyBorder="1" applyAlignment="1">
      <alignment horizontal="center"/>
    </xf>
    <xf numFmtId="0" fontId="2" fillId="0" borderId="10" xfId="4" applyFont="1" applyBorder="1" applyAlignment="1">
      <alignment horizontal="left"/>
    </xf>
    <xf numFmtId="0" fontId="5" fillId="0" borderId="0" xfId="4" applyFont="1" applyAlignment="1">
      <alignment horizontal="right"/>
    </xf>
    <xf numFmtId="0" fontId="2" fillId="0" borderId="0" xfId="4" applyFont="1"/>
    <xf numFmtId="0" fontId="28" fillId="0" borderId="0" xfId="8" applyFont="1" applyAlignment="1">
      <alignment horizontal="center"/>
    </xf>
    <xf numFmtId="14" fontId="28" fillId="0" borderId="0" xfId="8" quotePrefix="1" applyNumberFormat="1" applyFont="1" applyAlignment="1">
      <alignment horizontal="center"/>
    </xf>
    <xf numFmtId="0" fontId="31" fillId="0" borderId="0" xfId="8" applyFont="1" applyAlignment="1">
      <alignment horizontal="left" indent="15"/>
    </xf>
    <xf numFmtId="0" fontId="32" fillId="0" borderId="0" xfId="8" applyFont="1" applyAlignment="1">
      <alignment horizontal="left"/>
    </xf>
    <xf numFmtId="14" fontId="28" fillId="0" borderId="0" xfId="8" applyNumberFormat="1" applyFont="1" applyAlignment="1">
      <alignment horizontal="center"/>
    </xf>
    <xf numFmtId="0" fontId="28" fillId="0" borderId="1" xfId="8" applyFont="1" applyBorder="1" applyAlignment="1">
      <alignment horizontal="left" indent="3"/>
    </xf>
    <xf numFmtId="0" fontId="28" fillId="0" borderId="10" xfId="8" applyFont="1" applyBorder="1"/>
    <xf numFmtId="9" fontId="28" fillId="0" borderId="2" xfId="8" applyNumberFormat="1" applyFont="1" applyBorder="1"/>
    <xf numFmtId="0" fontId="28" fillId="0" borderId="3" xfId="8" applyFont="1" applyBorder="1" applyAlignment="1">
      <alignment horizontal="left" indent="3"/>
    </xf>
    <xf numFmtId="0" fontId="28" fillId="6" borderId="7" xfId="8" applyFont="1" applyFill="1" applyBorder="1" applyAlignment="1">
      <alignment horizontal="center"/>
    </xf>
    <xf numFmtId="0" fontId="28" fillId="6" borderId="16" xfId="8" applyFont="1" applyFill="1" applyBorder="1" applyAlignment="1">
      <alignment horizontal="center"/>
    </xf>
    <xf numFmtId="0" fontId="28" fillId="0" borderId="4" xfId="8" applyFont="1" applyBorder="1"/>
    <xf numFmtId="0" fontId="28" fillId="6" borderId="18" xfId="8" applyFont="1" applyFill="1" applyBorder="1" applyAlignment="1">
      <alignment horizontal="center"/>
    </xf>
    <xf numFmtId="0" fontId="28" fillId="9" borderId="18" xfId="8" applyFont="1" applyFill="1" applyBorder="1" applyAlignment="1">
      <alignment horizontal="center"/>
    </xf>
    <xf numFmtId="0" fontId="28" fillId="0" borderId="5" xfId="8" applyFont="1" applyBorder="1" applyAlignment="1">
      <alignment horizontal="left" indent="3"/>
    </xf>
    <xf numFmtId="0" fontId="28" fillId="0" borderId="11" xfId="8" applyFont="1" applyBorder="1"/>
    <xf numFmtId="0" fontId="28" fillId="0" borderId="6" xfId="8" applyFont="1" applyBorder="1"/>
    <xf numFmtId="0" fontId="5" fillId="10" borderId="7" xfId="7" applyFont="1" applyFill="1" applyBorder="1" applyAlignment="1">
      <alignment horizontal="center"/>
    </xf>
    <xf numFmtId="0" fontId="2" fillId="0" borderId="7" xfId="4" applyFont="1" applyBorder="1" applyAlignment="1">
      <alignment horizontal="center"/>
    </xf>
    <xf numFmtId="0" fontId="2" fillId="0" borderId="7" xfId="8" applyBorder="1" applyAlignment="1">
      <alignment horizontal="center"/>
    </xf>
    <xf numFmtId="0" fontId="2" fillId="0" borderId="0" xfId="8"/>
    <xf numFmtId="0" fontId="5" fillId="10" borderId="7" xfId="8" applyFont="1" applyFill="1" applyBorder="1" applyAlignment="1">
      <alignment horizontal="center"/>
    </xf>
    <xf numFmtId="173" fontId="5" fillId="10" borderId="7" xfId="8" applyNumberFormat="1" applyFont="1" applyFill="1" applyBorder="1" applyAlignment="1">
      <alignment horizontal="center"/>
    </xf>
    <xf numFmtId="164" fontId="0" fillId="0" borderId="0" xfId="0" applyNumberFormat="1"/>
    <xf numFmtId="166" fontId="0" fillId="0" borderId="0" xfId="0" applyNumberFormat="1"/>
    <xf numFmtId="3" fontId="0" fillId="0" borderId="0" xfId="0" applyNumberFormat="1"/>
    <xf numFmtId="14" fontId="0" fillId="0" borderId="0" xfId="0" applyNumberFormat="1"/>
    <xf numFmtId="169" fontId="0" fillId="0" borderId="0" xfId="0" applyNumberFormat="1"/>
    <xf numFmtId="178" fontId="5" fillId="0" borderId="7" xfId="0" applyNumberFormat="1" applyFont="1" applyBorder="1" applyAlignment="1">
      <alignment horizontal="right" vertical="center"/>
    </xf>
    <xf numFmtId="178" fontId="0" fillId="0" borderId="7" xfId="0" applyNumberFormat="1" applyBorder="1" applyAlignment="1">
      <alignment vertical="center"/>
    </xf>
    <xf numFmtId="42" fontId="5" fillId="0" borderId="9" xfId="0" applyNumberFormat="1" applyFont="1" applyBorder="1" applyAlignment="1">
      <alignment horizontal="right" vertical="center"/>
    </xf>
    <xf numFmtId="49" fontId="43" fillId="0" borderId="8" xfId="0" applyNumberFormat="1" applyFont="1" applyBorder="1" applyAlignment="1">
      <alignment horizontal="left"/>
    </xf>
    <xf numFmtId="0" fontId="9" fillId="15" borderId="39" xfId="0" applyFont="1" applyFill="1" applyBorder="1"/>
    <xf numFmtId="179" fontId="0" fillId="3" borderId="38" xfId="0" applyNumberFormat="1" applyFill="1" applyBorder="1" applyAlignment="1">
      <alignment horizontal="right" vertical="center"/>
    </xf>
    <xf numFmtId="179" fontId="0" fillId="3" borderId="9" xfId="0" applyNumberFormat="1" applyFill="1" applyBorder="1" applyAlignment="1">
      <alignment horizontal="right" vertical="center"/>
    </xf>
    <xf numFmtId="179" fontId="0" fillId="11" borderId="9" xfId="0" applyNumberFormat="1" applyFill="1" applyBorder="1" applyAlignment="1">
      <alignment horizontal="right"/>
    </xf>
    <xf numFmtId="179" fontId="0" fillId="0" borderId="9" xfId="0" applyNumberFormat="1" applyBorder="1" applyAlignment="1">
      <alignment horizontal="right"/>
    </xf>
    <xf numFmtId="44" fontId="11" fillId="6" borderId="7" xfId="0" applyNumberFormat="1" applyFont="1" applyFill="1" applyBorder="1" applyAlignment="1">
      <alignment horizontal="left" vertical="center"/>
    </xf>
    <xf numFmtId="165" fontId="11" fillId="6" borderId="7" xfId="0" applyNumberFormat="1" applyFont="1" applyFill="1" applyBorder="1" applyAlignment="1">
      <alignment horizontal="left" vertical="center"/>
    </xf>
    <xf numFmtId="44" fontId="11" fillId="6" borderId="7" xfId="2" applyNumberFormat="1" applyFont="1" applyFill="1" applyBorder="1" applyAlignment="1">
      <alignment horizontal="left" vertical="center"/>
    </xf>
    <xf numFmtId="171" fontId="11" fillId="6" borderId="7" xfId="2" applyNumberFormat="1" applyFont="1" applyFill="1" applyBorder="1" applyAlignment="1">
      <alignment horizontal="left" vertical="center"/>
    </xf>
    <xf numFmtId="168" fontId="11" fillId="6" borderId="7" xfId="1" applyNumberFormat="1" applyFont="1" applyFill="1" applyBorder="1" applyAlignment="1">
      <alignment horizontal="left"/>
    </xf>
    <xf numFmtId="44" fontId="11" fillId="6" borderId="7" xfId="0" applyNumberFormat="1" applyFont="1" applyFill="1" applyBorder="1" applyAlignment="1">
      <alignment horizontal="left"/>
    </xf>
    <xf numFmtId="173" fontId="11" fillId="6" borderId="7" xfId="3" applyNumberFormat="1" applyFont="1" applyFill="1" applyBorder="1" applyAlignment="1">
      <alignment horizontal="left"/>
    </xf>
    <xf numFmtId="173" fontId="11" fillId="6" borderId="7" xfId="3" applyNumberFormat="1" applyFont="1" applyFill="1" applyBorder="1" applyAlignment="1">
      <alignment horizontal="left" vertical="center"/>
    </xf>
    <xf numFmtId="172" fontId="11" fillId="6" borderId="7" xfId="1" applyNumberFormat="1" applyFont="1" applyFill="1" applyBorder="1" applyAlignment="1">
      <alignment horizontal="left" vertical="center"/>
    </xf>
    <xf numFmtId="168" fontId="11" fillId="6" borderId="7" xfId="1" applyNumberFormat="1" applyFont="1" applyFill="1" applyBorder="1" applyAlignment="1">
      <alignment horizontal="left" vertical="center"/>
    </xf>
    <xf numFmtId="168" fontId="0" fillId="6" borderId="7" xfId="1" applyNumberFormat="1" applyFont="1" applyFill="1" applyBorder="1" applyAlignment="1">
      <alignment horizontal="left"/>
    </xf>
    <xf numFmtId="171" fontId="0" fillId="6" borderId="7" xfId="2" applyNumberFormat="1" applyFont="1" applyFill="1" applyBorder="1" applyAlignment="1">
      <alignment horizontal="left" vertical="center"/>
    </xf>
    <xf numFmtId="171" fontId="16" fillId="6" borderId="7" xfId="2" applyNumberFormat="1" applyFont="1" applyFill="1" applyBorder="1" applyAlignment="1">
      <alignment horizontal="left" vertical="center"/>
    </xf>
    <xf numFmtId="9" fontId="2" fillId="0" borderId="0" xfId="9" applyFont="1" applyAlignment="1" applyProtection="1">
      <alignment horizontal="center"/>
    </xf>
    <xf numFmtId="9" fontId="2" fillId="0" borderId="0" xfId="9" applyFont="1" applyAlignment="1" applyProtection="1">
      <alignment horizontal="center"/>
      <protection locked="0"/>
    </xf>
    <xf numFmtId="0" fontId="38" fillId="0" borderId="0" xfId="0" applyFont="1" applyAlignment="1">
      <alignment horizontal="center" vertical="center"/>
    </xf>
    <xf numFmtId="0" fontId="13" fillId="5" borderId="7" xfId="0" applyFont="1" applyFill="1" applyBorder="1" applyAlignment="1">
      <alignment horizontal="center" vertical="center"/>
    </xf>
    <xf numFmtId="0" fontId="38" fillId="0" borderId="0" xfId="4" applyFont="1" applyAlignment="1">
      <alignment horizontal="center" vertical="center"/>
    </xf>
    <xf numFmtId="0" fontId="10" fillId="5" borderId="5" xfId="4" applyFont="1" applyFill="1" applyBorder="1" applyAlignment="1">
      <alignment horizontal="center" vertical="center"/>
    </xf>
    <xf numFmtId="0" fontId="10" fillId="5" borderId="11" xfId="4" applyFont="1" applyFill="1" applyBorder="1" applyAlignment="1">
      <alignment horizontal="center" vertical="center"/>
    </xf>
    <xf numFmtId="0" fontId="10" fillId="5" borderId="11" xfId="0" applyFont="1" applyFill="1" applyBorder="1" applyAlignment="1">
      <alignment horizontal="center" vertical="center"/>
    </xf>
    <xf numFmtId="0" fontId="38" fillId="0" borderId="0" xfId="0" applyFont="1" applyAlignment="1">
      <alignment horizontal="left" vertical="center" wrapText="1"/>
    </xf>
    <xf numFmtId="0" fontId="13" fillId="4" borderId="1" xfId="0" applyFont="1" applyFill="1" applyBorder="1" applyAlignment="1">
      <alignment horizontal="left" vertical="center" wrapText="1"/>
    </xf>
    <xf numFmtId="0" fontId="13" fillId="4" borderId="10" xfId="0" applyFont="1" applyFill="1" applyBorder="1" applyAlignment="1">
      <alignment horizontal="left" vertical="center" wrapText="1"/>
    </xf>
    <xf numFmtId="0" fontId="13" fillId="4" borderId="2" xfId="0" applyFont="1" applyFill="1" applyBorder="1" applyAlignment="1">
      <alignment horizontal="left" vertical="center" wrapText="1"/>
    </xf>
    <xf numFmtId="0" fontId="13" fillId="5" borderId="11" xfId="0" applyFont="1" applyFill="1" applyBorder="1" applyAlignment="1">
      <alignment horizontal="center" vertical="center"/>
    </xf>
    <xf numFmtId="2" fontId="11" fillId="6" borderId="7" xfId="0" applyNumberFormat="1" applyFont="1" applyFill="1" applyBorder="1" applyAlignment="1">
      <alignment horizontal="left"/>
    </xf>
    <xf numFmtId="1" fontId="11" fillId="6" borderId="7" xfId="0" applyNumberFormat="1" applyFont="1" applyFill="1" applyBorder="1" applyAlignment="1">
      <alignment horizontal="left"/>
    </xf>
    <xf numFmtId="2" fontId="11" fillId="6" borderId="7" xfId="1" applyNumberFormat="1" applyFont="1" applyFill="1" applyBorder="1" applyAlignment="1">
      <alignment horizontal="left"/>
    </xf>
    <xf numFmtId="174" fontId="11" fillId="6" borderId="7" xfId="0" applyNumberFormat="1" applyFont="1" applyFill="1" applyBorder="1" applyAlignment="1">
      <alignment horizontal="left" wrapText="1"/>
    </xf>
    <xf numFmtId="14" fontId="11" fillId="6" borderId="7" xfId="0" applyNumberFormat="1" applyFont="1" applyFill="1" applyBorder="1" applyAlignment="1">
      <alignment horizontal="left"/>
    </xf>
    <xf numFmtId="1" fontId="11" fillId="6" borderId="7" xfId="0" applyNumberFormat="1" applyFont="1" applyFill="1" applyBorder="1" applyAlignment="1">
      <alignment horizontal="left" vertical="center"/>
    </xf>
    <xf numFmtId="37" fontId="11" fillId="6" borderId="7" xfId="0" applyNumberFormat="1" applyFont="1" applyFill="1" applyBorder="1" applyAlignment="1">
      <alignment horizontal="left" vertical="center"/>
    </xf>
  </cellXfs>
  <cellStyles count="10">
    <cellStyle name="Comma" xfId="1" builtinId="3"/>
    <cellStyle name="Currency" xfId="2" builtinId="4"/>
    <cellStyle name="Currency 2" xfId="6" xr:uid="{5BDFC581-BA55-4EA9-A872-5B0378C2D062}"/>
    <cellStyle name="Normal" xfId="0" builtinId="0"/>
    <cellStyle name="Normal 2" xfId="4" xr:uid="{FFF8780F-36BF-4354-82E1-628F8595ECEC}"/>
    <cellStyle name="Normal 2 2" xfId="5" xr:uid="{A51747AB-F9CC-47A6-9613-A825FCDD637B}"/>
    <cellStyle name="Normal 2 2 2" xfId="7" xr:uid="{F41E1060-F7F7-4A33-8EB8-200A17CBF679}"/>
    <cellStyle name="Normal 4" xfId="8" xr:uid="{0F8A9A74-1263-4121-A6C7-2EA1C78E24FF}"/>
    <cellStyle name="Percent" xfId="3" builtinId="5"/>
    <cellStyle name="Percent 2" xfId="9" xr:uid="{F1381E05-16C4-47CC-9529-6D15A5FE72FA}"/>
  </cellStyles>
  <dxfs count="524">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theme="0"/>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theme="0"/>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theme="0"/>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theme="0"/>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theme="0"/>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theme="0"/>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theme="0"/>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theme="0"/>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theme="0"/>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theme="0"/>
        </patternFill>
      </fill>
    </dxf>
    <dxf>
      <fill>
        <patternFill>
          <bgColor rgb="FFD7BE91"/>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FFC7CE"/>
        </patternFill>
      </fill>
    </dxf>
    <dxf>
      <fill>
        <patternFill>
          <bgColor rgb="FFFFC7CE"/>
        </patternFill>
      </fill>
    </dxf>
    <dxf>
      <font>
        <b val="0"/>
        <i val="0"/>
        <strike val="0"/>
        <condense val="0"/>
        <extend val="0"/>
        <outline val="0"/>
        <shadow val="0"/>
        <u val="none"/>
        <vertAlign val="baseline"/>
        <sz val="5"/>
        <color theme="0"/>
        <name val="Wingdings"/>
        <charset val="2"/>
        <scheme val="none"/>
      </font>
      <numFmt numFmtId="34" formatCode="_(&quot;$&quot;* #,##0.00_);_(&quot;$&quot;* \(#,##0.00\);_(&quot;$&quot;* &quot;-&quot;??_);_(@_)"/>
      <fill>
        <patternFill patternType="none">
          <fgColor indexed="64"/>
          <bgColor theme="0"/>
        </patternFill>
      </fill>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numFmt numFmtId="172" formatCode="0.0"/>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border outline="0">
        <left style="thin">
          <color theme="8"/>
        </left>
        <right style="thin">
          <color theme="8"/>
        </right>
        <top style="thin">
          <color theme="8"/>
        </top>
        <bottom style="thin">
          <color theme="8"/>
        </bottom>
      </border>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numFmt numFmtId="34" formatCode="_(&quot;$&quot;* #,##0.00_);_(&quot;$&quot;* \(#,##0.00\);_(&quot;$&quot;* &quot;-&quot;??_);_(@_)"/>
      <fill>
        <patternFill patternType="none">
          <fgColor indexed="64"/>
          <bgColor theme="0"/>
        </patternFill>
      </fill>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numFmt numFmtId="172" formatCode="0.0"/>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border outline="0">
        <left style="thin">
          <color rgb="FFA02B93"/>
        </left>
        <right style="thin">
          <color rgb="FFA02B93"/>
        </right>
        <top style="thin">
          <color rgb="FFA02B93"/>
        </top>
        <bottom style="thin">
          <color rgb="FFA02B93"/>
        </bottom>
      </border>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34" formatCode="_(&quot;$&quot;* #,##0.00_);_(&quot;$&quot;* \(#,##0.00\);_(&quot;$&quot;* &quot;-&quot;??_);_(@_)"/>
      <border diagonalUp="0" diagonalDown="0">
        <left/>
        <right/>
        <top style="thin">
          <color theme="8"/>
        </top>
        <bottom/>
        <vertical/>
        <horizontal/>
      </border>
    </dxf>
    <dxf>
      <font>
        <b val="0"/>
        <i val="0"/>
        <strike val="0"/>
        <condense val="0"/>
        <extend val="0"/>
        <outline val="0"/>
        <shadow val="0"/>
        <u val="none"/>
        <vertAlign val="baseline"/>
        <sz val="10"/>
        <color rgb="FF000000"/>
        <name val="Helvetica Neue"/>
        <family val="2"/>
        <scheme val="none"/>
      </font>
      <alignment horizontal="center" vertical="bottom" textRotation="0" wrapText="0" indent="0" justifyLastLine="0" shrinkToFit="0" readingOrder="0"/>
      <border diagonalUp="0" diagonalDown="0">
        <left/>
        <right/>
        <top style="thin">
          <color theme="8"/>
        </top>
        <bottom/>
        <vertical/>
        <horizontal/>
      </border>
    </dxf>
    <dxf>
      <font>
        <b val="0"/>
        <i val="0"/>
        <strike val="0"/>
        <condense val="0"/>
        <extend val="0"/>
        <outline val="0"/>
        <shadow val="0"/>
        <u val="none"/>
        <vertAlign val="baseline"/>
        <sz val="10"/>
        <color rgb="FF000000"/>
        <name val="Helvetica Neue"/>
        <family val="2"/>
        <scheme val="none"/>
      </font>
      <alignment horizontal="center" vertical="bottom" textRotation="0" wrapText="0" indent="0" justifyLastLine="0" shrinkToFit="0" readingOrder="0"/>
      <border diagonalUp="0" diagonalDown="0">
        <left/>
        <right/>
        <top style="thin">
          <color theme="8"/>
        </top>
        <bottom/>
        <vertical/>
        <horizontal/>
      </border>
    </dxf>
    <dxf>
      <font>
        <b val="0"/>
        <i val="0"/>
        <strike val="0"/>
        <condense val="0"/>
        <extend val="0"/>
        <outline val="0"/>
        <shadow val="0"/>
        <u val="none"/>
        <vertAlign val="baseline"/>
        <sz val="10"/>
        <color rgb="FF000000"/>
        <name val="Helvetica Neue"/>
        <family val="2"/>
        <scheme val="none"/>
      </font>
      <alignment horizontal="center" vertical="bottom" textRotation="0" wrapText="0" indent="0" justifyLastLine="0" shrinkToFit="0" readingOrder="0"/>
      <border diagonalUp="0" diagonalDown="0">
        <left/>
        <right/>
        <top style="thin">
          <color theme="8"/>
        </top>
        <bottom/>
        <vertical/>
        <horizontal/>
      </border>
    </dxf>
    <dxf>
      <font>
        <b val="0"/>
        <i val="0"/>
        <strike val="0"/>
        <condense val="0"/>
        <extend val="0"/>
        <outline val="0"/>
        <shadow val="0"/>
        <u val="none"/>
        <vertAlign val="baseline"/>
        <sz val="10"/>
        <color rgb="FF000000"/>
        <name val="Helvetica Neue"/>
        <family val="2"/>
        <scheme val="none"/>
      </font>
      <numFmt numFmtId="172" formatCode="0.0"/>
      <alignment horizontal="center" vertical="bottom" textRotation="0" wrapText="0" indent="0" justifyLastLine="0" shrinkToFit="0" readingOrder="0"/>
      <border diagonalUp="0" diagonalDown="0">
        <left/>
        <right/>
        <top style="thin">
          <color theme="8"/>
        </top>
        <bottom/>
        <vertical/>
        <horizontal/>
      </border>
    </dxf>
    <dxf>
      <font>
        <b val="0"/>
        <i val="0"/>
        <strike val="0"/>
        <condense val="0"/>
        <extend val="0"/>
        <outline val="0"/>
        <shadow val="0"/>
        <u val="none"/>
        <vertAlign val="baseline"/>
        <sz val="10"/>
        <color rgb="FF000000"/>
        <name val="Helvetica Neue"/>
        <family val="2"/>
        <scheme val="none"/>
      </font>
      <alignment horizontal="center" vertical="bottom" textRotation="0" wrapText="0" indent="0" justifyLastLine="0" shrinkToFit="0" readingOrder="0"/>
      <border diagonalUp="0" diagonalDown="0">
        <left/>
        <right/>
        <top style="thin">
          <color theme="8"/>
        </top>
        <bottom/>
        <vertical/>
        <horizontal/>
      </border>
    </dxf>
    <dxf>
      <font>
        <b val="0"/>
        <i val="0"/>
        <strike val="0"/>
        <condense val="0"/>
        <extend val="0"/>
        <outline val="0"/>
        <shadow val="0"/>
        <u val="none"/>
        <vertAlign val="baseline"/>
        <sz val="10"/>
        <color rgb="FF000000"/>
        <name val="Helvetica Neue"/>
        <family val="2"/>
        <scheme val="none"/>
      </font>
      <alignment horizontal="center" vertical="bottom" textRotation="0" wrapText="0" indent="0" justifyLastLine="0" shrinkToFit="0" readingOrder="0"/>
      <border diagonalUp="0" diagonalDown="0">
        <left/>
        <right/>
        <top style="thin">
          <color theme="8"/>
        </top>
        <bottom/>
        <vertical/>
        <horizontal/>
      </border>
    </dxf>
    <dxf>
      <border outline="0">
        <left style="thin">
          <color rgb="FFA02B93"/>
        </left>
        <right style="thin">
          <color rgb="FFA02B93"/>
        </right>
        <top style="thin">
          <color rgb="FFA02B93"/>
        </top>
        <bottom style="thin">
          <color rgb="FFA02B93"/>
        </bottom>
      </border>
    </dxf>
    <dxf>
      <font>
        <b val="0"/>
        <i val="0"/>
        <strike val="0"/>
        <condense val="0"/>
        <extend val="0"/>
        <outline val="0"/>
        <shadow val="0"/>
        <u val="none"/>
        <vertAlign val="baseline"/>
        <sz val="10"/>
        <color rgb="FF000000"/>
        <name val="Helvetica Neue"/>
        <family val="2"/>
        <scheme val="none"/>
      </font>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strike val="0"/>
        <outline val="0"/>
        <shadow val="0"/>
        <u val="none"/>
        <vertAlign val="baseline"/>
        <sz val="5"/>
        <color theme="0"/>
        <name val="Wingdings"/>
        <charset val="2"/>
        <scheme val="none"/>
      </font>
      <numFmt numFmtId="168" formatCode="_-* #,##0_-;\-* #,##0_-;_-* &quot;-&quot;??_-;_-@_-"/>
      <fill>
        <patternFill patternType="none">
          <fgColor indexed="64"/>
          <bgColor theme="0"/>
        </patternFill>
      </fill>
      <alignment horizontal="center" vertical="bottom" textRotation="0" wrapText="0" indent="0" justifyLastLine="0" shrinkToFit="0" readingOrder="0"/>
    </dxf>
    <dxf>
      <font>
        <strike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strike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strike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strike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strike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strike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strike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strike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border outline="0">
        <top style="thin">
          <color theme="1"/>
        </top>
        <bottom style="thin">
          <color theme="1"/>
        </bottom>
      </border>
    </dxf>
    <dxf>
      <font>
        <strike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5"/>
        <color theme="0"/>
        <name val="Wingdings"/>
        <charset val="2"/>
        <scheme val="none"/>
      </font>
      <fill>
        <patternFill patternType="none">
          <fgColor indexed="64"/>
          <bgColor theme="0"/>
        </patternFill>
      </fill>
    </dxf>
    <dxf>
      <font>
        <strike val="0"/>
        <outline val="0"/>
        <shadow val="0"/>
        <u val="none"/>
        <vertAlign val="baseline"/>
        <sz val="5"/>
        <color theme="0"/>
        <name val="Wingdings"/>
        <charset val="2"/>
        <scheme val="none"/>
      </font>
      <numFmt numFmtId="168" formatCode="_-* #,##0_-;\-* #,##0_-;_-* &quot;-&quot;??_-;_-@_-"/>
      <fill>
        <patternFill patternType="none">
          <fgColor indexed="64"/>
          <bgColor theme="0"/>
        </patternFill>
      </fill>
      <alignment horizontal="center" vertical="bottom" textRotation="0" wrapText="0" indent="0" justifyLastLine="0" shrinkToFit="0" readingOrder="0"/>
    </dxf>
    <dxf>
      <font>
        <strike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strike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strike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strike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strike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strike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strike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strike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border outline="0">
        <top style="thin">
          <color rgb="FF000000"/>
        </top>
        <bottom style="thin">
          <color rgb="FF000000"/>
        </bottom>
      </border>
    </dxf>
    <dxf>
      <font>
        <strike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5"/>
        <color theme="0"/>
        <name val="Wingdings"/>
        <charset val="2"/>
        <scheme val="none"/>
      </font>
      <fill>
        <patternFill patternType="none">
          <fgColor indexed="64"/>
          <bgColor theme="0"/>
        </patternFill>
      </fill>
    </dxf>
    <dxf>
      <font>
        <strike val="0"/>
        <outline val="0"/>
        <shadow val="0"/>
        <u val="none"/>
        <vertAlign val="baseline"/>
        <sz val="5"/>
        <color theme="0"/>
        <name val="Wingdings"/>
        <charset val="2"/>
        <scheme val="none"/>
      </font>
      <numFmt numFmtId="168" formatCode="_-* #,##0_-;\-* #,##0_-;_-* &quot;-&quot;??_-;_-@_-"/>
      <fill>
        <patternFill patternType="none">
          <fgColor indexed="64"/>
          <bgColor theme="0"/>
        </patternFill>
      </fill>
      <alignment horizontal="center" vertical="bottom" textRotation="0" wrapText="0" indent="0" justifyLastLine="0" shrinkToFit="0" readingOrder="0"/>
    </dxf>
    <dxf>
      <font>
        <strike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strike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strike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strike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strike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strike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strike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strike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border outline="0">
        <top style="thin">
          <color rgb="FF000000"/>
        </top>
        <bottom style="thin">
          <color rgb="FF000000"/>
        </bottom>
      </border>
    </dxf>
    <dxf>
      <font>
        <strike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5"/>
        <color theme="0"/>
        <name val="Wingdings"/>
        <charset val="2"/>
        <scheme val="none"/>
      </font>
      <fill>
        <patternFill patternType="none">
          <fgColor indexed="64"/>
          <bgColor theme="0"/>
        </patternFill>
      </fill>
    </dxf>
    <dxf>
      <font>
        <b val="0"/>
        <i val="0"/>
        <strike val="0"/>
        <condense val="0"/>
        <extend val="0"/>
        <outline val="0"/>
        <shadow val="0"/>
        <u val="none"/>
        <vertAlign val="baseline"/>
        <sz val="5"/>
        <color theme="0"/>
        <name val="Wingdings"/>
        <charset val="2"/>
        <scheme val="none"/>
      </font>
      <numFmt numFmtId="171" formatCode="_-&quot;$&quot;* #,##0_-;\-&quot;$&quot;* #,##0_-;_-&quot;$&quot;* &quot;-&quot;??_-;_-@_-"/>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border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numFmt numFmtId="171" formatCode="_-&quot;$&quot;* #,##0_-;\-&quot;$&quot;* #,##0_-;_-&quot;$&quot;* &quot;-&quot;??_-;_-@_-"/>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border outline="0">
        <left style="thin">
          <color rgb="FF4EA72E"/>
        </left>
        <right style="thin">
          <color rgb="FF4EA72E"/>
        </right>
        <top style="thin">
          <color rgb="FF4EA72E"/>
        </top>
        <bottom style="thin">
          <color rgb="FF4EA72E"/>
        </bottom>
      </border>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numFmt numFmtId="171" formatCode="_-&quot;$&quot;* #,##0_-;\-&quot;$&quot;* #,##0_-;_-&quot;$&quot;* &quot;-&quot;??_-;_-@_-"/>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border outline="0">
        <left style="thin">
          <color rgb="FF4EA72E"/>
        </left>
        <right style="thin">
          <color rgb="FF4EA72E"/>
        </right>
        <top style="thin">
          <color rgb="FF4EA72E"/>
        </top>
        <bottom style="thin">
          <color rgb="FF4EA72E"/>
        </bottom>
      </border>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oneCellAnchor>
    <xdr:from>
      <xdr:col>1</xdr:col>
      <xdr:colOff>21166</xdr:colOff>
      <xdr:row>12</xdr:row>
      <xdr:rowOff>16933</xdr:rowOff>
    </xdr:from>
    <xdr:ext cx="3966633" cy="1087967"/>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7E4462F-2A3E-4BEB-92FF-8E263DD2884E}"/>
                </a:ext>
              </a:extLst>
            </xdr:cNvPr>
            <xdr:cNvSpPr txBox="1"/>
          </xdr:nvSpPr>
          <xdr:spPr>
            <a:xfrm>
              <a:off x="158326" y="2401993"/>
              <a:ext cx="3966633" cy="1087967"/>
            </a:xfrm>
            <a:prstGeom prst="rect">
              <a:avLst/>
            </a:prstGeom>
            <a:solidFill>
              <a:schemeClr val="bg1">
                <a:lumMod val="95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noAutofit/>
            </a:bodyPr>
            <a:lstStyle/>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F(A, B, C, D, E) =</a:t>
              </a:r>
              <a14:m>
                <m:oMath xmlns:m="http://schemas.openxmlformats.org/officeDocument/2006/math">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 </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B</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 × </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A</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f>
                    <m:f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fPr>
                    <m:num>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C</m:t>
                      </m:r>
                    </m:num>
                    <m:den>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E</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D</m:t>
                      </m:r>
                    </m:den>
                  </m:f>
                </m:oMath>
              </a14:m>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14:m>
                <m:oMath xmlns:m="http://schemas.openxmlformats.org/officeDocument/2006/math">
                  <m:sSup>
                    <m:sSup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p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G</m:t>
                      </m:r>
                      <m:d>
                        <m:d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d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A</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B</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E</m:t>
                          </m:r>
                        </m:e>
                      </m:d>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A</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B</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e>
                    <m:sup>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2</m:t>
                      </m:r>
                    </m:sup>
                  </m:sSup>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 + </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A</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 × </m:t>
                  </m:r>
                  <m:sSup>
                    <m:sSup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p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E</m:t>
                      </m:r>
                    </m:e>
                    <m:sup>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1/2</m:t>
                      </m:r>
                    </m:sup>
                  </m:sSup>
                </m:oMath>
              </a14:m>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xdr:txBody>
        </xdr:sp>
      </mc:Choice>
      <mc:Fallback xmlns="">
        <xdr:sp macro="" textlink="">
          <xdr:nvSpPr>
            <xdr:cNvPr id="2" name="TextBox 1">
              <a:extLst>
                <a:ext uri="{FF2B5EF4-FFF2-40B4-BE49-F238E27FC236}">
                  <a16:creationId xmlns:a16="http://schemas.microsoft.com/office/drawing/2014/main" id="{07E4462F-2A3E-4BEB-92FF-8E263DD2884E}"/>
                </a:ext>
              </a:extLst>
            </xdr:cNvPr>
            <xdr:cNvSpPr txBox="1"/>
          </xdr:nvSpPr>
          <xdr:spPr>
            <a:xfrm>
              <a:off x="158326" y="2401993"/>
              <a:ext cx="3966633" cy="1087967"/>
            </a:xfrm>
            <a:prstGeom prst="rect">
              <a:avLst/>
            </a:prstGeom>
            <a:solidFill>
              <a:schemeClr val="bg1">
                <a:lumMod val="95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noAutofit/>
            </a:bodyPr>
            <a:lstStyle/>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F(A, B, C, D, E) = B × A+C/(E−D)</a:t>
              </a: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b="0" i="0">
                  <a:solidFill>
                    <a:schemeClr val="dk1"/>
                  </a:solidFill>
                  <a:latin typeface="Cambria Math" panose="02040503050406030204" pitchFamily="18" charset="0"/>
                  <a:ea typeface="Cambria Math" panose="02040503050406030204" pitchFamily="18" charset="0"/>
                </a:rPr>
                <a:t>〖</a:t>
              </a: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G(A,B,E)=(A+B)〗^2  + A × E^(1/2)</a:t>
              </a:r>
            </a:p>
          </xdr:txBody>
        </xdr:sp>
      </mc:Fallback>
    </mc:AlternateContent>
    <xdr:clientData/>
  </xdr:oneCellAnchor>
  <xdr:twoCellAnchor>
    <xdr:from>
      <xdr:col>8</xdr:col>
      <xdr:colOff>40822</xdr:colOff>
      <xdr:row>12</xdr:row>
      <xdr:rowOff>13115</xdr:rowOff>
    </xdr:from>
    <xdr:to>
      <xdr:col>13</xdr:col>
      <xdr:colOff>647700</xdr:colOff>
      <xdr:row>17</xdr:row>
      <xdr:rowOff>103415</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AB528D3E-E5F8-4CEC-8C35-2D5246A1C06C}"/>
                </a:ext>
              </a:extLst>
            </xdr:cNvPr>
            <xdr:cNvSpPr txBox="1"/>
          </xdr:nvSpPr>
          <xdr:spPr>
            <a:xfrm>
              <a:off x="4163242" y="2398175"/>
              <a:ext cx="4371158" cy="1042800"/>
            </a:xfrm>
            <a:prstGeom prst="rect">
              <a:avLst/>
            </a:prstGeom>
            <a:solidFill>
              <a:schemeClr val="bg1">
                <a:lumMod val="95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noAutofit/>
            </a:bodyPr>
            <a:lstStyle/>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J(A, B, </a:t>
              </a:r>
              <a14:m>
                <m:oMath xmlns:m="http://schemas.openxmlformats.org/officeDocument/2006/math">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1</m:t>
                      </m:r>
                    </m:sub>
                  </m:sSub>
                </m:oMath>
              </a14:m>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 </a:t>
              </a:r>
              <a14:m>
                <m:oMath xmlns:m="http://schemas.openxmlformats.org/officeDocument/2006/math">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2</m:t>
                      </m:r>
                    </m:sub>
                  </m:s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3</m:t>
                      </m:r>
                    </m:sub>
                  </m:s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A</m:t>
                  </m:r>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1</m:t>
                      </m:r>
                    </m:sub>
                  </m:sSub>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2</m:t>
                      </m:r>
                    </m:sub>
                  </m:sSub>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3</m:t>
                      </m:r>
                    </m:sub>
                  </m:s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B</m:t>
                  </m:r>
                  <m:rad>
                    <m:radPr>
                      <m:degHide m:val="on"/>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radPr>
                    <m:deg/>
                    <m:e>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1</m:t>
                          </m:r>
                        </m:sub>
                      </m:sSub>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2</m:t>
                          </m:r>
                        </m:sub>
                      </m:sSub>
                    </m:e>
                  </m:rad>
                </m:oMath>
              </a14:m>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K</a:t>
              </a:r>
              <a14:m>
                <m:oMath xmlns:m="http://schemas.openxmlformats.org/officeDocument/2006/math">
                  <m:d>
                    <m:d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dPr>
                    <m:e>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C</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D</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E</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1</m:t>
                          </m:r>
                        </m:sub>
                      </m:s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2</m:t>
                          </m:r>
                        </m:sub>
                      </m:sSub>
                    </m:e>
                  </m:d>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 </m:t>
                  </m:r>
                  <m:f>
                    <m:f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fPr>
                    <m:num>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C</m:t>
                      </m:r>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1</m:t>
                          </m:r>
                        </m:sub>
                      </m:sSub>
                    </m:num>
                    <m:den>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1</m:t>
                          </m:r>
                        </m:sub>
                      </m:s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 </m:t>
                      </m:r>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2</m:t>
                          </m:r>
                        </m:sub>
                      </m:s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den>
                  </m:f>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D</m:t>
                  </m:r>
                  <m:sSubSup>
                    <m:sSubSup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Sup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2</m:t>
                      </m:r>
                    </m:sub>
                    <m:sup>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E</m:t>
                      </m:r>
                    </m:sup>
                  </m:sSubSup>
                </m:oMath>
              </a14:m>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xdr:txBody>
        </xdr:sp>
      </mc:Choice>
      <mc:Fallback xmlns="">
        <xdr:sp macro="" textlink="">
          <xdr:nvSpPr>
            <xdr:cNvPr id="3" name="TextBox 2">
              <a:extLst>
                <a:ext uri="{FF2B5EF4-FFF2-40B4-BE49-F238E27FC236}">
                  <a16:creationId xmlns:a16="http://schemas.microsoft.com/office/drawing/2014/main" id="{AB528D3E-E5F8-4CEC-8C35-2D5246A1C06C}"/>
                </a:ext>
              </a:extLst>
            </xdr:cNvPr>
            <xdr:cNvSpPr txBox="1"/>
          </xdr:nvSpPr>
          <xdr:spPr>
            <a:xfrm>
              <a:off x="4163242" y="2398175"/>
              <a:ext cx="4371158" cy="1042800"/>
            </a:xfrm>
            <a:prstGeom prst="rect">
              <a:avLst/>
            </a:prstGeom>
            <a:solidFill>
              <a:schemeClr val="bg1">
                <a:lumMod val="95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noAutofit/>
            </a:bodyPr>
            <a:lstStyle/>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J(A, B, X_1, X_2,X_3)=AX_1 X_2 X_3+B</a:t>
              </a:r>
              <a:r>
                <a:rPr lang="en-US" sz="1400" b="0" i="0">
                  <a:solidFill>
                    <a:schemeClr val="dk1"/>
                  </a:solidFill>
                  <a:latin typeface="Cambria Math" panose="02040503050406030204" pitchFamily="18" charset="0"/>
                  <a:ea typeface="Cambria Math" panose="02040503050406030204" pitchFamily="18" charset="0"/>
                </a:rPr>
                <a:t>√(</a:t>
              </a: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X_1 X_2 )</a:t>
              </a: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K</a:t>
              </a:r>
              <a:r>
                <a:rPr lang="en-US" sz="1400" b="0" i="0">
                  <a:solidFill>
                    <a:schemeClr val="dk1"/>
                  </a:solidFill>
                  <a:latin typeface="Cambria Math" panose="02040503050406030204" pitchFamily="18" charset="0"/>
                  <a:ea typeface="Cambria Math" panose="02040503050406030204" pitchFamily="18" charset="0"/>
                </a:rPr>
                <a:t>(〖</a:t>
              </a: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C,D,E,X〗_1,X_2 )= </a:t>
              </a:r>
              <a:r>
                <a:rPr lang="en-US" sz="1400" b="0" i="0">
                  <a:solidFill>
                    <a:schemeClr val="dk1"/>
                  </a:solidFill>
                  <a:latin typeface="Cambria Math" panose="02040503050406030204" pitchFamily="18" charset="0"/>
                  <a:ea typeface="Cambria Math" panose="02040503050406030204" pitchFamily="18" charset="0"/>
                </a:rPr>
                <a:t> (</a:t>
              </a: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CX_1)/((X_1+ X_2))+DX_2^E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1</xdr:col>
      <xdr:colOff>21166</xdr:colOff>
      <xdr:row>12</xdr:row>
      <xdr:rowOff>16933</xdr:rowOff>
    </xdr:from>
    <xdr:ext cx="3966633" cy="1087967"/>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E39CD92E-F1E3-4545-A85A-E6574ECA6375}"/>
                </a:ext>
              </a:extLst>
            </xdr:cNvPr>
            <xdr:cNvSpPr txBox="1"/>
          </xdr:nvSpPr>
          <xdr:spPr>
            <a:xfrm>
              <a:off x="158326" y="2401993"/>
              <a:ext cx="3966633" cy="1087967"/>
            </a:xfrm>
            <a:prstGeom prst="rect">
              <a:avLst/>
            </a:prstGeom>
            <a:solidFill>
              <a:schemeClr val="bg1">
                <a:lumMod val="95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noAutofit/>
            </a:bodyPr>
            <a:lstStyle/>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F(A, B, C, D, E) =</a:t>
              </a:r>
              <a14:m>
                <m:oMath xmlns:m="http://schemas.openxmlformats.org/officeDocument/2006/math">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 </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B</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 × </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A</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f>
                    <m:f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fPr>
                    <m:num>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C</m:t>
                      </m:r>
                    </m:num>
                    <m:den>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E</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D</m:t>
                      </m:r>
                    </m:den>
                  </m:f>
                </m:oMath>
              </a14:m>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14:m>
                <m:oMath xmlns:m="http://schemas.openxmlformats.org/officeDocument/2006/math">
                  <m:sSup>
                    <m:sSup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p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G</m:t>
                      </m:r>
                      <m:d>
                        <m:d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d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A</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B</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E</m:t>
                          </m:r>
                        </m:e>
                      </m:d>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A</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B</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e>
                    <m:sup>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2</m:t>
                      </m:r>
                    </m:sup>
                  </m:sSup>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 + </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A</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 × </m:t>
                  </m:r>
                  <m:sSup>
                    <m:sSup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p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E</m:t>
                      </m:r>
                    </m:e>
                    <m:sup>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1/2</m:t>
                      </m:r>
                    </m:sup>
                  </m:sSup>
                </m:oMath>
              </a14:m>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xdr:txBody>
        </xdr:sp>
      </mc:Choice>
      <mc:Fallback xmlns="">
        <xdr:sp macro="" textlink="">
          <xdr:nvSpPr>
            <xdr:cNvPr id="2" name="TextBox 1">
              <a:extLst>
                <a:ext uri="{FF2B5EF4-FFF2-40B4-BE49-F238E27FC236}">
                  <a16:creationId xmlns:a16="http://schemas.microsoft.com/office/drawing/2014/main" id="{E39CD92E-F1E3-4545-A85A-E6574ECA6375}"/>
                </a:ext>
              </a:extLst>
            </xdr:cNvPr>
            <xdr:cNvSpPr txBox="1"/>
          </xdr:nvSpPr>
          <xdr:spPr>
            <a:xfrm>
              <a:off x="158326" y="2401993"/>
              <a:ext cx="3966633" cy="1087967"/>
            </a:xfrm>
            <a:prstGeom prst="rect">
              <a:avLst/>
            </a:prstGeom>
            <a:solidFill>
              <a:schemeClr val="bg1">
                <a:lumMod val="95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noAutofit/>
            </a:bodyPr>
            <a:lstStyle/>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F(A, B, C, D, E) = B × A+C/(E−D)</a:t>
              </a: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b="0" i="0">
                  <a:solidFill>
                    <a:schemeClr val="dk1"/>
                  </a:solidFill>
                  <a:latin typeface="Cambria Math" panose="02040503050406030204" pitchFamily="18" charset="0"/>
                  <a:ea typeface="Cambria Math" panose="02040503050406030204" pitchFamily="18" charset="0"/>
                </a:rPr>
                <a:t>〖</a:t>
              </a: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G(A,B,E)=(A+B)〗^2  + A × E^(1/2)</a:t>
              </a:r>
            </a:p>
          </xdr:txBody>
        </xdr:sp>
      </mc:Fallback>
    </mc:AlternateContent>
    <xdr:clientData/>
  </xdr:oneCellAnchor>
  <xdr:twoCellAnchor>
    <xdr:from>
      <xdr:col>8</xdr:col>
      <xdr:colOff>40822</xdr:colOff>
      <xdr:row>12</xdr:row>
      <xdr:rowOff>13115</xdr:rowOff>
    </xdr:from>
    <xdr:to>
      <xdr:col>13</xdr:col>
      <xdr:colOff>647700</xdr:colOff>
      <xdr:row>17</xdr:row>
      <xdr:rowOff>103415</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73E32C55-AEA5-4BC7-900D-EF9F484B4F10}"/>
                </a:ext>
              </a:extLst>
            </xdr:cNvPr>
            <xdr:cNvSpPr txBox="1"/>
          </xdr:nvSpPr>
          <xdr:spPr>
            <a:xfrm>
              <a:off x="4163242" y="2398175"/>
              <a:ext cx="4371158" cy="1042800"/>
            </a:xfrm>
            <a:prstGeom prst="rect">
              <a:avLst/>
            </a:prstGeom>
            <a:solidFill>
              <a:schemeClr val="bg1">
                <a:lumMod val="95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noAutofit/>
            </a:bodyPr>
            <a:lstStyle/>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J(A, B, </a:t>
              </a:r>
              <a14:m>
                <m:oMath xmlns:m="http://schemas.openxmlformats.org/officeDocument/2006/math">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1</m:t>
                      </m:r>
                    </m:sub>
                  </m:sSub>
                </m:oMath>
              </a14:m>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 </a:t>
              </a:r>
              <a14:m>
                <m:oMath xmlns:m="http://schemas.openxmlformats.org/officeDocument/2006/math">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2</m:t>
                      </m:r>
                    </m:sub>
                  </m:s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3</m:t>
                      </m:r>
                    </m:sub>
                  </m:s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A</m:t>
                  </m:r>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1</m:t>
                      </m:r>
                    </m:sub>
                  </m:sSub>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2</m:t>
                      </m:r>
                    </m:sub>
                  </m:sSub>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3</m:t>
                      </m:r>
                    </m:sub>
                  </m:s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B</m:t>
                  </m:r>
                  <m:rad>
                    <m:radPr>
                      <m:degHide m:val="on"/>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radPr>
                    <m:deg/>
                    <m:e>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1</m:t>
                          </m:r>
                        </m:sub>
                      </m:sSub>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2</m:t>
                          </m:r>
                        </m:sub>
                      </m:sSub>
                    </m:e>
                  </m:rad>
                </m:oMath>
              </a14:m>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K</a:t>
              </a:r>
              <a14:m>
                <m:oMath xmlns:m="http://schemas.openxmlformats.org/officeDocument/2006/math">
                  <m:d>
                    <m:d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dPr>
                    <m:e>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C</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D</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E</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1</m:t>
                          </m:r>
                        </m:sub>
                      </m:s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2</m:t>
                          </m:r>
                        </m:sub>
                      </m:sSub>
                    </m:e>
                  </m:d>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 </m:t>
                  </m:r>
                  <m:f>
                    <m:f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fPr>
                    <m:num>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C</m:t>
                      </m:r>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1</m:t>
                          </m:r>
                        </m:sub>
                      </m:sSub>
                    </m:num>
                    <m:den>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1</m:t>
                          </m:r>
                        </m:sub>
                      </m:s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 </m:t>
                      </m:r>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2</m:t>
                          </m:r>
                        </m:sub>
                      </m:s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den>
                  </m:f>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D</m:t>
                  </m:r>
                  <m:sSubSup>
                    <m:sSubSup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Sup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2</m:t>
                      </m:r>
                    </m:sub>
                    <m:sup>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E</m:t>
                      </m:r>
                    </m:sup>
                  </m:sSubSup>
                </m:oMath>
              </a14:m>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xdr:txBody>
        </xdr:sp>
      </mc:Choice>
      <mc:Fallback xmlns="">
        <xdr:sp macro="" textlink="">
          <xdr:nvSpPr>
            <xdr:cNvPr id="3" name="TextBox 2">
              <a:extLst>
                <a:ext uri="{FF2B5EF4-FFF2-40B4-BE49-F238E27FC236}">
                  <a16:creationId xmlns:a16="http://schemas.microsoft.com/office/drawing/2014/main" id="{73E32C55-AEA5-4BC7-900D-EF9F484B4F10}"/>
                </a:ext>
              </a:extLst>
            </xdr:cNvPr>
            <xdr:cNvSpPr txBox="1"/>
          </xdr:nvSpPr>
          <xdr:spPr>
            <a:xfrm>
              <a:off x="4163242" y="2398175"/>
              <a:ext cx="4371158" cy="1042800"/>
            </a:xfrm>
            <a:prstGeom prst="rect">
              <a:avLst/>
            </a:prstGeom>
            <a:solidFill>
              <a:schemeClr val="bg1">
                <a:lumMod val="95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noAutofit/>
            </a:bodyPr>
            <a:lstStyle/>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J(A, B, X_1, X_2,X_3)=AX_1 X_2 X_3+B</a:t>
              </a:r>
              <a:r>
                <a:rPr lang="en-US" sz="1400" b="0" i="0">
                  <a:solidFill>
                    <a:schemeClr val="dk1"/>
                  </a:solidFill>
                  <a:latin typeface="Cambria Math" panose="02040503050406030204" pitchFamily="18" charset="0"/>
                  <a:ea typeface="Cambria Math" panose="02040503050406030204" pitchFamily="18" charset="0"/>
                </a:rPr>
                <a:t>√(</a:t>
              </a: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X_1 X_2 )</a:t>
              </a: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K</a:t>
              </a:r>
              <a:r>
                <a:rPr lang="en-US" sz="1400" b="0" i="0">
                  <a:solidFill>
                    <a:schemeClr val="dk1"/>
                  </a:solidFill>
                  <a:latin typeface="Cambria Math" panose="02040503050406030204" pitchFamily="18" charset="0"/>
                  <a:ea typeface="Cambria Math" panose="02040503050406030204" pitchFamily="18" charset="0"/>
                </a:rPr>
                <a:t>(〖</a:t>
              </a: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C,D,E,X〗_1,X_2 )= </a:t>
              </a:r>
              <a:r>
                <a:rPr lang="en-US" sz="1400" b="0" i="0">
                  <a:solidFill>
                    <a:schemeClr val="dk1"/>
                  </a:solidFill>
                  <a:latin typeface="Cambria Math" panose="02040503050406030204" pitchFamily="18" charset="0"/>
                  <a:ea typeface="Cambria Math" panose="02040503050406030204" pitchFamily="18" charset="0"/>
                </a:rPr>
                <a:t> (</a:t>
              </a: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CX_1)/((X_1+ X_2))+DX_2^E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oneCellAnchor>
    <xdr:from>
      <xdr:col>1</xdr:col>
      <xdr:colOff>21166</xdr:colOff>
      <xdr:row>12</xdr:row>
      <xdr:rowOff>16933</xdr:rowOff>
    </xdr:from>
    <xdr:ext cx="3966633" cy="1087967"/>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D79ED33F-BA04-4CEF-8710-0454875FD51C}"/>
                </a:ext>
              </a:extLst>
            </xdr:cNvPr>
            <xdr:cNvSpPr txBox="1"/>
          </xdr:nvSpPr>
          <xdr:spPr>
            <a:xfrm>
              <a:off x="158326" y="2401993"/>
              <a:ext cx="3966633" cy="1087967"/>
            </a:xfrm>
            <a:prstGeom prst="rect">
              <a:avLst/>
            </a:prstGeom>
            <a:solidFill>
              <a:schemeClr val="bg1">
                <a:lumMod val="95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noAutofit/>
            </a:bodyPr>
            <a:lstStyle/>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F(A, B, C, D, E) =</a:t>
              </a:r>
              <a14:m>
                <m:oMath xmlns:m="http://schemas.openxmlformats.org/officeDocument/2006/math">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 </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B</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 × </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A</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f>
                    <m:f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fPr>
                    <m:num>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C</m:t>
                      </m:r>
                    </m:num>
                    <m:den>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E</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D</m:t>
                      </m:r>
                    </m:den>
                  </m:f>
                </m:oMath>
              </a14:m>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14:m>
                <m:oMath xmlns:m="http://schemas.openxmlformats.org/officeDocument/2006/math">
                  <m:sSup>
                    <m:sSup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p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G</m:t>
                      </m:r>
                      <m:d>
                        <m:d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d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A</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B</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E</m:t>
                          </m:r>
                        </m:e>
                      </m:d>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A</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B</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e>
                    <m:sup>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2</m:t>
                      </m:r>
                    </m:sup>
                  </m:sSup>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 + </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A</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 × </m:t>
                  </m:r>
                  <m:sSup>
                    <m:sSup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p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E</m:t>
                      </m:r>
                    </m:e>
                    <m:sup>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1/2</m:t>
                      </m:r>
                    </m:sup>
                  </m:sSup>
                </m:oMath>
              </a14:m>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xdr:txBody>
        </xdr:sp>
      </mc:Choice>
      <mc:Fallback xmlns="">
        <xdr:sp macro="" textlink="">
          <xdr:nvSpPr>
            <xdr:cNvPr id="2" name="TextBox 1">
              <a:extLst>
                <a:ext uri="{FF2B5EF4-FFF2-40B4-BE49-F238E27FC236}">
                  <a16:creationId xmlns:a16="http://schemas.microsoft.com/office/drawing/2014/main" id="{D79ED33F-BA04-4CEF-8710-0454875FD51C}"/>
                </a:ext>
              </a:extLst>
            </xdr:cNvPr>
            <xdr:cNvSpPr txBox="1"/>
          </xdr:nvSpPr>
          <xdr:spPr>
            <a:xfrm>
              <a:off x="158326" y="2401993"/>
              <a:ext cx="3966633" cy="1087967"/>
            </a:xfrm>
            <a:prstGeom prst="rect">
              <a:avLst/>
            </a:prstGeom>
            <a:solidFill>
              <a:schemeClr val="bg1">
                <a:lumMod val="95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noAutofit/>
            </a:bodyPr>
            <a:lstStyle/>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F(A, B, C, D, E) = B × A+C/(E−D)</a:t>
              </a: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b="0" i="0">
                  <a:solidFill>
                    <a:schemeClr val="dk1"/>
                  </a:solidFill>
                  <a:latin typeface="Cambria Math" panose="02040503050406030204" pitchFamily="18" charset="0"/>
                  <a:ea typeface="Cambria Math" panose="02040503050406030204" pitchFamily="18" charset="0"/>
                </a:rPr>
                <a:t>〖</a:t>
              </a: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G(A,B,E)=(A+B)〗^2  + A × E^(1/2)</a:t>
              </a:r>
            </a:p>
          </xdr:txBody>
        </xdr:sp>
      </mc:Fallback>
    </mc:AlternateContent>
    <xdr:clientData/>
  </xdr:oneCellAnchor>
  <xdr:twoCellAnchor>
    <xdr:from>
      <xdr:col>8</xdr:col>
      <xdr:colOff>40822</xdr:colOff>
      <xdr:row>12</xdr:row>
      <xdr:rowOff>13115</xdr:rowOff>
    </xdr:from>
    <xdr:to>
      <xdr:col>13</xdr:col>
      <xdr:colOff>647700</xdr:colOff>
      <xdr:row>17</xdr:row>
      <xdr:rowOff>103415</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1C60A3C6-1600-4918-82E2-FA055A0DBFFB}"/>
                </a:ext>
              </a:extLst>
            </xdr:cNvPr>
            <xdr:cNvSpPr txBox="1"/>
          </xdr:nvSpPr>
          <xdr:spPr>
            <a:xfrm>
              <a:off x="4163242" y="2398175"/>
              <a:ext cx="4371158" cy="1042800"/>
            </a:xfrm>
            <a:prstGeom prst="rect">
              <a:avLst/>
            </a:prstGeom>
            <a:solidFill>
              <a:schemeClr val="bg1">
                <a:lumMod val="95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noAutofit/>
            </a:bodyPr>
            <a:lstStyle/>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J(A, B, </a:t>
              </a:r>
              <a14:m>
                <m:oMath xmlns:m="http://schemas.openxmlformats.org/officeDocument/2006/math">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1</m:t>
                      </m:r>
                    </m:sub>
                  </m:sSub>
                </m:oMath>
              </a14:m>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 </a:t>
              </a:r>
              <a14:m>
                <m:oMath xmlns:m="http://schemas.openxmlformats.org/officeDocument/2006/math">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2</m:t>
                      </m:r>
                    </m:sub>
                  </m:s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3</m:t>
                      </m:r>
                    </m:sub>
                  </m:s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A</m:t>
                  </m:r>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1</m:t>
                      </m:r>
                    </m:sub>
                  </m:sSub>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2</m:t>
                      </m:r>
                    </m:sub>
                  </m:sSub>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3</m:t>
                      </m:r>
                    </m:sub>
                  </m:s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B</m:t>
                  </m:r>
                  <m:rad>
                    <m:radPr>
                      <m:degHide m:val="on"/>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radPr>
                    <m:deg/>
                    <m:e>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1</m:t>
                          </m:r>
                        </m:sub>
                      </m:sSub>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2</m:t>
                          </m:r>
                        </m:sub>
                      </m:sSub>
                    </m:e>
                  </m:rad>
                </m:oMath>
              </a14:m>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K</a:t>
              </a:r>
              <a14:m>
                <m:oMath xmlns:m="http://schemas.openxmlformats.org/officeDocument/2006/math">
                  <m:d>
                    <m:d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dPr>
                    <m:e>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C</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D</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E</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1</m:t>
                          </m:r>
                        </m:sub>
                      </m:s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2</m:t>
                          </m:r>
                        </m:sub>
                      </m:sSub>
                    </m:e>
                  </m:d>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 </m:t>
                  </m:r>
                  <m:f>
                    <m:f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fPr>
                    <m:num>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C</m:t>
                      </m:r>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1</m:t>
                          </m:r>
                        </m:sub>
                      </m:sSub>
                    </m:num>
                    <m:den>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1</m:t>
                          </m:r>
                        </m:sub>
                      </m:s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 </m:t>
                      </m:r>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2</m:t>
                          </m:r>
                        </m:sub>
                      </m:s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den>
                  </m:f>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D</m:t>
                  </m:r>
                  <m:sSubSup>
                    <m:sSubSup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Sup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2</m:t>
                      </m:r>
                    </m:sub>
                    <m:sup>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E</m:t>
                      </m:r>
                    </m:sup>
                  </m:sSubSup>
                </m:oMath>
              </a14:m>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xdr:txBody>
        </xdr:sp>
      </mc:Choice>
      <mc:Fallback xmlns="">
        <xdr:sp macro="" textlink="">
          <xdr:nvSpPr>
            <xdr:cNvPr id="3" name="TextBox 2">
              <a:extLst>
                <a:ext uri="{FF2B5EF4-FFF2-40B4-BE49-F238E27FC236}">
                  <a16:creationId xmlns:a16="http://schemas.microsoft.com/office/drawing/2014/main" id="{1C60A3C6-1600-4918-82E2-FA055A0DBFFB}"/>
                </a:ext>
              </a:extLst>
            </xdr:cNvPr>
            <xdr:cNvSpPr txBox="1"/>
          </xdr:nvSpPr>
          <xdr:spPr>
            <a:xfrm>
              <a:off x="4163242" y="2398175"/>
              <a:ext cx="4371158" cy="1042800"/>
            </a:xfrm>
            <a:prstGeom prst="rect">
              <a:avLst/>
            </a:prstGeom>
            <a:solidFill>
              <a:schemeClr val="bg1">
                <a:lumMod val="95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noAutofit/>
            </a:bodyPr>
            <a:lstStyle/>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J(A, B, X_1, X_2,X_3)=AX_1 X_2 X_3+B</a:t>
              </a:r>
              <a:r>
                <a:rPr lang="en-US" sz="1400" b="0" i="0">
                  <a:solidFill>
                    <a:schemeClr val="dk1"/>
                  </a:solidFill>
                  <a:latin typeface="Cambria Math" panose="02040503050406030204" pitchFamily="18" charset="0"/>
                  <a:ea typeface="Cambria Math" panose="02040503050406030204" pitchFamily="18" charset="0"/>
                </a:rPr>
                <a:t>√(</a:t>
              </a: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X_1 X_2 )</a:t>
              </a: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K</a:t>
              </a:r>
              <a:r>
                <a:rPr lang="en-US" sz="1400" b="0" i="0">
                  <a:solidFill>
                    <a:schemeClr val="dk1"/>
                  </a:solidFill>
                  <a:latin typeface="Cambria Math" panose="02040503050406030204" pitchFamily="18" charset="0"/>
                  <a:ea typeface="Cambria Math" panose="02040503050406030204" pitchFamily="18" charset="0"/>
                </a:rPr>
                <a:t>(〖</a:t>
              </a: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C,D,E,X〗_1,X_2 )= </a:t>
              </a:r>
              <a:r>
                <a:rPr lang="en-US" sz="1400" b="0" i="0">
                  <a:solidFill>
                    <a:schemeClr val="dk1"/>
                  </a:solidFill>
                  <a:latin typeface="Cambria Math" panose="02040503050406030204" pitchFamily="18" charset="0"/>
                  <a:ea typeface="Cambria Math" panose="02040503050406030204" pitchFamily="18" charset="0"/>
                </a:rPr>
                <a:t> (</a:t>
              </a: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CX_1)/((X_1+ X_2))+DX_2^E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oneCellAnchor>
    <xdr:from>
      <xdr:col>1</xdr:col>
      <xdr:colOff>21166</xdr:colOff>
      <xdr:row>12</xdr:row>
      <xdr:rowOff>16933</xdr:rowOff>
    </xdr:from>
    <xdr:ext cx="3966633" cy="1087967"/>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88849F85-1099-4AF7-9A59-40DE17733145}"/>
                </a:ext>
              </a:extLst>
            </xdr:cNvPr>
            <xdr:cNvSpPr txBox="1"/>
          </xdr:nvSpPr>
          <xdr:spPr>
            <a:xfrm>
              <a:off x="158326" y="2020993"/>
              <a:ext cx="3966633" cy="1087967"/>
            </a:xfrm>
            <a:prstGeom prst="rect">
              <a:avLst/>
            </a:prstGeom>
            <a:solidFill>
              <a:schemeClr val="bg1">
                <a:lumMod val="95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noAutofit/>
            </a:bodyPr>
            <a:lstStyle/>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F(A, B, C, D, E) =</a:t>
              </a:r>
              <a14:m>
                <m:oMath xmlns:m="http://schemas.openxmlformats.org/officeDocument/2006/math">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 </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B</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 × </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A</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f>
                    <m:f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fPr>
                    <m:num>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C</m:t>
                      </m:r>
                    </m:num>
                    <m:den>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E</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D</m:t>
                      </m:r>
                    </m:den>
                  </m:f>
                </m:oMath>
              </a14:m>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14:m>
                <m:oMath xmlns:m="http://schemas.openxmlformats.org/officeDocument/2006/math">
                  <m:sSup>
                    <m:sSup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p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G</m:t>
                      </m:r>
                      <m:d>
                        <m:d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d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A</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B</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E</m:t>
                          </m:r>
                        </m:e>
                      </m:d>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A</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B</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e>
                    <m:sup>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2</m:t>
                      </m:r>
                    </m:sup>
                  </m:sSup>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 + </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A</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 × </m:t>
                  </m:r>
                  <m:sSup>
                    <m:sSup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p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E</m:t>
                      </m:r>
                    </m:e>
                    <m:sup>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1/2</m:t>
                      </m:r>
                    </m:sup>
                  </m:sSup>
                </m:oMath>
              </a14:m>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xdr:txBody>
        </xdr:sp>
      </mc:Choice>
      <mc:Fallback xmlns="">
        <xdr:sp macro="" textlink="">
          <xdr:nvSpPr>
            <xdr:cNvPr id="2" name="TextBox 1">
              <a:extLst>
                <a:ext uri="{FF2B5EF4-FFF2-40B4-BE49-F238E27FC236}">
                  <a16:creationId xmlns:a16="http://schemas.microsoft.com/office/drawing/2014/main" id="{88849F85-1099-4AF7-9A59-40DE17733145}"/>
                </a:ext>
              </a:extLst>
            </xdr:cNvPr>
            <xdr:cNvSpPr txBox="1"/>
          </xdr:nvSpPr>
          <xdr:spPr>
            <a:xfrm>
              <a:off x="158326" y="2020993"/>
              <a:ext cx="3966633" cy="1087967"/>
            </a:xfrm>
            <a:prstGeom prst="rect">
              <a:avLst/>
            </a:prstGeom>
            <a:solidFill>
              <a:schemeClr val="bg1">
                <a:lumMod val="95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noAutofit/>
            </a:bodyPr>
            <a:lstStyle/>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F(A, B, C, D, E) = B × A+C/(E−D)</a:t>
              </a: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b="0" i="0">
                  <a:solidFill>
                    <a:schemeClr val="dk1"/>
                  </a:solidFill>
                  <a:latin typeface="Cambria Math" panose="02040503050406030204" pitchFamily="18" charset="0"/>
                  <a:ea typeface="Cambria Math" panose="02040503050406030204" pitchFamily="18" charset="0"/>
                </a:rPr>
                <a:t>〖</a:t>
              </a: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G(A,B,E)=(A+B)〗^2  + A × E^(1/2)</a:t>
              </a:r>
            </a:p>
          </xdr:txBody>
        </xdr:sp>
      </mc:Fallback>
    </mc:AlternateContent>
    <xdr:clientData/>
  </xdr:oneCellAnchor>
  <xdr:twoCellAnchor>
    <xdr:from>
      <xdr:col>8</xdr:col>
      <xdr:colOff>40822</xdr:colOff>
      <xdr:row>12</xdr:row>
      <xdr:rowOff>13115</xdr:rowOff>
    </xdr:from>
    <xdr:to>
      <xdr:col>13</xdr:col>
      <xdr:colOff>647700</xdr:colOff>
      <xdr:row>17</xdr:row>
      <xdr:rowOff>103415</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4AEFE423-1208-41C1-B7B4-1F739970E2A5}"/>
                </a:ext>
              </a:extLst>
            </xdr:cNvPr>
            <xdr:cNvSpPr txBox="1"/>
          </xdr:nvSpPr>
          <xdr:spPr>
            <a:xfrm>
              <a:off x="4163242" y="2017175"/>
              <a:ext cx="4371158" cy="1042800"/>
            </a:xfrm>
            <a:prstGeom prst="rect">
              <a:avLst/>
            </a:prstGeom>
            <a:solidFill>
              <a:schemeClr val="bg1">
                <a:lumMod val="95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noAutofit/>
            </a:bodyPr>
            <a:lstStyle/>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J(A, B, </a:t>
              </a:r>
              <a14:m>
                <m:oMath xmlns:m="http://schemas.openxmlformats.org/officeDocument/2006/math">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1</m:t>
                      </m:r>
                    </m:sub>
                  </m:sSub>
                </m:oMath>
              </a14:m>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 </a:t>
              </a:r>
              <a14:m>
                <m:oMath xmlns:m="http://schemas.openxmlformats.org/officeDocument/2006/math">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2</m:t>
                      </m:r>
                    </m:sub>
                  </m:s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3</m:t>
                      </m:r>
                    </m:sub>
                  </m:s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A</m:t>
                  </m:r>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1</m:t>
                      </m:r>
                    </m:sub>
                  </m:sSub>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2</m:t>
                      </m:r>
                    </m:sub>
                  </m:sSub>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3</m:t>
                      </m:r>
                    </m:sub>
                  </m:s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B</m:t>
                  </m:r>
                  <m:rad>
                    <m:radPr>
                      <m:degHide m:val="on"/>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radPr>
                    <m:deg/>
                    <m:e>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1</m:t>
                          </m:r>
                        </m:sub>
                      </m:sSub>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2</m:t>
                          </m:r>
                        </m:sub>
                      </m:sSub>
                    </m:e>
                  </m:rad>
                </m:oMath>
              </a14:m>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K</a:t>
              </a:r>
              <a14:m>
                <m:oMath xmlns:m="http://schemas.openxmlformats.org/officeDocument/2006/math">
                  <m:d>
                    <m:d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dPr>
                    <m:e>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C</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D</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E</m:t>
                          </m:r>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1</m:t>
                          </m:r>
                        </m:sub>
                      </m:s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2</m:t>
                          </m:r>
                        </m:sub>
                      </m:sSub>
                    </m:e>
                  </m:d>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 </m:t>
                  </m:r>
                  <m:f>
                    <m:f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fPr>
                    <m:num>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C</m:t>
                      </m:r>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1</m:t>
                          </m:r>
                        </m:sub>
                      </m:sSub>
                    </m:num>
                    <m:den>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1</m:t>
                          </m:r>
                        </m:sub>
                      </m:s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 </m:t>
                      </m:r>
                      <m:sSub>
                        <m:sSub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2</m:t>
                          </m:r>
                        </m:sub>
                      </m:s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den>
                  </m:f>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m:t>
                  </m:r>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D</m:t>
                  </m:r>
                  <m:sSubSup>
                    <m:sSubSupPr>
                      <m:ctrlPr>
                        <a:rPr lang="en-US" sz="1400" b="0" i="1">
                          <a:solidFill>
                            <a:schemeClr val="dk1"/>
                          </a:solidFill>
                          <a:latin typeface="Cambria Math" panose="02040503050406030204" pitchFamily="18" charset="0"/>
                          <a:ea typeface="Cambria Math" panose="02040503050406030204" pitchFamily="18" charset="0"/>
                          <a:cs typeface="Consolas" panose="020B0609020204030204" pitchFamily="49" charset="0"/>
                        </a:rPr>
                      </m:ctrlPr>
                    </m:sSubSupPr>
                    <m:e>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X</m:t>
                      </m:r>
                    </m:e>
                    <m:sub>
                      <m: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2</m:t>
                      </m:r>
                    </m:sub>
                    <m:sup>
                      <m:r>
                        <m:rPr>
                          <m:sty m:val="p"/>
                        </m:rP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m:t>E</m:t>
                      </m:r>
                    </m:sup>
                  </m:sSubSup>
                </m:oMath>
              </a14:m>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xdr:txBody>
        </xdr:sp>
      </mc:Choice>
      <mc:Fallback xmlns="">
        <xdr:sp macro="" textlink="">
          <xdr:nvSpPr>
            <xdr:cNvPr id="3" name="TextBox 2">
              <a:extLst>
                <a:ext uri="{FF2B5EF4-FFF2-40B4-BE49-F238E27FC236}">
                  <a16:creationId xmlns:a16="http://schemas.microsoft.com/office/drawing/2014/main" id="{4AEFE423-1208-41C1-B7B4-1F739970E2A5}"/>
                </a:ext>
              </a:extLst>
            </xdr:cNvPr>
            <xdr:cNvSpPr txBox="1"/>
          </xdr:nvSpPr>
          <xdr:spPr>
            <a:xfrm>
              <a:off x="4163242" y="2017175"/>
              <a:ext cx="4371158" cy="1042800"/>
            </a:xfrm>
            <a:prstGeom prst="rect">
              <a:avLst/>
            </a:prstGeom>
            <a:solidFill>
              <a:schemeClr val="bg1">
                <a:lumMod val="95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noAutofit/>
            </a:bodyPr>
            <a:lstStyle/>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J(A, B, X_1, X_2,X_3)=AX_1 X_2 X_3+B</a:t>
              </a:r>
              <a:r>
                <a:rPr lang="en-US" sz="1400" b="0" i="0">
                  <a:solidFill>
                    <a:schemeClr val="dk1"/>
                  </a:solidFill>
                  <a:latin typeface="Cambria Math" panose="02040503050406030204" pitchFamily="18" charset="0"/>
                  <a:ea typeface="Cambria Math" panose="02040503050406030204" pitchFamily="18" charset="0"/>
                </a:rPr>
                <a:t>√(</a:t>
              </a: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X_1 X_2 )</a:t>
              </a: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endParaRPr>
            </a:p>
            <a:p>
              <a:pPr marL="285750" marR="0" lvl="1"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K</a:t>
              </a:r>
              <a:r>
                <a:rPr lang="en-US" sz="1400" b="0" i="0">
                  <a:solidFill>
                    <a:schemeClr val="dk1"/>
                  </a:solidFill>
                  <a:latin typeface="Cambria Math" panose="02040503050406030204" pitchFamily="18" charset="0"/>
                  <a:ea typeface="Cambria Math" panose="02040503050406030204" pitchFamily="18" charset="0"/>
                </a:rPr>
                <a:t>(〖</a:t>
              </a: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C,D,E,X〗_1,X_2 )= </a:t>
              </a:r>
              <a:r>
                <a:rPr lang="en-US" sz="1400" b="0" i="0">
                  <a:solidFill>
                    <a:schemeClr val="dk1"/>
                  </a:solidFill>
                  <a:latin typeface="Cambria Math" panose="02040503050406030204" pitchFamily="18" charset="0"/>
                  <a:ea typeface="Cambria Math" panose="02040503050406030204" pitchFamily="18" charset="0"/>
                </a:rPr>
                <a:t> (</a:t>
              </a:r>
              <a:r>
                <a:rPr lang="en-US" sz="1400" b="0" i="0">
                  <a:solidFill>
                    <a:schemeClr val="dk1"/>
                  </a:solidFill>
                  <a:latin typeface="Cambria Math" panose="02040503050406030204" pitchFamily="18" charset="0"/>
                  <a:ea typeface="Cambria Math" panose="02040503050406030204" pitchFamily="18" charset="0"/>
                  <a:cs typeface="Consolas" panose="020B0609020204030204" pitchFamily="49" charset="0"/>
                </a:rPr>
                <a:t>CX_1)/((X_1+ X_2))+DX_2^E</a:t>
              </a:r>
            </a:p>
          </xdr:txBody>
        </xdr:sp>
      </mc:Fallback>
    </mc:AlternateContent>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45AE2C6-E968-4DBC-BBC6-A52BD6F595C9}" name="Table556" displayName="Table556" ref="B15:J49" totalsRowShown="0" headerRowDxfId="523" dataDxfId="522" tableBorderDxfId="521">
  <autoFilter ref="B15:J49" xr:uid="{FA7BFE78-CDE4-4B43-8376-7326C0353FB2}"/>
  <sortState xmlns:xlrd2="http://schemas.microsoft.com/office/spreadsheetml/2017/richdata2" ref="B16:J49">
    <sortCondition ref="C16:C49"/>
    <sortCondition descending="1" ref="G16:G49"/>
  </sortState>
  <tableColumns count="9">
    <tableColumn id="1" xr3:uid="{393AEE48-9EE2-41AC-A17D-B97FC532DAA1}" name="0" dataDxfId="520"/>
    <tableColumn id="2" xr3:uid="{243D2DA8-62FE-4006-A6B7-1EF26C87E8EB}" name="02" dataDxfId="519"/>
    <tableColumn id="3" xr3:uid="{A7D4F69D-2DFC-4250-A016-CD91E2935D4D}" name="03" dataDxfId="518"/>
    <tableColumn id="4" xr3:uid="{405AF836-1C06-4DCE-A0C4-E9CDC464CB45}" name="04" dataDxfId="517"/>
    <tableColumn id="5" xr3:uid="{6F25B700-C3C6-4FBA-B0C9-35B9C6878A3F}" name="05" dataDxfId="516"/>
    <tableColumn id="6" xr3:uid="{A435930F-9200-45BF-8111-B3E01F5F1F1A}" name="06" dataDxfId="515"/>
    <tableColumn id="7" xr3:uid="{94BD42B7-4DE1-4A33-8FF6-D07EE0188BD0}" name="07" dataDxfId="514"/>
    <tableColumn id="8" xr3:uid="{1FDE312A-A98C-4C39-AB0A-7D535D01E240}" name="08" dataDxfId="513"/>
    <tableColumn id="9" xr3:uid="{21D468F5-7BC3-4046-9D64-38FFAF7B93E7}" name="09" dataDxfId="512" dataCellStyle="Currency"/>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763DD03-8A12-4410-AEA4-500DBCD36411}" name="Table557" displayName="Table557" ref="B15:J49" totalsRowShown="0" headerRowDxfId="511" dataDxfId="510" tableBorderDxfId="509">
  <autoFilter ref="B15:J49" xr:uid="{FA7BFE78-CDE4-4B43-8376-7326C0353FB2}"/>
  <sortState xmlns:xlrd2="http://schemas.microsoft.com/office/spreadsheetml/2017/richdata2" ref="B16:J49">
    <sortCondition ref="C16:C49"/>
    <sortCondition descending="1" ref="G16:G49"/>
  </sortState>
  <tableColumns count="9">
    <tableColumn id="1" xr3:uid="{F53C3EF0-43BA-470F-BC5E-7310A6DF2BA5}" name="0" dataDxfId="508"/>
    <tableColumn id="2" xr3:uid="{409F8766-073F-4848-B572-D1866B6784C2}" name="02" dataDxfId="507"/>
    <tableColumn id="3" xr3:uid="{A23D3FB2-98B7-4004-BE78-54AEB2A1DBB1}" name="03" dataDxfId="506"/>
    <tableColumn id="4" xr3:uid="{B2343B3E-893F-4A6F-9898-8BDAFA3E6B98}" name="04" dataDxfId="505"/>
    <tableColumn id="5" xr3:uid="{AE6D8D83-F27C-4322-A84E-032910682A27}" name="05" dataDxfId="504"/>
    <tableColumn id="6" xr3:uid="{A21B52A0-A10F-4F9A-BEA5-081758165E2B}" name="06" dataDxfId="503"/>
    <tableColumn id="7" xr3:uid="{571CB77F-44FE-44EB-8B96-221D61DB12F3}" name="07" dataDxfId="502"/>
    <tableColumn id="8" xr3:uid="{64E0F069-F41A-4B69-91EF-CF664B6F8ED9}" name="08" dataDxfId="501"/>
    <tableColumn id="9" xr3:uid="{DD111B5E-3826-4162-A728-FC32DD90DDE3}" name="09" dataDxfId="500" dataCellStyle="Currency"/>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A11A0E-C612-4CB4-8B23-6337095393D0}" name="Table5" displayName="Table5" ref="B15:J49" totalsRowShown="0" headerRowDxfId="499" dataDxfId="498" tableBorderDxfId="497">
  <autoFilter ref="B15:J49" xr:uid="{FA7BFE78-CDE4-4B43-8376-7326C0353FB2}"/>
  <sortState xmlns:xlrd2="http://schemas.microsoft.com/office/spreadsheetml/2017/richdata2" ref="B16:J49">
    <sortCondition ref="C16:C49"/>
    <sortCondition descending="1" ref="G16:G49"/>
  </sortState>
  <tableColumns count="9">
    <tableColumn id="1" xr3:uid="{4D202708-3B48-4D43-A3C8-8E8291BE8EF9}" name="Customer ID" dataDxfId="496"/>
    <tableColumn id="2" xr3:uid="{BC99CBFE-DB1F-4456-932D-67E1126AAB07}" name="State" dataDxfId="495"/>
    <tableColumn id="3" xr3:uid="{3A2A35E6-BFA8-4C31-A653-4E57AEB5161F}" name="Gender" dataDxfId="494"/>
    <tableColumn id="4" xr3:uid="{49BB5A22-6240-4DA7-99F7-2D48824A3B71}" name="Age" dataDxfId="493"/>
    <tableColumn id="5" xr3:uid="{F2F43078-D308-4375-AB97-01BE327E0249}" name="Household Income" dataDxfId="492"/>
    <tableColumn id="6" xr3:uid="{452735F8-D24C-4F55-8552-E118C28CCD1F}" name="# Total Purchases" dataDxfId="491"/>
    <tableColumn id="7" xr3:uid="{ABD98A56-9672-44CA-9F3D-B4DD4117D41C}" name="# Online Orders" dataDxfId="490"/>
    <tableColumn id="8" xr3:uid="{57A788FA-CC1D-4E95-87A4-6C4E880255CB}" name="# Store Purchases" dataDxfId="489"/>
    <tableColumn id="9" xr3:uid="{2F656105-A13E-458B-9AB1-C08A4CD014FB}" name="Total Sales" dataDxfId="488" dataCellStyle="Currency"/>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1C058C8-7323-44FE-9A38-E271AC4D7833}" name="Table189" displayName="Table189" ref="B14:J48" totalsRowShown="0" headerRowDxfId="487" dataDxfId="486" tableBorderDxfId="485">
  <autoFilter ref="B14:J48" xr:uid="{4108CA98-33C8-A047-9D3B-B0502D72976A}">
    <filterColumn colId="1">
      <filters>
        <filter val="MI"/>
        <filter val="OH"/>
        <filter val="PA"/>
      </filters>
    </filterColumn>
    <filterColumn colId="5">
      <customFilters>
        <customFilter operator="greaterThanOrEqual" val="20"/>
      </customFilters>
    </filterColumn>
  </autoFilter>
  <tableColumns count="9">
    <tableColumn id="1" xr3:uid="{7DA5F1CE-CFC2-4935-8553-90B6BFB48ACC}" name="0" dataDxfId="484"/>
    <tableColumn id="2" xr3:uid="{A55D4862-AF90-4C8F-972A-D850DAB2385C}" name="02" dataDxfId="483"/>
    <tableColumn id="3" xr3:uid="{56358B31-B6A0-4E32-865A-519A5EFD14FB}" name="03" dataDxfId="482"/>
    <tableColumn id="4" xr3:uid="{121E6B91-7B21-47A9-AA54-5B9636ABE762}" name="04" dataDxfId="481"/>
    <tableColumn id="5" xr3:uid="{0578A29B-AB6D-41E4-989A-BEADE35382A2}" name="05" dataDxfId="480"/>
    <tableColumn id="6" xr3:uid="{1B739E50-FF54-4FDE-B625-8ED56F8CA149}" name="06" dataDxfId="479"/>
    <tableColumn id="7" xr3:uid="{CC4BBAF9-D391-41DB-B5A2-51CDFFDB1FC1}" name="07" dataDxfId="478"/>
    <tableColumn id="8" xr3:uid="{C976C42A-9135-48C4-8F0B-19E6512B199F}" name="08" dataDxfId="477"/>
    <tableColumn id="9" xr3:uid="{C24F8A78-6ED6-4F72-92BD-CC1352A73F86}" name="09" dataDxfId="476"/>
  </tableColumns>
  <tableStyleInfo name="TableStyleLight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AC5544D-03C4-45B7-BC68-E685DB341EAB}" name="Table1810" displayName="Table1810" ref="B14:J48" totalsRowShown="0" headerRowDxfId="475" dataDxfId="474" tableBorderDxfId="473">
  <autoFilter ref="B14:J48" xr:uid="{4108CA98-33C8-A047-9D3B-B0502D72976A}">
    <filterColumn colId="1">
      <filters>
        <filter val="MI"/>
        <filter val="OH"/>
        <filter val="PA"/>
      </filters>
    </filterColumn>
    <filterColumn colId="5">
      <customFilters>
        <customFilter operator="greaterThanOrEqual" val="20"/>
      </customFilters>
    </filterColumn>
  </autoFilter>
  <tableColumns count="9">
    <tableColumn id="1" xr3:uid="{479B374F-1E9F-4F1D-ADEF-2DCF83C77A5F}" name="0" dataDxfId="472"/>
    <tableColumn id="2" xr3:uid="{5DDD161A-CCF0-4183-8F7F-2ED4D9232345}" name="02" dataDxfId="471"/>
    <tableColumn id="3" xr3:uid="{AB467036-512E-4DE3-B098-6E82422E2776}" name="03" dataDxfId="470"/>
    <tableColumn id="4" xr3:uid="{CC4E39EF-B1CF-4948-86D5-A4CD4944EC68}" name="04" dataDxfId="469"/>
    <tableColumn id="5" xr3:uid="{593B5279-A963-45EE-B16E-5CB37850EDC9}" name="05" dataDxfId="468"/>
    <tableColumn id="6" xr3:uid="{7EAAF93C-4C0B-4EDA-AC15-91AA4D9F7A99}" name="06" dataDxfId="467"/>
    <tableColumn id="7" xr3:uid="{373F5340-D04D-40A7-AEDE-67ED13C2DF8B}" name="07" dataDxfId="466"/>
    <tableColumn id="8" xr3:uid="{45D7A1AB-BBA5-4FEF-98CB-9BD474715753}" name="08" dataDxfId="465"/>
    <tableColumn id="9" xr3:uid="{B3E0B10D-20B5-4578-8B35-3CED9AB292C2}" name="09" dataDxfId="464"/>
  </tableColumns>
  <tableStyleInfo name="TableStyleLight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81EFAC-EE54-4C87-9E5E-9D7B07568261}" name="Table1" displayName="Table1" ref="B14:J48" totalsRowShown="0" headerRowDxfId="463" dataDxfId="462" tableBorderDxfId="461">
  <autoFilter ref="B14:J48" xr:uid="{4108CA98-33C8-A047-9D3B-B0502D72976A}">
    <filterColumn colId="1">
      <filters>
        <filter val="MI"/>
        <filter val="OH"/>
        <filter val="PA"/>
      </filters>
    </filterColumn>
    <filterColumn colId="5">
      <customFilters>
        <customFilter operator="greaterThanOrEqual" val="20"/>
      </customFilters>
    </filterColumn>
  </autoFilter>
  <tableColumns count="9">
    <tableColumn id="1" xr3:uid="{DA86D553-9F01-4251-911F-7084E2476ADF}" name="Customer Number" dataDxfId="460"/>
    <tableColumn id="2" xr3:uid="{954BF2C0-5EA7-4F00-9281-18D7F4301C0D}" name="State" dataDxfId="459"/>
    <tableColumn id="3" xr3:uid="{06C070E3-7019-456F-AE43-C88A60D2E589}" name="Gender" dataDxfId="458"/>
    <tableColumn id="4" xr3:uid="{026D1C2A-66BB-46EE-84F8-0BB6E0E1F420}" name="Age" dataDxfId="457"/>
    <tableColumn id="5" xr3:uid="{2B104B85-1784-40C4-B80F-A003EB2A47DC}" name="Household Income" dataDxfId="456"/>
    <tableColumn id="6" xr3:uid="{5B93E348-D4BE-4959-9DB8-8CB5C4264DD8}" name="# Total Purchases" dataDxfId="455"/>
    <tableColumn id="7" xr3:uid="{820A651B-39AC-46F8-B626-929C345507EC}" name="# Online Orders" dataDxfId="454"/>
    <tableColumn id="8" xr3:uid="{1B0FE72C-01C3-41EF-8068-9D7D9BE14518}" name="# Store Purchases" dataDxfId="453"/>
    <tableColumn id="9" xr3:uid="{4891CFAA-BC26-4FC8-8735-FC5D66678A9C}" name="Total Sales" dataDxfId="452"/>
  </tableColumns>
  <tableStyleInfo name="TableStyleLight1"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87C39EB-C0FA-4B01-8F1E-500ADBEF8430}" name="Table41112" displayName="Table41112" ref="B18:H267" totalsRowShown="0" headerRowDxfId="451" dataDxfId="450" tableBorderDxfId="449">
  <autoFilter ref="B18:H267" xr:uid="{25DFABBB-88FB-C44E-9A6A-592234418808}">
    <filterColumn colId="0">
      <customFilters and="1">
        <customFilter operator="greaterThanOrEqual" val="50"/>
        <customFilter operator="lessThanOrEqual" val="60"/>
      </customFilters>
    </filterColumn>
    <filterColumn colId="4">
      <filters>
        <filter val="yes"/>
      </filters>
    </filterColumn>
  </autoFilter>
  <sortState xmlns:xlrd2="http://schemas.microsoft.com/office/spreadsheetml/2017/richdata2" ref="B19:H59">
    <sortCondition descending="1" ref="H18:H267"/>
  </sortState>
  <tableColumns count="7">
    <tableColumn id="1" xr3:uid="{CE1E1162-19F2-4237-8A11-F78925043475}" name="0" dataDxfId="448"/>
    <tableColumn id="2" xr3:uid="{DC36E2B6-F323-4BE7-8349-C4884E0A7203}" name="02" dataDxfId="447"/>
    <tableColumn id="3" xr3:uid="{46DD17B6-A226-49E6-A45A-E605FD4DEC99}" name="03" dataDxfId="446"/>
    <tableColumn id="4" xr3:uid="{C35B904A-2FA9-42E1-8867-840689B6BBC5}" name="04" dataDxfId="445"/>
    <tableColumn id="5" xr3:uid="{F9C1B3F2-958F-4CC4-A581-4D5EA35F0075}" name="05" dataDxfId="444"/>
    <tableColumn id="6" xr3:uid="{87599ECA-3D51-476E-B01F-E8E3060BF783}" name="06" dataDxfId="443"/>
    <tableColumn id="7" xr3:uid="{9CDAA76C-1106-4233-BD0F-695BE5F7E05C}" name="07" dataDxfId="442"/>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706060B-8257-4CC4-B614-FE3006A6DE82}" name="Table41113" displayName="Table41113" ref="B18:H267" totalsRowShown="0" headerRowDxfId="441" dataDxfId="440" tableBorderDxfId="439">
  <autoFilter ref="B18:H267" xr:uid="{25DFABBB-88FB-C44E-9A6A-592234418808}">
    <filterColumn colId="0">
      <customFilters and="1">
        <customFilter operator="greaterThanOrEqual" val="50"/>
        <customFilter operator="lessThanOrEqual" val="60"/>
      </customFilters>
    </filterColumn>
    <filterColumn colId="4">
      <filters>
        <filter val="yes"/>
      </filters>
    </filterColumn>
  </autoFilter>
  <sortState xmlns:xlrd2="http://schemas.microsoft.com/office/spreadsheetml/2017/richdata2" ref="B19:H59">
    <sortCondition descending="1" ref="H18:H267"/>
  </sortState>
  <tableColumns count="7">
    <tableColumn id="1" xr3:uid="{6B2E5C7C-1F84-416A-882C-0F7CDB3EB72D}" name="0" dataDxfId="438"/>
    <tableColumn id="2" xr3:uid="{F1F4F561-F47A-4D0E-8532-5AE68DD0DFC5}" name="02" dataDxfId="437"/>
    <tableColumn id="3" xr3:uid="{97F57A89-B978-413B-9320-D2F51B6A2ABF}" name="03" dataDxfId="436"/>
    <tableColumn id="4" xr3:uid="{6D0C70A7-9424-48B3-85BD-18AF76EFD90F}" name="04" dataDxfId="435"/>
    <tableColumn id="5" xr3:uid="{9DAB4ED1-4BED-4FE1-8B1F-9A1456B632CA}" name="05" dataDxfId="434"/>
    <tableColumn id="6" xr3:uid="{2B5B7BEC-6473-47B9-B340-E9264674C051}" name="06" dataDxfId="433"/>
    <tableColumn id="7" xr3:uid="{3042E218-0471-408D-BE27-054E974D11AA}" name="07" dataDxfId="432"/>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A322D0A-3131-48EB-B967-DA82F38F4B73}" name="Table4" displayName="Table4" ref="B18:H267" totalsRowShown="0" headerRowDxfId="431" dataDxfId="430" tableBorderDxfId="429">
  <autoFilter ref="B18:H267" xr:uid="{25DFABBB-88FB-C44E-9A6A-592234418808}">
    <filterColumn colId="0">
      <customFilters and="1">
        <customFilter operator="greaterThanOrEqual" val="50"/>
        <customFilter operator="lessThanOrEqual" val="60"/>
      </customFilters>
    </filterColumn>
    <filterColumn colId="4">
      <filters>
        <filter val="yes"/>
      </filters>
    </filterColumn>
  </autoFilter>
  <sortState xmlns:xlrd2="http://schemas.microsoft.com/office/spreadsheetml/2017/richdata2" ref="B19:H59">
    <sortCondition descending="1" ref="H18:H267"/>
  </sortState>
  <tableColumns count="7">
    <tableColumn id="1" xr3:uid="{938DCB61-A3C7-4981-98D2-C84E0BDF90AA}" name="Age" dataDxfId="428"/>
    <tableColumn id="2" xr3:uid="{35F4B9A9-0318-45C7-8C40-8D25DFE0D614}" name="Sex" dataDxfId="427"/>
    <tableColumn id="3" xr3:uid="{DF176304-869F-4965-92E2-B1FDE2F507D6}" name="Body Mass Index" dataDxfId="426"/>
    <tableColumn id="4" xr3:uid="{49976A04-3960-463B-853D-FBD6DC1E2B5B}" name="Children" dataDxfId="425"/>
    <tableColumn id="5" xr3:uid="{4891B5AD-454C-4159-8B14-BD69BE30E26C}" name="Smoker" dataDxfId="424"/>
    <tableColumn id="6" xr3:uid="{CE6D74CF-C7C5-4CF7-81E1-D7F5F3CB5A04}" name="Region" dataDxfId="423"/>
    <tableColumn id="7" xr3:uid="{44C39953-FD98-4C5A-9151-6B4F69949E44}" name="Medical Charges" dataDxfId="42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11.bin"/><Relationship Id="rId4" Type="http://schemas.openxmlformats.org/officeDocument/2006/relationships/comments" Target="../comments4.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table" Target="../tables/table1.xml"/><Relationship Id="rId1" Type="http://schemas.openxmlformats.org/officeDocument/2006/relationships/vmlDrawing" Target="../drawings/vmlDrawing7.vml"/></Relationships>
</file>

<file path=xl/worksheets/_rels/sheet2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table" Target="../tables/table2.xml"/><Relationship Id="rId1" Type="http://schemas.openxmlformats.org/officeDocument/2006/relationships/vmlDrawing" Target="../drawings/vmlDrawing8.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3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table" Target="../tables/table3.xml"/><Relationship Id="rId1" Type="http://schemas.openxmlformats.org/officeDocument/2006/relationships/vmlDrawing" Target="../drawings/vmlDrawing10.vml"/></Relationships>
</file>

<file path=xl/worksheets/_rels/sheet3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34.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3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3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table" Target="../tables/table7.xml"/><Relationship Id="rId1" Type="http://schemas.openxmlformats.org/officeDocument/2006/relationships/vmlDrawing" Target="../drawings/vmlDrawing12.vml"/></Relationships>
</file>

<file path=xl/worksheets/_rels/sheet3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table" Target="../tables/table8.xml"/><Relationship Id="rId1" Type="http://schemas.openxmlformats.org/officeDocument/2006/relationships/vmlDrawing" Target="../drawings/vmlDrawing13.vml"/></Relationships>
</file>

<file path=xl/worksheets/_rels/sheet38.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39.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table" Target="../tables/table9.xml"/><Relationship Id="rId1" Type="http://schemas.openxmlformats.org/officeDocument/2006/relationships/vmlDrawing" Target="../drawings/vmlDrawing15.vml"/></Relationships>
</file>

<file path=xl/worksheets/_rels/sheet42.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06BAE-3CB3-4D56-9CFE-35FD4714E6FC}">
  <sheetPr codeName="Sheet91">
    <tabColor rgb="FFFFFF00"/>
  </sheetPr>
  <dimension ref="A1:G53"/>
  <sheetViews>
    <sheetView topLeftCell="A25" zoomScale="160" zoomScaleNormal="160" workbookViewId="0">
      <selection activeCell="F37" sqref="F37"/>
    </sheetView>
  </sheetViews>
  <sheetFormatPr defaultColWidth="7.875" defaultRowHeight="15"/>
  <cols>
    <col min="1" max="1" width="27.625" style="144" customWidth="1"/>
    <col min="2" max="2" width="48.375" style="144" bestFit="1" customWidth="1"/>
    <col min="3" max="3" width="7.875" style="144"/>
    <col min="4" max="4" width="9.375" style="144" bestFit="1" customWidth="1"/>
    <col min="5" max="16384" width="7.875" style="144"/>
  </cols>
  <sheetData>
    <row r="1" spans="1:7" ht="27" customHeight="1"/>
    <row r="2" spans="1:7" ht="27" customHeight="1"/>
    <row r="3" spans="1:7" ht="15.75">
      <c r="A3" s="145" t="s">
        <v>326</v>
      </c>
      <c r="B3" s="145" t="s">
        <v>327</v>
      </c>
      <c r="D3" s="146"/>
    </row>
    <row r="4" spans="1:7">
      <c r="A4" s="147" t="s">
        <v>328</v>
      </c>
      <c r="B4" s="144" t="s">
        <v>329</v>
      </c>
    </row>
    <row r="5" spans="1:7">
      <c r="A5" s="147" t="s">
        <v>330</v>
      </c>
      <c r="B5" s="144" t="s">
        <v>331</v>
      </c>
    </row>
    <row r="6" spans="1:7">
      <c r="A6" s="147" t="s">
        <v>332</v>
      </c>
      <c r="B6" s="144" t="s">
        <v>333</v>
      </c>
    </row>
    <row r="7" spans="1:7">
      <c r="A7" s="147" t="s">
        <v>334</v>
      </c>
      <c r="B7" s="144" t="s">
        <v>335</v>
      </c>
    </row>
    <row r="8" spans="1:7">
      <c r="A8" s="147" t="s">
        <v>336</v>
      </c>
      <c r="B8" s="144" t="s">
        <v>337</v>
      </c>
    </row>
    <row r="9" spans="1:7" ht="15.75">
      <c r="A9" s="147" t="s">
        <v>338</v>
      </c>
      <c r="B9" s="144" t="s">
        <v>339</v>
      </c>
      <c r="G9" s="148"/>
    </row>
    <row r="10" spans="1:7">
      <c r="A10" s="147" t="s">
        <v>340</v>
      </c>
      <c r="B10" s="144" t="s">
        <v>341</v>
      </c>
    </row>
    <row r="11" spans="1:7">
      <c r="A11" s="147" t="s">
        <v>342</v>
      </c>
      <c r="B11" s="144" t="s">
        <v>343</v>
      </c>
    </row>
    <row r="12" spans="1:7">
      <c r="A12" s="147" t="s">
        <v>344</v>
      </c>
      <c r="B12" s="144" t="s">
        <v>345</v>
      </c>
    </row>
    <row r="13" spans="1:7">
      <c r="A13" s="147" t="s">
        <v>346</v>
      </c>
      <c r="B13" s="144" t="s">
        <v>347</v>
      </c>
    </row>
    <row r="14" spans="1:7">
      <c r="A14" s="144" t="s">
        <v>348</v>
      </c>
      <c r="B14" s="144" t="s">
        <v>349</v>
      </c>
    </row>
    <row r="15" spans="1:7">
      <c r="A15" s="144" t="s">
        <v>350</v>
      </c>
      <c r="B15" s="144" t="s">
        <v>351</v>
      </c>
    </row>
    <row r="16" spans="1:7">
      <c r="A16" s="144" t="s">
        <v>352</v>
      </c>
      <c r="B16" s="144" t="s">
        <v>353</v>
      </c>
    </row>
    <row r="17" spans="1:2">
      <c r="A17" s="144" t="s">
        <v>354</v>
      </c>
      <c r="B17" s="144" t="s">
        <v>355</v>
      </c>
    </row>
    <row r="18" spans="1:2">
      <c r="A18" s="144" t="s">
        <v>356</v>
      </c>
      <c r="B18" s="144" t="s">
        <v>357</v>
      </c>
    </row>
    <row r="19" spans="1:2">
      <c r="A19" s="144" t="s">
        <v>358</v>
      </c>
      <c r="B19" s="144" t="s">
        <v>359</v>
      </c>
    </row>
    <row r="20" spans="1:2">
      <c r="A20" s="144" t="s">
        <v>360</v>
      </c>
      <c r="B20" s="144" t="s">
        <v>361</v>
      </c>
    </row>
    <row r="21" spans="1:2">
      <c r="A21" s="144" t="s">
        <v>362</v>
      </c>
      <c r="B21" s="144" t="s">
        <v>363</v>
      </c>
    </row>
    <row r="22" spans="1:2">
      <c r="A22" s="144" t="s">
        <v>364</v>
      </c>
      <c r="B22" s="144" t="s">
        <v>365</v>
      </c>
    </row>
    <row r="23" spans="1:2">
      <c r="A23" s="144" t="s">
        <v>366</v>
      </c>
      <c r="B23" s="144" t="s">
        <v>367</v>
      </c>
    </row>
    <row r="24" spans="1:2">
      <c r="A24" s="144" t="s">
        <v>368</v>
      </c>
      <c r="B24" s="144" t="s">
        <v>369</v>
      </c>
    </row>
    <row r="25" spans="1:2">
      <c r="A25" s="144" t="s">
        <v>370</v>
      </c>
      <c r="B25" s="144" t="s">
        <v>371</v>
      </c>
    </row>
    <row r="26" spans="1:2">
      <c r="A26" s="144" t="s">
        <v>372</v>
      </c>
      <c r="B26" s="144" t="s">
        <v>373</v>
      </c>
    </row>
    <row r="27" spans="1:2">
      <c r="A27" s="144" t="s">
        <v>374</v>
      </c>
      <c r="B27" s="144" t="s">
        <v>375</v>
      </c>
    </row>
    <row r="28" spans="1:2">
      <c r="A28" s="144" t="s">
        <v>376</v>
      </c>
      <c r="B28" s="144" t="s">
        <v>377</v>
      </c>
    </row>
    <row r="29" spans="1:2">
      <c r="A29" s="144" t="s">
        <v>378</v>
      </c>
      <c r="B29" s="144" t="s">
        <v>379</v>
      </c>
    </row>
    <row r="30" spans="1:2">
      <c r="A30" s="144" t="s">
        <v>380</v>
      </c>
      <c r="B30" s="144" t="s">
        <v>381</v>
      </c>
    </row>
    <row r="31" spans="1:2">
      <c r="A31" s="144" t="s">
        <v>382</v>
      </c>
      <c r="B31" s="144" t="s">
        <v>383</v>
      </c>
    </row>
    <row r="32" spans="1:2">
      <c r="A32" s="144" t="s">
        <v>384</v>
      </c>
      <c r="B32" s="144" t="s">
        <v>385</v>
      </c>
    </row>
    <row r="33" spans="1:2">
      <c r="A33" s="147" t="s">
        <v>386</v>
      </c>
      <c r="B33" s="144" t="s">
        <v>387</v>
      </c>
    </row>
    <row r="34" spans="1:2">
      <c r="A34" s="147" t="s">
        <v>388</v>
      </c>
      <c r="B34" s="144" t="s">
        <v>389</v>
      </c>
    </row>
    <row r="35" spans="1:2">
      <c r="A35" s="144" t="s">
        <v>390</v>
      </c>
      <c r="B35" s="144" t="s">
        <v>391</v>
      </c>
    </row>
    <row r="36" spans="1:2">
      <c r="A36" s="144" t="s">
        <v>392</v>
      </c>
      <c r="B36" s="144" t="s">
        <v>393</v>
      </c>
    </row>
    <row r="37" spans="1:2">
      <c r="A37" s="144" t="s">
        <v>394</v>
      </c>
      <c r="B37" s="144" t="s">
        <v>395</v>
      </c>
    </row>
    <row r="38" spans="1:2">
      <c r="A38" s="144" t="s">
        <v>396</v>
      </c>
      <c r="B38" s="144" t="s">
        <v>397</v>
      </c>
    </row>
    <row r="39" spans="1:2">
      <c r="A39" s="144" t="s">
        <v>398</v>
      </c>
      <c r="B39" s="144" t="s">
        <v>399</v>
      </c>
    </row>
    <row r="40" spans="1:2">
      <c r="A40" s="144" t="s">
        <v>400</v>
      </c>
      <c r="B40" s="144" t="s">
        <v>401</v>
      </c>
    </row>
    <row r="41" spans="1:2">
      <c r="A41" s="144" t="s">
        <v>402</v>
      </c>
      <c r="B41" s="144" t="s">
        <v>403</v>
      </c>
    </row>
    <row r="42" spans="1:2">
      <c r="A42" s="144" t="s">
        <v>404</v>
      </c>
      <c r="B42" s="144" t="s">
        <v>405</v>
      </c>
    </row>
    <row r="43" spans="1:2">
      <c r="A43" s="147" t="s">
        <v>406</v>
      </c>
      <c r="B43" s="144" t="s">
        <v>407</v>
      </c>
    </row>
    <row r="44" spans="1:2">
      <c r="A44" s="144" t="s">
        <v>408</v>
      </c>
      <c r="B44" s="144" t="s">
        <v>409</v>
      </c>
    </row>
    <row r="45" spans="1:2">
      <c r="A45" s="144" t="s">
        <v>410</v>
      </c>
      <c r="B45" s="144" t="s">
        <v>411</v>
      </c>
    </row>
    <row r="46" spans="1:2">
      <c r="A46" s="144" t="s">
        <v>412</v>
      </c>
      <c r="B46" s="144" t="s">
        <v>413</v>
      </c>
    </row>
    <row r="47" spans="1:2">
      <c r="A47" s="144" t="s">
        <v>414</v>
      </c>
      <c r="B47" s="144" t="s">
        <v>415</v>
      </c>
    </row>
    <row r="48" spans="1:2">
      <c r="A48" s="144" t="s">
        <v>416</v>
      </c>
      <c r="B48" s="144" t="s">
        <v>417</v>
      </c>
    </row>
    <row r="49" spans="1:2">
      <c r="A49" s="144" t="s">
        <v>418</v>
      </c>
      <c r="B49" s="144" t="s">
        <v>419</v>
      </c>
    </row>
    <row r="50" spans="1:2">
      <c r="A50" s="144" t="s">
        <v>420</v>
      </c>
      <c r="B50" s="144" t="s">
        <v>421</v>
      </c>
    </row>
    <row r="51" spans="1:2">
      <c r="A51" s="144" t="s">
        <v>422</v>
      </c>
      <c r="B51" s="144" t="s">
        <v>423</v>
      </c>
    </row>
    <row r="52" spans="1:2">
      <c r="A52" s="144" t="s">
        <v>424</v>
      </c>
      <c r="B52" s="144" t="s">
        <v>425</v>
      </c>
    </row>
    <row r="53" spans="1:2">
      <c r="A53" s="144" t="s">
        <v>426</v>
      </c>
      <c r="B53" s="144" t="s">
        <v>427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779E6-8932-418D-9971-ABFD92F6A7F0}">
  <sheetPr codeName="Sheet11">
    <tabColor rgb="FFFFC000"/>
  </sheetPr>
  <dimension ref="A1:N44"/>
  <sheetViews>
    <sheetView zoomScale="103" workbookViewId="0">
      <selection activeCell="B10" sqref="B10"/>
    </sheetView>
  </sheetViews>
  <sheetFormatPr defaultColWidth="9.75" defaultRowHeight="18.75"/>
  <cols>
    <col min="1" max="1" width="9.125" style="153" customWidth="1"/>
    <col min="2" max="14" width="64.75" style="153" customWidth="1"/>
    <col min="15" max="16384" width="9.75" style="153"/>
  </cols>
  <sheetData>
    <row r="1" spans="1:14" s="151" customFormat="1" ht="34.15" customHeight="1">
      <c r="A1" s="149" t="s">
        <v>428</v>
      </c>
      <c r="B1" s="150">
        <f ca="1">RANDBETWEEN(3,9)</f>
        <v>7</v>
      </c>
    </row>
    <row r="2" spans="1:14" s="152" customFormat="1" ht="43.15" customHeight="1">
      <c r="A2" s="152" t="s">
        <v>429</v>
      </c>
      <c r="B2" s="149" t="s">
        <v>430</v>
      </c>
      <c r="C2" s="149" t="s">
        <v>431</v>
      </c>
      <c r="D2" s="149" t="s">
        <v>432</v>
      </c>
      <c r="E2" s="149" t="s">
        <v>433</v>
      </c>
      <c r="F2" s="149" t="s">
        <v>434</v>
      </c>
      <c r="G2" s="149" t="s">
        <v>435</v>
      </c>
      <c r="H2" s="149" t="s">
        <v>436</v>
      </c>
      <c r="I2" s="149" t="s">
        <v>437</v>
      </c>
      <c r="J2" s="149" t="s">
        <v>438</v>
      </c>
      <c r="K2" s="149" t="s">
        <v>439</v>
      </c>
      <c r="L2" s="149" t="s">
        <v>440</v>
      </c>
      <c r="M2" s="149" t="s">
        <v>441</v>
      </c>
      <c r="N2" s="149" t="s">
        <v>442</v>
      </c>
    </row>
    <row r="3" spans="1:14" ht="75" customHeight="1">
      <c r="A3" s="152" t="s">
        <v>443</v>
      </c>
      <c r="B3" s="153" t="s">
        <v>444</v>
      </c>
      <c r="C3" s="154" t="s">
        <v>445</v>
      </c>
      <c r="D3" s="154" t="s">
        <v>446</v>
      </c>
      <c r="E3" s="154" t="s">
        <v>447</v>
      </c>
      <c r="F3" s="154" t="s">
        <v>448</v>
      </c>
      <c r="G3" s="154" t="s">
        <v>449</v>
      </c>
      <c r="H3" s="154" t="s">
        <v>450</v>
      </c>
      <c r="I3" s="154" t="s">
        <v>451</v>
      </c>
      <c r="J3" s="154" t="s">
        <v>452</v>
      </c>
      <c r="K3" s="153" t="s">
        <v>453</v>
      </c>
      <c r="L3" s="153" t="s">
        <v>454</v>
      </c>
      <c r="M3" s="153" t="s">
        <v>455</v>
      </c>
      <c r="N3" s="153" t="s">
        <v>456</v>
      </c>
    </row>
    <row r="4" spans="1:14" ht="75" customHeight="1">
      <c r="A4" s="152" t="s">
        <v>457</v>
      </c>
      <c r="B4" s="153" t="s">
        <v>458</v>
      </c>
      <c r="C4" s="154" t="s">
        <v>459</v>
      </c>
      <c r="D4" s="154" t="s">
        <v>460</v>
      </c>
      <c r="E4" s="154" t="s">
        <v>461</v>
      </c>
      <c r="F4" s="155" t="s">
        <v>462</v>
      </c>
      <c r="G4" s="155" t="s">
        <v>463</v>
      </c>
      <c r="H4" s="155" t="s">
        <v>464</v>
      </c>
      <c r="I4" s="155" t="s">
        <v>465</v>
      </c>
      <c r="J4" s="155" t="s">
        <v>466</v>
      </c>
      <c r="K4" s="153" t="s">
        <v>467</v>
      </c>
      <c r="L4" s="153" t="s">
        <v>468</v>
      </c>
      <c r="M4" s="153" t="s">
        <v>469</v>
      </c>
      <c r="N4" s="153" t="s">
        <v>470</v>
      </c>
    </row>
    <row r="5" spans="1:14" ht="75" customHeight="1">
      <c r="B5" s="153" t="s">
        <v>471</v>
      </c>
      <c r="C5" s="154" t="s">
        <v>472</v>
      </c>
      <c r="D5" s="154" t="s">
        <v>473</v>
      </c>
      <c r="E5" s="154" t="s">
        <v>474</v>
      </c>
      <c r="F5" s="155" t="s">
        <v>475</v>
      </c>
      <c r="G5" s="155" t="s">
        <v>476</v>
      </c>
      <c r="H5" s="155" t="s">
        <v>477</v>
      </c>
      <c r="I5" s="155" t="s">
        <v>477</v>
      </c>
      <c r="J5" s="155" t="s">
        <v>478</v>
      </c>
      <c r="K5" s="153" t="s">
        <v>479</v>
      </c>
      <c r="L5" s="153" t="s">
        <v>480</v>
      </c>
      <c r="M5" s="153" t="s">
        <v>481</v>
      </c>
      <c r="N5" s="153" t="s">
        <v>482</v>
      </c>
    </row>
    <row r="6" spans="1:14" ht="75" customHeight="1">
      <c r="B6" s="153" t="s">
        <v>483</v>
      </c>
      <c r="C6" s="154" t="s">
        <v>484</v>
      </c>
      <c r="D6" s="154" t="s">
        <v>485</v>
      </c>
      <c r="E6" s="154" t="s">
        <v>486</v>
      </c>
      <c r="F6" s="155" t="s">
        <v>487</v>
      </c>
      <c r="G6" s="155" t="s">
        <v>488</v>
      </c>
      <c r="H6" s="155" t="s">
        <v>489</v>
      </c>
      <c r="I6" s="155" t="s">
        <v>490</v>
      </c>
      <c r="J6" s="155" t="s">
        <v>491</v>
      </c>
      <c r="K6" s="153" t="s">
        <v>492</v>
      </c>
      <c r="L6" s="153" t="s">
        <v>493</v>
      </c>
      <c r="M6" s="153" t="s">
        <v>494</v>
      </c>
      <c r="N6" s="153" t="s">
        <v>495</v>
      </c>
    </row>
    <row r="7" spans="1:14" ht="75" customHeight="1">
      <c r="B7" s="153" t="s">
        <v>496</v>
      </c>
      <c r="C7" s="154" t="s">
        <v>497</v>
      </c>
      <c r="D7" s="154" t="s">
        <v>498</v>
      </c>
      <c r="E7" s="154" t="s">
        <v>499</v>
      </c>
      <c r="F7" s="155" t="s">
        <v>500</v>
      </c>
      <c r="G7" s="155" t="s">
        <v>501</v>
      </c>
      <c r="H7" s="155" t="s">
        <v>502</v>
      </c>
      <c r="I7" s="155" t="s">
        <v>503</v>
      </c>
      <c r="J7" s="155" t="s">
        <v>504</v>
      </c>
      <c r="K7" s="153" t="s">
        <v>505</v>
      </c>
      <c r="L7" s="153" t="s">
        <v>506</v>
      </c>
      <c r="M7" s="153" t="s">
        <v>507</v>
      </c>
      <c r="N7" s="153" t="s">
        <v>508</v>
      </c>
    </row>
    <row r="8" spans="1:14" ht="75" customHeight="1">
      <c r="B8" s="153" t="s">
        <v>509</v>
      </c>
      <c r="C8" s="154" t="s">
        <v>510</v>
      </c>
      <c r="D8" s="154" t="s">
        <v>511</v>
      </c>
      <c r="E8" s="154" t="s">
        <v>512</v>
      </c>
      <c r="F8" s="155" t="s">
        <v>513</v>
      </c>
      <c r="G8" s="155" t="s">
        <v>514</v>
      </c>
      <c r="H8" s="155" t="s">
        <v>515</v>
      </c>
      <c r="I8" s="155" t="s">
        <v>515</v>
      </c>
      <c r="J8" s="155" t="s">
        <v>516</v>
      </c>
      <c r="K8" s="153" t="s">
        <v>517</v>
      </c>
      <c r="L8" s="153" t="s">
        <v>518</v>
      </c>
      <c r="M8" s="153" t="s">
        <v>519</v>
      </c>
      <c r="N8" s="153" t="s">
        <v>520</v>
      </c>
    </row>
    <row r="9" spans="1:14" ht="75" customHeight="1">
      <c r="B9" s="153" t="s">
        <v>521</v>
      </c>
      <c r="C9" s="154" t="s">
        <v>522</v>
      </c>
      <c r="D9" s="154" t="s">
        <v>523</v>
      </c>
      <c r="E9" s="154" t="s">
        <v>524</v>
      </c>
      <c r="F9" s="154" t="s">
        <v>525</v>
      </c>
      <c r="G9" s="154" t="s">
        <v>526</v>
      </c>
      <c r="H9" s="154" t="s">
        <v>527</v>
      </c>
      <c r="I9" s="154" t="s">
        <v>527</v>
      </c>
      <c r="J9" s="154" t="s">
        <v>528</v>
      </c>
      <c r="K9" s="153" t="s">
        <v>529</v>
      </c>
      <c r="L9" s="153" t="s">
        <v>530</v>
      </c>
      <c r="M9" s="153" t="s">
        <v>531</v>
      </c>
      <c r="N9" s="153" t="s">
        <v>532</v>
      </c>
    </row>
    <row r="10" spans="1:14" ht="75" customHeight="1">
      <c r="B10" s="153" t="s">
        <v>533</v>
      </c>
      <c r="C10" s="154" t="s">
        <v>534</v>
      </c>
      <c r="D10" s="154" t="s">
        <v>535</v>
      </c>
      <c r="E10" s="154" t="s">
        <v>536</v>
      </c>
      <c r="F10" s="155" t="s">
        <v>537</v>
      </c>
      <c r="G10" s="155" t="s">
        <v>538</v>
      </c>
      <c r="H10" s="155" t="s">
        <v>539</v>
      </c>
      <c r="I10" s="155" t="s">
        <v>539</v>
      </c>
      <c r="J10" s="155" t="s">
        <v>540</v>
      </c>
      <c r="K10" s="153" t="s">
        <v>541</v>
      </c>
      <c r="L10" s="153" t="s">
        <v>542</v>
      </c>
      <c r="M10" s="153" t="s">
        <v>543</v>
      </c>
      <c r="N10" s="153" t="s">
        <v>544</v>
      </c>
    </row>
    <row r="11" spans="1:14" ht="75" customHeight="1">
      <c r="C11" s="154"/>
      <c r="D11" s="154"/>
      <c r="E11" s="154"/>
      <c r="F11" s="155"/>
      <c r="G11" s="155"/>
      <c r="H11" s="155"/>
      <c r="I11" s="155"/>
      <c r="J11" s="155"/>
      <c r="K11" s="155"/>
    </row>
    <row r="12" spans="1:14" ht="75" customHeight="1">
      <c r="C12" s="154"/>
      <c r="D12" s="154"/>
      <c r="E12" s="154"/>
      <c r="F12" s="155"/>
      <c r="G12" s="155"/>
      <c r="H12" s="155"/>
      <c r="I12" s="155"/>
      <c r="J12" s="155"/>
    </row>
    <row r="13" spans="1:14" ht="75" customHeight="1">
      <c r="C13" s="154"/>
      <c r="D13" s="154"/>
      <c r="E13" s="154"/>
      <c r="F13" s="155"/>
      <c r="G13" s="155"/>
      <c r="H13" s="155"/>
      <c r="I13" s="155"/>
      <c r="J13" s="155"/>
    </row>
    <row r="14" spans="1:14" ht="75" customHeight="1">
      <c r="C14" s="154"/>
      <c r="D14" s="154"/>
      <c r="E14" s="154"/>
      <c r="F14" s="155"/>
      <c r="G14" s="155"/>
      <c r="H14" s="155"/>
      <c r="I14" s="155"/>
      <c r="J14" s="155"/>
    </row>
    <row r="15" spans="1:14" ht="75" customHeight="1">
      <c r="C15" s="154"/>
      <c r="D15" s="154"/>
      <c r="E15" s="154"/>
      <c r="F15" s="155"/>
      <c r="G15" s="155"/>
      <c r="H15" s="155"/>
      <c r="I15" s="155"/>
      <c r="J15" s="155"/>
    </row>
    <row r="16" spans="1:14">
      <c r="A16" s="154"/>
      <c r="B16" s="154"/>
      <c r="C16" s="154"/>
      <c r="D16" s="154"/>
      <c r="E16" s="154"/>
      <c r="F16" s="155"/>
      <c r="G16" s="155"/>
      <c r="H16" s="155"/>
      <c r="I16" s="155"/>
      <c r="J16" s="155"/>
    </row>
    <row r="17" spans="1:5">
      <c r="A17" s="154"/>
      <c r="B17" s="154"/>
      <c r="C17" s="154"/>
      <c r="D17" s="154"/>
      <c r="E17" s="154"/>
    </row>
    <row r="18" spans="1:5">
      <c r="A18" s="154"/>
      <c r="B18" s="154"/>
      <c r="C18" s="154"/>
      <c r="D18" s="154"/>
      <c r="E18" s="154"/>
    </row>
    <row r="19" spans="1:5">
      <c r="A19" s="154"/>
      <c r="B19" s="154"/>
      <c r="C19" s="154"/>
      <c r="D19" s="154"/>
      <c r="E19" s="154"/>
    </row>
    <row r="20" spans="1:5">
      <c r="A20" s="154"/>
      <c r="B20" s="154"/>
      <c r="C20" s="154"/>
      <c r="D20" s="154"/>
      <c r="E20" s="154"/>
    </row>
    <row r="21" spans="1:5">
      <c r="A21" s="154"/>
      <c r="B21" s="154"/>
      <c r="C21" s="154"/>
      <c r="D21" s="154"/>
      <c r="E21" s="154"/>
    </row>
    <row r="22" spans="1:5">
      <c r="A22" s="154"/>
      <c r="B22" s="154"/>
      <c r="C22" s="154"/>
      <c r="D22" s="154"/>
      <c r="E22" s="154"/>
    </row>
    <row r="23" spans="1:5">
      <c r="A23" s="154"/>
      <c r="B23" s="154"/>
      <c r="C23" s="154"/>
      <c r="D23" s="154"/>
      <c r="E23" s="154"/>
    </row>
    <row r="24" spans="1:5">
      <c r="A24" s="154"/>
      <c r="B24" s="154"/>
      <c r="C24" s="154"/>
      <c r="D24" s="154"/>
      <c r="E24" s="154"/>
    </row>
    <row r="25" spans="1:5">
      <c r="A25" s="154"/>
      <c r="B25" s="154"/>
      <c r="C25" s="154"/>
      <c r="D25" s="154"/>
      <c r="E25" s="154"/>
    </row>
    <row r="26" spans="1:5">
      <c r="A26" s="154"/>
      <c r="B26" s="154"/>
      <c r="C26" s="154"/>
      <c r="D26" s="154"/>
      <c r="E26" s="154"/>
    </row>
    <row r="27" spans="1:5">
      <c r="A27" s="154"/>
      <c r="B27" s="154"/>
      <c r="C27" s="154"/>
      <c r="D27" s="154"/>
      <c r="E27" s="154"/>
    </row>
    <row r="28" spans="1:5">
      <c r="A28" s="154"/>
      <c r="B28" s="154"/>
      <c r="C28" s="154"/>
      <c r="D28" s="154"/>
      <c r="E28" s="154"/>
    </row>
    <row r="29" spans="1:5">
      <c r="A29" s="154"/>
      <c r="B29" s="154"/>
      <c r="C29" s="154"/>
      <c r="D29" s="154"/>
      <c r="E29" s="154"/>
    </row>
    <row r="30" spans="1:5">
      <c r="A30" s="154"/>
      <c r="B30" s="154"/>
      <c r="C30" s="154"/>
      <c r="D30" s="154"/>
      <c r="E30" s="154"/>
    </row>
    <row r="31" spans="1:5">
      <c r="A31" s="154"/>
      <c r="B31" s="154"/>
      <c r="C31" s="154"/>
      <c r="D31" s="154"/>
      <c r="E31" s="154"/>
    </row>
    <row r="32" spans="1:5">
      <c r="A32" s="154"/>
      <c r="B32" s="154"/>
      <c r="C32" s="154"/>
      <c r="D32" s="154"/>
      <c r="E32" s="154"/>
    </row>
    <row r="33" spans="1:5">
      <c r="A33" s="154"/>
      <c r="B33" s="154"/>
      <c r="C33" s="154"/>
      <c r="D33" s="154"/>
      <c r="E33" s="154"/>
    </row>
    <row r="34" spans="1:5">
      <c r="A34" s="154"/>
      <c r="B34" s="154"/>
      <c r="C34" s="154"/>
      <c r="D34" s="154"/>
      <c r="E34" s="154"/>
    </row>
    <row r="35" spans="1:5">
      <c r="A35" s="154"/>
      <c r="B35" s="154"/>
      <c r="C35" s="154"/>
      <c r="D35" s="154"/>
      <c r="E35" s="154"/>
    </row>
    <row r="36" spans="1:5">
      <c r="A36" s="154"/>
      <c r="B36" s="154"/>
      <c r="C36" s="154"/>
      <c r="D36" s="154"/>
      <c r="E36" s="154"/>
    </row>
    <row r="37" spans="1:5">
      <c r="A37" s="154"/>
      <c r="B37" s="154"/>
      <c r="C37" s="154"/>
      <c r="D37" s="154"/>
      <c r="E37" s="154"/>
    </row>
    <row r="38" spans="1:5">
      <c r="A38" s="154"/>
      <c r="B38" s="154"/>
      <c r="C38" s="154"/>
      <c r="D38" s="154"/>
      <c r="E38" s="154"/>
    </row>
    <row r="39" spans="1:5">
      <c r="A39" s="154"/>
      <c r="B39" s="154"/>
      <c r="C39" s="154"/>
      <c r="D39" s="154"/>
      <c r="E39" s="154"/>
    </row>
    <row r="40" spans="1:5">
      <c r="A40" s="154"/>
      <c r="B40" s="154"/>
      <c r="C40" s="154"/>
      <c r="D40" s="154"/>
      <c r="E40" s="154"/>
    </row>
    <row r="41" spans="1:5">
      <c r="A41" s="154"/>
      <c r="B41" s="154"/>
      <c r="C41" s="154"/>
      <c r="D41" s="154"/>
      <c r="E41" s="154"/>
    </row>
    <row r="42" spans="1:5">
      <c r="A42" s="154"/>
      <c r="B42" s="154"/>
      <c r="C42" s="154"/>
      <c r="D42" s="154"/>
      <c r="E42" s="154"/>
    </row>
    <row r="43" spans="1:5">
      <c r="A43" s="154"/>
      <c r="B43" s="154"/>
      <c r="C43" s="154"/>
      <c r="D43" s="154"/>
      <c r="E43" s="154"/>
    </row>
    <row r="44" spans="1:5">
      <c r="C44" s="154"/>
      <c r="D44" s="154"/>
      <c r="E44" s="15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29B13-12B0-49FA-BAE8-CCA5F97B3A38}">
  <sheetPr codeName="Sheet6">
    <tabColor rgb="FFD9BF91"/>
  </sheetPr>
  <dimension ref="A1:Z133"/>
  <sheetViews>
    <sheetView showGridLines="0" tabSelected="1" zoomScaleNormal="100" workbookViewId="0">
      <selection activeCell="AA3" sqref="AA3"/>
    </sheetView>
  </sheetViews>
  <sheetFormatPr defaultColWidth="9.75" defaultRowHeight="21"/>
  <cols>
    <col min="1" max="1" width="3.75" style="292" customWidth="1"/>
    <col min="2" max="2" width="24.625" style="291" customWidth="1"/>
    <col min="3" max="3" width="24.625" style="292" customWidth="1"/>
    <col min="4" max="4" width="32.25" style="292" customWidth="1"/>
    <col min="5" max="5" width="40.25" style="292" customWidth="1"/>
    <col min="6" max="6" width="9" style="295" customWidth="1"/>
    <col min="7" max="7" width="9.75" style="295"/>
    <col min="8" max="8" width="9.75" style="292" customWidth="1"/>
    <col min="9" max="9" width="21.75" style="292" customWidth="1"/>
    <col min="10" max="16384" width="9.75" style="292"/>
  </cols>
  <sheetData>
    <row r="1" spans="1:26">
      <c r="A1" s="296"/>
      <c r="B1" s="297"/>
      <c r="C1" s="296"/>
      <c r="D1" s="296"/>
      <c r="E1" s="296"/>
      <c r="F1" s="296"/>
      <c r="G1" s="296"/>
      <c r="H1" s="296"/>
      <c r="I1" s="296"/>
      <c r="J1" s="296"/>
      <c r="K1" s="296"/>
      <c r="L1" s="296"/>
      <c r="M1" s="296"/>
      <c r="N1" s="296"/>
      <c r="O1" s="296"/>
      <c r="P1" s="296"/>
      <c r="Q1" s="296"/>
      <c r="R1" s="296"/>
      <c r="S1" s="296"/>
      <c r="T1" s="296"/>
      <c r="U1" s="296"/>
      <c r="V1" s="296"/>
      <c r="W1" s="296"/>
      <c r="X1" s="296"/>
      <c r="Y1" s="296"/>
      <c r="Z1" s="296"/>
    </row>
    <row r="2" spans="1:26" ht="26.25">
      <c r="A2" s="296"/>
      <c r="B2" s="298" t="s">
        <v>545</v>
      </c>
      <c r="C2" s="299"/>
      <c r="D2" s="300"/>
      <c r="E2" s="301"/>
      <c r="F2" s="301"/>
      <c r="G2" s="299"/>
      <c r="H2" s="299"/>
      <c r="I2" s="302" t="str">
        <f ca="1">$B$32&amp;"/"&amp;$C$32</f>
        <v>192/192</v>
      </c>
      <c r="J2" s="296"/>
      <c r="K2" s="296"/>
      <c r="L2" s="296"/>
      <c r="M2" s="296"/>
      <c r="N2" s="296"/>
      <c r="O2" s="296"/>
      <c r="P2" s="296"/>
      <c r="Q2" s="296"/>
      <c r="R2" s="296"/>
      <c r="S2" s="296"/>
      <c r="T2" s="296"/>
      <c r="U2" s="296"/>
      <c r="V2" s="296"/>
      <c r="W2" s="296"/>
      <c r="X2" s="296"/>
      <c r="Y2" s="296"/>
      <c r="Z2" s="296"/>
    </row>
    <row r="3" spans="1:26">
      <c r="A3" s="296"/>
      <c r="B3" s="303" t="s">
        <v>546</v>
      </c>
      <c r="C3" s="304"/>
      <c r="D3" s="305"/>
      <c r="E3" s="306"/>
      <c r="F3" s="306"/>
      <c r="G3" s="304"/>
      <c r="H3" s="304"/>
      <c r="I3" s="307">
        <f ca="1">$D$32</f>
        <v>1</v>
      </c>
      <c r="J3" s="296"/>
      <c r="K3" s="296"/>
      <c r="L3" s="296"/>
      <c r="M3" s="296"/>
      <c r="N3" s="296"/>
      <c r="O3" s="296"/>
      <c r="P3" s="296"/>
      <c r="Q3" s="296"/>
      <c r="R3" s="296"/>
      <c r="S3" s="296"/>
      <c r="T3" s="296"/>
      <c r="U3" s="296"/>
      <c r="V3" s="296"/>
      <c r="W3" s="296"/>
      <c r="X3" s="296"/>
      <c r="Y3" s="296"/>
      <c r="Z3" s="296"/>
    </row>
    <row r="4" spans="1:26">
      <c r="A4" s="296"/>
      <c r="B4" s="308" t="s">
        <v>547</v>
      </c>
      <c r="C4" s="309"/>
      <c r="D4" s="309"/>
      <c r="E4" s="310" t="str">
        <f ca="1">IFERROR(_xlfn.CONCAT("Excel version: ",INFO("release")),"Excel version: Invalid")</f>
        <v>Excel version: 16.0</v>
      </c>
      <c r="F4" s="311" t="str" cm="1">
        <f t="array" aca="1" ref="F4" ca="1">IFERROR(IF(OR(ISERROR(_xlfn.RANDARRAY()), ISERROR(INFO("osversion"))), "Error: Please use Office 2021 desktop version or newer", _xlfn.CONCAT("Operating system: ", INFO("osversion"))),"Error: Please use Office 2021 desktop version or newer")</f>
        <v>Operating system: Windows (64-bit) NT 10.00</v>
      </c>
      <c r="G4" s="311"/>
      <c r="H4" s="309"/>
      <c r="I4" s="296"/>
      <c r="J4" s="296"/>
      <c r="K4" s="296"/>
      <c r="L4" s="296"/>
      <c r="M4" s="296"/>
      <c r="N4" s="296"/>
      <c r="O4" s="296"/>
      <c r="P4" s="296"/>
      <c r="Q4" s="296"/>
      <c r="R4" s="296"/>
      <c r="S4" s="296"/>
      <c r="T4" s="296"/>
      <c r="U4" s="296"/>
      <c r="V4" s="296"/>
      <c r="W4" s="296"/>
      <c r="X4" s="296"/>
      <c r="Y4" s="296"/>
      <c r="Z4" s="296"/>
    </row>
    <row r="5" spans="1:26" ht="24" customHeight="1">
      <c r="A5" s="296"/>
      <c r="B5" s="308"/>
      <c r="C5" s="309"/>
      <c r="D5" s="309"/>
      <c r="E5" s="312"/>
      <c r="F5" s="312"/>
      <c r="G5" s="313"/>
      <c r="H5" s="309"/>
      <c r="I5" s="296"/>
      <c r="J5" s="296"/>
      <c r="K5" s="296"/>
      <c r="L5" s="296"/>
      <c r="M5" s="296"/>
      <c r="N5" s="296"/>
      <c r="O5" s="296"/>
      <c r="P5" s="296"/>
      <c r="Q5" s="296"/>
      <c r="R5" s="296"/>
      <c r="S5" s="296"/>
      <c r="T5" s="296"/>
      <c r="U5" s="296"/>
      <c r="V5" s="296"/>
      <c r="W5" s="296"/>
      <c r="X5" s="296"/>
      <c r="Y5" s="296"/>
      <c r="Z5" s="296"/>
    </row>
    <row r="6" spans="1:26" ht="25.9" customHeight="1">
      <c r="A6" s="296"/>
      <c r="B6" s="297" t="s">
        <v>590</v>
      </c>
      <c r="C6" s="296"/>
      <c r="D6" s="296"/>
      <c r="E6" s="296"/>
      <c r="F6" s="296"/>
      <c r="G6" s="296"/>
      <c r="H6" s="296"/>
      <c r="I6" s="314" t="s">
        <v>561</v>
      </c>
      <c r="J6" s="296"/>
      <c r="K6" s="296"/>
      <c r="L6" s="296"/>
      <c r="M6" s="296"/>
      <c r="N6" s="296"/>
      <c r="O6" s="296"/>
      <c r="P6" s="296"/>
      <c r="Q6" s="296"/>
      <c r="R6" s="296"/>
      <c r="S6" s="296"/>
      <c r="T6" s="296"/>
      <c r="U6" s="296"/>
      <c r="V6" s="296"/>
      <c r="W6" s="296"/>
      <c r="X6" s="296"/>
      <c r="Y6" s="296"/>
      <c r="Z6" s="296"/>
    </row>
    <row r="7" spans="1:26" ht="24" customHeight="1">
      <c r="A7" s="296"/>
      <c r="B7" s="297" t="s">
        <v>588</v>
      </c>
      <c r="C7" s="296"/>
      <c r="D7" s="296"/>
      <c r="E7" s="296"/>
      <c r="F7" s="296"/>
      <c r="G7" s="296"/>
      <c r="H7" s="296"/>
      <c r="I7" s="315" t="s">
        <v>585</v>
      </c>
      <c r="J7" s="296"/>
      <c r="K7" s="296"/>
      <c r="L7" s="296"/>
      <c r="M7" s="296"/>
      <c r="N7" s="296"/>
      <c r="O7" s="296"/>
      <c r="P7" s="296"/>
      <c r="Q7" s="296"/>
      <c r="R7" s="296"/>
      <c r="S7" s="296"/>
      <c r="T7" s="296"/>
      <c r="U7" s="296"/>
      <c r="V7" s="296"/>
      <c r="W7" s="296"/>
      <c r="X7" s="296"/>
      <c r="Y7" s="296"/>
      <c r="Z7" s="296"/>
    </row>
    <row r="8" spans="1:26" ht="28.9" customHeight="1">
      <c r="A8" s="296"/>
      <c r="B8" s="297" t="s">
        <v>586</v>
      </c>
      <c r="C8" s="316" t="str">
        <f ca="1">IF(OR($E$4="Excel version: Invalid", $F$4="Error: Please use Office 2021 desktop version or newer"), "****Error: Please use Office 2021 desktop version or newer****", "")</f>
        <v/>
      </c>
      <c r="D8" s="317"/>
      <c r="E8" s="296"/>
      <c r="F8" s="296"/>
      <c r="G8" s="296"/>
      <c r="H8" s="296"/>
      <c r="I8" s="318">
        <v>45426</v>
      </c>
      <c r="J8" s="296"/>
      <c r="K8" s="296"/>
      <c r="L8" s="296"/>
      <c r="M8" s="296"/>
      <c r="N8" s="296"/>
      <c r="O8" s="296"/>
      <c r="P8" s="296"/>
      <c r="Q8" s="296"/>
      <c r="R8" s="296"/>
      <c r="S8" s="296"/>
      <c r="T8" s="296"/>
      <c r="U8" s="296"/>
      <c r="V8" s="296"/>
      <c r="W8" s="296"/>
      <c r="X8" s="296"/>
      <c r="Y8" s="296"/>
      <c r="Z8" s="296"/>
    </row>
    <row r="9" spans="1:26" ht="22.15" customHeight="1">
      <c r="A9" s="296"/>
      <c r="B9" s="297" t="s">
        <v>587</v>
      </c>
      <c r="C9" s="296"/>
      <c r="D9" s="296"/>
      <c r="E9" s="296"/>
      <c r="F9" s="296"/>
      <c r="G9" s="296"/>
      <c r="H9" s="296"/>
      <c r="I9" s="296"/>
      <c r="J9" s="296"/>
      <c r="K9" s="296"/>
      <c r="L9" s="296"/>
      <c r="M9" s="296"/>
      <c r="N9" s="296"/>
      <c r="O9" s="296"/>
      <c r="P9" s="296"/>
      <c r="Q9" s="296"/>
      <c r="R9" s="296"/>
      <c r="S9" s="296"/>
      <c r="T9" s="296"/>
      <c r="U9" s="296"/>
      <c r="V9" s="296"/>
      <c r="W9" s="296"/>
      <c r="X9" s="296"/>
      <c r="Y9" s="296"/>
      <c r="Z9" s="296"/>
    </row>
    <row r="10" spans="1:26">
      <c r="A10" s="296"/>
      <c r="B10" s="297"/>
      <c r="C10" s="296"/>
      <c r="D10" s="296"/>
      <c r="E10" s="296"/>
      <c r="F10" s="296"/>
      <c r="G10" s="296"/>
      <c r="H10" s="296"/>
      <c r="I10" s="296"/>
      <c r="J10" s="296"/>
      <c r="K10" s="296"/>
      <c r="L10" s="296"/>
      <c r="M10" s="296"/>
      <c r="N10" s="296"/>
      <c r="O10" s="296"/>
      <c r="P10" s="296"/>
      <c r="Q10" s="296"/>
      <c r="R10" s="296"/>
      <c r="S10" s="296"/>
      <c r="T10" s="296"/>
      <c r="U10" s="296"/>
      <c r="V10" s="296"/>
      <c r="W10" s="296"/>
      <c r="X10" s="296"/>
      <c r="Y10" s="296"/>
      <c r="Z10" s="296"/>
    </row>
    <row r="11" spans="1:26" ht="22.9" customHeight="1" thickBot="1">
      <c r="A11" s="296"/>
      <c r="B11" s="319"/>
      <c r="C11" s="320"/>
      <c r="D11" s="320"/>
      <c r="E11" s="320"/>
      <c r="F11" s="320"/>
      <c r="G11" s="320"/>
      <c r="H11" s="320"/>
      <c r="I11" s="321"/>
      <c r="J11" s="296"/>
      <c r="K11" s="296"/>
      <c r="L11" s="296"/>
      <c r="M11" s="296"/>
      <c r="N11" s="296"/>
      <c r="O11" s="296"/>
      <c r="P11" s="296"/>
      <c r="Q11" s="296"/>
      <c r="R11" s="296"/>
      <c r="S11" s="296"/>
      <c r="T11" s="296"/>
      <c r="U11" s="296"/>
      <c r="V11" s="296"/>
      <c r="W11" s="296"/>
      <c r="X11" s="296"/>
      <c r="Y11" s="296"/>
      <c r="Z11" s="296"/>
    </row>
    <row r="12" spans="1:26" ht="22.5" thickTop="1" thickBot="1">
      <c r="A12" s="296"/>
      <c r="B12" s="322" t="s">
        <v>548</v>
      </c>
      <c r="C12" s="296"/>
      <c r="D12" s="296"/>
      <c r="E12" s="296"/>
      <c r="F12" s="323">
        <v>1</v>
      </c>
      <c r="G12" s="323">
        <v>1</v>
      </c>
      <c r="H12" s="324">
        <v>2</v>
      </c>
      <c r="I12" s="325"/>
      <c r="J12" s="296"/>
      <c r="K12" s="296"/>
      <c r="L12" s="296"/>
      <c r="M12" s="296"/>
      <c r="N12" s="296"/>
      <c r="O12" s="296"/>
      <c r="P12" s="296"/>
      <c r="Q12" s="296"/>
      <c r="R12" s="296"/>
      <c r="S12" s="296"/>
      <c r="T12" s="296"/>
      <c r="U12" s="296"/>
      <c r="V12" s="296"/>
      <c r="W12" s="296"/>
      <c r="X12" s="296"/>
      <c r="Y12" s="296"/>
      <c r="Z12" s="296"/>
    </row>
    <row r="13" spans="1:26" ht="21.75" thickTop="1">
      <c r="A13" s="296"/>
      <c r="B13" s="322"/>
      <c r="C13" s="296"/>
      <c r="D13" s="296"/>
      <c r="E13" s="296"/>
      <c r="F13" s="296"/>
      <c r="G13" s="296"/>
      <c r="H13" s="296"/>
      <c r="I13" s="325"/>
      <c r="J13" s="296"/>
      <c r="K13" s="296"/>
      <c r="L13" s="296"/>
      <c r="M13" s="296"/>
      <c r="N13" s="296"/>
      <c r="O13" s="296"/>
      <c r="P13" s="296"/>
      <c r="Q13" s="296"/>
      <c r="R13" s="296"/>
      <c r="S13" s="296"/>
      <c r="T13" s="296"/>
      <c r="U13" s="296"/>
      <c r="V13" s="296"/>
      <c r="W13" s="296"/>
      <c r="X13" s="296"/>
      <c r="Y13" s="296"/>
      <c r="Z13" s="296"/>
    </row>
    <row r="14" spans="1:26">
      <c r="A14" s="296"/>
      <c r="B14" s="322" t="s">
        <v>549</v>
      </c>
      <c r="C14" s="296"/>
      <c r="D14" s="296"/>
      <c r="E14" s="296"/>
      <c r="F14" s="326"/>
      <c r="G14" s="296"/>
      <c r="H14" s="296"/>
      <c r="I14" s="325"/>
      <c r="J14" s="296"/>
      <c r="K14" s="296"/>
      <c r="L14" s="296"/>
      <c r="M14" s="296"/>
      <c r="N14" s="296"/>
      <c r="O14" s="296"/>
      <c r="P14" s="296"/>
      <c r="Q14" s="296"/>
      <c r="R14" s="296"/>
      <c r="S14" s="296"/>
      <c r="T14" s="296"/>
      <c r="U14" s="296"/>
      <c r="V14" s="296"/>
      <c r="W14" s="296"/>
      <c r="X14" s="296"/>
      <c r="Y14" s="296"/>
      <c r="Z14" s="296"/>
    </row>
    <row r="15" spans="1:26">
      <c r="A15" s="296"/>
      <c r="B15" s="322"/>
      <c r="C15" s="296"/>
      <c r="D15" s="296"/>
      <c r="E15" s="296"/>
      <c r="F15" s="326"/>
      <c r="G15" s="296"/>
      <c r="H15" s="296"/>
      <c r="I15" s="325"/>
      <c r="J15" s="296"/>
      <c r="K15" s="296"/>
      <c r="L15" s="296"/>
      <c r="M15" s="296"/>
      <c r="N15" s="296"/>
      <c r="O15" s="296"/>
      <c r="P15" s="296"/>
      <c r="Q15" s="296"/>
      <c r="R15" s="296"/>
      <c r="S15" s="296"/>
      <c r="T15" s="296"/>
      <c r="U15" s="296"/>
      <c r="V15" s="296"/>
      <c r="W15" s="296"/>
      <c r="X15" s="296"/>
      <c r="Y15" s="296"/>
      <c r="Z15" s="296"/>
    </row>
    <row r="16" spans="1:26">
      <c r="A16" s="296"/>
      <c r="B16" s="322" t="s">
        <v>550</v>
      </c>
      <c r="C16" s="296"/>
      <c r="D16" s="296"/>
      <c r="E16" s="309"/>
      <c r="F16" s="327">
        <v>5</v>
      </c>
      <c r="G16" s="296"/>
      <c r="H16" s="296"/>
      <c r="I16" s="325"/>
      <c r="J16" s="296"/>
      <c r="K16" s="296"/>
      <c r="L16" s="296"/>
      <c r="M16" s="296"/>
      <c r="N16" s="296"/>
      <c r="O16" s="296"/>
      <c r="P16" s="296"/>
      <c r="Q16" s="296"/>
      <c r="R16" s="296"/>
      <c r="S16" s="296"/>
      <c r="T16" s="296"/>
      <c r="U16" s="296"/>
      <c r="V16" s="296"/>
      <c r="W16" s="296"/>
      <c r="X16" s="296"/>
      <c r="Y16" s="296"/>
      <c r="Z16" s="296"/>
    </row>
    <row r="17" spans="1:26" ht="22.9" customHeight="1">
      <c r="A17" s="296"/>
      <c r="B17" s="328"/>
      <c r="C17" s="329"/>
      <c r="D17" s="329"/>
      <c r="E17" s="329"/>
      <c r="F17" s="329"/>
      <c r="G17" s="329"/>
      <c r="H17" s="329"/>
      <c r="I17" s="330"/>
      <c r="J17" s="296"/>
      <c r="K17" s="296"/>
      <c r="L17" s="296"/>
      <c r="M17" s="296"/>
      <c r="N17" s="296"/>
      <c r="O17" s="296"/>
      <c r="P17" s="296"/>
      <c r="Q17" s="296"/>
      <c r="R17" s="296"/>
      <c r="S17" s="296"/>
      <c r="T17" s="296"/>
      <c r="U17" s="296"/>
      <c r="V17" s="296"/>
      <c r="W17" s="296"/>
      <c r="X17" s="296"/>
      <c r="Y17" s="296"/>
      <c r="Z17" s="296"/>
    </row>
    <row r="18" spans="1:26">
      <c r="A18" s="296"/>
      <c r="B18" s="297"/>
      <c r="C18" s="296"/>
      <c r="D18" s="296"/>
      <c r="E18" s="144"/>
      <c r="F18" s="296"/>
      <c r="G18" s="296"/>
      <c r="H18" s="296"/>
      <c r="I18" s="296"/>
      <c r="J18" s="296"/>
      <c r="K18" s="296"/>
      <c r="L18" s="296"/>
      <c r="M18" s="296"/>
      <c r="N18" s="296"/>
      <c r="O18" s="296"/>
      <c r="P18" s="296"/>
      <c r="Q18" s="296"/>
      <c r="R18" s="296"/>
      <c r="S18" s="296"/>
      <c r="T18" s="296"/>
      <c r="U18" s="296"/>
      <c r="V18" s="296"/>
      <c r="W18" s="296"/>
      <c r="X18" s="296"/>
      <c r="Y18" s="296"/>
      <c r="Z18" s="296"/>
    </row>
    <row r="19" spans="1:26">
      <c r="A19" s="296"/>
      <c r="B19" s="297" t="s">
        <v>551</v>
      </c>
      <c r="C19" s="296"/>
      <c r="D19" s="296"/>
      <c r="E19" s="296"/>
      <c r="F19" s="296"/>
      <c r="G19" s="296"/>
      <c r="H19" s="296"/>
      <c r="I19" s="296"/>
      <c r="J19" s="296"/>
      <c r="K19" s="296"/>
      <c r="L19" s="296"/>
      <c r="M19" s="296"/>
      <c r="N19" s="296"/>
      <c r="O19" s="296"/>
      <c r="P19" s="296"/>
      <c r="Q19" s="296"/>
      <c r="R19" s="296"/>
      <c r="S19" s="296"/>
      <c r="T19" s="296"/>
      <c r="U19" s="296"/>
      <c r="V19" s="296"/>
      <c r="W19" s="296"/>
      <c r="X19" s="296"/>
      <c r="Y19" s="296"/>
      <c r="Z19" s="296"/>
    </row>
    <row r="20" spans="1:26">
      <c r="A20" s="296"/>
      <c r="B20" s="331" t="s">
        <v>552</v>
      </c>
      <c r="C20" s="331" t="s">
        <v>553</v>
      </c>
      <c r="D20" s="331" t="s">
        <v>554</v>
      </c>
      <c r="E20" s="331" t="s">
        <v>555</v>
      </c>
      <c r="F20" s="144"/>
      <c r="G20" s="296"/>
      <c r="H20" s="296"/>
      <c r="I20" s="296"/>
      <c r="J20" s="296"/>
      <c r="K20" s="296"/>
      <c r="L20" s="296"/>
      <c r="M20" s="296"/>
      <c r="N20" s="296"/>
      <c r="O20" s="296"/>
      <c r="P20" s="296"/>
      <c r="Q20" s="296"/>
      <c r="R20" s="296"/>
      <c r="S20" s="296"/>
      <c r="T20" s="296"/>
      <c r="U20" s="296"/>
      <c r="V20" s="296"/>
      <c r="W20" s="296"/>
      <c r="X20" s="296"/>
      <c r="Y20" s="296"/>
      <c r="Z20" s="296"/>
    </row>
    <row r="21" spans="1:26">
      <c r="A21" s="296"/>
      <c r="B21" s="332">
        <f ca="1">'1 FormattingSC'!$A$2</f>
        <v>10</v>
      </c>
      <c r="C21" s="332">
        <f>'1 FormattingSC'!$B$2</f>
        <v>10</v>
      </c>
      <c r="D21" s="332" t="s">
        <v>562</v>
      </c>
      <c r="E21" s="332"/>
      <c r="F21" s="364" t="str" cm="1">
        <f t="array" ref="F21">_xlfn.IFS(ROW('1 Formatting'!A100)&lt;100,"A row has been deleted",COLUMN('1 Formatting'!BB1)&lt;54,"A column has been deleted",ROW('1 Formatting'!A100)&gt;100,"A row has been inserted",COLUMN('1 Formatting'!BB1)&gt;54,"A column has been inserted",((('1 Formatting'!$C$21='#_1 Formatting'!$C$21)*1)/1)&lt;1,"**SECURITY COMPROMISED**",TRUE=TRUE,"")</f>
        <v/>
      </c>
      <c r="G21" s="364"/>
      <c r="H21" s="364"/>
      <c r="I21" s="296"/>
      <c r="J21" s="296"/>
      <c r="K21" s="296"/>
      <c r="L21" s="296"/>
      <c r="M21" s="296"/>
      <c r="N21" s="296"/>
      <c r="O21" s="296"/>
      <c r="P21" s="296"/>
      <c r="Q21" s="296"/>
      <c r="R21" s="296"/>
      <c r="S21" s="296"/>
      <c r="T21" s="296"/>
      <c r="U21" s="296"/>
      <c r="V21" s="296"/>
      <c r="W21" s="296"/>
      <c r="X21" s="296"/>
      <c r="Y21" s="296"/>
      <c r="Z21" s="296"/>
    </row>
    <row r="22" spans="1:26">
      <c r="A22" s="296"/>
      <c r="B22" s="332">
        <f ca="1">'2 Pattern FillSC'!$A$2</f>
        <v>39</v>
      </c>
      <c r="C22" s="332">
        <f>'2 Pattern FillSC'!$B$2</f>
        <v>39</v>
      </c>
      <c r="D22" s="332" t="s">
        <v>564</v>
      </c>
      <c r="E22" s="332"/>
      <c r="F22" s="364" t="str" cm="1">
        <f t="array" ref="F22">_xlfn.IFS(ROW('2 Pattern Fill'!A100)&lt;100,"A row has been deleted",COLUMN('2 Pattern Fill'!BB1)&lt;54,"A column has been deleted",ROW('2 Pattern Fill'!A100)&gt;100,"A row has been inserted",COLUMN('2 Pattern Fill'!BB1)&gt;54,"A column has been inserted",TRUE=TRUE,"")</f>
        <v/>
      </c>
      <c r="G22" s="364"/>
      <c r="H22" s="364"/>
      <c r="I22" s="296"/>
      <c r="J22" s="296"/>
      <c r="K22" s="296"/>
      <c r="L22" s="296"/>
      <c r="M22" s="296"/>
      <c r="N22" s="296"/>
      <c r="O22" s="296"/>
      <c r="P22" s="296"/>
      <c r="Q22" s="296"/>
      <c r="R22" s="296"/>
      <c r="S22" s="296"/>
      <c r="T22" s="296"/>
      <c r="U22" s="296"/>
      <c r="V22" s="296"/>
      <c r="W22" s="296"/>
      <c r="X22" s="296"/>
      <c r="Y22" s="296"/>
      <c r="Z22" s="296"/>
    </row>
    <row r="23" spans="1:26">
      <c r="A23" s="296"/>
      <c r="B23" s="332">
        <f ca="1">'3 Formulas &amp; FunctionsSC'!$A$2</f>
        <v>59</v>
      </c>
      <c r="C23" s="332">
        <f>'3 Formulas &amp; FunctionsSC'!$B$2</f>
        <v>59</v>
      </c>
      <c r="D23" s="332" t="s">
        <v>565</v>
      </c>
      <c r="E23" s="332"/>
      <c r="F23" s="364" t="str" cm="1">
        <f t="array" ref="F23">_xlfn.IFS(ROW('3 Formulas &amp; Functions'!A100)&lt;100,"A row has been deleted",COLUMN('3 Formulas &amp; Functions'!BB1)&lt;54,"A column has been deleted",ROW('3 Formulas &amp; Functions'!A100)&gt;100,"A row has been inserted",COLUMN('3 Formulas &amp; Functions'!BB1)&gt;54,"A column has been inserted",((('3 Formulas &amp; Functions'!$J$22='#_3 Formulas &amp; Functions'!$J$22)*1+('3 Formulas &amp; Functions'!$H$32='#_3 Formulas &amp; Functions'!$H$32)*1+('3 Formulas &amp; Functions'!$Q$36='#_3 Formulas &amp; Functions'!$Q$36)*1+('3 Formulas &amp; Functions'!$C$42='#_3 Formulas &amp; Functions'!$C$42)*1)/4)&lt;1,"**SECURITY COMPROMISED**",TRUE=TRUE,"")</f>
        <v/>
      </c>
      <c r="G23" s="364"/>
      <c r="H23" s="364"/>
      <c r="I23" s="296"/>
      <c r="J23" s="296"/>
      <c r="K23" s="296"/>
      <c r="L23" s="296"/>
      <c r="M23" s="296"/>
      <c r="N23" s="296"/>
      <c r="O23" s="296"/>
      <c r="P23" s="296"/>
      <c r="Q23" s="296"/>
      <c r="R23" s="296"/>
      <c r="S23" s="296"/>
      <c r="T23" s="296"/>
      <c r="U23" s="296"/>
      <c r="V23" s="296"/>
      <c r="W23" s="296"/>
      <c r="X23" s="296"/>
      <c r="Y23" s="296"/>
      <c r="Z23" s="296"/>
    </row>
    <row r="24" spans="1:26">
      <c r="A24" s="296"/>
      <c r="B24" s="332">
        <f ca="1">'4 Order of OperationsSC'!$A$2</f>
        <v>12</v>
      </c>
      <c r="C24" s="332">
        <f>'4 Order of OperationsSC'!$B$2</f>
        <v>12</v>
      </c>
      <c r="D24" s="332" t="s">
        <v>567</v>
      </c>
      <c r="E24" s="332"/>
      <c r="F24" s="364" t="str" cm="1">
        <f t="array" ref="F24">_xlfn.IFS(ROW('4 Order of Operations'!A100)&lt;100,"A row has been deleted",COLUMN('4 Order of Operations'!BB1)&lt;54,"A column has been deleted",ROW('4 Order of Operations'!A100)&gt;100,"A row has been inserted",COLUMN('4 Order of Operations'!BB1)&gt;54,"A column has been inserted",((('4 Order of Operations'!$J$27='#_4 Order of Operations'!$J$27)*1)/1)&lt;1,"**SECURITY COMPROMISED**",TRUE=TRUE,"")</f>
        <v/>
      </c>
      <c r="G24" s="364"/>
      <c r="H24" s="364"/>
      <c r="I24" s="296"/>
      <c r="J24" s="296"/>
      <c r="K24" s="296"/>
      <c r="L24" s="296"/>
      <c r="M24" s="296"/>
      <c r="N24" s="296"/>
      <c r="O24" s="296"/>
      <c r="P24" s="296"/>
      <c r="Q24" s="296"/>
      <c r="R24" s="296"/>
      <c r="S24" s="296"/>
      <c r="T24" s="296"/>
      <c r="U24" s="296"/>
      <c r="V24" s="296"/>
      <c r="W24" s="296"/>
      <c r="X24" s="296"/>
      <c r="Y24" s="296"/>
      <c r="Z24" s="296"/>
    </row>
    <row r="25" spans="1:26">
      <c r="A25" s="296"/>
      <c r="B25" s="332">
        <f ca="1">'5 Paste SpecialSC'!$A$2</f>
        <v>12</v>
      </c>
      <c r="C25" s="332">
        <f>'5 Paste SpecialSC'!$B$2</f>
        <v>12</v>
      </c>
      <c r="D25" s="332" t="s">
        <v>569</v>
      </c>
      <c r="E25" s="332"/>
      <c r="F25" s="364" t="str" cm="1">
        <f t="array" ref="F25">_xlfn.IFS(ROW('5 Paste Special'!A100)&lt;100,"A row has been deleted",COLUMN('5 Paste Special'!BB1)&lt;54,"A column has been deleted",ROW('5 Paste Special'!A100)&gt;100,"A row has been inserted",COLUMN('5 Paste Special'!BB1)&gt;54,"A column has been inserted",TRUE=TRUE,"")</f>
        <v/>
      </c>
      <c r="G25" s="364"/>
      <c r="H25" s="364"/>
      <c r="I25" s="296"/>
      <c r="J25" s="296"/>
      <c r="K25" s="296"/>
      <c r="L25" s="296"/>
      <c r="M25" s="296"/>
      <c r="N25" s="296"/>
      <c r="O25" s="296"/>
      <c r="P25" s="296"/>
      <c r="Q25" s="296"/>
      <c r="R25" s="296"/>
      <c r="S25" s="296"/>
      <c r="T25" s="296"/>
      <c r="U25" s="296"/>
      <c r="V25" s="296"/>
      <c r="W25" s="296"/>
      <c r="X25" s="296"/>
      <c r="Y25" s="296"/>
      <c r="Z25" s="296"/>
    </row>
    <row r="26" spans="1:26">
      <c r="A26" s="296"/>
      <c r="B26" s="332">
        <f ca="1">'6 RoundRefJoinSC'!$A$2</f>
        <v>30</v>
      </c>
      <c r="C26" s="332">
        <f>'6 RoundRefJoinSC'!$B$2</f>
        <v>30</v>
      </c>
      <c r="D26" s="332" t="s">
        <v>570</v>
      </c>
      <c r="E26" s="332"/>
      <c r="F26" s="364" t="str" cm="1">
        <f t="array" ref="F26">_xlfn.IFS(ROW('6 RoundRefJoin'!A100)&lt;100,"A row has been deleted",COLUMN('6 RoundRefJoin'!BB1)&lt;54,"A column has been deleted",ROW('6 RoundRefJoin'!A100)&gt;100,"A row has been inserted",COLUMN('6 RoundRefJoin'!BB1)&gt;54,"A column has been inserted",((('6 RoundRefJoin'!$F$27='#_6 RoundRefJoin'!$F$27)*1+('6 RoundRefJoin'!$C$39='#_6 RoundRefJoin'!$C$39)*1)/2)&lt;1,"**SECURITY COMPROMISED**",TRUE=TRUE,"")</f>
        <v/>
      </c>
      <c r="G26" s="364"/>
      <c r="H26" s="364"/>
      <c r="I26" s="296"/>
      <c r="J26" s="296"/>
      <c r="K26" s="296"/>
      <c r="L26" s="296"/>
      <c r="M26" s="296"/>
      <c r="N26" s="296"/>
      <c r="O26" s="296"/>
      <c r="P26" s="296"/>
      <c r="Q26" s="296"/>
      <c r="R26" s="296"/>
      <c r="S26" s="296"/>
      <c r="T26" s="296"/>
      <c r="U26" s="296"/>
      <c r="V26" s="296"/>
      <c r="W26" s="296"/>
      <c r="X26" s="296"/>
      <c r="Y26" s="296"/>
      <c r="Z26" s="296"/>
    </row>
    <row r="27" spans="1:26">
      <c r="A27" s="296"/>
      <c r="B27" s="333">
        <f ca="1">'7 SortSC'!$A$2</f>
        <v>5</v>
      </c>
      <c r="C27" s="333">
        <f>'7 SortSC'!$B$2</f>
        <v>5</v>
      </c>
      <c r="D27" s="333" t="s">
        <v>581</v>
      </c>
      <c r="E27" s="333"/>
      <c r="F27" s="364" t="str" cm="1">
        <f t="array" ref="F27">_xlfn.IFS(ROW('7 Sort'!A100)&lt;100,"A row has been deleted",COLUMN('7 Sort'!BB1)&lt;54,"A column has been deleted",ROW('7 Sort'!A100)&gt;100,"A row has been inserted",COLUMN('7 Sort'!BB1)&gt;54,"A column has been inserted",TRUE=TRUE,"")</f>
        <v/>
      </c>
      <c r="G27" s="364"/>
      <c r="H27" s="364"/>
      <c r="I27" s="296"/>
      <c r="J27" s="296"/>
      <c r="K27" s="296"/>
      <c r="L27" s="296"/>
      <c r="M27" s="296"/>
      <c r="N27" s="296"/>
      <c r="O27" s="296"/>
      <c r="P27" s="296"/>
      <c r="Q27" s="296"/>
      <c r="R27" s="296"/>
      <c r="S27" s="296"/>
      <c r="T27" s="296"/>
      <c r="U27" s="296"/>
      <c r="V27" s="296"/>
      <c r="W27" s="296"/>
      <c r="X27" s="296"/>
      <c r="Y27" s="296"/>
      <c r="Z27" s="296"/>
    </row>
    <row r="28" spans="1:26">
      <c r="A28" s="296"/>
      <c r="B28" s="333">
        <f ca="1">'8 FilterSC'!$A$2</f>
        <v>5</v>
      </c>
      <c r="C28" s="333">
        <f>'8 FilterSC'!$B$2</f>
        <v>5</v>
      </c>
      <c r="D28" s="333" t="s">
        <v>582</v>
      </c>
      <c r="E28" s="333"/>
      <c r="F28" s="364" t="str" cm="1">
        <f t="array" ref="F28">_xlfn.IFS(ROW('8 Filter'!A100)&lt;100,"A row has been deleted",COLUMN('8 Filter'!BB1)&lt;54,"A column has been deleted",ROW('8 Filter'!A100)&gt;100,"A row has been inserted",COLUMN('8 Filter'!BB1)&gt;54,"A column has been inserted",TRUE=TRUE,"")</f>
        <v/>
      </c>
      <c r="G28" s="364"/>
      <c r="H28" s="364"/>
      <c r="I28" s="296"/>
      <c r="J28" s="296"/>
      <c r="K28" s="296"/>
      <c r="L28" s="296"/>
      <c r="M28" s="296"/>
      <c r="N28" s="296"/>
      <c r="O28" s="296"/>
      <c r="P28" s="296"/>
      <c r="Q28" s="296"/>
      <c r="R28" s="296"/>
      <c r="S28" s="296"/>
      <c r="T28" s="296"/>
      <c r="U28" s="296"/>
      <c r="V28" s="296"/>
      <c r="W28" s="296"/>
      <c r="X28" s="296"/>
      <c r="Y28" s="296"/>
      <c r="Z28" s="296"/>
    </row>
    <row r="29" spans="1:26">
      <c r="A29" s="296"/>
      <c r="B29" s="333">
        <f ca="1">'9 Sort &amp; FilterSC'!$A$2</f>
        <v>10</v>
      </c>
      <c r="C29" s="333">
        <f>'9 Sort &amp; FilterSC'!$B$2</f>
        <v>10</v>
      </c>
      <c r="D29" s="333" t="s">
        <v>583</v>
      </c>
      <c r="E29" s="333"/>
      <c r="F29" s="364" t="str" cm="1">
        <f t="array" ref="F29">_xlfn.IFS(ROW('9 Sort &amp; Filter'!A100)&lt;100,"A row has been deleted",COLUMN('9 Sort &amp; Filter'!BB1)&lt;54,"A column has been deleted",ROW('9 Sort &amp; Filter'!A100)&gt;100,"A row has been inserted",COLUMN('9 Sort &amp; Filter'!BB1)&gt;54,"A column has been inserted",TRUE=TRUE,"")</f>
        <v/>
      </c>
      <c r="G29" s="364"/>
      <c r="H29" s="364"/>
      <c r="I29" s="296"/>
      <c r="J29" s="296"/>
      <c r="K29" s="296"/>
      <c r="L29" s="296"/>
      <c r="M29" s="296"/>
      <c r="N29" s="296"/>
      <c r="O29" s="296"/>
      <c r="P29" s="296"/>
      <c r="Q29" s="296"/>
      <c r="R29" s="296"/>
      <c r="S29" s="296"/>
      <c r="T29" s="296"/>
      <c r="U29" s="296"/>
      <c r="V29" s="296"/>
      <c r="W29" s="296"/>
      <c r="X29" s="296"/>
      <c r="Y29" s="296"/>
      <c r="Z29" s="296"/>
    </row>
    <row r="30" spans="1:26">
      <c r="A30" s="296"/>
      <c r="B30" s="333">
        <f ca="1">'10 QuestionsSC'!$A$2</f>
        <v>10</v>
      </c>
      <c r="C30" s="333">
        <f>'10 QuestionsSC'!$B$2</f>
        <v>10</v>
      </c>
      <c r="D30" s="333" t="s">
        <v>584</v>
      </c>
      <c r="E30" s="333"/>
      <c r="F30" s="364" t="str" cm="1">
        <f t="array" ref="F30">_xlfn.IFS(ROW('10 Questions'!A100)&lt;100,"A row has been deleted",COLUMN('10 Questions'!BB1)&lt;54,"A column has been deleted",ROW('10 Questions'!A100)&gt;100,"A row has been inserted",COLUMN('10 Questions'!BB1)&gt;54,"A column has been inserted",TRUE=TRUE,"")</f>
        <v/>
      </c>
      <c r="G30" s="364"/>
      <c r="H30" s="364"/>
      <c r="I30" s="296"/>
      <c r="J30" s="296"/>
      <c r="K30" s="296"/>
      <c r="L30" s="296"/>
      <c r="M30" s="296"/>
      <c r="N30" s="296"/>
      <c r="O30" s="296"/>
      <c r="P30" s="296"/>
      <c r="Q30" s="296"/>
      <c r="R30" s="296"/>
      <c r="S30" s="296"/>
      <c r="T30" s="296"/>
      <c r="U30" s="296"/>
      <c r="V30" s="296"/>
      <c r="W30" s="296"/>
      <c r="X30" s="296"/>
      <c r="Y30" s="296"/>
      <c r="Z30" s="296"/>
    </row>
    <row r="31" spans="1:26">
      <c r="A31" s="296"/>
      <c r="B31" s="308"/>
      <c r="C31" s="334"/>
      <c r="D31" s="334"/>
      <c r="E31" s="334"/>
      <c r="F31" s="364"/>
      <c r="G31" s="364"/>
      <c r="H31" s="364"/>
      <c r="I31" s="296"/>
      <c r="J31" s="296"/>
      <c r="K31" s="296"/>
      <c r="L31" s="296"/>
      <c r="M31" s="296"/>
      <c r="N31" s="296"/>
      <c r="O31" s="296"/>
      <c r="P31" s="296"/>
      <c r="Q31" s="296"/>
      <c r="R31" s="296"/>
      <c r="S31" s="296"/>
      <c r="T31" s="296"/>
      <c r="U31" s="296"/>
      <c r="V31" s="296"/>
      <c r="W31" s="296"/>
      <c r="X31" s="296"/>
      <c r="Y31" s="296"/>
      <c r="Z31" s="296"/>
    </row>
    <row r="32" spans="1:26">
      <c r="A32" s="296"/>
      <c r="B32" s="335">
        <f ca="1">SUM(B21:B30)</f>
        <v>192</v>
      </c>
      <c r="C32" s="335">
        <f>SUM(C21:C30)</f>
        <v>192</v>
      </c>
      <c r="D32" s="336">
        <f ca="1">IFERROR(ROUNDUP($B$32/$C$32,3),0)</f>
        <v>1</v>
      </c>
      <c r="E32" s="334"/>
      <c r="F32" s="364"/>
      <c r="G32" s="364"/>
      <c r="H32" s="364"/>
      <c r="I32" s="296"/>
      <c r="J32" s="296"/>
      <c r="K32" s="296"/>
      <c r="L32" s="296"/>
      <c r="M32" s="296"/>
      <c r="N32" s="296"/>
      <c r="O32" s="296"/>
      <c r="P32" s="296"/>
      <c r="Q32" s="296"/>
      <c r="R32" s="296"/>
      <c r="S32" s="296"/>
      <c r="T32" s="296"/>
      <c r="U32" s="296"/>
      <c r="V32" s="296"/>
      <c r="W32" s="296"/>
      <c r="X32" s="296"/>
      <c r="Y32" s="296"/>
      <c r="Z32" s="296"/>
    </row>
    <row r="33" spans="1:26">
      <c r="A33" s="296"/>
      <c r="B33" s="308"/>
      <c r="C33" s="334"/>
      <c r="D33" s="334"/>
      <c r="E33" s="334"/>
      <c r="F33" s="364"/>
      <c r="G33" s="364"/>
      <c r="H33" s="364"/>
      <c r="I33" s="296"/>
      <c r="J33" s="296"/>
      <c r="K33" s="296"/>
      <c r="L33" s="296"/>
      <c r="M33" s="296"/>
      <c r="N33" s="296"/>
      <c r="O33" s="296"/>
      <c r="P33" s="296"/>
      <c r="Q33" s="296"/>
      <c r="R33" s="296"/>
      <c r="S33" s="296"/>
      <c r="T33" s="296"/>
      <c r="U33" s="296"/>
      <c r="V33" s="296"/>
      <c r="W33" s="296"/>
      <c r="X33" s="296"/>
      <c r="Y33" s="296"/>
      <c r="Z33" s="296"/>
    </row>
    <row r="34" spans="1:26">
      <c r="A34" s="296"/>
      <c r="B34" s="308"/>
      <c r="C34" s="334"/>
      <c r="D34" s="334"/>
      <c r="E34" s="334"/>
      <c r="F34" s="364"/>
      <c r="G34" s="364"/>
      <c r="H34" s="364"/>
      <c r="I34" s="296"/>
      <c r="J34" s="296"/>
      <c r="K34" s="296"/>
      <c r="L34" s="296"/>
      <c r="M34" s="296"/>
      <c r="N34" s="296"/>
      <c r="O34" s="296"/>
      <c r="P34" s="296"/>
      <c r="Q34" s="296"/>
      <c r="R34" s="296"/>
      <c r="S34" s="296"/>
      <c r="T34" s="296"/>
      <c r="U34" s="296"/>
      <c r="V34" s="296"/>
      <c r="W34" s="296"/>
      <c r="X34" s="296"/>
      <c r="Y34" s="296"/>
      <c r="Z34" s="296"/>
    </row>
    <row r="35" spans="1:26">
      <c r="A35" s="296"/>
      <c r="B35" s="308"/>
      <c r="C35" s="334"/>
      <c r="D35" s="334"/>
      <c r="E35" s="334"/>
      <c r="F35" s="364"/>
      <c r="G35" s="364"/>
      <c r="H35" s="364"/>
      <c r="I35" s="296"/>
      <c r="J35" s="296"/>
      <c r="K35" s="296"/>
      <c r="L35" s="296"/>
      <c r="M35" s="296"/>
      <c r="N35" s="296"/>
      <c r="O35" s="296"/>
      <c r="P35" s="296"/>
      <c r="Q35" s="296"/>
      <c r="R35" s="296"/>
      <c r="S35" s="296"/>
      <c r="T35" s="296"/>
      <c r="U35" s="296"/>
      <c r="V35" s="296"/>
      <c r="W35" s="296"/>
      <c r="X35" s="296"/>
      <c r="Y35" s="296"/>
      <c r="Z35" s="296"/>
    </row>
    <row r="36" spans="1:26">
      <c r="A36" s="296"/>
      <c r="B36" s="308"/>
      <c r="C36" s="334"/>
      <c r="D36" s="334"/>
      <c r="E36" s="334"/>
      <c r="F36" s="364"/>
      <c r="G36" s="364"/>
      <c r="H36" s="364"/>
      <c r="I36" s="296"/>
      <c r="J36" s="296"/>
      <c r="K36" s="296"/>
      <c r="L36" s="296"/>
      <c r="M36" s="296"/>
      <c r="N36" s="296"/>
      <c r="O36" s="296"/>
      <c r="P36" s="296"/>
      <c r="Q36" s="296"/>
      <c r="R36" s="296"/>
      <c r="S36" s="296"/>
      <c r="T36" s="296"/>
      <c r="U36" s="296"/>
      <c r="V36" s="296"/>
      <c r="W36" s="296"/>
      <c r="X36" s="296"/>
      <c r="Y36" s="296"/>
      <c r="Z36" s="296"/>
    </row>
    <row r="37" spans="1:26">
      <c r="A37" s="296"/>
      <c r="B37" s="308"/>
      <c r="C37" s="334"/>
      <c r="D37" s="334"/>
      <c r="E37" s="334"/>
      <c r="F37" s="364"/>
      <c r="G37" s="364"/>
      <c r="H37" s="364"/>
      <c r="I37" s="296"/>
      <c r="J37" s="296"/>
      <c r="K37" s="296"/>
      <c r="L37" s="296"/>
      <c r="M37" s="296"/>
      <c r="N37" s="296"/>
      <c r="O37" s="296"/>
      <c r="P37" s="296"/>
      <c r="Q37" s="296"/>
      <c r="R37" s="296"/>
      <c r="S37" s="296"/>
      <c r="T37" s="296"/>
      <c r="U37" s="296"/>
      <c r="V37" s="296"/>
      <c r="W37" s="296"/>
      <c r="X37" s="296"/>
      <c r="Y37" s="296"/>
      <c r="Z37" s="296"/>
    </row>
    <row r="38" spans="1:26">
      <c r="A38" s="296"/>
      <c r="B38" s="308"/>
      <c r="C38" s="334"/>
      <c r="D38" s="334"/>
      <c r="E38" s="334"/>
      <c r="F38" s="364"/>
      <c r="G38" s="364"/>
      <c r="H38" s="364"/>
      <c r="I38" s="296"/>
      <c r="J38" s="296"/>
      <c r="K38" s="296"/>
      <c r="L38" s="296"/>
      <c r="M38" s="296"/>
      <c r="N38" s="296"/>
      <c r="O38" s="296"/>
      <c r="P38" s="296"/>
      <c r="Q38" s="296"/>
      <c r="R38" s="296"/>
      <c r="S38" s="296"/>
      <c r="T38" s="296"/>
      <c r="U38" s="296"/>
      <c r="V38" s="296"/>
      <c r="W38" s="296"/>
      <c r="X38" s="296"/>
      <c r="Y38" s="296"/>
      <c r="Z38" s="296"/>
    </row>
    <row r="39" spans="1:26">
      <c r="A39" s="296"/>
      <c r="B39" s="308"/>
      <c r="C39" s="334"/>
      <c r="D39" s="334"/>
      <c r="E39" s="334"/>
      <c r="F39" s="364"/>
      <c r="G39" s="364"/>
      <c r="H39" s="364"/>
      <c r="I39" s="296"/>
      <c r="J39" s="296"/>
      <c r="K39" s="296"/>
      <c r="L39" s="296"/>
      <c r="M39" s="296"/>
      <c r="N39" s="296"/>
      <c r="O39" s="296"/>
      <c r="P39" s="296"/>
      <c r="Q39" s="296"/>
      <c r="R39" s="296"/>
      <c r="S39" s="296"/>
      <c r="T39" s="296"/>
      <c r="U39" s="296"/>
      <c r="V39" s="296"/>
      <c r="W39" s="296"/>
      <c r="X39" s="296"/>
      <c r="Y39" s="296"/>
      <c r="Z39" s="296"/>
    </row>
    <row r="40" spans="1:26">
      <c r="A40" s="296"/>
      <c r="B40" s="308"/>
      <c r="C40" s="334"/>
      <c r="D40" s="334"/>
      <c r="E40" s="334"/>
      <c r="F40" s="364"/>
      <c r="G40" s="364"/>
      <c r="H40" s="364"/>
      <c r="I40" s="296"/>
      <c r="J40" s="296"/>
      <c r="K40" s="296"/>
      <c r="L40" s="296"/>
      <c r="M40" s="296"/>
      <c r="N40" s="296"/>
      <c r="O40" s="296"/>
      <c r="P40" s="296"/>
      <c r="Q40" s="296"/>
      <c r="R40" s="296"/>
      <c r="S40" s="296"/>
      <c r="T40" s="296"/>
      <c r="U40" s="296"/>
      <c r="V40" s="296"/>
      <c r="W40" s="296"/>
      <c r="X40" s="296"/>
      <c r="Y40" s="296"/>
      <c r="Z40" s="296"/>
    </row>
    <row r="41" spans="1:26">
      <c r="A41" s="296"/>
      <c r="B41" s="308"/>
      <c r="C41" s="334"/>
      <c r="D41" s="334"/>
      <c r="E41" s="334"/>
      <c r="F41" s="364"/>
      <c r="G41" s="364"/>
      <c r="H41" s="364"/>
      <c r="I41" s="296"/>
      <c r="J41" s="296"/>
      <c r="K41" s="296"/>
      <c r="L41" s="296"/>
      <c r="M41" s="296"/>
      <c r="N41" s="296"/>
      <c r="O41" s="296"/>
      <c r="P41" s="296"/>
      <c r="Q41" s="296"/>
      <c r="R41" s="296"/>
      <c r="S41" s="296"/>
      <c r="T41" s="296"/>
      <c r="U41" s="296"/>
      <c r="V41" s="296"/>
      <c r="W41" s="296"/>
      <c r="X41" s="296"/>
      <c r="Y41" s="296"/>
      <c r="Z41" s="296"/>
    </row>
    <row r="42" spans="1:26">
      <c r="A42" s="296"/>
      <c r="B42" s="308"/>
      <c r="C42" s="334"/>
      <c r="D42" s="334"/>
      <c r="E42" s="334"/>
      <c r="F42" s="364"/>
      <c r="G42" s="364"/>
      <c r="H42" s="364"/>
      <c r="I42" s="296"/>
      <c r="J42" s="296"/>
      <c r="K42" s="296"/>
      <c r="L42" s="296"/>
      <c r="M42" s="296"/>
      <c r="N42" s="296"/>
      <c r="O42" s="296"/>
      <c r="P42" s="296"/>
      <c r="Q42" s="296"/>
      <c r="R42" s="296"/>
      <c r="S42" s="296"/>
      <c r="T42" s="296"/>
      <c r="U42" s="296"/>
      <c r="V42" s="296"/>
      <c r="W42" s="296"/>
      <c r="X42" s="296"/>
      <c r="Y42" s="296"/>
      <c r="Z42" s="296"/>
    </row>
    <row r="43" spans="1:26">
      <c r="A43" s="296"/>
      <c r="B43" s="308"/>
      <c r="C43" s="334"/>
      <c r="D43" s="334"/>
      <c r="E43" s="334"/>
      <c r="F43" s="364"/>
      <c r="G43" s="364"/>
      <c r="H43" s="364"/>
      <c r="I43" s="296"/>
      <c r="J43" s="296"/>
      <c r="K43" s="296"/>
      <c r="L43" s="296"/>
      <c r="M43" s="296"/>
      <c r="N43" s="296"/>
      <c r="O43" s="296"/>
      <c r="P43" s="296"/>
      <c r="Q43" s="296"/>
      <c r="R43" s="296"/>
      <c r="S43" s="296"/>
      <c r="T43" s="296"/>
      <c r="U43" s="296"/>
      <c r="V43" s="296"/>
      <c r="W43" s="296"/>
      <c r="X43" s="296"/>
      <c r="Y43" s="296"/>
      <c r="Z43" s="296"/>
    </row>
    <row r="44" spans="1:26">
      <c r="A44" s="296"/>
      <c r="B44" s="308" t="s">
        <v>589</v>
      </c>
      <c r="C44" s="334"/>
      <c r="D44" s="334"/>
      <c r="E44" s="334"/>
      <c r="F44" s="364"/>
      <c r="G44" s="364"/>
      <c r="H44" s="364"/>
      <c r="I44" s="296"/>
      <c r="J44" s="296"/>
      <c r="K44" s="296"/>
      <c r="L44" s="296"/>
      <c r="M44" s="296"/>
      <c r="N44" s="296"/>
      <c r="O44" s="296"/>
      <c r="P44" s="296"/>
      <c r="Q44" s="296"/>
      <c r="R44" s="296"/>
      <c r="S44" s="296"/>
      <c r="T44" s="296"/>
      <c r="U44" s="296"/>
      <c r="V44" s="296"/>
      <c r="W44" s="296"/>
      <c r="X44" s="296"/>
      <c r="Y44" s="296"/>
      <c r="Z44" s="296"/>
    </row>
    <row r="45" spans="1:26">
      <c r="A45" s="296"/>
      <c r="B45" s="308"/>
      <c r="C45" s="334"/>
      <c r="D45" s="334"/>
      <c r="E45" s="334"/>
      <c r="F45" s="364"/>
      <c r="G45" s="364"/>
      <c r="H45" s="364"/>
      <c r="I45" s="296"/>
      <c r="J45" s="296"/>
      <c r="K45" s="296"/>
      <c r="L45" s="296"/>
      <c r="M45" s="296"/>
      <c r="N45" s="296"/>
      <c r="O45" s="296"/>
      <c r="P45" s="296"/>
      <c r="Q45" s="296"/>
      <c r="R45" s="296"/>
      <c r="S45" s="296"/>
      <c r="T45" s="296"/>
      <c r="U45" s="296"/>
      <c r="V45" s="296"/>
      <c r="W45" s="296"/>
      <c r="X45" s="296"/>
      <c r="Y45" s="296"/>
      <c r="Z45" s="296"/>
    </row>
    <row r="46" spans="1:26">
      <c r="A46" s="296"/>
      <c r="B46" s="308"/>
      <c r="C46" s="334"/>
      <c r="D46" s="334"/>
      <c r="E46" s="334"/>
      <c r="F46" s="364"/>
      <c r="G46" s="364"/>
      <c r="H46" s="364"/>
      <c r="I46" s="296"/>
      <c r="J46" s="296"/>
      <c r="K46" s="296"/>
      <c r="L46" s="296"/>
      <c r="M46" s="296"/>
      <c r="N46" s="296"/>
      <c r="O46" s="296"/>
      <c r="P46" s="296"/>
      <c r="Q46" s="296"/>
      <c r="R46" s="296"/>
      <c r="S46" s="296"/>
      <c r="T46" s="296"/>
      <c r="U46" s="296"/>
      <c r="V46" s="296"/>
      <c r="W46" s="296"/>
      <c r="X46" s="296"/>
      <c r="Y46" s="296"/>
      <c r="Z46" s="296"/>
    </row>
    <row r="47" spans="1:26">
      <c r="A47" s="296"/>
      <c r="B47" s="308"/>
      <c r="C47" s="334"/>
      <c r="D47" s="334"/>
      <c r="E47" s="334"/>
      <c r="F47" s="364"/>
      <c r="G47" s="364"/>
      <c r="H47" s="364"/>
      <c r="I47" s="296"/>
      <c r="J47" s="296"/>
      <c r="K47" s="296"/>
      <c r="L47" s="296"/>
      <c r="M47" s="296"/>
      <c r="N47" s="296"/>
      <c r="O47" s="296"/>
      <c r="P47" s="296"/>
      <c r="Q47" s="296"/>
      <c r="R47" s="296"/>
      <c r="S47" s="296"/>
      <c r="T47" s="296"/>
      <c r="U47" s="296"/>
      <c r="V47" s="296"/>
      <c r="W47" s="296"/>
      <c r="X47" s="296"/>
      <c r="Y47" s="296"/>
      <c r="Z47" s="296"/>
    </row>
    <row r="48" spans="1:26">
      <c r="A48" s="296"/>
      <c r="B48" s="308"/>
      <c r="C48" s="334"/>
      <c r="D48" s="334"/>
      <c r="E48" s="334"/>
      <c r="F48" s="364"/>
      <c r="G48" s="364"/>
      <c r="H48" s="364"/>
      <c r="I48" s="296"/>
      <c r="J48" s="296"/>
      <c r="K48" s="296"/>
      <c r="L48" s="296"/>
      <c r="M48" s="296"/>
      <c r="N48" s="296"/>
      <c r="O48" s="296"/>
      <c r="P48" s="296"/>
      <c r="Q48" s="296"/>
      <c r="R48" s="296"/>
      <c r="S48" s="296"/>
      <c r="T48" s="296"/>
      <c r="U48" s="296"/>
      <c r="V48" s="296"/>
      <c r="W48" s="296"/>
      <c r="X48" s="296"/>
      <c r="Y48" s="296"/>
      <c r="Z48" s="296"/>
    </row>
    <row r="49" spans="1:26">
      <c r="A49" s="296"/>
      <c r="B49" s="308"/>
      <c r="C49" s="334"/>
      <c r="D49" s="334"/>
      <c r="E49" s="334"/>
      <c r="F49" s="364"/>
      <c r="G49" s="364"/>
      <c r="H49" s="364"/>
      <c r="I49" s="296"/>
      <c r="J49" s="296"/>
      <c r="K49" s="296"/>
      <c r="L49" s="296"/>
      <c r="M49" s="296"/>
      <c r="N49" s="296"/>
      <c r="O49" s="296"/>
      <c r="P49" s="296"/>
      <c r="Q49" s="296"/>
      <c r="R49" s="296"/>
      <c r="S49" s="296"/>
      <c r="T49" s="296"/>
      <c r="U49" s="296"/>
      <c r="V49" s="296"/>
      <c r="W49" s="296"/>
      <c r="X49" s="296"/>
      <c r="Y49" s="296"/>
      <c r="Z49" s="296"/>
    </row>
    <row r="50" spans="1:26">
      <c r="A50" s="296"/>
      <c r="B50" s="308"/>
      <c r="C50" s="334"/>
      <c r="D50" s="334"/>
      <c r="E50" s="334"/>
      <c r="F50" s="364"/>
      <c r="G50" s="364"/>
      <c r="H50" s="364"/>
      <c r="I50" s="296"/>
      <c r="J50" s="296"/>
      <c r="K50" s="296"/>
      <c r="L50" s="296"/>
      <c r="M50" s="296"/>
      <c r="N50" s="296"/>
      <c r="O50" s="296"/>
      <c r="P50" s="296"/>
      <c r="Q50" s="296"/>
      <c r="R50" s="296"/>
      <c r="S50" s="296"/>
      <c r="T50" s="296"/>
      <c r="U50" s="296"/>
      <c r="V50" s="296"/>
      <c r="W50" s="296"/>
      <c r="X50" s="296"/>
      <c r="Y50" s="296"/>
      <c r="Z50" s="296"/>
    </row>
    <row r="51" spans="1:26">
      <c r="B51" s="293"/>
      <c r="C51" s="294"/>
      <c r="D51" s="294"/>
      <c r="E51" s="294"/>
      <c r="F51" s="365"/>
      <c r="G51" s="365"/>
      <c r="H51" s="365"/>
    </row>
    <row r="52" spans="1:26">
      <c r="B52" s="293"/>
      <c r="C52" s="294"/>
      <c r="D52" s="294"/>
      <c r="E52" s="294"/>
      <c r="F52" s="365"/>
      <c r="G52" s="365"/>
      <c r="H52" s="365"/>
    </row>
    <row r="53" spans="1:26">
      <c r="B53" s="293"/>
      <c r="C53" s="294"/>
      <c r="D53" s="294"/>
      <c r="E53" s="294"/>
      <c r="F53" s="365"/>
      <c r="G53" s="365"/>
      <c r="H53" s="365"/>
    </row>
    <row r="54" spans="1:26">
      <c r="B54" s="293"/>
      <c r="C54" s="294"/>
      <c r="D54" s="294"/>
      <c r="E54" s="294"/>
      <c r="F54" s="365"/>
      <c r="G54" s="365"/>
      <c r="H54" s="365"/>
    </row>
    <row r="55" spans="1:26">
      <c r="B55" s="293"/>
      <c r="C55" s="294"/>
      <c r="D55" s="294"/>
      <c r="E55" s="294"/>
      <c r="F55" s="365"/>
      <c r="G55" s="365"/>
      <c r="H55" s="365"/>
    </row>
    <row r="56" spans="1:26">
      <c r="B56" s="293"/>
      <c r="C56" s="294"/>
      <c r="D56" s="294"/>
      <c r="E56" s="294"/>
      <c r="F56" s="365"/>
      <c r="G56" s="365"/>
      <c r="H56" s="365"/>
    </row>
    <row r="57" spans="1:26">
      <c r="B57" s="293"/>
      <c r="C57" s="294"/>
      <c r="D57" s="294"/>
      <c r="E57" s="294"/>
      <c r="F57" s="365"/>
      <c r="G57" s="365"/>
      <c r="H57" s="365"/>
    </row>
    <row r="58" spans="1:26">
      <c r="B58" s="293"/>
      <c r="C58" s="294"/>
      <c r="D58" s="294"/>
      <c r="E58" s="294"/>
      <c r="F58" s="365"/>
      <c r="G58" s="365"/>
      <c r="H58" s="365"/>
    </row>
    <row r="59" spans="1:26">
      <c r="B59" s="293"/>
      <c r="C59" s="294"/>
      <c r="D59" s="294"/>
      <c r="E59" s="294"/>
      <c r="F59" s="365"/>
      <c r="G59" s="365"/>
      <c r="H59" s="365"/>
    </row>
    <row r="60" spans="1:26">
      <c r="B60" s="293"/>
      <c r="C60" s="294"/>
      <c r="D60" s="294"/>
      <c r="E60" s="294"/>
      <c r="F60" s="365"/>
      <c r="G60" s="365"/>
      <c r="H60" s="365"/>
    </row>
    <row r="61" spans="1:26">
      <c r="B61" s="293"/>
      <c r="C61" s="294"/>
      <c r="D61" s="294"/>
      <c r="E61" s="294"/>
      <c r="F61" s="365"/>
      <c r="G61" s="365"/>
      <c r="H61" s="365"/>
    </row>
    <row r="62" spans="1:26">
      <c r="B62" s="293"/>
      <c r="C62" s="294"/>
      <c r="D62" s="294"/>
      <c r="E62" s="294"/>
      <c r="F62" s="365"/>
      <c r="G62" s="365"/>
      <c r="H62" s="365"/>
    </row>
    <row r="63" spans="1:26">
      <c r="B63" s="293"/>
      <c r="C63" s="294"/>
      <c r="D63" s="294"/>
      <c r="E63" s="294"/>
      <c r="F63" s="365"/>
      <c r="G63" s="365"/>
      <c r="H63" s="365"/>
    </row>
    <row r="64" spans="1:26">
      <c r="B64" s="293"/>
      <c r="C64" s="294"/>
      <c r="D64" s="294"/>
      <c r="E64" s="294"/>
      <c r="F64" s="365"/>
      <c r="G64" s="365"/>
      <c r="H64" s="365"/>
    </row>
    <row r="65" spans="2:8">
      <c r="B65" s="293"/>
      <c r="C65" s="294"/>
      <c r="D65" s="294"/>
      <c r="E65" s="294"/>
      <c r="F65" s="365"/>
      <c r="G65" s="365"/>
      <c r="H65" s="365"/>
    </row>
    <row r="66" spans="2:8">
      <c r="B66" s="293"/>
      <c r="C66" s="294"/>
      <c r="D66" s="294"/>
      <c r="E66" s="294"/>
      <c r="F66" s="365"/>
      <c r="G66" s="365"/>
      <c r="H66" s="365"/>
    </row>
    <row r="67" spans="2:8">
      <c r="B67" s="293"/>
      <c r="C67" s="294"/>
      <c r="D67" s="294"/>
      <c r="E67" s="294"/>
      <c r="F67" s="365"/>
      <c r="G67" s="365"/>
      <c r="H67" s="365"/>
    </row>
    <row r="68" spans="2:8">
      <c r="B68" s="293"/>
      <c r="C68" s="294"/>
      <c r="D68" s="294"/>
      <c r="E68" s="294"/>
      <c r="F68" s="365"/>
      <c r="G68" s="365"/>
      <c r="H68" s="365"/>
    </row>
    <row r="69" spans="2:8">
      <c r="B69" s="293"/>
      <c r="C69" s="294"/>
      <c r="D69" s="294"/>
      <c r="E69" s="294"/>
      <c r="F69" s="365"/>
      <c r="G69" s="365"/>
      <c r="H69" s="365"/>
    </row>
    <row r="70" spans="2:8">
      <c r="B70" s="293"/>
      <c r="C70" s="294"/>
      <c r="D70" s="294"/>
      <c r="E70" s="294"/>
      <c r="F70" s="365"/>
      <c r="G70" s="365"/>
      <c r="H70" s="365"/>
    </row>
    <row r="71" spans="2:8">
      <c r="B71" s="293"/>
      <c r="C71" s="294"/>
      <c r="D71" s="294"/>
      <c r="E71" s="294"/>
      <c r="F71" s="365"/>
      <c r="G71" s="365"/>
      <c r="H71" s="365"/>
    </row>
    <row r="72" spans="2:8">
      <c r="B72" s="293"/>
      <c r="C72" s="294"/>
      <c r="D72" s="294"/>
      <c r="E72" s="294"/>
      <c r="F72" s="365"/>
      <c r="G72" s="365"/>
      <c r="H72" s="365"/>
    </row>
    <row r="73" spans="2:8">
      <c r="B73" s="293"/>
      <c r="C73" s="294"/>
      <c r="D73" s="294"/>
      <c r="E73" s="294"/>
      <c r="F73" s="365"/>
      <c r="G73" s="365"/>
      <c r="H73" s="365"/>
    </row>
    <row r="74" spans="2:8">
      <c r="B74" s="293"/>
      <c r="C74" s="294"/>
      <c r="D74" s="294"/>
      <c r="E74" s="294"/>
      <c r="F74" s="365"/>
      <c r="G74" s="365"/>
      <c r="H74" s="365"/>
    </row>
    <row r="75" spans="2:8">
      <c r="B75" s="293"/>
      <c r="C75" s="294"/>
      <c r="D75" s="294"/>
      <c r="E75" s="294"/>
      <c r="F75" s="365"/>
      <c r="G75" s="365"/>
      <c r="H75" s="365"/>
    </row>
    <row r="76" spans="2:8">
      <c r="B76" s="293"/>
      <c r="C76" s="294"/>
      <c r="D76" s="294"/>
      <c r="E76" s="294"/>
      <c r="F76" s="365"/>
      <c r="G76" s="365"/>
      <c r="H76" s="365"/>
    </row>
    <row r="77" spans="2:8">
      <c r="B77" s="293"/>
      <c r="C77" s="294"/>
      <c r="D77" s="294"/>
      <c r="E77" s="294"/>
      <c r="F77" s="365"/>
      <c r="G77" s="365"/>
      <c r="H77" s="365"/>
    </row>
    <row r="78" spans="2:8">
      <c r="B78" s="293"/>
      <c r="C78" s="294"/>
      <c r="D78" s="294"/>
      <c r="E78" s="294"/>
      <c r="F78" s="365"/>
      <c r="G78" s="365"/>
      <c r="H78" s="365"/>
    </row>
    <row r="79" spans="2:8">
      <c r="B79" s="293"/>
      <c r="C79" s="294"/>
      <c r="D79" s="294"/>
      <c r="E79" s="294"/>
      <c r="F79" s="365"/>
      <c r="G79" s="365"/>
      <c r="H79" s="365"/>
    </row>
    <row r="80" spans="2:8">
      <c r="B80" s="293"/>
      <c r="C80" s="294"/>
      <c r="D80" s="294"/>
      <c r="E80" s="294"/>
      <c r="F80" s="365"/>
      <c r="G80" s="365"/>
      <c r="H80" s="365"/>
    </row>
    <row r="81" spans="2:8">
      <c r="B81" s="293"/>
      <c r="C81" s="294"/>
      <c r="D81" s="294"/>
      <c r="E81" s="294"/>
      <c r="F81" s="365"/>
      <c r="G81" s="365"/>
      <c r="H81" s="365"/>
    </row>
    <row r="82" spans="2:8">
      <c r="B82" s="293"/>
      <c r="C82" s="294"/>
      <c r="D82" s="294"/>
      <c r="E82" s="294"/>
      <c r="F82" s="365"/>
      <c r="G82" s="365"/>
      <c r="H82" s="365"/>
    </row>
    <row r="83" spans="2:8">
      <c r="B83" s="293"/>
      <c r="C83" s="294"/>
      <c r="D83" s="294"/>
      <c r="E83" s="294"/>
      <c r="F83" s="365"/>
      <c r="G83" s="365"/>
      <c r="H83" s="365"/>
    </row>
    <row r="84" spans="2:8">
      <c r="B84" s="293"/>
      <c r="C84" s="294"/>
      <c r="D84" s="294"/>
      <c r="E84" s="294"/>
      <c r="F84" s="365"/>
      <c r="G84" s="365"/>
      <c r="H84" s="365"/>
    </row>
    <row r="85" spans="2:8">
      <c r="B85" s="293"/>
      <c r="C85" s="294"/>
      <c r="D85" s="294"/>
      <c r="E85" s="294"/>
      <c r="F85" s="365"/>
      <c r="G85" s="365"/>
      <c r="H85" s="365"/>
    </row>
    <row r="86" spans="2:8">
      <c r="B86" s="293"/>
      <c r="C86" s="294"/>
      <c r="D86" s="294"/>
      <c r="E86" s="294"/>
      <c r="F86" s="365"/>
      <c r="G86" s="365"/>
      <c r="H86" s="365"/>
    </row>
    <row r="87" spans="2:8">
      <c r="B87" s="293"/>
      <c r="C87" s="294"/>
      <c r="D87" s="294"/>
      <c r="E87" s="294"/>
      <c r="F87" s="365"/>
      <c r="G87" s="365"/>
      <c r="H87" s="365"/>
    </row>
    <row r="88" spans="2:8">
      <c r="B88" s="293"/>
      <c r="C88" s="294"/>
      <c r="D88" s="294"/>
      <c r="E88" s="294"/>
      <c r="F88" s="365"/>
      <c r="G88" s="365"/>
      <c r="H88" s="365"/>
    </row>
    <row r="89" spans="2:8">
      <c r="B89" s="293"/>
      <c r="C89" s="294"/>
      <c r="D89" s="294"/>
      <c r="E89" s="294"/>
      <c r="F89" s="365"/>
      <c r="G89" s="365"/>
      <c r="H89" s="365"/>
    </row>
    <row r="90" spans="2:8">
      <c r="B90" s="293"/>
      <c r="C90" s="294"/>
      <c r="D90" s="294"/>
      <c r="E90" s="294"/>
      <c r="F90" s="365"/>
      <c r="G90" s="365"/>
      <c r="H90" s="365"/>
    </row>
    <row r="91" spans="2:8">
      <c r="B91" s="293"/>
      <c r="C91" s="294"/>
      <c r="D91" s="294"/>
      <c r="E91" s="294"/>
      <c r="F91" s="365"/>
      <c r="G91" s="365"/>
      <c r="H91" s="365"/>
    </row>
    <row r="92" spans="2:8">
      <c r="B92" s="293"/>
      <c r="C92" s="294"/>
      <c r="D92" s="294"/>
      <c r="E92" s="294"/>
      <c r="F92" s="365"/>
      <c r="G92" s="365"/>
      <c r="H92" s="365"/>
    </row>
    <row r="93" spans="2:8">
      <c r="B93" s="293"/>
      <c r="C93" s="294"/>
      <c r="D93" s="294"/>
      <c r="E93" s="294"/>
      <c r="F93" s="365"/>
      <c r="G93" s="365"/>
      <c r="H93" s="365"/>
    </row>
    <row r="94" spans="2:8">
      <c r="B94" s="293"/>
      <c r="C94" s="294"/>
      <c r="D94" s="294"/>
      <c r="E94" s="294"/>
      <c r="F94" s="365"/>
      <c r="G94" s="365"/>
      <c r="H94" s="365"/>
    </row>
    <row r="95" spans="2:8">
      <c r="B95" s="293"/>
      <c r="C95" s="294"/>
      <c r="D95" s="294"/>
      <c r="E95" s="294"/>
      <c r="F95" s="365"/>
      <c r="G95" s="365"/>
      <c r="H95" s="365"/>
    </row>
    <row r="96" spans="2:8">
      <c r="B96" s="293"/>
      <c r="C96" s="294"/>
      <c r="D96" s="294"/>
      <c r="E96" s="294"/>
      <c r="F96" s="365"/>
      <c r="G96" s="365"/>
      <c r="H96" s="365"/>
    </row>
    <row r="97" spans="2:8">
      <c r="B97" s="293"/>
      <c r="C97" s="294"/>
      <c r="D97" s="294"/>
      <c r="E97" s="294"/>
      <c r="F97" s="365"/>
      <c r="G97" s="365"/>
      <c r="H97" s="365"/>
    </row>
    <row r="98" spans="2:8">
      <c r="B98" s="293"/>
      <c r="C98" s="294"/>
      <c r="D98" s="294"/>
      <c r="E98" s="294"/>
      <c r="F98" s="365"/>
      <c r="G98" s="365"/>
      <c r="H98" s="365"/>
    </row>
    <row r="99" spans="2:8">
      <c r="B99" s="293"/>
      <c r="C99" s="294"/>
      <c r="D99" s="294"/>
      <c r="E99" s="294"/>
      <c r="F99" s="365"/>
      <c r="G99" s="365"/>
      <c r="H99" s="365"/>
    </row>
    <row r="100" spans="2:8">
      <c r="B100" s="293"/>
      <c r="C100" s="294"/>
      <c r="D100" s="294"/>
      <c r="E100" s="294"/>
      <c r="F100" s="365"/>
      <c r="G100" s="365"/>
      <c r="H100" s="365"/>
    </row>
    <row r="101" spans="2:8">
      <c r="B101" s="293"/>
      <c r="C101" s="294"/>
      <c r="D101" s="294"/>
      <c r="E101" s="294"/>
      <c r="F101" s="365"/>
      <c r="G101" s="365"/>
      <c r="H101" s="365"/>
    </row>
    <row r="102" spans="2:8">
      <c r="B102" s="293"/>
      <c r="C102" s="294"/>
      <c r="D102" s="294"/>
      <c r="E102" s="294"/>
      <c r="F102" s="365"/>
      <c r="G102" s="365"/>
      <c r="H102" s="365"/>
    </row>
    <row r="103" spans="2:8">
      <c r="B103" s="293"/>
      <c r="C103" s="294"/>
      <c r="D103" s="294"/>
      <c r="E103" s="294"/>
      <c r="F103" s="365"/>
      <c r="G103" s="365"/>
      <c r="H103" s="365"/>
    </row>
    <row r="104" spans="2:8">
      <c r="B104" s="293"/>
      <c r="C104" s="294"/>
      <c r="D104" s="294"/>
      <c r="E104" s="294"/>
      <c r="F104" s="365"/>
      <c r="G104" s="365"/>
      <c r="H104" s="365"/>
    </row>
    <row r="105" spans="2:8">
      <c r="B105" s="293"/>
      <c r="C105" s="294"/>
      <c r="D105" s="294"/>
      <c r="E105" s="294"/>
      <c r="F105" s="365"/>
      <c r="G105" s="365"/>
      <c r="H105" s="365"/>
    </row>
    <row r="106" spans="2:8">
      <c r="B106" s="293"/>
      <c r="C106" s="294"/>
      <c r="D106" s="294"/>
      <c r="E106" s="294"/>
      <c r="F106" s="365"/>
      <c r="G106" s="365"/>
      <c r="H106" s="365"/>
    </row>
    <row r="107" spans="2:8">
      <c r="B107" s="293"/>
      <c r="C107" s="294"/>
      <c r="D107" s="294"/>
      <c r="E107" s="294"/>
      <c r="F107" s="365"/>
      <c r="G107" s="365"/>
      <c r="H107" s="365"/>
    </row>
    <row r="108" spans="2:8">
      <c r="B108" s="293"/>
      <c r="C108" s="294"/>
      <c r="D108" s="294"/>
      <c r="E108" s="294"/>
      <c r="F108" s="365"/>
      <c r="G108" s="365"/>
      <c r="H108" s="365"/>
    </row>
    <row r="109" spans="2:8">
      <c r="B109" s="293"/>
      <c r="C109" s="294"/>
      <c r="D109" s="294"/>
      <c r="E109" s="294"/>
      <c r="F109" s="365"/>
      <c r="G109" s="365"/>
      <c r="H109" s="365"/>
    </row>
    <row r="110" spans="2:8">
      <c r="B110" s="293"/>
      <c r="C110" s="294"/>
      <c r="D110" s="294"/>
      <c r="E110" s="294"/>
      <c r="F110" s="365"/>
      <c r="G110" s="365"/>
      <c r="H110" s="365"/>
    </row>
    <row r="111" spans="2:8">
      <c r="B111" s="293"/>
      <c r="C111" s="294"/>
      <c r="D111" s="294"/>
      <c r="E111" s="294"/>
      <c r="F111" s="365"/>
      <c r="G111" s="365"/>
      <c r="H111" s="365"/>
    </row>
    <row r="112" spans="2:8">
      <c r="B112" s="293"/>
      <c r="C112" s="294"/>
      <c r="D112" s="294"/>
      <c r="E112" s="294"/>
      <c r="F112" s="365"/>
      <c r="G112" s="365"/>
      <c r="H112" s="365"/>
    </row>
    <row r="113" spans="2:8">
      <c r="B113" s="293"/>
      <c r="C113" s="294"/>
      <c r="D113" s="294"/>
      <c r="E113" s="294"/>
      <c r="F113" s="365"/>
      <c r="G113" s="365"/>
      <c r="H113" s="365"/>
    </row>
    <row r="114" spans="2:8">
      <c r="B114" s="293"/>
      <c r="C114" s="294"/>
      <c r="D114" s="294"/>
      <c r="E114" s="294"/>
      <c r="F114" s="365"/>
      <c r="G114" s="365"/>
      <c r="H114" s="365"/>
    </row>
    <row r="115" spans="2:8">
      <c r="B115" s="293"/>
      <c r="C115" s="294"/>
      <c r="D115" s="294"/>
      <c r="E115" s="294"/>
      <c r="F115" s="365"/>
      <c r="G115" s="365"/>
      <c r="H115" s="365"/>
    </row>
    <row r="116" spans="2:8">
      <c r="B116" s="293"/>
      <c r="C116" s="294"/>
      <c r="D116" s="294"/>
      <c r="E116" s="294"/>
      <c r="F116" s="365"/>
      <c r="G116" s="365"/>
      <c r="H116" s="365"/>
    </row>
    <row r="117" spans="2:8">
      <c r="B117" s="293"/>
      <c r="C117" s="294"/>
      <c r="D117" s="294"/>
      <c r="E117" s="294"/>
      <c r="F117" s="365"/>
      <c r="G117" s="365"/>
      <c r="H117" s="365"/>
    </row>
    <row r="118" spans="2:8">
      <c r="B118" s="293"/>
      <c r="C118" s="294"/>
      <c r="D118" s="294"/>
      <c r="E118" s="294"/>
      <c r="F118" s="365"/>
      <c r="G118" s="365"/>
      <c r="H118" s="365"/>
    </row>
    <row r="119" spans="2:8">
      <c r="B119" s="293"/>
      <c r="C119" s="294"/>
      <c r="D119" s="294"/>
      <c r="E119" s="294"/>
      <c r="F119" s="365"/>
      <c r="G119" s="365"/>
      <c r="H119" s="365"/>
    </row>
    <row r="120" spans="2:8">
      <c r="B120" s="293"/>
      <c r="C120" s="294"/>
      <c r="D120" s="294"/>
      <c r="E120" s="294"/>
      <c r="F120" s="365"/>
      <c r="G120" s="365"/>
      <c r="H120" s="365"/>
    </row>
    <row r="121" spans="2:8">
      <c r="B121" s="293"/>
      <c r="C121" s="294"/>
      <c r="D121" s="294"/>
      <c r="E121" s="294"/>
      <c r="F121" s="365"/>
      <c r="G121" s="365"/>
      <c r="H121" s="365"/>
    </row>
    <row r="122" spans="2:8">
      <c r="B122" s="293"/>
      <c r="C122" s="294"/>
      <c r="D122" s="294"/>
      <c r="E122" s="294"/>
      <c r="F122" s="365"/>
      <c r="G122" s="365"/>
      <c r="H122" s="365"/>
    </row>
    <row r="123" spans="2:8">
      <c r="B123" s="293"/>
      <c r="C123" s="294"/>
      <c r="D123" s="294"/>
      <c r="E123" s="294"/>
      <c r="F123" s="365"/>
      <c r="G123" s="365"/>
      <c r="H123" s="365"/>
    </row>
    <row r="124" spans="2:8">
      <c r="B124" s="293"/>
      <c r="C124" s="294"/>
      <c r="D124" s="294"/>
      <c r="E124" s="294"/>
      <c r="F124" s="365"/>
      <c r="G124" s="365"/>
      <c r="H124" s="365"/>
    </row>
    <row r="125" spans="2:8">
      <c r="B125" s="293"/>
      <c r="C125" s="294"/>
      <c r="D125" s="294"/>
      <c r="E125" s="294"/>
      <c r="F125" s="365"/>
      <c r="G125" s="365"/>
      <c r="H125" s="365"/>
    </row>
    <row r="126" spans="2:8">
      <c r="B126" s="293"/>
      <c r="C126" s="294"/>
      <c r="D126" s="294"/>
      <c r="E126" s="294"/>
      <c r="F126" s="365"/>
      <c r="G126" s="365"/>
      <c r="H126" s="365"/>
    </row>
    <row r="127" spans="2:8">
      <c r="B127" s="293"/>
      <c r="C127" s="294"/>
      <c r="D127" s="294"/>
      <c r="E127" s="294"/>
      <c r="F127" s="365"/>
      <c r="G127" s="365"/>
      <c r="H127" s="365"/>
    </row>
    <row r="128" spans="2:8">
      <c r="B128" s="293"/>
      <c r="C128" s="294"/>
      <c r="D128" s="294"/>
      <c r="E128" s="294"/>
      <c r="F128" s="365"/>
      <c r="G128" s="365"/>
      <c r="H128" s="365"/>
    </row>
    <row r="129" spans="2:8">
      <c r="B129" s="293"/>
      <c r="C129" s="294"/>
      <c r="D129" s="294"/>
      <c r="E129" s="294"/>
      <c r="F129" s="365"/>
      <c r="G129" s="365"/>
      <c r="H129" s="365"/>
    </row>
    <row r="130" spans="2:8">
      <c r="B130" s="293"/>
      <c r="C130" s="294"/>
      <c r="D130" s="294"/>
      <c r="E130" s="294"/>
      <c r="F130" s="365"/>
      <c r="G130" s="365"/>
      <c r="H130" s="365"/>
    </row>
    <row r="131" spans="2:8">
      <c r="B131" s="293"/>
      <c r="C131" s="294"/>
      <c r="D131" s="294"/>
      <c r="E131" s="294"/>
    </row>
    <row r="132" spans="2:8">
      <c r="B132" s="293"/>
      <c r="C132" s="294"/>
      <c r="D132" s="294"/>
      <c r="E132" s="294"/>
    </row>
    <row r="133" spans="2:8">
      <c r="B133" s="293"/>
      <c r="C133" s="294"/>
      <c r="D133" s="294"/>
      <c r="E133" s="294"/>
    </row>
  </sheetData>
  <sheetProtection algorithmName="SHA-512" hashValue="KidSCbqA1bA59vYnScpGECmmVp/BeSeIWLkbOrQfiuTqsy+0n/P/B/++nDfwrgIjoZVnuVdOFpxgbe/MIrSdoA==" saltValue="H5JaDHn2wFccwu5rntdmxw==" spinCount="100000" sheet="1" objects="1" scenarios="1" selectLockedCells="1"/>
  <mergeCells count="110">
    <mergeCell ref="F129:H129"/>
    <mergeCell ref="F130:H130"/>
    <mergeCell ref="F123:H123"/>
    <mergeCell ref="F124:H124"/>
    <mergeCell ref="F125:H125"/>
    <mergeCell ref="F126:H126"/>
    <mergeCell ref="F127:H127"/>
    <mergeCell ref="F128:H128"/>
    <mergeCell ref="F117:H117"/>
    <mergeCell ref="F118:H118"/>
    <mergeCell ref="F119:H119"/>
    <mergeCell ref="F120:H120"/>
    <mergeCell ref="F121:H121"/>
    <mergeCell ref="F122:H122"/>
    <mergeCell ref="F111:H111"/>
    <mergeCell ref="F112:H112"/>
    <mergeCell ref="F113:H113"/>
    <mergeCell ref="F114:H114"/>
    <mergeCell ref="F115:H115"/>
    <mergeCell ref="F116:H116"/>
    <mergeCell ref="F105:H105"/>
    <mergeCell ref="F106:H106"/>
    <mergeCell ref="F107:H107"/>
    <mergeCell ref="F108:H108"/>
    <mergeCell ref="F109:H109"/>
    <mergeCell ref="F110:H110"/>
    <mergeCell ref="F99:H99"/>
    <mergeCell ref="F100:H100"/>
    <mergeCell ref="F101:H101"/>
    <mergeCell ref="F102:H102"/>
    <mergeCell ref="F103:H103"/>
    <mergeCell ref="F104:H104"/>
    <mergeCell ref="F93:H93"/>
    <mergeCell ref="F94:H94"/>
    <mergeCell ref="F95:H95"/>
    <mergeCell ref="F96:H96"/>
    <mergeCell ref="F97:H97"/>
    <mergeCell ref="F98:H98"/>
    <mergeCell ref="F87:H87"/>
    <mergeCell ref="F88:H88"/>
    <mergeCell ref="F89:H89"/>
    <mergeCell ref="F90:H90"/>
    <mergeCell ref="F91:H91"/>
    <mergeCell ref="F92:H92"/>
    <mergeCell ref="F81:H81"/>
    <mergeCell ref="F82:H82"/>
    <mergeCell ref="F83:H83"/>
    <mergeCell ref="F84:H84"/>
    <mergeCell ref="F85:H85"/>
    <mergeCell ref="F86:H86"/>
    <mergeCell ref="F75:H75"/>
    <mergeCell ref="F76:H76"/>
    <mergeCell ref="F77:H77"/>
    <mergeCell ref="F78:H78"/>
    <mergeCell ref="F79:H79"/>
    <mergeCell ref="F80:H80"/>
    <mergeCell ref="F69:H69"/>
    <mergeCell ref="F70:H70"/>
    <mergeCell ref="F71:H71"/>
    <mergeCell ref="F72:H72"/>
    <mergeCell ref="F73:H73"/>
    <mergeCell ref="F74:H74"/>
    <mergeCell ref="F63:H63"/>
    <mergeCell ref="F64:H64"/>
    <mergeCell ref="F65:H65"/>
    <mergeCell ref="F66:H66"/>
    <mergeCell ref="F67:H67"/>
    <mergeCell ref="F68:H68"/>
    <mergeCell ref="F57:H57"/>
    <mergeCell ref="F58:H58"/>
    <mergeCell ref="F59:H59"/>
    <mergeCell ref="F60:H60"/>
    <mergeCell ref="F61:H61"/>
    <mergeCell ref="F62:H62"/>
    <mergeCell ref="F51:H51"/>
    <mergeCell ref="F52:H52"/>
    <mergeCell ref="F53:H53"/>
    <mergeCell ref="F54:H54"/>
    <mergeCell ref="F55:H55"/>
    <mergeCell ref="F56:H56"/>
    <mergeCell ref="F45:H45"/>
    <mergeCell ref="F46:H46"/>
    <mergeCell ref="F47:H47"/>
    <mergeCell ref="F48:H48"/>
    <mergeCell ref="F49:H49"/>
    <mergeCell ref="F50:H50"/>
    <mergeCell ref="F39:H39"/>
    <mergeCell ref="F40:H40"/>
    <mergeCell ref="F41:H41"/>
    <mergeCell ref="F42:H42"/>
    <mergeCell ref="F43:H43"/>
    <mergeCell ref="F44:H44"/>
    <mergeCell ref="F33:H33"/>
    <mergeCell ref="F34:H34"/>
    <mergeCell ref="F35:H35"/>
    <mergeCell ref="F36:H36"/>
    <mergeCell ref="F37:H37"/>
    <mergeCell ref="F38:H38"/>
    <mergeCell ref="F27:H27"/>
    <mergeCell ref="F28:H28"/>
    <mergeCell ref="F29:H29"/>
    <mergeCell ref="F30:H30"/>
    <mergeCell ref="F31:H31"/>
    <mergeCell ref="F32:H32"/>
    <mergeCell ref="F21:H21"/>
    <mergeCell ref="F22:H22"/>
    <mergeCell ref="F23:H23"/>
    <mergeCell ref="F24:H24"/>
    <mergeCell ref="F25:H25"/>
    <mergeCell ref="F26:H26"/>
  </mergeCells>
  <conditionalFormatting sqref="A1:XFD1048576">
    <cfRule type="expression" dxfId="421" priority="11">
      <formula>$E$4="Excel version: Invalid"</formula>
    </cfRule>
    <cfRule type="expression" dxfId="420" priority="12" stopIfTrue="1">
      <formula>$F$4="Error: Please use Office 2021 desktop version or newer"</formula>
    </cfRule>
  </conditionalFormatting>
  <conditionalFormatting sqref="B21:F21">
    <cfRule type="expression" dxfId="419" priority="10" stopIfTrue="1">
      <formula>$F$21&lt;&gt;""</formula>
    </cfRule>
  </conditionalFormatting>
  <conditionalFormatting sqref="B22:F22">
    <cfRule type="expression" dxfId="418" priority="9" stopIfTrue="1">
      <formula>$F$22&lt;&gt;""</formula>
    </cfRule>
  </conditionalFormatting>
  <conditionalFormatting sqref="B23:F23">
    <cfRule type="expression" dxfId="417" priority="8" stopIfTrue="1">
      <formula>$F$23&lt;&gt;""</formula>
    </cfRule>
  </conditionalFormatting>
  <conditionalFormatting sqref="B24:F24">
    <cfRule type="expression" dxfId="416" priority="7" stopIfTrue="1">
      <formula>$F$24&lt;&gt;""</formula>
    </cfRule>
  </conditionalFormatting>
  <conditionalFormatting sqref="B25:F25">
    <cfRule type="expression" dxfId="415" priority="6" stopIfTrue="1">
      <formula>$F$25&lt;&gt;""</formula>
    </cfRule>
  </conditionalFormatting>
  <conditionalFormatting sqref="B26:F26">
    <cfRule type="expression" dxfId="414" priority="5" stopIfTrue="1">
      <formula>$F$26&lt;&gt;""</formula>
    </cfRule>
  </conditionalFormatting>
  <conditionalFormatting sqref="B27:F27">
    <cfRule type="expression" dxfId="413" priority="4" stopIfTrue="1">
      <formula>$F$27&lt;&gt;""</formula>
    </cfRule>
  </conditionalFormatting>
  <conditionalFormatting sqref="B28:F28">
    <cfRule type="expression" dxfId="412" priority="3" stopIfTrue="1">
      <formula>$F$28&lt;&gt;""</formula>
    </cfRule>
  </conditionalFormatting>
  <conditionalFormatting sqref="B29:F29">
    <cfRule type="expression" dxfId="411" priority="2" stopIfTrue="1">
      <formula>$F$29&lt;&gt;""</formula>
    </cfRule>
  </conditionalFormatting>
  <conditionalFormatting sqref="B30:F30">
    <cfRule type="expression" dxfId="410" priority="1" stopIfTrue="1">
      <formula>$F$30&lt;&gt;""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2A1EB-776C-4113-9738-E3279B91C4E0}">
  <sheetPr>
    <tabColor rgb="FF4FADEA"/>
  </sheetPr>
  <dimension ref="B3:E30"/>
  <sheetViews>
    <sheetView topLeftCell="A5" zoomScale="150" zoomScaleNormal="150" workbookViewId="0">
      <selection activeCell="F11" sqref="F11"/>
    </sheetView>
  </sheetViews>
  <sheetFormatPr defaultColWidth="8.75" defaultRowHeight="8.25"/>
  <cols>
    <col min="1" max="1" width="1.75" style="174" customWidth="1"/>
    <col min="2" max="2" width="27.25" style="174" customWidth="1"/>
    <col min="3" max="3" width="49.75" style="174" bestFit="1" customWidth="1"/>
    <col min="4" max="4" width="26.125" style="174" bestFit="1" customWidth="1"/>
    <col min="5" max="16384" width="8.75" style="174"/>
  </cols>
  <sheetData>
    <row r="3" spans="2:3" ht="7.15" customHeight="1"/>
    <row r="4" spans="2:3" ht="16.149999999999999" customHeight="1">
      <c r="B4" s="175">
        <v>0</v>
      </c>
    </row>
    <row r="5" spans="2:3" ht="16.149999999999999" customHeight="1">
      <c r="B5" s="174">
        <v>0</v>
      </c>
    </row>
    <row r="9" spans="2:3">
      <c r="B9" s="175"/>
      <c r="C9" s="176">
        <v>0</v>
      </c>
    </row>
    <row r="10" spans="2:3">
      <c r="B10" s="174">
        <v>0</v>
      </c>
      <c r="C10" s="183">
        <v>1</v>
      </c>
    </row>
    <row r="11" spans="2:3">
      <c r="B11" s="174">
        <v>0</v>
      </c>
      <c r="C11" s="184">
        <v>1</v>
      </c>
    </row>
    <row r="12" spans="2:3">
      <c r="B12" s="174">
        <v>0</v>
      </c>
      <c r="C12" s="185">
        <v>1</v>
      </c>
    </row>
    <row r="13" spans="2:3">
      <c r="B13" s="174">
        <v>0</v>
      </c>
      <c r="C13" s="186">
        <v>1</v>
      </c>
    </row>
    <row r="14" spans="2:3">
      <c r="B14" s="174">
        <v>0</v>
      </c>
      <c r="C14" s="187">
        <v>1</v>
      </c>
    </row>
    <row r="15" spans="2:3">
      <c r="B15" s="174">
        <v>0</v>
      </c>
      <c r="C15" s="188">
        <v>1</v>
      </c>
    </row>
    <row r="17" spans="2:5">
      <c r="B17" s="177">
        <v>0</v>
      </c>
      <c r="C17" s="177">
        <v>0</v>
      </c>
      <c r="D17" s="177">
        <v>0</v>
      </c>
      <c r="E17" s="178"/>
    </row>
    <row r="18" spans="2:5">
      <c r="B18" s="189">
        <v>0</v>
      </c>
      <c r="C18" s="190">
        <v>0</v>
      </c>
      <c r="D18" s="190">
        <v>0</v>
      </c>
    </row>
    <row r="19" spans="2:5">
      <c r="B19" s="174">
        <v>0</v>
      </c>
      <c r="C19" s="191">
        <v>2</v>
      </c>
      <c r="D19" s="192">
        <v>2</v>
      </c>
    </row>
    <row r="20" spans="2:5">
      <c r="B20" s="174">
        <v>0</v>
      </c>
      <c r="C20" s="193">
        <v>0</v>
      </c>
      <c r="D20" s="192">
        <v>0</v>
      </c>
    </row>
    <row r="21" spans="2:5" hidden="1">
      <c r="C21" s="174">
        <v>0</v>
      </c>
      <c r="D21" s="192"/>
    </row>
    <row r="22" spans="2:5">
      <c r="B22" s="174">
        <v>0</v>
      </c>
      <c r="C22" s="193">
        <v>0</v>
      </c>
      <c r="D22" s="192">
        <v>0</v>
      </c>
    </row>
    <row r="23" spans="2:5">
      <c r="B23" s="174">
        <v>0</v>
      </c>
      <c r="C23" s="174">
        <v>0</v>
      </c>
      <c r="D23" s="192">
        <v>0</v>
      </c>
    </row>
    <row r="25" spans="2:5">
      <c r="B25" s="175">
        <v>0</v>
      </c>
    </row>
    <row r="26" spans="2:5">
      <c r="B26" s="174">
        <v>0</v>
      </c>
    </row>
    <row r="27" spans="2:5">
      <c r="B27" s="174">
        <v>0</v>
      </c>
    </row>
    <row r="28" spans="2:5">
      <c r="B28" s="174">
        <v>0</v>
      </c>
    </row>
    <row r="29" spans="2:5">
      <c r="B29" s="174">
        <v>0</v>
      </c>
    </row>
    <row r="30" spans="2:5">
      <c r="B30" s="174">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8AFFF-F34E-45B9-B065-F5719E3FA094}">
  <sheetPr>
    <tabColor rgb="FF4FADEA"/>
  </sheetPr>
  <dimension ref="A1:I30"/>
  <sheetViews>
    <sheetView topLeftCell="A5" zoomScale="150" zoomScaleNormal="150" workbookViewId="0">
      <selection activeCell="C10" sqref="C10"/>
    </sheetView>
  </sheetViews>
  <sheetFormatPr defaultColWidth="8.75" defaultRowHeight="8.25"/>
  <cols>
    <col min="1" max="1" width="1.75" style="174" customWidth="1"/>
    <col min="2" max="2" width="27.25" style="174" customWidth="1"/>
    <col min="3" max="3" width="26.5" style="174" bestFit="1" customWidth="1"/>
    <col min="4" max="4" width="26" style="174" bestFit="1" customWidth="1"/>
    <col min="5" max="16384" width="8.75" style="174"/>
  </cols>
  <sheetData>
    <row r="1" spans="1:9">
      <c r="I1" s="174" t="s">
        <v>561</v>
      </c>
    </row>
    <row r="2" spans="1:9">
      <c r="A2" s="174">
        <f ca="1">IF('1 Formatting'!$D$2="DRAGGING CELLS IS NOT PERMITTED. PLEASE UNDO LAST ACTION!!",0,IF('1 Formatting'!$P$1&lt;&gt;"Feedback OFF",IF(Scoreboard!$F$21="",SUMIFS('1 FormattingPT'!A3:$AL$30, '1 FormattingPT'!A3:$AL$30, "&gt;0", '1 FormattingSC'!A3:$AL$30, "PerfectMsg")+ABS(SUMIFS('1 FormattingPT'!A3:$AL$30, '1 FormattingPT'!A3:$AL$30, "&lt;0", '1 FormattingSC'!A3:$AL$30, "PerfectMsg")),0),0))</f>
        <v>10</v>
      </c>
      <c r="B2" s="174">
        <f>SUMIF('1 FormattingPT'!A3:$AL$30,"&gt;0")</f>
        <v>10</v>
      </c>
    </row>
    <row r="3" spans="1:9" ht="7.15" customHeight="1"/>
    <row r="4" spans="1:9" ht="16.149999999999999" customHeight="1">
      <c r="B4" s="175">
        <v>0</v>
      </c>
    </row>
    <row r="5" spans="1:9" ht="16.149999999999999" customHeight="1">
      <c r="B5" s="174">
        <v>0</v>
      </c>
    </row>
    <row r="9" spans="1:9">
      <c r="B9" s="175"/>
      <c r="C9" s="176">
        <v>0</v>
      </c>
    </row>
    <row r="10" spans="1:9">
      <c r="B10" s="174">
        <v>0</v>
      </c>
      <c r="C10" s="183" t="str">
        <f ca="1">_xlfn.IFS(ISBLANK('1 Formatting'!C10),"",IF(NOT(ISNA('#_1 Formatting'!C10)),IF(ISNA('1 Formatting'!C10),TRUE,FALSE),FALSE),"StuNAMsg",IF(AND(ISNA('#_1 Formatting'!C10),ISNA('1 Formatting'!C10)),TRUE,FALSE),"PerfectMsg",IF(NOT(ISERROR('#_1 Formatting'!C10)),IF(ISERROR('1 Formatting'!C10),TRUE,FALSE),FALSE),"StuErrorMsg",IF(TYPE('#_1 Formatting'!C10)&lt;&gt;TYPE('1 Formatting'!C10),TRUE,FALSE),"WrongTypeMsg",IF(_xlfn.ISFORMULA('#_1 Formatting'!C10),IF(NOT(_xlfn.ISFORMULA('1 Formatting'!C10)),TRUE),FALSE),"MissingFormulaMsg",IF(NOT(AND(ISNUMBER(FIND("[",_xlfn.FORMULATEXT('#_1 Formatting'!C10))),ISNUMBER(FIND("!",_xlfn.FORMULATEXT('#_1 Formatting'!C10))))),AND(ISNUMBER(FIND("[",_xlfn.FORMULATEXT('1 Formatting'!C10))),ISNUMBER(FIND("!",_xlfn.FORMULATEXT('1 Formatting'!C10)))),FALSE),"ExternalRefsMsg",IF(ISNUMBER('#_1 Formatting'!C10),IF(ABS('#_1 Formatting'!C10-'1 Formatting'!C10)&gt;0.00001,TRUE,FALSE),IF('#_1 Formatting'!C10&lt;&gt;'1 Formatting'!C10,TRUE,FALSE)),IF(ISNUMBER('#_1 Formatting'!C10),IF('#_1 Formatting'!C10&gt;'1 Formatting'!C10,"TooLow","TooHigh"),"WrongAnswer"),NOT(_xlfn.ISFORMULA('#_1 Formatting'!C10)),IF(_xlfn.IFS(ISTEXT('#_1 Formatting'!C10),FALSE,ISLOGICAL('#_1 Formatting'!C10),FALSE,SUBSTITUTE(CELL("format",'#_1 Formatting'!C10),"-","")=SUBSTITUTE(CELL("format",'1 Formatting'!C10),"-",""),FALSE,CELL("format",'#_1 Formatting'!C10)="G",FALSE,AND(CELL("format",'#_1 Formatting'!C10)="F0",CELL("format",'1 Formatting'!C10)="G"),FALSE,TRUE,IFERROR(IF(MATCH(CELL("format",'#_1 Formatting'!C10)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1 Formatting'!C10),_xlfn.FORMULATEXT('1 Formatting'!C10),'1 Formatting'!C10),"9","#"),"8","#"),"7","#"),"6","#"),"5","#"),"4","#"),"3","#"),"2","#"),"1","#"),"0","#"),"$","")," ",""),",","@"),"&gt;","@"),"&lt;","@"),"=","@"),")","@"),"(","@"),"^","@"),"/","@"),"+","@"),"*","@"),"-","@"))-LEN(SUBSTITUTE(SUBSTITUTE(SUBSTITUTE(SUBSTITUTE(SUBSTITUTE(SUBSTITUTE(SUBSTITUTE(SUBSTITUTE(SUBSTITUTE(SUBSTITUTE(SUBSTITUTE(SUBSTITUTE(SUBSTITUTE(SUBSTITUTE(SUBSTITUTE(SUBSTITUTE(SUBSTITUTE(SUBSTITUTE(SUBSTITUTE(SUBSTITUTE(SUBSTITUTE(SUBSTITUTE(SUBSTITUTE(SUBSTITUTE(IF(_xlfn.ISFORMULA('1 Formatting'!C10),_xlfn.FORMULATEXT('1 Formatting'!C10),'1 Formatting'!C10),"9","#"),"8","#"),"7","#"),"6","#"),"5","#"),"4","#"),"3","#"),"2","#"),"1","#"),"0","#"),"$","")," ",""),",","@"),"&gt;","@"),"&lt;","@"),"=","@"),")","@"),"(","@"),"^","@"),"/","@"),"+","@"),"*","@"),"-","@"),"@#","")))/2&gt;(LEN(SUBSTITUTE(SUBSTITUTE(SUBSTITUTE(SUBSTITUTE(SUBSTITUTE(SUBSTITUTE(SUBSTITUTE(SUBSTITUTE(SUBSTITUTE(SUBSTITUTE(SUBSTITUTE(SUBSTITUTE(SUBSTITUTE(SUBSTITUTE(SUBSTITUTE(SUBSTITUTE(SUBSTITUTE(SUBSTITUTE(SUBSTITUTE(SUBSTITUTE(SUBSTITUTE(SUBSTITUTE(SUBSTITUTE(IF(_xlfn.ISFORMULA('#_1 Formatting'!C10),_xlfn.FORMULATEXT('#_1 Formatting'!C10),'#_1 Formatting'!C10),"9","#"),"8","#"),"7","#"),"6","#"),"5","#"),"4","#"),"3","#"),"2","#"),"1","#"),"0","#"),"$","")," ",""),",","@"),"&gt;","@"),"&lt;","@"),"=","@"),")","@"),"(","@"),"^","@"),"/","@"),"+","@"),"*","@"),"-","@"))-LEN(SUBSTITUTE(SUBSTITUTE(SUBSTITUTE(SUBSTITUTE(SUBSTITUTE(SUBSTITUTE(SUBSTITUTE(SUBSTITUTE(SUBSTITUTE(SUBSTITUTE(SUBSTITUTE(SUBSTITUTE(SUBSTITUTE(SUBSTITUTE(SUBSTITUTE(SUBSTITUTE(SUBSTITUTE(SUBSTITUTE(SUBSTITUTE(SUBSTITUTE(SUBSTITUTE(SUBSTITUTE(SUBSTITUTE(SUBSTITUTE(IF(_xlfn.ISFORMULA('#_1 Formatting'!C10),_xlfn.FORMULATEXT('#_1 Formatting'!C10),'#_1 Formatting'!C10),"9","#"),"8","#"),"7","#"),"6","#"),"5","#"),"4","#"),"3","#"),"2","#"),"1","#"),"0","#"),"$","")," ",""),",","@"),"&gt;","@"),"&lt;","@"),"=","@"),")","@"),"(","@"),"^","@"),"/","@"),"+","@"),"*","@"),"-","@"),"@#","")))/2,TRUE,FALSE),"HardCodeMsg",IF(LEN(IF(_xlfn.ISFORMULA('1 Formatting'!C10),_xlfn.FORMULATEXT('1 Formatting'!C10),'1 Formatting'!C10))-LEN(SUBSTITUTE(IF(_xlfn.ISFORMULA('1 Formatting'!C10),_xlfn.FORMULATEXT('1 Formatting'!C10),'1 Formatting'!C10),"""",""))&gt;LEN(IF(_xlfn.ISFORMULA('#_1 Formatting'!C10),_xlfn.FORMULATEXT('#_1 Formatting'!C10),'#_1 Formatting'!C10))-LEN(SUBSTITUTE(IF(_xlfn.ISFORMULA('#_1 Formatting'!C10),_xlfn.FORMULATEXT('#_1 Formatting'!C10),'#_1 Formatting'!C10),"""","")),TRUE,FALSE),"HardQuoteMsg",IF(LEN(IF(_xlfn.ISFORMULA('1 Formatting'!C10),_xlfn.FORMULATEXT('1 Formatting'!C10),'1 Formatting'!C10))-LEN(SUBSTITUTE(IF(_xlfn.ISFORMULA('1 Formatting'!C10),_xlfn.FORMULATEXT('1 Formatting'!C10),'1 Formatting'!C10),"$",""))&lt;LEN(IF(_xlfn.ISFORMULA('#_1 Formatting'!C10),_xlfn.FORMULATEXT('#_1 Formatting'!C10),'#_1 Formatting'!C10))-LEN(SUBSTITUTE(IF(_xlfn.ISFORMULA('#_1 Formatting'!C10),_xlfn.FORMULATEXT('#_1 Formatting'!C10),'#_1 Formatting'!C10),"$","")),TRUE,FALSE),"MissingAbsMsg",_xlfn.IFS(ISTEXT('#_1 Formatting'!C10),FALSE,ISLOGICAL('#_1 Formatting'!C10),FALSE,SUBSTITUTE(CELL("format",'#_1 Formatting'!C10),"-","")=SUBSTITUTE(CELL("format",'1 Formatting'!C10),"-",""),FALSE,CELL("format",'#_1 Formatting'!C10)="G",FALSE,AND(CELL("format",'#_1 Formatting'!C10)="F0",CELL("format",'1 Formatting'!C10)="G"),FALSE,TRUE,IFERROR(IF(MATCH(CELL("format",'#_1 Formatting'!C10),FormatCodes_SFX!$A$4:$A$53,0)&gt;0,TRUE),FALSE),TRUE,TRUE),"FormatMsg",TRUE,"PerfectMsg")</f>
        <v>PerfectMsg</v>
      </c>
    </row>
    <row r="11" spans="1:9">
      <c r="B11" s="174">
        <v>0</v>
      </c>
      <c r="C11" s="184" t="str">
        <f ca="1">_xlfn.IFS(ISBLANK('1 Formatting'!C11),"",IF(NOT(ISNA('#_1 Formatting'!C11)),IF(ISNA('1 Formatting'!C11),TRUE,FALSE),FALSE),"StuNAMsg",IF(AND(ISNA('#_1 Formatting'!C11),ISNA('1 Formatting'!C11)),TRUE,FALSE),"PerfectMsg",IF(NOT(ISERROR('#_1 Formatting'!C11)),IF(ISERROR('1 Formatting'!C11),TRUE,FALSE),FALSE),"StuErrorMsg",IF(TYPE('#_1 Formatting'!C11)&lt;&gt;TYPE('1 Formatting'!C11),TRUE,FALSE),"WrongTypeMsg",IF(_xlfn.ISFORMULA('#_1 Formatting'!C11),IF(NOT(_xlfn.ISFORMULA('1 Formatting'!C11)),TRUE),FALSE),"MissingFormulaMsg",IF(NOT(AND(ISNUMBER(FIND("[",_xlfn.FORMULATEXT('#_1 Formatting'!C11))),ISNUMBER(FIND("!",_xlfn.FORMULATEXT('#_1 Formatting'!C11))))),AND(ISNUMBER(FIND("[",_xlfn.FORMULATEXT('1 Formatting'!C11))),ISNUMBER(FIND("!",_xlfn.FORMULATEXT('1 Formatting'!C11)))),FALSE),"ExternalRefsMsg",IF(ISNUMBER('#_1 Formatting'!C11),IF(ABS('#_1 Formatting'!C11-'1 Formatting'!C11)&gt;0.00001,TRUE,FALSE),IF('#_1 Formatting'!C11&lt;&gt;'1 Formatting'!C11,TRUE,FALSE)),IF(ISNUMBER('#_1 Formatting'!C11),IF('#_1 Formatting'!C11&gt;'1 Formatting'!C11,"TooLow","TooHigh"),"WrongAnswer"),NOT(_xlfn.ISFORMULA('#_1 Formatting'!C11)),IF(_xlfn.IFS(ISTEXT('#_1 Formatting'!C11),FALSE,ISLOGICAL('#_1 Formatting'!C11),FALSE,SUBSTITUTE(CELL("format",'#_1 Formatting'!C11),"-","")=SUBSTITUTE(CELL("format",'1 Formatting'!C11),"-",""),FALSE,CELL("format",'#_1 Formatting'!C11)="G",FALSE,AND(CELL("format",'#_1 Formatting'!C11)="F0",CELL("format",'1 Formatting'!C11)="G"),FALSE,TRUE,IFERROR(IF(MATCH(CELL("format",'#_1 Formatting'!C11)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1 Formatting'!C11),_xlfn.FORMULATEXT('1 Formatting'!C11),'1 Formatting'!C11),"9","#"),"8","#"),"7","#"),"6","#"),"5","#"),"4","#"),"3","#"),"2","#"),"1","#"),"0","#"),"$","")," ",""),",","@"),"&gt;","@"),"&lt;","@"),"=","@"),")","@"),"(","@"),"^","@"),"/","@"),"+","@"),"*","@"),"-","@"))-LEN(SUBSTITUTE(SUBSTITUTE(SUBSTITUTE(SUBSTITUTE(SUBSTITUTE(SUBSTITUTE(SUBSTITUTE(SUBSTITUTE(SUBSTITUTE(SUBSTITUTE(SUBSTITUTE(SUBSTITUTE(SUBSTITUTE(SUBSTITUTE(SUBSTITUTE(SUBSTITUTE(SUBSTITUTE(SUBSTITUTE(SUBSTITUTE(SUBSTITUTE(SUBSTITUTE(SUBSTITUTE(SUBSTITUTE(SUBSTITUTE(IF(_xlfn.ISFORMULA('1 Formatting'!C11),_xlfn.FORMULATEXT('1 Formatting'!C11),'1 Formatting'!C11),"9","#"),"8","#"),"7","#"),"6","#"),"5","#"),"4","#"),"3","#"),"2","#"),"1","#"),"0","#"),"$","")," ",""),",","@"),"&gt;","@"),"&lt;","@"),"=","@"),")","@"),"(","@"),"^","@"),"/","@"),"+","@"),"*","@"),"-","@"),"@#","")))/2&gt;(LEN(SUBSTITUTE(SUBSTITUTE(SUBSTITUTE(SUBSTITUTE(SUBSTITUTE(SUBSTITUTE(SUBSTITUTE(SUBSTITUTE(SUBSTITUTE(SUBSTITUTE(SUBSTITUTE(SUBSTITUTE(SUBSTITUTE(SUBSTITUTE(SUBSTITUTE(SUBSTITUTE(SUBSTITUTE(SUBSTITUTE(SUBSTITUTE(SUBSTITUTE(SUBSTITUTE(SUBSTITUTE(SUBSTITUTE(IF(_xlfn.ISFORMULA('#_1 Formatting'!C11),_xlfn.FORMULATEXT('#_1 Formatting'!C11),'#_1 Formatting'!C11),"9","#"),"8","#"),"7","#"),"6","#"),"5","#"),"4","#"),"3","#"),"2","#"),"1","#"),"0","#"),"$","")," ",""),",","@"),"&gt;","@"),"&lt;","@"),"=","@"),")","@"),"(","@"),"^","@"),"/","@"),"+","@"),"*","@"),"-","@"))-LEN(SUBSTITUTE(SUBSTITUTE(SUBSTITUTE(SUBSTITUTE(SUBSTITUTE(SUBSTITUTE(SUBSTITUTE(SUBSTITUTE(SUBSTITUTE(SUBSTITUTE(SUBSTITUTE(SUBSTITUTE(SUBSTITUTE(SUBSTITUTE(SUBSTITUTE(SUBSTITUTE(SUBSTITUTE(SUBSTITUTE(SUBSTITUTE(SUBSTITUTE(SUBSTITUTE(SUBSTITUTE(SUBSTITUTE(SUBSTITUTE(IF(_xlfn.ISFORMULA('#_1 Formatting'!C11),_xlfn.FORMULATEXT('#_1 Formatting'!C11),'#_1 Formatting'!C11),"9","#"),"8","#"),"7","#"),"6","#"),"5","#"),"4","#"),"3","#"),"2","#"),"1","#"),"0","#"),"$","")," ",""),",","@"),"&gt;","@"),"&lt;","@"),"=","@"),")","@"),"(","@"),"^","@"),"/","@"),"+","@"),"*","@"),"-","@"),"@#","")))/2,TRUE,FALSE),"HardCodeMsg",IF(LEN(IF(_xlfn.ISFORMULA('1 Formatting'!C11),_xlfn.FORMULATEXT('1 Formatting'!C11),'1 Formatting'!C11))-LEN(SUBSTITUTE(IF(_xlfn.ISFORMULA('1 Formatting'!C11),_xlfn.FORMULATEXT('1 Formatting'!C11),'1 Formatting'!C11),"""",""))&gt;LEN(IF(_xlfn.ISFORMULA('#_1 Formatting'!C11),_xlfn.FORMULATEXT('#_1 Formatting'!C11),'#_1 Formatting'!C11))-LEN(SUBSTITUTE(IF(_xlfn.ISFORMULA('#_1 Formatting'!C11),_xlfn.FORMULATEXT('#_1 Formatting'!C11),'#_1 Formatting'!C11),"""","")),TRUE,FALSE),"HardQuoteMsg",IF(LEN(IF(_xlfn.ISFORMULA('1 Formatting'!C11),_xlfn.FORMULATEXT('1 Formatting'!C11),'1 Formatting'!C11))-LEN(SUBSTITUTE(IF(_xlfn.ISFORMULA('1 Formatting'!C11),_xlfn.FORMULATEXT('1 Formatting'!C11),'1 Formatting'!C11),"$",""))&lt;LEN(IF(_xlfn.ISFORMULA('#_1 Formatting'!C11),_xlfn.FORMULATEXT('#_1 Formatting'!C11),'#_1 Formatting'!C11))-LEN(SUBSTITUTE(IF(_xlfn.ISFORMULA('#_1 Formatting'!C11),_xlfn.FORMULATEXT('#_1 Formatting'!C11),'#_1 Formatting'!C11),"$","")),TRUE,FALSE),"MissingAbsMsg",_xlfn.IFS(ISTEXT('#_1 Formatting'!C11),FALSE,ISLOGICAL('#_1 Formatting'!C11),FALSE,SUBSTITUTE(CELL("format",'#_1 Formatting'!C11),"-","")=SUBSTITUTE(CELL("format",'1 Formatting'!C11),"-",""),FALSE,CELL("format",'#_1 Formatting'!C11)="G",FALSE,AND(CELL("format",'#_1 Formatting'!C11)="F0",CELL("format",'1 Formatting'!C11)="G"),FALSE,TRUE,IFERROR(IF(MATCH(CELL("format",'#_1 Formatting'!C11),FormatCodes_SFX!$A$4:$A$53,0)&gt;0,TRUE),FALSE),TRUE,TRUE),"FormatMsg",TRUE,"PerfectMsg")</f>
        <v>PerfectMsg</v>
      </c>
    </row>
    <row r="12" spans="1:9">
      <c r="B12" s="174">
        <v>0</v>
      </c>
      <c r="C12" s="185" t="str">
        <f ca="1">_xlfn.IFS(ISBLANK('1 Formatting'!C12),"",IF(NOT(ISNA('#_1 Formatting'!C12)),IF(ISNA('1 Formatting'!C12),TRUE,FALSE),FALSE),"StuNAMsg",IF(AND(ISNA('#_1 Formatting'!C12),ISNA('1 Formatting'!C12)),TRUE,FALSE),"PerfectMsg",IF(NOT(ISERROR('#_1 Formatting'!C12)),IF(ISERROR('1 Formatting'!C12),TRUE,FALSE),FALSE),"StuErrorMsg",IF(TYPE('#_1 Formatting'!C12)&lt;&gt;TYPE('1 Formatting'!C12),TRUE,FALSE),"WrongTypeMsg",IF(_xlfn.ISFORMULA('#_1 Formatting'!C12),IF(NOT(_xlfn.ISFORMULA('1 Formatting'!C12)),TRUE),FALSE),"MissingFormulaMsg",IF(NOT(AND(ISNUMBER(FIND("[",_xlfn.FORMULATEXT('#_1 Formatting'!C12))),ISNUMBER(FIND("!",_xlfn.FORMULATEXT('#_1 Formatting'!C12))))),AND(ISNUMBER(FIND("[",_xlfn.FORMULATEXT('1 Formatting'!C12))),ISNUMBER(FIND("!",_xlfn.FORMULATEXT('1 Formatting'!C12)))),FALSE),"ExternalRefsMsg",IF(ISNUMBER('#_1 Formatting'!C12),IF(ABS('#_1 Formatting'!C12-'1 Formatting'!C12)&gt;0.00001,TRUE,FALSE),IF('#_1 Formatting'!C12&lt;&gt;'1 Formatting'!C12,TRUE,FALSE)),IF(ISNUMBER('#_1 Formatting'!C12),IF('#_1 Formatting'!C12&gt;'1 Formatting'!C12,"TooLow","TooHigh"),"WrongAnswer"),NOT(_xlfn.ISFORMULA('#_1 Formatting'!C12)),IF(_xlfn.IFS(ISTEXT('#_1 Formatting'!C12),FALSE,ISLOGICAL('#_1 Formatting'!C12),FALSE,SUBSTITUTE(CELL("format",'#_1 Formatting'!C12),"-","")=SUBSTITUTE(CELL("format",'1 Formatting'!C12),"-",""),FALSE,CELL("format",'#_1 Formatting'!C12)="G",FALSE,AND(CELL("format",'#_1 Formatting'!C12)="F0",CELL("format",'1 Formatting'!C12)="G"),FALSE,TRUE,IFERROR(IF(MATCH(CELL("format",'#_1 Formatting'!C12)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1 Formatting'!C12),_xlfn.FORMULATEXT('1 Formatting'!C12),'1 Formatting'!C12),"9","#"),"8","#"),"7","#"),"6","#"),"5","#"),"4","#"),"3","#"),"2","#"),"1","#"),"0","#"),"$","")," ",""),",","@"),"&gt;","@"),"&lt;","@"),"=","@"),")","@"),"(","@"),"^","@"),"/","@"),"+","@"),"*","@"),"-","@"))-LEN(SUBSTITUTE(SUBSTITUTE(SUBSTITUTE(SUBSTITUTE(SUBSTITUTE(SUBSTITUTE(SUBSTITUTE(SUBSTITUTE(SUBSTITUTE(SUBSTITUTE(SUBSTITUTE(SUBSTITUTE(SUBSTITUTE(SUBSTITUTE(SUBSTITUTE(SUBSTITUTE(SUBSTITUTE(SUBSTITUTE(SUBSTITUTE(SUBSTITUTE(SUBSTITUTE(SUBSTITUTE(SUBSTITUTE(SUBSTITUTE(IF(_xlfn.ISFORMULA('1 Formatting'!C12),_xlfn.FORMULATEXT('1 Formatting'!C12),'1 Formatting'!C12),"9","#"),"8","#"),"7","#"),"6","#"),"5","#"),"4","#"),"3","#"),"2","#"),"1","#"),"0","#"),"$","")," ",""),",","@"),"&gt;","@"),"&lt;","@"),"=","@"),")","@"),"(","@"),"^","@"),"/","@"),"+","@"),"*","@"),"-","@"),"@#","")))/2&gt;(LEN(SUBSTITUTE(SUBSTITUTE(SUBSTITUTE(SUBSTITUTE(SUBSTITUTE(SUBSTITUTE(SUBSTITUTE(SUBSTITUTE(SUBSTITUTE(SUBSTITUTE(SUBSTITUTE(SUBSTITUTE(SUBSTITUTE(SUBSTITUTE(SUBSTITUTE(SUBSTITUTE(SUBSTITUTE(SUBSTITUTE(SUBSTITUTE(SUBSTITUTE(SUBSTITUTE(SUBSTITUTE(SUBSTITUTE(IF(_xlfn.ISFORMULA('#_1 Formatting'!C12),_xlfn.FORMULATEXT('#_1 Formatting'!C12),'#_1 Formatting'!C12),"9","#"),"8","#"),"7","#"),"6","#"),"5","#"),"4","#"),"3","#"),"2","#"),"1","#"),"0","#"),"$","")," ",""),",","@"),"&gt;","@"),"&lt;","@"),"=","@"),")","@"),"(","@"),"^","@"),"/","@"),"+","@"),"*","@"),"-","@"))-LEN(SUBSTITUTE(SUBSTITUTE(SUBSTITUTE(SUBSTITUTE(SUBSTITUTE(SUBSTITUTE(SUBSTITUTE(SUBSTITUTE(SUBSTITUTE(SUBSTITUTE(SUBSTITUTE(SUBSTITUTE(SUBSTITUTE(SUBSTITUTE(SUBSTITUTE(SUBSTITUTE(SUBSTITUTE(SUBSTITUTE(SUBSTITUTE(SUBSTITUTE(SUBSTITUTE(SUBSTITUTE(SUBSTITUTE(SUBSTITUTE(IF(_xlfn.ISFORMULA('#_1 Formatting'!C12),_xlfn.FORMULATEXT('#_1 Formatting'!C12),'#_1 Formatting'!C12),"9","#"),"8","#"),"7","#"),"6","#"),"5","#"),"4","#"),"3","#"),"2","#"),"1","#"),"0","#"),"$","")," ",""),",","@"),"&gt;","@"),"&lt;","@"),"=","@"),")","@"),"(","@"),"^","@"),"/","@"),"+","@"),"*","@"),"-","@"),"@#","")))/2,TRUE,FALSE),"HardCodeMsg",IF(LEN(IF(_xlfn.ISFORMULA('1 Formatting'!C12),_xlfn.FORMULATEXT('1 Formatting'!C12),'1 Formatting'!C12))-LEN(SUBSTITUTE(IF(_xlfn.ISFORMULA('1 Formatting'!C12),_xlfn.FORMULATEXT('1 Formatting'!C12),'1 Formatting'!C12),"""",""))&gt;LEN(IF(_xlfn.ISFORMULA('#_1 Formatting'!C12),_xlfn.FORMULATEXT('#_1 Formatting'!C12),'#_1 Formatting'!C12))-LEN(SUBSTITUTE(IF(_xlfn.ISFORMULA('#_1 Formatting'!C12),_xlfn.FORMULATEXT('#_1 Formatting'!C12),'#_1 Formatting'!C12),"""","")),TRUE,FALSE),"HardQuoteMsg",IF(LEN(IF(_xlfn.ISFORMULA('1 Formatting'!C12),_xlfn.FORMULATEXT('1 Formatting'!C12),'1 Formatting'!C12))-LEN(SUBSTITUTE(IF(_xlfn.ISFORMULA('1 Formatting'!C12),_xlfn.FORMULATEXT('1 Formatting'!C12),'1 Formatting'!C12),"$",""))&lt;LEN(IF(_xlfn.ISFORMULA('#_1 Formatting'!C12),_xlfn.FORMULATEXT('#_1 Formatting'!C12),'#_1 Formatting'!C12))-LEN(SUBSTITUTE(IF(_xlfn.ISFORMULA('#_1 Formatting'!C12),_xlfn.FORMULATEXT('#_1 Formatting'!C12),'#_1 Formatting'!C12),"$","")),TRUE,FALSE),"MissingAbsMsg",_xlfn.IFS(ISTEXT('#_1 Formatting'!C12),FALSE,ISLOGICAL('#_1 Formatting'!C12),FALSE,SUBSTITUTE(CELL("format",'#_1 Formatting'!C12),"-","")=SUBSTITUTE(CELL("format",'1 Formatting'!C12),"-",""),FALSE,CELL("format",'#_1 Formatting'!C12)="G",FALSE,AND(CELL("format",'#_1 Formatting'!C12)="F0",CELL("format",'1 Formatting'!C12)="G"),FALSE,TRUE,IFERROR(IF(MATCH(CELL("format",'#_1 Formatting'!C12),FormatCodes_SFX!$A$4:$A$53,0)&gt;0,TRUE),FALSE),TRUE,TRUE),"FormatMsg",TRUE,"PerfectMsg")</f>
        <v>PerfectMsg</v>
      </c>
    </row>
    <row r="13" spans="1:9">
      <c r="B13" s="174">
        <v>0</v>
      </c>
      <c r="C13" s="186" t="str">
        <f ca="1">_xlfn.IFS(ISBLANK('1 Formatting'!C13),"",IF(NOT(ISNA('#_1 Formatting'!C13)),IF(ISNA('1 Formatting'!C13),TRUE,FALSE),FALSE),"StuNAMsg",IF(AND(ISNA('#_1 Formatting'!C13),ISNA('1 Formatting'!C13)),TRUE,FALSE),"PerfectMsg",IF(NOT(ISERROR('#_1 Formatting'!C13)),IF(ISERROR('1 Formatting'!C13),TRUE,FALSE),FALSE),"StuErrorMsg",IF(TYPE('#_1 Formatting'!C13)&lt;&gt;TYPE('1 Formatting'!C13),TRUE,FALSE),"WrongTypeMsg",IF(_xlfn.ISFORMULA('#_1 Formatting'!C13),IF(NOT(_xlfn.ISFORMULA('1 Formatting'!C13)),TRUE),FALSE),"MissingFormulaMsg",IF(NOT(AND(ISNUMBER(FIND("[",_xlfn.FORMULATEXT('#_1 Formatting'!C13))),ISNUMBER(FIND("!",_xlfn.FORMULATEXT('#_1 Formatting'!C13))))),AND(ISNUMBER(FIND("[",_xlfn.FORMULATEXT('1 Formatting'!C13))),ISNUMBER(FIND("!",_xlfn.FORMULATEXT('1 Formatting'!C13)))),FALSE),"ExternalRefsMsg",IF(ISNUMBER('#_1 Formatting'!C13),IF(ABS('#_1 Formatting'!C13-'1 Formatting'!C13)&gt;0.00001,TRUE,FALSE),IF('#_1 Formatting'!C13&lt;&gt;'1 Formatting'!C13,TRUE,FALSE)),IF(ISNUMBER('#_1 Formatting'!C13),IF('#_1 Formatting'!C13&gt;'1 Formatting'!C13,"TooLow","TooHigh"),"WrongAnswer"),NOT(_xlfn.ISFORMULA('#_1 Formatting'!C13)),IF(_xlfn.IFS(ISTEXT('#_1 Formatting'!C13),FALSE,ISLOGICAL('#_1 Formatting'!C13),FALSE,SUBSTITUTE(CELL("format",'#_1 Formatting'!C13),"-","")=SUBSTITUTE(CELL("format",'1 Formatting'!C13),"-",""),FALSE,CELL("format",'#_1 Formatting'!C13)="G",FALSE,AND(CELL("format",'#_1 Formatting'!C13)="F0",CELL("format",'1 Formatting'!C13)="G"),FALSE,TRUE,IFERROR(IF(MATCH(CELL("format",'#_1 Formatting'!C13)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1 Formatting'!C13),_xlfn.FORMULATEXT('1 Formatting'!C13),'1 Formatting'!C13),"9","#"),"8","#"),"7","#"),"6","#"),"5","#"),"4","#"),"3","#"),"2","#"),"1","#"),"0","#"),"$","")," ",""),",","@"),"&gt;","@"),"&lt;","@"),"=","@"),")","@"),"(","@"),"^","@"),"/","@"),"+","@"),"*","@"),"-","@"))-LEN(SUBSTITUTE(SUBSTITUTE(SUBSTITUTE(SUBSTITUTE(SUBSTITUTE(SUBSTITUTE(SUBSTITUTE(SUBSTITUTE(SUBSTITUTE(SUBSTITUTE(SUBSTITUTE(SUBSTITUTE(SUBSTITUTE(SUBSTITUTE(SUBSTITUTE(SUBSTITUTE(SUBSTITUTE(SUBSTITUTE(SUBSTITUTE(SUBSTITUTE(SUBSTITUTE(SUBSTITUTE(SUBSTITUTE(SUBSTITUTE(IF(_xlfn.ISFORMULA('1 Formatting'!C13),_xlfn.FORMULATEXT('1 Formatting'!C13),'1 Formatting'!C13),"9","#"),"8","#"),"7","#"),"6","#"),"5","#"),"4","#"),"3","#"),"2","#"),"1","#"),"0","#"),"$","")," ",""),",","@"),"&gt;","@"),"&lt;","@"),"=","@"),")","@"),"(","@"),"^","@"),"/","@"),"+","@"),"*","@"),"-","@"),"@#","")))/2&gt;(LEN(SUBSTITUTE(SUBSTITUTE(SUBSTITUTE(SUBSTITUTE(SUBSTITUTE(SUBSTITUTE(SUBSTITUTE(SUBSTITUTE(SUBSTITUTE(SUBSTITUTE(SUBSTITUTE(SUBSTITUTE(SUBSTITUTE(SUBSTITUTE(SUBSTITUTE(SUBSTITUTE(SUBSTITUTE(SUBSTITUTE(SUBSTITUTE(SUBSTITUTE(SUBSTITUTE(SUBSTITUTE(SUBSTITUTE(IF(_xlfn.ISFORMULA('#_1 Formatting'!C13),_xlfn.FORMULATEXT('#_1 Formatting'!C13),'#_1 Formatting'!C13),"9","#"),"8","#"),"7","#"),"6","#"),"5","#"),"4","#"),"3","#"),"2","#"),"1","#"),"0","#"),"$","")," ",""),",","@"),"&gt;","@"),"&lt;","@"),"=","@"),")","@"),"(","@"),"^","@"),"/","@"),"+","@"),"*","@"),"-","@"))-LEN(SUBSTITUTE(SUBSTITUTE(SUBSTITUTE(SUBSTITUTE(SUBSTITUTE(SUBSTITUTE(SUBSTITUTE(SUBSTITUTE(SUBSTITUTE(SUBSTITUTE(SUBSTITUTE(SUBSTITUTE(SUBSTITUTE(SUBSTITUTE(SUBSTITUTE(SUBSTITUTE(SUBSTITUTE(SUBSTITUTE(SUBSTITUTE(SUBSTITUTE(SUBSTITUTE(SUBSTITUTE(SUBSTITUTE(SUBSTITUTE(IF(_xlfn.ISFORMULA('#_1 Formatting'!C13),_xlfn.FORMULATEXT('#_1 Formatting'!C13),'#_1 Formatting'!C13),"9","#"),"8","#"),"7","#"),"6","#"),"5","#"),"4","#"),"3","#"),"2","#"),"1","#"),"0","#"),"$","")," ",""),",","@"),"&gt;","@"),"&lt;","@"),"=","@"),")","@"),"(","@"),"^","@"),"/","@"),"+","@"),"*","@"),"-","@"),"@#","")))/2,TRUE,FALSE),"HardCodeMsg",IF(LEN(IF(_xlfn.ISFORMULA('1 Formatting'!C13),_xlfn.FORMULATEXT('1 Formatting'!C13),'1 Formatting'!C13))-LEN(SUBSTITUTE(IF(_xlfn.ISFORMULA('1 Formatting'!C13),_xlfn.FORMULATEXT('1 Formatting'!C13),'1 Formatting'!C13),"""",""))&gt;LEN(IF(_xlfn.ISFORMULA('#_1 Formatting'!C13),_xlfn.FORMULATEXT('#_1 Formatting'!C13),'#_1 Formatting'!C13))-LEN(SUBSTITUTE(IF(_xlfn.ISFORMULA('#_1 Formatting'!C13),_xlfn.FORMULATEXT('#_1 Formatting'!C13),'#_1 Formatting'!C13),"""","")),TRUE,FALSE),"HardQuoteMsg",IF(LEN(IF(_xlfn.ISFORMULA('1 Formatting'!C13),_xlfn.FORMULATEXT('1 Formatting'!C13),'1 Formatting'!C13))-LEN(SUBSTITUTE(IF(_xlfn.ISFORMULA('1 Formatting'!C13),_xlfn.FORMULATEXT('1 Formatting'!C13),'1 Formatting'!C13),"$",""))&lt;LEN(IF(_xlfn.ISFORMULA('#_1 Formatting'!C13),_xlfn.FORMULATEXT('#_1 Formatting'!C13),'#_1 Formatting'!C13))-LEN(SUBSTITUTE(IF(_xlfn.ISFORMULA('#_1 Formatting'!C13),_xlfn.FORMULATEXT('#_1 Formatting'!C13),'#_1 Formatting'!C13),"$","")),TRUE,FALSE),"MissingAbsMsg",_xlfn.IFS(ISTEXT('#_1 Formatting'!C13),FALSE,ISLOGICAL('#_1 Formatting'!C13),FALSE,SUBSTITUTE(CELL("format",'#_1 Formatting'!C13),"-","")=SUBSTITUTE(CELL("format",'1 Formatting'!C13),"-",""),FALSE,CELL("format",'#_1 Formatting'!C13)="G",FALSE,AND(CELL("format",'#_1 Formatting'!C13)="F0",CELL("format",'1 Formatting'!C13)="G"),FALSE,TRUE,IFERROR(IF(MATCH(CELL("format",'#_1 Formatting'!C13),FormatCodes_SFX!$A$4:$A$53,0)&gt;0,TRUE),FALSE),TRUE,TRUE),"FormatMsg",TRUE,"PerfectMsg")</f>
        <v>PerfectMsg</v>
      </c>
    </row>
    <row r="14" spans="1:9">
      <c r="B14" s="174">
        <v>0</v>
      </c>
      <c r="C14" s="187" t="str">
        <f ca="1">_xlfn.IFS(ISBLANK('1 Formatting'!C14),"",IF(NOT(ISNA('#_1 Formatting'!C14)),IF(ISNA('1 Formatting'!C14),TRUE,FALSE),FALSE),"StuNAMsg",IF(AND(ISNA('#_1 Formatting'!C14),ISNA('1 Formatting'!C14)),TRUE,FALSE),"PerfectMsg",IF(NOT(ISERROR('#_1 Formatting'!C14)),IF(ISERROR('1 Formatting'!C14),TRUE,FALSE),FALSE),"StuErrorMsg",IF(TYPE('#_1 Formatting'!C14)&lt;&gt;TYPE('1 Formatting'!C14),TRUE,FALSE),"WrongTypeMsg",IF(_xlfn.ISFORMULA('#_1 Formatting'!C14),IF(NOT(_xlfn.ISFORMULA('1 Formatting'!C14)),TRUE),FALSE),"MissingFormulaMsg",IF(NOT(AND(ISNUMBER(FIND("[",_xlfn.FORMULATEXT('#_1 Formatting'!C14))),ISNUMBER(FIND("!",_xlfn.FORMULATEXT('#_1 Formatting'!C14))))),AND(ISNUMBER(FIND("[",_xlfn.FORMULATEXT('1 Formatting'!C14))),ISNUMBER(FIND("!",_xlfn.FORMULATEXT('1 Formatting'!C14)))),FALSE),"ExternalRefsMsg",IF(ISNUMBER('#_1 Formatting'!C14),IF(ABS('#_1 Formatting'!C14-'1 Formatting'!C14)&gt;0.00001,TRUE,FALSE),IF('#_1 Formatting'!C14&lt;&gt;'1 Formatting'!C14,TRUE,FALSE)),IF(ISNUMBER('#_1 Formatting'!C14),IF('#_1 Formatting'!C14&gt;'1 Formatting'!C14,"TooLow","TooHigh"),"WrongAnswer"),NOT(_xlfn.ISFORMULA('#_1 Formatting'!C14)),IF(_xlfn.IFS(ISTEXT('#_1 Formatting'!C14),FALSE,ISLOGICAL('#_1 Formatting'!C14),FALSE,SUBSTITUTE(CELL("format",'#_1 Formatting'!C14),"-","")=SUBSTITUTE(CELL("format",'1 Formatting'!C14),"-",""),FALSE,CELL("format",'#_1 Formatting'!C14)="G",FALSE,AND(CELL("format",'#_1 Formatting'!C14)="F0",CELL("format",'1 Formatting'!C14)="G"),FALSE,TRUE,IFERROR(IF(MATCH(CELL("format",'#_1 Formatting'!C14)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1 Formatting'!C14),_xlfn.FORMULATEXT('1 Formatting'!C14),'1 Formatting'!C14),"9","#"),"8","#"),"7","#"),"6","#"),"5","#"),"4","#"),"3","#"),"2","#"),"1","#"),"0","#"),"$","")," ",""),",","@"),"&gt;","@"),"&lt;","@"),"=","@"),")","@"),"(","@"),"^","@"),"/","@"),"+","@"),"*","@"),"-","@"))-LEN(SUBSTITUTE(SUBSTITUTE(SUBSTITUTE(SUBSTITUTE(SUBSTITUTE(SUBSTITUTE(SUBSTITUTE(SUBSTITUTE(SUBSTITUTE(SUBSTITUTE(SUBSTITUTE(SUBSTITUTE(SUBSTITUTE(SUBSTITUTE(SUBSTITUTE(SUBSTITUTE(SUBSTITUTE(SUBSTITUTE(SUBSTITUTE(SUBSTITUTE(SUBSTITUTE(SUBSTITUTE(SUBSTITUTE(SUBSTITUTE(IF(_xlfn.ISFORMULA('1 Formatting'!C14),_xlfn.FORMULATEXT('1 Formatting'!C14),'1 Formatting'!C14),"9","#"),"8","#"),"7","#"),"6","#"),"5","#"),"4","#"),"3","#"),"2","#"),"1","#"),"0","#"),"$","")," ",""),",","@"),"&gt;","@"),"&lt;","@"),"=","@"),")","@"),"(","@"),"^","@"),"/","@"),"+","@"),"*","@"),"-","@"),"@#","")))/2&gt;(LEN(SUBSTITUTE(SUBSTITUTE(SUBSTITUTE(SUBSTITUTE(SUBSTITUTE(SUBSTITUTE(SUBSTITUTE(SUBSTITUTE(SUBSTITUTE(SUBSTITUTE(SUBSTITUTE(SUBSTITUTE(SUBSTITUTE(SUBSTITUTE(SUBSTITUTE(SUBSTITUTE(SUBSTITUTE(SUBSTITUTE(SUBSTITUTE(SUBSTITUTE(SUBSTITUTE(SUBSTITUTE(SUBSTITUTE(IF(_xlfn.ISFORMULA('#_1 Formatting'!C14),_xlfn.FORMULATEXT('#_1 Formatting'!C14),'#_1 Formatting'!C14),"9","#"),"8","#"),"7","#"),"6","#"),"5","#"),"4","#"),"3","#"),"2","#"),"1","#"),"0","#"),"$","")," ",""),",","@"),"&gt;","@"),"&lt;","@"),"=","@"),")","@"),"(","@"),"^","@"),"/","@"),"+","@"),"*","@"),"-","@"))-LEN(SUBSTITUTE(SUBSTITUTE(SUBSTITUTE(SUBSTITUTE(SUBSTITUTE(SUBSTITUTE(SUBSTITUTE(SUBSTITUTE(SUBSTITUTE(SUBSTITUTE(SUBSTITUTE(SUBSTITUTE(SUBSTITUTE(SUBSTITUTE(SUBSTITUTE(SUBSTITUTE(SUBSTITUTE(SUBSTITUTE(SUBSTITUTE(SUBSTITUTE(SUBSTITUTE(SUBSTITUTE(SUBSTITUTE(SUBSTITUTE(IF(_xlfn.ISFORMULA('#_1 Formatting'!C14),_xlfn.FORMULATEXT('#_1 Formatting'!C14),'#_1 Formatting'!C14),"9","#"),"8","#"),"7","#"),"6","#"),"5","#"),"4","#"),"3","#"),"2","#"),"1","#"),"0","#"),"$","")," ",""),",","@"),"&gt;","@"),"&lt;","@"),"=","@"),")","@"),"(","@"),"^","@"),"/","@"),"+","@"),"*","@"),"-","@"),"@#","")))/2,TRUE,FALSE),"HardCodeMsg",IF(LEN(IF(_xlfn.ISFORMULA('1 Formatting'!C14),_xlfn.FORMULATEXT('1 Formatting'!C14),'1 Formatting'!C14))-LEN(SUBSTITUTE(IF(_xlfn.ISFORMULA('1 Formatting'!C14),_xlfn.FORMULATEXT('1 Formatting'!C14),'1 Formatting'!C14),"""",""))&gt;LEN(IF(_xlfn.ISFORMULA('#_1 Formatting'!C14),_xlfn.FORMULATEXT('#_1 Formatting'!C14),'#_1 Formatting'!C14))-LEN(SUBSTITUTE(IF(_xlfn.ISFORMULA('#_1 Formatting'!C14),_xlfn.FORMULATEXT('#_1 Formatting'!C14),'#_1 Formatting'!C14),"""","")),TRUE,FALSE),"HardQuoteMsg",IF(LEN(IF(_xlfn.ISFORMULA('1 Formatting'!C14),_xlfn.FORMULATEXT('1 Formatting'!C14),'1 Formatting'!C14))-LEN(SUBSTITUTE(IF(_xlfn.ISFORMULA('1 Formatting'!C14),_xlfn.FORMULATEXT('1 Formatting'!C14),'1 Formatting'!C14),"$",""))&lt;LEN(IF(_xlfn.ISFORMULA('#_1 Formatting'!C14),_xlfn.FORMULATEXT('#_1 Formatting'!C14),'#_1 Formatting'!C14))-LEN(SUBSTITUTE(IF(_xlfn.ISFORMULA('#_1 Formatting'!C14),_xlfn.FORMULATEXT('#_1 Formatting'!C14),'#_1 Formatting'!C14),"$","")),TRUE,FALSE),"MissingAbsMsg",_xlfn.IFS(ISTEXT('#_1 Formatting'!C14),FALSE,ISLOGICAL('#_1 Formatting'!C14),FALSE,SUBSTITUTE(CELL("format",'#_1 Formatting'!C14),"-","")=SUBSTITUTE(CELL("format",'1 Formatting'!C14),"-",""),FALSE,CELL("format",'#_1 Formatting'!C14)="G",FALSE,AND(CELL("format",'#_1 Formatting'!C14)="F0",CELL("format",'1 Formatting'!C14)="G"),FALSE,TRUE,IFERROR(IF(MATCH(CELL("format",'#_1 Formatting'!C14),FormatCodes_SFX!$A$4:$A$53,0)&gt;0,TRUE),FALSE),TRUE,TRUE),"FormatMsg",TRUE,"PerfectMsg")</f>
        <v>PerfectMsg</v>
      </c>
    </row>
    <row r="15" spans="1:9">
      <c r="B15" s="174">
        <v>0</v>
      </c>
      <c r="C15" s="188" t="str">
        <f ca="1">_xlfn.IFS(ISBLANK('1 Formatting'!C15),"",IF(NOT(ISNA('#_1 Formatting'!C15)),IF(ISNA('1 Formatting'!C15),TRUE,FALSE),FALSE),"StuNAMsg",IF(AND(ISNA('#_1 Formatting'!C15),ISNA('1 Formatting'!C15)),TRUE,FALSE),"PerfectMsg",IF(NOT(ISERROR('#_1 Formatting'!C15)),IF(ISERROR('1 Formatting'!C15),TRUE,FALSE),FALSE),"StuErrorMsg",IF(TYPE('#_1 Formatting'!C15)&lt;&gt;TYPE('1 Formatting'!C15),TRUE,FALSE),"WrongTypeMsg",IF(_xlfn.ISFORMULA('#_1 Formatting'!C15),IF(NOT(_xlfn.ISFORMULA('1 Formatting'!C15)),TRUE),FALSE),"MissingFormulaMsg",IF(NOT(AND(ISNUMBER(FIND("[",_xlfn.FORMULATEXT('#_1 Formatting'!C15))),ISNUMBER(FIND("!",_xlfn.FORMULATEXT('#_1 Formatting'!C15))))),AND(ISNUMBER(FIND("[",_xlfn.FORMULATEXT('1 Formatting'!C15))),ISNUMBER(FIND("!",_xlfn.FORMULATEXT('1 Formatting'!C15)))),FALSE),"ExternalRefsMsg",IF(ISNUMBER('#_1 Formatting'!C15),IF(ABS('#_1 Formatting'!C15-'1 Formatting'!C15)&gt;0.00001,TRUE,FALSE),IF('#_1 Formatting'!C15&lt;&gt;'1 Formatting'!C15,TRUE,FALSE)),IF(ISNUMBER('#_1 Formatting'!C15),IF('#_1 Formatting'!C15&gt;'1 Formatting'!C15,"TooLow","TooHigh"),"WrongAnswer"),NOT(_xlfn.ISFORMULA('#_1 Formatting'!C15)),IF(_xlfn.IFS(ISTEXT('#_1 Formatting'!C15),FALSE,ISLOGICAL('#_1 Formatting'!C15),FALSE,SUBSTITUTE(CELL("format",'#_1 Formatting'!C15),"-","")=SUBSTITUTE(CELL("format",'1 Formatting'!C15),"-",""),FALSE,CELL("format",'#_1 Formatting'!C15)="G",FALSE,AND(CELL("format",'#_1 Formatting'!C15)="F0",CELL("format",'1 Formatting'!C15)="G"),FALSE,TRUE,IFERROR(IF(MATCH(CELL("format",'#_1 Formatting'!C15)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1 Formatting'!C15),_xlfn.FORMULATEXT('1 Formatting'!C15),'1 Formatting'!C15),"9","#"),"8","#"),"7","#"),"6","#"),"5","#"),"4","#"),"3","#"),"2","#"),"1","#"),"0","#"),"$","")," ",""),",","@"),"&gt;","@"),"&lt;","@"),"=","@"),")","@"),"(","@"),"^","@"),"/","@"),"+","@"),"*","@"),"-","@"))-LEN(SUBSTITUTE(SUBSTITUTE(SUBSTITUTE(SUBSTITUTE(SUBSTITUTE(SUBSTITUTE(SUBSTITUTE(SUBSTITUTE(SUBSTITUTE(SUBSTITUTE(SUBSTITUTE(SUBSTITUTE(SUBSTITUTE(SUBSTITUTE(SUBSTITUTE(SUBSTITUTE(SUBSTITUTE(SUBSTITUTE(SUBSTITUTE(SUBSTITUTE(SUBSTITUTE(SUBSTITUTE(SUBSTITUTE(SUBSTITUTE(IF(_xlfn.ISFORMULA('1 Formatting'!C15),_xlfn.FORMULATEXT('1 Formatting'!C15),'1 Formatting'!C15),"9","#"),"8","#"),"7","#"),"6","#"),"5","#"),"4","#"),"3","#"),"2","#"),"1","#"),"0","#"),"$","")," ",""),",","@"),"&gt;","@"),"&lt;","@"),"=","@"),")","@"),"(","@"),"^","@"),"/","@"),"+","@"),"*","@"),"-","@"),"@#","")))/2&gt;(LEN(SUBSTITUTE(SUBSTITUTE(SUBSTITUTE(SUBSTITUTE(SUBSTITUTE(SUBSTITUTE(SUBSTITUTE(SUBSTITUTE(SUBSTITUTE(SUBSTITUTE(SUBSTITUTE(SUBSTITUTE(SUBSTITUTE(SUBSTITUTE(SUBSTITUTE(SUBSTITUTE(SUBSTITUTE(SUBSTITUTE(SUBSTITUTE(SUBSTITUTE(SUBSTITUTE(SUBSTITUTE(SUBSTITUTE(IF(_xlfn.ISFORMULA('#_1 Formatting'!C15),_xlfn.FORMULATEXT('#_1 Formatting'!C15),'#_1 Formatting'!C15),"9","#"),"8","#"),"7","#"),"6","#"),"5","#"),"4","#"),"3","#"),"2","#"),"1","#"),"0","#"),"$","")," ",""),",","@"),"&gt;","@"),"&lt;","@"),"=","@"),")","@"),"(","@"),"^","@"),"/","@"),"+","@"),"*","@"),"-","@"))-LEN(SUBSTITUTE(SUBSTITUTE(SUBSTITUTE(SUBSTITUTE(SUBSTITUTE(SUBSTITUTE(SUBSTITUTE(SUBSTITUTE(SUBSTITUTE(SUBSTITUTE(SUBSTITUTE(SUBSTITUTE(SUBSTITUTE(SUBSTITUTE(SUBSTITUTE(SUBSTITUTE(SUBSTITUTE(SUBSTITUTE(SUBSTITUTE(SUBSTITUTE(SUBSTITUTE(SUBSTITUTE(SUBSTITUTE(SUBSTITUTE(IF(_xlfn.ISFORMULA('#_1 Formatting'!C15),_xlfn.FORMULATEXT('#_1 Formatting'!C15),'#_1 Formatting'!C15),"9","#"),"8","#"),"7","#"),"6","#"),"5","#"),"4","#"),"3","#"),"2","#"),"1","#"),"0","#"),"$","")," ",""),",","@"),"&gt;","@"),"&lt;","@"),"=","@"),")","@"),"(","@"),"^","@"),"/","@"),"+","@"),"*","@"),"-","@"),"@#","")))/2,TRUE,FALSE),"HardCodeMsg",IF(LEN(IF(_xlfn.ISFORMULA('1 Formatting'!C15),_xlfn.FORMULATEXT('1 Formatting'!C15),'1 Formatting'!C15))-LEN(SUBSTITUTE(IF(_xlfn.ISFORMULA('1 Formatting'!C15),_xlfn.FORMULATEXT('1 Formatting'!C15),'1 Formatting'!C15),"""",""))&gt;LEN(IF(_xlfn.ISFORMULA('#_1 Formatting'!C15),_xlfn.FORMULATEXT('#_1 Formatting'!C15),'#_1 Formatting'!C15))-LEN(SUBSTITUTE(IF(_xlfn.ISFORMULA('#_1 Formatting'!C15),_xlfn.FORMULATEXT('#_1 Formatting'!C15),'#_1 Formatting'!C15),"""","")),TRUE,FALSE),"HardQuoteMsg",IF(LEN(IF(_xlfn.ISFORMULA('1 Formatting'!C15),_xlfn.FORMULATEXT('1 Formatting'!C15),'1 Formatting'!C15))-LEN(SUBSTITUTE(IF(_xlfn.ISFORMULA('1 Formatting'!C15),_xlfn.FORMULATEXT('1 Formatting'!C15),'1 Formatting'!C15),"$",""))&lt;LEN(IF(_xlfn.ISFORMULA('#_1 Formatting'!C15),_xlfn.FORMULATEXT('#_1 Formatting'!C15),'#_1 Formatting'!C15))-LEN(SUBSTITUTE(IF(_xlfn.ISFORMULA('#_1 Formatting'!C15),_xlfn.FORMULATEXT('#_1 Formatting'!C15),'#_1 Formatting'!C15),"$","")),TRUE,FALSE),"MissingAbsMsg",_xlfn.IFS(ISTEXT('#_1 Formatting'!C15),FALSE,ISLOGICAL('#_1 Formatting'!C15),FALSE,SUBSTITUTE(CELL("format",'#_1 Formatting'!C15),"-","")=SUBSTITUTE(CELL("format",'1 Formatting'!C15),"-",""),FALSE,CELL("format",'#_1 Formatting'!C15)="G",FALSE,AND(CELL("format",'#_1 Formatting'!C15)="F0",CELL("format",'1 Formatting'!C15)="G"),FALSE,TRUE,IFERROR(IF(MATCH(CELL("format",'#_1 Formatting'!C15),FormatCodes_SFX!$A$4:$A$53,0)&gt;0,TRUE),FALSE),TRUE,TRUE),"FormatMsg",TRUE,"PerfectMsg")</f>
        <v>PerfectMsg</v>
      </c>
    </row>
    <row r="17" spans="2:5">
      <c r="B17" s="177">
        <v>0</v>
      </c>
      <c r="C17" s="177">
        <v>0</v>
      </c>
      <c r="D17" s="177">
        <v>0</v>
      </c>
      <c r="E17" s="178"/>
    </row>
    <row r="18" spans="2:5">
      <c r="B18" s="189">
        <v>0</v>
      </c>
      <c r="C18" s="190">
        <v>0</v>
      </c>
      <c r="D18" s="190">
        <v>0</v>
      </c>
    </row>
    <row r="19" spans="2:5">
      <c r="B19" s="174">
        <v>0</v>
      </c>
      <c r="C19" s="191" t="str">
        <f ca="1">_xlfn.IFS(ISBLANK('1 Formatting'!C19),"",IF(NOT(ISNA('#_1 Formatting'!C19)),IF(ISNA('1 Formatting'!C19),TRUE,FALSE),FALSE),"StuNAMsg",IF(AND(ISNA('#_1 Formatting'!C19),ISNA('1 Formatting'!C19)),TRUE,FALSE),"PerfectMsg",IF(NOT(ISERROR('#_1 Formatting'!C19)),IF(ISERROR('1 Formatting'!C19),TRUE,FALSE),FALSE),"StuErrorMsg",IF(TYPE('#_1 Formatting'!C19)&lt;&gt;TYPE('1 Formatting'!C19),TRUE,FALSE),"WrongTypeMsg",IF(_xlfn.ISFORMULA('#_1 Formatting'!C19),IF(NOT(_xlfn.ISFORMULA('1 Formatting'!C19)),TRUE),FALSE),"MissingFormulaMsg",IF(NOT(AND(ISNUMBER(FIND("[",_xlfn.FORMULATEXT('#_1 Formatting'!C19))),ISNUMBER(FIND("!",_xlfn.FORMULATEXT('#_1 Formatting'!C19))))),AND(ISNUMBER(FIND("[",_xlfn.FORMULATEXT('1 Formatting'!C19))),ISNUMBER(FIND("!",_xlfn.FORMULATEXT('1 Formatting'!C19)))),FALSE),"ExternalRefsMsg",IF(ISNUMBER('#_1 Formatting'!C19),IF(ABS('#_1 Formatting'!C19-'1 Formatting'!C19)&gt;0.00001,TRUE,FALSE),IF('#_1 Formatting'!C19&lt;&gt;'1 Formatting'!C19,TRUE,FALSE)),IF(ISNUMBER('#_1 Formatting'!C19),IF('#_1 Formatting'!C19&gt;'1 Formatting'!C19,"TooLow","TooHigh"),"WrongAnswer"),NOT(_xlfn.ISFORMULA('#_1 Formatting'!C19)),IF(_xlfn.IFS(ISTEXT('#_1 Formatting'!C19),FALSE,ISLOGICAL('#_1 Formatting'!C19),FALSE,SUBSTITUTE(CELL("format",'#_1 Formatting'!C19),"-","")=SUBSTITUTE(CELL("format",'1 Formatting'!C19),"-",""),FALSE,CELL("format",'#_1 Formatting'!C19)="G",FALSE,AND(CELL("format",'#_1 Formatting'!C19)="F0",CELL("format",'1 Formatting'!C19)="G"),FALSE,TRUE,IFERROR(IF(MATCH(CELL("format",'#_1 Formatting'!C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1 Formatting'!C19),_xlfn.FORMULATEXT('1 Formatting'!C19),'1 Formatting'!C19),"9","#"),"8","#"),"7","#"),"6","#"),"5","#"),"4","#"),"3","#"),"2","#"),"1","#"),"0","#"),"$","")," ",""),",","@"),"&gt;","@"),"&lt;","@"),"=","@"),")","@"),"(","@"),"^","@"),"/","@"),"+","@"),"*","@"),"-","@"))-LEN(SUBSTITUTE(SUBSTITUTE(SUBSTITUTE(SUBSTITUTE(SUBSTITUTE(SUBSTITUTE(SUBSTITUTE(SUBSTITUTE(SUBSTITUTE(SUBSTITUTE(SUBSTITUTE(SUBSTITUTE(SUBSTITUTE(SUBSTITUTE(SUBSTITUTE(SUBSTITUTE(SUBSTITUTE(SUBSTITUTE(SUBSTITUTE(SUBSTITUTE(SUBSTITUTE(SUBSTITUTE(SUBSTITUTE(SUBSTITUTE(IF(_xlfn.ISFORMULA('1 Formatting'!C19),_xlfn.FORMULATEXT('1 Formatting'!C19),'1 Formatting'!C19),"9","#"),"8","#"),"7","#"),"6","#"),"5","#"),"4","#"),"3","#"),"2","#"),"1","#"),"0","#"),"$","")," ",""),",","@"),"&gt;","@"),"&lt;","@"),"=","@"),")","@"),"(","@"),"^","@"),"/","@"),"+","@"),"*","@"),"-","@"),"@#","")))/2&gt;(LEN(SUBSTITUTE(SUBSTITUTE(SUBSTITUTE(SUBSTITUTE(SUBSTITUTE(SUBSTITUTE(SUBSTITUTE(SUBSTITUTE(SUBSTITUTE(SUBSTITUTE(SUBSTITUTE(SUBSTITUTE(SUBSTITUTE(SUBSTITUTE(SUBSTITUTE(SUBSTITUTE(SUBSTITUTE(SUBSTITUTE(SUBSTITUTE(SUBSTITUTE(SUBSTITUTE(SUBSTITUTE(SUBSTITUTE(IF(_xlfn.ISFORMULA('#_1 Formatting'!C19),_xlfn.FORMULATEXT('#_1 Formatting'!C19),'#_1 Formatting'!C19),"9","#"),"8","#"),"7","#"),"6","#"),"5","#"),"4","#"),"3","#"),"2","#"),"1","#"),"0","#"),"$","")," ",""),",","@"),"&gt;","@"),"&lt;","@"),"=","@"),")","@"),"(","@"),"^","@"),"/","@"),"+","@"),"*","@"),"-","@"))-LEN(SUBSTITUTE(SUBSTITUTE(SUBSTITUTE(SUBSTITUTE(SUBSTITUTE(SUBSTITUTE(SUBSTITUTE(SUBSTITUTE(SUBSTITUTE(SUBSTITUTE(SUBSTITUTE(SUBSTITUTE(SUBSTITUTE(SUBSTITUTE(SUBSTITUTE(SUBSTITUTE(SUBSTITUTE(SUBSTITUTE(SUBSTITUTE(SUBSTITUTE(SUBSTITUTE(SUBSTITUTE(SUBSTITUTE(SUBSTITUTE(IF(_xlfn.ISFORMULA('#_1 Formatting'!C19),_xlfn.FORMULATEXT('#_1 Formatting'!C19),'#_1 Formatting'!C19),"9","#"),"8","#"),"7","#"),"6","#"),"5","#"),"4","#"),"3","#"),"2","#"),"1","#"),"0","#"),"$","")," ",""),",","@"),"&gt;","@"),"&lt;","@"),"=","@"),")","@"),"(","@"),"^","@"),"/","@"),"+","@"),"*","@"),"-","@"),"@#","")))/2,TRUE,FALSE),"HardCodeMsg",IF(LEN(IF(_xlfn.ISFORMULA('1 Formatting'!C19),_xlfn.FORMULATEXT('1 Formatting'!C19),'1 Formatting'!C19))-LEN(SUBSTITUTE(IF(_xlfn.ISFORMULA('1 Formatting'!C19),_xlfn.FORMULATEXT('1 Formatting'!C19),'1 Formatting'!C19),"""",""))&gt;LEN(IF(_xlfn.ISFORMULA('#_1 Formatting'!C19),_xlfn.FORMULATEXT('#_1 Formatting'!C19),'#_1 Formatting'!C19))-LEN(SUBSTITUTE(IF(_xlfn.ISFORMULA('#_1 Formatting'!C19),_xlfn.FORMULATEXT('#_1 Formatting'!C19),'#_1 Formatting'!C19),"""","")),TRUE,FALSE),"HardQuoteMsg",IF(LEN(IF(_xlfn.ISFORMULA('1 Formatting'!C19),_xlfn.FORMULATEXT('1 Formatting'!C19),'1 Formatting'!C19))-LEN(SUBSTITUTE(IF(_xlfn.ISFORMULA('1 Formatting'!C19),_xlfn.FORMULATEXT('1 Formatting'!C19),'1 Formatting'!C19),"$",""))&lt;LEN(IF(_xlfn.ISFORMULA('#_1 Formatting'!C19),_xlfn.FORMULATEXT('#_1 Formatting'!C19),'#_1 Formatting'!C19))-LEN(SUBSTITUTE(IF(_xlfn.ISFORMULA('#_1 Formatting'!C19),_xlfn.FORMULATEXT('#_1 Formatting'!C19),'#_1 Formatting'!C19),"$","")),TRUE,FALSE),"MissingAbsMsg",_xlfn.IFS(ISTEXT('#_1 Formatting'!C19),FALSE,ISLOGICAL('#_1 Formatting'!C19),FALSE,SUBSTITUTE(CELL("format",'#_1 Formatting'!C19),"-","")=SUBSTITUTE(CELL("format",'1 Formatting'!C19),"-",""),FALSE,CELL("format",'#_1 Formatting'!C19)="G",FALSE,AND(CELL("format",'#_1 Formatting'!C19)="F0",CELL("format",'1 Formatting'!C19)="G"),FALSE,TRUE,IFERROR(IF(MATCH(CELL("format",'#_1 Formatting'!C19),FormatCodes_SFX!$A$4:$A$53,0)&gt;0,TRUE),FALSE),TRUE,TRUE),"FormatMsg",TRUE,"PerfectMsg")</f>
        <v>PerfectMsg</v>
      </c>
      <c r="D19" s="192" t="str">
        <f ca="1">_xlfn.IFS(ISBLANK('1 Formatting'!D19),"",IF(NOT(ISNA('#_1 Formatting'!D19)),IF(ISNA('1 Formatting'!D19),TRUE,FALSE),FALSE),"StuNAMsg",IF(AND(ISNA('#_1 Formatting'!D19),ISNA('1 Formatting'!D19)),TRUE,FALSE),"PerfectMsg",IF(NOT(ISERROR('#_1 Formatting'!D19)),IF(ISERROR('1 Formatting'!D19),TRUE,FALSE),FALSE),"StuErrorMsg",IF(TYPE('#_1 Formatting'!D19)&lt;&gt;TYPE('1 Formatting'!D19),TRUE,FALSE),"WrongTypeMsg",IF(_xlfn.ISFORMULA('#_1 Formatting'!D19),IF(NOT(_xlfn.ISFORMULA('1 Formatting'!D19)),TRUE),FALSE),"MissingFormulaMsg",IF(NOT(AND(ISNUMBER(FIND("[",_xlfn.FORMULATEXT('#_1 Formatting'!D19))),ISNUMBER(FIND("!",_xlfn.FORMULATEXT('#_1 Formatting'!D19))))),AND(ISNUMBER(FIND("[",_xlfn.FORMULATEXT('1 Formatting'!D19))),ISNUMBER(FIND("!",_xlfn.FORMULATEXT('1 Formatting'!D19)))),FALSE),"ExternalRefsMsg",IF(ISNUMBER('#_1 Formatting'!D19),IF(ABS('#_1 Formatting'!D19-'1 Formatting'!D19)&gt;0.00001,TRUE,FALSE),IF('#_1 Formatting'!D19&lt;&gt;'1 Formatting'!D19,TRUE,FALSE)),IF(ISNUMBER('#_1 Formatting'!D19),IF('#_1 Formatting'!D19&gt;'1 Formatting'!D19,"TooLow","TooHigh"),"WrongAnswer"),NOT(_xlfn.ISFORMULA('#_1 Formatting'!D19)),IF(_xlfn.IFS(ISTEXT('#_1 Formatting'!D19),FALSE,ISLOGICAL('#_1 Formatting'!D19),FALSE,SUBSTITUTE(CELL("format",'#_1 Formatting'!D19),"-","")=SUBSTITUTE(CELL("format",'1 Formatting'!D19),"-",""),FALSE,CELL("format",'#_1 Formatting'!D19)="G",FALSE,AND(CELL("format",'#_1 Formatting'!D19)="F0",CELL("format",'1 Formatting'!D19)="G"),FALSE,TRUE,IFERROR(IF(MATCH(CELL("format",'#_1 Formatting'!D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1 Formatting'!D19),_xlfn.FORMULATEXT('1 Formatting'!D19),'1 Formatting'!D19),"9","#"),"8","#"),"7","#"),"6","#"),"5","#"),"4","#"),"3","#"),"2","#"),"1","#"),"0","#"),"$","")," ",""),",","@"),"&gt;","@"),"&lt;","@"),"=","@"),")","@"),"(","@"),"^","@"),"/","@"),"+","@"),"*","@"),"-","@"))-LEN(SUBSTITUTE(SUBSTITUTE(SUBSTITUTE(SUBSTITUTE(SUBSTITUTE(SUBSTITUTE(SUBSTITUTE(SUBSTITUTE(SUBSTITUTE(SUBSTITUTE(SUBSTITUTE(SUBSTITUTE(SUBSTITUTE(SUBSTITUTE(SUBSTITUTE(SUBSTITUTE(SUBSTITUTE(SUBSTITUTE(SUBSTITUTE(SUBSTITUTE(SUBSTITUTE(SUBSTITUTE(SUBSTITUTE(SUBSTITUTE(IF(_xlfn.ISFORMULA('1 Formatting'!D19),_xlfn.FORMULATEXT('1 Formatting'!D19),'1 Formatting'!D19),"9","#"),"8","#"),"7","#"),"6","#"),"5","#"),"4","#"),"3","#"),"2","#"),"1","#"),"0","#"),"$","")," ",""),",","@"),"&gt;","@"),"&lt;","@"),"=","@"),")","@"),"(","@"),"^","@"),"/","@"),"+","@"),"*","@"),"-","@"),"@#","")))/2&gt;(LEN(SUBSTITUTE(SUBSTITUTE(SUBSTITUTE(SUBSTITUTE(SUBSTITUTE(SUBSTITUTE(SUBSTITUTE(SUBSTITUTE(SUBSTITUTE(SUBSTITUTE(SUBSTITUTE(SUBSTITUTE(SUBSTITUTE(SUBSTITUTE(SUBSTITUTE(SUBSTITUTE(SUBSTITUTE(SUBSTITUTE(SUBSTITUTE(SUBSTITUTE(SUBSTITUTE(SUBSTITUTE(SUBSTITUTE(IF(_xlfn.ISFORMULA('#_1 Formatting'!D19),_xlfn.FORMULATEXT('#_1 Formatting'!D19),'#_1 Formatting'!D19),"9","#"),"8","#"),"7","#"),"6","#"),"5","#"),"4","#"),"3","#"),"2","#"),"1","#"),"0","#"),"$","")," ",""),",","@"),"&gt;","@"),"&lt;","@"),"=","@"),")","@"),"(","@"),"^","@"),"/","@"),"+","@"),"*","@"),"-","@"))-LEN(SUBSTITUTE(SUBSTITUTE(SUBSTITUTE(SUBSTITUTE(SUBSTITUTE(SUBSTITUTE(SUBSTITUTE(SUBSTITUTE(SUBSTITUTE(SUBSTITUTE(SUBSTITUTE(SUBSTITUTE(SUBSTITUTE(SUBSTITUTE(SUBSTITUTE(SUBSTITUTE(SUBSTITUTE(SUBSTITUTE(SUBSTITUTE(SUBSTITUTE(SUBSTITUTE(SUBSTITUTE(SUBSTITUTE(SUBSTITUTE(IF(_xlfn.ISFORMULA('#_1 Formatting'!D19),_xlfn.FORMULATEXT('#_1 Formatting'!D19),'#_1 Formatting'!D19),"9","#"),"8","#"),"7","#"),"6","#"),"5","#"),"4","#"),"3","#"),"2","#"),"1","#"),"0","#"),"$","")," ",""),",","@"),"&gt;","@"),"&lt;","@"),"=","@"),")","@"),"(","@"),"^","@"),"/","@"),"+","@"),"*","@"),"-","@"),"@#","")))/2,TRUE,FALSE),"HardCodeMsg",IF(LEN(IF(_xlfn.ISFORMULA('1 Formatting'!D19),_xlfn.FORMULATEXT('1 Formatting'!D19),'1 Formatting'!D19))-LEN(SUBSTITUTE(IF(_xlfn.ISFORMULA('1 Formatting'!D19),_xlfn.FORMULATEXT('1 Formatting'!D19),'1 Formatting'!D19),"""",""))&gt;LEN(IF(_xlfn.ISFORMULA('#_1 Formatting'!D19),_xlfn.FORMULATEXT('#_1 Formatting'!D19),'#_1 Formatting'!D19))-LEN(SUBSTITUTE(IF(_xlfn.ISFORMULA('#_1 Formatting'!D19),_xlfn.FORMULATEXT('#_1 Formatting'!D19),'#_1 Formatting'!D19),"""","")),TRUE,FALSE),"HardQuoteMsg",IF(LEN(IF(_xlfn.ISFORMULA('1 Formatting'!D19),_xlfn.FORMULATEXT('1 Formatting'!D19),'1 Formatting'!D19))-LEN(SUBSTITUTE(IF(_xlfn.ISFORMULA('1 Formatting'!D19),_xlfn.FORMULATEXT('1 Formatting'!D19),'1 Formatting'!D19),"$",""))&lt;LEN(IF(_xlfn.ISFORMULA('#_1 Formatting'!D19),_xlfn.FORMULATEXT('#_1 Formatting'!D19),'#_1 Formatting'!D19))-LEN(SUBSTITUTE(IF(_xlfn.ISFORMULA('#_1 Formatting'!D19),_xlfn.FORMULATEXT('#_1 Formatting'!D19),'#_1 Formatting'!D19),"$","")),TRUE,FALSE),"MissingAbsMsg",_xlfn.IFS(ISTEXT('#_1 Formatting'!D19),FALSE,ISLOGICAL('#_1 Formatting'!D19),FALSE,SUBSTITUTE(CELL("format",'#_1 Formatting'!D19),"-","")=SUBSTITUTE(CELL("format",'1 Formatting'!D19),"-",""),FALSE,CELL("format",'#_1 Formatting'!D19)="G",FALSE,AND(CELL("format",'#_1 Formatting'!D19)="F0",CELL("format",'1 Formatting'!D19)="G"),FALSE,TRUE,IFERROR(IF(MATCH(CELL("format",'#_1 Formatting'!D19),FormatCodes_SFX!$A$4:$A$53,0)&gt;0,TRUE),FALSE),TRUE,TRUE),"FormatMsg",TRUE,"PerfectMsg")</f>
        <v>PerfectMsg</v>
      </c>
    </row>
    <row r="20" spans="2:5">
      <c r="B20" s="174">
        <v>0</v>
      </c>
      <c r="C20" s="193">
        <v>0</v>
      </c>
      <c r="D20" s="192">
        <v>0</v>
      </c>
    </row>
    <row r="21" spans="2:5" hidden="1">
      <c r="C21" s="174">
        <v>10000</v>
      </c>
      <c r="D21" s="192"/>
    </row>
    <row r="22" spans="2:5">
      <c r="B22" s="174">
        <v>0</v>
      </c>
      <c r="C22" s="193">
        <v>0</v>
      </c>
      <c r="D22" s="192">
        <v>0</v>
      </c>
    </row>
    <row r="23" spans="2:5">
      <c r="B23" s="174">
        <v>0</v>
      </c>
      <c r="C23" s="174">
        <v>0</v>
      </c>
      <c r="D23" s="192">
        <v>0</v>
      </c>
    </row>
    <row r="25" spans="2:5">
      <c r="B25" s="175">
        <v>0</v>
      </c>
    </row>
    <row r="26" spans="2:5">
      <c r="B26" s="174">
        <v>0</v>
      </c>
    </row>
    <row r="27" spans="2:5">
      <c r="B27" s="174">
        <v>0</v>
      </c>
    </row>
    <row r="28" spans="2:5">
      <c r="B28" s="174">
        <v>0</v>
      </c>
    </row>
    <row r="29" spans="2:5">
      <c r="B29" s="174">
        <v>0</v>
      </c>
    </row>
    <row r="30" spans="2:5">
      <c r="B30" s="174">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79710-6B40-4AC2-BDF4-0E05AFA16592}">
  <sheetPr>
    <pageSetUpPr fitToPage="1"/>
  </sheetPr>
  <dimension ref="A1:AO30"/>
  <sheetViews>
    <sheetView showGridLines="0" zoomScaleNormal="100" workbookViewId="0">
      <pane ySplit="2" topLeftCell="A3" activePane="bottomLeft" state="frozen"/>
      <selection pane="bottomLeft" activeCell="D19" sqref="D19"/>
    </sheetView>
  </sheetViews>
  <sheetFormatPr defaultColWidth="8.75" defaultRowHeight="15.75"/>
  <cols>
    <col min="1" max="1" width="8.75" customWidth="1"/>
    <col min="2" max="2" width="27.25" customWidth="1"/>
    <col min="3" max="3" width="26.5" bestFit="1" customWidth="1"/>
    <col min="4" max="4" width="26" bestFit="1" customWidth="1"/>
  </cols>
  <sheetData>
    <row r="1" spans="1:41" ht="22.15" customHeight="1">
      <c r="A1" s="157" t="s">
        <v>556</v>
      </c>
      <c r="B1" s="157" t="s">
        <v>557</v>
      </c>
      <c r="C1" s="157" t="s">
        <v>558</v>
      </c>
      <c r="D1" s="158"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157"/>
      <c r="F1" s="157"/>
      <c r="G1" s="157"/>
      <c r="H1" s="157"/>
      <c r="I1" s="158" t="str" cm="1">
        <f t="array" ref="I1">_xlfn.IFS(ROW(A100)&lt;100,"Undo deleted row or quit without saving",COLUMN(AZ1)&lt;52,"Undo deleted column or quit without saving",ROW(A100)&gt;100,"Undo inserted row or quit without saving",COLUMN(AZ1)&gt;52,"Undo inserted column or quit without saving",Scoreboard!$F$21&lt;&gt;"","Security compromised: Undo last action or quit without saving",TRUE=TRUE,"Connor Guarino")</f>
        <v>Connor Guarino</v>
      </c>
      <c r="J1" s="158"/>
      <c r="K1" s="158"/>
      <c r="L1" s="158" t="s">
        <v>559</v>
      </c>
      <c r="M1" s="158"/>
      <c r="N1" s="158"/>
      <c r="O1" s="158"/>
      <c r="P1" s="159" t="s">
        <v>560</v>
      </c>
      <c r="Q1" s="158"/>
      <c r="R1" s="158"/>
      <c r="S1" s="194" t="s">
        <v>563</v>
      </c>
      <c r="T1" s="161"/>
      <c r="U1" s="160"/>
      <c r="V1" s="161"/>
      <c r="W1" s="160"/>
      <c r="X1" s="157" t="str">
        <f t="shared" ref="X1:AA2" si="0">A1</f>
        <v>earned</v>
      </c>
      <c r="Y1" s="157" t="str">
        <f t="shared" si="0"/>
        <v>possible</v>
      </c>
      <c r="Z1" s="157" t="str">
        <f t="shared" si="0"/>
        <v>cell</v>
      </c>
      <c r="AA1" s="158" t="str">
        <f t="shared" ca="1" si="0"/>
        <v>error</v>
      </c>
      <c r="AB1" s="157"/>
      <c r="AC1" s="157"/>
      <c r="AD1" s="162"/>
      <c r="AE1" s="162"/>
      <c r="AF1" s="158" t="str">
        <f>I1</f>
        <v>Connor Guarino</v>
      </c>
      <c r="AG1" s="158"/>
      <c r="AH1" s="162"/>
      <c r="AI1" s="162"/>
      <c r="AJ1" s="162"/>
      <c r="AK1" s="162"/>
      <c r="AL1" s="158" t="s">
        <v>559</v>
      </c>
      <c r="AM1" s="162"/>
      <c r="AN1" s="162"/>
      <c r="AO1" s="162"/>
    </row>
    <row r="2" spans="1:41" ht="22.9" customHeight="1" thickBot="1">
      <c r="A2" s="163">
        <f ca="1">'1 FormattingSC'!$A$2</f>
        <v>10</v>
      </c>
      <c r="B2" s="164">
        <f>'1 FormattingSC'!$B$2</f>
        <v>10</v>
      </c>
      <c r="C2" s="163" t="str" cm="1">
        <f t="array" aca="1" ref="C2" ca="1">SUBSTITUTE(IF(LEN(CELL("address"))&lt;15,CELL("address"),""),"$","")</f>
        <v/>
      </c>
      <c r="D2" s="165" t="str">
        <f ca="1">IF(ISNUMBER(SEARCH("#REF!",_xlfn.FORMULATEXT(INDIRECT("'1 FormattingSC'!"&amp;C2)))),"DRAGGING CELLS IS NOT PERMITTED. PLEASE UNDO LAST ACTION!!",IF($P$1&lt;&gt;"Feedback OFF",IFERROR(HLOOKUP(INDIRECT("'1 FormattingSC'!"&amp;C2),Feedback_SFX!$B$2:$N$10,IF($P$1="Feedback ON", 2, Feedback_SFX!B1), FALSE), ""),""))</f>
        <v/>
      </c>
      <c r="E2" s="166"/>
      <c r="F2" s="166"/>
      <c r="G2" s="166"/>
      <c r="H2" s="166"/>
      <c r="I2" s="167"/>
      <c r="J2" s="166"/>
      <c r="K2" s="166"/>
      <c r="L2" s="166"/>
      <c r="M2" s="166"/>
      <c r="N2" s="166"/>
      <c r="O2" s="166"/>
      <c r="P2" s="173" t="str">
        <f ca="1">IF(Scoreboard!$E$4="Excel version: Invalid","****ERROR: Scoreboard requires Excel 365 or 2021 to run****", "")</f>
        <v/>
      </c>
      <c r="Q2" s="166"/>
      <c r="R2" s="166"/>
      <c r="S2" s="168"/>
      <c r="T2" s="169"/>
      <c r="U2" s="170"/>
      <c r="V2" s="169"/>
      <c r="W2" s="170"/>
      <c r="X2" s="171">
        <f t="shared" ca="1" si="0"/>
        <v>10</v>
      </c>
      <c r="Y2" s="171">
        <f t="shared" si="0"/>
        <v>10</v>
      </c>
      <c r="Z2" s="171" t="str">
        <f t="shared" ca="1" si="0"/>
        <v/>
      </c>
      <c r="AA2" s="165" t="str">
        <f t="shared" ca="1" si="0"/>
        <v/>
      </c>
      <c r="AB2" s="166"/>
      <c r="AC2" s="166"/>
      <c r="AD2" s="172"/>
      <c r="AE2" s="172"/>
      <c r="AF2" s="172"/>
      <c r="AG2" s="172"/>
      <c r="AH2" s="172"/>
      <c r="AI2" s="172"/>
      <c r="AJ2" s="172"/>
      <c r="AK2" s="172"/>
      <c r="AL2" s="172"/>
      <c r="AM2" s="172"/>
      <c r="AN2" s="172"/>
      <c r="AO2" s="172"/>
    </row>
    <row r="3" spans="1:41" ht="7.15" customHeight="1"/>
    <row r="4" spans="1:41" ht="16.149999999999999" customHeight="1">
      <c r="B4" s="1" t="s">
        <v>0</v>
      </c>
      <c r="C4" s="2"/>
    </row>
    <row r="5" spans="1:41" ht="16.149999999999999" customHeight="1">
      <c r="B5" s="3" t="s">
        <v>1</v>
      </c>
      <c r="C5" s="4"/>
    </row>
    <row r="6" spans="1:41">
      <c r="B6" s="5"/>
      <c r="C6" s="6"/>
    </row>
    <row r="9" spans="1:41">
      <c r="B9" s="7"/>
      <c r="C9" s="8">
        <v>1122617.5932646999</v>
      </c>
    </row>
    <row r="10" spans="1:41">
      <c r="B10" s="9" t="s">
        <v>2</v>
      </c>
      <c r="C10" s="337">
        <v>1122617.5932646999</v>
      </c>
    </row>
    <row r="11" spans="1:41">
      <c r="B11" s="9" t="s">
        <v>3</v>
      </c>
      <c r="C11" s="285">
        <v>1122617.5932646999</v>
      </c>
    </row>
    <row r="12" spans="1:41">
      <c r="B12" s="9" t="s">
        <v>4</v>
      </c>
      <c r="C12" s="338">
        <v>1122617.5932646999</v>
      </c>
    </row>
    <row r="13" spans="1:41">
      <c r="B13" s="9" t="s">
        <v>5</v>
      </c>
      <c r="C13" s="339">
        <v>1122617.5932646999</v>
      </c>
    </row>
    <row r="14" spans="1:41">
      <c r="B14" s="9" t="s">
        <v>6</v>
      </c>
      <c r="C14" s="340">
        <v>1122617.593263889</v>
      </c>
    </row>
    <row r="15" spans="1:41">
      <c r="B15" s="9" t="s">
        <v>7</v>
      </c>
      <c r="C15" s="341">
        <v>1122617.593263889</v>
      </c>
    </row>
    <row r="17" spans="2:5">
      <c r="B17" s="10" t="s">
        <v>8</v>
      </c>
      <c r="C17" s="10" t="s">
        <v>9</v>
      </c>
      <c r="D17" s="10" t="s">
        <v>10</v>
      </c>
      <c r="E17" s="11"/>
    </row>
    <row r="18" spans="2:5" ht="16.5" thickBot="1">
      <c r="B18" s="345" t="s">
        <v>11</v>
      </c>
      <c r="C18" s="344" t="s">
        <v>12</v>
      </c>
      <c r="D18" s="342" t="s">
        <v>13</v>
      </c>
    </row>
    <row r="19" spans="2:5" ht="17.25" thickTop="1" thickBot="1">
      <c r="B19" s="346" t="s">
        <v>14</v>
      </c>
      <c r="C19" s="347">
        <v>-19178</v>
      </c>
      <c r="D19" s="343">
        <v>-93562</v>
      </c>
    </row>
    <row r="20" spans="2:5" ht="16.5" thickTop="1">
      <c r="B20" s="346" t="s">
        <v>15</v>
      </c>
      <c r="C20" s="348">
        <v>-66502</v>
      </c>
      <c r="D20" s="343">
        <v>-35861</v>
      </c>
    </row>
    <row r="21" spans="2:5" hidden="1">
      <c r="B21" s="346"/>
      <c r="C21" s="349">
        <v>10000</v>
      </c>
      <c r="D21" s="343"/>
    </row>
    <row r="22" spans="2:5">
      <c r="B22" s="346" t="s">
        <v>16</v>
      </c>
      <c r="C22" s="348">
        <v>57236</v>
      </c>
      <c r="D22" s="343">
        <v>-91584</v>
      </c>
    </row>
    <row r="23" spans="2:5">
      <c r="B23" s="346" t="s">
        <v>17</v>
      </c>
      <c r="C23" s="350">
        <v>-42571</v>
      </c>
      <c r="D23" s="343">
        <v>29638</v>
      </c>
    </row>
    <row r="25" spans="2:5">
      <c r="B25" s="12" t="s">
        <v>18</v>
      </c>
    </row>
    <row r="26" spans="2:5">
      <c r="B26" s="13" t="s">
        <v>19</v>
      </c>
    </row>
    <row r="27" spans="2:5">
      <c r="B27" s="13" t="s">
        <v>20</v>
      </c>
    </row>
    <row r="28" spans="2:5">
      <c r="B28" s="13" t="s">
        <v>21</v>
      </c>
    </row>
    <row r="29" spans="2:5">
      <c r="B29" s="13" t="s">
        <v>22</v>
      </c>
    </row>
    <row r="30" spans="2:5">
      <c r="B30" s="13" t="s">
        <v>23</v>
      </c>
    </row>
  </sheetData>
  <conditionalFormatting sqref="A1:A2">
    <cfRule type="expression" dxfId="409" priority="12">
      <formula>$A$2/$B$2&gt;=0.076</formula>
    </cfRule>
  </conditionalFormatting>
  <conditionalFormatting sqref="A1:O2 Q1:R1 X1:AO2 P2:R2">
    <cfRule type="expression" dxfId="408" priority="5">
      <formula>$P$1="Feedback OFF"</formula>
    </cfRule>
  </conditionalFormatting>
  <conditionalFormatting sqref="A3:AA17 A18 C18:AA18 A19:AA100">
    <cfRule type="expression" dxfId="406" priority="2" stopIfTrue="1">
      <formula>$D$2="DRAGGING CELLS IS NOT PERMITTED. PLEASE UNDO LAST ACTION!!"</formula>
    </cfRule>
  </conditionalFormatting>
  <conditionalFormatting sqref="B1:B2">
    <cfRule type="expression" dxfId="401" priority="13">
      <formula>$A$2/$B$2&gt;=0.153</formula>
    </cfRule>
  </conditionalFormatting>
  <conditionalFormatting sqref="C1:C2">
    <cfRule type="expression" dxfId="400" priority="14">
      <formula>$A$2/$B$2&gt;=0.23</formula>
    </cfRule>
  </conditionalFormatting>
  <conditionalFormatting sqref="D1:D2">
    <cfRule type="expression" dxfId="399" priority="15">
      <formula>$A$2/$B$2&gt;=0.307</formula>
    </cfRule>
  </conditionalFormatting>
  <conditionalFormatting sqref="E1:E2">
    <cfRule type="expression" dxfId="398" priority="16">
      <formula>$A$2/$B$2&gt;=0.384</formula>
    </cfRule>
  </conditionalFormatting>
  <conditionalFormatting sqref="F1:F2">
    <cfRule type="expression" dxfId="397" priority="17">
      <formula>$A$2/$B$2&gt;=0.461</formula>
    </cfRule>
  </conditionalFormatting>
  <conditionalFormatting sqref="G1:G2">
    <cfRule type="expression" dxfId="396" priority="18">
      <formula>$A$2/$B$2&gt;=0.538</formula>
    </cfRule>
  </conditionalFormatting>
  <conditionalFormatting sqref="H1:H2">
    <cfRule type="expression" dxfId="395" priority="19">
      <formula>$A$2/$B$2&gt;=0.615</formula>
    </cfRule>
  </conditionalFormatting>
  <conditionalFormatting sqref="I1:P2">
    <cfRule type="expression" dxfId="393" priority="20">
      <formula>$A$2/$B$2&gt;=0.692</formula>
    </cfRule>
  </conditionalFormatting>
  <conditionalFormatting sqref="L1">
    <cfRule type="expression" dxfId="392" priority="8">
      <formula>$A$2/$B$2&gt;=0.846</formula>
    </cfRule>
  </conditionalFormatting>
  <conditionalFormatting sqref="O1">
    <cfRule type="expression" dxfId="391" priority="11">
      <formula>$A$2/$B$2&gt;=0.846</formula>
    </cfRule>
  </conditionalFormatting>
  <conditionalFormatting sqref="P1">
    <cfRule type="expression" dxfId="390" priority="6">
      <formula>$P$1&lt;&gt;""</formula>
    </cfRule>
  </conditionalFormatting>
  <conditionalFormatting sqref="Q1:R2">
    <cfRule type="expression" dxfId="389" priority="7">
      <formula>$A$2/$B$2&gt;=0.846</formula>
    </cfRule>
  </conditionalFormatting>
  <conditionalFormatting sqref="X1:AF1 AH1:AK1 AM1:AO1 X2:AO2">
    <cfRule type="expression" dxfId="388" priority="21">
      <formula>$A$2/$B$2&gt;=1</formula>
    </cfRule>
  </conditionalFormatting>
  <conditionalFormatting sqref="AG1">
    <cfRule type="expression" dxfId="387" priority="10">
      <formula>$A$2/$B$2&gt;=0.846</formula>
    </cfRule>
  </conditionalFormatting>
  <conditionalFormatting sqref="AL1">
    <cfRule type="expression" dxfId="386" priority="9">
      <formula>$A$2/$B$2&gt;=0.846</formula>
    </cfRule>
  </conditionalFormatting>
  <dataValidations disablePrompts="1" count="1">
    <dataValidation type="list" allowBlank="1" showInputMessage="1" showErrorMessage="1" sqref="P1" xr:uid="{A2C27F18-B372-4E13-BED8-5C69BA4B16B6}">
      <formula1>"Feedback ON, Taunting ON, Feedback OFF"</formula1>
    </dataValidation>
  </dataValidations>
  <pageMargins left="0.7" right="0.7" top="0.75" bottom="0.75" header="0.3" footer="0.3"/>
  <pageSetup scale="27" orientation="landscape" r:id="rId1"/>
  <headerFooter>
    <oddHeader>&amp;LQBA Formatting Standards</oddHeader>
    <oddFooter>Page &amp;P</oddFooter>
  </headerFooter>
  <legacyDrawing r:id="rId2"/>
  <extLst>
    <ext xmlns:x14="http://schemas.microsoft.com/office/spreadsheetml/2009/9/main" uri="{78C0D931-6437-407d-A8EE-F0AAD7539E65}">
      <x14:conditionalFormattings>
        <x14:conditionalFormatting xmlns:xm="http://schemas.microsoft.com/office/excel/2006/main">
          <x14:cfRule type="expression" priority="1" stopIfTrue="1" id="{9F2F1D95-5403-4797-87AC-3CFFD58E3A1B}">
            <xm:f>Scoreboard!$E$4="Excel version: Invalid"</xm:f>
            <x14:dxf>
              <font>
                <color rgb="FF9C0006"/>
              </font>
              <fill>
                <patternFill>
                  <fgColor indexed="64"/>
                  <bgColor rgb="FFFFC7CE"/>
                </patternFill>
              </fill>
            </x14:dxf>
          </x14:cfRule>
          <x14:cfRule type="expression" priority="3" stopIfTrue="1" id="{B902FB92-2053-491C-A4FF-AEA6ECB6CF2D}">
            <xm:f>Scoreboard!$F$21&lt;&gt;""</xm:f>
            <x14:dxf>
              <font>
                <color rgb="FF9C0006"/>
              </font>
              <fill>
                <patternFill>
                  <fgColor indexed="64"/>
                  <bgColor rgb="FFFFC7CE"/>
                </patternFill>
              </fill>
            </x14:dxf>
          </x14:cfRule>
          <xm:sqref>A3:AA17 A18 C18:AA18 A19:AA100</xm:sqref>
        </x14:conditionalFormatting>
        <x14:conditionalFormatting xmlns:xm="http://schemas.microsoft.com/office/excel/2006/main">
          <x14:cfRule type="expression" priority="22" stopIfTrue="1" id="{7B7F4544-BA9F-45C3-A380-1C901ED11354}">
            <xm:f>AND($P$1&lt;&gt;"Feedback OFF",IF('1 FormattingSC'!A3=Feedback_SFX!$C$2, TRUE, FALSE))</xm:f>
            <x14:dxf>
              <fill>
                <patternFill>
                  <bgColor rgb="FFCEEED0"/>
                </patternFill>
              </fill>
            </x14:dxf>
          </x14:cfRule>
          <x14:cfRule type="expression" priority="23" stopIfTrue="1" id="{43ABE78C-4725-40BF-AC09-4C81A2FB78B6}">
            <xm:f>AND($P$1&lt;&gt;"Feedback OFF",IF('1 FormattingSC'!A3=Feedback_SFX!$K$2, TRUE, FALSE))</xm:f>
            <x14:dxf>
              <fill>
                <patternFill>
                  <bgColor rgb="FFFFFF64"/>
                </patternFill>
              </fill>
            </x14:dxf>
          </x14:cfRule>
          <x14:cfRule type="expression" priority="24" stopIfTrue="1" id="{02414277-6F46-4350-9A1C-0A63DFF58FBA}">
            <xm:f>AND($P$1&lt;&gt;"Feedback OFF",AND(IF('1 FormattingSC'!A3&lt;&gt;Feedback_SFX!$C$2, TRUE, FALSE),'1 FormattingSC'!A3&lt;&gt;"",_xlfn.ISFORMULA('1 FormattingSC'!A3)))</xm:f>
            <x14:dxf>
              <fill>
                <patternFill>
                  <bgColor rgb="FFFF99CC"/>
                </patternFill>
              </fill>
            </x14:dxf>
          </x14:cfRule>
          <xm:sqref>A3:AL17 A18 C18:AL18 A19:AL30</xm:sqref>
        </x14:conditionalFormatting>
        <x14:conditionalFormatting xmlns:xm="http://schemas.microsoft.com/office/excel/2006/main">
          <x14:cfRule type="expression" priority="4" stopIfTrue="1" id="{36964B5B-DAB0-42C3-A965-9D96972BAA3F}">
            <xm:f>Scoreboard!$F$21&lt;&gt;""</xm:f>
            <x14:dxf>
              <font>
                <color rgb="FF9C0006"/>
              </font>
              <fill>
                <patternFill>
                  <fgColor indexed="64"/>
                  <bgColor rgb="FFFFC7CE"/>
                </patternFill>
              </fill>
            </x14:dxf>
          </x14:cfRule>
          <xm:sqref>I1:N1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9CF11-CFAC-4519-8817-66DC87F7CD99}">
  <sheetPr>
    <tabColor rgb="FF4FADEA"/>
  </sheetPr>
  <dimension ref="A1:AL30"/>
  <sheetViews>
    <sheetView zoomScale="150" zoomScaleNormal="150" workbookViewId="0">
      <pane ySplit="2" topLeftCell="A3" activePane="bottomLeft" state="frozen"/>
      <selection pane="bottomLeft" activeCell="A3" sqref="A3:XFD3"/>
    </sheetView>
  </sheetViews>
  <sheetFormatPr defaultColWidth="8.75" defaultRowHeight="8.25"/>
  <cols>
    <col min="1" max="1" width="1.75" style="174" customWidth="1"/>
    <col min="2" max="2" width="27.25" style="174" customWidth="1"/>
    <col min="3" max="3" width="46" style="174" bestFit="1" customWidth="1"/>
    <col min="4" max="4" width="26.125" style="174" bestFit="1" customWidth="1"/>
    <col min="5" max="31" width="8.75" style="174"/>
    <col min="32" max="32" width="8.75" style="174" bestFit="1" customWidth="1"/>
    <col min="33" max="16384" width="8.75" style="174"/>
  </cols>
  <sheetData>
    <row r="1" spans="1:38" ht="22.15" customHeight="1">
      <c r="A1" s="179" t="s">
        <v>556</v>
      </c>
      <c r="B1" s="179" t="s">
        <v>557</v>
      </c>
      <c r="C1" s="179" t="s">
        <v>558</v>
      </c>
      <c r="D1" s="178"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179"/>
      <c r="F1" s="179"/>
      <c r="G1" s="179"/>
      <c r="H1" s="179"/>
      <c r="I1" s="178" t="str">
        <f>'1 FormattingSC'!$I$1</f>
        <v>Connor Guarino</v>
      </c>
      <c r="J1" s="178"/>
      <c r="K1" s="178"/>
      <c r="L1" s="178" t="s">
        <v>559</v>
      </c>
      <c r="M1" s="178"/>
      <c r="N1" s="178"/>
      <c r="O1" s="178"/>
      <c r="P1" s="178" t="s">
        <v>560</v>
      </c>
      <c r="Q1" s="178"/>
      <c r="R1" s="178"/>
      <c r="X1" s="179" t="str">
        <f t="shared" ref="X1:AA2" si="0">A1</f>
        <v>earned</v>
      </c>
      <c r="Y1" s="179" t="str">
        <f t="shared" si="0"/>
        <v>possible</v>
      </c>
      <c r="Z1" s="179" t="str">
        <f t="shared" si="0"/>
        <v>cell</v>
      </c>
      <c r="AA1" s="178" t="str">
        <f t="shared" ca="1" si="0"/>
        <v>error</v>
      </c>
      <c r="AB1" s="179"/>
      <c r="AC1" s="179"/>
      <c r="AF1" s="178" t="str">
        <f>I1</f>
        <v>Connor Guarino</v>
      </c>
      <c r="AG1" s="178"/>
      <c r="AL1" s="178" t="s">
        <v>559</v>
      </c>
    </row>
    <row r="2" spans="1:38" ht="22.9" customHeight="1">
      <c r="A2" s="179">
        <f ca="1">'1 FormattingSC'!$A$2</f>
        <v>10</v>
      </c>
      <c r="B2" s="180">
        <f>'1 FormattingSC'!$B$2</f>
        <v>10</v>
      </c>
      <c r="C2" s="179" t="str" cm="1">
        <f t="array" aca="1" ref="C2" ca="1">SUBSTITUTE(IF(LEN(CELL("address"))&lt;15,CELL("address"),""),"$","")</f>
        <v/>
      </c>
      <c r="D2" s="178" t="str">
        <f ca="1">IF(ISNUMBER(SEARCH("#REF!",_xlfn.FORMULATEXT(INDIRECT("'1 FormattingSC'!"&amp;C2)))),"DRAGGING CELLS IS NOT PERMITTED. PLEASE UNDO LAST ACTION!!",IF($P$1&lt;&gt;"Feedback OFF",IFERROR(HLOOKUP(INDIRECT("'1 FormattingSC'!"&amp;C2),Feedback_SFX!$B$2:$N$10,IF($P$1="Feedback ON", 2, Feedback_SFX!B1), FALSE), ""),""))</f>
        <v/>
      </c>
      <c r="E2" s="179"/>
      <c r="F2" s="179"/>
      <c r="G2" s="179"/>
      <c r="H2" s="179"/>
      <c r="I2" s="181"/>
      <c r="J2" s="179"/>
      <c r="K2" s="179"/>
      <c r="L2" s="179"/>
      <c r="M2" s="179"/>
      <c r="N2" s="179"/>
      <c r="O2" s="179"/>
      <c r="P2" s="179"/>
      <c r="Q2" s="179"/>
      <c r="R2" s="179"/>
      <c r="X2" s="182">
        <f t="shared" ca="1" si="0"/>
        <v>10</v>
      </c>
      <c r="Y2" s="182">
        <f t="shared" si="0"/>
        <v>10</v>
      </c>
      <c r="Z2" s="182" t="str">
        <f t="shared" ca="1" si="0"/>
        <v/>
      </c>
      <c r="AA2" s="178" t="str">
        <f t="shared" ca="1" si="0"/>
        <v/>
      </c>
      <c r="AB2" s="179"/>
      <c r="AC2" s="179"/>
    </row>
    <row r="3" spans="1:38" ht="7.15" customHeight="1"/>
    <row r="4" spans="1:38" ht="16.149999999999999" customHeight="1">
      <c r="B4" s="175" t="s">
        <v>0</v>
      </c>
    </row>
    <row r="5" spans="1:38" ht="16.149999999999999" customHeight="1">
      <c r="B5" s="174" t="s">
        <v>1</v>
      </c>
    </row>
    <row r="9" spans="1:38">
      <c r="B9" s="175"/>
      <c r="C9" s="176">
        <v>1122617.5932646999</v>
      </c>
    </row>
    <row r="10" spans="1:38">
      <c r="B10" s="174" t="s">
        <v>2</v>
      </c>
      <c r="C10" s="183">
        <v>1122617.5932646999</v>
      </c>
    </row>
    <row r="11" spans="1:38">
      <c r="B11" s="174" t="s">
        <v>3</v>
      </c>
      <c r="C11" s="184">
        <v>1122617.5932646999</v>
      </c>
    </row>
    <row r="12" spans="1:38">
      <c r="B12" s="174" t="s">
        <v>4</v>
      </c>
      <c r="C12" s="185">
        <v>1122617.5932646999</v>
      </c>
    </row>
    <row r="13" spans="1:38">
      <c r="B13" s="174" t="s">
        <v>5</v>
      </c>
      <c r="C13" s="186">
        <v>1122617.5932646999</v>
      </c>
    </row>
    <row r="14" spans="1:38">
      <c r="B14" s="174" t="s">
        <v>6</v>
      </c>
      <c r="C14" s="187">
        <v>1122617.5932646999</v>
      </c>
    </row>
    <row r="15" spans="1:38">
      <c r="B15" s="174" t="s">
        <v>7</v>
      </c>
      <c r="C15" s="188">
        <v>1122617.5932646999</v>
      </c>
    </row>
    <row r="17" spans="2:5">
      <c r="B17" s="177" t="s">
        <v>8</v>
      </c>
      <c r="C17" s="177" t="s">
        <v>9</v>
      </c>
      <c r="D17" s="177" t="s">
        <v>10</v>
      </c>
      <c r="E17" s="178"/>
    </row>
    <row r="18" spans="2:5">
      <c r="B18" s="189" t="s">
        <v>11</v>
      </c>
      <c r="C18" s="190" t="s">
        <v>12</v>
      </c>
      <c r="D18" s="190" t="s">
        <v>13</v>
      </c>
    </row>
    <row r="19" spans="2:5">
      <c r="B19" s="174" t="s">
        <v>14</v>
      </c>
      <c r="C19" s="191">
        <v>-19178</v>
      </c>
      <c r="D19" s="192">
        <v>-93562</v>
      </c>
    </row>
    <row r="20" spans="2:5">
      <c r="B20" s="174" t="s">
        <v>15</v>
      </c>
      <c r="C20" s="193">
        <v>-66502</v>
      </c>
      <c r="D20" s="192">
        <v>-35861</v>
      </c>
    </row>
    <row r="21" spans="2:5" hidden="1">
      <c r="C21" s="174">
        <v>10000</v>
      </c>
      <c r="D21" s="192"/>
    </row>
    <row r="22" spans="2:5">
      <c r="B22" s="174" t="s">
        <v>16</v>
      </c>
      <c r="C22" s="193">
        <v>57236</v>
      </c>
      <c r="D22" s="192">
        <v>-91584</v>
      </c>
    </row>
    <row r="23" spans="2:5">
      <c r="B23" s="174" t="s">
        <v>17</v>
      </c>
      <c r="C23" s="174">
        <v>-42571</v>
      </c>
      <c r="D23" s="192">
        <v>29638</v>
      </c>
    </row>
    <row r="25" spans="2:5">
      <c r="B25" s="175" t="s">
        <v>18</v>
      </c>
    </row>
    <row r="26" spans="2:5">
      <c r="B26" s="174" t="s">
        <v>19</v>
      </c>
    </row>
    <row r="27" spans="2:5">
      <c r="B27" s="174" t="s">
        <v>20</v>
      </c>
    </row>
    <row r="28" spans="2:5">
      <c r="B28" s="174" t="s">
        <v>21</v>
      </c>
    </row>
    <row r="29" spans="2:5">
      <c r="B29" s="174" t="s">
        <v>22</v>
      </c>
    </row>
    <row r="30" spans="2:5">
      <c r="B30" s="174" t="s">
        <v>23</v>
      </c>
    </row>
  </sheetData>
  <conditionalFormatting sqref="A1:A2">
    <cfRule type="expression" dxfId="385" priority="8">
      <formula>$A$2/$B$2&gt;=0.076</formula>
    </cfRule>
  </conditionalFormatting>
  <conditionalFormatting sqref="B1:B2">
    <cfRule type="expression" dxfId="384" priority="9">
      <formula>$A$2/$B$2&gt;=0.153</formula>
    </cfRule>
  </conditionalFormatting>
  <conditionalFormatting sqref="C1:C2">
    <cfRule type="expression" dxfId="383" priority="10">
      <formula>$A$2/$B$2&gt;=0.23</formula>
    </cfRule>
  </conditionalFormatting>
  <conditionalFormatting sqref="D1:D2">
    <cfRule type="expression" dxfId="382" priority="11">
      <formula>$A$2/$B$2&gt;=0.307</formula>
    </cfRule>
  </conditionalFormatting>
  <conditionalFormatting sqref="E1:E2">
    <cfRule type="expression" dxfId="381" priority="12">
      <formula>$A$2/$B$2&gt;=0.384</formula>
    </cfRule>
  </conditionalFormatting>
  <conditionalFormatting sqref="F1:F2">
    <cfRule type="expression" dxfId="380" priority="13">
      <formula>$A$2/$B$2&gt;=0.461</formula>
    </cfRule>
  </conditionalFormatting>
  <conditionalFormatting sqref="G1:G2">
    <cfRule type="expression" dxfId="379" priority="14">
      <formula>$A$2/$B$2&gt;=0.538</formula>
    </cfRule>
  </conditionalFormatting>
  <conditionalFormatting sqref="H1:H2">
    <cfRule type="expression" dxfId="378" priority="15">
      <formula>$A$2/$B$2&gt;=0.615</formula>
    </cfRule>
  </conditionalFormatting>
  <conditionalFormatting sqref="I1:P2">
    <cfRule type="expression" dxfId="377" priority="16">
      <formula>$A$2/$B$2&gt;=0.692</formula>
    </cfRule>
  </conditionalFormatting>
  <conditionalFormatting sqref="L1">
    <cfRule type="expression" dxfId="376" priority="4">
      <formula>$A$2/$B$2&gt;=0.846</formula>
    </cfRule>
  </conditionalFormatting>
  <conditionalFormatting sqref="O1">
    <cfRule type="expression" dxfId="375" priority="7">
      <formula>$A$2/$B$2&gt;=0.846</formula>
    </cfRule>
  </conditionalFormatting>
  <conditionalFormatting sqref="P1">
    <cfRule type="expression" dxfId="374" priority="2">
      <formula>$P$1&lt;&gt;""</formula>
    </cfRule>
  </conditionalFormatting>
  <conditionalFormatting sqref="Q1:R1 A1:O2 X1:AO2 P2:R2">
    <cfRule type="expression" dxfId="373" priority="1">
      <formula>$P$1="Feedback OFF"</formula>
    </cfRule>
  </conditionalFormatting>
  <conditionalFormatting sqref="Q1:R2">
    <cfRule type="expression" dxfId="372" priority="3">
      <formula>$A$2/$B$2&gt;=0.846</formula>
    </cfRule>
  </conditionalFormatting>
  <conditionalFormatting sqref="X1:AF1 AH1:AK1 AM1:AO1 X2:AO2">
    <cfRule type="expression" dxfId="371" priority="17">
      <formula>$A$2/$B$2&gt;=1</formula>
    </cfRule>
  </conditionalFormatting>
  <conditionalFormatting sqref="AG1">
    <cfRule type="expression" dxfId="370" priority="6">
      <formula>$A$2/$B$2&gt;=0.846</formula>
    </cfRule>
  </conditionalFormatting>
  <conditionalFormatting sqref="AL1">
    <cfRule type="expression" dxfId="369" priority="5">
      <formula>$A$2/$B$2&gt;=0.846</formula>
    </cfRule>
  </conditionalFormatting>
  <dataValidations count="1">
    <dataValidation type="list" allowBlank="1" showInputMessage="1" showErrorMessage="1" sqref="P1" xr:uid="{7F02864E-06EC-4E80-83D9-B24FF878AE38}">
      <formula1>"Feedback ON, Taunting ON, Feedback OFF"</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C3BCB-9AEC-4E13-8BB0-E8B8314C914E}">
  <sheetPr>
    <tabColor rgb="FF4FADEA"/>
  </sheetPr>
  <dimension ref="B4:R38"/>
  <sheetViews>
    <sheetView topLeftCell="B1" workbookViewId="0">
      <selection activeCell="P12" sqref="P12:Q14"/>
    </sheetView>
  </sheetViews>
  <sheetFormatPr defaultColWidth="11" defaultRowHeight="8.25"/>
  <cols>
    <col min="1" max="1" width="2" style="174" customWidth="1"/>
    <col min="2" max="2" width="8.75" style="174" bestFit="1" customWidth="1"/>
    <col min="3" max="3" width="9.5" style="174" customWidth="1"/>
    <col min="4" max="4" width="12.25" style="174" bestFit="1" customWidth="1"/>
    <col min="5" max="5" width="8.75" style="174" customWidth="1"/>
    <col min="6" max="6" width="10.25" style="174" bestFit="1" customWidth="1"/>
    <col min="7" max="7" width="10.25" style="174" customWidth="1"/>
    <col min="8" max="8" width="6.5" style="174" customWidth="1"/>
    <col min="9" max="9" width="10.25" style="174" customWidth="1"/>
    <col min="10" max="10" width="4.25" style="174" customWidth="1"/>
    <col min="11" max="11" width="16" style="174" bestFit="1" customWidth="1"/>
    <col min="12" max="18" width="10.75" style="174" customWidth="1"/>
    <col min="19" max="16384" width="11" style="174"/>
  </cols>
  <sheetData>
    <row r="4" spans="2:18">
      <c r="B4" s="175">
        <v>0</v>
      </c>
    </row>
    <row r="5" spans="2:18">
      <c r="B5" s="174">
        <v>0</v>
      </c>
    </row>
    <row r="6" spans="2:18">
      <c r="B6" s="175">
        <v>0</v>
      </c>
    </row>
    <row r="7" spans="2:18" ht="16.149999999999999" customHeight="1">
      <c r="B7" s="174">
        <v>0</v>
      </c>
    </row>
    <row r="8" spans="2:18" ht="16.149999999999999" customHeight="1">
      <c r="B8" s="174">
        <v>0</v>
      </c>
    </row>
    <row r="10" spans="2:18" s="177" customFormat="1">
      <c r="B10" s="177">
        <v>0</v>
      </c>
    </row>
    <row r="14" spans="2:18">
      <c r="B14" s="197">
        <v>0</v>
      </c>
      <c r="C14" s="197">
        <v>0</v>
      </c>
      <c r="D14" s="197">
        <v>0</v>
      </c>
      <c r="E14" s="197">
        <v>0</v>
      </c>
      <c r="F14" s="197">
        <v>0</v>
      </c>
      <c r="G14" s="197">
        <v>0</v>
      </c>
      <c r="H14" s="197">
        <v>0</v>
      </c>
      <c r="I14" s="197">
        <v>0</v>
      </c>
      <c r="K14" s="198">
        <v>0</v>
      </c>
      <c r="L14" s="199">
        <v>0</v>
      </c>
      <c r="M14" s="199">
        <v>0</v>
      </c>
      <c r="N14" s="199">
        <v>1</v>
      </c>
      <c r="O14" s="199">
        <v>1</v>
      </c>
      <c r="P14" s="199">
        <v>1</v>
      </c>
      <c r="Q14" s="199">
        <v>1</v>
      </c>
      <c r="R14" s="199">
        <v>1</v>
      </c>
    </row>
    <row r="15" spans="2:18">
      <c r="B15" s="200">
        <v>0</v>
      </c>
      <c r="C15" s="199">
        <v>0</v>
      </c>
      <c r="D15" s="199">
        <v>0</v>
      </c>
      <c r="E15" s="199">
        <v>0</v>
      </c>
      <c r="F15" s="199">
        <v>0</v>
      </c>
      <c r="G15" s="199">
        <v>0</v>
      </c>
      <c r="H15" s="199">
        <v>0</v>
      </c>
      <c r="I15" s="199">
        <v>0</v>
      </c>
      <c r="K15" s="198">
        <v>0</v>
      </c>
      <c r="L15" s="199">
        <v>0</v>
      </c>
      <c r="M15" s="199">
        <v>0</v>
      </c>
      <c r="N15" s="199">
        <v>1</v>
      </c>
      <c r="O15" s="199">
        <v>1</v>
      </c>
      <c r="P15" s="199">
        <v>1</v>
      </c>
      <c r="Q15" s="199">
        <v>1</v>
      </c>
      <c r="R15" s="199">
        <v>1</v>
      </c>
    </row>
    <row r="16" spans="2:18">
      <c r="B16" s="200">
        <v>0</v>
      </c>
      <c r="C16" s="199">
        <v>0</v>
      </c>
      <c r="D16" s="199">
        <v>0</v>
      </c>
      <c r="E16" s="199">
        <v>0</v>
      </c>
      <c r="F16" s="199">
        <v>0</v>
      </c>
      <c r="G16" s="199">
        <v>0</v>
      </c>
      <c r="H16" s="199">
        <v>0</v>
      </c>
      <c r="I16" s="199">
        <v>0</v>
      </c>
      <c r="K16" s="198">
        <v>0</v>
      </c>
      <c r="L16" s="201">
        <v>0</v>
      </c>
      <c r="M16" s="201">
        <v>0</v>
      </c>
      <c r="N16" s="201">
        <v>1</v>
      </c>
      <c r="O16" s="201">
        <v>1</v>
      </c>
      <c r="P16" s="201">
        <v>1</v>
      </c>
      <c r="Q16" s="201">
        <v>1</v>
      </c>
      <c r="R16" s="201">
        <v>1</v>
      </c>
    </row>
    <row r="17" spans="2:12">
      <c r="B17" s="200">
        <v>0</v>
      </c>
      <c r="C17" s="199">
        <v>0</v>
      </c>
      <c r="D17" s="199">
        <v>0</v>
      </c>
      <c r="E17" s="199">
        <v>0</v>
      </c>
      <c r="F17" s="199">
        <v>0</v>
      </c>
      <c r="G17" s="199">
        <v>0</v>
      </c>
      <c r="H17" s="199">
        <v>0</v>
      </c>
      <c r="I17" s="199">
        <v>0</v>
      </c>
    </row>
    <row r="18" spans="2:12">
      <c r="B18" s="200">
        <v>0</v>
      </c>
      <c r="C18" s="199">
        <v>0</v>
      </c>
      <c r="D18" s="199">
        <v>0</v>
      </c>
      <c r="E18" s="199">
        <v>0</v>
      </c>
      <c r="F18" s="199">
        <v>0</v>
      </c>
      <c r="G18" s="199">
        <v>0</v>
      </c>
      <c r="H18" s="199">
        <v>0</v>
      </c>
      <c r="I18" s="199">
        <v>0</v>
      </c>
    </row>
    <row r="19" spans="2:12">
      <c r="B19" s="200">
        <v>1</v>
      </c>
      <c r="C19" s="199">
        <v>1</v>
      </c>
      <c r="D19" s="199">
        <v>1</v>
      </c>
      <c r="E19" s="199">
        <v>1</v>
      </c>
      <c r="F19" s="199">
        <v>1</v>
      </c>
      <c r="G19" s="199">
        <v>1</v>
      </c>
      <c r="H19" s="199">
        <v>1</v>
      </c>
      <c r="I19" s="199">
        <v>1</v>
      </c>
      <c r="K19" s="196"/>
      <c r="L19" s="196"/>
    </row>
    <row r="20" spans="2:12">
      <c r="B20" s="200">
        <v>1</v>
      </c>
      <c r="C20" s="199">
        <v>1</v>
      </c>
      <c r="D20" s="199">
        <v>1</v>
      </c>
      <c r="E20" s="199">
        <v>1</v>
      </c>
      <c r="F20" s="199">
        <v>1</v>
      </c>
      <c r="G20" s="199">
        <v>1</v>
      </c>
      <c r="H20" s="199">
        <v>1</v>
      </c>
      <c r="I20" s="199">
        <v>1</v>
      </c>
    </row>
    <row r="21" spans="2:12">
      <c r="B21" s="200">
        <v>0</v>
      </c>
      <c r="C21" s="199">
        <v>0</v>
      </c>
      <c r="D21" s="199">
        <v>0</v>
      </c>
      <c r="E21" s="199">
        <v>0</v>
      </c>
      <c r="F21" s="199">
        <v>0</v>
      </c>
      <c r="G21" s="199">
        <v>0</v>
      </c>
      <c r="H21" s="199">
        <v>0</v>
      </c>
      <c r="I21" s="199">
        <v>0</v>
      </c>
    </row>
    <row r="22" spans="2:12">
      <c r="B22" s="200">
        <v>0</v>
      </c>
      <c r="C22" s="199">
        <v>0</v>
      </c>
      <c r="D22" s="199">
        <v>0</v>
      </c>
      <c r="E22" s="199">
        <v>0</v>
      </c>
      <c r="F22" s="199">
        <v>0</v>
      </c>
      <c r="G22" s="199">
        <v>0</v>
      </c>
      <c r="H22" s="199">
        <v>0</v>
      </c>
      <c r="I22" s="199">
        <v>0</v>
      </c>
    </row>
    <row r="23" spans="2:12">
      <c r="B23" s="200">
        <v>0</v>
      </c>
      <c r="C23" s="199">
        <v>0</v>
      </c>
      <c r="D23" s="199">
        <v>0</v>
      </c>
      <c r="E23" s="199">
        <v>0</v>
      </c>
      <c r="F23" s="199">
        <v>0</v>
      </c>
      <c r="G23" s="199">
        <v>0</v>
      </c>
      <c r="H23" s="199">
        <v>0</v>
      </c>
      <c r="I23" s="199">
        <v>0</v>
      </c>
    </row>
    <row r="24" spans="2:12">
      <c r="B24" s="200">
        <v>0</v>
      </c>
      <c r="C24" s="199">
        <v>0</v>
      </c>
      <c r="D24" s="199">
        <v>0</v>
      </c>
      <c r="E24" s="199">
        <v>0</v>
      </c>
      <c r="F24" s="199">
        <v>0</v>
      </c>
      <c r="G24" s="199">
        <v>0</v>
      </c>
      <c r="H24" s="199">
        <v>0</v>
      </c>
      <c r="I24" s="199">
        <v>0</v>
      </c>
    </row>
    <row r="25" spans="2:12">
      <c r="B25" s="200">
        <v>0</v>
      </c>
      <c r="C25" s="199">
        <v>0</v>
      </c>
      <c r="D25" s="199">
        <v>0</v>
      </c>
      <c r="E25" s="199">
        <v>0</v>
      </c>
      <c r="F25" s="199">
        <v>0</v>
      </c>
      <c r="G25" s="199">
        <v>0</v>
      </c>
      <c r="H25" s="199">
        <v>0</v>
      </c>
      <c r="I25" s="199">
        <v>0</v>
      </c>
    </row>
    <row r="26" spans="2:12">
      <c r="B26" s="200">
        <v>0</v>
      </c>
      <c r="C26" s="199">
        <v>0</v>
      </c>
      <c r="D26" s="199">
        <v>0</v>
      </c>
      <c r="E26" s="199">
        <v>0</v>
      </c>
      <c r="F26" s="199">
        <v>0</v>
      </c>
      <c r="G26" s="199">
        <v>0</v>
      </c>
      <c r="H26" s="199">
        <v>0</v>
      </c>
      <c r="I26" s="199">
        <v>0</v>
      </c>
    </row>
    <row r="27" spans="2:12">
      <c r="B27" s="200">
        <v>0</v>
      </c>
      <c r="C27" s="199">
        <v>0</v>
      </c>
      <c r="D27" s="199">
        <v>0</v>
      </c>
      <c r="E27" s="199">
        <v>0</v>
      </c>
      <c r="F27" s="199">
        <v>0</v>
      </c>
      <c r="G27" s="199">
        <v>0</v>
      </c>
      <c r="H27" s="199">
        <v>0</v>
      </c>
      <c r="I27" s="199">
        <v>0</v>
      </c>
    </row>
    <row r="28" spans="2:12">
      <c r="B28" s="200">
        <v>0</v>
      </c>
      <c r="C28" s="199">
        <v>0</v>
      </c>
      <c r="D28" s="199">
        <v>0</v>
      </c>
      <c r="E28" s="199">
        <v>0</v>
      </c>
      <c r="F28" s="199">
        <v>0</v>
      </c>
      <c r="G28" s="199">
        <v>0</v>
      </c>
      <c r="H28" s="199">
        <v>0</v>
      </c>
      <c r="I28" s="199">
        <v>0</v>
      </c>
    </row>
    <row r="29" spans="2:12">
      <c r="B29" s="200">
        <v>0</v>
      </c>
      <c r="C29" s="199">
        <v>0</v>
      </c>
      <c r="D29" s="199">
        <v>0</v>
      </c>
      <c r="E29" s="199">
        <v>0</v>
      </c>
      <c r="F29" s="199">
        <v>0</v>
      </c>
      <c r="G29" s="199">
        <v>0</v>
      </c>
      <c r="H29" s="199">
        <v>0</v>
      </c>
      <c r="I29" s="199">
        <v>0</v>
      </c>
    </row>
    <row r="30" spans="2:12">
      <c r="B30" s="200">
        <v>1</v>
      </c>
      <c r="C30" s="199">
        <v>1</v>
      </c>
      <c r="D30" s="199">
        <v>1</v>
      </c>
      <c r="E30" s="199">
        <v>1</v>
      </c>
      <c r="F30" s="199">
        <v>1</v>
      </c>
      <c r="G30" s="199">
        <v>1</v>
      </c>
      <c r="H30" s="199">
        <v>1</v>
      </c>
      <c r="I30" s="199">
        <v>1</v>
      </c>
    </row>
    <row r="34" s="174" customFormat="1" ht="11.25" customHeight="1"/>
    <row r="38" s="174" customFormat="1" ht="27" customHeigh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CE26D-FE82-4F1C-A999-088DDD880AF6}">
  <sheetPr>
    <tabColor rgb="FF4FADEA"/>
  </sheetPr>
  <dimension ref="A1:R38"/>
  <sheetViews>
    <sheetView topLeftCell="B1" workbookViewId="0">
      <selection activeCell="B19" sqref="B19"/>
    </sheetView>
  </sheetViews>
  <sheetFormatPr defaultColWidth="11" defaultRowHeight="8.25"/>
  <cols>
    <col min="1" max="1" width="2" style="174" customWidth="1"/>
    <col min="2" max="2" width="8.75" style="174" bestFit="1" customWidth="1"/>
    <col min="3" max="3" width="9.5" style="174" customWidth="1"/>
    <col min="4" max="4" width="12.25" style="174" bestFit="1" customWidth="1"/>
    <col min="5" max="5" width="8.75" style="174" customWidth="1"/>
    <col min="6" max="6" width="10.25" style="174" bestFit="1" customWidth="1"/>
    <col min="7" max="7" width="10.25" style="174" customWidth="1"/>
    <col min="8" max="8" width="6.5" style="174" customWidth="1"/>
    <col min="9" max="9" width="10.25" style="174" customWidth="1"/>
    <col min="10" max="10" width="4.25" style="174" customWidth="1"/>
    <col min="11" max="11" width="16" style="174" bestFit="1" customWidth="1"/>
    <col min="12" max="18" width="10.75" style="174" customWidth="1"/>
    <col min="19" max="16384" width="11" style="174"/>
  </cols>
  <sheetData>
    <row r="1" spans="1:18">
      <c r="I1" s="174" t="s">
        <v>561</v>
      </c>
    </row>
    <row r="2" spans="1:18">
      <c r="A2" s="174">
        <f ca="1">IF('2 Pattern Fill'!$D$2="DRAGGING CELLS IS NOT PERMITTED. PLEASE UNDO LAST ACTION!!",0,IF('2 Pattern Fill'!$P$1&lt;&gt;"Feedback OFF",IF(Scoreboard!$F$22="",SUMIFS('2 Pattern FillPT'!A3:$AL$30, '2 Pattern FillPT'!A3:$AL$30, "&gt;0", '2 Pattern FillSC'!A3:$AL$30, "PerfectMsg")+ABS(SUMIFS('2 Pattern FillPT'!A3:$AL$30, '2 Pattern FillPT'!A3:$AL$30, "&lt;0", '2 Pattern FillSC'!A3:$AL$30, "PerfectMsg")),0),0))</f>
        <v>39</v>
      </c>
      <c r="B2" s="174">
        <f>SUMIF('2 Pattern FillPT'!A3:$AL$30,"&gt;0")</f>
        <v>39</v>
      </c>
    </row>
    <row r="4" spans="1:18">
      <c r="B4" s="175">
        <v>0</v>
      </c>
    </row>
    <row r="5" spans="1:18">
      <c r="B5" s="174">
        <v>0</v>
      </c>
    </row>
    <row r="6" spans="1:18">
      <c r="B6" s="175">
        <v>0</v>
      </c>
    </row>
    <row r="7" spans="1:18" ht="16.149999999999999" customHeight="1">
      <c r="B7" s="174">
        <v>0</v>
      </c>
    </row>
    <row r="8" spans="1:18" ht="16.149999999999999" customHeight="1">
      <c r="B8" s="174">
        <v>0</v>
      </c>
    </row>
    <row r="10" spans="1:18" s="177" customFormat="1">
      <c r="B10" s="177">
        <v>0</v>
      </c>
    </row>
    <row r="14" spans="1:18">
      <c r="B14" s="197">
        <v>0</v>
      </c>
      <c r="C14" s="197">
        <v>0</v>
      </c>
      <c r="D14" s="197">
        <v>0</v>
      </c>
      <c r="E14" s="197">
        <v>0</v>
      </c>
      <c r="F14" s="197">
        <v>0</v>
      </c>
      <c r="G14" s="197">
        <v>0</v>
      </c>
      <c r="H14" s="197">
        <v>0</v>
      </c>
      <c r="I14" s="197">
        <v>0</v>
      </c>
      <c r="K14" s="198">
        <v>0</v>
      </c>
      <c r="L14" s="199">
        <v>0</v>
      </c>
      <c r="M14" s="199">
        <v>0</v>
      </c>
      <c r="N14" s="199" t="str">
        <f ca="1">_xlfn.IFS(ISBLANK('2 Pattern Fill'!N14),"",IF(NOT(ISNA('#_2 Pattern Fill'!N14)),IF(ISNA('2 Pattern Fill'!N14),TRUE,FALSE),FALSE),"StuNAMsg",IF(AND(ISNA('#_2 Pattern Fill'!N14),ISNA('2 Pattern Fill'!N14)),TRUE,FALSE),"PerfectMsg",IF(NOT(ISERROR('#_2 Pattern Fill'!N14)),IF(ISERROR('2 Pattern Fill'!N14),TRUE,FALSE),FALSE),"StuErrorMsg",IF(TYPE('#_2 Pattern Fill'!N14)&lt;&gt;TYPE('2 Pattern Fill'!N14),TRUE,FALSE),"WrongTypeMsg",IF(_xlfn.ISFORMULA('#_2 Pattern Fill'!N14),IF(NOT(_xlfn.ISFORMULA('2 Pattern Fill'!N14)),TRUE),FALSE),"MissingFormulaMsg",IF(NOT(AND(ISNUMBER(FIND("[",_xlfn.FORMULATEXT('#_2 Pattern Fill'!N14))),ISNUMBER(FIND("!",_xlfn.FORMULATEXT('#_2 Pattern Fill'!N14))))),AND(ISNUMBER(FIND("[",_xlfn.FORMULATEXT('2 Pattern Fill'!N14))),ISNUMBER(FIND("!",_xlfn.FORMULATEXT('2 Pattern Fill'!N14)))),FALSE),"ExternalRefsMsg",IF(ISNUMBER('#_2 Pattern Fill'!N14),IF(ABS('#_2 Pattern Fill'!N14-'2 Pattern Fill'!N14)&gt;0.00001,TRUE,FALSE),IF('#_2 Pattern Fill'!N14&lt;&gt;'2 Pattern Fill'!N14,TRUE,FALSE)),IF(ISNUMBER('#_2 Pattern Fill'!N14),IF('#_2 Pattern Fill'!N14&gt;'2 Pattern Fill'!N14,"TooLow","TooHigh"),"WrongAnswer"),NOT(_xlfn.ISFORMULA('#_2 Pattern Fill'!N14)),IF(_xlfn.IFS(ISTEXT('#_2 Pattern Fill'!N14),FALSE,ISLOGICAL('#_2 Pattern Fill'!N14),FALSE,SUBSTITUTE(CELL("format",'#_2 Pattern Fill'!N14),"-","")=SUBSTITUTE(CELL("format",'2 Pattern Fill'!N14),"-",""),FALSE,CELL("format",'#_2 Pattern Fill'!N14)="G",FALSE,AND(CELL("format",'#_2 Pattern Fill'!N14)="F0",CELL("format",'2 Pattern Fill'!N14)="G"),FALSE,TRUE,IFERROR(IF(MATCH(CELL("format",'#_2 Pattern Fill'!N14)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Fill'!N14),_xlfn.FORMULATEXT('2 Pattern Fill'!N14),'2 Pattern Fill'!N14),"9","#"),"8","#"),"7","#"),"6","#"),"5","#"),"4","#"),"3","#"),"2","#"),"1","#"),"0","#"),"$",""),"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Fill'!N14),_xlfn.FORMULATEXT('2 Pattern Fill'!N14),'2 Pattern Fill'!N14),"9","#"),"8","#"),"7","#"),"6","#"),"5","#"),"4","#"),"3","#"),"2","#"),"1","#"),"0","#"),"$",""),"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Fill'!N14),_xlfn.FORMULATEXT('#_2 Pattern Fill'!N14),'#_2 Pattern Fill'!N14),"9","#"),"8","#"),"7","#"),"6","#"),"5","#"),"4","#"),"3","#"),"2","#"),"1","#"),"0","#"),"$",""),"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Fill'!N14),_xlfn.FORMULATEXT('#_2 Pattern Fill'!N14),'#_2 Pattern Fill'!N14),"9","#"),"8","#"),"7","#"),"6","#"),"5","#"),"4","#"),"3","#"),"2","#"),"1","#"),"0","#"),"$","")," ",""),",","@"),"&gt;","@"),"&lt;","@"),"=","@"),")","@"),"(","@"),"^","@"),"/","@"),"+","@"),"*","@"),"-","@"),"@#","")))/2,TRUE,FALSE),"HardCodeMsg",IF(LEN(IF(_xlfn.ISFORMULA('2 Pattern Fill'!N14),_xlfn.FORMULATEXT('2 Pattern Fill'!N14),'2 Pattern Fill'!N14))-LEN(SUBSTITUTE(IF(_xlfn.ISFORMULA('2 Pattern Fill'!N14),_xlfn.FORMULATEXT('2 Pattern Fill'!N14),'2 Pattern Fill'!N14),"""",""))&gt;LEN(IF(_xlfn.ISFORMULA('#_2 Pattern Fill'!N14),_xlfn.FORMULATEXT('#_2 Pattern Fill'!N14),'#_2 Pattern Fill'!N14))-LEN(SUBSTITUTE(IF(_xlfn.ISFORMULA('#_2 Pattern Fill'!N14),_xlfn.FORMULATEXT('#_2 Pattern Fill'!N14),'#_2 Pattern Fill'!N14),"""","")),TRUE,FALSE),"HardQuoteMsg",IF(LEN(IF(_xlfn.ISFORMULA('2 Pattern Fill'!N14),_xlfn.FORMULATEXT('2 Pattern Fill'!N14),'2 Pattern Fill'!N14))-LEN(SUBSTITUTE(IF(_xlfn.ISFORMULA('2 Pattern Fill'!N14),_xlfn.FORMULATEXT('2 Pattern Fill'!N14),'2 Pattern Fill'!N14),"$",""))&lt;LEN(IF(_xlfn.ISFORMULA('#_2 Pattern Fill'!N14),_xlfn.FORMULATEXT('#_2 Pattern Fill'!N14),'#_2 Pattern Fill'!N14))-LEN(SUBSTITUTE(IF(_xlfn.ISFORMULA('#_2 Pattern Fill'!N14),_xlfn.FORMULATEXT('#_2 Pattern Fill'!N14),'#_2 Pattern Fill'!N14),"$","")),TRUE,FALSE),"MissingAbsMsg",_xlfn.IFS(ISTEXT('#_2 Pattern Fill'!N14),FALSE,ISLOGICAL('#_2 Pattern Fill'!N14),FALSE,SUBSTITUTE(CELL("format",'#_2 Pattern Fill'!N14),"-","")=SUBSTITUTE(CELL("format",'2 Pattern Fill'!N14),"-",""),FALSE,CELL("format",'#_2 Pattern Fill'!N14)="G",FALSE,AND(CELL("format",'#_2 Pattern Fill'!N14)="F0",CELL("format",'2 Pattern Fill'!N14)="G"),FALSE,TRUE,IFERROR(IF(MATCH(CELL("format",'#_2 Pattern Fill'!N14),FormatCodes_SFX!$A$4:$A$53,0)&gt;0,TRUE),FALSE),TRUE,TRUE),"FormatMsg",TRUE,"PerfectMsg")</f>
        <v>PerfectMsg</v>
      </c>
      <c r="O14" s="199" t="str">
        <f ca="1">_xlfn.IFS(ISBLANK('2 Pattern Fill'!O14),"",IF(NOT(ISNA('#_2 Pattern Fill'!O14)),IF(ISNA('2 Pattern Fill'!O14),TRUE,FALSE),FALSE),"StuNAMsg",IF(AND(ISNA('#_2 Pattern Fill'!O14),ISNA('2 Pattern Fill'!O14)),TRUE,FALSE),"PerfectMsg",IF(NOT(ISERROR('#_2 Pattern Fill'!O14)),IF(ISERROR('2 Pattern Fill'!O14),TRUE,FALSE),FALSE),"StuErrorMsg",IF(TYPE('#_2 Pattern Fill'!O14)&lt;&gt;TYPE('2 Pattern Fill'!O14),TRUE,FALSE),"WrongTypeMsg",IF(_xlfn.ISFORMULA('#_2 Pattern Fill'!O14),IF(NOT(_xlfn.ISFORMULA('2 Pattern Fill'!O14)),TRUE),FALSE),"MissingFormulaMsg",IF(NOT(AND(ISNUMBER(FIND("[",_xlfn.FORMULATEXT('#_2 Pattern Fill'!O14))),ISNUMBER(FIND("!",_xlfn.FORMULATEXT('#_2 Pattern Fill'!O14))))),AND(ISNUMBER(FIND("[",_xlfn.FORMULATEXT('2 Pattern Fill'!O14))),ISNUMBER(FIND("!",_xlfn.FORMULATEXT('2 Pattern Fill'!O14)))),FALSE),"ExternalRefsMsg",IF(ISNUMBER('#_2 Pattern Fill'!O14),IF(ABS('#_2 Pattern Fill'!O14-'2 Pattern Fill'!O14)&gt;0.00001,TRUE,FALSE),IF('#_2 Pattern Fill'!O14&lt;&gt;'2 Pattern Fill'!O14,TRUE,FALSE)),IF(ISNUMBER('#_2 Pattern Fill'!O14),IF('#_2 Pattern Fill'!O14&gt;'2 Pattern Fill'!O14,"TooLow","TooHigh"),"WrongAnswer"),NOT(_xlfn.ISFORMULA('#_2 Pattern Fill'!O14)),IF(_xlfn.IFS(ISTEXT('#_2 Pattern Fill'!O14),FALSE,ISLOGICAL('#_2 Pattern Fill'!O14),FALSE,SUBSTITUTE(CELL("format",'#_2 Pattern Fill'!O14),"-","")=SUBSTITUTE(CELL("format",'2 Pattern Fill'!O14),"-",""),FALSE,CELL("format",'#_2 Pattern Fill'!O14)="G",FALSE,AND(CELL("format",'#_2 Pattern Fill'!O14)="F0",CELL("format",'2 Pattern Fill'!O14)="G"),FALSE,TRUE,IFERROR(IF(MATCH(CELL("format",'#_2 Pattern Fill'!O14)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Fill'!O14),_xlfn.FORMULATEXT('2 Pattern Fill'!O14),'2 Pattern Fill'!O14),"9","#"),"8","#"),"7","#"),"6","#"),"5","#"),"4","#"),"3","#"),"2","#"),"1","#"),"0","#"),"$",""),"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Fill'!O14),_xlfn.FORMULATEXT('2 Pattern Fill'!O14),'2 Pattern Fill'!O14),"9","#"),"8","#"),"7","#"),"6","#"),"5","#"),"4","#"),"3","#"),"2","#"),"1","#"),"0","#"),"$",""),"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Fill'!O14),_xlfn.FORMULATEXT('#_2 Pattern Fill'!O14),'#_2 Pattern Fill'!O14),"9","#"),"8","#"),"7","#"),"6","#"),"5","#"),"4","#"),"3","#"),"2","#"),"1","#"),"0","#"),"$",""),"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Fill'!O14),_xlfn.FORMULATEXT('#_2 Pattern Fill'!O14),'#_2 Pattern Fill'!O14),"9","#"),"8","#"),"7","#"),"6","#"),"5","#"),"4","#"),"3","#"),"2","#"),"1","#"),"0","#"),"$","")," ",""),",","@"),"&gt;","@"),"&lt;","@"),"=","@"),")","@"),"(","@"),"^","@"),"/","@"),"+","@"),"*","@"),"-","@"),"@#","")))/2,TRUE,FALSE),"HardCodeMsg",IF(LEN(IF(_xlfn.ISFORMULA('2 Pattern Fill'!O14),_xlfn.FORMULATEXT('2 Pattern Fill'!O14),'2 Pattern Fill'!O14))-LEN(SUBSTITUTE(IF(_xlfn.ISFORMULA('2 Pattern Fill'!O14),_xlfn.FORMULATEXT('2 Pattern Fill'!O14),'2 Pattern Fill'!O14),"""",""))&gt;LEN(IF(_xlfn.ISFORMULA('#_2 Pattern Fill'!O14),_xlfn.FORMULATEXT('#_2 Pattern Fill'!O14),'#_2 Pattern Fill'!O14))-LEN(SUBSTITUTE(IF(_xlfn.ISFORMULA('#_2 Pattern Fill'!O14),_xlfn.FORMULATEXT('#_2 Pattern Fill'!O14),'#_2 Pattern Fill'!O14),"""","")),TRUE,FALSE),"HardQuoteMsg",IF(LEN(IF(_xlfn.ISFORMULA('2 Pattern Fill'!O14),_xlfn.FORMULATEXT('2 Pattern Fill'!O14),'2 Pattern Fill'!O14))-LEN(SUBSTITUTE(IF(_xlfn.ISFORMULA('2 Pattern Fill'!O14),_xlfn.FORMULATEXT('2 Pattern Fill'!O14),'2 Pattern Fill'!O14),"$",""))&lt;LEN(IF(_xlfn.ISFORMULA('#_2 Pattern Fill'!O14),_xlfn.FORMULATEXT('#_2 Pattern Fill'!O14),'#_2 Pattern Fill'!O14))-LEN(SUBSTITUTE(IF(_xlfn.ISFORMULA('#_2 Pattern Fill'!O14),_xlfn.FORMULATEXT('#_2 Pattern Fill'!O14),'#_2 Pattern Fill'!O14),"$","")),TRUE,FALSE),"MissingAbsMsg",_xlfn.IFS(ISTEXT('#_2 Pattern Fill'!O14),FALSE,ISLOGICAL('#_2 Pattern Fill'!O14),FALSE,SUBSTITUTE(CELL("format",'#_2 Pattern Fill'!O14),"-","")=SUBSTITUTE(CELL("format",'2 Pattern Fill'!O14),"-",""),FALSE,CELL("format",'#_2 Pattern Fill'!O14)="G",FALSE,AND(CELL("format",'#_2 Pattern Fill'!O14)="F0",CELL("format",'2 Pattern Fill'!O14)="G"),FALSE,TRUE,IFERROR(IF(MATCH(CELL("format",'#_2 Pattern Fill'!O14),FormatCodes_SFX!$A$4:$A$53,0)&gt;0,TRUE),FALSE),TRUE,TRUE),"FormatMsg",TRUE,"PerfectMsg")</f>
        <v>PerfectMsg</v>
      </c>
      <c r="P14" s="199" t="str">
        <f ca="1">_xlfn.IFS(ISBLANK('2 Pattern Fill'!P14),"",IF(NOT(ISNA('#_2 Pattern Fill'!P14)),IF(ISNA('2 Pattern Fill'!P14),TRUE,FALSE),FALSE),"StuNAMsg",IF(AND(ISNA('#_2 Pattern Fill'!P14),ISNA('2 Pattern Fill'!P14)),TRUE,FALSE),"PerfectMsg",IF(NOT(ISERROR('#_2 Pattern Fill'!P14)),IF(ISERROR('2 Pattern Fill'!P14),TRUE,FALSE),FALSE),"StuErrorMsg",IF(TYPE('#_2 Pattern Fill'!P14)&lt;&gt;TYPE('2 Pattern Fill'!P14),TRUE,FALSE),"WrongTypeMsg",IF(_xlfn.ISFORMULA('#_2 Pattern Fill'!P14),IF(NOT(_xlfn.ISFORMULA('2 Pattern Fill'!P14)),TRUE),FALSE),"MissingFormulaMsg",IF(NOT(AND(ISNUMBER(FIND("[",_xlfn.FORMULATEXT('#_2 Pattern Fill'!P14))),ISNUMBER(FIND("!",_xlfn.FORMULATEXT('#_2 Pattern Fill'!P14))))),AND(ISNUMBER(FIND("[",_xlfn.FORMULATEXT('2 Pattern Fill'!P14))),ISNUMBER(FIND("!",_xlfn.FORMULATEXT('2 Pattern Fill'!P14)))),FALSE),"ExternalRefsMsg",IF(ISNUMBER('#_2 Pattern Fill'!P14),IF(ABS('#_2 Pattern Fill'!P14-'2 Pattern Fill'!P14)&gt;0.00001,TRUE,FALSE),IF('#_2 Pattern Fill'!P14&lt;&gt;'2 Pattern Fill'!P14,TRUE,FALSE)),IF(ISNUMBER('#_2 Pattern Fill'!P14),IF('#_2 Pattern Fill'!P14&gt;'2 Pattern Fill'!P14,"TooLow","TooHigh"),"WrongAnswer"),NOT(_xlfn.ISFORMULA('#_2 Pattern Fill'!P14)),IF(_xlfn.IFS(ISTEXT('#_2 Pattern Fill'!P14),FALSE,ISLOGICAL('#_2 Pattern Fill'!P14),FALSE,SUBSTITUTE(CELL("format",'#_2 Pattern Fill'!P14),"-","")=SUBSTITUTE(CELL("format",'2 Pattern Fill'!P14),"-",""),FALSE,CELL("format",'#_2 Pattern Fill'!P14)="G",FALSE,AND(CELL("format",'#_2 Pattern Fill'!P14)="F0",CELL("format",'2 Pattern Fill'!P14)="G"),FALSE,TRUE,IFERROR(IF(MATCH(CELL("format",'#_2 Pattern Fill'!P14)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Fill'!P14),_xlfn.FORMULATEXT('2 Pattern Fill'!P14),'2 Pattern Fill'!P14),"9","#"),"8","#"),"7","#"),"6","#"),"5","#"),"4","#"),"3","#"),"2","#"),"1","#"),"0","#"),"$",""),"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Fill'!P14),_xlfn.FORMULATEXT('2 Pattern Fill'!P14),'2 Pattern Fill'!P14),"9","#"),"8","#"),"7","#"),"6","#"),"5","#"),"4","#"),"3","#"),"2","#"),"1","#"),"0","#"),"$",""),"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Fill'!P14),_xlfn.FORMULATEXT('#_2 Pattern Fill'!P14),'#_2 Pattern Fill'!P14),"9","#"),"8","#"),"7","#"),"6","#"),"5","#"),"4","#"),"3","#"),"2","#"),"1","#"),"0","#"),"$",""),"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Fill'!P14),_xlfn.FORMULATEXT('#_2 Pattern Fill'!P14),'#_2 Pattern Fill'!P14),"9","#"),"8","#"),"7","#"),"6","#"),"5","#"),"4","#"),"3","#"),"2","#"),"1","#"),"0","#"),"$","")," ",""),",","@"),"&gt;","@"),"&lt;","@"),"=","@"),")","@"),"(","@"),"^","@"),"/","@"),"+","@"),"*","@"),"-","@"),"@#","")))/2,TRUE,FALSE),"HardCodeMsg",IF(LEN(IF(_xlfn.ISFORMULA('2 Pattern Fill'!P14),_xlfn.FORMULATEXT('2 Pattern Fill'!P14),'2 Pattern Fill'!P14))-LEN(SUBSTITUTE(IF(_xlfn.ISFORMULA('2 Pattern Fill'!P14),_xlfn.FORMULATEXT('2 Pattern Fill'!P14),'2 Pattern Fill'!P14),"""",""))&gt;LEN(IF(_xlfn.ISFORMULA('#_2 Pattern Fill'!P14),_xlfn.FORMULATEXT('#_2 Pattern Fill'!P14),'#_2 Pattern Fill'!P14))-LEN(SUBSTITUTE(IF(_xlfn.ISFORMULA('#_2 Pattern Fill'!P14),_xlfn.FORMULATEXT('#_2 Pattern Fill'!P14),'#_2 Pattern Fill'!P14),"""","")),TRUE,FALSE),"HardQuoteMsg",IF(LEN(IF(_xlfn.ISFORMULA('2 Pattern Fill'!P14),_xlfn.FORMULATEXT('2 Pattern Fill'!P14),'2 Pattern Fill'!P14))-LEN(SUBSTITUTE(IF(_xlfn.ISFORMULA('2 Pattern Fill'!P14),_xlfn.FORMULATEXT('2 Pattern Fill'!P14),'2 Pattern Fill'!P14),"$",""))&lt;LEN(IF(_xlfn.ISFORMULA('#_2 Pattern Fill'!P14),_xlfn.FORMULATEXT('#_2 Pattern Fill'!P14),'#_2 Pattern Fill'!P14))-LEN(SUBSTITUTE(IF(_xlfn.ISFORMULA('#_2 Pattern Fill'!P14),_xlfn.FORMULATEXT('#_2 Pattern Fill'!P14),'#_2 Pattern Fill'!P14),"$","")),TRUE,FALSE),"MissingAbsMsg",_xlfn.IFS(ISTEXT('#_2 Pattern Fill'!P14),FALSE,ISLOGICAL('#_2 Pattern Fill'!P14),FALSE,SUBSTITUTE(CELL("format",'#_2 Pattern Fill'!P14),"-","")=SUBSTITUTE(CELL("format",'2 Pattern Fill'!P14),"-",""),FALSE,CELL("format",'#_2 Pattern Fill'!P14)="G",FALSE,AND(CELL("format",'#_2 Pattern Fill'!P14)="F0",CELL("format",'2 Pattern Fill'!P14)="G"),FALSE,TRUE,IFERROR(IF(MATCH(CELL("format",'#_2 Pattern Fill'!P14),FormatCodes_SFX!$A$4:$A$53,0)&gt;0,TRUE),FALSE),TRUE,TRUE),"FormatMsg",TRUE,"PerfectMsg")</f>
        <v>PerfectMsg</v>
      </c>
      <c r="Q14" s="199" t="str">
        <f ca="1">_xlfn.IFS(ISBLANK('2 Pattern Fill'!Q14),"",IF(NOT(ISNA('#_2 Pattern Fill'!Q14)),IF(ISNA('2 Pattern Fill'!Q14),TRUE,FALSE),FALSE),"StuNAMsg",IF(AND(ISNA('#_2 Pattern Fill'!Q14),ISNA('2 Pattern Fill'!Q14)),TRUE,FALSE),"PerfectMsg",IF(NOT(ISERROR('#_2 Pattern Fill'!Q14)),IF(ISERROR('2 Pattern Fill'!Q14),TRUE,FALSE),FALSE),"StuErrorMsg",IF(TYPE('#_2 Pattern Fill'!Q14)&lt;&gt;TYPE('2 Pattern Fill'!Q14),TRUE,FALSE),"WrongTypeMsg",IF(_xlfn.ISFORMULA('#_2 Pattern Fill'!Q14),IF(NOT(_xlfn.ISFORMULA('2 Pattern Fill'!Q14)),TRUE),FALSE),"MissingFormulaMsg",IF(NOT(AND(ISNUMBER(FIND("[",_xlfn.FORMULATEXT('#_2 Pattern Fill'!Q14))),ISNUMBER(FIND("!",_xlfn.FORMULATEXT('#_2 Pattern Fill'!Q14))))),AND(ISNUMBER(FIND("[",_xlfn.FORMULATEXT('2 Pattern Fill'!Q14))),ISNUMBER(FIND("!",_xlfn.FORMULATEXT('2 Pattern Fill'!Q14)))),FALSE),"ExternalRefsMsg",IF(ISNUMBER('#_2 Pattern Fill'!Q14),IF(ABS('#_2 Pattern Fill'!Q14-'2 Pattern Fill'!Q14)&gt;0.00001,TRUE,FALSE),IF('#_2 Pattern Fill'!Q14&lt;&gt;'2 Pattern Fill'!Q14,TRUE,FALSE)),IF(ISNUMBER('#_2 Pattern Fill'!Q14),IF('#_2 Pattern Fill'!Q14&gt;'2 Pattern Fill'!Q14,"TooLow","TooHigh"),"WrongAnswer"),NOT(_xlfn.ISFORMULA('#_2 Pattern Fill'!Q14)),IF(_xlfn.IFS(ISTEXT('#_2 Pattern Fill'!Q14),FALSE,ISLOGICAL('#_2 Pattern Fill'!Q14),FALSE,SUBSTITUTE(CELL("format",'#_2 Pattern Fill'!Q14),"-","")=SUBSTITUTE(CELL("format",'2 Pattern Fill'!Q14),"-",""),FALSE,CELL("format",'#_2 Pattern Fill'!Q14)="G",FALSE,AND(CELL("format",'#_2 Pattern Fill'!Q14)="F0",CELL("format",'2 Pattern Fill'!Q14)="G"),FALSE,TRUE,IFERROR(IF(MATCH(CELL("format",'#_2 Pattern Fill'!Q14)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Fill'!Q14),_xlfn.FORMULATEXT('2 Pattern Fill'!Q14),'2 Pattern Fill'!Q14),"9","#"),"8","#"),"7","#"),"6","#"),"5","#"),"4","#"),"3","#"),"2","#"),"1","#"),"0","#"),"$",""),"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Fill'!Q14),_xlfn.FORMULATEXT('2 Pattern Fill'!Q14),'2 Pattern Fill'!Q14),"9","#"),"8","#"),"7","#"),"6","#"),"5","#"),"4","#"),"3","#"),"2","#"),"1","#"),"0","#"),"$",""),"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Fill'!Q14),_xlfn.FORMULATEXT('#_2 Pattern Fill'!Q14),'#_2 Pattern Fill'!Q14),"9","#"),"8","#"),"7","#"),"6","#"),"5","#"),"4","#"),"3","#"),"2","#"),"1","#"),"0","#"),"$",""),"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Fill'!Q14),_xlfn.FORMULATEXT('#_2 Pattern Fill'!Q14),'#_2 Pattern Fill'!Q14),"9","#"),"8","#"),"7","#"),"6","#"),"5","#"),"4","#"),"3","#"),"2","#"),"1","#"),"0","#"),"$","")," ",""),",","@"),"&gt;","@"),"&lt;","@"),"=","@"),")","@"),"(","@"),"^","@"),"/","@"),"+","@"),"*","@"),"-","@"),"@#","")))/2,TRUE,FALSE),"HardCodeMsg",IF(LEN(IF(_xlfn.ISFORMULA('2 Pattern Fill'!Q14),_xlfn.FORMULATEXT('2 Pattern Fill'!Q14),'2 Pattern Fill'!Q14))-LEN(SUBSTITUTE(IF(_xlfn.ISFORMULA('2 Pattern Fill'!Q14),_xlfn.FORMULATEXT('2 Pattern Fill'!Q14),'2 Pattern Fill'!Q14),"""",""))&gt;LEN(IF(_xlfn.ISFORMULA('#_2 Pattern Fill'!Q14),_xlfn.FORMULATEXT('#_2 Pattern Fill'!Q14),'#_2 Pattern Fill'!Q14))-LEN(SUBSTITUTE(IF(_xlfn.ISFORMULA('#_2 Pattern Fill'!Q14),_xlfn.FORMULATEXT('#_2 Pattern Fill'!Q14),'#_2 Pattern Fill'!Q14),"""","")),TRUE,FALSE),"HardQuoteMsg",IF(LEN(IF(_xlfn.ISFORMULA('2 Pattern Fill'!Q14),_xlfn.FORMULATEXT('2 Pattern Fill'!Q14),'2 Pattern Fill'!Q14))-LEN(SUBSTITUTE(IF(_xlfn.ISFORMULA('2 Pattern Fill'!Q14),_xlfn.FORMULATEXT('2 Pattern Fill'!Q14),'2 Pattern Fill'!Q14),"$",""))&lt;LEN(IF(_xlfn.ISFORMULA('#_2 Pattern Fill'!Q14),_xlfn.FORMULATEXT('#_2 Pattern Fill'!Q14),'#_2 Pattern Fill'!Q14))-LEN(SUBSTITUTE(IF(_xlfn.ISFORMULA('#_2 Pattern Fill'!Q14),_xlfn.FORMULATEXT('#_2 Pattern Fill'!Q14),'#_2 Pattern Fill'!Q14),"$","")),TRUE,FALSE),"MissingAbsMsg",_xlfn.IFS(ISTEXT('#_2 Pattern Fill'!Q14),FALSE,ISLOGICAL('#_2 Pattern Fill'!Q14),FALSE,SUBSTITUTE(CELL("format",'#_2 Pattern Fill'!Q14),"-","")=SUBSTITUTE(CELL("format",'2 Pattern Fill'!Q14),"-",""),FALSE,CELL("format",'#_2 Pattern Fill'!Q14)="G",FALSE,AND(CELL("format",'#_2 Pattern Fill'!Q14)="F0",CELL("format",'2 Pattern Fill'!Q14)="G"),FALSE,TRUE,IFERROR(IF(MATCH(CELL("format",'#_2 Pattern Fill'!Q14),FormatCodes_SFX!$A$4:$A$53,0)&gt;0,TRUE),FALSE),TRUE,TRUE),"FormatMsg",TRUE,"PerfectMsg")</f>
        <v>PerfectMsg</v>
      </c>
      <c r="R14" s="199" t="str">
        <f ca="1">_xlfn.IFS(ISBLANK('2 Pattern Fill'!R14),"",IF(NOT(ISNA('#_2 Pattern Fill'!R14)),IF(ISNA('2 Pattern Fill'!R14),TRUE,FALSE),FALSE),"StuNAMsg",IF(AND(ISNA('#_2 Pattern Fill'!R14),ISNA('2 Pattern Fill'!R14)),TRUE,FALSE),"PerfectMsg",IF(NOT(ISERROR('#_2 Pattern Fill'!R14)),IF(ISERROR('2 Pattern Fill'!R14),TRUE,FALSE),FALSE),"StuErrorMsg",IF(TYPE('#_2 Pattern Fill'!R14)&lt;&gt;TYPE('2 Pattern Fill'!R14),TRUE,FALSE),"WrongTypeMsg",IF(_xlfn.ISFORMULA('#_2 Pattern Fill'!R14),IF(NOT(_xlfn.ISFORMULA('2 Pattern Fill'!R14)),TRUE),FALSE),"MissingFormulaMsg",IF(NOT(AND(ISNUMBER(FIND("[",_xlfn.FORMULATEXT('#_2 Pattern Fill'!R14))),ISNUMBER(FIND("!",_xlfn.FORMULATEXT('#_2 Pattern Fill'!R14))))),AND(ISNUMBER(FIND("[",_xlfn.FORMULATEXT('2 Pattern Fill'!R14))),ISNUMBER(FIND("!",_xlfn.FORMULATEXT('2 Pattern Fill'!R14)))),FALSE),"ExternalRefsMsg",IF(ISNUMBER('#_2 Pattern Fill'!R14),IF(ABS('#_2 Pattern Fill'!R14-'2 Pattern Fill'!R14)&gt;0.00001,TRUE,FALSE),IF('#_2 Pattern Fill'!R14&lt;&gt;'2 Pattern Fill'!R14,TRUE,FALSE)),IF(ISNUMBER('#_2 Pattern Fill'!R14),IF('#_2 Pattern Fill'!R14&gt;'2 Pattern Fill'!R14,"TooLow","TooHigh"),"WrongAnswer"),NOT(_xlfn.ISFORMULA('#_2 Pattern Fill'!R14)),IF(_xlfn.IFS(ISTEXT('#_2 Pattern Fill'!R14),FALSE,ISLOGICAL('#_2 Pattern Fill'!R14),FALSE,SUBSTITUTE(CELL("format",'#_2 Pattern Fill'!R14),"-","")=SUBSTITUTE(CELL("format",'2 Pattern Fill'!R14),"-",""),FALSE,CELL("format",'#_2 Pattern Fill'!R14)="G",FALSE,AND(CELL("format",'#_2 Pattern Fill'!R14)="F0",CELL("format",'2 Pattern Fill'!R14)="G"),FALSE,TRUE,IFERROR(IF(MATCH(CELL("format",'#_2 Pattern Fill'!R14)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Fill'!R14),_xlfn.FORMULATEXT('2 Pattern Fill'!R14),'2 Pattern Fill'!R14),"9","#"),"8","#"),"7","#"),"6","#"),"5","#"),"4","#"),"3","#"),"2","#"),"1","#"),"0","#"),"$",""),"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Fill'!R14),_xlfn.FORMULATEXT('2 Pattern Fill'!R14),'2 Pattern Fill'!R14),"9","#"),"8","#"),"7","#"),"6","#"),"5","#"),"4","#"),"3","#"),"2","#"),"1","#"),"0","#"),"$",""),"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Fill'!R14),_xlfn.FORMULATEXT('#_2 Pattern Fill'!R14),'#_2 Pattern Fill'!R14),"9","#"),"8","#"),"7","#"),"6","#"),"5","#"),"4","#"),"3","#"),"2","#"),"1","#"),"0","#"),"$",""),"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Fill'!R14),_xlfn.FORMULATEXT('#_2 Pattern Fill'!R14),'#_2 Pattern Fill'!R14),"9","#"),"8","#"),"7","#"),"6","#"),"5","#"),"4","#"),"3","#"),"2","#"),"1","#"),"0","#"),"$","")," ",""),",","@"),"&gt;","@"),"&lt;","@"),"=","@"),")","@"),"(","@"),"^","@"),"/","@"),"+","@"),"*","@"),"-","@"),"@#","")))/2,TRUE,FALSE),"HardCodeMsg",IF(LEN(IF(_xlfn.ISFORMULA('2 Pattern Fill'!R14),_xlfn.FORMULATEXT('2 Pattern Fill'!R14),'2 Pattern Fill'!R14))-LEN(SUBSTITUTE(IF(_xlfn.ISFORMULA('2 Pattern Fill'!R14),_xlfn.FORMULATEXT('2 Pattern Fill'!R14),'2 Pattern Fill'!R14),"""",""))&gt;LEN(IF(_xlfn.ISFORMULA('#_2 Pattern Fill'!R14),_xlfn.FORMULATEXT('#_2 Pattern Fill'!R14),'#_2 Pattern Fill'!R14))-LEN(SUBSTITUTE(IF(_xlfn.ISFORMULA('#_2 Pattern Fill'!R14),_xlfn.FORMULATEXT('#_2 Pattern Fill'!R14),'#_2 Pattern Fill'!R14),"""","")),TRUE,FALSE),"HardQuoteMsg",IF(LEN(IF(_xlfn.ISFORMULA('2 Pattern Fill'!R14),_xlfn.FORMULATEXT('2 Pattern Fill'!R14),'2 Pattern Fill'!R14))-LEN(SUBSTITUTE(IF(_xlfn.ISFORMULA('2 Pattern Fill'!R14),_xlfn.FORMULATEXT('2 Pattern Fill'!R14),'2 Pattern Fill'!R14),"$",""))&lt;LEN(IF(_xlfn.ISFORMULA('#_2 Pattern Fill'!R14),_xlfn.FORMULATEXT('#_2 Pattern Fill'!R14),'#_2 Pattern Fill'!R14))-LEN(SUBSTITUTE(IF(_xlfn.ISFORMULA('#_2 Pattern Fill'!R14),_xlfn.FORMULATEXT('#_2 Pattern Fill'!R14),'#_2 Pattern Fill'!R14),"$","")),TRUE,FALSE),"MissingAbsMsg",_xlfn.IFS(ISTEXT('#_2 Pattern Fill'!R14),FALSE,ISLOGICAL('#_2 Pattern Fill'!R14),FALSE,SUBSTITUTE(CELL("format",'#_2 Pattern Fill'!R14),"-","")=SUBSTITUTE(CELL("format",'2 Pattern Fill'!R14),"-",""),FALSE,CELL("format",'#_2 Pattern Fill'!R14)="G",FALSE,AND(CELL("format",'#_2 Pattern Fill'!R14)="F0",CELL("format",'2 Pattern Fill'!R14)="G"),FALSE,TRUE,IFERROR(IF(MATCH(CELL("format",'#_2 Pattern Fill'!R14),FormatCodes_SFX!$A$4:$A$53,0)&gt;0,TRUE),FALSE),TRUE,TRUE),"FormatMsg",TRUE,"PerfectMsg")</f>
        <v>PerfectMsg</v>
      </c>
    </row>
    <row r="15" spans="1:18">
      <c r="B15" s="200">
        <v>0</v>
      </c>
      <c r="C15" s="199">
        <v>0</v>
      </c>
      <c r="D15" s="199">
        <v>0</v>
      </c>
      <c r="E15" s="199">
        <v>0</v>
      </c>
      <c r="F15" s="199">
        <v>0</v>
      </c>
      <c r="G15" s="199">
        <v>0</v>
      </c>
      <c r="H15" s="199">
        <v>0</v>
      </c>
      <c r="I15" s="199">
        <v>0</v>
      </c>
      <c r="K15" s="198">
        <v>0</v>
      </c>
      <c r="L15" s="199">
        <v>0</v>
      </c>
      <c r="M15" s="199">
        <v>0</v>
      </c>
      <c r="N15" s="199" t="str">
        <f ca="1">_xlfn.IFS(ISBLANK('2 Pattern Fill'!N15),"",IF(NOT(ISNA('#_2 Pattern Fill'!N15)),IF(ISNA('2 Pattern Fill'!N15),TRUE,FALSE),FALSE),"StuNAMsg",IF(AND(ISNA('#_2 Pattern Fill'!N15),ISNA('2 Pattern Fill'!N15)),TRUE,FALSE),"PerfectMsg",IF(NOT(ISERROR('#_2 Pattern Fill'!N15)),IF(ISERROR('2 Pattern Fill'!N15),TRUE,FALSE),FALSE),"StuErrorMsg",IF(TYPE('#_2 Pattern Fill'!N15)&lt;&gt;TYPE('2 Pattern Fill'!N15),TRUE,FALSE),"WrongTypeMsg",IF(_xlfn.ISFORMULA('#_2 Pattern Fill'!N15),IF(NOT(_xlfn.ISFORMULA('2 Pattern Fill'!N15)),TRUE),FALSE),"MissingFormulaMsg",IF(NOT(AND(ISNUMBER(FIND("[",_xlfn.FORMULATEXT('#_2 Pattern Fill'!N15))),ISNUMBER(FIND("!",_xlfn.FORMULATEXT('#_2 Pattern Fill'!N15))))),AND(ISNUMBER(FIND("[",_xlfn.FORMULATEXT('2 Pattern Fill'!N15))),ISNUMBER(FIND("!",_xlfn.FORMULATEXT('2 Pattern Fill'!N15)))),FALSE),"ExternalRefsMsg",IF(ISNUMBER('#_2 Pattern Fill'!N15),IF(ABS('#_2 Pattern Fill'!N15-'2 Pattern Fill'!N15)&gt;0.00001,TRUE,FALSE),IF('#_2 Pattern Fill'!N15&lt;&gt;'2 Pattern Fill'!N15,TRUE,FALSE)),IF(ISNUMBER('#_2 Pattern Fill'!N15),IF('#_2 Pattern Fill'!N15&gt;'2 Pattern Fill'!N15,"TooLow","TooHigh"),"WrongAnswer"),NOT(_xlfn.ISFORMULA('#_2 Pattern Fill'!N15)),IF(_xlfn.IFS(ISTEXT('#_2 Pattern Fill'!N15),FALSE,ISLOGICAL('#_2 Pattern Fill'!N15),FALSE,SUBSTITUTE(CELL("format",'#_2 Pattern Fill'!N15),"-","")=SUBSTITUTE(CELL("format",'2 Pattern Fill'!N15),"-",""),FALSE,CELL("format",'#_2 Pattern Fill'!N15)="G",FALSE,AND(CELL("format",'#_2 Pattern Fill'!N15)="F0",CELL("format",'2 Pattern Fill'!N15)="G"),FALSE,TRUE,IFERROR(IF(MATCH(CELL("format",'#_2 Pattern Fill'!N15)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Fill'!N15),_xlfn.FORMULATEXT('2 Pattern Fill'!N15),'2 Pattern Fill'!N15),"9","#"),"8","#"),"7","#"),"6","#"),"5","#"),"4","#"),"3","#"),"2","#"),"1","#"),"0","#"),"$",""),"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Fill'!N15),_xlfn.FORMULATEXT('2 Pattern Fill'!N15),'2 Pattern Fill'!N15),"9","#"),"8","#"),"7","#"),"6","#"),"5","#"),"4","#"),"3","#"),"2","#"),"1","#"),"0","#"),"$",""),"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Fill'!N15),_xlfn.FORMULATEXT('#_2 Pattern Fill'!N15),'#_2 Pattern Fill'!N15),"9","#"),"8","#"),"7","#"),"6","#"),"5","#"),"4","#"),"3","#"),"2","#"),"1","#"),"0","#"),"$",""),"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Fill'!N15),_xlfn.FORMULATEXT('#_2 Pattern Fill'!N15),'#_2 Pattern Fill'!N15),"9","#"),"8","#"),"7","#"),"6","#"),"5","#"),"4","#"),"3","#"),"2","#"),"1","#"),"0","#"),"$","")," ",""),",","@"),"&gt;","@"),"&lt;","@"),"=","@"),")","@"),"(","@"),"^","@"),"/","@"),"+","@"),"*","@"),"-","@"),"@#","")))/2,TRUE,FALSE),"HardCodeMsg",IF(LEN(IF(_xlfn.ISFORMULA('2 Pattern Fill'!N15),_xlfn.FORMULATEXT('2 Pattern Fill'!N15),'2 Pattern Fill'!N15))-LEN(SUBSTITUTE(IF(_xlfn.ISFORMULA('2 Pattern Fill'!N15),_xlfn.FORMULATEXT('2 Pattern Fill'!N15),'2 Pattern Fill'!N15),"""",""))&gt;LEN(IF(_xlfn.ISFORMULA('#_2 Pattern Fill'!N15),_xlfn.FORMULATEXT('#_2 Pattern Fill'!N15),'#_2 Pattern Fill'!N15))-LEN(SUBSTITUTE(IF(_xlfn.ISFORMULA('#_2 Pattern Fill'!N15),_xlfn.FORMULATEXT('#_2 Pattern Fill'!N15),'#_2 Pattern Fill'!N15),"""","")),TRUE,FALSE),"HardQuoteMsg",IF(LEN(IF(_xlfn.ISFORMULA('2 Pattern Fill'!N15),_xlfn.FORMULATEXT('2 Pattern Fill'!N15),'2 Pattern Fill'!N15))-LEN(SUBSTITUTE(IF(_xlfn.ISFORMULA('2 Pattern Fill'!N15),_xlfn.FORMULATEXT('2 Pattern Fill'!N15),'2 Pattern Fill'!N15),"$",""))&lt;LEN(IF(_xlfn.ISFORMULA('#_2 Pattern Fill'!N15),_xlfn.FORMULATEXT('#_2 Pattern Fill'!N15),'#_2 Pattern Fill'!N15))-LEN(SUBSTITUTE(IF(_xlfn.ISFORMULA('#_2 Pattern Fill'!N15),_xlfn.FORMULATEXT('#_2 Pattern Fill'!N15),'#_2 Pattern Fill'!N15),"$","")),TRUE,FALSE),"MissingAbsMsg",_xlfn.IFS(ISTEXT('#_2 Pattern Fill'!N15),FALSE,ISLOGICAL('#_2 Pattern Fill'!N15),FALSE,SUBSTITUTE(CELL("format",'#_2 Pattern Fill'!N15),"-","")=SUBSTITUTE(CELL("format",'2 Pattern Fill'!N15),"-",""),FALSE,CELL("format",'#_2 Pattern Fill'!N15)="G",FALSE,AND(CELL("format",'#_2 Pattern Fill'!N15)="F0",CELL("format",'2 Pattern Fill'!N15)="G"),FALSE,TRUE,IFERROR(IF(MATCH(CELL("format",'#_2 Pattern Fill'!N15),FormatCodes_SFX!$A$4:$A$53,0)&gt;0,TRUE),FALSE),TRUE,TRUE),"FormatMsg",TRUE,"PerfectMsg")</f>
        <v>PerfectMsg</v>
      </c>
      <c r="O15" s="199" t="str">
        <f ca="1">_xlfn.IFS(ISBLANK('2 Pattern Fill'!O15),"",IF(NOT(ISNA('#_2 Pattern Fill'!O15)),IF(ISNA('2 Pattern Fill'!O15),TRUE,FALSE),FALSE),"StuNAMsg",IF(AND(ISNA('#_2 Pattern Fill'!O15),ISNA('2 Pattern Fill'!O15)),TRUE,FALSE),"PerfectMsg",IF(NOT(ISERROR('#_2 Pattern Fill'!O15)),IF(ISERROR('2 Pattern Fill'!O15),TRUE,FALSE),FALSE),"StuErrorMsg",IF(TYPE('#_2 Pattern Fill'!O15)&lt;&gt;TYPE('2 Pattern Fill'!O15),TRUE,FALSE),"WrongTypeMsg",IF(_xlfn.ISFORMULA('#_2 Pattern Fill'!O15),IF(NOT(_xlfn.ISFORMULA('2 Pattern Fill'!O15)),TRUE),FALSE),"MissingFormulaMsg",IF(NOT(AND(ISNUMBER(FIND("[",_xlfn.FORMULATEXT('#_2 Pattern Fill'!O15))),ISNUMBER(FIND("!",_xlfn.FORMULATEXT('#_2 Pattern Fill'!O15))))),AND(ISNUMBER(FIND("[",_xlfn.FORMULATEXT('2 Pattern Fill'!O15))),ISNUMBER(FIND("!",_xlfn.FORMULATEXT('2 Pattern Fill'!O15)))),FALSE),"ExternalRefsMsg",IF(ISNUMBER('#_2 Pattern Fill'!O15),IF(ABS('#_2 Pattern Fill'!O15-'2 Pattern Fill'!O15)&gt;0.00001,TRUE,FALSE),IF('#_2 Pattern Fill'!O15&lt;&gt;'2 Pattern Fill'!O15,TRUE,FALSE)),IF(ISNUMBER('#_2 Pattern Fill'!O15),IF('#_2 Pattern Fill'!O15&gt;'2 Pattern Fill'!O15,"TooLow","TooHigh"),"WrongAnswer"),NOT(_xlfn.ISFORMULA('#_2 Pattern Fill'!O15)),IF(_xlfn.IFS(ISTEXT('#_2 Pattern Fill'!O15),FALSE,ISLOGICAL('#_2 Pattern Fill'!O15),FALSE,SUBSTITUTE(CELL("format",'#_2 Pattern Fill'!O15),"-","")=SUBSTITUTE(CELL("format",'2 Pattern Fill'!O15),"-",""),FALSE,CELL("format",'#_2 Pattern Fill'!O15)="G",FALSE,AND(CELL("format",'#_2 Pattern Fill'!O15)="F0",CELL("format",'2 Pattern Fill'!O15)="G"),FALSE,TRUE,IFERROR(IF(MATCH(CELL("format",'#_2 Pattern Fill'!O15)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Fill'!O15),_xlfn.FORMULATEXT('2 Pattern Fill'!O15),'2 Pattern Fill'!O15),"9","#"),"8","#"),"7","#"),"6","#"),"5","#"),"4","#"),"3","#"),"2","#"),"1","#"),"0","#"),"$",""),"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Fill'!O15),_xlfn.FORMULATEXT('2 Pattern Fill'!O15),'2 Pattern Fill'!O15),"9","#"),"8","#"),"7","#"),"6","#"),"5","#"),"4","#"),"3","#"),"2","#"),"1","#"),"0","#"),"$",""),"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Fill'!O15),_xlfn.FORMULATEXT('#_2 Pattern Fill'!O15),'#_2 Pattern Fill'!O15),"9","#"),"8","#"),"7","#"),"6","#"),"5","#"),"4","#"),"3","#"),"2","#"),"1","#"),"0","#"),"$",""),"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Fill'!O15),_xlfn.FORMULATEXT('#_2 Pattern Fill'!O15),'#_2 Pattern Fill'!O15),"9","#"),"8","#"),"7","#"),"6","#"),"5","#"),"4","#"),"3","#"),"2","#"),"1","#"),"0","#"),"$","")," ",""),",","@"),"&gt;","@"),"&lt;","@"),"=","@"),")","@"),"(","@"),"^","@"),"/","@"),"+","@"),"*","@"),"-","@"),"@#","")))/2,TRUE,FALSE),"HardCodeMsg",IF(LEN(IF(_xlfn.ISFORMULA('2 Pattern Fill'!O15),_xlfn.FORMULATEXT('2 Pattern Fill'!O15),'2 Pattern Fill'!O15))-LEN(SUBSTITUTE(IF(_xlfn.ISFORMULA('2 Pattern Fill'!O15),_xlfn.FORMULATEXT('2 Pattern Fill'!O15),'2 Pattern Fill'!O15),"""",""))&gt;LEN(IF(_xlfn.ISFORMULA('#_2 Pattern Fill'!O15),_xlfn.FORMULATEXT('#_2 Pattern Fill'!O15),'#_2 Pattern Fill'!O15))-LEN(SUBSTITUTE(IF(_xlfn.ISFORMULA('#_2 Pattern Fill'!O15),_xlfn.FORMULATEXT('#_2 Pattern Fill'!O15),'#_2 Pattern Fill'!O15),"""","")),TRUE,FALSE),"HardQuoteMsg",IF(LEN(IF(_xlfn.ISFORMULA('2 Pattern Fill'!O15),_xlfn.FORMULATEXT('2 Pattern Fill'!O15),'2 Pattern Fill'!O15))-LEN(SUBSTITUTE(IF(_xlfn.ISFORMULA('2 Pattern Fill'!O15),_xlfn.FORMULATEXT('2 Pattern Fill'!O15),'2 Pattern Fill'!O15),"$",""))&lt;LEN(IF(_xlfn.ISFORMULA('#_2 Pattern Fill'!O15),_xlfn.FORMULATEXT('#_2 Pattern Fill'!O15),'#_2 Pattern Fill'!O15))-LEN(SUBSTITUTE(IF(_xlfn.ISFORMULA('#_2 Pattern Fill'!O15),_xlfn.FORMULATEXT('#_2 Pattern Fill'!O15),'#_2 Pattern Fill'!O15),"$","")),TRUE,FALSE),"MissingAbsMsg",_xlfn.IFS(ISTEXT('#_2 Pattern Fill'!O15),FALSE,ISLOGICAL('#_2 Pattern Fill'!O15),FALSE,SUBSTITUTE(CELL("format",'#_2 Pattern Fill'!O15),"-","")=SUBSTITUTE(CELL("format",'2 Pattern Fill'!O15),"-",""),FALSE,CELL("format",'#_2 Pattern Fill'!O15)="G",FALSE,AND(CELL("format",'#_2 Pattern Fill'!O15)="F0",CELL("format",'2 Pattern Fill'!O15)="G"),FALSE,TRUE,IFERROR(IF(MATCH(CELL("format",'#_2 Pattern Fill'!O15),FormatCodes_SFX!$A$4:$A$53,0)&gt;0,TRUE),FALSE),TRUE,TRUE),"FormatMsg",TRUE,"PerfectMsg")</f>
        <v>PerfectMsg</v>
      </c>
      <c r="P15" s="199" t="str">
        <f ca="1">_xlfn.IFS(ISBLANK('2 Pattern Fill'!P15),"",IF(NOT(ISNA('#_2 Pattern Fill'!P15)),IF(ISNA('2 Pattern Fill'!P15),TRUE,FALSE),FALSE),"StuNAMsg",IF(AND(ISNA('#_2 Pattern Fill'!P15),ISNA('2 Pattern Fill'!P15)),TRUE,FALSE),"PerfectMsg",IF(NOT(ISERROR('#_2 Pattern Fill'!P15)),IF(ISERROR('2 Pattern Fill'!P15),TRUE,FALSE),FALSE),"StuErrorMsg",IF(TYPE('#_2 Pattern Fill'!P15)&lt;&gt;TYPE('2 Pattern Fill'!P15),TRUE,FALSE),"WrongTypeMsg",IF(_xlfn.ISFORMULA('#_2 Pattern Fill'!P15),IF(NOT(_xlfn.ISFORMULA('2 Pattern Fill'!P15)),TRUE),FALSE),"MissingFormulaMsg",IF(NOT(AND(ISNUMBER(FIND("[",_xlfn.FORMULATEXT('#_2 Pattern Fill'!P15))),ISNUMBER(FIND("!",_xlfn.FORMULATEXT('#_2 Pattern Fill'!P15))))),AND(ISNUMBER(FIND("[",_xlfn.FORMULATEXT('2 Pattern Fill'!P15))),ISNUMBER(FIND("!",_xlfn.FORMULATEXT('2 Pattern Fill'!P15)))),FALSE),"ExternalRefsMsg",IF(ISNUMBER('#_2 Pattern Fill'!P15),IF(ABS('#_2 Pattern Fill'!P15-'2 Pattern Fill'!P15)&gt;0.00001,TRUE,FALSE),IF('#_2 Pattern Fill'!P15&lt;&gt;'2 Pattern Fill'!P15,TRUE,FALSE)),IF(ISNUMBER('#_2 Pattern Fill'!P15),IF('#_2 Pattern Fill'!P15&gt;'2 Pattern Fill'!P15,"TooLow","TooHigh"),"WrongAnswer"),NOT(_xlfn.ISFORMULA('#_2 Pattern Fill'!P15)),IF(_xlfn.IFS(ISTEXT('#_2 Pattern Fill'!P15),FALSE,ISLOGICAL('#_2 Pattern Fill'!P15),FALSE,SUBSTITUTE(CELL("format",'#_2 Pattern Fill'!P15),"-","")=SUBSTITUTE(CELL("format",'2 Pattern Fill'!P15),"-",""),FALSE,CELL("format",'#_2 Pattern Fill'!P15)="G",FALSE,AND(CELL("format",'#_2 Pattern Fill'!P15)="F0",CELL("format",'2 Pattern Fill'!P15)="G"),FALSE,TRUE,IFERROR(IF(MATCH(CELL("format",'#_2 Pattern Fill'!P15)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Fill'!P15),_xlfn.FORMULATEXT('2 Pattern Fill'!P15),'2 Pattern Fill'!P15),"9","#"),"8","#"),"7","#"),"6","#"),"5","#"),"4","#"),"3","#"),"2","#"),"1","#"),"0","#"),"$",""),"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Fill'!P15),_xlfn.FORMULATEXT('2 Pattern Fill'!P15),'2 Pattern Fill'!P15),"9","#"),"8","#"),"7","#"),"6","#"),"5","#"),"4","#"),"3","#"),"2","#"),"1","#"),"0","#"),"$",""),"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Fill'!P15),_xlfn.FORMULATEXT('#_2 Pattern Fill'!P15),'#_2 Pattern Fill'!P15),"9","#"),"8","#"),"7","#"),"6","#"),"5","#"),"4","#"),"3","#"),"2","#"),"1","#"),"0","#"),"$",""),"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Fill'!P15),_xlfn.FORMULATEXT('#_2 Pattern Fill'!P15),'#_2 Pattern Fill'!P15),"9","#"),"8","#"),"7","#"),"6","#"),"5","#"),"4","#"),"3","#"),"2","#"),"1","#"),"0","#"),"$","")," ",""),",","@"),"&gt;","@"),"&lt;","@"),"=","@"),")","@"),"(","@"),"^","@"),"/","@"),"+","@"),"*","@"),"-","@"),"@#","")))/2,TRUE,FALSE),"HardCodeMsg",IF(LEN(IF(_xlfn.ISFORMULA('2 Pattern Fill'!P15),_xlfn.FORMULATEXT('2 Pattern Fill'!P15),'2 Pattern Fill'!P15))-LEN(SUBSTITUTE(IF(_xlfn.ISFORMULA('2 Pattern Fill'!P15),_xlfn.FORMULATEXT('2 Pattern Fill'!P15),'2 Pattern Fill'!P15),"""",""))&gt;LEN(IF(_xlfn.ISFORMULA('#_2 Pattern Fill'!P15),_xlfn.FORMULATEXT('#_2 Pattern Fill'!P15),'#_2 Pattern Fill'!P15))-LEN(SUBSTITUTE(IF(_xlfn.ISFORMULA('#_2 Pattern Fill'!P15),_xlfn.FORMULATEXT('#_2 Pattern Fill'!P15),'#_2 Pattern Fill'!P15),"""","")),TRUE,FALSE),"HardQuoteMsg",IF(LEN(IF(_xlfn.ISFORMULA('2 Pattern Fill'!P15),_xlfn.FORMULATEXT('2 Pattern Fill'!P15),'2 Pattern Fill'!P15))-LEN(SUBSTITUTE(IF(_xlfn.ISFORMULA('2 Pattern Fill'!P15),_xlfn.FORMULATEXT('2 Pattern Fill'!P15),'2 Pattern Fill'!P15),"$",""))&lt;LEN(IF(_xlfn.ISFORMULA('#_2 Pattern Fill'!P15),_xlfn.FORMULATEXT('#_2 Pattern Fill'!P15),'#_2 Pattern Fill'!P15))-LEN(SUBSTITUTE(IF(_xlfn.ISFORMULA('#_2 Pattern Fill'!P15),_xlfn.FORMULATEXT('#_2 Pattern Fill'!P15),'#_2 Pattern Fill'!P15),"$","")),TRUE,FALSE),"MissingAbsMsg",_xlfn.IFS(ISTEXT('#_2 Pattern Fill'!P15),FALSE,ISLOGICAL('#_2 Pattern Fill'!P15),FALSE,SUBSTITUTE(CELL("format",'#_2 Pattern Fill'!P15),"-","")=SUBSTITUTE(CELL("format",'2 Pattern Fill'!P15),"-",""),FALSE,CELL("format",'#_2 Pattern Fill'!P15)="G",FALSE,AND(CELL("format",'#_2 Pattern Fill'!P15)="F0",CELL("format",'2 Pattern Fill'!P15)="G"),FALSE,TRUE,IFERROR(IF(MATCH(CELL("format",'#_2 Pattern Fill'!P15),FormatCodes_SFX!$A$4:$A$53,0)&gt;0,TRUE),FALSE),TRUE,TRUE),"FormatMsg",TRUE,"PerfectMsg")</f>
        <v>PerfectMsg</v>
      </c>
      <c r="Q15" s="199" t="str">
        <f ca="1">_xlfn.IFS(ISBLANK('2 Pattern Fill'!Q15),"",IF(NOT(ISNA('#_2 Pattern Fill'!Q15)),IF(ISNA('2 Pattern Fill'!Q15),TRUE,FALSE),FALSE),"StuNAMsg",IF(AND(ISNA('#_2 Pattern Fill'!Q15),ISNA('2 Pattern Fill'!Q15)),TRUE,FALSE),"PerfectMsg",IF(NOT(ISERROR('#_2 Pattern Fill'!Q15)),IF(ISERROR('2 Pattern Fill'!Q15),TRUE,FALSE),FALSE),"StuErrorMsg",IF(TYPE('#_2 Pattern Fill'!Q15)&lt;&gt;TYPE('2 Pattern Fill'!Q15),TRUE,FALSE),"WrongTypeMsg",IF(_xlfn.ISFORMULA('#_2 Pattern Fill'!Q15),IF(NOT(_xlfn.ISFORMULA('2 Pattern Fill'!Q15)),TRUE),FALSE),"MissingFormulaMsg",IF(NOT(AND(ISNUMBER(FIND("[",_xlfn.FORMULATEXT('#_2 Pattern Fill'!Q15))),ISNUMBER(FIND("!",_xlfn.FORMULATEXT('#_2 Pattern Fill'!Q15))))),AND(ISNUMBER(FIND("[",_xlfn.FORMULATEXT('2 Pattern Fill'!Q15))),ISNUMBER(FIND("!",_xlfn.FORMULATEXT('2 Pattern Fill'!Q15)))),FALSE),"ExternalRefsMsg",IF(ISNUMBER('#_2 Pattern Fill'!Q15),IF(ABS('#_2 Pattern Fill'!Q15-'2 Pattern Fill'!Q15)&gt;0.00001,TRUE,FALSE),IF('#_2 Pattern Fill'!Q15&lt;&gt;'2 Pattern Fill'!Q15,TRUE,FALSE)),IF(ISNUMBER('#_2 Pattern Fill'!Q15),IF('#_2 Pattern Fill'!Q15&gt;'2 Pattern Fill'!Q15,"TooLow","TooHigh"),"WrongAnswer"),NOT(_xlfn.ISFORMULA('#_2 Pattern Fill'!Q15)),IF(_xlfn.IFS(ISTEXT('#_2 Pattern Fill'!Q15),FALSE,ISLOGICAL('#_2 Pattern Fill'!Q15),FALSE,SUBSTITUTE(CELL("format",'#_2 Pattern Fill'!Q15),"-","")=SUBSTITUTE(CELL("format",'2 Pattern Fill'!Q15),"-",""),FALSE,CELL("format",'#_2 Pattern Fill'!Q15)="G",FALSE,AND(CELL("format",'#_2 Pattern Fill'!Q15)="F0",CELL("format",'2 Pattern Fill'!Q15)="G"),FALSE,TRUE,IFERROR(IF(MATCH(CELL("format",'#_2 Pattern Fill'!Q15)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Fill'!Q15),_xlfn.FORMULATEXT('2 Pattern Fill'!Q15),'2 Pattern Fill'!Q15),"9","#"),"8","#"),"7","#"),"6","#"),"5","#"),"4","#"),"3","#"),"2","#"),"1","#"),"0","#"),"$",""),"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Fill'!Q15),_xlfn.FORMULATEXT('2 Pattern Fill'!Q15),'2 Pattern Fill'!Q15),"9","#"),"8","#"),"7","#"),"6","#"),"5","#"),"4","#"),"3","#"),"2","#"),"1","#"),"0","#"),"$",""),"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Fill'!Q15),_xlfn.FORMULATEXT('#_2 Pattern Fill'!Q15),'#_2 Pattern Fill'!Q15),"9","#"),"8","#"),"7","#"),"6","#"),"5","#"),"4","#"),"3","#"),"2","#"),"1","#"),"0","#"),"$",""),"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Fill'!Q15),_xlfn.FORMULATEXT('#_2 Pattern Fill'!Q15),'#_2 Pattern Fill'!Q15),"9","#"),"8","#"),"7","#"),"6","#"),"5","#"),"4","#"),"3","#"),"2","#"),"1","#"),"0","#"),"$","")," ",""),",","@"),"&gt;","@"),"&lt;","@"),"=","@"),")","@"),"(","@"),"^","@"),"/","@"),"+","@"),"*","@"),"-","@"),"@#","")))/2,TRUE,FALSE),"HardCodeMsg",IF(LEN(IF(_xlfn.ISFORMULA('2 Pattern Fill'!Q15),_xlfn.FORMULATEXT('2 Pattern Fill'!Q15),'2 Pattern Fill'!Q15))-LEN(SUBSTITUTE(IF(_xlfn.ISFORMULA('2 Pattern Fill'!Q15),_xlfn.FORMULATEXT('2 Pattern Fill'!Q15),'2 Pattern Fill'!Q15),"""",""))&gt;LEN(IF(_xlfn.ISFORMULA('#_2 Pattern Fill'!Q15),_xlfn.FORMULATEXT('#_2 Pattern Fill'!Q15),'#_2 Pattern Fill'!Q15))-LEN(SUBSTITUTE(IF(_xlfn.ISFORMULA('#_2 Pattern Fill'!Q15),_xlfn.FORMULATEXT('#_2 Pattern Fill'!Q15),'#_2 Pattern Fill'!Q15),"""","")),TRUE,FALSE),"HardQuoteMsg",IF(LEN(IF(_xlfn.ISFORMULA('2 Pattern Fill'!Q15),_xlfn.FORMULATEXT('2 Pattern Fill'!Q15),'2 Pattern Fill'!Q15))-LEN(SUBSTITUTE(IF(_xlfn.ISFORMULA('2 Pattern Fill'!Q15),_xlfn.FORMULATEXT('2 Pattern Fill'!Q15),'2 Pattern Fill'!Q15),"$",""))&lt;LEN(IF(_xlfn.ISFORMULA('#_2 Pattern Fill'!Q15),_xlfn.FORMULATEXT('#_2 Pattern Fill'!Q15),'#_2 Pattern Fill'!Q15))-LEN(SUBSTITUTE(IF(_xlfn.ISFORMULA('#_2 Pattern Fill'!Q15),_xlfn.FORMULATEXT('#_2 Pattern Fill'!Q15),'#_2 Pattern Fill'!Q15),"$","")),TRUE,FALSE),"MissingAbsMsg",_xlfn.IFS(ISTEXT('#_2 Pattern Fill'!Q15),FALSE,ISLOGICAL('#_2 Pattern Fill'!Q15),FALSE,SUBSTITUTE(CELL("format",'#_2 Pattern Fill'!Q15),"-","")=SUBSTITUTE(CELL("format",'2 Pattern Fill'!Q15),"-",""),FALSE,CELL("format",'#_2 Pattern Fill'!Q15)="G",FALSE,AND(CELL("format",'#_2 Pattern Fill'!Q15)="F0",CELL("format",'2 Pattern Fill'!Q15)="G"),FALSE,TRUE,IFERROR(IF(MATCH(CELL("format",'#_2 Pattern Fill'!Q15),FormatCodes_SFX!$A$4:$A$53,0)&gt;0,TRUE),FALSE),TRUE,TRUE),"FormatMsg",TRUE,"PerfectMsg")</f>
        <v>PerfectMsg</v>
      </c>
      <c r="R15" s="199" t="str">
        <f ca="1">_xlfn.IFS(ISBLANK('2 Pattern Fill'!R15),"",IF(NOT(ISNA('#_2 Pattern Fill'!R15)),IF(ISNA('2 Pattern Fill'!R15),TRUE,FALSE),FALSE),"StuNAMsg",IF(AND(ISNA('#_2 Pattern Fill'!R15),ISNA('2 Pattern Fill'!R15)),TRUE,FALSE),"PerfectMsg",IF(NOT(ISERROR('#_2 Pattern Fill'!R15)),IF(ISERROR('2 Pattern Fill'!R15),TRUE,FALSE),FALSE),"StuErrorMsg",IF(TYPE('#_2 Pattern Fill'!R15)&lt;&gt;TYPE('2 Pattern Fill'!R15),TRUE,FALSE),"WrongTypeMsg",IF(_xlfn.ISFORMULA('#_2 Pattern Fill'!R15),IF(NOT(_xlfn.ISFORMULA('2 Pattern Fill'!R15)),TRUE),FALSE),"MissingFormulaMsg",IF(NOT(AND(ISNUMBER(FIND("[",_xlfn.FORMULATEXT('#_2 Pattern Fill'!R15))),ISNUMBER(FIND("!",_xlfn.FORMULATEXT('#_2 Pattern Fill'!R15))))),AND(ISNUMBER(FIND("[",_xlfn.FORMULATEXT('2 Pattern Fill'!R15))),ISNUMBER(FIND("!",_xlfn.FORMULATEXT('2 Pattern Fill'!R15)))),FALSE),"ExternalRefsMsg",IF(ISNUMBER('#_2 Pattern Fill'!R15),IF(ABS('#_2 Pattern Fill'!R15-'2 Pattern Fill'!R15)&gt;0.00001,TRUE,FALSE),IF('#_2 Pattern Fill'!R15&lt;&gt;'2 Pattern Fill'!R15,TRUE,FALSE)),IF(ISNUMBER('#_2 Pattern Fill'!R15),IF('#_2 Pattern Fill'!R15&gt;'2 Pattern Fill'!R15,"TooLow","TooHigh"),"WrongAnswer"),NOT(_xlfn.ISFORMULA('#_2 Pattern Fill'!R15)),IF(_xlfn.IFS(ISTEXT('#_2 Pattern Fill'!R15),FALSE,ISLOGICAL('#_2 Pattern Fill'!R15),FALSE,SUBSTITUTE(CELL("format",'#_2 Pattern Fill'!R15),"-","")=SUBSTITUTE(CELL("format",'2 Pattern Fill'!R15),"-",""),FALSE,CELL("format",'#_2 Pattern Fill'!R15)="G",FALSE,AND(CELL("format",'#_2 Pattern Fill'!R15)="F0",CELL("format",'2 Pattern Fill'!R15)="G"),FALSE,TRUE,IFERROR(IF(MATCH(CELL("format",'#_2 Pattern Fill'!R15)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Fill'!R15),_xlfn.FORMULATEXT('2 Pattern Fill'!R15),'2 Pattern Fill'!R15),"9","#"),"8","#"),"7","#"),"6","#"),"5","#"),"4","#"),"3","#"),"2","#"),"1","#"),"0","#"),"$",""),"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Fill'!R15),_xlfn.FORMULATEXT('2 Pattern Fill'!R15),'2 Pattern Fill'!R15),"9","#"),"8","#"),"7","#"),"6","#"),"5","#"),"4","#"),"3","#"),"2","#"),"1","#"),"0","#"),"$",""),"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Fill'!R15),_xlfn.FORMULATEXT('#_2 Pattern Fill'!R15),'#_2 Pattern Fill'!R15),"9","#"),"8","#"),"7","#"),"6","#"),"5","#"),"4","#"),"3","#"),"2","#"),"1","#"),"0","#"),"$",""),"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Fill'!R15),_xlfn.FORMULATEXT('#_2 Pattern Fill'!R15),'#_2 Pattern Fill'!R15),"9","#"),"8","#"),"7","#"),"6","#"),"5","#"),"4","#"),"3","#"),"2","#"),"1","#"),"0","#"),"$","")," ",""),",","@"),"&gt;","@"),"&lt;","@"),"=","@"),")","@"),"(","@"),"^","@"),"/","@"),"+","@"),"*","@"),"-","@"),"@#","")))/2,TRUE,FALSE),"HardCodeMsg",IF(LEN(IF(_xlfn.ISFORMULA('2 Pattern Fill'!R15),_xlfn.FORMULATEXT('2 Pattern Fill'!R15),'2 Pattern Fill'!R15))-LEN(SUBSTITUTE(IF(_xlfn.ISFORMULA('2 Pattern Fill'!R15),_xlfn.FORMULATEXT('2 Pattern Fill'!R15),'2 Pattern Fill'!R15),"""",""))&gt;LEN(IF(_xlfn.ISFORMULA('#_2 Pattern Fill'!R15),_xlfn.FORMULATEXT('#_2 Pattern Fill'!R15),'#_2 Pattern Fill'!R15))-LEN(SUBSTITUTE(IF(_xlfn.ISFORMULA('#_2 Pattern Fill'!R15),_xlfn.FORMULATEXT('#_2 Pattern Fill'!R15),'#_2 Pattern Fill'!R15),"""","")),TRUE,FALSE),"HardQuoteMsg",IF(LEN(IF(_xlfn.ISFORMULA('2 Pattern Fill'!R15),_xlfn.FORMULATEXT('2 Pattern Fill'!R15),'2 Pattern Fill'!R15))-LEN(SUBSTITUTE(IF(_xlfn.ISFORMULA('2 Pattern Fill'!R15),_xlfn.FORMULATEXT('2 Pattern Fill'!R15),'2 Pattern Fill'!R15),"$",""))&lt;LEN(IF(_xlfn.ISFORMULA('#_2 Pattern Fill'!R15),_xlfn.FORMULATEXT('#_2 Pattern Fill'!R15),'#_2 Pattern Fill'!R15))-LEN(SUBSTITUTE(IF(_xlfn.ISFORMULA('#_2 Pattern Fill'!R15),_xlfn.FORMULATEXT('#_2 Pattern Fill'!R15),'#_2 Pattern Fill'!R15),"$","")),TRUE,FALSE),"MissingAbsMsg",_xlfn.IFS(ISTEXT('#_2 Pattern Fill'!R15),FALSE,ISLOGICAL('#_2 Pattern Fill'!R15),FALSE,SUBSTITUTE(CELL("format",'#_2 Pattern Fill'!R15),"-","")=SUBSTITUTE(CELL("format",'2 Pattern Fill'!R15),"-",""),FALSE,CELL("format",'#_2 Pattern Fill'!R15)="G",FALSE,AND(CELL("format",'#_2 Pattern Fill'!R15)="F0",CELL("format",'2 Pattern Fill'!R15)="G"),FALSE,TRUE,IFERROR(IF(MATCH(CELL("format",'#_2 Pattern Fill'!R15),FormatCodes_SFX!$A$4:$A$53,0)&gt;0,TRUE),FALSE),TRUE,TRUE),"FormatMsg",TRUE,"PerfectMsg")</f>
        <v>PerfectMsg</v>
      </c>
    </row>
    <row r="16" spans="1:18">
      <c r="B16" s="200">
        <v>0</v>
      </c>
      <c r="C16" s="199">
        <v>0</v>
      </c>
      <c r="D16" s="199">
        <v>0</v>
      </c>
      <c r="E16" s="199">
        <v>0</v>
      </c>
      <c r="F16" s="199">
        <v>0</v>
      </c>
      <c r="G16" s="199">
        <v>0</v>
      </c>
      <c r="H16" s="199">
        <v>0</v>
      </c>
      <c r="I16" s="199">
        <v>0</v>
      </c>
      <c r="K16" s="198">
        <v>0</v>
      </c>
      <c r="L16" s="201">
        <v>0</v>
      </c>
      <c r="M16" s="201">
        <v>0</v>
      </c>
      <c r="N16" s="201" t="str">
        <f ca="1">_xlfn.IFS(ISBLANK('2 Pattern Fill'!N16),"",IF(NOT(ISNA('#_2 Pattern Fill'!N16)),IF(ISNA('2 Pattern Fill'!N16),TRUE,FALSE),FALSE),"StuNAMsg",IF(AND(ISNA('#_2 Pattern Fill'!N16),ISNA('2 Pattern Fill'!N16)),TRUE,FALSE),"PerfectMsg",IF(NOT(ISERROR('#_2 Pattern Fill'!N16)),IF(ISERROR('2 Pattern Fill'!N16),TRUE,FALSE),FALSE),"StuErrorMsg",IF(TYPE('#_2 Pattern Fill'!N16)&lt;&gt;TYPE('2 Pattern Fill'!N16),TRUE,FALSE),"WrongTypeMsg",IF(_xlfn.ISFORMULA('#_2 Pattern Fill'!N16),IF(NOT(_xlfn.ISFORMULA('2 Pattern Fill'!N16)),TRUE),FALSE),"MissingFormulaMsg",IF(NOT(AND(ISNUMBER(FIND("[",_xlfn.FORMULATEXT('#_2 Pattern Fill'!N16))),ISNUMBER(FIND("!",_xlfn.FORMULATEXT('#_2 Pattern Fill'!N16))))),AND(ISNUMBER(FIND("[",_xlfn.FORMULATEXT('2 Pattern Fill'!N16))),ISNUMBER(FIND("!",_xlfn.FORMULATEXT('2 Pattern Fill'!N16)))),FALSE),"ExternalRefsMsg",IF(ISNUMBER('#_2 Pattern Fill'!N16),IF(ABS('#_2 Pattern Fill'!N16-'2 Pattern Fill'!N16)&gt;0.00001,TRUE,FALSE),IF('#_2 Pattern Fill'!N16&lt;&gt;'2 Pattern Fill'!N16,TRUE,FALSE)),IF(ISNUMBER('#_2 Pattern Fill'!N16),IF('#_2 Pattern Fill'!N16&gt;'2 Pattern Fill'!N16,"TooLow","TooHigh"),"WrongAnswer"),NOT(_xlfn.ISFORMULA('#_2 Pattern Fill'!N16)),IF(_xlfn.IFS(ISTEXT('#_2 Pattern Fill'!N16),FALSE,ISLOGICAL('#_2 Pattern Fill'!N16),FALSE,SUBSTITUTE(CELL("format",'#_2 Pattern Fill'!N16),"-","")=SUBSTITUTE(CELL("format",'2 Pattern Fill'!N16),"-",""),FALSE,CELL("format",'#_2 Pattern Fill'!N16)="G",FALSE,AND(CELL("format",'#_2 Pattern Fill'!N16)="F0",CELL("format",'2 Pattern Fill'!N16)="G"),FALSE,TRUE,IFERROR(IF(MATCH(CELL("format",'#_2 Pattern Fill'!N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Fill'!N16),_xlfn.FORMULATEXT('2 Pattern Fill'!N16),'2 Pattern Fill'!N16),"9","#"),"8","#"),"7","#"),"6","#"),"5","#"),"4","#"),"3","#"),"2","#"),"1","#"),"0","#"),"$",""),"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Fill'!N16),_xlfn.FORMULATEXT('2 Pattern Fill'!N16),'2 Pattern Fill'!N16),"9","#"),"8","#"),"7","#"),"6","#"),"5","#"),"4","#"),"3","#"),"2","#"),"1","#"),"0","#"),"$",""),"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Fill'!N16),_xlfn.FORMULATEXT('#_2 Pattern Fill'!N16),'#_2 Pattern Fill'!N16),"9","#"),"8","#"),"7","#"),"6","#"),"5","#"),"4","#"),"3","#"),"2","#"),"1","#"),"0","#"),"$",""),"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Fill'!N16),_xlfn.FORMULATEXT('#_2 Pattern Fill'!N16),'#_2 Pattern Fill'!N16),"9","#"),"8","#"),"7","#"),"6","#"),"5","#"),"4","#"),"3","#"),"2","#"),"1","#"),"0","#"),"$","")," ",""),",","@"),"&gt;","@"),"&lt;","@"),"=","@"),")","@"),"(","@"),"^","@"),"/","@"),"+","@"),"*","@"),"-","@"),"@#","")))/2,TRUE,FALSE),"HardCodeMsg",IF(LEN(IF(_xlfn.ISFORMULA('2 Pattern Fill'!N16),_xlfn.FORMULATEXT('2 Pattern Fill'!N16),'2 Pattern Fill'!N16))-LEN(SUBSTITUTE(IF(_xlfn.ISFORMULA('2 Pattern Fill'!N16),_xlfn.FORMULATEXT('2 Pattern Fill'!N16),'2 Pattern Fill'!N16),"""",""))&gt;LEN(IF(_xlfn.ISFORMULA('#_2 Pattern Fill'!N16),_xlfn.FORMULATEXT('#_2 Pattern Fill'!N16),'#_2 Pattern Fill'!N16))-LEN(SUBSTITUTE(IF(_xlfn.ISFORMULA('#_2 Pattern Fill'!N16),_xlfn.FORMULATEXT('#_2 Pattern Fill'!N16),'#_2 Pattern Fill'!N16),"""","")),TRUE,FALSE),"HardQuoteMsg",IF(LEN(IF(_xlfn.ISFORMULA('2 Pattern Fill'!N16),_xlfn.FORMULATEXT('2 Pattern Fill'!N16),'2 Pattern Fill'!N16))-LEN(SUBSTITUTE(IF(_xlfn.ISFORMULA('2 Pattern Fill'!N16),_xlfn.FORMULATEXT('2 Pattern Fill'!N16),'2 Pattern Fill'!N16),"$",""))&lt;LEN(IF(_xlfn.ISFORMULA('#_2 Pattern Fill'!N16),_xlfn.FORMULATEXT('#_2 Pattern Fill'!N16),'#_2 Pattern Fill'!N16))-LEN(SUBSTITUTE(IF(_xlfn.ISFORMULA('#_2 Pattern Fill'!N16),_xlfn.FORMULATEXT('#_2 Pattern Fill'!N16),'#_2 Pattern Fill'!N16),"$","")),TRUE,FALSE),"MissingAbsMsg",_xlfn.IFS(ISTEXT('#_2 Pattern Fill'!N16),FALSE,ISLOGICAL('#_2 Pattern Fill'!N16),FALSE,SUBSTITUTE(CELL("format",'#_2 Pattern Fill'!N16),"-","")=SUBSTITUTE(CELL("format",'2 Pattern Fill'!N16),"-",""),FALSE,CELL("format",'#_2 Pattern Fill'!N16)="G",FALSE,AND(CELL("format",'#_2 Pattern Fill'!N16)="F0",CELL("format",'2 Pattern Fill'!N16)="G"),FALSE,TRUE,IFERROR(IF(MATCH(CELL("format",'#_2 Pattern Fill'!N16),FormatCodes_SFX!$A$4:$A$53,0)&gt;0,TRUE),FALSE),TRUE,TRUE),"FormatMsg",TRUE,"PerfectMsg")</f>
        <v>PerfectMsg</v>
      </c>
      <c r="O16" s="201" t="str">
        <f ca="1">_xlfn.IFS(ISBLANK('2 Pattern Fill'!O16),"",IF(NOT(ISNA('#_2 Pattern Fill'!O16)),IF(ISNA('2 Pattern Fill'!O16),TRUE,FALSE),FALSE),"StuNAMsg",IF(AND(ISNA('#_2 Pattern Fill'!O16),ISNA('2 Pattern Fill'!O16)),TRUE,FALSE),"PerfectMsg",IF(NOT(ISERROR('#_2 Pattern Fill'!O16)),IF(ISERROR('2 Pattern Fill'!O16),TRUE,FALSE),FALSE),"StuErrorMsg",IF(TYPE('#_2 Pattern Fill'!O16)&lt;&gt;TYPE('2 Pattern Fill'!O16),TRUE,FALSE),"WrongTypeMsg",IF(_xlfn.ISFORMULA('#_2 Pattern Fill'!O16),IF(NOT(_xlfn.ISFORMULA('2 Pattern Fill'!O16)),TRUE),FALSE),"MissingFormulaMsg",IF(NOT(AND(ISNUMBER(FIND("[",_xlfn.FORMULATEXT('#_2 Pattern Fill'!O16))),ISNUMBER(FIND("!",_xlfn.FORMULATEXT('#_2 Pattern Fill'!O16))))),AND(ISNUMBER(FIND("[",_xlfn.FORMULATEXT('2 Pattern Fill'!O16))),ISNUMBER(FIND("!",_xlfn.FORMULATEXT('2 Pattern Fill'!O16)))),FALSE),"ExternalRefsMsg",IF(ISNUMBER('#_2 Pattern Fill'!O16),IF(ABS('#_2 Pattern Fill'!O16-'2 Pattern Fill'!O16)&gt;0.00001,TRUE,FALSE),IF('#_2 Pattern Fill'!O16&lt;&gt;'2 Pattern Fill'!O16,TRUE,FALSE)),IF(ISNUMBER('#_2 Pattern Fill'!O16),IF('#_2 Pattern Fill'!O16&gt;'2 Pattern Fill'!O16,"TooLow","TooHigh"),"WrongAnswer"),NOT(_xlfn.ISFORMULA('#_2 Pattern Fill'!O16)),IF(_xlfn.IFS(ISTEXT('#_2 Pattern Fill'!O16),FALSE,ISLOGICAL('#_2 Pattern Fill'!O16),FALSE,SUBSTITUTE(CELL("format",'#_2 Pattern Fill'!O16),"-","")=SUBSTITUTE(CELL("format",'2 Pattern Fill'!O16),"-",""),FALSE,CELL("format",'#_2 Pattern Fill'!O16)="G",FALSE,AND(CELL("format",'#_2 Pattern Fill'!O16)="F0",CELL("format",'2 Pattern Fill'!O16)="G"),FALSE,TRUE,IFERROR(IF(MATCH(CELL("format",'#_2 Pattern Fill'!O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Fill'!O16),_xlfn.FORMULATEXT('2 Pattern Fill'!O16),'2 Pattern Fill'!O16),"9","#"),"8","#"),"7","#"),"6","#"),"5","#"),"4","#"),"3","#"),"2","#"),"1","#"),"0","#"),"$",""),"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Fill'!O16),_xlfn.FORMULATEXT('2 Pattern Fill'!O16),'2 Pattern Fill'!O16),"9","#"),"8","#"),"7","#"),"6","#"),"5","#"),"4","#"),"3","#"),"2","#"),"1","#"),"0","#"),"$",""),"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Fill'!O16),_xlfn.FORMULATEXT('#_2 Pattern Fill'!O16),'#_2 Pattern Fill'!O16),"9","#"),"8","#"),"7","#"),"6","#"),"5","#"),"4","#"),"3","#"),"2","#"),"1","#"),"0","#"),"$",""),"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Fill'!O16),_xlfn.FORMULATEXT('#_2 Pattern Fill'!O16),'#_2 Pattern Fill'!O16),"9","#"),"8","#"),"7","#"),"6","#"),"5","#"),"4","#"),"3","#"),"2","#"),"1","#"),"0","#"),"$","")," ",""),",","@"),"&gt;","@"),"&lt;","@"),"=","@"),")","@"),"(","@"),"^","@"),"/","@"),"+","@"),"*","@"),"-","@"),"@#","")))/2,TRUE,FALSE),"HardCodeMsg",IF(LEN(IF(_xlfn.ISFORMULA('2 Pattern Fill'!O16),_xlfn.FORMULATEXT('2 Pattern Fill'!O16),'2 Pattern Fill'!O16))-LEN(SUBSTITUTE(IF(_xlfn.ISFORMULA('2 Pattern Fill'!O16),_xlfn.FORMULATEXT('2 Pattern Fill'!O16),'2 Pattern Fill'!O16),"""",""))&gt;LEN(IF(_xlfn.ISFORMULA('#_2 Pattern Fill'!O16),_xlfn.FORMULATEXT('#_2 Pattern Fill'!O16),'#_2 Pattern Fill'!O16))-LEN(SUBSTITUTE(IF(_xlfn.ISFORMULA('#_2 Pattern Fill'!O16),_xlfn.FORMULATEXT('#_2 Pattern Fill'!O16),'#_2 Pattern Fill'!O16),"""","")),TRUE,FALSE),"HardQuoteMsg",IF(LEN(IF(_xlfn.ISFORMULA('2 Pattern Fill'!O16),_xlfn.FORMULATEXT('2 Pattern Fill'!O16),'2 Pattern Fill'!O16))-LEN(SUBSTITUTE(IF(_xlfn.ISFORMULA('2 Pattern Fill'!O16),_xlfn.FORMULATEXT('2 Pattern Fill'!O16),'2 Pattern Fill'!O16),"$",""))&lt;LEN(IF(_xlfn.ISFORMULA('#_2 Pattern Fill'!O16),_xlfn.FORMULATEXT('#_2 Pattern Fill'!O16),'#_2 Pattern Fill'!O16))-LEN(SUBSTITUTE(IF(_xlfn.ISFORMULA('#_2 Pattern Fill'!O16),_xlfn.FORMULATEXT('#_2 Pattern Fill'!O16),'#_2 Pattern Fill'!O16),"$","")),TRUE,FALSE),"MissingAbsMsg",_xlfn.IFS(ISTEXT('#_2 Pattern Fill'!O16),FALSE,ISLOGICAL('#_2 Pattern Fill'!O16),FALSE,SUBSTITUTE(CELL("format",'#_2 Pattern Fill'!O16),"-","")=SUBSTITUTE(CELL("format",'2 Pattern Fill'!O16),"-",""),FALSE,CELL("format",'#_2 Pattern Fill'!O16)="G",FALSE,AND(CELL("format",'#_2 Pattern Fill'!O16)="F0",CELL("format",'2 Pattern Fill'!O16)="G"),FALSE,TRUE,IFERROR(IF(MATCH(CELL("format",'#_2 Pattern Fill'!O16),FormatCodes_SFX!$A$4:$A$53,0)&gt;0,TRUE),FALSE),TRUE,TRUE),"FormatMsg",TRUE,"PerfectMsg")</f>
        <v>PerfectMsg</v>
      </c>
      <c r="P16" s="201" t="str">
        <f ca="1">_xlfn.IFS(ISBLANK('2 Pattern Fill'!P16),"",IF(NOT(ISNA('#_2 Pattern Fill'!P16)),IF(ISNA('2 Pattern Fill'!P16),TRUE,FALSE),FALSE),"StuNAMsg",IF(AND(ISNA('#_2 Pattern Fill'!P16),ISNA('2 Pattern Fill'!P16)),TRUE,FALSE),"PerfectMsg",IF(NOT(ISERROR('#_2 Pattern Fill'!P16)),IF(ISERROR('2 Pattern Fill'!P16),TRUE,FALSE),FALSE),"StuErrorMsg",IF(TYPE('#_2 Pattern Fill'!P16)&lt;&gt;TYPE('2 Pattern Fill'!P16),TRUE,FALSE),"WrongTypeMsg",IF(_xlfn.ISFORMULA('#_2 Pattern Fill'!P16),IF(NOT(_xlfn.ISFORMULA('2 Pattern Fill'!P16)),TRUE),FALSE),"MissingFormulaMsg",IF(NOT(AND(ISNUMBER(FIND("[",_xlfn.FORMULATEXT('#_2 Pattern Fill'!P16))),ISNUMBER(FIND("!",_xlfn.FORMULATEXT('#_2 Pattern Fill'!P16))))),AND(ISNUMBER(FIND("[",_xlfn.FORMULATEXT('2 Pattern Fill'!P16))),ISNUMBER(FIND("!",_xlfn.FORMULATEXT('2 Pattern Fill'!P16)))),FALSE),"ExternalRefsMsg",IF(ISNUMBER('#_2 Pattern Fill'!P16),IF(ABS('#_2 Pattern Fill'!P16-'2 Pattern Fill'!P16)&gt;0.00001,TRUE,FALSE),IF('#_2 Pattern Fill'!P16&lt;&gt;'2 Pattern Fill'!P16,TRUE,FALSE)),IF(ISNUMBER('#_2 Pattern Fill'!P16),IF('#_2 Pattern Fill'!P16&gt;'2 Pattern Fill'!P16,"TooLow","TooHigh"),"WrongAnswer"),NOT(_xlfn.ISFORMULA('#_2 Pattern Fill'!P16)),IF(_xlfn.IFS(ISTEXT('#_2 Pattern Fill'!P16),FALSE,ISLOGICAL('#_2 Pattern Fill'!P16),FALSE,SUBSTITUTE(CELL("format",'#_2 Pattern Fill'!P16),"-","")=SUBSTITUTE(CELL("format",'2 Pattern Fill'!P16),"-",""),FALSE,CELL("format",'#_2 Pattern Fill'!P16)="G",FALSE,AND(CELL("format",'#_2 Pattern Fill'!P16)="F0",CELL("format",'2 Pattern Fill'!P16)="G"),FALSE,TRUE,IFERROR(IF(MATCH(CELL("format",'#_2 Pattern Fill'!P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Fill'!P16),_xlfn.FORMULATEXT('2 Pattern Fill'!P16),'2 Pattern Fill'!P16),"9","#"),"8","#"),"7","#"),"6","#"),"5","#"),"4","#"),"3","#"),"2","#"),"1","#"),"0","#"),"$",""),"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Fill'!P16),_xlfn.FORMULATEXT('2 Pattern Fill'!P16),'2 Pattern Fill'!P16),"9","#"),"8","#"),"7","#"),"6","#"),"5","#"),"4","#"),"3","#"),"2","#"),"1","#"),"0","#"),"$",""),"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Fill'!P16),_xlfn.FORMULATEXT('#_2 Pattern Fill'!P16),'#_2 Pattern Fill'!P16),"9","#"),"8","#"),"7","#"),"6","#"),"5","#"),"4","#"),"3","#"),"2","#"),"1","#"),"0","#"),"$",""),"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Fill'!P16),_xlfn.FORMULATEXT('#_2 Pattern Fill'!P16),'#_2 Pattern Fill'!P16),"9","#"),"8","#"),"7","#"),"6","#"),"5","#"),"4","#"),"3","#"),"2","#"),"1","#"),"0","#"),"$","")," ",""),",","@"),"&gt;","@"),"&lt;","@"),"=","@"),")","@"),"(","@"),"^","@"),"/","@"),"+","@"),"*","@"),"-","@"),"@#","")))/2,TRUE,FALSE),"HardCodeMsg",IF(LEN(IF(_xlfn.ISFORMULA('2 Pattern Fill'!P16),_xlfn.FORMULATEXT('2 Pattern Fill'!P16),'2 Pattern Fill'!P16))-LEN(SUBSTITUTE(IF(_xlfn.ISFORMULA('2 Pattern Fill'!P16),_xlfn.FORMULATEXT('2 Pattern Fill'!P16),'2 Pattern Fill'!P16),"""",""))&gt;LEN(IF(_xlfn.ISFORMULA('#_2 Pattern Fill'!P16),_xlfn.FORMULATEXT('#_2 Pattern Fill'!P16),'#_2 Pattern Fill'!P16))-LEN(SUBSTITUTE(IF(_xlfn.ISFORMULA('#_2 Pattern Fill'!P16),_xlfn.FORMULATEXT('#_2 Pattern Fill'!P16),'#_2 Pattern Fill'!P16),"""","")),TRUE,FALSE),"HardQuoteMsg",IF(LEN(IF(_xlfn.ISFORMULA('2 Pattern Fill'!P16),_xlfn.FORMULATEXT('2 Pattern Fill'!P16),'2 Pattern Fill'!P16))-LEN(SUBSTITUTE(IF(_xlfn.ISFORMULA('2 Pattern Fill'!P16),_xlfn.FORMULATEXT('2 Pattern Fill'!P16),'2 Pattern Fill'!P16),"$",""))&lt;LEN(IF(_xlfn.ISFORMULA('#_2 Pattern Fill'!P16),_xlfn.FORMULATEXT('#_2 Pattern Fill'!P16),'#_2 Pattern Fill'!P16))-LEN(SUBSTITUTE(IF(_xlfn.ISFORMULA('#_2 Pattern Fill'!P16),_xlfn.FORMULATEXT('#_2 Pattern Fill'!P16),'#_2 Pattern Fill'!P16),"$","")),TRUE,FALSE),"MissingAbsMsg",_xlfn.IFS(ISTEXT('#_2 Pattern Fill'!P16),FALSE,ISLOGICAL('#_2 Pattern Fill'!P16),FALSE,SUBSTITUTE(CELL("format",'#_2 Pattern Fill'!P16),"-","")=SUBSTITUTE(CELL("format",'2 Pattern Fill'!P16),"-",""),FALSE,CELL("format",'#_2 Pattern Fill'!P16)="G",FALSE,AND(CELL("format",'#_2 Pattern Fill'!P16)="F0",CELL("format",'2 Pattern Fill'!P16)="G"),FALSE,TRUE,IFERROR(IF(MATCH(CELL("format",'#_2 Pattern Fill'!P16),FormatCodes_SFX!$A$4:$A$53,0)&gt;0,TRUE),FALSE),TRUE,TRUE),"FormatMsg",TRUE,"PerfectMsg")</f>
        <v>PerfectMsg</v>
      </c>
      <c r="Q16" s="201" t="str">
        <f ca="1">_xlfn.IFS(ISBLANK('2 Pattern Fill'!Q16),"",IF(NOT(ISNA('#_2 Pattern Fill'!Q16)),IF(ISNA('2 Pattern Fill'!Q16),TRUE,FALSE),FALSE),"StuNAMsg",IF(AND(ISNA('#_2 Pattern Fill'!Q16),ISNA('2 Pattern Fill'!Q16)),TRUE,FALSE),"PerfectMsg",IF(NOT(ISERROR('#_2 Pattern Fill'!Q16)),IF(ISERROR('2 Pattern Fill'!Q16),TRUE,FALSE),FALSE),"StuErrorMsg",IF(TYPE('#_2 Pattern Fill'!Q16)&lt;&gt;TYPE('2 Pattern Fill'!Q16),TRUE,FALSE),"WrongTypeMsg",IF(_xlfn.ISFORMULA('#_2 Pattern Fill'!Q16),IF(NOT(_xlfn.ISFORMULA('2 Pattern Fill'!Q16)),TRUE),FALSE),"MissingFormulaMsg",IF(NOT(AND(ISNUMBER(FIND("[",_xlfn.FORMULATEXT('#_2 Pattern Fill'!Q16))),ISNUMBER(FIND("!",_xlfn.FORMULATEXT('#_2 Pattern Fill'!Q16))))),AND(ISNUMBER(FIND("[",_xlfn.FORMULATEXT('2 Pattern Fill'!Q16))),ISNUMBER(FIND("!",_xlfn.FORMULATEXT('2 Pattern Fill'!Q16)))),FALSE),"ExternalRefsMsg",IF(ISNUMBER('#_2 Pattern Fill'!Q16),IF(ABS('#_2 Pattern Fill'!Q16-'2 Pattern Fill'!Q16)&gt;0.00001,TRUE,FALSE),IF('#_2 Pattern Fill'!Q16&lt;&gt;'2 Pattern Fill'!Q16,TRUE,FALSE)),IF(ISNUMBER('#_2 Pattern Fill'!Q16),IF('#_2 Pattern Fill'!Q16&gt;'2 Pattern Fill'!Q16,"TooLow","TooHigh"),"WrongAnswer"),NOT(_xlfn.ISFORMULA('#_2 Pattern Fill'!Q16)),IF(_xlfn.IFS(ISTEXT('#_2 Pattern Fill'!Q16),FALSE,ISLOGICAL('#_2 Pattern Fill'!Q16),FALSE,SUBSTITUTE(CELL("format",'#_2 Pattern Fill'!Q16),"-","")=SUBSTITUTE(CELL("format",'2 Pattern Fill'!Q16),"-",""),FALSE,CELL("format",'#_2 Pattern Fill'!Q16)="G",FALSE,AND(CELL("format",'#_2 Pattern Fill'!Q16)="F0",CELL("format",'2 Pattern Fill'!Q16)="G"),FALSE,TRUE,IFERROR(IF(MATCH(CELL("format",'#_2 Pattern Fill'!Q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Fill'!Q16),_xlfn.FORMULATEXT('2 Pattern Fill'!Q16),'2 Pattern Fill'!Q16),"9","#"),"8","#"),"7","#"),"6","#"),"5","#"),"4","#"),"3","#"),"2","#"),"1","#"),"0","#"),"$",""),"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Fill'!Q16),_xlfn.FORMULATEXT('2 Pattern Fill'!Q16),'2 Pattern Fill'!Q16),"9","#"),"8","#"),"7","#"),"6","#"),"5","#"),"4","#"),"3","#"),"2","#"),"1","#"),"0","#"),"$",""),"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Fill'!Q16),_xlfn.FORMULATEXT('#_2 Pattern Fill'!Q16),'#_2 Pattern Fill'!Q16),"9","#"),"8","#"),"7","#"),"6","#"),"5","#"),"4","#"),"3","#"),"2","#"),"1","#"),"0","#"),"$",""),"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Fill'!Q16),_xlfn.FORMULATEXT('#_2 Pattern Fill'!Q16),'#_2 Pattern Fill'!Q16),"9","#"),"8","#"),"7","#"),"6","#"),"5","#"),"4","#"),"3","#"),"2","#"),"1","#"),"0","#"),"$","")," ",""),",","@"),"&gt;","@"),"&lt;","@"),"=","@"),")","@"),"(","@"),"^","@"),"/","@"),"+","@"),"*","@"),"-","@"),"@#","")))/2,TRUE,FALSE),"HardCodeMsg",IF(LEN(IF(_xlfn.ISFORMULA('2 Pattern Fill'!Q16),_xlfn.FORMULATEXT('2 Pattern Fill'!Q16),'2 Pattern Fill'!Q16))-LEN(SUBSTITUTE(IF(_xlfn.ISFORMULA('2 Pattern Fill'!Q16),_xlfn.FORMULATEXT('2 Pattern Fill'!Q16),'2 Pattern Fill'!Q16),"""",""))&gt;LEN(IF(_xlfn.ISFORMULA('#_2 Pattern Fill'!Q16),_xlfn.FORMULATEXT('#_2 Pattern Fill'!Q16),'#_2 Pattern Fill'!Q16))-LEN(SUBSTITUTE(IF(_xlfn.ISFORMULA('#_2 Pattern Fill'!Q16),_xlfn.FORMULATEXT('#_2 Pattern Fill'!Q16),'#_2 Pattern Fill'!Q16),"""","")),TRUE,FALSE),"HardQuoteMsg",IF(LEN(IF(_xlfn.ISFORMULA('2 Pattern Fill'!Q16),_xlfn.FORMULATEXT('2 Pattern Fill'!Q16),'2 Pattern Fill'!Q16))-LEN(SUBSTITUTE(IF(_xlfn.ISFORMULA('2 Pattern Fill'!Q16),_xlfn.FORMULATEXT('2 Pattern Fill'!Q16),'2 Pattern Fill'!Q16),"$",""))&lt;LEN(IF(_xlfn.ISFORMULA('#_2 Pattern Fill'!Q16),_xlfn.FORMULATEXT('#_2 Pattern Fill'!Q16),'#_2 Pattern Fill'!Q16))-LEN(SUBSTITUTE(IF(_xlfn.ISFORMULA('#_2 Pattern Fill'!Q16),_xlfn.FORMULATEXT('#_2 Pattern Fill'!Q16),'#_2 Pattern Fill'!Q16),"$","")),TRUE,FALSE),"MissingAbsMsg",_xlfn.IFS(ISTEXT('#_2 Pattern Fill'!Q16),FALSE,ISLOGICAL('#_2 Pattern Fill'!Q16),FALSE,SUBSTITUTE(CELL("format",'#_2 Pattern Fill'!Q16),"-","")=SUBSTITUTE(CELL("format",'2 Pattern Fill'!Q16),"-",""),FALSE,CELL("format",'#_2 Pattern Fill'!Q16)="G",FALSE,AND(CELL("format",'#_2 Pattern Fill'!Q16)="F0",CELL("format",'2 Pattern Fill'!Q16)="G"),FALSE,TRUE,IFERROR(IF(MATCH(CELL("format",'#_2 Pattern Fill'!Q16),FormatCodes_SFX!$A$4:$A$53,0)&gt;0,TRUE),FALSE),TRUE,TRUE),"FormatMsg",TRUE,"PerfectMsg")</f>
        <v>PerfectMsg</v>
      </c>
      <c r="R16" s="201" t="str">
        <f ca="1">_xlfn.IFS(ISBLANK('2 Pattern Fill'!R16),"",IF(NOT(ISNA('#_2 Pattern Fill'!R16)),IF(ISNA('2 Pattern Fill'!R16),TRUE,FALSE),FALSE),"StuNAMsg",IF(AND(ISNA('#_2 Pattern Fill'!R16),ISNA('2 Pattern Fill'!R16)),TRUE,FALSE),"PerfectMsg",IF(NOT(ISERROR('#_2 Pattern Fill'!R16)),IF(ISERROR('2 Pattern Fill'!R16),TRUE,FALSE),FALSE),"StuErrorMsg",IF(TYPE('#_2 Pattern Fill'!R16)&lt;&gt;TYPE('2 Pattern Fill'!R16),TRUE,FALSE),"WrongTypeMsg",IF(_xlfn.ISFORMULA('#_2 Pattern Fill'!R16),IF(NOT(_xlfn.ISFORMULA('2 Pattern Fill'!R16)),TRUE),FALSE),"MissingFormulaMsg",IF(NOT(AND(ISNUMBER(FIND("[",_xlfn.FORMULATEXT('#_2 Pattern Fill'!R16))),ISNUMBER(FIND("!",_xlfn.FORMULATEXT('#_2 Pattern Fill'!R16))))),AND(ISNUMBER(FIND("[",_xlfn.FORMULATEXT('2 Pattern Fill'!R16))),ISNUMBER(FIND("!",_xlfn.FORMULATEXT('2 Pattern Fill'!R16)))),FALSE),"ExternalRefsMsg",IF(ISNUMBER('#_2 Pattern Fill'!R16),IF(ABS('#_2 Pattern Fill'!R16-'2 Pattern Fill'!R16)&gt;0.00001,TRUE,FALSE),IF('#_2 Pattern Fill'!R16&lt;&gt;'2 Pattern Fill'!R16,TRUE,FALSE)),IF(ISNUMBER('#_2 Pattern Fill'!R16),IF('#_2 Pattern Fill'!R16&gt;'2 Pattern Fill'!R16,"TooLow","TooHigh"),"WrongAnswer"),NOT(_xlfn.ISFORMULA('#_2 Pattern Fill'!R16)),IF(_xlfn.IFS(ISTEXT('#_2 Pattern Fill'!R16),FALSE,ISLOGICAL('#_2 Pattern Fill'!R16),FALSE,SUBSTITUTE(CELL("format",'#_2 Pattern Fill'!R16),"-","")=SUBSTITUTE(CELL("format",'2 Pattern Fill'!R16),"-",""),FALSE,CELL("format",'#_2 Pattern Fill'!R16)="G",FALSE,AND(CELL("format",'#_2 Pattern Fill'!R16)="F0",CELL("format",'2 Pattern Fill'!R16)="G"),FALSE,TRUE,IFERROR(IF(MATCH(CELL("format",'#_2 Pattern Fill'!R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Fill'!R16),_xlfn.FORMULATEXT('2 Pattern Fill'!R16),'2 Pattern Fill'!R16),"9","#"),"8","#"),"7","#"),"6","#"),"5","#"),"4","#"),"3","#"),"2","#"),"1","#"),"0","#"),"$",""),"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Fill'!R16),_xlfn.FORMULATEXT('2 Pattern Fill'!R16),'2 Pattern Fill'!R16),"9","#"),"8","#"),"7","#"),"6","#"),"5","#"),"4","#"),"3","#"),"2","#"),"1","#"),"0","#"),"$",""),"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Fill'!R16),_xlfn.FORMULATEXT('#_2 Pattern Fill'!R16),'#_2 Pattern Fill'!R16),"9","#"),"8","#"),"7","#"),"6","#"),"5","#"),"4","#"),"3","#"),"2","#"),"1","#"),"0","#"),"$",""),"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Fill'!R16),_xlfn.FORMULATEXT('#_2 Pattern Fill'!R16),'#_2 Pattern Fill'!R16),"9","#"),"8","#"),"7","#"),"6","#"),"5","#"),"4","#"),"3","#"),"2","#"),"1","#"),"0","#"),"$","")," ",""),",","@"),"&gt;","@"),"&lt;","@"),"=","@"),")","@"),"(","@"),"^","@"),"/","@"),"+","@"),"*","@"),"-","@"),"@#","")))/2,TRUE,FALSE),"HardCodeMsg",IF(LEN(IF(_xlfn.ISFORMULA('2 Pattern Fill'!R16),_xlfn.FORMULATEXT('2 Pattern Fill'!R16),'2 Pattern Fill'!R16))-LEN(SUBSTITUTE(IF(_xlfn.ISFORMULA('2 Pattern Fill'!R16),_xlfn.FORMULATEXT('2 Pattern Fill'!R16),'2 Pattern Fill'!R16),"""",""))&gt;LEN(IF(_xlfn.ISFORMULA('#_2 Pattern Fill'!R16),_xlfn.FORMULATEXT('#_2 Pattern Fill'!R16),'#_2 Pattern Fill'!R16))-LEN(SUBSTITUTE(IF(_xlfn.ISFORMULA('#_2 Pattern Fill'!R16),_xlfn.FORMULATEXT('#_2 Pattern Fill'!R16),'#_2 Pattern Fill'!R16),"""","")),TRUE,FALSE),"HardQuoteMsg",IF(LEN(IF(_xlfn.ISFORMULA('2 Pattern Fill'!R16),_xlfn.FORMULATEXT('2 Pattern Fill'!R16),'2 Pattern Fill'!R16))-LEN(SUBSTITUTE(IF(_xlfn.ISFORMULA('2 Pattern Fill'!R16),_xlfn.FORMULATEXT('2 Pattern Fill'!R16),'2 Pattern Fill'!R16),"$",""))&lt;LEN(IF(_xlfn.ISFORMULA('#_2 Pattern Fill'!R16),_xlfn.FORMULATEXT('#_2 Pattern Fill'!R16),'#_2 Pattern Fill'!R16))-LEN(SUBSTITUTE(IF(_xlfn.ISFORMULA('#_2 Pattern Fill'!R16),_xlfn.FORMULATEXT('#_2 Pattern Fill'!R16),'#_2 Pattern Fill'!R16),"$","")),TRUE,FALSE),"MissingAbsMsg",_xlfn.IFS(ISTEXT('#_2 Pattern Fill'!R16),FALSE,ISLOGICAL('#_2 Pattern Fill'!R16),FALSE,SUBSTITUTE(CELL("format",'#_2 Pattern Fill'!R16),"-","")=SUBSTITUTE(CELL("format",'2 Pattern Fill'!R16),"-",""),FALSE,CELL("format",'#_2 Pattern Fill'!R16)="G",FALSE,AND(CELL("format",'#_2 Pattern Fill'!R16)="F0",CELL("format",'2 Pattern Fill'!R16)="G"),FALSE,TRUE,IFERROR(IF(MATCH(CELL("format",'#_2 Pattern Fill'!R16),FormatCodes_SFX!$A$4:$A$53,0)&gt;0,TRUE),FALSE),TRUE,TRUE),"FormatMsg",TRUE,"PerfectMsg")</f>
        <v>PerfectMsg</v>
      </c>
    </row>
    <row r="17" spans="2:12">
      <c r="B17" s="200">
        <v>0</v>
      </c>
      <c r="C17" s="199">
        <v>0</v>
      </c>
      <c r="D17" s="199">
        <v>0</v>
      </c>
      <c r="E17" s="199">
        <v>0</v>
      </c>
      <c r="F17" s="199">
        <v>0</v>
      </c>
      <c r="G17" s="199">
        <v>0</v>
      </c>
      <c r="H17" s="199">
        <v>0</v>
      </c>
      <c r="I17" s="199">
        <v>0</v>
      </c>
    </row>
    <row r="18" spans="2:12">
      <c r="B18" s="200">
        <v>0</v>
      </c>
      <c r="C18" s="199">
        <v>0</v>
      </c>
      <c r="D18" s="199">
        <v>0</v>
      </c>
      <c r="E18" s="199">
        <v>0</v>
      </c>
      <c r="F18" s="199">
        <v>0</v>
      </c>
      <c r="G18" s="199">
        <v>0</v>
      </c>
      <c r="H18" s="199">
        <v>0</v>
      </c>
      <c r="I18" s="199">
        <v>0</v>
      </c>
    </row>
    <row r="19" spans="2:12">
      <c r="B19" s="200" t="str">
        <f ca="1">_xlfn.IFS(ISBLANK('2 Pattern Fill'!B19),"",IF(NOT(ISNA('#_2 Pattern Fill'!B19)),IF(ISNA('2 Pattern Fill'!B19),TRUE,FALSE),FALSE),"StuNAMsg",IF(AND(ISNA('#_2 Pattern Fill'!B19),ISNA('2 Pattern Fill'!B19)),TRUE,FALSE),"PerfectMsg",IF(NOT(ISERROR('#_2 Pattern Fill'!B19)),IF(ISERROR('2 Pattern Fill'!B19),TRUE,FALSE),FALSE),"StuErrorMsg",IF(TYPE('#_2 Pattern Fill'!B19)&lt;&gt;TYPE('2 Pattern Fill'!B19),TRUE,FALSE),"WrongTypeMsg",IF(_xlfn.ISFORMULA('#_2 Pattern Fill'!B19),IF(NOT(_xlfn.ISFORMULA('2 Pattern Fill'!B19)),TRUE),FALSE),"MissingFormulaMsg",IF(NOT(AND(ISNUMBER(FIND("[",_xlfn.FORMULATEXT('#_2 Pattern Fill'!B19))),ISNUMBER(FIND("!",_xlfn.FORMULATEXT('#_2 Pattern Fill'!B19))))),AND(ISNUMBER(FIND("[",_xlfn.FORMULATEXT('2 Pattern Fill'!B19))),ISNUMBER(FIND("!",_xlfn.FORMULATEXT('2 Pattern Fill'!B19)))),FALSE),"ExternalRefsMsg",IF(ISNUMBER('#_2 Pattern Fill'!B19),IF(ABS('#_2 Pattern Fill'!B19-'2 Pattern Fill'!B19)&gt;0.00001,TRUE,FALSE),IF('#_2 Pattern Fill'!B19&lt;&gt;'2 Pattern Fill'!B19,TRUE,FALSE)),IF(ISNUMBER('#_2 Pattern Fill'!B19),IF('#_2 Pattern Fill'!B19&gt;'2 Pattern Fill'!B19,"TooLow","TooHigh"),"WrongAnswer"),NOT(_xlfn.ISFORMULA('#_2 Pattern Fill'!B19)),IF(_xlfn.IFS(ISTEXT('#_2 Pattern Fill'!B19),FALSE,ISLOGICAL('#_2 Pattern Fill'!B19),FALSE,SUBSTITUTE(CELL("format",'#_2 Pattern Fill'!B19),"-","")=SUBSTITUTE(CELL("format",'2 Pattern Fill'!B19),"-",""),FALSE,CELL("format",'#_2 Pattern Fill'!B19)="G",FALSE,AND(CELL("format",'#_2 Pattern Fill'!B19)="F0",CELL("format",'2 Pattern Fill'!B19)="G"),FALSE,TRUE,IFERROR(IF(MATCH(CELL("format",'#_2 Pattern Fill'!B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Fill'!B19),_xlfn.FORMULATEXT('2 Pattern Fill'!B19),'2 Pattern Fill'!B19),"9","#"),"8","#"),"7","#"),"6","#"),"5","#"),"4","#"),"3","#"),"2","#"),"1","#"),"0","#"),"$",""),"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Fill'!B19),_xlfn.FORMULATEXT('2 Pattern Fill'!B19),'2 Pattern Fill'!B19),"9","#"),"8","#"),"7","#"),"6","#"),"5","#"),"4","#"),"3","#"),"2","#"),"1","#"),"0","#"),"$",""),"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Fill'!B19),_xlfn.FORMULATEXT('#_2 Pattern Fill'!B19),'#_2 Pattern Fill'!B19),"9","#"),"8","#"),"7","#"),"6","#"),"5","#"),"4","#"),"3","#"),"2","#"),"1","#"),"0","#"),"$",""),"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Fill'!B19),_xlfn.FORMULATEXT('#_2 Pattern Fill'!B19),'#_2 Pattern Fill'!B19),"9","#"),"8","#"),"7","#"),"6","#"),"5","#"),"4","#"),"3","#"),"2","#"),"1","#"),"0","#"),"$","")," ",""),",","@"),"&gt;","@"),"&lt;","@"),"=","@"),")","@"),"(","@"),"^","@"),"/","@"),"+","@"),"*","@"),"-","@"),"@#","")))/2,TRUE,FALSE),"HardCodeMsg",IF(LEN(IF(_xlfn.ISFORMULA('2 Pattern Fill'!B19),_xlfn.FORMULATEXT('2 Pattern Fill'!B19),'2 Pattern Fill'!B19))-LEN(SUBSTITUTE(IF(_xlfn.ISFORMULA('2 Pattern Fill'!B19),_xlfn.FORMULATEXT('2 Pattern Fill'!B19),'2 Pattern Fill'!B19),"""",""))&gt;LEN(IF(_xlfn.ISFORMULA('#_2 Pattern Fill'!B19),_xlfn.FORMULATEXT('#_2 Pattern Fill'!B19),'#_2 Pattern Fill'!B19))-LEN(SUBSTITUTE(IF(_xlfn.ISFORMULA('#_2 Pattern Fill'!B19),_xlfn.FORMULATEXT('#_2 Pattern Fill'!B19),'#_2 Pattern Fill'!B19),"""","")),TRUE,FALSE),"HardQuoteMsg",IF(LEN(IF(_xlfn.ISFORMULA('2 Pattern Fill'!B19),_xlfn.FORMULATEXT('2 Pattern Fill'!B19),'2 Pattern Fill'!B19))-LEN(SUBSTITUTE(IF(_xlfn.ISFORMULA('2 Pattern Fill'!B19),_xlfn.FORMULATEXT('2 Pattern Fill'!B19),'2 Pattern Fill'!B19),"$",""))&lt;LEN(IF(_xlfn.ISFORMULA('#_2 Pattern Fill'!B19),_xlfn.FORMULATEXT('#_2 Pattern Fill'!B19),'#_2 Pattern Fill'!B19))-LEN(SUBSTITUTE(IF(_xlfn.ISFORMULA('#_2 Pattern Fill'!B19),_xlfn.FORMULATEXT('#_2 Pattern Fill'!B19),'#_2 Pattern Fill'!B19),"$","")),TRUE,FALSE),"MissingAbsMsg",_xlfn.IFS(ISTEXT('#_2 Pattern Fill'!B19),FALSE,ISLOGICAL('#_2 Pattern Fill'!B19),FALSE,SUBSTITUTE(CELL("format",'#_2 Pattern Fill'!B19),"-","")=SUBSTITUTE(CELL("format",'2 Pattern Fill'!B19),"-",""),FALSE,CELL("format",'#_2 Pattern Fill'!B19)="G",FALSE,AND(CELL("format",'#_2 Pattern Fill'!B19)="F0",CELL("format",'2 Pattern Fill'!B19)="G"),FALSE,TRUE,IFERROR(IF(MATCH(CELL("format",'#_2 Pattern Fill'!B19),FormatCodes_SFX!$A$4:$A$53,0)&gt;0,TRUE),FALSE),TRUE,TRUE),"FormatMsg",TRUE,"PerfectMsg")</f>
        <v>PerfectMsg</v>
      </c>
      <c r="C19" s="199" t="str">
        <f ca="1">_xlfn.IFS(ISBLANK('2 Pattern Fill'!C19),"",IF(NOT(ISNA('#_2 Pattern Fill'!C19)),IF(ISNA('2 Pattern Fill'!C19),TRUE,FALSE),FALSE),"StuNAMsg",IF(AND(ISNA('#_2 Pattern Fill'!C19),ISNA('2 Pattern Fill'!C19)),TRUE,FALSE),"PerfectMsg",IF(NOT(ISERROR('#_2 Pattern Fill'!C19)),IF(ISERROR('2 Pattern Fill'!C19),TRUE,FALSE),FALSE),"StuErrorMsg",IF(TYPE('#_2 Pattern Fill'!C19)&lt;&gt;TYPE('2 Pattern Fill'!C19),TRUE,FALSE),"WrongTypeMsg",IF(_xlfn.ISFORMULA('#_2 Pattern Fill'!C19),IF(NOT(_xlfn.ISFORMULA('2 Pattern Fill'!C19)),TRUE),FALSE),"MissingFormulaMsg",IF(NOT(AND(ISNUMBER(FIND("[",_xlfn.FORMULATEXT('#_2 Pattern Fill'!C19))),ISNUMBER(FIND("!",_xlfn.FORMULATEXT('#_2 Pattern Fill'!C19))))),AND(ISNUMBER(FIND("[",_xlfn.FORMULATEXT('2 Pattern Fill'!C19))),ISNUMBER(FIND("!",_xlfn.FORMULATEXT('2 Pattern Fill'!C19)))),FALSE),"ExternalRefsMsg",IF(ISNUMBER('#_2 Pattern Fill'!C19),IF(ABS('#_2 Pattern Fill'!C19-'2 Pattern Fill'!C19)&gt;0.00001,TRUE,FALSE),IF('#_2 Pattern Fill'!C19&lt;&gt;'2 Pattern Fill'!C19,TRUE,FALSE)),IF(ISNUMBER('#_2 Pattern Fill'!C19),IF('#_2 Pattern Fill'!C19&gt;'2 Pattern Fill'!C19,"TooLow","TooHigh"),"WrongAnswer"),NOT(_xlfn.ISFORMULA('#_2 Pattern Fill'!C19)),IF(_xlfn.IFS(ISTEXT('#_2 Pattern Fill'!C19),FALSE,ISLOGICAL('#_2 Pattern Fill'!C19),FALSE,SUBSTITUTE(CELL("format",'#_2 Pattern Fill'!C19),"-","")=SUBSTITUTE(CELL("format",'2 Pattern Fill'!C19),"-",""),FALSE,CELL("format",'#_2 Pattern Fill'!C19)="G",FALSE,AND(CELL("format",'#_2 Pattern Fill'!C19)="F0",CELL("format",'2 Pattern Fill'!C19)="G"),FALSE,TRUE,IFERROR(IF(MATCH(CELL("format",'#_2 Pattern Fill'!C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Fill'!C19),_xlfn.FORMULATEXT('2 Pattern Fill'!C19),'2 Pattern Fill'!C19),"9","#"),"8","#"),"7","#"),"6","#"),"5","#"),"4","#"),"3","#"),"2","#"),"1","#"),"0","#"),"$",""),"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Fill'!C19),_xlfn.FORMULATEXT('2 Pattern Fill'!C19),'2 Pattern Fill'!C19),"9","#"),"8","#"),"7","#"),"6","#"),"5","#"),"4","#"),"3","#"),"2","#"),"1","#"),"0","#"),"$",""),"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Fill'!C19),_xlfn.FORMULATEXT('#_2 Pattern Fill'!C19),'#_2 Pattern Fill'!C19),"9","#"),"8","#"),"7","#"),"6","#"),"5","#"),"4","#"),"3","#"),"2","#"),"1","#"),"0","#"),"$",""),"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Fill'!C19),_xlfn.FORMULATEXT('#_2 Pattern Fill'!C19),'#_2 Pattern Fill'!C19),"9","#"),"8","#"),"7","#"),"6","#"),"5","#"),"4","#"),"3","#"),"2","#"),"1","#"),"0","#"),"$","")," ",""),",","@"),"&gt;","@"),"&lt;","@"),"=","@"),")","@"),"(","@"),"^","@"),"/","@"),"+","@"),"*","@"),"-","@"),"@#","")))/2,TRUE,FALSE),"HardCodeMsg",IF(LEN(IF(_xlfn.ISFORMULA('2 Pattern Fill'!C19),_xlfn.FORMULATEXT('2 Pattern Fill'!C19),'2 Pattern Fill'!C19))-LEN(SUBSTITUTE(IF(_xlfn.ISFORMULA('2 Pattern Fill'!C19),_xlfn.FORMULATEXT('2 Pattern Fill'!C19),'2 Pattern Fill'!C19),"""",""))&gt;LEN(IF(_xlfn.ISFORMULA('#_2 Pattern Fill'!C19),_xlfn.FORMULATEXT('#_2 Pattern Fill'!C19),'#_2 Pattern Fill'!C19))-LEN(SUBSTITUTE(IF(_xlfn.ISFORMULA('#_2 Pattern Fill'!C19),_xlfn.FORMULATEXT('#_2 Pattern Fill'!C19),'#_2 Pattern Fill'!C19),"""","")),TRUE,FALSE),"HardQuoteMsg",IF(LEN(IF(_xlfn.ISFORMULA('2 Pattern Fill'!C19),_xlfn.FORMULATEXT('2 Pattern Fill'!C19),'2 Pattern Fill'!C19))-LEN(SUBSTITUTE(IF(_xlfn.ISFORMULA('2 Pattern Fill'!C19),_xlfn.FORMULATEXT('2 Pattern Fill'!C19),'2 Pattern Fill'!C19),"$",""))&lt;LEN(IF(_xlfn.ISFORMULA('#_2 Pattern Fill'!C19),_xlfn.FORMULATEXT('#_2 Pattern Fill'!C19),'#_2 Pattern Fill'!C19))-LEN(SUBSTITUTE(IF(_xlfn.ISFORMULA('#_2 Pattern Fill'!C19),_xlfn.FORMULATEXT('#_2 Pattern Fill'!C19),'#_2 Pattern Fill'!C19),"$","")),TRUE,FALSE),"MissingAbsMsg",_xlfn.IFS(ISTEXT('#_2 Pattern Fill'!C19),FALSE,ISLOGICAL('#_2 Pattern Fill'!C19),FALSE,SUBSTITUTE(CELL("format",'#_2 Pattern Fill'!C19),"-","")=SUBSTITUTE(CELL("format",'2 Pattern Fill'!C19),"-",""),FALSE,CELL("format",'#_2 Pattern Fill'!C19)="G",FALSE,AND(CELL("format",'#_2 Pattern Fill'!C19)="F0",CELL("format",'2 Pattern Fill'!C19)="G"),FALSE,TRUE,IFERROR(IF(MATCH(CELL("format",'#_2 Pattern Fill'!C19),FormatCodes_SFX!$A$4:$A$53,0)&gt;0,TRUE),FALSE),TRUE,TRUE),"FormatMsg",TRUE,"PerfectMsg")</f>
        <v>PerfectMsg</v>
      </c>
      <c r="D19" s="199" t="str">
        <f ca="1">_xlfn.IFS(ISBLANK('2 Pattern Fill'!D19),"",IF(NOT(ISNA('#_2 Pattern Fill'!D19)),IF(ISNA('2 Pattern Fill'!D19),TRUE,FALSE),FALSE),"StuNAMsg",IF(AND(ISNA('#_2 Pattern Fill'!D19),ISNA('2 Pattern Fill'!D19)),TRUE,FALSE),"PerfectMsg",IF(NOT(ISERROR('#_2 Pattern Fill'!D19)),IF(ISERROR('2 Pattern Fill'!D19),TRUE,FALSE),FALSE),"StuErrorMsg",IF(TYPE('#_2 Pattern Fill'!D19)&lt;&gt;TYPE('2 Pattern Fill'!D19),TRUE,FALSE),"WrongTypeMsg",IF(_xlfn.ISFORMULA('#_2 Pattern Fill'!D19),IF(NOT(_xlfn.ISFORMULA('2 Pattern Fill'!D19)),TRUE),FALSE),"MissingFormulaMsg",IF(NOT(AND(ISNUMBER(FIND("[",_xlfn.FORMULATEXT('#_2 Pattern Fill'!D19))),ISNUMBER(FIND("!",_xlfn.FORMULATEXT('#_2 Pattern Fill'!D19))))),AND(ISNUMBER(FIND("[",_xlfn.FORMULATEXT('2 Pattern Fill'!D19))),ISNUMBER(FIND("!",_xlfn.FORMULATEXT('2 Pattern Fill'!D19)))),FALSE),"ExternalRefsMsg",IF(ISNUMBER('#_2 Pattern Fill'!D19),IF(ABS('#_2 Pattern Fill'!D19-'2 Pattern Fill'!D19)&gt;0.00001,TRUE,FALSE),IF('#_2 Pattern Fill'!D19&lt;&gt;'2 Pattern Fill'!D19,TRUE,FALSE)),IF(ISNUMBER('#_2 Pattern Fill'!D19),IF('#_2 Pattern Fill'!D19&gt;'2 Pattern Fill'!D19,"TooLow","TooHigh"),"WrongAnswer"),NOT(_xlfn.ISFORMULA('#_2 Pattern Fill'!D19)),IF(_xlfn.IFS(ISTEXT('#_2 Pattern Fill'!D19),FALSE,ISLOGICAL('#_2 Pattern Fill'!D19),FALSE,SUBSTITUTE(CELL("format",'#_2 Pattern Fill'!D19),"-","")=SUBSTITUTE(CELL("format",'2 Pattern Fill'!D19),"-",""),FALSE,CELL("format",'#_2 Pattern Fill'!D19)="G",FALSE,AND(CELL("format",'#_2 Pattern Fill'!D19)="F0",CELL("format",'2 Pattern Fill'!D19)="G"),FALSE,TRUE,IFERROR(IF(MATCH(CELL("format",'#_2 Pattern Fill'!D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Fill'!D19),_xlfn.FORMULATEXT('2 Pattern Fill'!D19),'2 Pattern Fill'!D19),"9","#"),"8","#"),"7","#"),"6","#"),"5","#"),"4","#"),"3","#"),"2","#"),"1","#"),"0","#"),"$",""),"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Fill'!D19),_xlfn.FORMULATEXT('2 Pattern Fill'!D19),'2 Pattern Fill'!D19),"9","#"),"8","#"),"7","#"),"6","#"),"5","#"),"4","#"),"3","#"),"2","#"),"1","#"),"0","#"),"$",""),"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Fill'!D19),_xlfn.FORMULATEXT('#_2 Pattern Fill'!D19),'#_2 Pattern Fill'!D19),"9","#"),"8","#"),"7","#"),"6","#"),"5","#"),"4","#"),"3","#"),"2","#"),"1","#"),"0","#"),"$",""),"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Fill'!D19),_xlfn.FORMULATEXT('#_2 Pattern Fill'!D19),'#_2 Pattern Fill'!D19),"9","#"),"8","#"),"7","#"),"6","#"),"5","#"),"4","#"),"3","#"),"2","#"),"1","#"),"0","#"),"$","")," ",""),",","@"),"&gt;","@"),"&lt;","@"),"=","@"),")","@"),"(","@"),"^","@"),"/","@"),"+","@"),"*","@"),"-","@"),"@#","")))/2,TRUE,FALSE),"HardCodeMsg",IF(LEN(IF(_xlfn.ISFORMULA('2 Pattern Fill'!D19),_xlfn.FORMULATEXT('2 Pattern Fill'!D19),'2 Pattern Fill'!D19))-LEN(SUBSTITUTE(IF(_xlfn.ISFORMULA('2 Pattern Fill'!D19),_xlfn.FORMULATEXT('2 Pattern Fill'!D19),'2 Pattern Fill'!D19),"""",""))&gt;LEN(IF(_xlfn.ISFORMULA('#_2 Pattern Fill'!D19),_xlfn.FORMULATEXT('#_2 Pattern Fill'!D19),'#_2 Pattern Fill'!D19))-LEN(SUBSTITUTE(IF(_xlfn.ISFORMULA('#_2 Pattern Fill'!D19),_xlfn.FORMULATEXT('#_2 Pattern Fill'!D19),'#_2 Pattern Fill'!D19),"""","")),TRUE,FALSE),"HardQuoteMsg",IF(LEN(IF(_xlfn.ISFORMULA('2 Pattern Fill'!D19),_xlfn.FORMULATEXT('2 Pattern Fill'!D19),'2 Pattern Fill'!D19))-LEN(SUBSTITUTE(IF(_xlfn.ISFORMULA('2 Pattern Fill'!D19),_xlfn.FORMULATEXT('2 Pattern Fill'!D19),'2 Pattern Fill'!D19),"$",""))&lt;LEN(IF(_xlfn.ISFORMULA('#_2 Pattern Fill'!D19),_xlfn.FORMULATEXT('#_2 Pattern Fill'!D19),'#_2 Pattern Fill'!D19))-LEN(SUBSTITUTE(IF(_xlfn.ISFORMULA('#_2 Pattern Fill'!D19),_xlfn.FORMULATEXT('#_2 Pattern Fill'!D19),'#_2 Pattern Fill'!D19),"$","")),TRUE,FALSE),"MissingAbsMsg",_xlfn.IFS(ISTEXT('#_2 Pattern Fill'!D19),FALSE,ISLOGICAL('#_2 Pattern Fill'!D19),FALSE,SUBSTITUTE(CELL("format",'#_2 Pattern Fill'!D19),"-","")=SUBSTITUTE(CELL("format",'2 Pattern Fill'!D19),"-",""),FALSE,CELL("format",'#_2 Pattern Fill'!D19)="G",FALSE,AND(CELL("format",'#_2 Pattern Fill'!D19)="F0",CELL("format",'2 Pattern Fill'!D19)="G"),FALSE,TRUE,IFERROR(IF(MATCH(CELL("format",'#_2 Pattern Fill'!D19),FormatCodes_SFX!$A$4:$A$53,0)&gt;0,TRUE),FALSE),TRUE,TRUE),"FormatMsg",TRUE,"PerfectMsg")</f>
        <v>PerfectMsg</v>
      </c>
      <c r="E19" s="199" t="str">
        <f ca="1">_xlfn.IFS(ISBLANK('2 Pattern Fill'!E19),"",IF(NOT(ISNA('#_2 Pattern Fill'!E19)),IF(ISNA('2 Pattern Fill'!E19),TRUE,FALSE),FALSE),"StuNAMsg",IF(AND(ISNA('#_2 Pattern Fill'!E19),ISNA('2 Pattern Fill'!E19)),TRUE,FALSE),"PerfectMsg",IF(NOT(ISERROR('#_2 Pattern Fill'!E19)),IF(ISERROR('2 Pattern Fill'!E19),TRUE,FALSE),FALSE),"StuErrorMsg",IF(TYPE('#_2 Pattern Fill'!E19)&lt;&gt;TYPE('2 Pattern Fill'!E19),TRUE,FALSE),"WrongTypeMsg",IF(_xlfn.ISFORMULA('#_2 Pattern Fill'!E19),IF(NOT(_xlfn.ISFORMULA('2 Pattern Fill'!E19)),TRUE),FALSE),"MissingFormulaMsg",IF(NOT(AND(ISNUMBER(FIND("[",_xlfn.FORMULATEXT('#_2 Pattern Fill'!E19))),ISNUMBER(FIND("!",_xlfn.FORMULATEXT('#_2 Pattern Fill'!E19))))),AND(ISNUMBER(FIND("[",_xlfn.FORMULATEXT('2 Pattern Fill'!E19))),ISNUMBER(FIND("!",_xlfn.FORMULATEXT('2 Pattern Fill'!E19)))),FALSE),"ExternalRefsMsg",IF(ISNUMBER('#_2 Pattern Fill'!E19),IF(ABS('#_2 Pattern Fill'!E19-'2 Pattern Fill'!E19)&gt;0.00001,TRUE,FALSE),IF('#_2 Pattern Fill'!E19&lt;&gt;'2 Pattern Fill'!E19,TRUE,FALSE)),IF(ISNUMBER('#_2 Pattern Fill'!E19),IF('#_2 Pattern Fill'!E19&gt;'2 Pattern Fill'!E19,"TooLow","TooHigh"),"WrongAnswer"),NOT(_xlfn.ISFORMULA('#_2 Pattern Fill'!E19)),IF(_xlfn.IFS(ISTEXT('#_2 Pattern Fill'!E19),FALSE,ISLOGICAL('#_2 Pattern Fill'!E19),FALSE,SUBSTITUTE(CELL("format",'#_2 Pattern Fill'!E19),"-","")=SUBSTITUTE(CELL("format",'2 Pattern Fill'!E19),"-",""),FALSE,CELL("format",'#_2 Pattern Fill'!E19)="G",FALSE,AND(CELL("format",'#_2 Pattern Fill'!E19)="F0",CELL("format",'2 Pattern Fill'!E19)="G"),FALSE,TRUE,IFERROR(IF(MATCH(CELL("format",'#_2 Pattern Fill'!E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Fill'!E19),_xlfn.FORMULATEXT('2 Pattern Fill'!E19),'2 Pattern Fill'!E19),"9","#"),"8","#"),"7","#"),"6","#"),"5","#"),"4","#"),"3","#"),"2","#"),"1","#"),"0","#"),"$",""),"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Fill'!E19),_xlfn.FORMULATEXT('2 Pattern Fill'!E19),'2 Pattern Fill'!E19),"9","#"),"8","#"),"7","#"),"6","#"),"5","#"),"4","#"),"3","#"),"2","#"),"1","#"),"0","#"),"$",""),"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Fill'!E19),_xlfn.FORMULATEXT('#_2 Pattern Fill'!E19),'#_2 Pattern Fill'!E19),"9","#"),"8","#"),"7","#"),"6","#"),"5","#"),"4","#"),"3","#"),"2","#"),"1","#"),"0","#"),"$",""),"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Fill'!E19),_xlfn.FORMULATEXT('#_2 Pattern Fill'!E19),'#_2 Pattern Fill'!E19),"9","#"),"8","#"),"7","#"),"6","#"),"5","#"),"4","#"),"3","#"),"2","#"),"1","#"),"0","#"),"$","")," ",""),",","@"),"&gt;","@"),"&lt;","@"),"=","@"),")","@"),"(","@"),"^","@"),"/","@"),"+","@"),"*","@"),"-","@"),"@#","")))/2,TRUE,FALSE),"HardCodeMsg",IF(LEN(IF(_xlfn.ISFORMULA('2 Pattern Fill'!E19),_xlfn.FORMULATEXT('2 Pattern Fill'!E19),'2 Pattern Fill'!E19))-LEN(SUBSTITUTE(IF(_xlfn.ISFORMULA('2 Pattern Fill'!E19),_xlfn.FORMULATEXT('2 Pattern Fill'!E19),'2 Pattern Fill'!E19),"""",""))&gt;LEN(IF(_xlfn.ISFORMULA('#_2 Pattern Fill'!E19),_xlfn.FORMULATEXT('#_2 Pattern Fill'!E19),'#_2 Pattern Fill'!E19))-LEN(SUBSTITUTE(IF(_xlfn.ISFORMULA('#_2 Pattern Fill'!E19),_xlfn.FORMULATEXT('#_2 Pattern Fill'!E19),'#_2 Pattern Fill'!E19),"""","")),TRUE,FALSE),"HardQuoteMsg",IF(LEN(IF(_xlfn.ISFORMULA('2 Pattern Fill'!E19),_xlfn.FORMULATEXT('2 Pattern Fill'!E19),'2 Pattern Fill'!E19))-LEN(SUBSTITUTE(IF(_xlfn.ISFORMULA('2 Pattern Fill'!E19),_xlfn.FORMULATEXT('2 Pattern Fill'!E19),'2 Pattern Fill'!E19),"$",""))&lt;LEN(IF(_xlfn.ISFORMULA('#_2 Pattern Fill'!E19),_xlfn.FORMULATEXT('#_2 Pattern Fill'!E19),'#_2 Pattern Fill'!E19))-LEN(SUBSTITUTE(IF(_xlfn.ISFORMULA('#_2 Pattern Fill'!E19),_xlfn.FORMULATEXT('#_2 Pattern Fill'!E19),'#_2 Pattern Fill'!E19),"$","")),TRUE,FALSE),"MissingAbsMsg",_xlfn.IFS(ISTEXT('#_2 Pattern Fill'!E19),FALSE,ISLOGICAL('#_2 Pattern Fill'!E19),FALSE,SUBSTITUTE(CELL("format",'#_2 Pattern Fill'!E19),"-","")=SUBSTITUTE(CELL("format",'2 Pattern Fill'!E19),"-",""),FALSE,CELL("format",'#_2 Pattern Fill'!E19)="G",FALSE,AND(CELL("format",'#_2 Pattern Fill'!E19)="F0",CELL("format",'2 Pattern Fill'!E19)="G"),FALSE,TRUE,IFERROR(IF(MATCH(CELL("format",'#_2 Pattern Fill'!E19),FormatCodes_SFX!$A$4:$A$53,0)&gt;0,TRUE),FALSE),TRUE,TRUE),"FormatMsg",TRUE,"PerfectMsg")</f>
        <v>PerfectMsg</v>
      </c>
      <c r="F19" s="199" t="str">
        <f ca="1">_xlfn.IFS(ISBLANK('2 Pattern Fill'!F19),"",IF(NOT(ISNA('#_2 Pattern Fill'!F19)),IF(ISNA('2 Pattern Fill'!F19),TRUE,FALSE),FALSE),"StuNAMsg",IF(AND(ISNA('#_2 Pattern Fill'!F19),ISNA('2 Pattern Fill'!F19)),TRUE,FALSE),"PerfectMsg",IF(NOT(ISERROR('#_2 Pattern Fill'!F19)),IF(ISERROR('2 Pattern Fill'!F19),TRUE,FALSE),FALSE),"StuErrorMsg",IF(TYPE('#_2 Pattern Fill'!F19)&lt;&gt;TYPE('2 Pattern Fill'!F19),TRUE,FALSE),"WrongTypeMsg",IF(_xlfn.ISFORMULA('#_2 Pattern Fill'!F19),IF(NOT(_xlfn.ISFORMULA('2 Pattern Fill'!F19)),TRUE),FALSE),"MissingFormulaMsg",IF(NOT(AND(ISNUMBER(FIND("[",_xlfn.FORMULATEXT('#_2 Pattern Fill'!F19))),ISNUMBER(FIND("!",_xlfn.FORMULATEXT('#_2 Pattern Fill'!F19))))),AND(ISNUMBER(FIND("[",_xlfn.FORMULATEXT('2 Pattern Fill'!F19))),ISNUMBER(FIND("!",_xlfn.FORMULATEXT('2 Pattern Fill'!F19)))),FALSE),"ExternalRefsMsg",IF(ISNUMBER('#_2 Pattern Fill'!F19),IF(ABS('#_2 Pattern Fill'!F19-'2 Pattern Fill'!F19)&gt;0.00001,TRUE,FALSE),IF('#_2 Pattern Fill'!F19&lt;&gt;'2 Pattern Fill'!F19,TRUE,FALSE)),IF(ISNUMBER('#_2 Pattern Fill'!F19),IF('#_2 Pattern Fill'!F19&gt;'2 Pattern Fill'!F19,"TooLow","TooHigh"),"WrongAnswer"),NOT(_xlfn.ISFORMULA('#_2 Pattern Fill'!F19)),IF(_xlfn.IFS(ISTEXT('#_2 Pattern Fill'!F19),FALSE,ISLOGICAL('#_2 Pattern Fill'!F19),FALSE,SUBSTITUTE(CELL("format",'#_2 Pattern Fill'!F19),"-","")=SUBSTITUTE(CELL("format",'2 Pattern Fill'!F19),"-",""),FALSE,CELL("format",'#_2 Pattern Fill'!F19)="G",FALSE,AND(CELL("format",'#_2 Pattern Fill'!F19)="F0",CELL("format",'2 Pattern Fill'!F19)="G"),FALSE,TRUE,IFERROR(IF(MATCH(CELL("format",'#_2 Pattern Fill'!F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Fill'!F19),_xlfn.FORMULATEXT('2 Pattern Fill'!F19),'2 Pattern Fill'!F19),"9","#"),"8","#"),"7","#"),"6","#"),"5","#"),"4","#"),"3","#"),"2","#"),"1","#"),"0","#"),"$",""),"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Fill'!F19),_xlfn.FORMULATEXT('2 Pattern Fill'!F19),'2 Pattern Fill'!F19),"9","#"),"8","#"),"7","#"),"6","#"),"5","#"),"4","#"),"3","#"),"2","#"),"1","#"),"0","#"),"$",""),"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Fill'!F19),_xlfn.FORMULATEXT('#_2 Pattern Fill'!F19),'#_2 Pattern Fill'!F19),"9","#"),"8","#"),"7","#"),"6","#"),"5","#"),"4","#"),"3","#"),"2","#"),"1","#"),"0","#"),"$",""),"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Fill'!F19),_xlfn.FORMULATEXT('#_2 Pattern Fill'!F19),'#_2 Pattern Fill'!F19),"9","#"),"8","#"),"7","#"),"6","#"),"5","#"),"4","#"),"3","#"),"2","#"),"1","#"),"0","#"),"$","")," ",""),",","@"),"&gt;","@"),"&lt;","@"),"=","@"),")","@"),"(","@"),"^","@"),"/","@"),"+","@"),"*","@"),"-","@"),"@#","")))/2,TRUE,FALSE),"HardCodeMsg",IF(LEN(IF(_xlfn.ISFORMULA('2 Pattern Fill'!F19),_xlfn.FORMULATEXT('2 Pattern Fill'!F19),'2 Pattern Fill'!F19))-LEN(SUBSTITUTE(IF(_xlfn.ISFORMULA('2 Pattern Fill'!F19),_xlfn.FORMULATEXT('2 Pattern Fill'!F19),'2 Pattern Fill'!F19),"""",""))&gt;LEN(IF(_xlfn.ISFORMULA('#_2 Pattern Fill'!F19),_xlfn.FORMULATEXT('#_2 Pattern Fill'!F19),'#_2 Pattern Fill'!F19))-LEN(SUBSTITUTE(IF(_xlfn.ISFORMULA('#_2 Pattern Fill'!F19),_xlfn.FORMULATEXT('#_2 Pattern Fill'!F19),'#_2 Pattern Fill'!F19),"""","")),TRUE,FALSE),"HardQuoteMsg",IF(LEN(IF(_xlfn.ISFORMULA('2 Pattern Fill'!F19),_xlfn.FORMULATEXT('2 Pattern Fill'!F19),'2 Pattern Fill'!F19))-LEN(SUBSTITUTE(IF(_xlfn.ISFORMULA('2 Pattern Fill'!F19),_xlfn.FORMULATEXT('2 Pattern Fill'!F19),'2 Pattern Fill'!F19),"$",""))&lt;LEN(IF(_xlfn.ISFORMULA('#_2 Pattern Fill'!F19),_xlfn.FORMULATEXT('#_2 Pattern Fill'!F19),'#_2 Pattern Fill'!F19))-LEN(SUBSTITUTE(IF(_xlfn.ISFORMULA('#_2 Pattern Fill'!F19),_xlfn.FORMULATEXT('#_2 Pattern Fill'!F19),'#_2 Pattern Fill'!F19),"$","")),TRUE,FALSE),"MissingAbsMsg",_xlfn.IFS(ISTEXT('#_2 Pattern Fill'!F19),FALSE,ISLOGICAL('#_2 Pattern Fill'!F19),FALSE,SUBSTITUTE(CELL("format",'#_2 Pattern Fill'!F19),"-","")=SUBSTITUTE(CELL("format",'2 Pattern Fill'!F19),"-",""),FALSE,CELL("format",'#_2 Pattern Fill'!F19)="G",FALSE,AND(CELL("format",'#_2 Pattern Fill'!F19)="F0",CELL("format",'2 Pattern Fill'!F19)="G"),FALSE,TRUE,IFERROR(IF(MATCH(CELL("format",'#_2 Pattern Fill'!F19),FormatCodes_SFX!$A$4:$A$53,0)&gt;0,TRUE),FALSE),TRUE,TRUE),"FormatMsg",TRUE,"PerfectMsg")</f>
        <v>PerfectMsg</v>
      </c>
      <c r="G19" s="199" t="str">
        <f ca="1">_xlfn.IFS(ISBLANK('2 Pattern Fill'!G19),"",IF(NOT(ISNA('#_2 Pattern Fill'!G19)),IF(ISNA('2 Pattern Fill'!G19),TRUE,FALSE),FALSE),"StuNAMsg",IF(AND(ISNA('#_2 Pattern Fill'!G19),ISNA('2 Pattern Fill'!G19)),TRUE,FALSE),"PerfectMsg",IF(NOT(ISERROR('#_2 Pattern Fill'!G19)),IF(ISERROR('2 Pattern Fill'!G19),TRUE,FALSE),FALSE),"StuErrorMsg",IF(TYPE('#_2 Pattern Fill'!G19)&lt;&gt;TYPE('2 Pattern Fill'!G19),TRUE,FALSE),"WrongTypeMsg",IF(_xlfn.ISFORMULA('#_2 Pattern Fill'!G19),IF(NOT(_xlfn.ISFORMULA('2 Pattern Fill'!G19)),TRUE),FALSE),"MissingFormulaMsg",IF(NOT(AND(ISNUMBER(FIND("[",_xlfn.FORMULATEXT('#_2 Pattern Fill'!G19))),ISNUMBER(FIND("!",_xlfn.FORMULATEXT('#_2 Pattern Fill'!G19))))),AND(ISNUMBER(FIND("[",_xlfn.FORMULATEXT('2 Pattern Fill'!G19))),ISNUMBER(FIND("!",_xlfn.FORMULATEXT('2 Pattern Fill'!G19)))),FALSE),"ExternalRefsMsg",IF(ISNUMBER('#_2 Pattern Fill'!G19),IF(ABS('#_2 Pattern Fill'!G19-'2 Pattern Fill'!G19)&gt;0.00001,TRUE,FALSE),IF('#_2 Pattern Fill'!G19&lt;&gt;'2 Pattern Fill'!G19,TRUE,FALSE)),IF(ISNUMBER('#_2 Pattern Fill'!G19),IF('#_2 Pattern Fill'!G19&gt;'2 Pattern Fill'!G19,"TooLow","TooHigh"),"WrongAnswer"),NOT(_xlfn.ISFORMULA('#_2 Pattern Fill'!G19)),IF(_xlfn.IFS(ISTEXT('#_2 Pattern Fill'!G19),FALSE,ISLOGICAL('#_2 Pattern Fill'!G19),FALSE,SUBSTITUTE(CELL("format",'#_2 Pattern Fill'!G19),"-","")=SUBSTITUTE(CELL("format",'2 Pattern Fill'!G19),"-",""),FALSE,CELL("format",'#_2 Pattern Fill'!G19)="G",FALSE,AND(CELL("format",'#_2 Pattern Fill'!G19)="F0",CELL("format",'2 Pattern Fill'!G19)="G"),FALSE,TRUE,IFERROR(IF(MATCH(CELL("format",'#_2 Pattern Fill'!G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Fill'!G19),_xlfn.FORMULATEXT('2 Pattern Fill'!G19),'2 Pattern Fill'!G19),"9","#"),"8","#"),"7","#"),"6","#"),"5","#"),"4","#"),"3","#"),"2","#"),"1","#"),"0","#"),"$",""),"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Fill'!G19),_xlfn.FORMULATEXT('2 Pattern Fill'!G19),'2 Pattern Fill'!G19),"9","#"),"8","#"),"7","#"),"6","#"),"5","#"),"4","#"),"3","#"),"2","#"),"1","#"),"0","#"),"$",""),"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Fill'!G19),_xlfn.FORMULATEXT('#_2 Pattern Fill'!G19),'#_2 Pattern Fill'!G19),"9","#"),"8","#"),"7","#"),"6","#"),"5","#"),"4","#"),"3","#"),"2","#"),"1","#"),"0","#"),"$",""),"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Fill'!G19),_xlfn.FORMULATEXT('#_2 Pattern Fill'!G19),'#_2 Pattern Fill'!G19),"9","#"),"8","#"),"7","#"),"6","#"),"5","#"),"4","#"),"3","#"),"2","#"),"1","#"),"0","#"),"$","")," ",""),",","@"),"&gt;","@"),"&lt;","@"),"=","@"),")","@"),"(","@"),"^","@"),"/","@"),"+","@"),"*","@"),"-","@"),"@#","")))/2,TRUE,FALSE),"HardCodeMsg",IF(LEN(IF(_xlfn.ISFORMULA('2 Pattern Fill'!G19),_xlfn.FORMULATEXT('2 Pattern Fill'!G19),'2 Pattern Fill'!G19))-LEN(SUBSTITUTE(IF(_xlfn.ISFORMULA('2 Pattern Fill'!G19),_xlfn.FORMULATEXT('2 Pattern Fill'!G19),'2 Pattern Fill'!G19),"""",""))&gt;LEN(IF(_xlfn.ISFORMULA('#_2 Pattern Fill'!G19),_xlfn.FORMULATEXT('#_2 Pattern Fill'!G19),'#_2 Pattern Fill'!G19))-LEN(SUBSTITUTE(IF(_xlfn.ISFORMULA('#_2 Pattern Fill'!G19),_xlfn.FORMULATEXT('#_2 Pattern Fill'!G19),'#_2 Pattern Fill'!G19),"""","")),TRUE,FALSE),"HardQuoteMsg",IF(LEN(IF(_xlfn.ISFORMULA('2 Pattern Fill'!G19),_xlfn.FORMULATEXT('2 Pattern Fill'!G19),'2 Pattern Fill'!G19))-LEN(SUBSTITUTE(IF(_xlfn.ISFORMULA('2 Pattern Fill'!G19),_xlfn.FORMULATEXT('2 Pattern Fill'!G19),'2 Pattern Fill'!G19),"$",""))&lt;LEN(IF(_xlfn.ISFORMULA('#_2 Pattern Fill'!G19),_xlfn.FORMULATEXT('#_2 Pattern Fill'!G19),'#_2 Pattern Fill'!G19))-LEN(SUBSTITUTE(IF(_xlfn.ISFORMULA('#_2 Pattern Fill'!G19),_xlfn.FORMULATEXT('#_2 Pattern Fill'!G19),'#_2 Pattern Fill'!G19),"$","")),TRUE,FALSE),"MissingAbsMsg",_xlfn.IFS(ISTEXT('#_2 Pattern Fill'!G19),FALSE,ISLOGICAL('#_2 Pattern Fill'!G19),FALSE,SUBSTITUTE(CELL("format",'#_2 Pattern Fill'!G19),"-","")=SUBSTITUTE(CELL("format",'2 Pattern Fill'!G19),"-",""),FALSE,CELL("format",'#_2 Pattern Fill'!G19)="G",FALSE,AND(CELL("format",'#_2 Pattern Fill'!G19)="F0",CELL("format",'2 Pattern Fill'!G19)="G"),FALSE,TRUE,IFERROR(IF(MATCH(CELL("format",'#_2 Pattern Fill'!G19),FormatCodes_SFX!$A$4:$A$53,0)&gt;0,TRUE),FALSE),TRUE,TRUE),"FormatMsg",TRUE,"PerfectMsg")</f>
        <v>PerfectMsg</v>
      </c>
      <c r="H19" s="199" t="str">
        <f ca="1">_xlfn.IFS(ISBLANK('2 Pattern Fill'!H19),"",IF(NOT(ISNA('#_2 Pattern Fill'!H19)),IF(ISNA('2 Pattern Fill'!H19),TRUE,FALSE),FALSE),"StuNAMsg",IF(AND(ISNA('#_2 Pattern Fill'!H19),ISNA('2 Pattern Fill'!H19)),TRUE,FALSE),"PerfectMsg",IF(NOT(ISERROR('#_2 Pattern Fill'!H19)),IF(ISERROR('2 Pattern Fill'!H19),TRUE,FALSE),FALSE),"StuErrorMsg",IF(TYPE('#_2 Pattern Fill'!H19)&lt;&gt;TYPE('2 Pattern Fill'!H19),TRUE,FALSE),"WrongTypeMsg",IF(_xlfn.ISFORMULA('#_2 Pattern Fill'!H19),IF(NOT(_xlfn.ISFORMULA('2 Pattern Fill'!H19)),TRUE),FALSE),"MissingFormulaMsg",IF(NOT(AND(ISNUMBER(FIND("[",_xlfn.FORMULATEXT('#_2 Pattern Fill'!H19))),ISNUMBER(FIND("!",_xlfn.FORMULATEXT('#_2 Pattern Fill'!H19))))),AND(ISNUMBER(FIND("[",_xlfn.FORMULATEXT('2 Pattern Fill'!H19))),ISNUMBER(FIND("!",_xlfn.FORMULATEXT('2 Pattern Fill'!H19)))),FALSE),"ExternalRefsMsg",IF(ISNUMBER('#_2 Pattern Fill'!H19),IF(ABS('#_2 Pattern Fill'!H19-'2 Pattern Fill'!H19)&gt;0.00001,TRUE,FALSE),IF('#_2 Pattern Fill'!H19&lt;&gt;'2 Pattern Fill'!H19,TRUE,FALSE)),IF(ISNUMBER('#_2 Pattern Fill'!H19),IF('#_2 Pattern Fill'!H19&gt;'2 Pattern Fill'!H19,"TooLow","TooHigh"),"WrongAnswer"),NOT(_xlfn.ISFORMULA('#_2 Pattern Fill'!H19)),IF(_xlfn.IFS(ISTEXT('#_2 Pattern Fill'!H19),FALSE,ISLOGICAL('#_2 Pattern Fill'!H19),FALSE,SUBSTITUTE(CELL("format",'#_2 Pattern Fill'!H19),"-","")=SUBSTITUTE(CELL("format",'2 Pattern Fill'!H19),"-",""),FALSE,CELL("format",'#_2 Pattern Fill'!H19)="G",FALSE,AND(CELL("format",'#_2 Pattern Fill'!H19)="F0",CELL("format",'2 Pattern Fill'!H19)="G"),FALSE,TRUE,IFERROR(IF(MATCH(CELL("format",'#_2 Pattern Fill'!H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Fill'!H19),_xlfn.FORMULATEXT('2 Pattern Fill'!H19),'2 Pattern Fill'!H19),"9","#"),"8","#"),"7","#"),"6","#"),"5","#"),"4","#"),"3","#"),"2","#"),"1","#"),"0","#"),"$",""),"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Fill'!H19),_xlfn.FORMULATEXT('2 Pattern Fill'!H19),'2 Pattern Fill'!H19),"9","#"),"8","#"),"7","#"),"6","#"),"5","#"),"4","#"),"3","#"),"2","#"),"1","#"),"0","#"),"$",""),"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Fill'!H19),_xlfn.FORMULATEXT('#_2 Pattern Fill'!H19),'#_2 Pattern Fill'!H19),"9","#"),"8","#"),"7","#"),"6","#"),"5","#"),"4","#"),"3","#"),"2","#"),"1","#"),"0","#"),"$",""),"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Fill'!H19),_xlfn.FORMULATEXT('#_2 Pattern Fill'!H19),'#_2 Pattern Fill'!H19),"9","#"),"8","#"),"7","#"),"6","#"),"5","#"),"4","#"),"3","#"),"2","#"),"1","#"),"0","#"),"$","")," ",""),",","@"),"&gt;","@"),"&lt;","@"),"=","@"),")","@"),"(","@"),"^","@"),"/","@"),"+","@"),"*","@"),"-","@"),"@#","")))/2,TRUE,FALSE),"HardCodeMsg",IF(LEN(IF(_xlfn.ISFORMULA('2 Pattern Fill'!H19),_xlfn.FORMULATEXT('2 Pattern Fill'!H19),'2 Pattern Fill'!H19))-LEN(SUBSTITUTE(IF(_xlfn.ISFORMULA('2 Pattern Fill'!H19),_xlfn.FORMULATEXT('2 Pattern Fill'!H19),'2 Pattern Fill'!H19),"""",""))&gt;LEN(IF(_xlfn.ISFORMULA('#_2 Pattern Fill'!H19),_xlfn.FORMULATEXT('#_2 Pattern Fill'!H19),'#_2 Pattern Fill'!H19))-LEN(SUBSTITUTE(IF(_xlfn.ISFORMULA('#_2 Pattern Fill'!H19),_xlfn.FORMULATEXT('#_2 Pattern Fill'!H19),'#_2 Pattern Fill'!H19),"""","")),TRUE,FALSE),"HardQuoteMsg",IF(LEN(IF(_xlfn.ISFORMULA('2 Pattern Fill'!H19),_xlfn.FORMULATEXT('2 Pattern Fill'!H19),'2 Pattern Fill'!H19))-LEN(SUBSTITUTE(IF(_xlfn.ISFORMULA('2 Pattern Fill'!H19),_xlfn.FORMULATEXT('2 Pattern Fill'!H19),'2 Pattern Fill'!H19),"$",""))&lt;LEN(IF(_xlfn.ISFORMULA('#_2 Pattern Fill'!H19),_xlfn.FORMULATEXT('#_2 Pattern Fill'!H19),'#_2 Pattern Fill'!H19))-LEN(SUBSTITUTE(IF(_xlfn.ISFORMULA('#_2 Pattern Fill'!H19),_xlfn.FORMULATEXT('#_2 Pattern Fill'!H19),'#_2 Pattern Fill'!H19),"$","")),TRUE,FALSE),"MissingAbsMsg",_xlfn.IFS(ISTEXT('#_2 Pattern Fill'!H19),FALSE,ISLOGICAL('#_2 Pattern Fill'!H19),FALSE,SUBSTITUTE(CELL("format",'#_2 Pattern Fill'!H19),"-","")=SUBSTITUTE(CELL("format",'2 Pattern Fill'!H19),"-",""),FALSE,CELL("format",'#_2 Pattern Fill'!H19)="G",FALSE,AND(CELL("format",'#_2 Pattern Fill'!H19)="F0",CELL("format",'2 Pattern Fill'!H19)="G"),FALSE,TRUE,IFERROR(IF(MATCH(CELL("format",'#_2 Pattern Fill'!H19),FormatCodes_SFX!$A$4:$A$53,0)&gt;0,TRUE),FALSE),TRUE,TRUE),"FormatMsg",TRUE,"PerfectMsg")</f>
        <v>PerfectMsg</v>
      </c>
      <c r="I19" s="199" t="str">
        <f ca="1">_xlfn.IFS(ISBLANK('2 Pattern Fill'!I19),"",IF(NOT(ISNA('#_2 Pattern Fill'!I19)),IF(ISNA('2 Pattern Fill'!I19),TRUE,FALSE),FALSE),"StuNAMsg",IF(AND(ISNA('#_2 Pattern Fill'!I19),ISNA('2 Pattern Fill'!I19)),TRUE,FALSE),"PerfectMsg",IF(NOT(ISERROR('#_2 Pattern Fill'!I19)),IF(ISERROR('2 Pattern Fill'!I19),TRUE,FALSE),FALSE),"StuErrorMsg",IF(TYPE('#_2 Pattern Fill'!I19)&lt;&gt;TYPE('2 Pattern Fill'!I19),TRUE,FALSE),"WrongTypeMsg",IF(_xlfn.ISFORMULA('#_2 Pattern Fill'!I19),IF(NOT(_xlfn.ISFORMULA('2 Pattern Fill'!I19)),TRUE),FALSE),"MissingFormulaMsg",IF(NOT(AND(ISNUMBER(FIND("[",_xlfn.FORMULATEXT('#_2 Pattern Fill'!I19))),ISNUMBER(FIND("!",_xlfn.FORMULATEXT('#_2 Pattern Fill'!I19))))),AND(ISNUMBER(FIND("[",_xlfn.FORMULATEXT('2 Pattern Fill'!I19))),ISNUMBER(FIND("!",_xlfn.FORMULATEXT('2 Pattern Fill'!I19)))),FALSE),"ExternalRefsMsg",IF(ISNUMBER('#_2 Pattern Fill'!I19),IF(ABS('#_2 Pattern Fill'!I19-'2 Pattern Fill'!I19)&gt;0.00001,TRUE,FALSE),IF('#_2 Pattern Fill'!I19&lt;&gt;'2 Pattern Fill'!I19,TRUE,FALSE)),IF(ISNUMBER('#_2 Pattern Fill'!I19),IF('#_2 Pattern Fill'!I19&gt;'2 Pattern Fill'!I19,"TooLow","TooHigh"),"WrongAnswer"),NOT(_xlfn.ISFORMULA('#_2 Pattern Fill'!I19)),IF(_xlfn.IFS(ISTEXT('#_2 Pattern Fill'!I19),FALSE,ISLOGICAL('#_2 Pattern Fill'!I19),FALSE,SUBSTITUTE(CELL("format",'#_2 Pattern Fill'!I19),"-","")=SUBSTITUTE(CELL("format",'2 Pattern Fill'!I19),"-",""),FALSE,CELL("format",'#_2 Pattern Fill'!I19)="G",FALSE,AND(CELL("format",'#_2 Pattern Fill'!I19)="F0",CELL("format",'2 Pattern Fill'!I19)="G"),FALSE,TRUE,IFERROR(IF(MATCH(CELL("format",'#_2 Pattern Fill'!I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Fill'!I19),_xlfn.FORMULATEXT('2 Pattern Fill'!I19),'2 Pattern Fill'!I19),"9","#"),"8","#"),"7","#"),"6","#"),"5","#"),"4","#"),"3","#"),"2","#"),"1","#"),"0","#"),"$",""),"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Fill'!I19),_xlfn.FORMULATEXT('2 Pattern Fill'!I19),'2 Pattern Fill'!I19),"9","#"),"8","#"),"7","#"),"6","#"),"5","#"),"4","#"),"3","#"),"2","#"),"1","#"),"0","#"),"$",""),"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Fill'!I19),_xlfn.FORMULATEXT('#_2 Pattern Fill'!I19),'#_2 Pattern Fill'!I19),"9","#"),"8","#"),"7","#"),"6","#"),"5","#"),"4","#"),"3","#"),"2","#"),"1","#"),"0","#"),"$",""),"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Fill'!I19),_xlfn.FORMULATEXT('#_2 Pattern Fill'!I19),'#_2 Pattern Fill'!I19),"9","#"),"8","#"),"7","#"),"6","#"),"5","#"),"4","#"),"3","#"),"2","#"),"1","#"),"0","#"),"$","")," ",""),",","@"),"&gt;","@"),"&lt;","@"),"=","@"),")","@"),"(","@"),"^","@"),"/","@"),"+","@"),"*","@"),"-","@"),"@#","")))/2,TRUE,FALSE),"HardCodeMsg",IF(LEN(IF(_xlfn.ISFORMULA('2 Pattern Fill'!I19),_xlfn.FORMULATEXT('2 Pattern Fill'!I19),'2 Pattern Fill'!I19))-LEN(SUBSTITUTE(IF(_xlfn.ISFORMULA('2 Pattern Fill'!I19),_xlfn.FORMULATEXT('2 Pattern Fill'!I19),'2 Pattern Fill'!I19),"""",""))&gt;LEN(IF(_xlfn.ISFORMULA('#_2 Pattern Fill'!I19),_xlfn.FORMULATEXT('#_2 Pattern Fill'!I19),'#_2 Pattern Fill'!I19))-LEN(SUBSTITUTE(IF(_xlfn.ISFORMULA('#_2 Pattern Fill'!I19),_xlfn.FORMULATEXT('#_2 Pattern Fill'!I19),'#_2 Pattern Fill'!I19),"""","")),TRUE,FALSE),"HardQuoteMsg",IF(LEN(IF(_xlfn.ISFORMULA('2 Pattern Fill'!I19),_xlfn.FORMULATEXT('2 Pattern Fill'!I19),'2 Pattern Fill'!I19))-LEN(SUBSTITUTE(IF(_xlfn.ISFORMULA('2 Pattern Fill'!I19),_xlfn.FORMULATEXT('2 Pattern Fill'!I19),'2 Pattern Fill'!I19),"$",""))&lt;LEN(IF(_xlfn.ISFORMULA('#_2 Pattern Fill'!I19),_xlfn.FORMULATEXT('#_2 Pattern Fill'!I19),'#_2 Pattern Fill'!I19))-LEN(SUBSTITUTE(IF(_xlfn.ISFORMULA('#_2 Pattern Fill'!I19),_xlfn.FORMULATEXT('#_2 Pattern Fill'!I19),'#_2 Pattern Fill'!I19),"$","")),TRUE,FALSE),"MissingAbsMsg",_xlfn.IFS(ISTEXT('#_2 Pattern Fill'!I19),FALSE,ISLOGICAL('#_2 Pattern Fill'!I19),FALSE,SUBSTITUTE(CELL("format",'#_2 Pattern Fill'!I19),"-","")=SUBSTITUTE(CELL("format",'2 Pattern Fill'!I19),"-",""),FALSE,CELL("format",'#_2 Pattern Fill'!I19)="G",FALSE,AND(CELL("format",'#_2 Pattern Fill'!I19)="F0",CELL("format",'2 Pattern Fill'!I19)="G"),FALSE,TRUE,IFERROR(IF(MATCH(CELL("format",'#_2 Pattern Fill'!I19),FormatCodes_SFX!$A$4:$A$53,0)&gt;0,TRUE),FALSE),TRUE,TRUE),"FormatMsg",TRUE,"PerfectMsg")</f>
        <v>PerfectMsg</v>
      </c>
      <c r="K19" s="196"/>
      <c r="L19" s="196"/>
    </row>
    <row r="20" spans="2:12">
      <c r="B20" s="200" t="str">
        <f ca="1">_xlfn.IFS(ISBLANK('2 Pattern Fill'!B20),"",IF(NOT(ISNA('#_2 Pattern Fill'!B20)),IF(ISNA('2 Pattern Fill'!B20),TRUE,FALSE),FALSE),"StuNAMsg",IF(AND(ISNA('#_2 Pattern Fill'!B20),ISNA('2 Pattern Fill'!B20)),TRUE,FALSE),"PerfectMsg",IF(NOT(ISERROR('#_2 Pattern Fill'!B20)),IF(ISERROR('2 Pattern Fill'!B20),TRUE,FALSE),FALSE),"StuErrorMsg",IF(TYPE('#_2 Pattern Fill'!B20)&lt;&gt;TYPE('2 Pattern Fill'!B20),TRUE,FALSE),"WrongTypeMsg",IF(_xlfn.ISFORMULA('#_2 Pattern Fill'!B20),IF(NOT(_xlfn.ISFORMULA('2 Pattern Fill'!B20)),TRUE),FALSE),"MissingFormulaMsg",IF(NOT(AND(ISNUMBER(FIND("[",_xlfn.FORMULATEXT('#_2 Pattern Fill'!B20))),ISNUMBER(FIND("!",_xlfn.FORMULATEXT('#_2 Pattern Fill'!B20))))),AND(ISNUMBER(FIND("[",_xlfn.FORMULATEXT('2 Pattern Fill'!B20))),ISNUMBER(FIND("!",_xlfn.FORMULATEXT('2 Pattern Fill'!B20)))),FALSE),"ExternalRefsMsg",IF(ISNUMBER('#_2 Pattern Fill'!B20),IF(ABS('#_2 Pattern Fill'!B20-'2 Pattern Fill'!B20)&gt;0.00001,TRUE,FALSE),IF('#_2 Pattern Fill'!B20&lt;&gt;'2 Pattern Fill'!B20,TRUE,FALSE)),IF(ISNUMBER('#_2 Pattern Fill'!B20),IF('#_2 Pattern Fill'!B20&gt;'2 Pattern Fill'!B20,"TooLow","TooHigh"),"WrongAnswer"),NOT(_xlfn.ISFORMULA('#_2 Pattern Fill'!B20)),IF(_xlfn.IFS(ISTEXT('#_2 Pattern Fill'!B20),FALSE,ISLOGICAL('#_2 Pattern Fill'!B20),FALSE,SUBSTITUTE(CELL("format",'#_2 Pattern Fill'!B20),"-","")=SUBSTITUTE(CELL("format",'2 Pattern Fill'!B20),"-",""),FALSE,CELL("format",'#_2 Pattern Fill'!B20)="G",FALSE,AND(CELL("format",'#_2 Pattern Fill'!B20)="F0",CELL("format",'2 Pattern Fill'!B20)="G"),FALSE,TRUE,IFERROR(IF(MATCH(CELL("format",'#_2 Pattern Fill'!B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Fill'!B20),_xlfn.FORMULATEXT('2 Pattern Fill'!B20),'2 Pattern Fill'!B20),"9","#"),"8","#"),"7","#"),"6","#"),"5","#"),"4","#"),"3","#"),"2","#"),"1","#"),"0","#"),"$",""),"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Fill'!B20),_xlfn.FORMULATEXT('2 Pattern Fill'!B20),'2 Pattern Fill'!B20),"9","#"),"8","#"),"7","#"),"6","#"),"5","#"),"4","#"),"3","#"),"2","#"),"1","#"),"0","#"),"$",""),"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Fill'!B20),_xlfn.FORMULATEXT('#_2 Pattern Fill'!B20),'#_2 Pattern Fill'!B20),"9","#"),"8","#"),"7","#"),"6","#"),"5","#"),"4","#"),"3","#"),"2","#"),"1","#"),"0","#"),"$",""),"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Fill'!B20),_xlfn.FORMULATEXT('#_2 Pattern Fill'!B20),'#_2 Pattern Fill'!B20),"9","#"),"8","#"),"7","#"),"6","#"),"5","#"),"4","#"),"3","#"),"2","#"),"1","#"),"0","#"),"$","")," ",""),",","@"),"&gt;","@"),"&lt;","@"),"=","@"),")","@"),"(","@"),"^","@"),"/","@"),"+","@"),"*","@"),"-","@"),"@#","")))/2,TRUE,FALSE),"HardCodeMsg",IF(LEN(IF(_xlfn.ISFORMULA('2 Pattern Fill'!B20),_xlfn.FORMULATEXT('2 Pattern Fill'!B20),'2 Pattern Fill'!B20))-LEN(SUBSTITUTE(IF(_xlfn.ISFORMULA('2 Pattern Fill'!B20),_xlfn.FORMULATEXT('2 Pattern Fill'!B20),'2 Pattern Fill'!B20),"""",""))&gt;LEN(IF(_xlfn.ISFORMULA('#_2 Pattern Fill'!B20),_xlfn.FORMULATEXT('#_2 Pattern Fill'!B20),'#_2 Pattern Fill'!B20))-LEN(SUBSTITUTE(IF(_xlfn.ISFORMULA('#_2 Pattern Fill'!B20),_xlfn.FORMULATEXT('#_2 Pattern Fill'!B20),'#_2 Pattern Fill'!B20),"""","")),TRUE,FALSE),"HardQuoteMsg",IF(LEN(IF(_xlfn.ISFORMULA('2 Pattern Fill'!B20),_xlfn.FORMULATEXT('2 Pattern Fill'!B20),'2 Pattern Fill'!B20))-LEN(SUBSTITUTE(IF(_xlfn.ISFORMULA('2 Pattern Fill'!B20),_xlfn.FORMULATEXT('2 Pattern Fill'!B20),'2 Pattern Fill'!B20),"$",""))&lt;LEN(IF(_xlfn.ISFORMULA('#_2 Pattern Fill'!B20),_xlfn.FORMULATEXT('#_2 Pattern Fill'!B20),'#_2 Pattern Fill'!B20))-LEN(SUBSTITUTE(IF(_xlfn.ISFORMULA('#_2 Pattern Fill'!B20),_xlfn.FORMULATEXT('#_2 Pattern Fill'!B20),'#_2 Pattern Fill'!B20),"$","")),TRUE,FALSE),"MissingAbsMsg",_xlfn.IFS(ISTEXT('#_2 Pattern Fill'!B20),FALSE,ISLOGICAL('#_2 Pattern Fill'!B20),FALSE,SUBSTITUTE(CELL("format",'#_2 Pattern Fill'!B20),"-","")=SUBSTITUTE(CELL("format",'2 Pattern Fill'!B20),"-",""),FALSE,CELL("format",'#_2 Pattern Fill'!B20)="G",FALSE,AND(CELL("format",'#_2 Pattern Fill'!B20)="F0",CELL("format",'2 Pattern Fill'!B20)="G"),FALSE,TRUE,IFERROR(IF(MATCH(CELL("format",'#_2 Pattern Fill'!B20),FormatCodes_SFX!$A$4:$A$53,0)&gt;0,TRUE),FALSE),TRUE,TRUE),"FormatMsg",TRUE,"PerfectMsg")</f>
        <v>PerfectMsg</v>
      </c>
      <c r="C20" s="199" t="str">
        <f ca="1">_xlfn.IFS(ISBLANK('2 Pattern Fill'!C20),"",IF(NOT(ISNA('#_2 Pattern Fill'!C20)),IF(ISNA('2 Pattern Fill'!C20),TRUE,FALSE),FALSE),"StuNAMsg",IF(AND(ISNA('#_2 Pattern Fill'!C20),ISNA('2 Pattern Fill'!C20)),TRUE,FALSE),"PerfectMsg",IF(NOT(ISERROR('#_2 Pattern Fill'!C20)),IF(ISERROR('2 Pattern Fill'!C20),TRUE,FALSE),FALSE),"StuErrorMsg",IF(TYPE('#_2 Pattern Fill'!C20)&lt;&gt;TYPE('2 Pattern Fill'!C20),TRUE,FALSE),"WrongTypeMsg",IF(_xlfn.ISFORMULA('#_2 Pattern Fill'!C20),IF(NOT(_xlfn.ISFORMULA('2 Pattern Fill'!C20)),TRUE),FALSE),"MissingFormulaMsg",IF(NOT(AND(ISNUMBER(FIND("[",_xlfn.FORMULATEXT('#_2 Pattern Fill'!C20))),ISNUMBER(FIND("!",_xlfn.FORMULATEXT('#_2 Pattern Fill'!C20))))),AND(ISNUMBER(FIND("[",_xlfn.FORMULATEXT('2 Pattern Fill'!C20))),ISNUMBER(FIND("!",_xlfn.FORMULATEXT('2 Pattern Fill'!C20)))),FALSE),"ExternalRefsMsg",IF(ISNUMBER('#_2 Pattern Fill'!C20),IF(ABS('#_2 Pattern Fill'!C20-'2 Pattern Fill'!C20)&gt;0.00001,TRUE,FALSE),IF('#_2 Pattern Fill'!C20&lt;&gt;'2 Pattern Fill'!C20,TRUE,FALSE)),IF(ISNUMBER('#_2 Pattern Fill'!C20),IF('#_2 Pattern Fill'!C20&gt;'2 Pattern Fill'!C20,"TooLow","TooHigh"),"WrongAnswer"),NOT(_xlfn.ISFORMULA('#_2 Pattern Fill'!C20)),IF(_xlfn.IFS(ISTEXT('#_2 Pattern Fill'!C20),FALSE,ISLOGICAL('#_2 Pattern Fill'!C20),FALSE,SUBSTITUTE(CELL("format",'#_2 Pattern Fill'!C20),"-","")=SUBSTITUTE(CELL("format",'2 Pattern Fill'!C20),"-",""),FALSE,CELL("format",'#_2 Pattern Fill'!C20)="G",FALSE,AND(CELL("format",'#_2 Pattern Fill'!C20)="F0",CELL("format",'2 Pattern Fill'!C20)="G"),FALSE,TRUE,IFERROR(IF(MATCH(CELL("format",'#_2 Pattern Fill'!C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Fill'!C20),_xlfn.FORMULATEXT('2 Pattern Fill'!C20),'2 Pattern Fill'!C20),"9","#"),"8","#"),"7","#"),"6","#"),"5","#"),"4","#"),"3","#"),"2","#"),"1","#"),"0","#"),"$",""),"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Fill'!C20),_xlfn.FORMULATEXT('2 Pattern Fill'!C20),'2 Pattern Fill'!C20),"9","#"),"8","#"),"7","#"),"6","#"),"5","#"),"4","#"),"3","#"),"2","#"),"1","#"),"0","#"),"$",""),"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Fill'!C20),_xlfn.FORMULATEXT('#_2 Pattern Fill'!C20),'#_2 Pattern Fill'!C20),"9","#"),"8","#"),"7","#"),"6","#"),"5","#"),"4","#"),"3","#"),"2","#"),"1","#"),"0","#"),"$",""),"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Fill'!C20),_xlfn.FORMULATEXT('#_2 Pattern Fill'!C20),'#_2 Pattern Fill'!C20),"9","#"),"8","#"),"7","#"),"6","#"),"5","#"),"4","#"),"3","#"),"2","#"),"1","#"),"0","#"),"$","")," ",""),",","@"),"&gt;","@"),"&lt;","@"),"=","@"),")","@"),"(","@"),"^","@"),"/","@"),"+","@"),"*","@"),"-","@"),"@#","")))/2,TRUE,FALSE),"HardCodeMsg",IF(LEN(IF(_xlfn.ISFORMULA('2 Pattern Fill'!C20),_xlfn.FORMULATEXT('2 Pattern Fill'!C20),'2 Pattern Fill'!C20))-LEN(SUBSTITUTE(IF(_xlfn.ISFORMULA('2 Pattern Fill'!C20),_xlfn.FORMULATEXT('2 Pattern Fill'!C20),'2 Pattern Fill'!C20),"""",""))&gt;LEN(IF(_xlfn.ISFORMULA('#_2 Pattern Fill'!C20),_xlfn.FORMULATEXT('#_2 Pattern Fill'!C20),'#_2 Pattern Fill'!C20))-LEN(SUBSTITUTE(IF(_xlfn.ISFORMULA('#_2 Pattern Fill'!C20),_xlfn.FORMULATEXT('#_2 Pattern Fill'!C20),'#_2 Pattern Fill'!C20),"""","")),TRUE,FALSE),"HardQuoteMsg",IF(LEN(IF(_xlfn.ISFORMULA('2 Pattern Fill'!C20),_xlfn.FORMULATEXT('2 Pattern Fill'!C20),'2 Pattern Fill'!C20))-LEN(SUBSTITUTE(IF(_xlfn.ISFORMULA('2 Pattern Fill'!C20),_xlfn.FORMULATEXT('2 Pattern Fill'!C20),'2 Pattern Fill'!C20),"$",""))&lt;LEN(IF(_xlfn.ISFORMULA('#_2 Pattern Fill'!C20),_xlfn.FORMULATEXT('#_2 Pattern Fill'!C20),'#_2 Pattern Fill'!C20))-LEN(SUBSTITUTE(IF(_xlfn.ISFORMULA('#_2 Pattern Fill'!C20),_xlfn.FORMULATEXT('#_2 Pattern Fill'!C20),'#_2 Pattern Fill'!C20),"$","")),TRUE,FALSE),"MissingAbsMsg",_xlfn.IFS(ISTEXT('#_2 Pattern Fill'!C20),FALSE,ISLOGICAL('#_2 Pattern Fill'!C20),FALSE,SUBSTITUTE(CELL("format",'#_2 Pattern Fill'!C20),"-","")=SUBSTITUTE(CELL("format",'2 Pattern Fill'!C20),"-",""),FALSE,CELL("format",'#_2 Pattern Fill'!C20)="G",FALSE,AND(CELL("format",'#_2 Pattern Fill'!C20)="F0",CELL("format",'2 Pattern Fill'!C20)="G"),FALSE,TRUE,IFERROR(IF(MATCH(CELL("format",'#_2 Pattern Fill'!C20),FormatCodes_SFX!$A$4:$A$53,0)&gt;0,TRUE),FALSE),TRUE,TRUE),"FormatMsg",TRUE,"PerfectMsg")</f>
        <v>PerfectMsg</v>
      </c>
      <c r="D20" s="199" t="str">
        <f ca="1">_xlfn.IFS(ISBLANK('2 Pattern Fill'!D20),"",IF(NOT(ISNA('#_2 Pattern Fill'!D20)),IF(ISNA('2 Pattern Fill'!D20),TRUE,FALSE),FALSE),"StuNAMsg",IF(AND(ISNA('#_2 Pattern Fill'!D20),ISNA('2 Pattern Fill'!D20)),TRUE,FALSE),"PerfectMsg",IF(NOT(ISERROR('#_2 Pattern Fill'!D20)),IF(ISERROR('2 Pattern Fill'!D20),TRUE,FALSE),FALSE),"StuErrorMsg",IF(TYPE('#_2 Pattern Fill'!D20)&lt;&gt;TYPE('2 Pattern Fill'!D20),TRUE,FALSE),"WrongTypeMsg",IF(_xlfn.ISFORMULA('#_2 Pattern Fill'!D20),IF(NOT(_xlfn.ISFORMULA('2 Pattern Fill'!D20)),TRUE),FALSE),"MissingFormulaMsg",IF(NOT(AND(ISNUMBER(FIND("[",_xlfn.FORMULATEXT('#_2 Pattern Fill'!D20))),ISNUMBER(FIND("!",_xlfn.FORMULATEXT('#_2 Pattern Fill'!D20))))),AND(ISNUMBER(FIND("[",_xlfn.FORMULATEXT('2 Pattern Fill'!D20))),ISNUMBER(FIND("!",_xlfn.FORMULATEXT('2 Pattern Fill'!D20)))),FALSE),"ExternalRefsMsg",IF(ISNUMBER('#_2 Pattern Fill'!D20),IF(ABS('#_2 Pattern Fill'!D20-'2 Pattern Fill'!D20)&gt;0.00001,TRUE,FALSE),IF('#_2 Pattern Fill'!D20&lt;&gt;'2 Pattern Fill'!D20,TRUE,FALSE)),IF(ISNUMBER('#_2 Pattern Fill'!D20),IF('#_2 Pattern Fill'!D20&gt;'2 Pattern Fill'!D20,"TooLow","TooHigh"),"WrongAnswer"),NOT(_xlfn.ISFORMULA('#_2 Pattern Fill'!D20)),IF(_xlfn.IFS(ISTEXT('#_2 Pattern Fill'!D20),FALSE,ISLOGICAL('#_2 Pattern Fill'!D20),FALSE,SUBSTITUTE(CELL("format",'#_2 Pattern Fill'!D20),"-","")=SUBSTITUTE(CELL("format",'2 Pattern Fill'!D20),"-",""),FALSE,CELL("format",'#_2 Pattern Fill'!D20)="G",FALSE,AND(CELL("format",'#_2 Pattern Fill'!D20)="F0",CELL("format",'2 Pattern Fill'!D20)="G"),FALSE,TRUE,IFERROR(IF(MATCH(CELL("format",'#_2 Pattern Fill'!D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Fill'!D20),_xlfn.FORMULATEXT('2 Pattern Fill'!D20),'2 Pattern Fill'!D20),"9","#"),"8","#"),"7","#"),"6","#"),"5","#"),"4","#"),"3","#"),"2","#"),"1","#"),"0","#"),"$",""),"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Fill'!D20),_xlfn.FORMULATEXT('2 Pattern Fill'!D20),'2 Pattern Fill'!D20),"9","#"),"8","#"),"7","#"),"6","#"),"5","#"),"4","#"),"3","#"),"2","#"),"1","#"),"0","#"),"$",""),"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Fill'!D20),_xlfn.FORMULATEXT('#_2 Pattern Fill'!D20),'#_2 Pattern Fill'!D20),"9","#"),"8","#"),"7","#"),"6","#"),"5","#"),"4","#"),"3","#"),"2","#"),"1","#"),"0","#"),"$",""),"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Fill'!D20),_xlfn.FORMULATEXT('#_2 Pattern Fill'!D20),'#_2 Pattern Fill'!D20),"9","#"),"8","#"),"7","#"),"6","#"),"5","#"),"4","#"),"3","#"),"2","#"),"1","#"),"0","#"),"$","")," ",""),",","@"),"&gt;","@"),"&lt;","@"),"=","@"),")","@"),"(","@"),"^","@"),"/","@"),"+","@"),"*","@"),"-","@"),"@#","")))/2,TRUE,FALSE),"HardCodeMsg",IF(LEN(IF(_xlfn.ISFORMULA('2 Pattern Fill'!D20),_xlfn.FORMULATEXT('2 Pattern Fill'!D20),'2 Pattern Fill'!D20))-LEN(SUBSTITUTE(IF(_xlfn.ISFORMULA('2 Pattern Fill'!D20),_xlfn.FORMULATEXT('2 Pattern Fill'!D20),'2 Pattern Fill'!D20),"""",""))&gt;LEN(IF(_xlfn.ISFORMULA('#_2 Pattern Fill'!D20),_xlfn.FORMULATEXT('#_2 Pattern Fill'!D20),'#_2 Pattern Fill'!D20))-LEN(SUBSTITUTE(IF(_xlfn.ISFORMULA('#_2 Pattern Fill'!D20),_xlfn.FORMULATEXT('#_2 Pattern Fill'!D20),'#_2 Pattern Fill'!D20),"""","")),TRUE,FALSE),"HardQuoteMsg",IF(LEN(IF(_xlfn.ISFORMULA('2 Pattern Fill'!D20),_xlfn.FORMULATEXT('2 Pattern Fill'!D20),'2 Pattern Fill'!D20))-LEN(SUBSTITUTE(IF(_xlfn.ISFORMULA('2 Pattern Fill'!D20),_xlfn.FORMULATEXT('2 Pattern Fill'!D20),'2 Pattern Fill'!D20),"$",""))&lt;LEN(IF(_xlfn.ISFORMULA('#_2 Pattern Fill'!D20),_xlfn.FORMULATEXT('#_2 Pattern Fill'!D20),'#_2 Pattern Fill'!D20))-LEN(SUBSTITUTE(IF(_xlfn.ISFORMULA('#_2 Pattern Fill'!D20),_xlfn.FORMULATEXT('#_2 Pattern Fill'!D20),'#_2 Pattern Fill'!D20),"$","")),TRUE,FALSE),"MissingAbsMsg",_xlfn.IFS(ISTEXT('#_2 Pattern Fill'!D20),FALSE,ISLOGICAL('#_2 Pattern Fill'!D20),FALSE,SUBSTITUTE(CELL("format",'#_2 Pattern Fill'!D20),"-","")=SUBSTITUTE(CELL("format",'2 Pattern Fill'!D20),"-",""),FALSE,CELL("format",'#_2 Pattern Fill'!D20)="G",FALSE,AND(CELL("format",'#_2 Pattern Fill'!D20)="F0",CELL("format",'2 Pattern Fill'!D20)="G"),FALSE,TRUE,IFERROR(IF(MATCH(CELL("format",'#_2 Pattern Fill'!D20),FormatCodes_SFX!$A$4:$A$53,0)&gt;0,TRUE),FALSE),TRUE,TRUE),"FormatMsg",TRUE,"PerfectMsg")</f>
        <v>PerfectMsg</v>
      </c>
      <c r="E20" s="199" t="str">
        <f ca="1">_xlfn.IFS(ISBLANK('2 Pattern Fill'!E20),"",IF(NOT(ISNA('#_2 Pattern Fill'!E20)),IF(ISNA('2 Pattern Fill'!E20),TRUE,FALSE),FALSE),"StuNAMsg",IF(AND(ISNA('#_2 Pattern Fill'!E20),ISNA('2 Pattern Fill'!E20)),TRUE,FALSE),"PerfectMsg",IF(NOT(ISERROR('#_2 Pattern Fill'!E20)),IF(ISERROR('2 Pattern Fill'!E20),TRUE,FALSE),FALSE),"StuErrorMsg",IF(TYPE('#_2 Pattern Fill'!E20)&lt;&gt;TYPE('2 Pattern Fill'!E20),TRUE,FALSE),"WrongTypeMsg",IF(_xlfn.ISFORMULA('#_2 Pattern Fill'!E20),IF(NOT(_xlfn.ISFORMULA('2 Pattern Fill'!E20)),TRUE),FALSE),"MissingFormulaMsg",IF(NOT(AND(ISNUMBER(FIND("[",_xlfn.FORMULATEXT('#_2 Pattern Fill'!E20))),ISNUMBER(FIND("!",_xlfn.FORMULATEXT('#_2 Pattern Fill'!E20))))),AND(ISNUMBER(FIND("[",_xlfn.FORMULATEXT('2 Pattern Fill'!E20))),ISNUMBER(FIND("!",_xlfn.FORMULATEXT('2 Pattern Fill'!E20)))),FALSE),"ExternalRefsMsg",IF(ISNUMBER('#_2 Pattern Fill'!E20),IF(ABS('#_2 Pattern Fill'!E20-'2 Pattern Fill'!E20)&gt;0.00001,TRUE,FALSE),IF('#_2 Pattern Fill'!E20&lt;&gt;'2 Pattern Fill'!E20,TRUE,FALSE)),IF(ISNUMBER('#_2 Pattern Fill'!E20),IF('#_2 Pattern Fill'!E20&gt;'2 Pattern Fill'!E20,"TooLow","TooHigh"),"WrongAnswer"),NOT(_xlfn.ISFORMULA('#_2 Pattern Fill'!E20)),IF(_xlfn.IFS(ISTEXT('#_2 Pattern Fill'!E20),FALSE,ISLOGICAL('#_2 Pattern Fill'!E20),FALSE,SUBSTITUTE(CELL("format",'#_2 Pattern Fill'!E20),"-","")=SUBSTITUTE(CELL("format",'2 Pattern Fill'!E20),"-",""),FALSE,CELL("format",'#_2 Pattern Fill'!E20)="G",FALSE,AND(CELL("format",'#_2 Pattern Fill'!E20)="F0",CELL("format",'2 Pattern Fill'!E20)="G"),FALSE,TRUE,IFERROR(IF(MATCH(CELL("format",'#_2 Pattern Fill'!E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Fill'!E20),_xlfn.FORMULATEXT('2 Pattern Fill'!E20),'2 Pattern Fill'!E20),"9","#"),"8","#"),"7","#"),"6","#"),"5","#"),"4","#"),"3","#"),"2","#"),"1","#"),"0","#"),"$",""),"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Fill'!E20),_xlfn.FORMULATEXT('2 Pattern Fill'!E20),'2 Pattern Fill'!E20),"9","#"),"8","#"),"7","#"),"6","#"),"5","#"),"4","#"),"3","#"),"2","#"),"1","#"),"0","#"),"$",""),"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Fill'!E20),_xlfn.FORMULATEXT('#_2 Pattern Fill'!E20),'#_2 Pattern Fill'!E20),"9","#"),"8","#"),"7","#"),"6","#"),"5","#"),"4","#"),"3","#"),"2","#"),"1","#"),"0","#"),"$",""),"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Fill'!E20),_xlfn.FORMULATEXT('#_2 Pattern Fill'!E20),'#_2 Pattern Fill'!E20),"9","#"),"8","#"),"7","#"),"6","#"),"5","#"),"4","#"),"3","#"),"2","#"),"1","#"),"0","#"),"$","")," ",""),",","@"),"&gt;","@"),"&lt;","@"),"=","@"),")","@"),"(","@"),"^","@"),"/","@"),"+","@"),"*","@"),"-","@"),"@#","")))/2,TRUE,FALSE),"HardCodeMsg",IF(LEN(IF(_xlfn.ISFORMULA('2 Pattern Fill'!E20),_xlfn.FORMULATEXT('2 Pattern Fill'!E20),'2 Pattern Fill'!E20))-LEN(SUBSTITUTE(IF(_xlfn.ISFORMULA('2 Pattern Fill'!E20),_xlfn.FORMULATEXT('2 Pattern Fill'!E20),'2 Pattern Fill'!E20),"""",""))&gt;LEN(IF(_xlfn.ISFORMULA('#_2 Pattern Fill'!E20),_xlfn.FORMULATEXT('#_2 Pattern Fill'!E20),'#_2 Pattern Fill'!E20))-LEN(SUBSTITUTE(IF(_xlfn.ISFORMULA('#_2 Pattern Fill'!E20),_xlfn.FORMULATEXT('#_2 Pattern Fill'!E20),'#_2 Pattern Fill'!E20),"""","")),TRUE,FALSE),"HardQuoteMsg",IF(LEN(IF(_xlfn.ISFORMULA('2 Pattern Fill'!E20),_xlfn.FORMULATEXT('2 Pattern Fill'!E20),'2 Pattern Fill'!E20))-LEN(SUBSTITUTE(IF(_xlfn.ISFORMULA('2 Pattern Fill'!E20),_xlfn.FORMULATEXT('2 Pattern Fill'!E20),'2 Pattern Fill'!E20),"$",""))&lt;LEN(IF(_xlfn.ISFORMULA('#_2 Pattern Fill'!E20),_xlfn.FORMULATEXT('#_2 Pattern Fill'!E20),'#_2 Pattern Fill'!E20))-LEN(SUBSTITUTE(IF(_xlfn.ISFORMULA('#_2 Pattern Fill'!E20),_xlfn.FORMULATEXT('#_2 Pattern Fill'!E20),'#_2 Pattern Fill'!E20),"$","")),TRUE,FALSE),"MissingAbsMsg",_xlfn.IFS(ISTEXT('#_2 Pattern Fill'!E20),FALSE,ISLOGICAL('#_2 Pattern Fill'!E20),FALSE,SUBSTITUTE(CELL("format",'#_2 Pattern Fill'!E20),"-","")=SUBSTITUTE(CELL("format",'2 Pattern Fill'!E20),"-",""),FALSE,CELL("format",'#_2 Pattern Fill'!E20)="G",FALSE,AND(CELL("format",'#_2 Pattern Fill'!E20)="F0",CELL("format",'2 Pattern Fill'!E20)="G"),FALSE,TRUE,IFERROR(IF(MATCH(CELL("format",'#_2 Pattern Fill'!E20),FormatCodes_SFX!$A$4:$A$53,0)&gt;0,TRUE),FALSE),TRUE,TRUE),"FormatMsg",TRUE,"PerfectMsg")</f>
        <v>PerfectMsg</v>
      </c>
      <c r="F20" s="199" t="str">
        <f ca="1">_xlfn.IFS(ISBLANK('2 Pattern Fill'!F20),"",IF(NOT(ISNA('#_2 Pattern Fill'!F20)),IF(ISNA('2 Pattern Fill'!F20),TRUE,FALSE),FALSE),"StuNAMsg",IF(AND(ISNA('#_2 Pattern Fill'!F20),ISNA('2 Pattern Fill'!F20)),TRUE,FALSE),"PerfectMsg",IF(NOT(ISERROR('#_2 Pattern Fill'!F20)),IF(ISERROR('2 Pattern Fill'!F20),TRUE,FALSE),FALSE),"StuErrorMsg",IF(TYPE('#_2 Pattern Fill'!F20)&lt;&gt;TYPE('2 Pattern Fill'!F20),TRUE,FALSE),"WrongTypeMsg",IF(_xlfn.ISFORMULA('#_2 Pattern Fill'!F20),IF(NOT(_xlfn.ISFORMULA('2 Pattern Fill'!F20)),TRUE),FALSE),"MissingFormulaMsg",IF(NOT(AND(ISNUMBER(FIND("[",_xlfn.FORMULATEXT('#_2 Pattern Fill'!F20))),ISNUMBER(FIND("!",_xlfn.FORMULATEXT('#_2 Pattern Fill'!F20))))),AND(ISNUMBER(FIND("[",_xlfn.FORMULATEXT('2 Pattern Fill'!F20))),ISNUMBER(FIND("!",_xlfn.FORMULATEXT('2 Pattern Fill'!F20)))),FALSE),"ExternalRefsMsg",IF(ISNUMBER('#_2 Pattern Fill'!F20),IF(ABS('#_2 Pattern Fill'!F20-'2 Pattern Fill'!F20)&gt;0.00001,TRUE,FALSE),IF('#_2 Pattern Fill'!F20&lt;&gt;'2 Pattern Fill'!F20,TRUE,FALSE)),IF(ISNUMBER('#_2 Pattern Fill'!F20),IF('#_2 Pattern Fill'!F20&gt;'2 Pattern Fill'!F20,"TooLow","TooHigh"),"WrongAnswer"),NOT(_xlfn.ISFORMULA('#_2 Pattern Fill'!F20)),IF(_xlfn.IFS(ISTEXT('#_2 Pattern Fill'!F20),FALSE,ISLOGICAL('#_2 Pattern Fill'!F20),FALSE,SUBSTITUTE(CELL("format",'#_2 Pattern Fill'!F20),"-","")=SUBSTITUTE(CELL("format",'2 Pattern Fill'!F20),"-",""),FALSE,CELL("format",'#_2 Pattern Fill'!F20)="G",FALSE,AND(CELL("format",'#_2 Pattern Fill'!F20)="F0",CELL("format",'2 Pattern Fill'!F20)="G"),FALSE,TRUE,IFERROR(IF(MATCH(CELL("format",'#_2 Pattern Fill'!F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Fill'!F20),_xlfn.FORMULATEXT('2 Pattern Fill'!F20),'2 Pattern Fill'!F20),"9","#"),"8","#"),"7","#"),"6","#"),"5","#"),"4","#"),"3","#"),"2","#"),"1","#"),"0","#"),"$",""),"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Fill'!F20),_xlfn.FORMULATEXT('2 Pattern Fill'!F20),'2 Pattern Fill'!F20),"9","#"),"8","#"),"7","#"),"6","#"),"5","#"),"4","#"),"3","#"),"2","#"),"1","#"),"0","#"),"$",""),"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Fill'!F20),_xlfn.FORMULATEXT('#_2 Pattern Fill'!F20),'#_2 Pattern Fill'!F20),"9","#"),"8","#"),"7","#"),"6","#"),"5","#"),"4","#"),"3","#"),"2","#"),"1","#"),"0","#"),"$",""),"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Fill'!F20),_xlfn.FORMULATEXT('#_2 Pattern Fill'!F20),'#_2 Pattern Fill'!F20),"9","#"),"8","#"),"7","#"),"6","#"),"5","#"),"4","#"),"3","#"),"2","#"),"1","#"),"0","#"),"$","")," ",""),",","@"),"&gt;","@"),"&lt;","@"),"=","@"),")","@"),"(","@"),"^","@"),"/","@"),"+","@"),"*","@"),"-","@"),"@#","")))/2,TRUE,FALSE),"HardCodeMsg",IF(LEN(IF(_xlfn.ISFORMULA('2 Pattern Fill'!F20),_xlfn.FORMULATEXT('2 Pattern Fill'!F20),'2 Pattern Fill'!F20))-LEN(SUBSTITUTE(IF(_xlfn.ISFORMULA('2 Pattern Fill'!F20),_xlfn.FORMULATEXT('2 Pattern Fill'!F20),'2 Pattern Fill'!F20),"""",""))&gt;LEN(IF(_xlfn.ISFORMULA('#_2 Pattern Fill'!F20),_xlfn.FORMULATEXT('#_2 Pattern Fill'!F20),'#_2 Pattern Fill'!F20))-LEN(SUBSTITUTE(IF(_xlfn.ISFORMULA('#_2 Pattern Fill'!F20),_xlfn.FORMULATEXT('#_2 Pattern Fill'!F20),'#_2 Pattern Fill'!F20),"""","")),TRUE,FALSE),"HardQuoteMsg",IF(LEN(IF(_xlfn.ISFORMULA('2 Pattern Fill'!F20),_xlfn.FORMULATEXT('2 Pattern Fill'!F20),'2 Pattern Fill'!F20))-LEN(SUBSTITUTE(IF(_xlfn.ISFORMULA('2 Pattern Fill'!F20),_xlfn.FORMULATEXT('2 Pattern Fill'!F20),'2 Pattern Fill'!F20),"$",""))&lt;LEN(IF(_xlfn.ISFORMULA('#_2 Pattern Fill'!F20),_xlfn.FORMULATEXT('#_2 Pattern Fill'!F20),'#_2 Pattern Fill'!F20))-LEN(SUBSTITUTE(IF(_xlfn.ISFORMULA('#_2 Pattern Fill'!F20),_xlfn.FORMULATEXT('#_2 Pattern Fill'!F20),'#_2 Pattern Fill'!F20),"$","")),TRUE,FALSE),"MissingAbsMsg",_xlfn.IFS(ISTEXT('#_2 Pattern Fill'!F20),FALSE,ISLOGICAL('#_2 Pattern Fill'!F20),FALSE,SUBSTITUTE(CELL("format",'#_2 Pattern Fill'!F20),"-","")=SUBSTITUTE(CELL("format",'2 Pattern Fill'!F20),"-",""),FALSE,CELL("format",'#_2 Pattern Fill'!F20)="G",FALSE,AND(CELL("format",'#_2 Pattern Fill'!F20)="F0",CELL("format",'2 Pattern Fill'!F20)="G"),FALSE,TRUE,IFERROR(IF(MATCH(CELL("format",'#_2 Pattern Fill'!F20),FormatCodes_SFX!$A$4:$A$53,0)&gt;0,TRUE),FALSE),TRUE,TRUE),"FormatMsg",TRUE,"PerfectMsg")</f>
        <v>PerfectMsg</v>
      </c>
      <c r="G20" s="199" t="str">
        <f ca="1">_xlfn.IFS(ISBLANK('2 Pattern Fill'!G20),"",IF(NOT(ISNA('#_2 Pattern Fill'!G20)),IF(ISNA('2 Pattern Fill'!G20),TRUE,FALSE),FALSE),"StuNAMsg",IF(AND(ISNA('#_2 Pattern Fill'!G20),ISNA('2 Pattern Fill'!G20)),TRUE,FALSE),"PerfectMsg",IF(NOT(ISERROR('#_2 Pattern Fill'!G20)),IF(ISERROR('2 Pattern Fill'!G20),TRUE,FALSE),FALSE),"StuErrorMsg",IF(TYPE('#_2 Pattern Fill'!G20)&lt;&gt;TYPE('2 Pattern Fill'!G20),TRUE,FALSE),"WrongTypeMsg",IF(_xlfn.ISFORMULA('#_2 Pattern Fill'!G20),IF(NOT(_xlfn.ISFORMULA('2 Pattern Fill'!G20)),TRUE),FALSE),"MissingFormulaMsg",IF(NOT(AND(ISNUMBER(FIND("[",_xlfn.FORMULATEXT('#_2 Pattern Fill'!G20))),ISNUMBER(FIND("!",_xlfn.FORMULATEXT('#_2 Pattern Fill'!G20))))),AND(ISNUMBER(FIND("[",_xlfn.FORMULATEXT('2 Pattern Fill'!G20))),ISNUMBER(FIND("!",_xlfn.FORMULATEXT('2 Pattern Fill'!G20)))),FALSE),"ExternalRefsMsg",IF(ISNUMBER('#_2 Pattern Fill'!G20),IF(ABS('#_2 Pattern Fill'!G20-'2 Pattern Fill'!G20)&gt;0.00001,TRUE,FALSE),IF('#_2 Pattern Fill'!G20&lt;&gt;'2 Pattern Fill'!G20,TRUE,FALSE)),IF(ISNUMBER('#_2 Pattern Fill'!G20),IF('#_2 Pattern Fill'!G20&gt;'2 Pattern Fill'!G20,"TooLow","TooHigh"),"WrongAnswer"),NOT(_xlfn.ISFORMULA('#_2 Pattern Fill'!G20)),IF(_xlfn.IFS(ISTEXT('#_2 Pattern Fill'!G20),FALSE,ISLOGICAL('#_2 Pattern Fill'!G20),FALSE,SUBSTITUTE(CELL("format",'#_2 Pattern Fill'!G20),"-","")=SUBSTITUTE(CELL("format",'2 Pattern Fill'!G20),"-",""),FALSE,CELL("format",'#_2 Pattern Fill'!G20)="G",FALSE,AND(CELL("format",'#_2 Pattern Fill'!G20)="F0",CELL("format",'2 Pattern Fill'!G20)="G"),FALSE,TRUE,IFERROR(IF(MATCH(CELL("format",'#_2 Pattern Fill'!G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Fill'!G20),_xlfn.FORMULATEXT('2 Pattern Fill'!G20),'2 Pattern Fill'!G20),"9","#"),"8","#"),"7","#"),"6","#"),"5","#"),"4","#"),"3","#"),"2","#"),"1","#"),"0","#"),"$",""),"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Fill'!G20),_xlfn.FORMULATEXT('2 Pattern Fill'!G20),'2 Pattern Fill'!G20),"9","#"),"8","#"),"7","#"),"6","#"),"5","#"),"4","#"),"3","#"),"2","#"),"1","#"),"0","#"),"$",""),"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Fill'!G20),_xlfn.FORMULATEXT('#_2 Pattern Fill'!G20),'#_2 Pattern Fill'!G20),"9","#"),"8","#"),"7","#"),"6","#"),"5","#"),"4","#"),"3","#"),"2","#"),"1","#"),"0","#"),"$",""),"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Fill'!G20),_xlfn.FORMULATEXT('#_2 Pattern Fill'!G20),'#_2 Pattern Fill'!G20),"9","#"),"8","#"),"7","#"),"6","#"),"5","#"),"4","#"),"3","#"),"2","#"),"1","#"),"0","#"),"$","")," ",""),",","@"),"&gt;","@"),"&lt;","@"),"=","@"),")","@"),"(","@"),"^","@"),"/","@"),"+","@"),"*","@"),"-","@"),"@#","")))/2,TRUE,FALSE),"HardCodeMsg",IF(LEN(IF(_xlfn.ISFORMULA('2 Pattern Fill'!G20),_xlfn.FORMULATEXT('2 Pattern Fill'!G20),'2 Pattern Fill'!G20))-LEN(SUBSTITUTE(IF(_xlfn.ISFORMULA('2 Pattern Fill'!G20),_xlfn.FORMULATEXT('2 Pattern Fill'!G20),'2 Pattern Fill'!G20),"""",""))&gt;LEN(IF(_xlfn.ISFORMULA('#_2 Pattern Fill'!G20),_xlfn.FORMULATEXT('#_2 Pattern Fill'!G20),'#_2 Pattern Fill'!G20))-LEN(SUBSTITUTE(IF(_xlfn.ISFORMULA('#_2 Pattern Fill'!G20),_xlfn.FORMULATEXT('#_2 Pattern Fill'!G20),'#_2 Pattern Fill'!G20),"""","")),TRUE,FALSE),"HardQuoteMsg",IF(LEN(IF(_xlfn.ISFORMULA('2 Pattern Fill'!G20),_xlfn.FORMULATEXT('2 Pattern Fill'!G20),'2 Pattern Fill'!G20))-LEN(SUBSTITUTE(IF(_xlfn.ISFORMULA('2 Pattern Fill'!G20),_xlfn.FORMULATEXT('2 Pattern Fill'!G20),'2 Pattern Fill'!G20),"$",""))&lt;LEN(IF(_xlfn.ISFORMULA('#_2 Pattern Fill'!G20),_xlfn.FORMULATEXT('#_2 Pattern Fill'!G20),'#_2 Pattern Fill'!G20))-LEN(SUBSTITUTE(IF(_xlfn.ISFORMULA('#_2 Pattern Fill'!G20),_xlfn.FORMULATEXT('#_2 Pattern Fill'!G20),'#_2 Pattern Fill'!G20),"$","")),TRUE,FALSE),"MissingAbsMsg",_xlfn.IFS(ISTEXT('#_2 Pattern Fill'!G20),FALSE,ISLOGICAL('#_2 Pattern Fill'!G20),FALSE,SUBSTITUTE(CELL("format",'#_2 Pattern Fill'!G20),"-","")=SUBSTITUTE(CELL("format",'2 Pattern Fill'!G20),"-",""),FALSE,CELL("format",'#_2 Pattern Fill'!G20)="G",FALSE,AND(CELL("format",'#_2 Pattern Fill'!G20)="F0",CELL("format",'2 Pattern Fill'!G20)="G"),FALSE,TRUE,IFERROR(IF(MATCH(CELL("format",'#_2 Pattern Fill'!G20),FormatCodes_SFX!$A$4:$A$53,0)&gt;0,TRUE),FALSE),TRUE,TRUE),"FormatMsg",TRUE,"PerfectMsg")</f>
        <v>PerfectMsg</v>
      </c>
      <c r="H20" s="199" t="str">
        <f ca="1">_xlfn.IFS(ISBLANK('2 Pattern Fill'!H20),"",IF(NOT(ISNA('#_2 Pattern Fill'!H20)),IF(ISNA('2 Pattern Fill'!H20),TRUE,FALSE),FALSE),"StuNAMsg",IF(AND(ISNA('#_2 Pattern Fill'!H20),ISNA('2 Pattern Fill'!H20)),TRUE,FALSE),"PerfectMsg",IF(NOT(ISERROR('#_2 Pattern Fill'!H20)),IF(ISERROR('2 Pattern Fill'!H20),TRUE,FALSE),FALSE),"StuErrorMsg",IF(TYPE('#_2 Pattern Fill'!H20)&lt;&gt;TYPE('2 Pattern Fill'!H20),TRUE,FALSE),"WrongTypeMsg",IF(_xlfn.ISFORMULA('#_2 Pattern Fill'!H20),IF(NOT(_xlfn.ISFORMULA('2 Pattern Fill'!H20)),TRUE),FALSE),"MissingFormulaMsg",IF(NOT(AND(ISNUMBER(FIND("[",_xlfn.FORMULATEXT('#_2 Pattern Fill'!H20))),ISNUMBER(FIND("!",_xlfn.FORMULATEXT('#_2 Pattern Fill'!H20))))),AND(ISNUMBER(FIND("[",_xlfn.FORMULATEXT('2 Pattern Fill'!H20))),ISNUMBER(FIND("!",_xlfn.FORMULATEXT('2 Pattern Fill'!H20)))),FALSE),"ExternalRefsMsg",IF(ISNUMBER('#_2 Pattern Fill'!H20),IF(ABS('#_2 Pattern Fill'!H20-'2 Pattern Fill'!H20)&gt;0.00001,TRUE,FALSE),IF('#_2 Pattern Fill'!H20&lt;&gt;'2 Pattern Fill'!H20,TRUE,FALSE)),IF(ISNUMBER('#_2 Pattern Fill'!H20),IF('#_2 Pattern Fill'!H20&gt;'2 Pattern Fill'!H20,"TooLow","TooHigh"),"WrongAnswer"),NOT(_xlfn.ISFORMULA('#_2 Pattern Fill'!H20)),IF(_xlfn.IFS(ISTEXT('#_2 Pattern Fill'!H20),FALSE,ISLOGICAL('#_2 Pattern Fill'!H20),FALSE,SUBSTITUTE(CELL("format",'#_2 Pattern Fill'!H20),"-","")=SUBSTITUTE(CELL("format",'2 Pattern Fill'!H20),"-",""),FALSE,CELL("format",'#_2 Pattern Fill'!H20)="G",FALSE,AND(CELL("format",'#_2 Pattern Fill'!H20)="F0",CELL("format",'2 Pattern Fill'!H20)="G"),FALSE,TRUE,IFERROR(IF(MATCH(CELL("format",'#_2 Pattern Fill'!H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Fill'!H20),_xlfn.FORMULATEXT('2 Pattern Fill'!H20),'2 Pattern Fill'!H20),"9","#"),"8","#"),"7","#"),"6","#"),"5","#"),"4","#"),"3","#"),"2","#"),"1","#"),"0","#"),"$",""),"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Fill'!H20),_xlfn.FORMULATEXT('2 Pattern Fill'!H20),'2 Pattern Fill'!H20),"9","#"),"8","#"),"7","#"),"6","#"),"5","#"),"4","#"),"3","#"),"2","#"),"1","#"),"0","#"),"$",""),"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Fill'!H20),_xlfn.FORMULATEXT('#_2 Pattern Fill'!H20),'#_2 Pattern Fill'!H20),"9","#"),"8","#"),"7","#"),"6","#"),"5","#"),"4","#"),"3","#"),"2","#"),"1","#"),"0","#"),"$",""),"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Fill'!H20),_xlfn.FORMULATEXT('#_2 Pattern Fill'!H20),'#_2 Pattern Fill'!H20),"9","#"),"8","#"),"7","#"),"6","#"),"5","#"),"4","#"),"3","#"),"2","#"),"1","#"),"0","#"),"$","")," ",""),",","@"),"&gt;","@"),"&lt;","@"),"=","@"),")","@"),"(","@"),"^","@"),"/","@"),"+","@"),"*","@"),"-","@"),"@#","")))/2,TRUE,FALSE),"HardCodeMsg",IF(LEN(IF(_xlfn.ISFORMULA('2 Pattern Fill'!H20),_xlfn.FORMULATEXT('2 Pattern Fill'!H20),'2 Pattern Fill'!H20))-LEN(SUBSTITUTE(IF(_xlfn.ISFORMULA('2 Pattern Fill'!H20),_xlfn.FORMULATEXT('2 Pattern Fill'!H20),'2 Pattern Fill'!H20),"""",""))&gt;LEN(IF(_xlfn.ISFORMULA('#_2 Pattern Fill'!H20),_xlfn.FORMULATEXT('#_2 Pattern Fill'!H20),'#_2 Pattern Fill'!H20))-LEN(SUBSTITUTE(IF(_xlfn.ISFORMULA('#_2 Pattern Fill'!H20),_xlfn.FORMULATEXT('#_2 Pattern Fill'!H20),'#_2 Pattern Fill'!H20),"""","")),TRUE,FALSE),"HardQuoteMsg",IF(LEN(IF(_xlfn.ISFORMULA('2 Pattern Fill'!H20),_xlfn.FORMULATEXT('2 Pattern Fill'!H20),'2 Pattern Fill'!H20))-LEN(SUBSTITUTE(IF(_xlfn.ISFORMULA('2 Pattern Fill'!H20),_xlfn.FORMULATEXT('2 Pattern Fill'!H20),'2 Pattern Fill'!H20),"$",""))&lt;LEN(IF(_xlfn.ISFORMULA('#_2 Pattern Fill'!H20),_xlfn.FORMULATEXT('#_2 Pattern Fill'!H20),'#_2 Pattern Fill'!H20))-LEN(SUBSTITUTE(IF(_xlfn.ISFORMULA('#_2 Pattern Fill'!H20),_xlfn.FORMULATEXT('#_2 Pattern Fill'!H20),'#_2 Pattern Fill'!H20),"$","")),TRUE,FALSE),"MissingAbsMsg",_xlfn.IFS(ISTEXT('#_2 Pattern Fill'!H20),FALSE,ISLOGICAL('#_2 Pattern Fill'!H20),FALSE,SUBSTITUTE(CELL("format",'#_2 Pattern Fill'!H20),"-","")=SUBSTITUTE(CELL("format",'2 Pattern Fill'!H20),"-",""),FALSE,CELL("format",'#_2 Pattern Fill'!H20)="G",FALSE,AND(CELL("format",'#_2 Pattern Fill'!H20)="F0",CELL("format",'2 Pattern Fill'!H20)="G"),FALSE,TRUE,IFERROR(IF(MATCH(CELL("format",'#_2 Pattern Fill'!H20),FormatCodes_SFX!$A$4:$A$53,0)&gt;0,TRUE),FALSE),TRUE,TRUE),"FormatMsg",TRUE,"PerfectMsg")</f>
        <v>PerfectMsg</v>
      </c>
      <c r="I20" s="199" t="str">
        <f ca="1">_xlfn.IFS(ISBLANK('2 Pattern Fill'!I20),"",IF(NOT(ISNA('#_2 Pattern Fill'!I20)),IF(ISNA('2 Pattern Fill'!I20),TRUE,FALSE),FALSE),"StuNAMsg",IF(AND(ISNA('#_2 Pattern Fill'!I20),ISNA('2 Pattern Fill'!I20)),TRUE,FALSE),"PerfectMsg",IF(NOT(ISERROR('#_2 Pattern Fill'!I20)),IF(ISERROR('2 Pattern Fill'!I20),TRUE,FALSE),FALSE),"StuErrorMsg",IF(TYPE('#_2 Pattern Fill'!I20)&lt;&gt;TYPE('2 Pattern Fill'!I20),TRUE,FALSE),"WrongTypeMsg",IF(_xlfn.ISFORMULA('#_2 Pattern Fill'!I20),IF(NOT(_xlfn.ISFORMULA('2 Pattern Fill'!I20)),TRUE),FALSE),"MissingFormulaMsg",IF(NOT(AND(ISNUMBER(FIND("[",_xlfn.FORMULATEXT('#_2 Pattern Fill'!I20))),ISNUMBER(FIND("!",_xlfn.FORMULATEXT('#_2 Pattern Fill'!I20))))),AND(ISNUMBER(FIND("[",_xlfn.FORMULATEXT('2 Pattern Fill'!I20))),ISNUMBER(FIND("!",_xlfn.FORMULATEXT('2 Pattern Fill'!I20)))),FALSE),"ExternalRefsMsg",IF(ISNUMBER('#_2 Pattern Fill'!I20),IF(ABS('#_2 Pattern Fill'!I20-'2 Pattern Fill'!I20)&gt;0.00001,TRUE,FALSE),IF('#_2 Pattern Fill'!I20&lt;&gt;'2 Pattern Fill'!I20,TRUE,FALSE)),IF(ISNUMBER('#_2 Pattern Fill'!I20),IF('#_2 Pattern Fill'!I20&gt;'2 Pattern Fill'!I20,"TooLow","TooHigh"),"WrongAnswer"),NOT(_xlfn.ISFORMULA('#_2 Pattern Fill'!I20)),IF(_xlfn.IFS(ISTEXT('#_2 Pattern Fill'!I20),FALSE,ISLOGICAL('#_2 Pattern Fill'!I20),FALSE,SUBSTITUTE(CELL("format",'#_2 Pattern Fill'!I20),"-","")=SUBSTITUTE(CELL("format",'2 Pattern Fill'!I20),"-",""),FALSE,CELL("format",'#_2 Pattern Fill'!I20)="G",FALSE,AND(CELL("format",'#_2 Pattern Fill'!I20)="F0",CELL("format",'2 Pattern Fill'!I20)="G"),FALSE,TRUE,IFERROR(IF(MATCH(CELL("format",'#_2 Pattern Fill'!I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Fill'!I20),_xlfn.FORMULATEXT('2 Pattern Fill'!I20),'2 Pattern Fill'!I20),"9","#"),"8","#"),"7","#"),"6","#"),"5","#"),"4","#"),"3","#"),"2","#"),"1","#"),"0","#"),"$",""),"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Fill'!I20),_xlfn.FORMULATEXT('2 Pattern Fill'!I20),'2 Pattern Fill'!I20),"9","#"),"8","#"),"7","#"),"6","#"),"5","#"),"4","#"),"3","#"),"2","#"),"1","#"),"0","#"),"$",""),"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Fill'!I20),_xlfn.FORMULATEXT('#_2 Pattern Fill'!I20),'#_2 Pattern Fill'!I20),"9","#"),"8","#"),"7","#"),"6","#"),"5","#"),"4","#"),"3","#"),"2","#"),"1","#"),"0","#"),"$",""),"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Fill'!I20),_xlfn.FORMULATEXT('#_2 Pattern Fill'!I20),'#_2 Pattern Fill'!I20),"9","#"),"8","#"),"7","#"),"6","#"),"5","#"),"4","#"),"3","#"),"2","#"),"1","#"),"0","#"),"$","")," ",""),",","@"),"&gt;","@"),"&lt;","@"),"=","@"),")","@"),"(","@"),"^","@"),"/","@"),"+","@"),"*","@"),"-","@"),"@#","")))/2,TRUE,FALSE),"HardCodeMsg",IF(LEN(IF(_xlfn.ISFORMULA('2 Pattern Fill'!I20),_xlfn.FORMULATEXT('2 Pattern Fill'!I20),'2 Pattern Fill'!I20))-LEN(SUBSTITUTE(IF(_xlfn.ISFORMULA('2 Pattern Fill'!I20),_xlfn.FORMULATEXT('2 Pattern Fill'!I20),'2 Pattern Fill'!I20),"""",""))&gt;LEN(IF(_xlfn.ISFORMULA('#_2 Pattern Fill'!I20),_xlfn.FORMULATEXT('#_2 Pattern Fill'!I20),'#_2 Pattern Fill'!I20))-LEN(SUBSTITUTE(IF(_xlfn.ISFORMULA('#_2 Pattern Fill'!I20),_xlfn.FORMULATEXT('#_2 Pattern Fill'!I20),'#_2 Pattern Fill'!I20),"""","")),TRUE,FALSE),"HardQuoteMsg",IF(LEN(IF(_xlfn.ISFORMULA('2 Pattern Fill'!I20),_xlfn.FORMULATEXT('2 Pattern Fill'!I20),'2 Pattern Fill'!I20))-LEN(SUBSTITUTE(IF(_xlfn.ISFORMULA('2 Pattern Fill'!I20),_xlfn.FORMULATEXT('2 Pattern Fill'!I20),'2 Pattern Fill'!I20),"$",""))&lt;LEN(IF(_xlfn.ISFORMULA('#_2 Pattern Fill'!I20),_xlfn.FORMULATEXT('#_2 Pattern Fill'!I20),'#_2 Pattern Fill'!I20))-LEN(SUBSTITUTE(IF(_xlfn.ISFORMULA('#_2 Pattern Fill'!I20),_xlfn.FORMULATEXT('#_2 Pattern Fill'!I20),'#_2 Pattern Fill'!I20),"$","")),TRUE,FALSE),"MissingAbsMsg",_xlfn.IFS(ISTEXT('#_2 Pattern Fill'!I20),FALSE,ISLOGICAL('#_2 Pattern Fill'!I20),FALSE,SUBSTITUTE(CELL("format",'#_2 Pattern Fill'!I20),"-","")=SUBSTITUTE(CELL("format",'2 Pattern Fill'!I20),"-",""),FALSE,CELL("format",'#_2 Pattern Fill'!I20)="G",FALSE,AND(CELL("format",'#_2 Pattern Fill'!I20)="F0",CELL("format",'2 Pattern Fill'!I20)="G"),FALSE,TRUE,IFERROR(IF(MATCH(CELL("format",'#_2 Pattern Fill'!I20),FormatCodes_SFX!$A$4:$A$53,0)&gt;0,TRUE),FALSE),TRUE,TRUE),"FormatMsg",TRUE,"PerfectMsg")</f>
        <v>PerfectMsg</v>
      </c>
    </row>
    <row r="21" spans="2:12">
      <c r="B21" s="200"/>
      <c r="C21" s="199"/>
      <c r="D21" s="199"/>
      <c r="E21" s="199"/>
      <c r="F21" s="199"/>
      <c r="G21" s="199"/>
      <c r="H21" s="199"/>
      <c r="I21" s="199"/>
    </row>
    <row r="22" spans="2:12">
      <c r="B22" s="200"/>
      <c r="C22" s="199"/>
      <c r="D22" s="199"/>
      <c r="E22" s="199"/>
      <c r="F22" s="199"/>
      <c r="G22" s="199"/>
      <c r="H22" s="199"/>
      <c r="I22" s="199"/>
    </row>
    <row r="23" spans="2:12">
      <c r="B23" s="200"/>
      <c r="C23" s="199"/>
      <c r="D23" s="199"/>
      <c r="E23" s="199"/>
      <c r="F23" s="199"/>
      <c r="G23" s="199"/>
      <c r="H23" s="199"/>
      <c r="I23" s="199"/>
    </row>
    <row r="24" spans="2:12">
      <c r="B24" s="200"/>
      <c r="C24" s="199"/>
      <c r="D24" s="199"/>
      <c r="E24" s="199"/>
      <c r="F24" s="199"/>
      <c r="G24" s="199"/>
      <c r="H24" s="199"/>
      <c r="I24" s="199"/>
    </row>
    <row r="25" spans="2:12">
      <c r="B25" s="200"/>
      <c r="C25" s="199"/>
      <c r="D25" s="199"/>
      <c r="E25" s="199"/>
      <c r="F25" s="199"/>
      <c r="G25" s="199"/>
      <c r="H25" s="199"/>
      <c r="I25" s="199"/>
    </row>
    <row r="26" spans="2:12">
      <c r="B26" s="200"/>
      <c r="C26" s="199"/>
      <c r="D26" s="199"/>
      <c r="E26" s="199"/>
      <c r="F26" s="199"/>
      <c r="G26" s="199"/>
      <c r="H26" s="199"/>
      <c r="I26" s="199"/>
    </row>
    <row r="27" spans="2:12">
      <c r="B27" s="200"/>
      <c r="C27" s="199"/>
      <c r="D27" s="199"/>
      <c r="E27" s="199"/>
      <c r="F27" s="199"/>
      <c r="G27" s="199"/>
      <c r="H27" s="199"/>
      <c r="I27" s="199"/>
    </row>
    <row r="28" spans="2:12">
      <c r="B28" s="200"/>
      <c r="C28" s="199"/>
      <c r="D28" s="199"/>
      <c r="E28" s="199"/>
      <c r="F28" s="199"/>
      <c r="G28" s="199"/>
      <c r="H28" s="199"/>
      <c r="I28" s="199"/>
    </row>
    <row r="29" spans="2:12">
      <c r="B29" s="200"/>
      <c r="C29" s="199"/>
      <c r="D29" s="199"/>
      <c r="E29" s="199"/>
      <c r="F29" s="199"/>
      <c r="G29" s="199"/>
      <c r="H29" s="199"/>
      <c r="I29" s="199"/>
    </row>
    <row r="30" spans="2:12">
      <c r="B30" s="200" t="str">
        <f ca="1">_xlfn.IFS(ISBLANK('2 Pattern Fill'!B30),"",IF(NOT(ISNA('#_2 Pattern Fill'!B30)),IF(ISNA('2 Pattern Fill'!B30),TRUE,FALSE),FALSE),"StuNAMsg",IF(AND(ISNA('#_2 Pattern Fill'!B30),ISNA('2 Pattern Fill'!B30)),TRUE,FALSE),"PerfectMsg",IF(NOT(ISERROR('#_2 Pattern Fill'!B30)),IF(ISERROR('2 Pattern Fill'!B30),TRUE,FALSE),FALSE),"StuErrorMsg",IF(TYPE('#_2 Pattern Fill'!B30)&lt;&gt;TYPE('2 Pattern Fill'!B30),TRUE,FALSE),"WrongTypeMsg",IF(_xlfn.ISFORMULA('#_2 Pattern Fill'!B30),IF(NOT(_xlfn.ISFORMULA('2 Pattern Fill'!B30)),TRUE),FALSE),"MissingFormulaMsg",IF(NOT(AND(ISNUMBER(FIND("[",_xlfn.FORMULATEXT('#_2 Pattern Fill'!B30))),ISNUMBER(FIND("!",_xlfn.FORMULATEXT('#_2 Pattern Fill'!B30))))),AND(ISNUMBER(FIND("[",_xlfn.FORMULATEXT('2 Pattern Fill'!B30))),ISNUMBER(FIND("!",_xlfn.FORMULATEXT('2 Pattern Fill'!B30)))),FALSE),"ExternalRefsMsg",IF(ISNUMBER('#_2 Pattern Fill'!B30),IF(ABS('#_2 Pattern Fill'!B30-'2 Pattern Fill'!B30)&gt;0.00001,TRUE,FALSE),IF('#_2 Pattern Fill'!B30&lt;&gt;'2 Pattern Fill'!B30,TRUE,FALSE)),IF(ISNUMBER('#_2 Pattern Fill'!B30),IF('#_2 Pattern Fill'!B30&gt;'2 Pattern Fill'!B30,"TooLow","TooHigh"),"WrongAnswer"),NOT(_xlfn.ISFORMULA('#_2 Pattern Fill'!B30)),IF(_xlfn.IFS(ISTEXT('#_2 Pattern Fill'!B30),FALSE,ISLOGICAL('#_2 Pattern Fill'!B30),FALSE,SUBSTITUTE(CELL("format",'#_2 Pattern Fill'!B30),"-","")=SUBSTITUTE(CELL("format",'2 Pattern Fill'!B30),"-",""),FALSE,CELL("format",'#_2 Pattern Fill'!B30)="G",FALSE,AND(CELL("format",'#_2 Pattern Fill'!B30)="F0",CELL("format",'2 Pattern Fill'!B30)="G"),FALSE,TRUE,IFERROR(IF(MATCH(CELL("format",'#_2 Pattern Fill'!B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Fill'!B30),_xlfn.FORMULATEXT('2 Pattern Fill'!B30),'2 Pattern Fill'!B30),"9","#"),"8","#"),"7","#"),"6","#"),"5","#"),"4","#"),"3","#"),"2","#"),"1","#"),"0","#"),"$",""),"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Fill'!B30),_xlfn.FORMULATEXT('2 Pattern Fill'!B30),'2 Pattern Fill'!B30),"9","#"),"8","#"),"7","#"),"6","#"),"5","#"),"4","#"),"3","#"),"2","#"),"1","#"),"0","#"),"$",""),"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Fill'!B30),_xlfn.FORMULATEXT('#_2 Pattern Fill'!B30),'#_2 Pattern Fill'!B30),"9","#"),"8","#"),"7","#"),"6","#"),"5","#"),"4","#"),"3","#"),"2","#"),"1","#"),"0","#"),"$",""),"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Fill'!B30),_xlfn.FORMULATEXT('#_2 Pattern Fill'!B30),'#_2 Pattern Fill'!B30),"9","#"),"8","#"),"7","#"),"6","#"),"5","#"),"4","#"),"3","#"),"2","#"),"1","#"),"0","#"),"$","")," ",""),",","@"),"&gt;","@"),"&lt;","@"),"=","@"),")","@"),"(","@"),"^","@"),"/","@"),"+","@"),"*","@"),"-","@"),"@#","")))/2,TRUE,FALSE),"HardCodeMsg",IF(LEN(IF(_xlfn.ISFORMULA('2 Pattern Fill'!B30),_xlfn.FORMULATEXT('2 Pattern Fill'!B30),'2 Pattern Fill'!B30))-LEN(SUBSTITUTE(IF(_xlfn.ISFORMULA('2 Pattern Fill'!B30),_xlfn.FORMULATEXT('2 Pattern Fill'!B30),'2 Pattern Fill'!B30),"""",""))&gt;LEN(IF(_xlfn.ISFORMULA('#_2 Pattern Fill'!B30),_xlfn.FORMULATEXT('#_2 Pattern Fill'!B30),'#_2 Pattern Fill'!B30))-LEN(SUBSTITUTE(IF(_xlfn.ISFORMULA('#_2 Pattern Fill'!B30),_xlfn.FORMULATEXT('#_2 Pattern Fill'!B30),'#_2 Pattern Fill'!B30),"""","")),TRUE,FALSE),"HardQuoteMsg",IF(LEN(IF(_xlfn.ISFORMULA('2 Pattern Fill'!B30),_xlfn.FORMULATEXT('2 Pattern Fill'!B30),'2 Pattern Fill'!B30))-LEN(SUBSTITUTE(IF(_xlfn.ISFORMULA('2 Pattern Fill'!B30),_xlfn.FORMULATEXT('2 Pattern Fill'!B30),'2 Pattern Fill'!B30),"$",""))&lt;LEN(IF(_xlfn.ISFORMULA('#_2 Pattern Fill'!B30),_xlfn.FORMULATEXT('#_2 Pattern Fill'!B30),'#_2 Pattern Fill'!B30))-LEN(SUBSTITUTE(IF(_xlfn.ISFORMULA('#_2 Pattern Fill'!B30),_xlfn.FORMULATEXT('#_2 Pattern Fill'!B30),'#_2 Pattern Fill'!B30),"$","")),TRUE,FALSE),"MissingAbsMsg",_xlfn.IFS(ISTEXT('#_2 Pattern Fill'!B30),FALSE,ISLOGICAL('#_2 Pattern Fill'!B30),FALSE,SUBSTITUTE(CELL("format",'#_2 Pattern Fill'!B30),"-","")=SUBSTITUTE(CELL("format",'2 Pattern Fill'!B30),"-",""),FALSE,CELL("format",'#_2 Pattern Fill'!B30)="G",FALSE,AND(CELL("format",'#_2 Pattern Fill'!B30)="F0",CELL("format",'2 Pattern Fill'!B30)="G"),FALSE,TRUE,IFERROR(IF(MATCH(CELL("format",'#_2 Pattern Fill'!B30),FormatCodes_SFX!$A$4:$A$53,0)&gt;0,TRUE),FALSE),TRUE,TRUE),"FormatMsg",TRUE,"PerfectMsg")</f>
        <v>PerfectMsg</v>
      </c>
      <c r="C30" s="199" t="str">
        <f ca="1">_xlfn.IFS(ISBLANK('2 Pattern Fill'!C30),"",IF(NOT(ISNA('#_2 Pattern Fill'!C30)),IF(ISNA('2 Pattern Fill'!C30),TRUE,FALSE),FALSE),"StuNAMsg",IF(AND(ISNA('#_2 Pattern Fill'!C30),ISNA('2 Pattern Fill'!C30)),TRUE,FALSE),"PerfectMsg",IF(NOT(ISERROR('#_2 Pattern Fill'!C30)),IF(ISERROR('2 Pattern Fill'!C30),TRUE,FALSE),FALSE),"StuErrorMsg",IF(TYPE('#_2 Pattern Fill'!C30)&lt;&gt;TYPE('2 Pattern Fill'!C30),TRUE,FALSE),"WrongTypeMsg",IF(_xlfn.ISFORMULA('#_2 Pattern Fill'!C30),IF(NOT(_xlfn.ISFORMULA('2 Pattern Fill'!C30)),TRUE),FALSE),"MissingFormulaMsg",IF(NOT(AND(ISNUMBER(FIND("[",_xlfn.FORMULATEXT('#_2 Pattern Fill'!C30))),ISNUMBER(FIND("!",_xlfn.FORMULATEXT('#_2 Pattern Fill'!C30))))),AND(ISNUMBER(FIND("[",_xlfn.FORMULATEXT('2 Pattern Fill'!C30))),ISNUMBER(FIND("!",_xlfn.FORMULATEXT('2 Pattern Fill'!C30)))),FALSE),"ExternalRefsMsg",IF(ISNUMBER('#_2 Pattern Fill'!C30),IF(ABS('#_2 Pattern Fill'!C30-'2 Pattern Fill'!C30)&gt;0.00001,TRUE,FALSE),IF('#_2 Pattern Fill'!C30&lt;&gt;'2 Pattern Fill'!C30,TRUE,FALSE)),IF(ISNUMBER('#_2 Pattern Fill'!C30),IF('#_2 Pattern Fill'!C30&gt;'2 Pattern Fill'!C30,"TooLow","TooHigh"),"WrongAnswer"),NOT(_xlfn.ISFORMULA('#_2 Pattern Fill'!C30)),IF(_xlfn.IFS(ISTEXT('#_2 Pattern Fill'!C30),FALSE,ISLOGICAL('#_2 Pattern Fill'!C30),FALSE,SUBSTITUTE(CELL("format",'#_2 Pattern Fill'!C30),"-","")=SUBSTITUTE(CELL("format",'2 Pattern Fill'!C30),"-",""),FALSE,CELL("format",'#_2 Pattern Fill'!C30)="G",FALSE,AND(CELL("format",'#_2 Pattern Fill'!C30)="F0",CELL("format",'2 Pattern Fill'!C30)="G"),FALSE,TRUE,IFERROR(IF(MATCH(CELL("format",'#_2 Pattern Fill'!C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Fill'!C30),_xlfn.FORMULATEXT('2 Pattern Fill'!C30),'2 Pattern Fill'!C30),"9","#"),"8","#"),"7","#"),"6","#"),"5","#"),"4","#"),"3","#"),"2","#"),"1","#"),"0","#"),"$",""),"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Fill'!C30),_xlfn.FORMULATEXT('2 Pattern Fill'!C30),'2 Pattern Fill'!C30),"9","#"),"8","#"),"7","#"),"6","#"),"5","#"),"4","#"),"3","#"),"2","#"),"1","#"),"0","#"),"$",""),"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Fill'!C30),_xlfn.FORMULATEXT('#_2 Pattern Fill'!C30),'#_2 Pattern Fill'!C30),"9","#"),"8","#"),"7","#"),"6","#"),"5","#"),"4","#"),"3","#"),"2","#"),"1","#"),"0","#"),"$",""),"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Fill'!C30),_xlfn.FORMULATEXT('#_2 Pattern Fill'!C30),'#_2 Pattern Fill'!C30),"9","#"),"8","#"),"7","#"),"6","#"),"5","#"),"4","#"),"3","#"),"2","#"),"1","#"),"0","#"),"$","")," ",""),",","@"),"&gt;","@"),"&lt;","@"),"=","@"),")","@"),"(","@"),"^","@"),"/","@"),"+","@"),"*","@"),"-","@"),"@#","")))/2,TRUE,FALSE),"HardCodeMsg",IF(LEN(IF(_xlfn.ISFORMULA('2 Pattern Fill'!C30),_xlfn.FORMULATEXT('2 Pattern Fill'!C30),'2 Pattern Fill'!C30))-LEN(SUBSTITUTE(IF(_xlfn.ISFORMULA('2 Pattern Fill'!C30),_xlfn.FORMULATEXT('2 Pattern Fill'!C30),'2 Pattern Fill'!C30),"""",""))&gt;LEN(IF(_xlfn.ISFORMULA('#_2 Pattern Fill'!C30),_xlfn.FORMULATEXT('#_2 Pattern Fill'!C30),'#_2 Pattern Fill'!C30))-LEN(SUBSTITUTE(IF(_xlfn.ISFORMULA('#_2 Pattern Fill'!C30),_xlfn.FORMULATEXT('#_2 Pattern Fill'!C30),'#_2 Pattern Fill'!C30),"""","")),TRUE,FALSE),"HardQuoteMsg",IF(LEN(IF(_xlfn.ISFORMULA('2 Pattern Fill'!C30),_xlfn.FORMULATEXT('2 Pattern Fill'!C30),'2 Pattern Fill'!C30))-LEN(SUBSTITUTE(IF(_xlfn.ISFORMULA('2 Pattern Fill'!C30),_xlfn.FORMULATEXT('2 Pattern Fill'!C30),'2 Pattern Fill'!C30),"$",""))&lt;LEN(IF(_xlfn.ISFORMULA('#_2 Pattern Fill'!C30),_xlfn.FORMULATEXT('#_2 Pattern Fill'!C30),'#_2 Pattern Fill'!C30))-LEN(SUBSTITUTE(IF(_xlfn.ISFORMULA('#_2 Pattern Fill'!C30),_xlfn.FORMULATEXT('#_2 Pattern Fill'!C30),'#_2 Pattern Fill'!C30),"$","")),TRUE,FALSE),"MissingAbsMsg",_xlfn.IFS(ISTEXT('#_2 Pattern Fill'!C30),FALSE,ISLOGICAL('#_2 Pattern Fill'!C30),FALSE,SUBSTITUTE(CELL("format",'#_2 Pattern Fill'!C30),"-","")=SUBSTITUTE(CELL("format",'2 Pattern Fill'!C30),"-",""),FALSE,CELL("format",'#_2 Pattern Fill'!C30)="G",FALSE,AND(CELL("format",'#_2 Pattern Fill'!C30)="F0",CELL("format",'2 Pattern Fill'!C30)="G"),FALSE,TRUE,IFERROR(IF(MATCH(CELL("format",'#_2 Pattern Fill'!C30),FormatCodes_SFX!$A$4:$A$53,0)&gt;0,TRUE),FALSE),TRUE,TRUE),"FormatMsg",TRUE,"PerfectMsg")</f>
        <v>PerfectMsg</v>
      </c>
      <c r="D30" s="199" t="str">
        <f ca="1">_xlfn.IFS(ISBLANK('2 Pattern Fill'!D30),"",IF(NOT(ISNA('#_2 Pattern Fill'!D30)),IF(ISNA('2 Pattern Fill'!D30),TRUE,FALSE),FALSE),"StuNAMsg",IF(AND(ISNA('#_2 Pattern Fill'!D30),ISNA('2 Pattern Fill'!D30)),TRUE,FALSE),"PerfectMsg",IF(NOT(ISERROR('#_2 Pattern Fill'!D30)),IF(ISERROR('2 Pattern Fill'!D30),TRUE,FALSE),FALSE),"StuErrorMsg",IF(TYPE('#_2 Pattern Fill'!D30)&lt;&gt;TYPE('2 Pattern Fill'!D30),TRUE,FALSE),"WrongTypeMsg",IF(_xlfn.ISFORMULA('#_2 Pattern Fill'!D30),IF(NOT(_xlfn.ISFORMULA('2 Pattern Fill'!D30)),TRUE),FALSE),"MissingFormulaMsg",IF(NOT(AND(ISNUMBER(FIND("[",_xlfn.FORMULATEXT('#_2 Pattern Fill'!D30))),ISNUMBER(FIND("!",_xlfn.FORMULATEXT('#_2 Pattern Fill'!D30))))),AND(ISNUMBER(FIND("[",_xlfn.FORMULATEXT('2 Pattern Fill'!D30))),ISNUMBER(FIND("!",_xlfn.FORMULATEXT('2 Pattern Fill'!D30)))),FALSE),"ExternalRefsMsg",IF(ISNUMBER('#_2 Pattern Fill'!D30),IF(ABS('#_2 Pattern Fill'!D30-'2 Pattern Fill'!D30)&gt;0.00001,TRUE,FALSE),IF('#_2 Pattern Fill'!D30&lt;&gt;'2 Pattern Fill'!D30,TRUE,FALSE)),IF(ISNUMBER('#_2 Pattern Fill'!D30),IF('#_2 Pattern Fill'!D30&gt;'2 Pattern Fill'!D30,"TooLow","TooHigh"),"WrongAnswer"),NOT(_xlfn.ISFORMULA('#_2 Pattern Fill'!D30)),IF(_xlfn.IFS(ISTEXT('#_2 Pattern Fill'!D30),FALSE,ISLOGICAL('#_2 Pattern Fill'!D30),FALSE,SUBSTITUTE(CELL("format",'#_2 Pattern Fill'!D30),"-","")=SUBSTITUTE(CELL("format",'2 Pattern Fill'!D30),"-",""),FALSE,CELL("format",'#_2 Pattern Fill'!D30)="G",FALSE,AND(CELL("format",'#_2 Pattern Fill'!D30)="F0",CELL("format",'2 Pattern Fill'!D30)="G"),FALSE,TRUE,IFERROR(IF(MATCH(CELL("format",'#_2 Pattern Fill'!D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Fill'!D30),_xlfn.FORMULATEXT('2 Pattern Fill'!D30),'2 Pattern Fill'!D30),"9","#"),"8","#"),"7","#"),"6","#"),"5","#"),"4","#"),"3","#"),"2","#"),"1","#"),"0","#"),"$",""),"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Fill'!D30),_xlfn.FORMULATEXT('2 Pattern Fill'!D30),'2 Pattern Fill'!D30),"9","#"),"8","#"),"7","#"),"6","#"),"5","#"),"4","#"),"3","#"),"2","#"),"1","#"),"0","#"),"$",""),"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Fill'!D30),_xlfn.FORMULATEXT('#_2 Pattern Fill'!D30),'#_2 Pattern Fill'!D30),"9","#"),"8","#"),"7","#"),"6","#"),"5","#"),"4","#"),"3","#"),"2","#"),"1","#"),"0","#"),"$",""),"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Fill'!D30),_xlfn.FORMULATEXT('#_2 Pattern Fill'!D30),'#_2 Pattern Fill'!D30),"9","#"),"8","#"),"7","#"),"6","#"),"5","#"),"4","#"),"3","#"),"2","#"),"1","#"),"0","#"),"$","")," ",""),",","@"),"&gt;","@"),"&lt;","@"),"=","@"),")","@"),"(","@"),"^","@"),"/","@"),"+","@"),"*","@"),"-","@"),"@#","")))/2,TRUE,FALSE),"HardCodeMsg",IF(LEN(IF(_xlfn.ISFORMULA('2 Pattern Fill'!D30),_xlfn.FORMULATEXT('2 Pattern Fill'!D30),'2 Pattern Fill'!D30))-LEN(SUBSTITUTE(IF(_xlfn.ISFORMULA('2 Pattern Fill'!D30),_xlfn.FORMULATEXT('2 Pattern Fill'!D30),'2 Pattern Fill'!D30),"""",""))&gt;LEN(IF(_xlfn.ISFORMULA('#_2 Pattern Fill'!D30),_xlfn.FORMULATEXT('#_2 Pattern Fill'!D30),'#_2 Pattern Fill'!D30))-LEN(SUBSTITUTE(IF(_xlfn.ISFORMULA('#_2 Pattern Fill'!D30),_xlfn.FORMULATEXT('#_2 Pattern Fill'!D30),'#_2 Pattern Fill'!D30),"""","")),TRUE,FALSE),"HardQuoteMsg",IF(LEN(IF(_xlfn.ISFORMULA('2 Pattern Fill'!D30),_xlfn.FORMULATEXT('2 Pattern Fill'!D30),'2 Pattern Fill'!D30))-LEN(SUBSTITUTE(IF(_xlfn.ISFORMULA('2 Pattern Fill'!D30),_xlfn.FORMULATEXT('2 Pattern Fill'!D30),'2 Pattern Fill'!D30),"$",""))&lt;LEN(IF(_xlfn.ISFORMULA('#_2 Pattern Fill'!D30),_xlfn.FORMULATEXT('#_2 Pattern Fill'!D30),'#_2 Pattern Fill'!D30))-LEN(SUBSTITUTE(IF(_xlfn.ISFORMULA('#_2 Pattern Fill'!D30),_xlfn.FORMULATEXT('#_2 Pattern Fill'!D30),'#_2 Pattern Fill'!D30),"$","")),TRUE,FALSE),"MissingAbsMsg",_xlfn.IFS(ISTEXT('#_2 Pattern Fill'!D30),FALSE,ISLOGICAL('#_2 Pattern Fill'!D30),FALSE,SUBSTITUTE(CELL("format",'#_2 Pattern Fill'!D30),"-","")=SUBSTITUTE(CELL("format",'2 Pattern Fill'!D30),"-",""),FALSE,CELL("format",'#_2 Pattern Fill'!D30)="G",FALSE,AND(CELL("format",'#_2 Pattern Fill'!D30)="F0",CELL("format",'2 Pattern Fill'!D30)="G"),FALSE,TRUE,IFERROR(IF(MATCH(CELL("format",'#_2 Pattern Fill'!D30),FormatCodes_SFX!$A$4:$A$53,0)&gt;0,TRUE),FALSE),TRUE,TRUE),"FormatMsg",TRUE,"PerfectMsg")</f>
        <v>PerfectMsg</v>
      </c>
      <c r="E30" s="199" t="str">
        <f ca="1">_xlfn.IFS(ISBLANK('2 Pattern Fill'!E30),"",IF(NOT(ISNA('#_2 Pattern Fill'!E30)),IF(ISNA('2 Pattern Fill'!E30),TRUE,FALSE),FALSE),"StuNAMsg",IF(AND(ISNA('#_2 Pattern Fill'!E30),ISNA('2 Pattern Fill'!E30)),TRUE,FALSE),"PerfectMsg",IF(NOT(ISERROR('#_2 Pattern Fill'!E30)),IF(ISERROR('2 Pattern Fill'!E30),TRUE,FALSE),FALSE),"StuErrorMsg",IF(TYPE('#_2 Pattern Fill'!E30)&lt;&gt;TYPE('2 Pattern Fill'!E30),TRUE,FALSE),"WrongTypeMsg",IF(_xlfn.ISFORMULA('#_2 Pattern Fill'!E30),IF(NOT(_xlfn.ISFORMULA('2 Pattern Fill'!E30)),TRUE),FALSE),"MissingFormulaMsg",IF(NOT(AND(ISNUMBER(FIND("[",_xlfn.FORMULATEXT('#_2 Pattern Fill'!E30))),ISNUMBER(FIND("!",_xlfn.FORMULATEXT('#_2 Pattern Fill'!E30))))),AND(ISNUMBER(FIND("[",_xlfn.FORMULATEXT('2 Pattern Fill'!E30))),ISNUMBER(FIND("!",_xlfn.FORMULATEXT('2 Pattern Fill'!E30)))),FALSE),"ExternalRefsMsg",IF(ISNUMBER('#_2 Pattern Fill'!E30),IF(ABS('#_2 Pattern Fill'!E30-'2 Pattern Fill'!E30)&gt;0.00001,TRUE,FALSE),IF('#_2 Pattern Fill'!E30&lt;&gt;'2 Pattern Fill'!E30,TRUE,FALSE)),IF(ISNUMBER('#_2 Pattern Fill'!E30),IF('#_2 Pattern Fill'!E30&gt;'2 Pattern Fill'!E30,"TooLow","TooHigh"),"WrongAnswer"),NOT(_xlfn.ISFORMULA('#_2 Pattern Fill'!E30)),IF(_xlfn.IFS(ISTEXT('#_2 Pattern Fill'!E30),FALSE,ISLOGICAL('#_2 Pattern Fill'!E30),FALSE,SUBSTITUTE(CELL("format",'#_2 Pattern Fill'!E30),"-","")=SUBSTITUTE(CELL("format",'2 Pattern Fill'!E30),"-",""),FALSE,CELL("format",'#_2 Pattern Fill'!E30)="G",FALSE,AND(CELL("format",'#_2 Pattern Fill'!E30)="F0",CELL("format",'2 Pattern Fill'!E30)="G"),FALSE,TRUE,IFERROR(IF(MATCH(CELL("format",'#_2 Pattern Fill'!E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Fill'!E30),_xlfn.FORMULATEXT('2 Pattern Fill'!E30),'2 Pattern Fill'!E30),"9","#"),"8","#"),"7","#"),"6","#"),"5","#"),"4","#"),"3","#"),"2","#"),"1","#"),"0","#"),"$",""),"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Fill'!E30),_xlfn.FORMULATEXT('2 Pattern Fill'!E30),'2 Pattern Fill'!E30),"9","#"),"8","#"),"7","#"),"6","#"),"5","#"),"4","#"),"3","#"),"2","#"),"1","#"),"0","#"),"$",""),"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Fill'!E30),_xlfn.FORMULATEXT('#_2 Pattern Fill'!E30),'#_2 Pattern Fill'!E30),"9","#"),"8","#"),"7","#"),"6","#"),"5","#"),"4","#"),"3","#"),"2","#"),"1","#"),"0","#"),"$",""),"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Fill'!E30),_xlfn.FORMULATEXT('#_2 Pattern Fill'!E30),'#_2 Pattern Fill'!E30),"9","#"),"8","#"),"7","#"),"6","#"),"5","#"),"4","#"),"3","#"),"2","#"),"1","#"),"0","#"),"$","")," ",""),",","@"),"&gt;","@"),"&lt;","@"),"=","@"),")","@"),"(","@"),"^","@"),"/","@"),"+","@"),"*","@"),"-","@"),"@#","")))/2,TRUE,FALSE),"HardCodeMsg",IF(LEN(IF(_xlfn.ISFORMULA('2 Pattern Fill'!E30),_xlfn.FORMULATEXT('2 Pattern Fill'!E30),'2 Pattern Fill'!E30))-LEN(SUBSTITUTE(IF(_xlfn.ISFORMULA('2 Pattern Fill'!E30),_xlfn.FORMULATEXT('2 Pattern Fill'!E30),'2 Pattern Fill'!E30),"""",""))&gt;LEN(IF(_xlfn.ISFORMULA('#_2 Pattern Fill'!E30),_xlfn.FORMULATEXT('#_2 Pattern Fill'!E30),'#_2 Pattern Fill'!E30))-LEN(SUBSTITUTE(IF(_xlfn.ISFORMULA('#_2 Pattern Fill'!E30),_xlfn.FORMULATEXT('#_2 Pattern Fill'!E30),'#_2 Pattern Fill'!E30),"""","")),TRUE,FALSE),"HardQuoteMsg",IF(LEN(IF(_xlfn.ISFORMULA('2 Pattern Fill'!E30),_xlfn.FORMULATEXT('2 Pattern Fill'!E30),'2 Pattern Fill'!E30))-LEN(SUBSTITUTE(IF(_xlfn.ISFORMULA('2 Pattern Fill'!E30),_xlfn.FORMULATEXT('2 Pattern Fill'!E30),'2 Pattern Fill'!E30),"$",""))&lt;LEN(IF(_xlfn.ISFORMULA('#_2 Pattern Fill'!E30),_xlfn.FORMULATEXT('#_2 Pattern Fill'!E30),'#_2 Pattern Fill'!E30))-LEN(SUBSTITUTE(IF(_xlfn.ISFORMULA('#_2 Pattern Fill'!E30),_xlfn.FORMULATEXT('#_2 Pattern Fill'!E30),'#_2 Pattern Fill'!E30),"$","")),TRUE,FALSE),"MissingAbsMsg",_xlfn.IFS(ISTEXT('#_2 Pattern Fill'!E30),FALSE,ISLOGICAL('#_2 Pattern Fill'!E30),FALSE,SUBSTITUTE(CELL("format",'#_2 Pattern Fill'!E30),"-","")=SUBSTITUTE(CELL("format",'2 Pattern Fill'!E30),"-",""),FALSE,CELL("format",'#_2 Pattern Fill'!E30)="G",FALSE,AND(CELL("format",'#_2 Pattern Fill'!E30)="F0",CELL("format",'2 Pattern Fill'!E30)="G"),FALSE,TRUE,IFERROR(IF(MATCH(CELL("format",'#_2 Pattern Fill'!E30),FormatCodes_SFX!$A$4:$A$53,0)&gt;0,TRUE),FALSE),TRUE,TRUE),"FormatMsg",TRUE,"PerfectMsg")</f>
        <v>PerfectMsg</v>
      </c>
      <c r="F30" s="199" t="str">
        <f ca="1">_xlfn.IFS(ISBLANK('2 Pattern Fill'!F30),"",IF(NOT(ISNA('#_2 Pattern Fill'!F30)),IF(ISNA('2 Pattern Fill'!F30),TRUE,FALSE),FALSE),"StuNAMsg",IF(AND(ISNA('#_2 Pattern Fill'!F30),ISNA('2 Pattern Fill'!F30)),TRUE,FALSE),"PerfectMsg",IF(NOT(ISERROR('#_2 Pattern Fill'!F30)),IF(ISERROR('2 Pattern Fill'!F30),TRUE,FALSE),FALSE),"StuErrorMsg",IF(TYPE('#_2 Pattern Fill'!F30)&lt;&gt;TYPE('2 Pattern Fill'!F30),TRUE,FALSE),"WrongTypeMsg",IF(_xlfn.ISFORMULA('#_2 Pattern Fill'!F30),IF(NOT(_xlfn.ISFORMULA('2 Pattern Fill'!F30)),TRUE),FALSE),"MissingFormulaMsg",IF(NOT(AND(ISNUMBER(FIND("[",_xlfn.FORMULATEXT('#_2 Pattern Fill'!F30))),ISNUMBER(FIND("!",_xlfn.FORMULATEXT('#_2 Pattern Fill'!F30))))),AND(ISNUMBER(FIND("[",_xlfn.FORMULATEXT('2 Pattern Fill'!F30))),ISNUMBER(FIND("!",_xlfn.FORMULATEXT('2 Pattern Fill'!F30)))),FALSE),"ExternalRefsMsg",IF(ISNUMBER('#_2 Pattern Fill'!F30),IF(ABS('#_2 Pattern Fill'!F30-'2 Pattern Fill'!F30)&gt;0.00001,TRUE,FALSE),IF('#_2 Pattern Fill'!F30&lt;&gt;'2 Pattern Fill'!F30,TRUE,FALSE)),IF(ISNUMBER('#_2 Pattern Fill'!F30),IF('#_2 Pattern Fill'!F30&gt;'2 Pattern Fill'!F30,"TooLow","TooHigh"),"WrongAnswer"),NOT(_xlfn.ISFORMULA('#_2 Pattern Fill'!F30)),IF(_xlfn.IFS(ISTEXT('#_2 Pattern Fill'!F30),FALSE,ISLOGICAL('#_2 Pattern Fill'!F30),FALSE,SUBSTITUTE(CELL("format",'#_2 Pattern Fill'!F30),"-","")=SUBSTITUTE(CELL("format",'2 Pattern Fill'!F30),"-",""),FALSE,CELL("format",'#_2 Pattern Fill'!F30)="G",FALSE,AND(CELL("format",'#_2 Pattern Fill'!F30)="F0",CELL("format",'2 Pattern Fill'!F30)="G"),FALSE,TRUE,IFERROR(IF(MATCH(CELL("format",'#_2 Pattern Fill'!F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Fill'!F30),_xlfn.FORMULATEXT('2 Pattern Fill'!F30),'2 Pattern Fill'!F30),"9","#"),"8","#"),"7","#"),"6","#"),"5","#"),"4","#"),"3","#"),"2","#"),"1","#"),"0","#"),"$",""),"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Fill'!F30),_xlfn.FORMULATEXT('2 Pattern Fill'!F30),'2 Pattern Fill'!F30),"9","#"),"8","#"),"7","#"),"6","#"),"5","#"),"4","#"),"3","#"),"2","#"),"1","#"),"0","#"),"$",""),"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Fill'!F30),_xlfn.FORMULATEXT('#_2 Pattern Fill'!F30),'#_2 Pattern Fill'!F30),"9","#"),"8","#"),"7","#"),"6","#"),"5","#"),"4","#"),"3","#"),"2","#"),"1","#"),"0","#"),"$",""),"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Fill'!F30),_xlfn.FORMULATEXT('#_2 Pattern Fill'!F30),'#_2 Pattern Fill'!F30),"9","#"),"8","#"),"7","#"),"6","#"),"5","#"),"4","#"),"3","#"),"2","#"),"1","#"),"0","#"),"$","")," ",""),",","@"),"&gt;","@"),"&lt;","@"),"=","@"),")","@"),"(","@"),"^","@"),"/","@"),"+","@"),"*","@"),"-","@"),"@#","")))/2,TRUE,FALSE),"HardCodeMsg",IF(LEN(IF(_xlfn.ISFORMULA('2 Pattern Fill'!F30),_xlfn.FORMULATEXT('2 Pattern Fill'!F30),'2 Pattern Fill'!F30))-LEN(SUBSTITUTE(IF(_xlfn.ISFORMULA('2 Pattern Fill'!F30),_xlfn.FORMULATEXT('2 Pattern Fill'!F30),'2 Pattern Fill'!F30),"""",""))&gt;LEN(IF(_xlfn.ISFORMULA('#_2 Pattern Fill'!F30),_xlfn.FORMULATEXT('#_2 Pattern Fill'!F30),'#_2 Pattern Fill'!F30))-LEN(SUBSTITUTE(IF(_xlfn.ISFORMULA('#_2 Pattern Fill'!F30),_xlfn.FORMULATEXT('#_2 Pattern Fill'!F30),'#_2 Pattern Fill'!F30),"""","")),TRUE,FALSE),"HardQuoteMsg",IF(LEN(IF(_xlfn.ISFORMULA('2 Pattern Fill'!F30),_xlfn.FORMULATEXT('2 Pattern Fill'!F30),'2 Pattern Fill'!F30))-LEN(SUBSTITUTE(IF(_xlfn.ISFORMULA('2 Pattern Fill'!F30),_xlfn.FORMULATEXT('2 Pattern Fill'!F30),'2 Pattern Fill'!F30),"$",""))&lt;LEN(IF(_xlfn.ISFORMULA('#_2 Pattern Fill'!F30),_xlfn.FORMULATEXT('#_2 Pattern Fill'!F30),'#_2 Pattern Fill'!F30))-LEN(SUBSTITUTE(IF(_xlfn.ISFORMULA('#_2 Pattern Fill'!F30),_xlfn.FORMULATEXT('#_2 Pattern Fill'!F30),'#_2 Pattern Fill'!F30),"$","")),TRUE,FALSE),"MissingAbsMsg",_xlfn.IFS(ISTEXT('#_2 Pattern Fill'!F30),FALSE,ISLOGICAL('#_2 Pattern Fill'!F30),FALSE,SUBSTITUTE(CELL("format",'#_2 Pattern Fill'!F30),"-","")=SUBSTITUTE(CELL("format",'2 Pattern Fill'!F30),"-",""),FALSE,CELL("format",'#_2 Pattern Fill'!F30)="G",FALSE,AND(CELL("format",'#_2 Pattern Fill'!F30)="F0",CELL("format",'2 Pattern Fill'!F30)="G"),FALSE,TRUE,IFERROR(IF(MATCH(CELL("format",'#_2 Pattern Fill'!F30),FormatCodes_SFX!$A$4:$A$53,0)&gt;0,TRUE),FALSE),TRUE,TRUE),"FormatMsg",TRUE,"PerfectMsg")</f>
        <v>PerfectMsg</v>
      </c>
      <c r="G30" s="199" t="str">
        <f ca="1">_xlfn.IFS(ISBLANK('2 Pattern Fill'!G30),"",IF(NOT(ISNA('#_2 Pattern Fill'!G30)),IF(ISNA('2 Pattern Fill'!G30),TRUE,FALSE),FALSE),"StuNAMsg",IF(AND(ISNA('#_2 Pattern Fill'!G30),ISNA('2 Pattern Fill'!G30)),TRUE,FALSE),"PerfectMsg",IF(NOT(ISERROR('#_2 Pattern Fill'!G30)),IF(ISERROR('2 Pattern Fill'!G30),TRUE,FALSE),FALSE),"StuErrorMsg",IF(TYPE('#_2 Pattern Fill'!G30)&lt;&gt;TYPE('2 Pattern Fill'!G30),TRUE,FALSE),"WrongTypeMsg",IF(_xlfn.ISFORMULA('#_2 Pattern Fill'!G30),IF(NOT(_xlfn.ISFORMULA('2 Pattern Fill'!G30)),TRUE),FALSE),"MissingFormulaMsg",IF(NOT(AND(ISNUMBER(FIND("[",_xlfn.FORMULATEXT('#_2 Pattern Fill'!G30))),ISNUMBER(FIND("!",_xlfn.FORMULATEXT('#_2 Pattern Fill'!G30))))),AND(ISNUMBER(FIND("[",_xlfn.FORMULATEXT('2 Pattern Fill'!G30))),ISNUMBER(FIND("!",_xlfn.FORMULATEXT('2 Pattern Fill'!G30)))),FALSE),"ExternalRefsMsg",IF(ISNUMBER('#_2 Pattern Fill'!G30),IF(ABS('#_2 Pattern Fill'!G30-'2 Pattern Fill'!G30)&gt;0.00001,TRUE,FALSE),IF('#_2 Pattern Fill'!G30&lt;&gt;'2 Pattern Fill'!G30,TRUE,FALSE)),IF(ISNUMBER('#_2 Pattern Fill'!G30),IF('#_2 Pattern Fill'!G30&gt;'2 Pattern Fill'!G30,"TooLow","TooHigh"),"WrongAnswer"),NOT(_xlfn.ISFORMULA('#_2 Pattern Fill'!G30)),IF(_xlfn.IFS(ISTEXT('#_2 Pattern Fill'!G30),FALSE,ISLOGICAL('#_2 Pattern Fill'!G30),FALSE,SUBSTITUTE(CELL("format",'#_2 Pattern Fill'!G30),"-","")=SUBSTITUTE(CELL("format",'2 Pattern Fill'!G30),"-",""),FALSE,CELL("format",'#_2 Pattern Fill'!G30)="G",FALSE,AND(CELL("format",'#_2 Pattern Fill'!G30)="F0",CELL("format",'2 Pattern Fill'!G30)="G"),FALSE,TRUE,IFERROR(IF(MATCH(CELL("format",'#_2 Pattern Fill'!G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Fill'!G30),_xlfn.FORMULATEXT('2 Pattern Fill'!G30),'2 Pattern Fill'!G30),"9","#"),"8","#"),"7","#"),"6","#"),"5","#"),"4","#"),"3","#"),"2","#"),"1","#"),"0","#"),"$",""),"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Fill'!G30),_xlfn.FORMULATEXT('2 Pattern Fill'!G30),'2 Pattern Fill'!G30),"9","#"),"8","#"),"7","#"),"6","#"),"5","#"),"4","#"),"3","#"),"2","#"),"1","#"),"0","#"),"$",""),"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Fill'!G30),_xlfn.FORMULATEXT('#_2 Pattern Fill'!G30),'#_2 Pattern Fill'!G30),"9","#"),"8","#"),"7","#"),"6","#"),"5","#"),"4","#"),"3","#"),"2","#"),"1","#"),"0","#"),"$",""),"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Fill'!G30),_xlfn.FORMULATEXT('#_2 Pattern Fill'!G30),'#_2 Pattern Fill'!G30),"9","#"),"8","#"),"7","#"),"6","#"),"5","#"),"4","#"),"3","#"),"2","#"),"1","#"),"0","#"),"$","")," ",""),",","@"),"&gt;","@"),"&lt;","@"),"=","@"),")","@"),"(","@"),"^","@"),"/","@"),"+","@"),"*","@"),"-","@"),"@#","")))/2,TRUE,FALSE),"HardCodeMsg",IF(LEN(IF(_xlfn.ISFORMULA('2 Pattern Fill'!G30),_xlfn.FORMULATEXT('2 Pattern Fill'!G30),'2 Pattern Fill'!G30))-LEN(SUBSTITUTE(IF(_xlfn.ISFORMULA('2 Pattern Fill'!G30),_xlfn.FORMULATEXT('2 Pattern Fill'!G30),'2 Pattern Fill'!G30),"""",""))&gt;LEN(IF(_xlfn.ISFORMULA('#_2 Pattern Fill'!G30),_xlfn.FORMULATEXT('#_2 Pattern Fill'!G30),'#_2 Pattern Fill'!G30))-LEN(SUBSTITUTE(IF(_xlfn.ISFORMULA('#_2 Pattern Fill'!G30),_xlfn.FORMULATEXT('#_2 Pattern Fill'!G30),'#_2 Pattern Fill'!G30),"""","")),TRUE,FALSE),"HardQuoteMsg",IF(LEN(IF(_xlfn.ISFORMULA('2 Pattern Fill'!G30),_xlfn.FORMULATEXT('2 Pattern Fill'!G30),'2 Pattern Fill'!G30))-LEN(SUBSTITUTE(IF(_xlfn.ISFORMULA('2 Pattern Fill'!G30),_xlfn.FORMULATEXT('2 Pattern Fill'!G30),'2 Pattern Fill'!G30),"$",""))&lt;LEN(IF(_xlfn.ISFORMULA('#_2 Pattern Fill'!G30),_xlfn.FORMULATEXT('#_2 Pattern Fill'!G30),'#_2 Pattern Fill'!G30))-LEN(SUBSTITUTE(IF(_xlfn.ISFORMULA('#_2 Pattern Fill'!G30),_xlfn.FORMULATEXT('#_2 Pattern Fill'!G30),'#_2 Pattern Fill'!G30),"$","")),TRUE,FALSE),"MissingAbsMsg",_xlfn.IFS(ISTEXT('#_2 Pattern Fill'!G30),FALSE,ISLOGICAL('#_2 Pattern Fill'!G30),FALSE,SUBSTITUTE(CELL("format",'#_2 Pattern Fill'!G30),"-","")=SUBSTITUTE(CELL("format",'2 Pattern Fill'!G30),"-",""),FALSE,CELL("format",'#_2 Pattern Fill'!G30)="G",FALSE,AND(CELL("format",'#_2 Pattern Fill'!G30)="F0",CELL("format",'2 Pattern Fill'!G30)="G"),FALSE,TRUE,IFERROR(IF(MATCH(CELL("format",'#_2 Pattern Fill'!G30),FormatCodes_SFX!$A$4:$A$53,0)&gt;0,TRUE),FALSE),TRUE,TRUE),"FormatMsg",TRUE,"PerfectMsg")</f>
        <v>PerfectMsg</v>
      </c>
      <c r="H30" s="199" t="str">
        <f ca="1">_xlfn.IFS(ISBLANK('2 Pattern Fill'!H30),"",IF(NOT(ISNA('#_2 Pattern Fill'!H30)),IF(ISNA('2 Pattern Fill'!H30),TRUE,FALSE),FALSE),"StuNAMsg",IF(AND(ISNA('#_2 Pattern Fill'!H30),ISNA('2 Pattern Fill'!H30)),TRUE,FALSE),"PerfectMsg",IF(NOT(ISERROR('#_2 Pattern Fill'!H30)),IF(ISERROR('2 Pattern Fill'!H30),TRUE,FALSE),FALSE),"StuErrorMsg",IF(TYPE('#_2 Pattern Fill'!H30)&lt;&gt;TYPE('2 Pattern Fill'!H30),TRUE,FALSE),"WrongTypeMsg",IF(_xlfn.ISFORMULA('#_2 Pattern Fill'!H30),IF(NOT(_xlfn.ISFORMULA('2 Pattern Fill'!H30)),TRUE),FALSE),"MissingFormulaMsg",IF(NOT(AND(ISNUMBER(FIND("[",_xlfn.FORMULATEXT('#_2 Pattern Fill'!H30))),ISNUMBER(FIND("!",_xlfn.FORMULATEXT('#_2 Pattern Fill'!H30))))),AND(ISNUMBER(FIND("[",_xlfn.FORMULATEXT('2 Pattern Fill'!H30))),ISNUMBER(FIND("!",_xlfn.FORMULATEXT('2 Pattern Fill'!H30)))),FALSE),"ExternalRefsMsg",IF(ISNUMBER('#_2 Pattern Fill'!H30),IF(ABS('#_2 Pattern Fill'!H30-'2 Pattern Fill'!H30)&gt;0.00001,TRUE,FALSE),IF('#_2 Pattern Fill'!H30&lt;&gt;'2 Pattern Fill'!H30,TRUE,FALSE)),IF(ISNUMBER('#_2 Pattern Fill'!H30),IF('#_2 Pattern Fill'!H30&gt;'2 Pattern Fill'!H30,"TooLow","TooHigh"),"WrongAnswer"),NOT(_xlfn.ISFORMULA('#_2 Pattern Fill'!H30)),IF(_xlfn.IFS(ISTEXT('#_2 Pattern Fill'!H30),FALSE,ISLOGICAL('#_2 Pattern Fill'!H30),FALSE,SUBSTITUTE(CELL("format",'#_2 Pattern Fill'!H30),"-","")=SUBSTITUTE(CELL("format",'2 Pattern Fill'!H30),"-",""),FALSE,CELL("format",'#_2 Pattern Fill'!H30)="G",FALSE,AND(CELL("format",'#_2 Pattern Fill'!H30)="F0",CELL("format",'2 Pattern Fill'!H30)="G"),FALSE,TRUE,IFERROR(IF(MATCH(CELL("format",'#_2 Pattern Fill'!H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Fill'!H30),_xlfn.FORMULATEXT('2 Pattern Fill'!H30),'2 Pattern Fill'!H30),"9","#"),"8","#"),"7","#"),"6","#"),"5","#"),"4","#"),"3","#"),"2","#"),"1","#"),"0","#"),"$",""),"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Fill'!H30),_xlfn.FORMULATEXT('2 Pattern Fill'!H30),'2 Pattern Fill'!H30),"9","#"),"8","#"),"7","#"),"6","#"),"5","#"),"4","#"),"3","#"),"2","#"),"1","#"),"0","#"),"$",""),"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Fill'!H30),_xlfn.FORMULATEXT('#_2 Pattern Fill'!H30),'#_2 Pattern Fill'!H30),"9","#"),"8","#"),"7","#"),"6","#"),"5","#"),"4","#"),"3","#"),"2","#"),"1","#"),"0","#"),"$",""),"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Fill'!H30),_xlfn.FORMULATEXT('#_2 Pattern Fill'!H30),'#_2 Pattern Fill'!H30),"9","#"),"8","#"),"7","#"),"6","#"),"5","#"),"4","#"),"3","#"),"2","#"),"1","#"),"0","#"),"$","")," ",""),",","@"),"&gt;","@"),"&lt;","@"),"=","@"),")","@"),"(","@"),"^","@"),"/","@"),"+","@"),"*","@"),"-","@"),"@#","")))/2,TRUE,FALSE),"HardCodeMsg",IF(LEN(IF(_xlfn.ISFORMULA('2 Pattern Fill'!H30),_xlfn.FORMULATEXT('2 Pattern Fill'!H30),'2 Pattern Fill'!H30))-LEN(SUBSTITUTE(IF(_xlfn.ISFORMULA('2 Pattern Fill'!H30),_xlfn.FORMULATEXT('2 Pattern Fill'!H30),'2 Pattern Fill'!H30),"""",""))&gt;LEN(IF(_xlfn.ISFORMULA('#_2 Pattern Fill'!H30),_xlfn.FORMULATEXT('#_2 Pattern Fill'!H30),'#_2 Pattern Fill'!H30))-LEN(SUBSTITUTE(IF(_xlfn.ISFORMULA('#_2 Pattern Fill'!H30),_xlfn.FORMULATEXT('#_2 Pattern Fill'!H30),'#_2 Pattern Fill'!H30),"""","")),TRUE,FALSE),"HardQuoteMsg",IF(LEN(IF(_xlfn.ISFORMULA('2 Pattern Fill'!H30),_xlfn.FORMULATEXT('2 Pattern Fill'!H30),'2 Pattern Fill'!H30))-LEN(SUBSTITUTE(IF(_xlfn.ISFORMULA('2 Pattern Fill'!H30),_xlfn.FORMULATEXT('2 Pattern Fill'!H30),'2 Pattern Fill'!H30),"$",""))&lt;LEN(IF(_xlfn.ISFORMULA('#_2 Pattern Fill'!H30),_xlfn.FORMULATEXT('#_2 Pattern Fill'!H30),'#_2 Pattern Fill'!H30))-LEN(SUBSTITUTE(IF(_xlfn.ISFORMULA('#_2 Pattern Fill'!H30),_xlfn.FORMULATEXT('#_2 Pattern Fill'!H30),'#_2 Pattern Fill'!H30),"$","")),TRUE,FALSE),"MissingAbsMsg",_xlfn.IFS(ISTEXT('#_2 Pattern Fill'!H30),FALSE,ISLOGICAL('#_2 Pattern Fill'!H30),FALSE,SUBSTITUTE(CELL("format",'#_2 Pattern Fill'!H30),"-","")=SUBSTITUTE(CELL("format",'2 Pattern Fill'!H30),"-",""),FALSE,CELL("format",'#_2 Pattern Fill'!H30)="G",FALSE,AND(CELL("format",'#_2 Pattern Fill'!H30)="F0",CELL("format",'2 Pattern Fill'!H30)="G"),FALSE,TRUE,IFERROR(IF(MATCH(CELL("format",'#_2 Pattern Fill'!H30),FormatCodes_SFX!$A$4:$A$53,0)&gt;0,TRUE),FALSE),TRUE,TRUE),"FormatMsg",TRUE,"PerfectMsg")</f>
        <v>PerfectMsg</v>
      </c>
      <c r="I30" s="199" t="str">
        <f ca="1">_xlfn.IFS(ISBLANK('2 Pattern Fill'!I30),"",IF(NOT(ISNA('#_2 Pattern Fill'!I30)),IF(ISNA('2 Pattern Fill'!I30),TRUE,FALSE),FALSE),"StuNAMsg",IF(AND(ISNA('#_2 Pattern Fill'!I30),ISNA('2 Pattern Fill'!I30)),TRUE,FALSE),"PerfectMsg",IF(NOT(ISERROR('#_2 Pattern Fill'!I30)),IF(ISERROR('2 Pattern Fill'!I30),TRUE,FALSE),FALSE),"StuErrorMsg",IF(TYPE('#_2 Pattern Fill'!I30)&lt;&gt;TYPE('2 Pattern Fill'!I30),TRUE,FALSE),"WrongTypeMsg",IF(_xlfn.ISFORMULA('#_2 Pattern Fill'!I30),IF(NOT(_xlfn.ISFORMULA('2 Pattern Fill'!I30)),TRUE),FALSE),"MissingFormulaMsg",IF(NOT(AND(ISNUMBER(FIND("[",_xlfn.FORMULATEXT('#_2 Pattern Fill'!I30))),ISNUMBER(FIND("!",_xlfn.FORMULATEXT('#_2 Pattern Fill'!I30))))),AND(ISNUMBER(FIND("[",_xlfn.FORMULATEXT('2 Pattern Fill'!I30))),ISNUMBER(FIND("!",_xlfn.FORMULATEXT('2 Pattern Fill'!I30)))),FALSE),"ExternalRefsMsg",IF(ISNUMBER('#_2 Pattern Fill'!I30),IF(ABS('#_2 Pattern Fill'!I30-'2 Pattern Fill'!I30)&gt;0.00001,TRUE,FALSE),IF('#_2 Pattern Fill'!I30&lt;&gt;'2 Pattern Fill'!I30,TRUE,FALSE)),IF(ISNUMBER('#_2 Pattern Fill'!I30),IF('#_2 Pattern Fill'!I30&gt;'2 Pattern Fill'!I30,"TooLow","TooHigh"),"WrongAnswer"),NOT(_xlfn.ISFORMULA('#_2 Pattern Fill'!I30)),IF(_xlfn.IFS(ISTEXT('#_2 Pattern Fill'!I30),FALSE,ISLOGICAL('#_2 Pattern Fill'!I30),FALSE,SUBSTITUTE(CELL("format",'#_2 Pattern Fill'!I30),"-","")=SUBSTITUTE(CELL("format",'2 Pattern Fill'!I30),"-",""),FALSE,CELL("format",'#_2 Pattern Fill'!I30)="G",FALSE,AND(CELL("format",'#_2 Pattern Fill'!I30)="F0",CELL("format",'2 Pattern Fill'!I30)="G"),FALSE,TRUE,IFERROR(IF(MATCH(CELL("format",'#_2 Pattern Fill'!I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2 Pattern Fill'!I30),_xlfn.FORMULATEXT('2 Pattern Fill'!I30),'2 Pattern Fill'!I30),"9","#"),"8","#"),"7","#"),"6","#"),"5","#"),"4","#"),"3","#"),"2","#"),"1","#"),"0","#"),"$","")," ",""),",","@"),"&gt;","@"),"&lt;","@"),"=","@"),")","@"),"(","@"),"^","@"),"/","@"),"+","@"),"*","@"),"-","@"))-LEN(SUBSTITUTE(SUBSTITUTE(SUBSTITUTE(SUBSTITUTE(SUBSTITUTE(SUBSTITUTE(SUBSTITUTE(SUBSTITUTE(SUBSTITUTE(SUBSTITUTE(SUBSTITUTE(SUBSTITUTE(SUBSTITUTE(SUBSTITUTE(SUBSTITUTE(SUBSTITUTE(SUBSTITUTE(SUBSTITUTE(SUBSTITUTE(SUBSTITUTE(SUBSTITUTE(SUBSTITUTE(SUBSTITUTE(SUBSTITUTE(IF(_xlfn.ISFORMULA('2 Pattern Fill'!I30),_xlfn.FORMULATEXT('2 Pattern Fill'!I30),'2 Pattern Fill'!I30),"9","#"),"8","#"),"7","#"),"6","#"),"5","#"),"4","#"),"3","#"),"2","#"),"1","#"),"0","#"),"$","")," ",""),",","@"),"&gt;","@"),"&lt;","@"),"=","@"),")","@"),"(","@"),"^","@"),"/","@"),"+","@"),"*","@"),"-","@"),"@#","")))/2&gt;(LEN(SUBSTITUTE(SUBSTITUTE(SUBSTITUTE(SUBSTITUTE(SUBSTITUTE(SUBSTITUTE(SUBSTITUTE(SUBSTITUTE(SUBSTITUTE(SUBSTITUTE(SUBSTITUTE(SUBSTITUTE(SUBSTITUTE(SUBSTITUTE(SUBSTITUTE(SUBSTITUTE(SUBSTITUTE(SUBSTITUTE(SUBSTITUTE(SUBSTITUTE(SUBSTITUTE(SUBSTITUTE(SUBSTITUTE(IF(_xlfn.ISFORMULA('#_2 Pattern Fill'!I30),_xlfn.FORMULATEXT('#_2 Pattern Fill'!I30),'#_2 Pattern Fill'!I30),"9","#"),"8","#"),"7","#"),"6","#"),"5","#"),"4","#"),"3","#"),"2","#"),"1","#"),"0","#"),"$","")," ",""),",","@"),"&gt;","@"),"&lt;","@"),"=","@"),")","@"),"(","@"),"^","@"),"/","@"),"+","@"),"*","@"),"-","@"))-LEN(SUBSTITUTE(SUBSTITUTE(SUBSTITUTE(SUBSTITUTE(SUBSTITUTE(SUBSTITUTE(SUBSTITUTE(SUBSTITUTE(SUBSTITUTE(SUBSTITUTE(SUBSTITUTE(SUBSTITUTE(SUBSTITUTE(SUBSTITUTE(SUBSTITUTE(SUBSTITUTE(SUBSTITUTE(SUBSTITUTE(SUBSTITUTE(SUBSTITUTE(SUBSTITUTE(SUBSTITUTE(SUBSTITUTE(SUBSTITUTE(IF(_xlfn.ISFORMULA('#_2 Pattern Fill'!I30),_xlfn.FORMULATEXT('#_2 Pattern Fill'!I30),'#_2 Pattern Fill'!I30),"9","#"),"8","#"),"7","#"),"6","#"),"5","#"),"4","#"),"3","#"),"2","#"),"1","#"),"0","#"),"$","")," ",""),",","@"),"&gt;","@"),"&lt;","@"),"=","@"),")","@"),"(","@"),"^","@"),"/","@"),"+","@"),"*","@"),"-","@"),"@#","")))/2,TRUE,FALSE),"HardCodeMsg",IF(LEN(IF(_xlfn.ISFORMULA('2 Pattern Fill'!I30),_xlfn.FORMULATEXT('2 Pattern Fill'!I30),'2 Pattern Fill'!I30))-LEN(SUBSTITUTE(IF(_xlfn.ISFORMULA('2 Pattern Fill'!I30),_xlfn.FORMULATEXT('2 Pattern Fill'!I30),'2 Pattern Fill'!I30),"""",""))&gt;LEN(IF(_xlfn.ISFORMULA('#_2 Pattern Fill'!I30),_xlfn.FORMULATEXT('#_2 Pattern Fill'!I30),'#_2 Pattern Fill'!I30))-LEN(SUBSTITUTE(IF(_xlfn.ISFORMULA('#_2 Pattern Fill'!I30),_xlfn.FORMULATEXT('#_2 Pattern Fill'!I30),'#_2 Pattern Fill'!I30),"""","")),TRUE,FALSE),"HardQuoteMsg",IF(LEN(IF(_xlfn.ISFORMULA('2 Pattern Fill'!I30),_xlfn.FORMULATEXT('2 Pattern Fill'!I30),'2 Pattern Fill'!I30))-LEN(SUBSTITUTE(IF(_xlfn.ISFORMULA('2 Pattern Fill'!I30),_xlfn.FORMULATEXT('2 Pattern Fill'!I30),'2 Pattern Fill'!I30),"$",""))&lt;LEN(IF(_xlfn.ISFORMULA('#_2 Pattern Fill'!I30),_xlfn.FORMULATEXT('#_2 Pattern Fill'!I30),'#_2 Pattern Fill'!I30))-LEN(SUBSTITUTE(IF(_xlfn.ISFORMULA('#_2 Pattern Fill'!I30),_xlfn.FORMULATEXT('#_2 Pattern Fill'!I30),'#_2 Pattern Fill'!I30),"$","")),TRUE,FALSE),"MissingAbsMsg",_xlfn.IFS(ISTEXT('#_2 Pattern Fill'!I30),FALSE,ISLOGICAL('#_2 Pattern Fill'!I30),FALSE,SUBSTITUTE(CELL("format",'#_2 Pattern Fill'!I30),"-","")=SUBSTITUTE(CELL("format",'2 Pattern Fill'!I30),"-",""),FALSE,CELL("format",'#_2 Pattern Fill'!I30)="G",FALSE,AND(CELL("format",'#_2 Pattern Fill'!I30)="F0",CELL("format",'2 Pattern Fill'!I30)="G"),FALSE,TRUE,IFERROR(IF(MATCH(CELL("format",'#_2 Pattern Fill'!I30),FormatCodes_SFX!$A$4:$A$53,0)&gt;0,TRUE),FALSE),TRUE,TRUE),"FormatMsg",TRUE,"PerfectMsg")</f>
        <v>PerfectMsg</v>
      </c>
    </row>
    <row r="34" s="174" customFormat="1" ht="11.25" customHeight="1"/>
    <row r="38" s="174" customFormat="1" ht="27"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E4DD2-2674-43CF-8697-8A088C3C9B8D}">
  <dimension ref="A1:AO38"/>
  <sheetViews>
    <sheetView showGridLines="0" zoomScaleNormal="100" workbookViewId="0">
      <pane ySplit="2" topLeftCell="A3" activePane="bottomLeft" state="frozen"/>
      <selection pane="bottomLeft" activeCell="D36" sqref="D36"/>
    </sheetView>
  </sheetViews>
  <sheetFormatPr defaultColWidth="11" defaultRowHeight="15.75"/>
  <cols>
    <col min="1" max="1" width="8.75" customWidth="1"/>
    <col min="2" max="2" width="8.75" bestFit="1" customWidth="1"/>
    <col min="3" max="3" width="9.5" customWidth="1"/>
    <col min="4" max="4" width="12.25" bestFit="1" customWidth="1"/>
    <col min="5" max="5" width="8.75" customWidth="1"/>
    <col min="6" max="6" width="10.25" bestFit="1" customWidth="1"/>
    <col min="7" max="7" width="10.25" customWidth="1"/>
    <col min="8" max="8" width="6.5" customWidth="1"/>
    <col min="9" max="9" width="10.25" customWidth="1"/>
    <col min="10" max="10" width="4.25" customWidth="1"/>
    <col min="11" max="11" width="16" bestFit="1" customWidth="1"/>
    <col min="12" max="18" width="10.75" customWidth="1"/>
  </cols>
  <sheetData>
    <row r="1" spans="1:41" ht="22.15" customHeight="1">
      <c r="A1" s="157" t="s">
        <v>556</v>
      </c>
      <c r="B1" s="157" t="s">
        <v>557</v>
      </c>
      <c r="C1" s="157" t="s">
        <v>558</v>
      </c>
      <c r="D1" s="158"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157"/>
      <c r="F1" s="157"/>
      <c r="G1" s="157"/>
      <c r="H1" s="157"/>
      <c r="I1" s="158" t="str" cm="1">
        <f t="array" ref="I1">_xlfn.IFS(ROW(A100)&lt;100,"Undo deleted row or quit without saving",COLUMN(AZ1)&lt;52,"Undo deleted column or quit without saving",ROW(A100)&gt;100,"Undo inserted row or quit without saving",COLUMN(AZ1)&gt;52,"Undo inserted column or quit without saving",Scoreboard!$F$22&lt;&gt;"","Security compromised: Undo last action or quit without saving",TRUE=TRUE,"Connor Guarino")</f>
        <v>Connor Guarino</v>
      </c>
      <c r="J1" s="158"/>
      <c r="K1" s="158"/>
      <c r="L1" s="158" t="s">
        <v>559</v>
      </c>
      <c r="M1" s="158"/>
      <c r="N1" s="158"/>
      <c r="O1" s="158"/>
      <c r="P1" s="159" t="s">
        <v>560</v>
      </c>
      <c r="Q1" s="158"/>
      <c r="R1" s="158"/>
      <c r="S1" s="194" t="s">
        <v>563</v>
      </c>
      <c r="T1" s="161"/>
      <c r="U1" s="160"/>
      <c r="V1" s="161"/>
      <c r="W1" s="160"/>
      <c r="X1" s="157" t="str">
        <f t="shared" ref="X1:AA2" si="0">A1</f>
        <v>earned</v>
      </c>
      <c r="Y1" s="157" t="str">
        <f t="shared" si="0"/>
        <v>possible</v>
      </c>
      <c r="Z1" s="157" t="str">
        <f t="shared" si="0"/>
        <v>cell</v>
      </c>
      <c r="AA1" s="158" t="str">
        <f t="shared" ca="1" si="0"/>
        <v>error</v>
      </c>
      <c r="AB1" s="157"/>
      <c r="AC1" s="157"/>
      <c r="AD1" s="162"/>
      <c r="AE1" s="162"/>
      <c r="AF1" s="158" t="str">
        <f>I1</f>
        <v>Connor Guarino</v>
      </c>
      <c r="AG1" s="158"/>
      <c r="AH1" s="162"/>
      <c r="AI1" s="162"/>
      <c r="AJ1" s="162"/>
      <c r="AK1" s="162"/>
      <c r="AL1" s="158" t="s">
        <v>559</v>
      </c>
      <c r="AM1" s="162"/>
      <c r="AN1" s="162"/>
      <c r="AO1" s="162"/>
    </row>
    <row r="2" spans="1:41" ht="22.9" customHeight="1" thickBot="1">
      <c r="A2" s="163">
        <f ca="1">'2 Pattern FillSC'!$A$2</f>
        <v>39</v>
      </c>
      <c r="B2" s="164">
        <f>'2 Pattern FillSC'!$B$2</f>
        <v>39</v>
      </c>
      <c r="C2" s="163" t="str" cm="1">
        <f t="array" aca="1" ref="C2" ca="1">SUBSTITUTE(IF(LEN(CELL("address"))&lt;15,CELL("address"),""),"$","")</f>
        <v/>
      </c>
      <c r="D2" s="165" t="str">
        <f ca="1">IF(ISNUMBER(SEARCH("#REF!",_xlfn.FORMULATEXT(INDIRECT("'2 Pattern FillSC'!"&amp;C2)))),"DRAGGING CELLS IS NOT PERMITTED. PLEASE UNDO LAST ACTION!!",IF($P$1&lt;&gt;"Feedback OFF",IFERROR(HLOOKUP(INDIRECT("'2 Pattern FillSC'!"&amp;C2),Feedback_SFX!$B$2:$N$10,IF($P$1="Feedback ON", 2, Feedback_SFX!B1), FALSE), ""),""))</f>
        <v/>
      </c>
      <c r="E2" s="166"/>
      <c r="F2" s="166"/>
      <c r="G2" s="166"/>
      <c r="H2" s="166"/>
      <c r="I2" s="167"/>
      <c r="J2" s="166"/>
      <c r="K2" s="166"/>
      <c r="L2" s="166"/>
      <c r="M2" s="166"/>
      <c r="N2" s="166"/>
      <c r="O2" s="166"/>
      <c r="P2" s="173" t="str">
        <f ca="1">IF(Scoreboard!$E$4="Excel version: Invalid","****ERROR: Scoreboard requires Excel 365 or 2021 to run****", "")</f>
        <v/>
      </c>
      <c r="Q2" s="166"/>
      <c r="R2" s="166"/>
      <c r="S2" s="168"/>
      <c r="T2" s="169"/>
      <c r="U2" s="170"/>
      <c r="V2" s="169"/>
      <c r="W2" s="170"/>
      <c r="X2" s="171">
        <f t="shared" ca="1" si="0"/>
        <v>39</v>
      </c>
      <c r="Y2" s="171">
        <f t="shared" si="0"/>
        <v>39</v>
      </c>
      <c r="Z2" s="171" t="str">
        <f t="shared" ca="1" si="0"/>
        <v/>
      </c>
      <c r="AA2" s="165" t="str">
        <f t="shared" ca="1" si="0"/>
        <v/>
      </c>
      <c r="AB2" s="166"/>
      <c r="AC2" s="166"/>
      <c r="AD2" s="172"/>
      <c r="AE2" s="172"/>
      <c r="AF2" s="172"/>
      <c r="AG2" s="172"/>
      <c r="AH2" s="172"/>
      <c r="AI2" s="172"/>
      <c r="AJ2" s="172"/>
      <c r="AK2" s="172"/>
      <c r="AL2" s="172"/>
      <c r="AM2" s="172"/>
      <c r="AN2" s="172"/>
      <c r="AO2" s="172"/>
    </row>
    <row r="4" spans="1:41" ht="18.75">
      <c r="B4" s="1" t="s">
        <v>24</v>
      </c>
      <c r="C4" s="14"/>
      <c r="D4" s="14"/>
      <c r="E4" s="14"/>
      <c r="F4" s="14"/>
      <c r="G4" s="14"/>
      <c r="H4" s="14"/>
      <c r="I4" s="14"/>
      <c r="J4" s="14"/>
      <c r="K4" s="14"/>
      <c r="L4" s="14"/>
      <c r="M4" s="2"/>
    </row>
    <row r="5" spans="1:41">
      <c r="B5" s="3" t="s">
        <v>25</v>
      </c>
      <c r="C5" s="15"/>
      <c r="D5" s="15"/>
      <c r="E5" s="15"/>
      <c r="F5" s="15"/>
      <c r="G5" s="15"/>
      <c r="H5" s="15"/>
      <c r="I5" s="15"/>
      <c r="J5" s="15"/>
      <c r="K5" s="15"/>
      <c r="L5" s="15"/>
      <c r="M5" s="4"/>
    </row>
    <row r="6" spans="1:41">
      <c r="B6" s="16" t="s">
        <v>26</v>
      </c>
      <c r="C6" s="15"/>
      <c r="D6" s="15"/>
      <c r="E6" s="15"/>
      <c r="F6" s="15"/>
      <c r="G6" s="15"/>
      <c r="H6" s="15"/>
      <c r="I6" s="15"/>
      <c r="J6" s="15"/>
      <c r="K6" s="15"/>
      <c r="L6" s="15"/>
      <c r="M6" s="4"/>
    </row>
    <row r="7" spans="1:41" ht="16.149999999999999" customHeight="1">
      <c r="B7" s="3" t="s">
        <v>27</v>
      </c>
      <c r="C7" s="15"/>
      <c r="D7" s="15"/>
      <c r="E7" s="15"/>
      <c r="F7" s="15"/>
      <c r="G7" s="15"/>
      <c r="H7" s="15"/>
      <c r="I7" s="15"/>
      <c r="J7" s="15"/>
      <c r="K7" s="15"/>
      <c r="L7" s="15"/>
      <c r="M7" s="4"/>
    </row>
    <row r="8" spans="1:41" ht="16.149999999999999" customHeight="1">
      <c r="B8" s="3" t="s">
        <v>28</v>
      </c>
      <c r="C8" s="15"/>
      <c r="D8" s="15"/>
      <c r="E8" s="15"/>
      <c r="F8" s="15"/>
      <c r="G8" s="15"/>
      <c r="H8" s="15"/>
      <c r="I8" s="15"/>
      <c r="J8" s="15"/>
      <c r="K8" s="15"/>
      <c r="L8" s="15"/>
      <c r="M8" s="4"/>
    </row>
    <row r="9" spans="1:41">
      <c r="B9" s="17"/>
      <c r="C9" s="15"/>
      <c r="D9" s="15"/>
      <c r="E9" s="15"/>
      <c r="F9" s="15"/>
      <c r="G9" s="15"/>
      <c r="H9" s="15"/>
      <c r="I9" s="15"/>
      <c r="J9" s="15"/>
      <c r="K9" s="15"/>
      <c r="L9" s="15"/>
      <c r="M9" s="4"/>
    </row>
    <row r="10" spans="1:41" s="21" customFormat="1">
      <c r="B10" s="18" t="s">
        <v>29</v>
      </c>
      <c r="C10" s="19"/>
      <c r="D10" s="19"/>
      <c r="E10" s="19"/>
      <c r="F10" s="19"/>
      <c r="G10" s="19"/>
      <c r="H10" s="19"/>
      <c r="I10" s="19"/>
      <c r="J10" s="19"/>
      <c r="K10" s="19"/>
      <c r="L10" s="19"/>
      <c r="M10" s="20"/>
    </row>
    <row r="11" spans="1:41">
      <c r="B11" s="5"/>
      <c r="C11" s="22"/>
      <c r="D11" s="22"/>
      <c r="E11" s="22"/>
      <c r="F11" s="22"/>
      <c r="G11" s="22"/>
      <c r="H11" s="22"/>
      <c r="I11" s="22"/>
      <c r="J11" s="22"/>
      <c r="K11" s="22"/>
      <c r="L11" s="22"/>
      <c r="M11" s="6"/>
    </row>
    <row r="14" spans="1:41">
      <c r="B14" s="23" t="s">
        <v>30</v>
      </c>
      <c r="C14" s="23" t="s">
        <v>31</v>
      </c>
      <c r="D14" s="23" t="s">
        <v>32</v>
      </c>
      <c r="E14" s="23" t="s">
        <v>33</v>
      </c>
      <c r="F14" s="23" t="s">
        <v>33</v>
      </c>
      <c r="G14" s="23" t="s">
        <v>34</v>
      </c>
      <c r="H14" s="23" t="s">
        <v>35</v>
      </c>
      <c r="I14" s="23" t="s">
        <v>36</v>
      </c>
      <c r="K14" s="24" t="s">
        <v>37</v>
      </c>
      <c r="L14" s="25">
        <v>3</v>
      </c>
      <c r="M14" s="25">
        <v>5</v>
      </c>
      <c r="N14" s="25">
        <v>7</v>
      </c>
      <c r="O14" s="25">
        <v>9</v>
      </c>
      <c r="P14" s="25">
        <v>11</v>
      </c>
      <c r="Q14" s="25">
        <v>13</v>
      </c>
      <c r="R14" s="25">
        <v>15</v>
      </c>
    </row>
    <row r="15" spans="1:41">
      <c r="B15" s="26">
        <v>1</v>
      </c>
      <c r="C15" s="25">
        <v>23</v>
      </c>
      <c r="D15" s="25">
        <v>2</v>
      </c>
      <c r="E15" s="25" t="s">
        <v>38</v>
      </c>
      <c r="F15" s="25" t="s">
        <v>39</v>
      </c>
      <c r="G15" s="25" t="s">
        <v>40</v>
      </c>
      <c r="H15" s="25" t="s">
        <v>41</v>
      </c>
      <c r="I15" s="25" t="s">
        <v>42</v>
      </c>
      <c r="K15" s="24" t="s">
        <v>43</v>
      </c>
      <c r="L15" s="25" t="s">
        <v>44</v>
      </c>
      <c r="M15" s="25" t="s">
        <v>45</v>
      </c>
      <c r="N15" s="25" t="s">
        <v>46</v>
      </c>
      <c r="O15" s="25" t="s">
        <v>47</v>
      </c>
      <c r="P15" s="25" t="s">
        <v>48</v>
      </c>
      <c r="Q15" s="25" t="s">
        <v>49</v>
      </c>
      <c r="R15" s="25" t="s">
        <v>50</v>
      </c>
    </row>
    <row r="16" spans="1:41">
      <c r="B16" s="26">
        <v>2</v>
      </c>
      <c r="C16" s="25">
        <v>24</v>
      </c>
      <c r="D16" s="25">
        <v>4</v>
      </c>
      <c r="E16" s="25" t="s">
        <v>51</v>
      </c>
      <c r="F16" s="25" t="s">
        <v>52</v>
      </c>
      <c r="G16" s="25" t="s">
        <v>53</v>
      </c>
      <c r="H16" s="25" t="s">
        <v>54</v>
      </c>
      <c r="I16" s="25" t="s">
        <v>55</v>
      </c>
      <c r="K16" s="24" t="s">
        <v>56</v>
      </c>
      <c r="L16" s="27">
        <v>43370</v>
      </c>
      <c r="M16" s="27">
        <v>43371</v>
      </c>
      <c r="N16" s="27">
        <v>43372</v>
      </c>
      <c r="O16" s="27">
        <v>43373</v>
      </c>
      <c r="P16" s="27">
        <v>43374</v>
      </c>
      <c r="Q16" s="27">
        <v>43375</v>
      </c>
      <c r="R16" s="27">
        <v>43376</v>
      </c>
    </row>
    <row r="17" spans="2:12">
      <c r="B17" s="26">
        <v>3</v>
      </c>
      <c r="C17" s="25">
        <v>25</v>
      </c>
      <c r="D17" s="25">
        <v>6</v>
      </c>
      <c r="E17" s="25" t="s">
        <v>57</v>
      </c>
      <c r="F17" s="25" t="s">
        <v>58</v>
      </c>
      <c r="G17" s="25" t="s">
        <v>59</v>
      </c>
      <c r="H17" s="25" t="s">
        <v>60</v>
      </c>
      <c r="I17" s="25" t="s">
        <v>61</v>
      </c>
    </row>
    <row r="18" spans="2:12">
      <c r="B18" s="26">
        <v>4</v>
      </c>
      <c r="C18" s="25">
        <v>26</v>
      </c>
      <c r="D18" s="25">
        <v>8</v>
      </c>
      <c r="E18" s="25" t="s">
        <v>62</v>
      </c>
      <c r="F18" s="25" t="s">
        <v>63</v>
      </c>
      <c r="G18" s="25" t="s">
        <v>64</v>
      </c>
      <c r="H18" s="25" t="s">
        <v>65</v>
      </c>
      <c r="I18" s="25" t="s">
        <v>66</v>
      </c>
    </row>
    <row r="19" spans="2:12">
      <c r="B19" s="26">
        <v>5</v>
      </c>
      <c r="C19" s="25">
        <v>27</v>
      </c>
      <c r="D19" s="25">
        <v>10</v>
      </c>
      <c r="E19" s="25" t="s">
        <v>67</v>
      </c>
      <c r="F19" s="25" t="s">
        <v>67</v>
      </c>
      <c r="G19" s="25" t="s">
        <v>40</v>
      </c>
      <c r="H19" s="25" t="s">
        <v>68</v>
      </c>
      <c r="I19" s="25" t="s">
        <v>42</v>
      </c>
      <c r="K19" s="28"/>
      <c r="L19" s="28"/>
    </row>
    <row r="20" spans="2:12">
      <c r="B20" s="26">
        <v>6</v>
      </c>
      <c r="C20" s="25">
        <v>28</v>
      </c>
      <c r="D20" s="25">
        <v>12</v>
      </c>
      <c r="E20" s="25" t="s">
        <v>69</v>
      </c>
      <c r="F20" s="25" t="s">
        <v>70</v>
      </c>
      <c r="G20" s="25" t="s">
        <v>53</v>
      </c>
      <c r="H20" s="25" t="s">
        <v>71</v>
      </c>
      <c r="I20" s="25" t="s">
        <v>55</v>
      </c>
    </row>
    <row r="21" spans="2:12">
      <c r="B21" s="26">
        <v>7</v>
      </c>
      <c r="C21" s="25">
        <v>29</v>
      </c>
      <c r="D21" s="25">
        <v>14</v>
      </c>
      <c r="E21" s="25" t="s">
        <v>72</v>
      </c>
      <c r="F21" s="25" t="s">
        <v>73</v>
      </c>
      <c r="G21" s="25" t="s">
        <v>59</v>
      </c>
      <c r="H21" s="25" t="s">
        <v>74</v>
      </c>
      <c r="I21" s="25" t="s">
        <v>61</v>
      </c>
    </row>
    <row r="22" spans="2:12">
      <c r="B22" s="26">
        <v>8</v>
      </c>
      <c r="C22" s="25">
        <v>30</v>
      </c>
      <c r="D22" s="25">
        <v>16</v>
      </c>
      <c r="E22" s="25" t="s">
        <v>75</v>
      </c>
      <c r="F22" s="25" t="s">
        <v>76</v>
      </c>
      <c r="G22" s="25" t="s">
        <v>64</v>
      </c>
      <c r="H22" s="25" t="s">
        <v>77</v>
      </c>
      <c r="I22" s="25" t="s">
        <v>66</v>
      </c>
    </row>
    <row r="23" spans="2:12">
      <c r="B23" s="26">
        <v>9</v>
      </c>
      <c r="C23" s="25">
        <v>31</v>
      </c>
      <c r="D23" s="25">
        <v>18</v>
      </c>
      <c r="E23" s="25" t="s">
        <v>78</v>
      </c>
      <c r="F23" s="25" t="s">
        <v>79</v>
      </c>
      <c r="G23" s="25" t="s">
        <v>40</v>
      </c>
      <c r="H23" s="25" t="s">
        <v>80</v>
      </c>
      <c r="I23" s="25" t="s">
        <v>42</v>
      </c>
    </row>
    <row r="24" spans="2:12">
      <c r="B24" s="26">
        <v>10</v>
      </c>
      <c r="C24" s="25">
        <v>32</v>
      </c>
      <c r="D24" s="25">
        <v>20</v>
      </c>
      <c r="E24" s="25" t="s">
        <v>81</v>
      </c>
      <c r="F24" s="25" t="s">
        <v>82</v>
      </c>
      <c r="G24" s="25" t="s">
        <v>53</v>
      </c>
      <c r="H24" s="25" t="s">
        <v>83</v>
      </c>
      <c r="I24" s="25" t="s">
        <v>55</v>
      </c>
    </row>
    <row r="25" spans="2:12">
      <c r="B25" s="26">
        <v>11</v>
      </c>
      <c r="C25" s="25">
        <v>33</v>
      </c>
      <c r="D25" s="25">
        <v>22</v>
      </c>
      <c r="E25" s="25" t="s">
        <v>84</v>
      </c>
      <c r="F25" s="25" t="s">
        <v>85</v>
      </c>
      <c r="G25" s="25" t="s">
        <v>59</v>
      </c>
      <c r="H25" s="25" t="s">
        <v>86</v>
      </c>
      <c r="I25" s="25" t="s">
        <v>61</v>
      </c>
    </row>
    <row r="26" spans="2:12">
      <c r="B26" s="26">
        <v>12</v>
      </c>
      <c r="C26" s="25">
        <v>34</v>
      </c>
      <c r="D26" s="25">
        <v>24</v>
      </c>
      <c r="E26" s="25" t="s">
        <v>87</v>
      </c>
      <c r="F26" s="25" t="s">
        <v>88</v>
      </c>
      <c r="G26" s="25" t="s">
        <v>64</v>
      </c>
      <c r="H26" s="25" t="s">
        <v>89</v>
      </c>
      <c r="I26" s="25" t="s">
        <v>66</v>
      </c>
    </row>
    <row r="27" spans="2:12">
      <c r="B27" s="26">
        <v>13</v>
      </c>
      <c r="C27" s="25">
        <v>35</v>
      </c>
      <c r="D27" s="25">
        <v>26</v>
      </c>
      <c r="E27" s="25" t="s">
        <v>38</v>
      </c>
      <c r="F27" s="25" t="s">
        <v>39</v>
      </c>
      <c r="G27" s="25" t="s">
        <v>40</v>
      </c>
      <c r="H27" s="25" t="s">
        <v>90</v>
      </c>
      <c r="I27" s="25" t="s">
        <v>42</v>
      </c>
    </row>
    <row r="28" spans="2:12">
      <c r="B28" s="26">
        <v>14</v>
      </c>
      <c r="C28" s="25">
        <v>36</v>
      </c>
      <c r="D28" s="25">
        <v>28</v>
      </c>
      <c r="E28" s="25" t="s">
        <v>51</v>
      </c>
      <c r="F28" s="25" t="s">
        <v>52</v>
      </c>
      <c r="G28" s="25" t="s">
        <v>53</v>
      </c>
      <c r="H28" s="25" t="s">
        <v>91</v>
      </c>
      <c r="I28" s="25" t="s">
        <v>55</v>
      </c>
    </row>
    <row r="29" spans="2:12">
      <c r="B29" s="26">
        <v>15</v>
      </c>
      <c r="C29" s="25">
        <v>37</v>
      </c>
      <c r="D29" s="25">
        <v>30</v>
      </c>
      <c r="E29" s="25" t="s">
        <v>57</v>
      </c>
      <c r="F29" s="25" t="s">
        <v>58</v>
      </c>
      <c r="G29" s="25" t="s">
        <v>59</v>
      </c>
      <c r="H29" s="25" t="s">
        <v>92</v>
      </c>
      <c r="I29" s="25" t="s">
        <v>61</v>
      </c>
    </row>
    <row r="30" spans="2:12">
      <c r="B30" s="26">
        <v>16</v>
      </c>
      <c r="C30" s="25">
        <v>38</v>
      </c>
      <c r="D30" s="25">
        <v>32</v>
      </c>
      <c r="E30" s="25" t="s">
        <v>62</v>
      </c>
      <c r="F30" s="25" t="s">
        <v>63</v>
      </c>
      <c r="G30" s="25" t="s">
        <v>64</v>
      </c>
      <c r="H30" s="25" t="s">
        <v>93</v>
      </c>
      <c r="I30" s="25" t="s">
        <v>66</v>
      </c>
    </row>
    <row r="34" ht="11.25" customHeight="1"/>
    <row r="38" ht="27" customHeight="1"/>
  </sheetData>
  <phoneticPr fontId="44" type="noConversion"/>
  <conditionalFormatting sqref="A1:A2">
    <cfRule type="expression" dxfId="368" priority="12">
      <formula>$A$2/$B$2&gt;=0.076</formula>
    </cfRule>
  </conditionalFormatting>
  <conditionalFormatting sqref="A1:O2 Q1:R1 X1:AO2 P2:R2">
    <cfRule type="expression" dxfId="367" priority="5">
      <formula>$P$1="Feedback OFF"</formula>
    </cfRule>
  </conditionalFormatting>
  <conditionalFormatting sqref="A3:AA100">
    <cfRule type="expression" dxfId="365" priority="2" stopIfTrue="1">
      <formula>$D$2="DRAGGING CELLS IS NOT PERMITTED. PLEASE UNDO LAST ACTION!!"</formula>
    </cfRule>
  </conditionalFormatting>
  <conditionalFormatting sqref="B1:B2">
    <cfRule type="expression" dxfId="360" priority="13">
      <formula>$A$2/$B$2&gt;=0.153</formula>
    </cfRule>
  </conditionalFormatting>
  <conditionalFormatting sqref="C1:C2">
    <cfRule type="expression" dxfId="359" priority="14">
      <formula>$A$2/$B$2&gt;=0.23</formula>
    </cfRule>
  </conditionalFormatting>
  <conditionalFormatting sqref="D1:D2">
    <cfRule type="expression" dxfId="358" priority="15">
      <formula>$A$2/$B$2&gt;=0.307</formula>
    </cfRule>
  </conditionalFormatting>
  <conditionalFormatting sqref="E1:E2">
    <cfRule type="expression" dxfId="357" priority="16">
      <formula>$A$2/$B$2&gt;=0.384</formula>
    </cfRule>
  </conditionalFormatting>
  <conditionalFormatting sqref="F1:F2">
    <cfRule type="expression" dxfId="356" priority="17">
      <formula>$A$2/$B$2&gt;=0.461</formula>
    </cfRule>
  </conditionalFormatting>
  <conditionalFormatting sqref="G1:G2">
    <cfRule type="expression" dxfId="355" priority="18">
      <formula>$A$2/$B$2&gt;=0.538</formula>
    </cfRule>
  </conditionalFormatting>
  <conditionalFormatting sqref="H1:H2">
    <cfRule type="expression" dxfId="354" priority="19">
      <formula>$A$2/$B$2&gt;=0.615</formula>
    </cfRule>
  </conditionalFormatting>
  <conditionalFormatting sqref="I1:P2">
    <cfRule type="expression" dxfId="352" priority="20">
      <formula>$A$2/$B$2&gt;=0.692</formula>
    </cfRule>
  </conditionalFormatting>
  <conditionalFormatting sqref="L1">
    <cfRule type="expression" dxfId="351" priority="8">
      <formula>$A$2/$B$2&gt;=0.846</formula>
    </cfRule>
  </conditionalFormatting>
  <conditionalFormatting sqref="O1">
    <cfRule type="expression" dxfId="350" priority="11">
      <formula>$A$2/$B$2&gt;=0.846</formula>
    </cfRule>
  </conditionalFormatting>
  <conditionalFormatting sqref="P1">
    <cfRule type="expression" dxfId="349" priority="6">
      <formula>$P$1&lt;&gt;""</formula>
    </cfRule>
  </conditionalFormatting>
  <conditionalFormatting sqref="Q1:R2">
    <cfRule type="expression" dxfId="348" priority="7">
      <formula>$A$2/$B$2&gt;=0.846</formula>
    </cfRule>
  </conditionalFormatting>
  <conditionalFormatting sqref="X1:AF1 AH1:AK1 AM1:AO1 X2:AO2">
    <cfRule type="expression" dxfId="347" priority="21">
      <formula>$A$2/$B$2&gt;=1</formula>
    </cfRule>
  </conditionalFormatting>
  <conditionalFormatting sqref="AG1">
    <cfRule type="expression" dxfId="346" priority="10">
      <formula>$A$2/$B$2&gt;=0.846</formula>
    </cfRule>
  </conditionalFormatting>
  <conditionalFormatting sqref="AL1">
    <cfRule type="expression" dxfId="345" priority="9">
      <formula>$A$2/$B$2&gt;=0.846</formula>
    </cfRule>
  </conditionalFormatting>
  <dataValidations count="1">
    <dataValidation type="list" allowBlank="1" showInputMessage="1" showErrorMessage="1" sqref="P1" xr:uid="{B85C5A3F-00C2-4CBF-8F8C-C5F4CBBF3A06}">
      <formula1>"Feedback ON, Taunting ON, Feedback OFF"</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stopIfTrue="1" id="{E066E750-2B66-45BF-8848-4BA601E4FD7E}">
            <xm:f>Scoreboard!$E$4="Excel version: Invalid"</xm:f>
            <x14:dxf>
              <font>
                <color rgb="FF9C0006"/>
              </font>
              <fill>
                <patternFill>
                  <fgColor indexed="64"/>
                  <bgColor rgb="FFFFC7CE"/>
                </patternFill>
              </fill>
            </x14:dxf>
          </x14:cfRule>
          <x14:cfRule type="expression" priority="3" stopIfTrue="1" id="{CB4800BC-286A-4571-B894-7FCB893AA333}">
            <xm:f>Scoreboard!$F$22&lt;&gt;""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81259763-A2AA-4D46-ACC2-F3E2CF51F541}">
            <xm:f>AND($P$1&lt;&gt;"Feedback OFF",IF('2 Pattern FillSC'!A3=Feedback_SFX!$C$2, TRUE, FALSE))</xm:f>
            <x14:dxf>
              <fill>
                <patternFill>
                  <bgColor rgb="FFCEEED0"/>
                </patternFill>
              </fill>
            </x14:dxf>
          </x14:cfRule>
          <x14:cfRule type="expression" priority="23" stopIfTrue="1" id="{060D4F55-CB0F-4214-A3C7-41BA355B2D86}">
            <xm:f>AND($P$1&lt;&gt;"Feedback OFF",IF('2 Pattern FillSC'!A3=Feedback_SFX!$K$2, TRUE, FALSE))</xm:f>
            <x14:dxf>
              <fill>
                <patternFill>
                  <bgColor rgb="FFFFFF64"/>
                </patternFill>
              </fill>
            </x14:dxf>
          </x14:cfRule>
          <x14:cfRule type="expression" priority="24" stopIfTrue="1" id="{CCDD74D7-521C-4189-B52A-30593D516D77}">
            <xm:f>AND($P$1&lt;&gt;"Feedback OFF",AND(IF('2 Pattern FillSC'!A3&lt;&gt;Feedback_SFX!$C$2, TRUE, FALSE),'2 Pattern FillSC'!A3&lt;&gt;"",_xlfn.ISFORMULA('2 Pattern FillSC'!A3)))</xm:f>
            <x14:dxf>
              <fill>
                <patternFill>
                  <bgColor rgb="FFFF99CC"/>
                </patternFill>
              </fill>
            </x14:dxf>
          </x14:cfRule>
          <xm:sqref>A3:AL30</xm:sqref>
        </x14:conditionalFormatting>
        <x14:conditionalFormatting xmlns:xm="http://schemas.microsoft.com/office/excel/2006/main">
          <x14:cfRule type="expression" priority="4" stopIfTrue="1" id="{F01EDA33-3D72-41B7-947E-9D404D099872}">
            <xm:f>Scoreboard!$F$22&lt;&gt;""</xm:f>
            <x14:dxf>
              <font>
                <color rgb="FF9C0006"/>
              </font>
              <fill>
                <patternFill>
                  <fgColor indexed="64"/>
                  <bgColor rgb="FFFFC7CE"/>
                </patternFill>
              </fill>
            </x14:dxf>
          </x14:cfRule>
          <xm:sqref>I1:N1</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BA048-3ECF-40BC-BC98-05E31B9B7C68}">
  <sheetPr>
    <tabColor rgb="FF4FADEA"/>
  </sheetPr>
  <dimension ref="A1:AL38"/>
  <sheetViews>
    <sheetView workbookViewId="0">
      <pane ySplit="2" topLeftCell="A3" activePane="bottomLeft" state="frozen"/>
      <selection pane="bottomLeft" activeCell="A3" sqref="A3:XFD3"/>
    </sheetView>
  </sheetViews>
  <sheetFormatPr defaultColWidth="11" defaultRowHeight="8.25"/>
  <cols>
    <col min="1" max="1" width="2" style="174" customWidth="1"/>
    <col min="2" max="2" width="9.25" style="174" bestFit="1" customWidth="1"/>
    <col min="3" max="3" width="9.5" style="174" customWidth="1"/>
    <col min="4" max="4" width="12.375" style="174" bestFit="1" customWidth="1"/>
    <col min="5" max="5" width="8.75" style="174" customWidth="1"/>
    <col min="6" max="6" width="10.25" style="174" bestFit="1" customWidth="1"/>
    <col min="7" max="7" width="10.25" style="174" customWidth="1"/>
    <col min="8" max="8" width="6.5" style="174" customWidth="1"/>
    <col min="9" max="9" width="10.25" style="174" customWidth="1"/>
    <col min="10" max="10" width="4.25" style="174" customWidth="1"/>
    <col min="11" max="11" width="16" style="174" bestFit="1" customWidth="1"/>
    <col min="12" max="18" width="10.75" style="174" customWidth="1"/>
    <col min="19" max="31" width="11" style="174"/>
    <col min="32" max="32" width="11.125" style="174" bestFit="1" customWidth="1"/>
    <col min="33" max="16384" width="11" style="174"/>
  </cols>
  <sheetData>
    <row r="1" spans="1:38" ht="22.15" customHeight="1">
      <c r="A1" s="179" t="s">
        <v>556</v>
      </c>
      <c r="B1" s="179" t="s">
        <v>557</v>
      </c>
      <c r="C1" s="179" t="s">
        <v>558</v>
      </c>
      <c r="D1" s="178"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179"/>
      <c r="F1" s="179"/>
      <c r="G1" s="179"/>
      <c r="H1" s="179"/>
      <c r="I1" s="178" t="str">
        <f>'2 Pattern FillSC'!$I$1</f>
        <v>Connor Guarino</v>
      </c>
      <c r="J1" s="178"/>
      <c r="K1" s="178"/>
      <c r="L1" s="178" t="s">
        <v>559</v>
      </c>
      <c r="M1" s="178"/>
      <c r="N1" s="178"/>
      <c r="O1" s="178"/>
      <c r="P1" s="178" t="s">
        <v>560</v>
      </c>
      <c r="Q1" s="178"/>
      <c r="R1" s="178"/>
      <c r="X1" s="179" t="str">
        <f t="shared" ref="X1:AA2" si="0">A1</f>
        <v>earned</v>
      </c>
      <c r="Y1" s="179" t="str">
        <f t="shared" si="0"/>
        <v>possible</v>
      </c>
      <c r="Z1" s="179" t="str">
        <f t="shared" si="0"/>
        <v>cell</v>
      </c>
      <c r="AA1" s="178" t="str">
        <f t="shared" ca="1" si="0"/>
        <v>error</v>
      </c>
      <c r="AB1" s="179"/>
      <c r="AC1" s="179"/>
      <c r="AF1" s="178" t="str">
        <f>I1</f>
        <v>Connor Guarino</v>
      </c>
      <c r="AG1" s="178"/>
      <c r="AL1" s="178" t="s">
        <v>559</v>
      </c>
    </row>
    <row r="2" spans="1:38" ht="22.9" customHeight="1">
      <c r="A2" s="179">
        <f ca="1">'2 Pattern FillSC'!$A$2</f>
        <v>39</v>
      </c>
      <c r="B2" s="180">
        <f>'2 Pattern FillSC'!$B$2</f>
        <v>39</v>
      </c>
      <c r="C2" s="179" t="str" cm="1">
        <f t="array" aca="1" ref="C2" ca="1">SUBSTITUTE(IF(LEN(CELL("address"))&lt;15,CELL("address"),""),"$","")</f>
        <v/>
      </c>
      <c r="D2" s="178" t="str">
        <f ca="1">IF(ISNUMBER(SEARCH("#REF!",_xlfn.FORMULATEXT(INDIRECT("'2 Pattern FillSC'!"&amp;C2)))),"DRAGGING CELLS IS NOT PERMITTED. PLEASE UNDO LAST ACTION!!",IF($P$1&lt;&gt;"Feedback OFF",IFERROR(HLOOKUP(INDIRECT("'2 Pattern FillSC'!"&amp;C2),Feedback_SFX!$B$2:$N$10,IF($P$1="Feedback ON", 2, Feedback_SFX!B1), FALSE), ""),""))</f>
        <v/>
      </c>
      <c r="E2" s="179"/>
      <c r="F2" s="179"/>
      <c r="G2" s="179"/>
      <c r="H2" s="179"/>
      <c r="I2" s="181"/>
      <c r="J2" s="179"/>
      <c r="K2" s="179"/>
      <c r="L2" s="179"/>
      <c r="M2" s="179"/>
      <c r="N2" s="179"/>
      <c r="O2" s="179"/>
      <c r="P2" s="179"/>
      <c r="Q2" s="179"/>
      <c r="R2" s="179"/>
      <c r="X2" s="182">
        <f t="shared" ca="1" si="0"/>
        <v>39</v>
      </c>
      <c r="Y2" s="182">
        <f t="shared" si="0"/>
        <v>39</v>
      </c>
      <c r="Z2" s="182" t="str">
        <f t="shared" ca="1" si="0"/>
        <v/>
      </c>
      <c r="AA2" s="178" t="str">
        <f t="shared" ca="1" si="0"/>
        <v/>
      </c>
      <c r="AB2" s="179"/>
      <c r="AC2" s="179"/>
    </row>
    <row r="4" spans="1:38">
      <c r="B4" s="175" t="s">
        <v>24</v>
      </c>
    </row>
    <row r="5" spans="1:38">
      <c r="B5" s="174" t="s">
        <v>25</v>
      </c>
    </row>
    <row r="6" spans="1:38">
      <c r="B6" s="175" t="s">
        <v>26</v>
      </c>
    </row>
    <row r="7" spans="1:38" ht="16.149999999999999" customHeight="1">
      <c r="B7" s="174" t="s">
        <v>27</v>
      </c>
    </row>
    <row r="8" spans="1:38" ht="16.149999999999999" customHeight="1">
      <c r="B8" s="174" t="s">
        <v>28</v>
      </c>
    </row>
    <row r="10" spans="1:38" s="177" customFormat="1">
      <c r="B10" s="177" t="s">
        <v>29</v>
      </c>
    </row>
    <row r="14" spans="1:38">
      <c r="B14" s="197" t="s">
        <v>30</v>
      </c>
      <c r="C14" s="197" t="s">
        <v>31</v>
      </c>
      <c r="D14" s="197" t="s">
        <v>32</v>
      </c>
      <c r="E14" s="197" t="s">
        <v>33</v>
      </c>
      <c r="F14" s="197" t="s">
        <v>33</v>
      </c>
      <c r="G14" s="197" t="s">
        <v>34</v>
      </c>
      <c r="H14" s="197" t="s">
        <v>35</v>
      </c>
      <c r="I14" s="197" t="s">
        <v>36</v>
      </c>
      <c r="K14" s="198" t="s">
        <v>37</v>
      </c>
      <c r="L14" s="199">
        <v>3</v>
      </c>
      <c r="M14" s="199">
        <v>5</v>
      </c>
      <c r="N14" s="199">
        <v>7</v>
      </c>
      <c r="O14" s="199">
        <v>9</v>
      </c>
      <c r="P14" s="199">
        <v>11</v>
      </c>
      <c r="Q14" s="199">
        <v>13</v>
      </c>
      <c r="R14" s="199">
        <v>15</v>
      </c>
    </row>
    <row r="15" spans="1:38">
      <c r="B15" s="200">
        <v>1</v>
      </c>
      <c r="C15" s="199">
        <v>23</v>
      </c>
      <c r="D15" s="199">
        <v>2</v>
      </c>
      <c r="E15" s="199" t="s">
        <v>38</v>
      </c>
      <c r="F15" s="199" t="s">
        <v>39</v>
      </c>
      <c r="G15" s="199" t="s">
        <v>40</v>
      </c>
      <c r="H15" s="199" t="s">
        <v>41</v>
      </c>
      <c r="I15" s="199" t="s">
        <v>42</v>
      </c>
      <c r="K15" s="198" t="s">
        <v>43</v>
      </c>
      <c r="L15" s="199" t="s">
        <v>44</v>
      </c>
      <c r="M15" s="199" t="s">
        <v>45</v>
      </c>
      <c r="N15" s="199" t="s">
        <v>46</v>
      </c>
      <c r="O15" s="199" t="s">
        <v>47</v>
      </c>
      <c r="P15" s="199" t="s">
        <v>48</v>
      </c>
      <c r="Q15" s="199" t="s">
        <v>49</v>
      </c>
      <c r="R15" s="199" t="s">
        <v>50</v>
      </c>
    </row>
    <row r="16" spans="1:38">
      <c r="B16" s="200">
        <v>2</v>
      </c>
      <c r="C16" s="199">
        <v>24</v>
      </c>
      <c r="D16" s="199">
        <v>4</v>
      </c>
      <c r="E16" s="199" t="s">
        <v>51</v>
      </c>
      <c r="F16" s="199" t="s">
        <v>52</v>
      </c>
      <c r="G16" s="199" t="s">
        <v>53</v>
      </c>
      <c r="H16" s="199" t="s">
        <v>54</v>
      </c>
      <c r="I16" s="199" t="s">
        <v>55</v>
      </c>
      <c r="K16" s="198" t="s">
        <v>56</v>
      </c>
      <c r="L16" s="201">
        <v>43370</v>
      </c>
      <c r="M16" s="201">
        <v>43371</v>
      </c>
      <c r="N16" s="201">
        <v>43372</v>
      </c>
      <c r="O16" s="201">
        <v>43373</v>
      </c>
      <c r="P16" s="201">
        <v>43374</v>
      </c>
      <c r="Q16" s="201">
        <v>43375</v>
      </c>
      <c r="R16" s="201">
        <v>43376</v>
      </c>
    </row>
    <row r="17" spans="2:12">
      <c r="B17" s="200">
        <v>3</v>
      </c>
      <c r="C17" s="199">
        <v>25</v>
      </c>
      <c r="D17" s="199">
        <v>6</v>
      </c>
      <c r="E17" s="199" t="s">
        <v>57</v>
      </c>
      <c r="F17" s="199" t="s">
        <v>58</v>
      </c>
      <c r="G17" s="199" t="s">
        <v>59</v>
      </c>
      <c r="H17" s="199" t="s">
        <v>60</v>
      </c>
      <c r="I17" s="199" t="s">
        <v>61</v>
      </c>
    </row>
    <row r="18" spans="2:12">
      <c r="B18" s="200">
        <v>4</v>
      </c>
      <c r="C18" s="199">
        <v>26</v>
      </c>
      <c r="D18" s="199">
        <v>8</v>
      </c>
      <c r="E18" s="199" t="s">
        <v>62</v>
      </c>
      <c r="F18" s="199" t="s">
        <v>63</v>
      </c>
      <c r="G18" s="199" t="s">
        <v>64</v>
      </c>
      <c r="H18" s="199" t="s">
        <v>65</v>
      </c>
      <c r="I18" s="199" t="s">
        <v>66</v>
      </c>
    </row>
    <row r="19" spans="2:12">
      <c r="B19" s="200">
        <v>5</v>
      </c>
      <c r="C19" s="199">
        <v>27</v>
      </c>
      <c r="D19" s="199">
        <v>10</v>
      </c>
      <c r="E19" s="199" t="s">
        <v>67</v>
      </c>
      <c r="F19" s="199" t="s">
        <v>67</v>
      </c>
      <c r="G19" s="199" t="s">
        <v>40</v>
      </c>
      <c r="H19" s="199" t="s">
        <v>68</v>
      </c>
      <c r="I19" s="199" t="s">
        <v>42</v>
      </c>
      <c r="K19" s="196"/>
      <c r="L19" s="196"/>
    </row>
    <row r="20" spans="2:12">
      <c r="B20" s="200">
        <v>6</v>
      </c>
      <c r="C20" s="199">
        <v>28</v>
      </c>
      <c r="D20" s="199">
        <v>12</v>
      </c>
      <c r="E20" s="199" t="s">
        <v>69</v>
      </c>
      <c r="F20" s="199" t="s">
        <v>70</v>
      </c>
      <c r="G20" s="199" t="s">
        <v>53</v>
      </c>
      <c r="H20" s="199" t="s">
        <v>71</v>
      </c>
      <c r="I20" s="199" t="s">
        <v>55</v>
      </c>
    </row>
    <row r="21" spans="2:12">
      <c r="B21" s="200">
        <v>14</v>
      </c>
      <c r="C21" s="199">
        <v>36</v>
      </c>
      <c r="D21" s="199">
        <v>14</v>
      </c>
      <c r="E21" s="199" t="s">
        <v>72</v>
      </c>
      <c r="F21" s="199" t="s">
        <v>73</v>
      </c>
      <c r="G21" s="199" t="s">
        <v>59</v>
      </c>
      <c r="H21" s="199" t="s">
        <v>74</v>
      </c>
      <c r="I21" s="199" t="s">
        <v>61</v>
      </c>
    </row>
    <row r="22" spans="2:12">
      <c r="B22" s="200">
        <v>11</v>
      </c>
      <c r="C22" s="199">
        <v>33</v>
      </c>
      <c r="D22" s="199">
        <v>16</v>
      </c>
      <c r="E22" s="199" t="s">
        <v>75</v>
      </c>
      <c r="F22" s="199" t="s">
        <v>76</v>
      </c>
      <c r="G22" s="199" t="s">
        <v>64</v>
      </c>
      <c r="H22" s="199" t="s">
        <v>77</v>
      </c>
      <c r="I22" s="199" t="s">
        <v>66</v>
      </c>
    </row>
    <row r="23" spans="2:12">
      <c r="B23" s="200">
        <v>8</v>
      </c>
      <c r="C23" s="199">
        <v>30</v>
      </c>
      <c r="D23" s="199">
        <v>18</v>
      </c>
      <c r="E23" s="199" t="s">
        <v>78</v>
      </c>
      <c r="F23" s="199" t="s">
        <v>79</v>
      </c>
      <c r="G23" s="199" t="s">
        <v>40</v>
      </c>
      <c r="H23" s="199" t="s">
        <v>80</v>
      </c>
      <c r="I23" s="199" t="s">
        <v>42</v>
      </c>
    </row>
    <row r="24" spans="2:12">
      <c r="B24" s="200">
        <v>12</v>
      </c>
      <c r="C24" s="199">
        <v>34</v>
      </c>
      <c r="D24" s="199">
        <v>20</v>
      </c>
      <c r="E24" s="199" t="s">
        <v>81</v>
      </c>
      <c r="F24" s="199" t="s">
        <v>82</v>
      </c>
      <c r="G24" s="199" t="s">
        <v>53</v>
      </c>
      <c r="H24" s="199" t="s">
        <v>83</v>
      </c>
      <c r="I24" s="199" t="s">
        <v>55</v>
      </c>
    </row>
    <row r="25" spans="2:12">
      <c r="B25" s="200">
        <v>15</v>
      </c>
      <c r="C25" s="199">
        <v>37</v>
      </c>
      <c r="D25" s="199">
        <v>22</v>
      </c>
      <c r="E25" s="199" t="s">
        <v>84</v>
      </c>
      <c r="F25" s="199" t="s">
        <v>85</v>
      </c>
      <c r="G25" s="199" t="s">
        <v>59</v>
      </c>
      <c r="H25" s="199" t="s">
        <v>86</v>
      </c>
      <c r="I25" s="199" t="s">
        <v>61</v>
      </c>
    </row>
    <row r="26" spans="2:12">
      <c r="B26" s="200">
        <v>7</v>
      </c>
      <c r="C26" s="199">
        <v>29</v>
      </c>
      <c r="D26" s="199">
        <v>24</v>
      </c>
      <c r="E26" s="199" t="s">
        <v>87</v>
      </c>
      <c r="F26" s="199" t="s">
        <v>88</v>
      </c>
      <c r="G26" s="199" t="s">
        <v>64</v>
      </c>
      <c r="H26" s="199" t="s">
        <v>89</v>
      </c>
      <c r="I26" s="199" t="s">
        <v>66</v>
      </c>
    </row>
    <row r="27" spans="2:12">
      <c r="B27" s="200">
        <v>13</v>
      </c>
      <c r="C27" s="199">
        <v>35</v>
      </c>
      <c r="D27" s="199">
        <v>26</v>
      </c>
      <c r="E27" s="199" t="s">
        <v>38</v>
      </c>
      <c r="F27" s="199" t="s">
        <v>39</v>
      </c>
      <c r="G27" s="199" t="s">
        <v>40</v>
      </c>
      <c r="H27" s="199" t="s">
        <v>90</v>
      </c>
      <c r="I27" s="199" t="s">
        <v>42</v>
      </c>
    </row>
    <row r="28" spans="2:12">
      <c r="B28" s="200">
        <v>10</v>
      </c>
      <c r="C28" s="199">
        <v>32</v>
      </c>
      <c r="D28" s="199">
        <v>28</v>
      </c>
      <c r="E28" s="199" t="s">
        <v>51</v>
      </c>
      <c r="F28" s="199" t="s">
        <v>52</v>
      </c>
      <c r="G28" s="199" t="s">
        <v>53</v>
      </c>
      <c r="H28" s="199" t="s">
        <v>91</v>
      </c>
      <c r="I28" s="199" t="s">
        <v>55</v>
      </c>
    </row>
    <row r="29" spans="2:12">
      <c r="B29" s="200">
        <v>9</v>
      </c>
      <c r="C29" s="199">
        <v>31</v>
      </c>
      <c r="D29" s="199">
        <v>30</v>
      </c>
      <c r="E29" s="199" t="s">
        <v>57</v>
      </c>
      <c r="F29" s="199" t="s">
        <v>58</v>
      </c>
      <c r="G29" s="199" t="s">
        <v>59</v>
      </c>
      <c r="H29" s="199" t="s">
        <v>92</v>
      </c>
      <c r="I29" s="199" t="s">
        <v>61</v>
      </c>
    </row>
    <row r="30" spans="2:12">
      <c r="B30" s="200">
        <v>16</v>
      </c>
      <c r="C30" s="199">
        <v>38</v>
      </c>
      <c r="D30" s="199">
        <v>32</v>
      </c>
      <c r="E30" s="199" t="s">
        <v>62</v>
      </c>
      <c r="F30" s="199" t="s">
        <v>63</v>
      </c>
      <c r="G30" s="199" t="s">
        <v>64</v>
      </c>
      <c r="H30" s="199" t="s">
        <v>93</v>
      </c>
      <c r="I30" s="199" t="s">
        <v>66</v>
      </c>
    </row>
    <row r="34" s="174" customFormat="1" ht="11.25" customHeight="1"/>
    <row r="38" s="174" customFormat="1" ht="27" customHeight="1"/>
  </sheetData>
  <conditionalFormatting sqref="A1:A2">
    <cfRule type="expression" dxfId="344" priority="8">
      <formula>$A$2/$B$2&gt;=0.076</formula>
    </cfRule>
  </conditionalFormatting>
  <conditionalFormatting sqref="B1:B2">
    <cfRule type="expression" dxfId="343" priority="9">
      <formula>$A$2/$B$2&gt;=0.153</formula>
    </cfRule>
  </conditionalFormatting>
  <conditionalFormatting sqref="C1:C2">
    <cfRule type="expression" dxfId="342" priority="10">
      <formula>$A$2/$B$2&gt;=0.23</formula>
    </cfRule>
  </conditionalFormatting>
  <conditionalFormatting sqref="D1:D2">
    <cfRule type="expression" dxfId="341" priority="11">
      <formula>$A$2/$B$2&gt;=0.307</formula>
    </cfRule>
  </conditionalFormatting>
  <conditionalFormatting sqref="E1:E2">
    <cfRule type="expression" dxfId="340" priority="12">
      <formula>$A$2/$B$2&gt;=0.384</formula>
    </cfRule>
  </conditionalFormatting>
  <conditionalFormatting sqref="F1:F2">
    <cfRule type="expression" dxfId="339" priority="13">
      <formula>$A$2/$B$2&gt;=0.461</formula>
    </cfRule>
  </conditionalFormatting>
  <conditionalFormatting sqref="G1:G2">
    <cfRule type="expression" dxfId="338" priority="14">
      <formula>$A$2/$B$2&gt;=0.538</formula>
    </cfRule>
  </conditionalFormatting>
  <conditionalFormatting sqref="H1:H2">
    <cfRule type="expression" dxfId="337" priority="15">
      <formula>$A$2/$B$2&gt;=0.615</formula>
    </cfRule>
  </conditionalFormatting>
  <conditionalFormatting sqref="I1:P2">
    <cfRule type="expression" dxfId="336" priority="16">
      <formula>$A$2/$B$2&gt;=0.692</formula>
    </cfRule>
  </conditionalFormatting>
  <conditionalFormatting sqref="L1">
    <cfRule type="expression" dxfId="335" priority="4">
      <formula>$A$2/$B$2&gt;=0.846</formula>
    </cfRule>
  </conditionalFormatting>
  <conditionalFormatting sqref="O1">
    <cfRule type="expression" dxfId="334" priority="7">
      <formula>$A$2/$B$2&gt;=0.846</formula>
    </cfRule>
  </conditionalFormatting>
  <conditionalFormatting sqref="P1">
    <cfRule type="expression" dxfId="333" priority="2">
      <formula>$P$1&lt;&gt;""</formula>
    </cfRule>
  </conditionalFormatting>
  <conditionalFormatting sqref="Q1:R1 A1:O2 X1:AO2 P2:R2">
    <cfRule type="expression" dxfId="332" priority="1">
      <formula>$P$1="Feedback OFF"</formula>
    </cfRule>
  </conditionalFormatting>
  <conditionalFormatting sqref="Q1:R2">
    <cfRule type="expression" dxfId="331" priority="3">
      <formula>$A$2/$B$2&gt;=0.846</formula>
    </cfRule>
  </conditionalFormatting>
  <conditionalFormatting sqref="X1:AF1 AH1:AK1 AM1:AO1 X2:AO2">
    <cfRule type="expression" dxfId="330" priority="17">
      <formula>$A$2/$B$2&gt;=1</formula>
    </cfRule>
  </conditionalFormatting>
  <conditionalFormatting sqref="AG1">
    <cfRule type="expression" dxfId="329" priority="6">
      <formula>$A$2/$B$2&gt;=0.846</formula>
    </cfRule>
  </conditionalFormatting>
  <conditionalFormatting sqref="AL1">
    <cfRule type="expression" dxfId="328" priority="5">
      <formula>$A$2/$B$2&gt;=0.846</formula>
    </cfRule>
  </conditionalFormatting>
  <dataValidations count="1">
    <dataValidation type="list" allowBlank="1" showInputMessage="1" showErrorMessage="1" sqref="P1" xr:uid="{1D42AFA1-7A42-4A38-8F72-69C36D464732}">
      <formula1>"Feedback ON, Taunting ON, Feedback OFF"</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D4139-5A8E-48C1-A93F-B759D76D449A}">
  <sheetPr>
    <tabColor rgb="FF4FADEA"/>
  </sheetPr>
  <dimension ref="B4:V43"/>
  <sheetViews>
    <sheetView topLeftCell="A16" zoomScale="110" zoomScaleNormal="110" zoomScalePageLayoutView="90" workbookViewId="0">
      <selection activeCell="N37" sqref="N37:O41"/>
    </sheetView>
  </sheetViews>
  <sheetFormatPr defaultColWidth="11" defaultRowHeight="8.25"/>
  <cols>
    <col min="1" max="1" width="1.75" style="174" customWidth="1"/>
    <col min="2" max="2" width="2.5" style="174" customWidth="1"/>
    <col min="3" max="4" width="11.75" style="174" customWidth="1"/>
    <col min="5" max="5" width="11" style="174" customWidth="1"/>
    <col min="6" max="6" width="11.25" style="174" customWidth="1"/>
    <col min="7" max="7" width="11.75" style="174" customWidth="1"/>
    <col min="8" max="8" width="10.25" style="174" customWidth="1"/>
    <col min="9" max="9" width="11.25" style="174" customWidth="1"/>
    <col min="10" max="10" width="16.75" style="174" customWidth="1"/>
    <col min="11" max="11" width="16" style="174" bestFit="1" customWidth="1"/>
    <col min="12" max="12" width="19.625" style="174" bestFit="1" customWidth="1"/>
    <col min="13" max="13" width="4.25" style="174" customWidth="1"/>
    <col min="14" max="14" width="14.5" style="174" customWidth="1"/>
    <col min="15" max="15" width="13.25" style="174" bestFit="1" customWidth="1"/>
    <col min="16" max="16" width="18.625" style="174" bestFit="1" customWidth="1"/>
    <col min="17" max="18" width="11" style="174" customWidth="1"/>
    <col min="19" max="45" width="10.5" style="174" customWidth="1"/>
    <col min="46" max="16384" width="11" style="174"/>
  </cols>
  <sheetData>
    <row r="4" spans="2:22">
      <c r="B4" s="175">
        <v>0</v>
      </c>
    </row>
    <row r="5" spans="2:22">
      <c r="B5" s="174">
        <v>0</v>
      </c>
    </row>
    <row r="6" spans="2:22">
      <c r="B6" s="212">
        <v>0</v>
      </c>
    </row>
    <row r="10" spans="2:22" s="208" customFormat="1">
      <c r="C10" s="366">
        <v>0</v>
      </c>
      <c r="D10" s="366"/>
      <c r="E10" s="366"/>
      <c r="F10" s="366"/>
      <c r="G10" s="366"/>
      <c r="H10" s="366"/>
      <c r="J10" s="366">
        <v>0</v>
      </c>
      <c r="K10" s="366"/>
      <c r="L10" s="366"/>
      <c r="N10" s="366">
        <v>0</v>
      </c>
      <c r="O10" s="366"/>
      <c r="P10" s="366"/>
    </row>
    <row r="11" spans="2:22" s="209" customFormat="1">
      <c r="C11" s="208">
        <v>0</v>
      </c>
      <c r="D11" s="208">
        <v>0</v>
      </c>
      <c r="E11" s="208">
        <v>0</v>
      </c>
      <c r="F11" s="208">
        <v>0</v>
      </c>
      <c r="G11" s="213">
        <v>0</v>
      </c>
      <c r="H11" s="213">
        <v>0</v>
      </c>
      <c r="I11" s="210"/>
      <c r="J11" s="208">
        <v>0</v>
      </c>
      <c r="K11" s="208">
        <v>0</v>
      </c>
      <c r="L11" s="214">
        <v>0</v>
      </c>
      <c r="M11" s="210"/>
      <c r="N11" s="208">
        <v>0</v>
      </c>
      <c r="O11" s="208">
        <v>0</v>
      </c>
      <c r="P11" s="214">
        <v>0</v>
      </c>
      <c r="Q11" s="210"/>
      <c r="R11" s="210"/>
      <c r="V11" s="210"/>
    </row>
    <row r="12" spans="2:22">
      <c r="C12" s="200">
        <v>0</v>
      </c>
      <c r="D12" s="200">
        <v>0</v>
      </c>
      <c r="E12" s="200">
        <v>0</v>
      </c>
      <c r="F12" s="200">
        <v>0</v>
      </c>
      <c r="G12" s="200">
        <v>1</v>
      </c>
      <c r="H12" s="200">
        <v>1</v>
      </c>
      <c r="I12" s="200"/>
      <c r="J12" s="215">
        <v>0</v>
      </c>
      <c r="K12" s="215">
        <v>0</v>
      </c>
      <c r="L12" s="215">
        <v>1</v>
      </c>
      <c r="M12" s="200"/>
      <c r="N12" s="216">
        <v>0</v>
      </c>
      <c r="O12" s="217">
        <v>0</v>
      </c>
      <c r="P12" s="215">
        <v>1</v>
      </c>
      <c r="Q12" s="200"/>
      <c r="R12" s="200"/>
      <c r="V12" s="200"/>
    </row>
    <row r="13" spans="2:22">
      <c r="C13" s="200">
        <v>0</v>
      </c>
      <c r="D13" s="200">
        <v>0</v>
      </c>
      <c r="E13" s="200">
        <v>0</v>
      </c>
      <c r="F13" s="200">
        <v>0</v>
      </c>
      <c r="G13" s="200">
        <v>1</v>
      </c>
      <c r="H13" s="200">
        <v>1</v>
      </c>
      <c r="I13" s="200"/>
      <c r="J13" s="215">
        <v>0</v>
      </c>
      <c r="K13" s="215">
        <v>0</v>
      </c>
      <c r="L13" s="215">
        <v>1</v>
      </c>
      <c r="M13" s="200"/>
      <c r="N13" s="216">
        <v>0</v>
      </c>
      <c r="O13" s="217">
        <v>0</v>
      </c>
      <c r="P13" s="215">
        <v>1</v>
      </c>
      <c r="Q13" s="200"/>
      <c r="R13" s="200"/>
      <c r="V13" s="200"/>
    </row>
    <row r="14" spans="2:22">
      <c r="C14" s="200">
        <v>0</v>
      </c>
      <c r="D14" s="200">
        <v>0</v>
      </c>
      <c r="E14" s="200">
        <v>0</v>
      </c>
      <c r="F14" s="200">
        <v>0</v>
      </c>
      <c r="G14" s="200">
        <v>0</v>
      </c>
      <c r="H14" s="200">
        <v>0</v>
      </c>
      <c r="I14" s="200"/>
      <c r="J14" s="215">
        <v>0</v>
      </c>
      <c r="K14" s="215">
        <v>0</v>
      </c>
      <c r="L14" s="215">
        <v>0</v>
      </c>
      <c r="M14" s="200"/>
      <c r="N14" s="216">
        <v>0</v>
      </c>
      <c r="O14" s="217">
        <v>0</v>
      </c>
      <c r="P14" s="215">
        <v>0</v>
      </c>
      <c r="Q14" s="200"/>
      <c r="R14" s="200"/>
      <c r="V14" s="200"/>
    </row>
    <row r="15" spans="2:22">
      <c r="C15" s="200">
        <v>0</v>
      </c>
      <c r="D15" s="200">
        <v>0</v>
      </c>
      <c r="E15" s="200">
        <v>0</v>
      </c>
      <c r="F15" s="200">
        <v>0</v>
      </c>
      <c r="G15" s="200">
        <v>0</v>
      </c>
      <c r="H15" s="200">
        <v>0</v>
      </c>
      <c r="I15" s="200"/>
      <c r="J15" s="215">
        <v>0</v>
      </c>
      <c r="K15" s="215">
        <v>0</v>
      </c>
      <c r="L15" s="215">
        <v>0</v>
      </c>
      <c r="M15" s="200"/>
      <c r="N15" s="216">
        <v>0</v>
      </c>
      <c r="O15" s="217">
        <v>0</v>
      </c>
      <c r="P15" s="215">
        <v>0</v>
      </c>
      <c r="Q15" s="200"/>
      <c r="R15" s="200"/>
      <c r="V15" s="200"/>
    </row>
    <row r="16" spans="2:22">
      <c r="C16" s="200">
        <v>0</v>
      </c>
      <c r="D16" s="200">
        <v>0</v>
      </c>
      <c r="E16" s="200">
        <v>0</v>
      </c>
      <c r="F16" s="200">
        <v>0</v>
      </c>
      <c r="G16" s="200">
        <v>1</v>
      </c>
      <c r="H16" s="200">
        <v>1</v>
      </c>
      <c r="I16" s="200"/>
      <c r="J16" s="215">
        <v>0</v>
      </c>
      <c r="K16" s="215">
        <v>0</v>
      </c>
      <c r="L16" s="215">
        <v>1</v>
      </c>
      <c r="M16" s="200"/>
      <c r="N16" s="216">
        <v>0</v>
      </c>
      <c r="O16" s="217">
        <v>0</v>
      </c>
      <c r="P16" s="215">
        <v>1</v>
      </c>
      <c r="Q16" s="200"/>
      <c r="R16" s="200"/>
      <c r="V16" s="200"/>
    </row>
    <row r="17" spans="3:22">
      <c r="V17" s="200"/>
    </row>
    <row r="18" spans="3:22">
      <c r="C18" s="366">
        <v>0</v>
      </c>
      <c r="D18" s="366"/>
      <c r="E18" s="366"/>
      <c r="F18" s="366"/>
      <c r="G18" s="366"/>
      <c r="H18" s="366"/>
      <c r="J18" s="366">
        <v>0</v>
      </c>
      <c r="K18" s="366"/>
      <c r="L18" s="366"/>
      <c r="N18" s="366">
        <v>0</v>
      </c>
      <c r="O18" s="366"/>
      <c r="P18" s="366"/>
      <c r="V18" s="200"/>
    </row>
    <row r="19" spans="3:22">
      <c r="C19" s="208">
        <v>0</v>
      </c>
      <c r="D19" s="208">
        <v>0</v>
      </c>
      <c r="E19" s="208">
        <v>0</v>
      </c>
      <c r="F19" s="208">
        <v>0</v>
      </c>
      <c r="G19" s="213">
        <v>0</v>
      </c>
      <c r="H19" s="213">
        <v>0</v>
      </c>
      <c r="J19" s="214">
        <v>0</v>
      </c>
      <c r="K19" s="214">
        <v>0</v>
      </c>
      <c r="L19" s="214">
        <v>0</v>
      </c>
      <c r="N19" s="214">
        <v>0</v>
      </c>
      <c r="O19" s="214">
        <v>0</v>
      </c>
      <c r="P19" s="214">
        <v>0</v>
      </c>
      <c r="V19" s="200"/>
    </row>
    <row r="20" spans="3:22">
      <c r="C20" s="216">
        <v>0</v>
      </c>
      <c r="D20" s="216">
        <v>0</v>
      </c>
      <c r="E20" s="216">
        <v>0</v>
      </c>
      <c r="F20" s="216">
        <v>0</v>
      </c>
      <c r="G20" s="218">
        <v>1</v>
      </c>
      <c r="H20" s="219">
        <v>1</v>
      </c>
      <c r="J20" s="217">
        <v>0</v>
      </c>
      <c r="K20" s="220">
        <v>0</v>
      </c>
      <c r="L20" s="186">
        <v>1</v>
      </c>
      <c r="N20" s="216">
        <v>0</v>
      </c>
      <c r="O20" s="179">
        <v>0</v>
      </c>
      <c r="P20" s="221">
        <v>1</v>
      </c>
      <c r="V20" s="200"/>
    </row>
    <row r="21" spans="3:22">
      <c r="C21" s="216">
        <v>0</v>
      </c>
      <c r="D21" s="216">
        <v>0</v>
      </c>
      <c r="E21" s="216">
        <v>0</v>
      </c>
      <c r="F21" s="216">
        <v>0</v>
      </c>
      <c r="G21" s="218">
        <v>1</v>
      </c>
      <c r="H21" s="219">
        <v>1</v>
      </c>
      <c r="J21" s="217">
        <v>0</v>
      </c>
      <c r="K21" s="220">
        <v>0</v>
      </c>
      <c r="L21" s="186">
        <v>1</v>
      </c>
      <c r="N21" s="216">
        <v>0</v>
      </c>
      <c r="O21" s="179">
        <v>0</v>
      </c>
      <c r="P21" s="221">
        <v>1</v>
      </c>
      <c r="V21" s="200"/>
    </row>
    <row r="22" spans="3:22" hidden="1">
      <c r="J22" s="174">
        <v>0</v>
      </c>
      <c r="V22" s="200"/>
    </row>
    <row r="23" spans="3:22">
      <c r="C23" s="216">
        <v>0</v>
      </c>
      <c r="D23" s="216">
        <v>0</v>
      </c>
      <c r="E23" s="216">
        <v>0</v>
      </c>
      <c r="F23" s="216">
        <v>0</v>
      </c>
      <c r="G23" s="218">
        <v>1</v>
      </c>
      <c r="H23" s="219">
        <v>1</v>
      </c>
      <c r="J23" s="217">
        <v>0</v>
      </c>
      <c r="K23" s="220">
        <v>0</v>
      </c>
      <c r="L23" s="186">
        <v>1</v>
      </c>
      <c r="N23" s="216">
        <v>0</v>
      </c>
      <c r="O23" s="179">
        <v>0</v>
      </c>
      <c r="P23" s="221">
        <v>1</v>
      </c>
      <c r="V23" s="200"/>
    </row>
    <row r="24" spans="3:22">
      <c r="C24" s="216">
        <v>0</v>
      </c>
      <c r="D24" s="216">
        <v>0</v>
      </c>
      <c r="E24" s="216">
        <v>0</v>
      </c>
      <c r="F24" s="216">
        <v>0</v>
      </c>
      <c r="G24" s="218">
        <v>1</v>
      </c>
      <c r="H24" s="219">
        <v>1</v>
      </c>
      <c r="J24" s="217">
        <v>0</v>
      </c>
      <c r="K24" s="220">
        <v>0</v>
      </c>
      <c r="L24" s="220">
        <v>1</v>
      </c>
      <c r="N24" s="216">
        <v>0</v>
      </c>
      <c r="O24" s="179">
        <v>0</v>
      </c>
      <c r="P24" s="221">
        <v>1</v>
      </c>
      <c r="V24" s="200"/>
    </row>
    <row r="25" spans="3:22">
      <c r="C25" s="216">
        <v>0</v>
      </c>
      <c r="D25" s="216">
        <v>0</v>
      </c>
      <c r="E25" s="216">
        <v>0</v>
      </c>
      <c r="F25" s="216">
        <v>0</v>
      </c>
      <c r="G25" s="218">
        <v>1</v>
      </c>
      <c r="H25" s="219">
        <v>1</v>
      </c>
      <c r="I25" s="200"/>
      <c r="J25" s="217">
        <v>0</v>
      </c>
      <c r="K25" s="217">
        <v>0</v>
      </c>
      <c r="L25" s="217">
        <v>1</v>
      </c>
      <c r="M25" s="200"/>
      <c r="N25" s="216">
        <v>0</v>
      </c>
      <c r="O25" s="222">
        <v>0</v>
      </c>
      <c r="P25" s="221">
        <v>1</v>
      </c>
      <c r="Q25" s="200"/>
      <c r="R25" s="200"/>
      <c r="V25" s="200"/>
    </row>
    <row r="28" spans="3:22">
      <c r="C28" s="366">
        <v>0</v>
      </c>
      <c r="D28" s="366"/>
      <c r="E28" s="366"/>
      <c r="G28" s="366">
        <v>0</v>
      </c>
      <c r="H28" s="366"/>
      <c r="I28" s="366"/>
      <c r="J28" s="366"/>
      <c r="K28" s="366"/>
      <c r="L28" s="366"/>
      <c r="M28" s="208"/>
      <c r="N28" s="366">
        <v>0</v>
      </c>
      <c r="O28" s="366"/>
      <c r="Q28" s="366">
        <v>0</v>
      </c>
      <c r="R28" s="366"/>
      <c r="S28" s="366"/>
    </row>
    <row r="29" spans="3:22" s="211" customFormat="1">
      <c r="C29" s="208">
        <v>0</v>
      </c>
      <c r="D29" s="208">
        <v>0</v>
      </c>
      <c r="E29" s="208">
        <v>0</v>
      </c>
      <c r="G29" s="210">
        <v>0</v>
      </c>
      <c r="H29" s="210">
        <v>0</v>
      </c>
      <c r="I29" s="210">
        <v>0</v>
      </c>
      <c r="J29" s="210">
        <v>0</v>
      </c>
      <c r="K29" s="210">
        <v>0</v>
      </c>
      <c r="L29" s="210">
        <v>0</v>
      </c>
      <c r="M29" s="210"/>
      <c r="N29" s="210">
        <v>0</v>
      </c>
      <c r="O29" s="210">
        <v>0</v>
      </c>
      <c r="Q29" s="210">
        <v>0</v>
      </c>
      <c r="R29" s="210">
        <v>0</v>
      </c>
      <c r="S29" s="210">
        <v>0</v>
      </c>
    </row>
    <row r="30" spans="3:22" ht="16.149999999999999" customHeight="1">
      <c r="C30" s="223">
        <v>0</v>
      </c>
      <c r="D30" s="223">
        <v>0</v>
      </c>
      <c r="E30" s="223">
        <v>1</v>
      </c>
      <c r="G30" s="224">
        <v>0</v>
      </c>
      <c r="H30" s="224">
        <v>0</v>
      </c>
      <c r="I30" s="224">
        <v>0</v>
      </c>
      <c r="J30" s="224">
        <v>0</v>
      </c>
      <c r="K30" s="225">
        <v>1</v>
      </c>
      <c r="L30" s="226">
        <v>1</v>
      </c>
      <c r="M30" s="200"/>
      <c r="N30" s="227">
        <v>0</v>
      </c>
      <c r="O30" s="228">
        <v>1</v>
      </c>
      <c r="Q30" s="229"/>
      <c r="R30" s="211">
        <v>0</v>
      </c>
      <c r="S30" s="229">
        <v>0</v>
      </c>
    </row>
    <row r="31" spans="3:22" ht="16.149999999999999" customHeight="1">
      <c r="C31" s="223">
        <v>0</v>
      </c>
      <c r="D31" s="223">
        <v>0</v>
      </c>
      <c r="E31" s="223">
        <v>1</v>
      </c>
      <c r="G31" s="224">
        <v>0</v>
      </c>
      <c r="H31" s="224">
        <v>0</v>
      </c>
      <c r="I31" s="224">
        <v>0</v>
      </c>
      <c r="J31" s="224">
        <v>0</v>
      </c>
      <c r="K31" s="225">
        <v>1</v>
      </c>
      <c r="L31" s="226">
        <v>1</v>
      </c>
      <c r="M31" s="200"/>
      <c r="N31" s="227">
        <v>0</v>
      </c>
      <c r="O31" s="228">
        <v>1</v>
      </c>
      <c r="Q31" s="179"/>
      <c r="R31" s="174">
        <v>0</v>
      </c>
      <c r="S31" s="179">
        <v>0</v>
      </c>
    </row>
    <row r="32" spans="3:22" ht="16.149999999999999" customHeight="1">
      <c r="C32" s="223">
        <v>0</v>
      </c>
      <c r="D32" s="223">
        <v>0</v>
      </c>
      <c r="E32" s="223">
        <v>0</v>
      </c>
      <c r="G32" s="224">
        <v>0</v>
      </c>
      <c r="H32" s="224">
        <v>0</v>
      </c>
      <c r="I32" s="224">
        <v>0</v>
      </c>
      <c r="J32" s="224">
        <v>0</v>
      </c>
      <c r="K32" s="225">
        <v>0</v>
      </c>
      <c r="L32" s="226">
        <v>0</v>
      </c>
      <c r="M32" s="200"/>
      <c r="N32" s="227">
        <v>0</v>
      </c>
      <c r="O32" s="228">
        <v>0</v>
      </c>
      <c r="Q32" s="179"/>
      <c r="R32" s="174">
        <v>0</v>
      </c>
      <c r="S32" s="179">
        <v>0</v>
      </c>
    </row>
    <row r="33" spans="3:19" ht="16.149999999999999" customHeight="1">
      <c r="C33" s="223">
        <v>0</v>
      </c>
      <c r="D33" s="223">
        <v>0</v>
      </c>
      <c r="E33" s="223">
        <v>0</v>
      </c>
      <c r="G33" s="224">
        <v>0</v>
      </c>
      <c r="H33" s="224">
        <v>0</v>
      </c>
      <c r="I33" s="224">
        <v>0</v>
      </c>
      <c r="J33" s="224">
        <v>0</v>
      </c>
      <c r="K33" s="225">
        <v>0</v>
      </c>
      <c r="L33" s="226">
        <v>0</v>
      </c>
      <c r="M33" s="200"/>
      <c r="N33" s="227">
        <v>0</v>
      </c>
      <c r="O33" s="228">
        <v>0</v>
      </c>
      <c r="Q33" s="179"/>
      <c r="R33" s="174">
        <v>0</v>
      </c>
      <c r="S33" s="179">
        <v>0</v>
      </c>
    </row>
    <row r="34" spans="3:19" ht="16.149999999999999" customHeight="1">
      <c r="C34" s="223">
        <v>0</v>
      </c>
      <c r="D34" s="223">
        <v>0</v>
      </c>
      <c r="E34" s="223">
        <v>1</v>
      </c>
      <c r="G34" s="224">
        <v>0</v>
      </c>
      <c r="H34" s="224">
        <v>0</v>
      </c>
      <c r="I34" s="224">
        <v>0</v>
      </c>
      <c r="J34" s="224">
        <v>0</v>
      </c>
      <c r="K34" s="225">
        <v>1</v>
      </c>
      <c r="L34" s="226">
        <v>1</v>
      </c>
      <c r="M34" s="200"/>
      <c r="N34" s="227">
        <v>0</v>
      </c>
      <c r="O34" s="228">
        <v>1</v>
      </c>
      <c r="Q34" s="179"/>
      <c r="R34" s="174">
        <v>0</v>
      </c>
      <c r="S34" s="179">
        <v>0</v>
      </c>
    </row>
    <row r="35" spans="3:19" ht="16.149999999999999" customHeight="1">
      <c r="Q35" s="179"/>
      <c r="R35" s="174">
        <v>0</v>
      </c>
      <c r="S35" s="179">
        <v>0</v>
      </c>
    </row>
    <row r="36" spans="3:19" ht="16.149999999999999" hidden="1" customHeight="1">
      <c r="Q36" s="179">
        <v>0</v>
      </c>
      <c r="S36" s="179"/>
    </row>
    <row r="37" spans="3:19" ht="16.149999999999999" customHeight="1">
      <c r="C37" s="366">
        <v>0</v>
      </c>
      <c r="D37" s="366"/>
      <c r="E37" s="366"/>
      <c r="G37" s="366">
        <v>0</v>
      </c>
      <c r="H37" s="366"/>
      <c r="I37" s="366"/>
      <c r="J37" s="366"/>
      <c r="K37" s="366"/>
      <c r="L37" s="366"/>
      <c r="M37" s="200"/>
      <c r="N37" s="366">
        <v>0</v>
      </c>
      <c r="O37" s="366"/>
      <c r="Q37" s="179"/>
      <c r="R37" s="174">
        <v>0</v>
      </c>
      <c r="S37" s="179">
        <v>0</v>
      </c>
    </row>
    <row r="38" spans="3:19">
      <c r="C38" s="208">
        <v>0</v>
      </c>
      <c r="D38" s="208">
        <v>0</v>
      </c>
      <c r="E38" s="210">
        <v>0</v>
      </c>
      <c r="G38" s="210">
        <v>0</v>
      </c>
      <c r="H38" s="210">
        <v>0</v>
      </c>
      <c r="I38" s="210">
        <v>0</v>
      </c>
      <c r="J38" s="210">
        <v>0</v>
      </c>
      <c r="K38" s="210">
        <v>0</v>
      </c>
      <c r="L38" s="210">
        <v>0</v>
      </c>
      <c r="M38" s="200"/>
      <c r="N38" s="210">
        <v>0</v>
      </c>
      <c r="O38" s="210">
        <v>0</v>
      </c>
      <c r="Q38" s="179"/>
      <c r="R38" s="174">
        <v>0</v>
      </c>
      <c r="S38" s="179">
        <v>0</v>
      </c>
    </row>
    <row r="39" spans="3:19" ht="16.149999999999999" customHeight="1">
      <c r="C39" s="216">
        <v>0</v>
      </c>
      <c r="D39" s="230">
        <v>0</v>
      </c>
      <c r="E39" s="216">
        <v>1</v>
      </c>
      <c r="G39" s="231">
        <v>0</v>
      </c>
      <c r="H39" s="232">
        <v>0</v>
      </c>
      <c r="I39" s="232">
        <v>0</v>
      </c>
      <c r="J39" s="232">
        <v>0</v>
      </c>
      <c r="K39" s="232">
        <v>0</v>
      </c>
      <c r="L39" s="233">
        <v>1</v>
      </c>
      <c r="M39" s="200"/>
      <c r="N39" s="227">
        <v>0</v>
      </c>
      <c r="O39" s="217">
        <v>1</v>
      </c>
      <c r="Q39" s="179"/>
      <c r="R39" s="174">
        <v>0</v>
      </c>
      <c r="S39" s="179">
        <v>0</v>
      </c>
    </row>
    <row r="40" spans="3:19" ht="16.149999999999999" customHeight="1">
      <c r="C40" s="216">
        <v>0</v>
      </c>
      <c r="D40" s="230">
        <v>0</v>
      </c>
      <c r="E40" s="216">
        <v>1</v>
      </c>
      <c r="G40" s="231">
        <v>0</v>
      </c>
      <c r="H40" s="232">
        <v>0</v>
      </c>
      <c r="I40" s="232">
        <v>0</v>
      </c>
      <c r="J40" s="232">
        <v>0</v>
      </c>
      <c r="K40" s="232">
        <v>0</v>
      </c>
      <c r="L40" s="233">
        <v>1</v>
      </c>
      <c r="M40" s="200"/>
      <c r="N40" s="227">
        <v>0</v>
      </c>
      <c r="O40" s="217">
        <v>1</v>
      </c>
      <c r="Q40" s="210">
        <v>0</v>
      </c>
      <c r="R40" s="179">
        <v>1</v>
      </c>
      <c r="S40" s="179">
        <v>1</v>
      </c>
    </row>
    <row r="41" spans="3:19" ht="16.149999999999999" customHeight="1">
      <c r="C41" s="216">
        <v>0</v>
      </c>
      <c r="D41" s="230">
        <v>0</v>
      </c>
      <c r="E41" s="216">
        <v>0</v>
      </c>
      <c r="G41" s="231">
        <v>0</v>
      </c>
      <c r="H41" s="232">
        <v>0</v>
      </c>
      <c r="I41" s="232">
        <v>0</v>
      </c>
      <c r="J41" s="232">
        <v>0</v>
      </c>
      <c r="K41" s="232">
        <v>0</v>
      </c>
      <c r="L41" s="233">
        <v>0</v>
      </c>
      <c r="M41" s="200"/>
      <c r="N41" s="227">
        <v>0</v>
      </c>
      <c r="O41" s="217">
        <v>0</v>
      </c>
      <c r="Q41" s="210">
        <v>0</v>
      </c>
      <c r="R41" s="179">
        <v>1</v>
      </c>
      <c r="S41" s="179">
        <v>1</v>
      </c>
    </row>
    <row r="42" spans="3:19" ht="16.149999999999999" customHeight="1">
      <c r="C42" s="216">
        <v>0</v>
      </c>
      <c r="D42" s="230">
        <v>0</v>
      </c>
      <c r="E42" s="216">
        <v>0</v>
      </c>
      <c r="G42" s="231">
        <v>0</v>
      </c>
      <c r="H42" s="232">
        <v>0</v>
      </c>
      <c r="I42" s="232">
        <v>0</v>
      </c>
      <c r="J42" s="232">
        <v>0</v>
      </c>
      <c r="K42" s="232">
        <v>0</v>
      </c>
      <c r="L42" s="233">
        <v>0</v>
      </c>
      <c r="M42" s="200"/>
      <c r="N42" s="227">
        <v>0</v>
      </c>
      <c r="O42" s="217">
        <v>0</v>
      </c>
      <c r="Q42" s="210">
        <v>0</v>
      </c>
      <c r="R42" s="179">
        <v>1</v>
      </c>
      <c r="S42" s="179">
        <v>1</v>
      </c>
    </row>
    <row r="43" spans="3:19">
      <c r="C43" s="216">
        <v>0</v>
      </c>
      <c r="D43" s="230">
        <v>0</v>
      </c>
      <c r="E43" s="216">
        <v>1</v>
      </c>
      <c r="G43" s="231">
        <v>0</v>
      </c>
      <c r="H43" s="232">
        <v>0</v>
      </c>
      <c r="I43" s="232">
        <v>0</v>
      </c>
      <c r="J43" s="232">
        <v>0</v>
      </c>
      <c r="K43" s="232">
        <v>0</v>
      </c>
      <c r="L43" s="233">
        <v>1</v>
      </c>
      <c r="M43" s="200"/>
      <c r="N43" s="227">
        <v>0</v>
      </c>
      <c r="O43" s="217">
        <v>1</v>
      </c>
    </row>
  </sheetData>
  <mergeCells count="13">
    <mergeCell ref="C28:E28"/>
    <mergeCell ref="G28:L28"/>
    <mergeCell ref="N28:O28"/>
    <mergeCell ref="Q28:S28"/>
    <mergeCell ref="C37:E37"/>
    <mergeCell ref="G37:L37"/>
    <mergeCell ref="N37:O37"/>
    <mergeCell ref="C10:H10"/>
    <mergeCell ref="J10:L10"/>
    <mergeCell ref="N10:P10"/>
    <mergeCell ref="C18:H18"/>
    <mergeCell ref="J18:L18"/>
    <mergeCell ref="N18:P18"/>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316A5-35C5-466B-A245-9039A140DC2D}">
  <sheetPr>
    <tabColor rgb="FF4FADEA"/>
  </sheetPr>
  <dimension ref="A1:V43"/>
  <sheetViews>
    <sheetView topLeftCell="A16" zoomScale="110" zoomScaleNormal="110" zoomScalePageLayoutView="90" workbookViewId="0">
      <selection activeCell="G12" sqref="G12"/>
    </sheetView>
  </sheetViews>
  <sheetFormatPr defaultColWidth="11" defaultRowHeight="8.25"/>
  <cols>
    <col min="1" max="1" width="1.75" style="174" customWidth="1"/>
    <col min="2" max="2" width="2.5" style="174" customWidth="1"/>
    <col min="3" max="4" width="11.75" style="174" customWidth="1"/>
    <col min="5" max="5" width="11" style="174" customWidth="1"/>
    <col min="6" max="6" width="11.25" style="174" customWidth="1"/>
    <col min="7" max="7" width="11.75" style="174" customWidth="1"/>
    <col min="8" max="8" width="10.25" style="174" customWidth="1"/>
    <col min="9" max="9" width="11.25" style="174" customWidth="1"/>
    <col min="10" max="10" width="16.75" style="174" customWidth="1"/>
    <col min="11" max="11" width="16" style="174" bestFit="1" customWidth="1"/>
    <col min="12" max="12" width="19.625" style="174" bestFit="1" customWidth="1"/>
    <col min="13" max="13" width="4.25" style="174" customWidth="1"/>
    <col min="14" max="14" width="14.5" style="174" customWidth="1"/>
    <col min="15" max="15" width="13.25" style="174" bestFit="1" customWidth="1"/>
    <col min="16" max="16" width="12.75" style="174" bestFit="1" customWidth="1"/>
    <col min="17" max="18" width="11" style="174" customWidth="1"/>
    <col min="19" max="45" width="10.5" style="174" customWidth="1"/>
    <col min="46" max="16384" width="11" style="174"/>
  </cols>
  <sheetData>
    <row r="1" spans="1:22">
      <c r="I1" s="174" t="s">
        <v>561</v>
      </c>
    </row>
    <row r="2" spans="1:22">
      <c r="A2" s="174">
        <f ca="1">IF('3 Formulas &amp; Functions'!$D$2="DRAGGING CELLS IS NOT PERMITTED. PLEASE UNDO LAST ACTION!!",0,IF('3 Formulas &amp; Functions'!$P$1&lt;&gt;"Feedback OFF",IF(Scoreboard!$F$23="",SUMIFS('3 Formulas &amp; FunctionsPT'!A3:$AL$43, '3 Formulas &amp; FunctionsPT'!A3:$AL$43, "&gt;0", '3 Formulas &amp; FunctionsSC'!A3:$AL$43, "PerfectMsg")+ABS(SUMIFS('3 Formulas &amp; FunctionsPT'!A3:$AL$43, '3 Formulas &amp; FunctionsPT'!A3:$AL$43, "&lt;0", '3 Formulas &amp; FunctionsSC'!A3:$AL$43, "PerfectMsg")),0),0))</f>
        <v>59</v>
      </c>
      <c r="B2" s="174">
        <f>SUMIF('3 Formulas &amp; FunctionsPT'!A3:$AL$43,"&gt;0")</f>
        <v>59</v>
      </c>
    </row>
    <row r="4" spans="1:22">
      <c r="B4" s="175">
        <v>0</v>
      </c>
    </row>
    <row r="5" spans="1:22">
      <c r="B5" s="174">
        <v>0</v>
      </c>
    </row>
    <row r="6" spans="1:22">
      <c r="B6" s="212">
        <v>0</v>
      </c>
    </row>
    <row r="10" spans="1:22" s="208" customFormat="1">
      <c r="C10" s="366">
        <v>0</v>
      </c>
      <c r="D10" s="366"/>
      <c r="E10" s="366"/>
      <c r="F10" s="366"/>
      <c r="G10" s="366"/>
      <c r="H10" s="366"/>
      <c r="J10" s="366">
        <v>0</v>
      </c>
      <c r="K10" s="366"/>
      <c r="L10" s="366"/>
      <c r="N10" s="366">
        <v>0</v>
      </c>
      <c r="O10" s="366"/>
      <c r="P10" s="366"/>
    </row>
    <row r="11" spans="1:22" s="209" customFormat="1">
      <c r="C11" s="208">
        <v>0</v>
      </c>
      <c r="D11" s="208">
        <v>0</v>
      </c>
      <c r="E11" s="208">
        <v>0</v>
      </c>
      <c r="F11" s="208">
        <v>0</v>
      </c>
      <c r="G11" s="213">
        <v>0</v>
      </c>
      <c r="H11" s="213">
        <v>0</v>
      </c>
      <c r="I11" s="210"/>
      <c r="J11" s="208">
        <v>0</v>
      </c>
      <c r="K11" s="208">
        <v>0</v>
      </c>
      <c r="L11" s="214">
        <v>0</v>
      </c>
      <c r="M11" s="210"/>
      <c r="N11" s="208">
        <v>0</v>
      </c>
      <c r="O11" s="208">
        <v>0</v>
      </c>
      <c r="P11" s="214">
        <v>0</v>
      </c>
      <c r="Q11" s="210"/>
      <c r="R11" s="210"/>
      <c r="V11" s="210"/>
    </row>
    <row r="12" spans="1:22">
      <c r="C12" s="200">
        <v>0</v>
      </c>
      <c r="D12" s="200">
        <v>0</v>
      </c>
      <c r="E12" s="200">
        <v>0</v>
      </c>
      <c r="F12" s="200">
        <v>0</v>
      </c>
      <c r="G12" s="200" t="str">
        <f ca="1">_xlfn.IFS(ISBLANK('3 Formulas &amp; Functions'!G12),"",IF(NOT(ISNA('#_3 Formulas &amp; Functions'!G12)),IF(ISNA('3 Formulas &amp; Functions'!G12),TRUE,FALSE),FALSE),"StuNAMsg",IF(AND(ISNA('#_3 Formulas &amp; Functions'!G12),ISNA('3 Formulas &amp; Functions'!G12)),TRUE,FALSE),"PerfectMsg",IF(NOT(ISERROR('#_3 Formulas &amp; Functions'!G12)),IF(ISERROR('3 Formulas &amp; Functions'!G12),TRUE,FALSE),FALSE),"StuErrorMsg",IF(TYPE('#_3 Formulas &amp; Functions'!G12)&lt;&gt;TYPE('3 Formulas &amp; Functions'!G12),TRUE,FALSE),"WrongTypeMsg",IF(_xlfn.ISFORMULA('#_3 Formulas &amp; Functions'!G12),IF(NOT(_xlfn.ISFORMULA('3 Formulas &amp; Functions'!G12)),TRUE),FALSE),"MissingFormulaMsg",IF(NOT(AND(ISNUMBER(FIND("[",_xlfn.FORMULATEXT('#_3 Formulas &amp; Functions'!G12))),ISNUMBER(FIND("!",_xlfn.FORMULATEXT('#_3 Formulas &amp; Functions'!G12))))),AND(ISNUMBER(FIND("[",_xlfn.FORMULATEXT('3 Formulas &amp; Functions'!G12))),ISNUMBER(FIND("!",_xlfn.FORMULATEXT('3 Formulas &amp; Functions'!G12)))),FALSE),"ExternalRefsMsg",IF(ISNUMBER('#_3 Formulas &amp; Functions'!G12),IF(ABS('#_3 Formulas &amp; Functions'!G12-'3 Formulas &amp; Functions'!G12)&gt;0.00001,TRUE,FALSE),IF('#_3 Formulas &amp; Functions'!G12&lt;&gt;'3 Formulas &amp; Functions'!G12,TRUE,FALSE)),IF(ISNUMBER('#_3 Formulas &amp; Functions'!G12),IF('#_3 Formulas &amp; Functions'!G12&gt;'3 Formulas &amp; Functions'!G12,"TooLow","TooHigh"),"WrongAnswer"),NOT(_xlfn.ISFORMULA('#_3 Formulas &amp; Functions'!G12)),IF(_xlfn.IFS(ISTEXT('#_3 Formulas &amp; Functions'!G12),FALSE,ISLOGICAL('#_3 Formulas &amp; Functions'!G12),FALSE,SUBSTITUTE(CELL("format",'#_3 Formulas &amp; Functions'!G12),"-","")=SUBSTITUTE(CELL("format",'3 Formulas &amp; Functions'!G12),"-",""),FALSE,CELL("format",'#_3 Formulas &amp; Functions'!G12)="G",FALSE,AND(CELL("format",'#_3 Formulas &amp; Functions'!G12)="F0",CELL("format",'3 Formulas &amp; Functions'!G12)="G"),FALSE,TRUE,IFERROR(IF(MATCH(CELL("format",'#_3 Formulas &amp; Functions'!G12)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Functions'!G12),_xlfn.FORMULATEXT('3 Formulas &amp; Functions'!G12),'3 Formulas &amp; Functions'!G12),"9","#"),"8","#"),"7","#"),"6","#"),"5","#"),"4","#"),"3","#"),"2","#"),"1","#"),"0","#"),"$",""),"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Functions'!G12),_xlfn.FORMULATEXT('3 Formulas &amp; Functions'!G12),'3 Formulas &amp; Functions'!G12),"9","#"),"8","#"),"7","#"),"6","#"),"5","#"),"4","#"),"3","#"),"2","#"),"1","#"),"0","#"),"$",""),"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Functions'!G12),_xlfn.FORMULATEXT('#_3 Formulas &amp; Functions'!G12),'#_3 Formulas &amp; Functions'!G12),"9","#"),"8","#"),"7","#"),"6","#"),"5","#"),"4","#"),"3","#"),"2","#"),"1","#"),"0","#"),"$",""),"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Functions'!G12),_xlfn.FORMULATEXT('#_3 Formulas &amp; Functions'!G12),'#_3 Formulas &amp; Functions'!G12),"9","#"),"8","#"),"7","#"),"6","#"),"5","#"),"4","#"),"3","#"),"2","#"),"1","#"),"0","#"),"$","")," ",""),",","@"),"&gt;","@"),"&lt;","@"),"=","@"),")","@"),"(","@"),"^","@"),"/","@"),"+","@"),"*","@"),"-","@"),"@#","")))/2,TRUE,FALSE),"HardCodeMsg",IF(LEN(IF(_xlfn.ISFORMULA('3 Formulas &amp; Functions'!G12),_xlfn.FORMULATEXT('3 Formulas &amp; Functions'!G12),'3 Formulas &amp; Functions'!G12))-LEN(SUBSTITUTE(IF(_xlfn.ISFORMULA('3 Formulas &amp; Functions'!G12),_xlfn.FORMULATEXT('3 Formulas &amp; Functions'!G12),'3 Formulas &amp; Functions'!G12),"""",""))&gt;LEN(IF(_xlfn.ISFORMULA('#_3 Formulas &amp; Functions'!G12),_xlfn.FORMULATEXT('#_3 Formulas &amp; Functions'!G12),'#_3 Formulas &amp; Functions'!G12))-LEN(SUBSTITUTE(IF(_xlfn.ISFORMULA('#_3 Formulas &amp; Functions'!G12),_xlfn.FORMULATEXT('#_3 Formulas &amp; Functions'!G12),'#_3 Formulas &amp; Functions'!G12),"""","")),TRUE,FALSE),"HardQuoteMsg",IF(LEN(IF(_xlfn.ISFORMULA('3 Formulas &amp; Functions'!G12),_xlfn.FORMULATEXT('3 Formulas &amp; Functions'!G12),'3 Formulas &amp; Functions'!G12))-LEN(SUBSTITUTE(IF(_xlfn.ISFORMULA('3 Formulas &amp; Functions'!G12),_xlfn.FORMULATEXT('3 Formulas &amp; Functions'!G12),'3 Formulas &amp; Functions'!G12),"$",""))&lt;LEN(IF(_xlfn.ISFORMULA('#_3 Formulas &amp; Functions'!G12),_xlfn.FORMULATEXT('#_3 Formulas &amp; Functions'!G12),'#_3 Formulas &amp; Functions'!G12))-LEN(SUBSTITUTE(IF(_xlfn.ISFORMULA('#_3 Formulas &amp; Functions'!G12),_xlfn.FORMULATEXT('#_3 Formulas &amp; Functions'!G12),'#_3 Formulas &amp; Functions'!G12),"$","")),TRUE,FALSE),"MissingAbsMsg",_xlfn.IFS(ISTEXT('#_3 Formulas &amp; Functions'!G12),FALSE,ISLOGICAL('#_3 Formulas &amp; Functions'!G12),FALSE,SUBSTITUTE(CELL("format",'#_3 Formulas &amp; Functions'!G12),"-","")=SUBSTITUTE(CELL("format",'3 Formulas &amp; Functions'!G12),"-",""),FALSE,CELL("format",'#_3 Formulas &amp; Functions'!G12)="G",FALSE,AND(CELL("format",'#_3 Formulas &amp; Functions'!G12)="F0",CELL("format",'3 Formulas &amp; Functions'!G12)="G"),FALSE,TRUE,IFERROR(IF(MATCH(CELL("format",'#_3 Formulas &amp; Functions'!G12),FormatCodes_SFX!$A$4:$A$53,0)&gt;0,TRUE),FALSE),TRUE,TRUE),"FormatMsg",TRUE,"PerfectMsg")</f>
        <v>PerfectMsg</v>
      </c>
      <c r="H12" s="200" t="str">
        <f ca="1">_xlfn.IFS(ISBLANK('3 Formulas &amp; Functions'!H12),"",IF(NOT(ISNA('#_3 Formulas &amp; Functions'!H12)),IF(ISNA('3 Formulas &amp; Functions'!H12),TRUE,FALSE),FALSE),"StuNAMsg",IF(AND(ISNA('#_3 Formulas &amp; Functions'!H12),ISNA('3 Formulas &amp; Functions'!H12)),TRUE,FALSE),"PerfectMsg",IF(NOT(ISERROR('#_3 Formulas &amp; Functions'!H12)),IF(ISERROR('3 Formulas &amp; Functions'!H12),TRUE,FALSE),FALSE),"StuErrorMsg",IF(TYPE('#_3 Formulas &amp; Functions'!H12)&lt;&gt;TYPE('3 Formulas &amp; Functions'!H12),TRUE,FALSE),"WrongTypeMsg",IF(_xlfn.ISFORMULA('#_3 Formulas &amp; Functions'!H12),IF(NOT(_xlfn.ISFORMULA('3 Formulas &amp; Functions'!H12)),TRUE),FALSE),"MissingFormulaMsg",IF(NOT(AND(ISNUMBER(FIND("[",_xlfn.FORMULATEXT('#_3 Formulas &amp; Functions'!H12))),ISNUMBER(FIND("!",_xlfn.FORMULATEXT('#_3 Formulas &amp; Functions'!H12))))),AND(ISNUMBER(FIND("[",_xlfn.FORMULATEXT('3 Formulas &amp; Functions'!H12))),ISNUMBER(FIND("!",_xlfn.FORMULATEXT('3 Formulas &amp; Functions'!H12)))),FALSE),"ExternalRefsMsg",IF(ISNUMBER('#_3 Formulas &amp; Functions'!H12),IF(ABS('#_3 Formulas &amp; Functions'!H12-'3 Formulas &amp; Functions'!H12)&gt;0.00001,TRUE,FALSE),IF('#_3 Formulas &amp; Functions'!H12&lt;&gt;'3 Formulas &amp; Functions'!H12,TRUE,FALSE)),IF(ISNUMBER('#_3 Formulas &amp; Functions'!H12),IF('#_3 Formulas &amp; Functions'!H12&gt;'3 Formulas &amp; Functions'!H12,"TooLow","TooHigh"),"WrongAnswer"),NOT(_xlfn.ISFORMULA('#_3 Formulas &amp; Functions'!H12)),IF(_xlfn.IFS(ISTEXT('#_3 Formulas &amp; Functions'!H12),FALSE,ISLOGICAL('#_3 Formulas &amp; Functions'!H12),FALSE,SUBSTITUTE(CELL("format",'#_3 Formulas &amp; Functions'!H12),"-","")=SUBSTITUTE(CELL("format",'3 Formulas &amp; Functions'!H12),"-",""),FALSE,CELL("format",'#_3 Formulas &amp; Functions'!H12)="G",FALSE,AND(CELL("format",'#_3 Formulas &amp; Functions'!H12)="F0",CELL("format",'3 Formulas &amp; Functions'!H12)="G"),FALSE,TRUE,IFERROR(IF(MATCH(CELL("format",'#_3 Formulas &amp; Functions'!H12)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Functions'!H12),_xlfn.FORMULATEXT('3 Formulas &amp; Functions'!H12),'3 Formulas &amp; Functions'!H12),"9","#"),"8","#"),"7","#"),"6","#"),"5","#"),"4","#"),"3","#"),"2","#"),"1","#"),"0","#"),"$",""),"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Functions'!H12),_xlfn.FORMULATEXT('3 Formulas &amp; Functions'!H12),'3 Formulas &amp; Functions'!H12),"9","#"),"8","#"),"7","#"),"6","#"),"5","#"),"4","#"),"3","#"),"2","#"),"1","#"),"0","#"),"$",""),"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Functions'!H12),_xlfn.FORMULATEXT('#_3 Formulas &amp; Functions'!H12),'#_3 Formulas &amp; Functions'!H12),"9","#"),"8","#"),"7","#"),"6","#"),"5","#"),"4","#"),"3","#"),"2","#"),"1","#"),"0","#"),"$",""),"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Functions'!H12),_xlfn.FORMULATEXT('#_3 Formulas &amp; Functions'!H12),'#_3 Formulas &amp; Functions'!H12),"9","#"),"8","#"),"7","#"),"6","#"),"5","#"),"4","#"),"3","#"),"2","#"),"1","#"),"0","#"),"$","")," ",""),",","@"),"&gt;","@"),"&lt;","@"),"=","@"),")","@"),"(","@"),"^","@"),"/","@"),"+","@"),"*","@"),"-","@"),"@#","")))/2,TRUE,FALSE),"HardCodeMsg",IF(LEN(IF(_xlfn.ISFORMULA('3 Formulas &amp; Functions'!H12),_xlfn.FORMULATEXT('3 Formulas &amp; Functions'!H12),'3 Formulas &amp; Functions'!H12))-LEN(SUBSTITUTE(IF(_xlfn.ISFORMULA('3 Formulas &amp; Functions'!H12),_xlfn.FORMULATEXT('3 Formulas &amp; Functions'!H12),'3 Formulas &amp; Functions'!H12),"""",""))&gt;LEN(IF(_xlfn.ISFORMULA('#_3 Formulas &amp; Functions'!H12),_xlfn.FORMULATEXT('#_3 Formulas &amp; Functions'!H12),'#_3 Formulas &amp; Functions'!H12))-LEN(SUBSTITUTE(IF(_xlfn.ISFORMULA('#_3 Formulas &amp; Functions'!H12),_xlfn.FORMULATEXT('#_3 Formulas &amp; Functions'!H12),'#_3 Formulas &amp; Functions'!H12),"""","")),TRUE,FALSE),"HardQuoteMsg",IF(LEN(IF(_xlfn.ISFORMULA('3 Formulas &amp; Functions'!H12),_xlfn.FORMULATEXT('3 Formulas &amp; Functions'!H12),'3 Formulas &amp; Functions'!H12))-LEN(SUBSTITUTE(IF(_xlfn.ISFORMULA('3 Formulas &amp; Functions'!H12),_xlfn.FORMULATEXT('3 Formulas &amp; Functions'!H12),'3 Formulas &amp; Functions'!H12),"$",""))&lt;LEN(IF(_xlfn.ISFORMULA('#_3 Formulas &amp; Functions'!H12),_xlfn.FORMULATEXT('#_3 Formulas &amp; Functions'!H12),'#_3 Formulas &amp; Functions'!H12))-LEN(SUBSTITUTE(IF(_xlfn.ISFORMULA('#_3 Formulas &amp; Functions'!H12),_xlfn.FORMULATEXT('#_3 Formulas &amp; Functions'!H12),'#_3 Formulas &amp; Functions'!H12),"$","")),TRUE,FALSE),"MissingAbsMsg",_xlfn.IFS(ISTEXT('#_3 Formulas &amp; Functions'!H12),FALSE,ISLOGICAL('#_3 Formulas &amp; Functions'!H12),FALSE,SUBSTITUTE(CELL("format",'#_3 Formulas &amp; Functions'!H12),"-","")=SUBSTITUTE(CELL("format",'3 Formulas &amp; Functions'!H12),"-",""),FALSE,CELL("format",'#_3 Formulas &amp; Functions'!H12)="G",FALSE,AND(CELL("format",'#_3 Formulas &amp; Functions'!H12)="F0",CELL("format",'3 Formulas &amp; Functions'!H12)="G"),FALSE,TRUE,IFERROR(IF(MATCH(CELL("format",'#_3 Formulas &amp; Functions'!H12),FormatCodes_SFX!$A$4:$A$53,0)&gt;0,TRUE),FALSE),TRUE,TRUE),"FormatMsg",TRUE,"PerfectMsg")</f>
        <v>PerfectMsg</v>
      </c>
      <c r="I12" s="200"/>
      <c r="J12" s="215">
        <v>0</v>
      </c>
      <c r="K12" s="215">
        <v>0</v>
      </c>
      <c r="L12" s="215" t="str">
        <f ca="1">_xlfn.IFS(ISBLANK('3 Formulas &amp; Functions'!L12),"",IF(NOT(ISNA('#_3 Formulas &amp; Functions'!L12)),IF(ISNA('3 Formulas &amp; Functions'!L12),TRUE,FALSE),FALSE),"StuNAMsg",IF(AND(ISNA('#_3 Formulas &amp; Functions'!L12),ISNA('3 Formulas &amp; Functions'!L12)),TRUE,FALSE),"PerfectMsg",IF(NOT(ISERROR('#_3 Formulas &amp; Functions'!L12)),IF(ISERROR('3 Formulas &amp; Functions'!L12),TRUE,FALSE),FALSE),"StuErrorMsg",IF(TYPE('#_3 Formulas &amp; Functions'!L12)&lt;&gt;TYPE('3 Formulas &amp; Functions'!L12),TRUE,FALSE),"WrongTypeMsg",IF(_xlfn.ISFORMULA('#_3 Formulas &amp; Functions'!L12),IF(NOT(_xlfn.ISFORMULA('3 Formulas &amp; Functions'!L12)),TRUE),FALSE),"MissingFormulaMsg",IF(NOT(AND(ISNUMBER(FIND("[",_xlfn.FORMULATEXT('#_3 Formulas &amp; Functions'!L12))),ISNUMBER(FIND("!",_xlfn.FORMULATEXT('#_3 Formulas &amp; Functions'!L12))))),AND(ISNUMBER(FIND("[",_xlfn.FORMULATEXT('3 Formulas &amp; Functions'!L12))),ISNUMBER(FIND("!",_xlfn.FORMULATEXT('3 Formulas &amp; Functions'!L12)))),FALSE),"ExternalRefsMsg",IF(ISNUMBER('#_3 Formulas &amp; Functions'!L12),IF(ABS('#_3 Formulas &amp; Functions'!L12-'3 Formulas &amp; Functions'!L12)&gt;0.00001,TRUE,FALSE),IF('#_3 Formulas &amp; Functions'!L12&lt;&gt;'3 Formulas &amp; Functions'!L12,TRUE,FALSE)),IF(ISNUMBER('#_3 Formulas &amp; Functions'!L12),IF('#_3 Formulas &amp; Functions'!L12&gt;'3 Formulas &amp; Functions'!L12,"TooLow","TooHigh"),"WrongAnswer"),NOT(_xlfn.ISFORMULA('#_3 Formulas &amp; Functions'!L12)),IF(_xlfn.IFS(ISTEXT('#_3 Formulas &amp; Functions'!L12),FALSE,ISLOGICAL('#_3 Formulas &amp; Functions'!L12),FALSE,SUBSTITUTE(CELL("format",'#_3 Formulas &amp; Functions'!L12),"-","")=SUBSTITUTE(CELL("format",'3 Formulas &amp; Functions'!L12),"-",""),FALSE,CELL("format",'#_3 Formulas &amp; Functions'!L12)="G",FALSE,AND(CELL("format",'#_3 Formulas &amp; Functions'!L12)="F0",CELL("format",'3 Formulas &amp; Functions'!L12)="G"),FALSE,TRUE,IFERROR(IF(MATCH(CELL("format",'#_3 Formulas &amp; Functions'!L12)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Functions'!L12),_xlfn.FORMULATEXT('3 Formulas &amp; Functions'!L12),'3 Formulas &amp; Functions'!L12),"9","#"),"8","#"),"7","#"),"6","#"),"5","#"),"4","#"),"3","#"),"2","#"),"1","#"),"0","#"),"$",""),"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Functions'!L12),_xlfn.FORMULATEXT('3 Formulas &amp; Functions'!L12),'3 Formulas &amp; Functions'!L12),"9","#"),"8","#"),"7","#"),"6","#"),"5","#"),"4","#"),"3","#"),"2","#"),"1","#"),"0","#"),"$",""),"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Functions'!L12),_xlfn.FORMULATEXT('#_3 Formulas &amp; Functions'!L12),'#_3 Formulas &amp; Functions'!L12),"9","#"),"8","#"),"7","#"),"6","#"),"5","#"),"4","#"),"3","#"),"2","#"),"1","#"),"0","#"),"$",""),"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Functions'!L12),_xlfn.FORMULATEXT('#_3 Formulas &amp; Functions'!L12),'#_3 Formulas &amp; Functions'!L12),"9","#"),"8","#"),"7","#"),"6","#"),"5","#"),"4","#"),"3","#"),"2","#"),"1","#"),"0","#"),"$","")," ",""),",","@"),"&gt;","@"),"&lt;","@"),"=","@"),")","@"),"(","@"),"^","@"),"/","@"),"+","@"),"*","@"),"-","@"),"@#","")))/2,TRUE,FALSE),"HardCodeMsg",IF(LEN(IF(_xlfn.ISFORMULA('3 Formulas &amp; Functions'!L12),_xlfn.FORMULATEXT('3 Formulas &amp; Functions'!L12),'3 Formulas &amp; Functions'!L12))-LEN(SUBSTITUTE(IF(_xlfn.ISFORMULA('3 Formulas &amp; Functions'!L12),_xlfn.FORMULATEXT('3 Formulas &amp; Functions'!L12),'3 Formulas &amp; Functions'!L12),"""",""))&gt;LEN(IF(_xlfn.ISFORMULA('#_3 Formulas &amp; Functions'!L12),_xlfn.FORMULATEXT('#_3 Formulas &amp; Functions'!L12),'#_3 Formulas &amp; Functions'!L12))-LEN(SUBSTITUTE(IF(_xlfn.ISFORMULA('#_3 Formulas &amp; Functions'!L12),_xlfn.FORMULATEXT('#_3 Formulas &amp; Functions'!L12),'#_3 Formulas &amp; Functions'!L12),"""","")),TRUE,FALSE),"HardQuoteMsg",IF(LEN(IF(_xlfn.ISFORMULA('3 Formulas &amp; Functions'!L12),_xlfn.FORMULATEXT('3 Formulas &amp; Functions'!L12),'3 Formulas &amp; Functions'!L12))-LEN(SUBSTITUTE(IF(_xlfn.ISFORMULA('3 Formulas &amp; Functions'!L12),_xlfn.FORMULATEXT('3 Formulas &amp; Functions'!L12),'3 Formulas &amp; Functions'!L12),"$",""))&lt;LEN(IF(_xlfn.ISFORMULA('#_3 Formulas &amp; Functions'!L12),_xlfn.FORMULATEXT('#_3 Formulas &amp; Functions'!L12),'#_3 Formulas &amp; Functions'!L12))-LEN(SUBSTITUTE(IF(_xlfn.ISFORMULA('#_3 Formulas &amp; Functions'!L12),_xlfn.FORMULATEXT('#_3 Formulas &amp; Functions'!L12),'#_3 Formulas &amp; Functions'!L12),"$","")),TRUE,FALSE),"MissingAbsMsg",_xlfn.IFS(ISTEXT('#_3 Formulas &amp; Functions'!L12),FALSE,ISLOGICAL('#_3 Formulas &amp; Functions'!L12),FALSE,SUBSTITUTE(CELL("format",'#_3 Formulas &amp; Functions'!L12),"-","")=SUBSTITUTE(CELL("format",'3 Formulas &amp; Functions'!L12),"-",""),FALSE,CELL("format",'#_3 Formulas &amp; Functions'!L12)="G",FALSE,AND(CELL("format",'#_3 Formulas &amp; Functions'!L12)="F0",CELL("format",'3 Formulas &amp; Functions'!L12)="G"),FALSE,TRUE,IFERROR(IF(MATCH(CELL("format",'#_3 Formulas &amp; Functions'!L12),FormatCodes_SFX!$A$4:$A$53,0)&gt;0,TRUE),FALSE),TRUE,TRUE),"FormatMsg",TRUE,"PerfectMsg")</f>
        <v>PerfectMsg</v>
      </c>
      <c r="M12" s="200"/>
      <c r="N12" s="216">
        <v>0</v>
      </c>
      <c r="O12" s="217">
        <v>0</v>
      </c>
      <c r="P12" s="215" t="str">
        <f ca="1">_xlfn.IFS(ISBLANK('3 Formulas &amp; Functions'!P12),"",IF(NOT(ISNA('#_3 Formulas &amp; Functions'!P12)),IF(ISNA('3 Formulas &amp; Functions'!P12),TRUE,FALSE),FALSE),"StuNAMsg",IF(AND(ISNA('#_3 Formulas &amp; Functions'!P12),ISNA('3 Formulas &amp; Functions'!P12)),TRUE,FALSE),"PerfectMsg",IF(NOT(ISERROR('#_3 Formulas &amp; Functions'!P12)),IF(ISERROR('3 Formulas &amp; Functions'!P12),TRUE,FALSE),FALSE),"StuErrorMsg",IF(TYPE('#_3 Formulas &amp; Functions'!P12)&lt;&gt;TYPE('3 Formulas &amp; Functions'!P12),TRUE,FALSE),"WrongTypeMsg",IF(_xlfn.ISFORMULA('#_3 Formulas &amp; Functions'!P12),IF(NOT(_xlfn.ISFORMULA('3 Formulas &amp; Functions'!P12)),TRUE),FALSE),"MissingFormulaMsg",IF(NOT(AND(ISNUMBER(FIND("[",_xlfn.FORMULATEXT('#_3 Formulas &amp; Functions'!P12))),ISNUMBER(FIND("!",_xlfn.FORMULATEXT('#_3 Formulas &amp; Functions'!P12))))),AND(ISNUMBER(FIND("[",_xlfn.FORMULATEXT('3 Formulas &amp; Functions'!P12))),ISNUMBER(FIND("!",_xlfn.FORMULATEXT('3 Formulas &amp; Functions'!P12)))),FALSE),"ExternalRefsMsg",IF(ISNUMBER('#_3 Formulas &amp; Functions'!P12),IF(ABS('#_3 Formulas &amp; Functions'!P12-'3 Formulas &amp; Functions'!P12)&gt;0.00001,TRUE,FALSE),IF('#_3 Formulas &amp; Functions'!P12&lt;&gt;'3 Formulas &amp; Functions'!P12,TRUE,FALSE)),IF(ISNUMBER('#_3 Formulas &amp; Functions'!P12),IF('#_3 Formulas &amp; Functions'!P12&gt;'3 Formulas &amp; Functions'!P12,"TooLow","TooHigh"),"WrongAnswer"),NOT(_xlfn.ISFORMULA('#_3 Formulas &amp; Functions'!P12)),IF(_xlfn.IFS(ISTEXT('#_3 Formulas &amp; Functions'!P12),FALSE,ISLOGICAL('#_3 Formulas &amp; Functions'!P12),FALSE,SUBSTITUTE(CELL("format",'#_3 Formulas &amp; Functions'!P12),"-","")=SUBSTITUTE(CELL("format",'3 Formulas &amp; Functions'!P12),"-",""),FALSE,CELL("format",'#_3 Formulas &amp; Functions'!P12)="G",FALSE,AND(CELL("format",'#_3 Formulas &amp; Functions'!P12)="F0",CELL("format",'3 Formulas &amp; Functions'!P12)="G"),FALSE,TRUE,IFERROR(IF(MATCH(CELL("format",'#_3 Formulas &amp; Functions'!P12)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Functions'!P12),_xlfn.FORMULATEXT('3 Formulas &amp; Functions'!P12),'3 Formulas &amp; Functions'!P12),"9","#"),"8","#"),"7","#"),"6","#"),"5","#"),"4","#"),"3","#"),"2","#"),"1","#"),"0","#"),"$",""),"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Functions'!P12),_xlfn.FORMULATEXT('3 Formulas &amp; Functions'!P12),'3 Formulas &amp; Functions'!P12),"9","#"),"8","#"),"7","#"),"6","#"),"5","#"),"4","#"),"3","#"),"2","#"),"1","#"),"0","#"),"$",""),"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Functions'!P12),_xlfn.FORMULATEXT('#_3 Formulas &amp; Functions'!P12),'#_3 Formulas &amp; Functions'!P12),"9","#"),"8","#"),"7","#"),"6","#"),"5","#"),"4","#"),"3","#"),"2","#"),"1","#"),"0","#"),"$",""),"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Functions'!P12),_xlfn.FORMULATEXT('#_3 Formulas &amp; Functions'!P12),'#_3 Formulas &amp; Functions'!P12),"9","#"),"8","#"),"7","#"),"6","#"),"5","#"),"4","#"),"3","#"),"2","#"),"1","#"),"0","#"),"$","")," ",""),",","@"),"&gt;","@"),"&lt;","@"),"=","@"),")","@"),"(","@"),"^","@"),"/","@"),"+","@"),"*","@"),"-","@"),"@#","")))/2,TRUE,FALSE),"HardCodeMsg",IF(LEN(IF(_xlfn.ISFORMULA('3 Formulas &amp; Functions'!P12),_xlfn.FORMULATEXT('3 Formulas &amp; Functions'!P12),'3 Formulas &amp; Functions'!P12))-LEN(SUBSTITUTE(IF(_xlfn.ISFORMULA('3 Formulas &amp; Functions'!P12),_xlfn.FORMULATEXT('3 Formulas &amp; Functions'!P12),'3 Formulas &amp; Functions'!P12),"""",""))&gt;LEN(IF(_xlfn.ISFORMULA('#_3 Formulas &amp; Functions'!P12),_xlfn.FORMULATEXT('#_3 Formulas &amp; Functions'!P12),'#_3 Formulas &amp; Functions'!P12))-LEN(SUBSTITUTE(IF(_xlfn.ISFORMULA('#_3 Formulas &amp; Functions'!P12),_xlfn.FORMULATEXT('#_3 Formulas &amp; Functions'!P12),'#_3 Formulas &amp; Functions'!P12),"""","")),TRUE,FALSE),"HardQuoteMsg",IF(LEN(IF(_xlfn.ISFORMULA('3 Formulas &amp; Functions'!P12),_xlfn.FORMULATEXT('3 Formulas &amp; Functions'!P12),'3 Formulas &amp; Functions'!P12))-LEN(SUBSTITUTE(IF(_xlfn.ISFORMULA('3 Formulas &amp; Functions'!P12),_xlfn.FORMULATEXT('3 Formulas &amp; Functions'!P12),'3 Formulas &amp; Functions'!P12),"$",""))&lt;LEN(IF(_xlfn.ISFORMULA('#_3 Formulas &amp; Functions'!P12),_xlfn.FORMULATEXT('#_3 Formulas &amp; Functions'!P12),'#_3 Formulas &amp; Functions'!P12))-LEN(SUBSTITUTE(IF(_xlfn.ISFORMULA('#_3 Formulas &amp; Functions'!P12),_xlfn.FORMULATEXT('#_3 Formulas &amp; Functions'!P12),'#_3 Formulas &amp; Functions'!P12),"$","")),TRUE,FALSE),"MissingAbsMsg",_xlfn.IFS(ISTEXT('#_3 Formulas &amp; Functions'!P12),FALSE,ISLOGICAL('#_3 Formulas &amp; Functions'!P12),FALSE,SUBSTITUTE(CELL("format",'#_3 Formulas &amp; Functions'!P12),"-","")=SUBSTITUTE(CELL("format",'3 Formulas &amp; Functions'!P12),"-",""),FALSE,CELL("format",'#_3 Formulas &amp; Functions'!P12)="G",FALSE,AND(CELL("format",'#_3 Formulas &amp; Functions'!P12)="F0",CELL("format",'3 Formulas &amp; Functions'!P12)="G"),FALSE,TRUE,IFERROR(IF(MATCH(CELL("format",'#_3 Formulas &amp; Functions'!P12),FormatCodes_SFX!$A$4:$A$53,0)&gt;0,TRUE),FALSE),TRUE,TRUE),"FormatMsg",TRUE,"PerfectMsg")</f>
        <v>PerfectMsg</v>
      </c>
      <c r="Q12" s="200"/>
      <c r="R12" s="200"/>
      <c r="V12" s="200"/>
    </row>
    <row r="13" spans="1:22">
      <c r="C13" s="200">
        <v>0</v>
      </c>
      <c r="D13" s="200">
        <v>0</v>
      </c>
      <c r="E13" s="200">
        <v>0</v>
      </c>
      <c r="F13" s="200">
        <v>0</v>
      </c>
      <c r="G13" s="200" t="str">
        <f ca="1">_xlfn.IFS(ISBLANK('3 Formulas &amp; Functions'!G13),"",IF(NOT(ISNA('#_3 Formulas &amp; Functions'!G13)),IF(ISNA('3 Formulas &amp; Functions'!G13),TRUE,FALSE),FALSE),"StuNAMsg",IF(AND(ISNA('#_3 Formulas &amp; Functions'!G13),ISNA('3 Formulas &amp; Functions'!G13)),TRUE,FALSE),"PerfectMsg",IF(NOT(ISERROR('#_3 Formulas &amp; Functions'!G13)),IF(ISERROR('3 Formulas &amp; Functions'!G13),TRUE,FALSE),FALSE),"StuErrorMsg",IF(TYPE('#_3 Formulas &amp; Functions'!G13)&lt;&gt;TYPE('3 Formulas &amp; Functions'!G13),TRUE,FALSE),"WrongTypeMsg",IF(_xlfn.ISFORMULA('#_3 Formulas &amp; Functions'!G13),IF(NOT(_xlfn.ISFORMULA('3 Formulas &amp; Functions'!G13)),TRUE),FALSE),"MissingFormulaMsg",IF(NOT(AND(ISNUMBER(FIND("[",_xlfn.FORMULATEXT('#_3 Formulas &amp; Functions'!G13))),ISNUMBER(FIND("!",_xlfn.FORMULATEXT('#_3 Formulas &amp; Functions'!G13))))),AND(ISNUMBER(FIND("[",_xlfn.FORMULATEXT('3 Formulas &amp; Functions'!G13))),ISNUMBER(FIND("!",_xlfn.FORMULATEXT('3 Formulas &amp; Functions'!G13)))),FALSE),"ExternalRefsMsg",IF(ISNUMBER('#_3 Formulas &amp; Functions'!G13),IF(ABS('#_3 Formulas &amp; Functions'!G13-'3 Formulas &amp; Functions'!G13)&gt;0.00001,TRUE,FALSE),IF('#_3 Formulas &amp; Functions'!G13&lt;&gt;'3 Formulas &amp; Functions'!G13,TRUE,FALSE)),IF(ISNUMBER('#_3 Formulas &amp; Functions'!G13),IF('#_3 Formulas &amp; Functions'!G13&gt;'3 Formulas &amp; Functions'!G13,"TooLow","TooHigh"),"WrongAnswer"),NOT(_xlfn.ISFORMULA('#_3 Formulas &amp; Functions'!G13)),IF(_xlfn.IFS(ISTEXT('#_3 Formulas &amp; Functions'!G13),FALSE,ISLOGICAL('#_3 Formulas &amp; Functions'!G13),FALSE,SUBSTITUTE(CELL("format",'#_3 Formulas &amp; Functions'!G13),"-","")=SUBSTITUTE(CELL("format",'3 Formulas &amp; Functions'!G13),"-",""),FALSE,CELL("format",'#_3 Formulas &amp; Functions'!G13)="G",FALSE,AND(CELL("format",'#_3 Formulas &amp; Functions'!G13)="F0",CELL("format",'3 Formulas &amp; Functions'!G13)="G"),FALSE,TRUE,IFERROR(IF(MATCH(CELL("format",'#_3 Formulas &amp; Functions'!G13)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Functions'!G13),_xlfn.FORMULATEXT('3 Formulas &amp; Functions'!G13),'3 Formulas &amp; Functions'!G13),"9","#"),"8","#"),"7","#"),"6","#"),"5","#"),"4","#"),"3","#"),"2","#"),"1","#"),"0","#"),"$",""),"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Functions'!G13),_xlfn.FORMULATEXT('3 Formulas &amp; Functions'!G13),'3 Formulas &amp; Functions'!G13),"9","#"),"8","#"),"7","#"),"6","#"),"5","#"),"4","#"),"3","#"),"2","#"),"1","#"),"0","#"),"$",""),"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Functions'!G13),_xlfn.FORMULATEXT('#_3 Formulas &amp; Functions'!G13),'#_3 Formulas &amp; Functions'!G13),"9","#"),"8","#"),"7","#"),"6","#"),"5","#"),"4","#"),"3","#"),"2","#"),"1","#"),"0","#"),"$",""),"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Functions'!G13),_xlfn.FORMULATEXT('#_3 Formulas &amp; Functions'!G13),'#_3 Formulas &amp; Functions'!G13),"9","#"),"8","#"),"7","#"),"6","#"),"5","#"),"4","#"),"3","#"),"2","#"),"1","#"),"0","#"),"$","")," ",""),",","@"),"&gt;","@"),"&lt;","@"),"=","@"),")","@"),"(","@"),"^","@"),"/","@"),"+","@"),"*","@"),"-","@"),"@#","")))/2,TRUE,FALSE),"HardCodeMsg",IF(LEN(IF(_xlfn.ISFORMULA('3 Formulas &amp; Functions'!G13),_xlfn.FORMULATEXT('3 Formulas &amp; Functions'!G13),'3 Formulas &amp; Functions'!G13))-LEN(SUBSTITUTE(IF(_xlfn.ISFORMULA('3 Formulas &amp; Functions'!G13),_xlfn.FORMULATEXT('3 Formulas &amp; Functions'!G13),'3 Formulas &amp; Functions'!G13),"""",""))&gt;LEN(IF(_xlfn.ISFORMULA('#_3 Formulas &amp; Functions'!G13),_xlfn.FORMULATEXT('#_3 Formulas &amp; Functions'!G13),'#_3 Formulas &amp; Functions'!G13))-LEN(SUBSTITUTE(IF(_xlfn.ISFORMULA('#_3 Formulas &amp; Functions'!G13),_xlfn.FORMULATEXT('#_3 Formulas &amp; Functions'!G13),'#_3 Formulas &amp; Functions'!G13),"""","")),TRUE,FALSE),"HardQuoteMsg",IF(LEN(IF(_xlfn.ISFORMULA('3 Formulas &amp; Functions'!G13),_xlfn.FORMULATEXT('3 Formulas &amp; Functions'!G13),'3 Formulas &amp; Functions'!G13))-LEN(SUBSTITUTE(IF(_xlfn.ISFORMULA('3 Formulas &amp; Functions'!G13),_xlfn.FORMULATEXT('3 Formulas &amp; Functions'!G13),'3 Formulas &amp; Functions'!G13),"$",""))&lt;LEN(IF(_xlfn.ISFORMULA('#_3 Formulas &amp; Functions'!G13),_xlfn.FORMULATEXT('#_3 Formulas &amp; Functions'!G13),'#_3 Formulas &amp; Functions'!G13))-LEN(SUBSTITUTE(IF(_xlfn.ISFORMULA('#_3 Formulas &amp; Functions'!G13),_xlfn.FORMULATEXT('#_3 Formulas &amp; Functions'!G13),'#_3 Formulas &amp; Functions'!G13),"$","")),TRUE,FALSE),"MissingAbsMsg",_xlfn.IFS(ISTEXT('#_3 Formulas &amp; Functions'!G13),FALSE,ISLOGICAL('#_3 Formulas &amp; Functions'!G13),FALSE,SUBSTITUTE(CELL("format",'#_3 Formulas &amp; Functions'!G13),"-","")=SUBSTITUTE(CELL("format",'3 Formulas &amp; Functions'!G13),"-",""),FALSE,CELL("format",'#_3 Formulas &amp; Functions'!G13)="G",FALSE,AND(CELL("format",'#_3 Formulas &amp; Functions'!G13)="F0",CELL("format",'3 Formulas &amp; Functions'!G13)="G"),FALSE,TRUE,IFERROR(IF(MATCH(CELL("format",'#_3 Formulas &amp; Functions'!G13),FormatCodes_SFX!$A$4:$A$53,0)&gt;0,TRUE),FALSE),TRUE,TRUE),"FormatMsg",TRUE,"PerfectMsg")</f>
        <v>PerfectMsg</v>
      </c>
      <c r="H13" s="200" t="str">
        <f ca="1">_xlfn.IFS(ISBLANK('3 Formulas &amp; Functions'!H13),"",IF(NOT(ISNA('#_3 Formulas &amp; Functions'!H13)),IF(ISNA('3 Formulas &amp; Functions'!H13),TRUE,FALSE),FALSE),"StuNAMsg",IF(AND(ISNA('#_3 Formulas &amp; Functions'!H13),ISNA('3 Formulas &amp; Functions'!H13)),TRUE,FALSE),"PerfectMsg",IF(NOT(ISERROR('#_3 Formulas &amp; Functions'!H13)),IF(ISERROR('3 Formulas &amp; Functions'!H13),TRUE,FALSE),FALSE),"StuErrorMsg",IF(TYPE('#_3 Formulas &amp; Functions'!H13)&lt;&gt;TYPE('3 Formulas &amp; Functions'!H13),TRUE,FALSE),"WrongTypeMsg",IF(_xlfn.ISFORMULA('#_3 Formulas &amp; Functions'!H13),IF(NOT(_xlfn.ISFORMULA('3 Formulas &amp; Functions'!H13)),TRUE),FALSE),"MissingFormulaMsg",IF(NOT(AND(ISNUMBER(FIND("[",_xlfn.FORMULATEXT('#_3 Formulas &amp; Functions'!H13))),ISNUMBER(FIND("!",_xlfn.FORMULATEXT('#_3 Formulas &amp; Functions'!H13))))),AND(ISNUMBER(FIND("[",_xlfn.FORMULATEXT('3 Formulas &amp; Functions'!H13))),ISNUMBER(FIND("!",_xlfn.FORMULATEXT('3 Formulas &amp; Functions'!H13)))),FALSE),"ExternalRefsMsg",IF(ISNUMBER('#_3 Formulas &amp; Functions'!H13),IF(ABS('#_3 Formulas &amp; Functions'!H13-'3 Formulas &amp; Functions'!H13)&gt;0.00001,TRUE,FALSE),IF('#_3 Formulas &amp; Functions'!H13&lt;&gt;'3 Formulas &amp; Functions'!H13,TRUE,FALSE)),IF(ISNUMBER('#_3 Formulas &amp; Functions'!H13),IF('#_3 Formulas &amp; Functions'!H13&gt;'3 Formulas &amp; Functions'!H13,"TooLow","TooHigh"),"WrongAnswer"),NOT(_xlfn.ISFORMULA('#_3 Formulas &amp; Functions'!H13)),IF(_xlfn.IFS(ISTEXT('#_3 Formulas &amp; Functions'!H13),FALSE,ISLOGICAL('#_3 Formulas &amp; Functions'!H13),FALSE,SUBSTITUTE(CELL("format",'#_3 Formulas &amp; Functions'!H13),"-","")=SUBSTITUTE(CELL("format",'3 Formulas &amp; Functions'!H13),"-",""),FALSE,CELL("format",'#_3 Formulas &amp; Functions'!H13)="G",FALSE,AND(CELL("format",'#_3 Formulas &amp; Functions'!H13)="F0",CELL("format",'3 Formulas &amp; Functions'!H13)="G"),FALSE,TRUE,IFERROR(IF(MATCH(CELL("format",'#_3 Formulas &amp; Functions'!H13)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Functions'!H13),_xlfn.FORMULATEXT('3 Formulas &amp; Functions'!H13),'3 Formulas &amp; Functions'!H13),"9","#"),"8","#"),"7","#"),"6","#"),"5","#"),"4","#"),"3","#"),"2","#"),"1","#"),"0","#"),"$",""),"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Functions'!H13),_xlfn.FORMULATEXT('3 Formulas &amp; Functions'!H13),'3 Formulas &amp; Functions'!H13),"9","#"),"8","#"),"7","#"),"6","#"),"5","#"),"4","#"),"3","#"),"2","#"),"1","#"),"0","#"),"$",""),"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Functions'!H13),_xlfn.FORMULATEXT('#_3 Formulas &amp; Functions'!H13),'#_3 Formulas &amp; Functions'!H13),"9","#"),"8","#"),"7","#"),"6","#"),"5","#"),"4","#"),"3","#"),"2","#"),"1","#"),"0","#"),"$",""),"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Functions'!H13),_xlfn.FORMULATEXT('#_3 Formulas &amp; Functions'!H13),'#_3 Formulas &amp; Functions'!H13),"9","#"),"8","#"),"7","#"),"6","#"),"5","#"),"4","#"),"3","#"),"2","#"),"1","#"),"0","#"),"$","")," ",""),",","@"),"&gt;","@"),"&lt;","@"),"=","@"),")","@"),"(","@"),"^","@"),"/","@"),"+","@"),"*","@"),"-","@"),"@#","")))/2,TRUE,FALSE),"HardCodeMsg",IF(LEN(IF(_xlfn.ISFORMULA('3 Formulas &amp; Functions'!H13),_xlfn.FORMULATEXT('3 Formulas &amp; Functions'!H13),'3 Formulas &amp; Functions'!H13))-LEN(SUBSTITUTE(IF(_xlfn.ISFORMULA('3 Formulas &amp; Functions'!H13),_xlfn.FORMULATEXT('3 Formulas &amp; Functions'!H13),'3 Formulas &amp; Functions'!H13),"""",""))&gt;LEN(IF(_xlfn.ISFORMULA('#_3 Formulas &amp; Functions'!H13),_xlfn.FORMULATEXT('#_3 Formulas &amp; Functions'!H13),'#_3 Formulas &amp; Functions'!H13))-LEN(SUBSTITUTE(IF(_xlfn.ISFORMULA('#_3 Formulas &amp; Functions'!H13),_xlfn.FORMULATEXT('#_3 Formulas &amp; Functions'!H13),'#_3 Formulas &amp; Functions'!H13),"""","")),TRUE,FALSE),"HardQuoteMsg",IF(LEN(IF(_xlfn.ISFORMULA('3 Formulas &amp; Functions'!H13),_xlfn.FORMULATEXT('3 Formulas &amp; Functions'!H13),'3 Formulas &amp; Functions'!H13))-LEN(SUBSTITUTE(IF(_xlfn.ISFORMULA('3 Formulas &amp; Functions'!H13),_xlfn.FORMULATEXT('3 Formulas &amp; Functions'!H13),'3 Formulas &amp; Functions'!H13),"$",""))&lt;LEN(IF(_xlfn.ISFORMULA('#_3 Formulas &amp; Functions'!H13),_xlfn.FORMULATEXT('#_3 Formulas &amp; Functions'!H13),'#_3 Formulas &amp; Functions'!H13))-LEN(SUBSTITUTE(IF(_xlfn.ISFORMULA('#_3 Formulas &amp; Functions'!H13),_xlfn.FORMULATEXT('#_3 Formulas &amp; Functions'!H13),'#_3 Formulas &amp; Functions'!H13),"$","")),TRUE,FALSE),"MissingAbsMsg",_xlfn.IFS(ISTEXT('#_3 Formulas &amp; Functions'!H13),FALSE,ISLOGICAL('#_3 Formulas &amp; Functions'!H13),FALSE,SUBSTITUTE(CELL("format",'#_3 Formulas &amp; Functions'!H13),"-","")=SUBSTITUTE(CELL("format",'3 Formulas &amp; Functions'!H13),"-",""),FALSE,CELL("format",'#_3 Formulas &amp; Functions'!H13)="G",FALSE,AND(CELL("format",'#_3 Formulas &amp; Functions'!H13)="F0",CELL("format",'3 Formulas &amp; Functions'!H13)="G"),FALSE,TRUE,IFERROR(IF(MATCH(CELL("format",'#_3 Formulas &amp; Functions'!H13),FormatCodes_SFX!$A$4:$A$53,0)&gt;0,TRUE),FALSE),TRUE,TRUE),"FormatMsg",TRUE,"PerfectMsg")</f>
        <v>PerfectMsg</v>
      </c>
      <c r="I13" s="200"/>
      <c r="J13" s="215">
        <v>0</v>
      </c>
      <c r="K13" s="215">
        <v>0</v>
      </c>
      <c r="L13" s="215" t="str">
        <f ca="1">_xlfn.IFS(ISBLANK('3 Formulas &amp; Functions'!L13),"",IF(NOT(ISNA('#_3 Formulas &amp; Functions'!L13)),IF(ISNA('3 Formulas &amp; Functions'!L13),TRUE,FALSE),FALSE),"StuNAMsg",IF(AND(ISNA('#_3 Formulas &amp; Functions'!L13),ISNA('3 Formulas &amp; Functions'!L13)),TRUE,FALSE),"PerfectMsg",IF(NOT(ISERROR('#_3 Formulas &amp; Functions'!L13)),IF(ISERROR('3 Formulas &amp; Functions'!L13),TRUE,FALSE),FALSE),"StuErrorMsg",IF(TYPE('#_3 Formulas &amp; Functions'!L13)&lt;&gt;TYPE('3 Formulas &amp; Functions'!L13),TRUE,FALSE),"WrongTypeMsg",IF(_xlfn.ISFORMULA('#_3 Formulas &amp; Functions'!L13),IF(NOT(_xlfn.ISFORMULA('3 Formulas &amp; Functions'!L13)),TRUE),FALSE),"MissingFormulaMsg",IF(NOT(AND(ISNUMBER(FIND("[",_xlfn.FORMULATEXT('#_3 Formulas &amp; Functions'!L13))),ISNUMBER(FIND("!",_xlfn.FORMULATEXT('#_3 Formulas &amp; Functions'!L13))))),AND(ISNUMBER(FIND("[",_xlfn.FORMULATEXT('3 Formulas &amp; Functions'!L13))),ISNUMBER(FIND("!",_xlfn.FORMULATEXT('3 Formulas &amp; Functions'!L13)))),FALSE),"ExternalRefsMsg",IF(ISNUMBER('#_3 Formulas &amp; Functions'!L13),IF(ABS('#_3 Formulas &amp; Functions'!L13-'3 Formulas &amp; Functions'!L13)&gt;0.00001,TRUE,FALSE),IF('#_3 Formulas &amp; Functions'!L13&lt;&gt;'3 Formulas &amp; Functions'!L13,TRUE,FALSE)),IF(ISNUMBER('#_3 Formulas &amp; Functions'!L13),IF('#_3 Formulas &amp; Functions'!L13&gt;'3 Formulas &amp; Functions'!L13,"TooLow","TooHigh"),"WrongAnswer"),NOT(_xlfn.ISFORMULA('#_3 Formulas &amp; Functions'!L13)),IF(_xlfn.IFS(ISTEXT('#_3 Formulas &amp; Functions'!L13),FALSE,ISLOGICAL('#_3 Formulas &amp; Functions'!L13),FALSE,SUBSTITUTE(CELL("format",'#_3 Formulas &amp; Functions'!L13),"-","")=SUBSTITUTE(CELL("format",'3 Formulas &amp; Functions'!L13),"-",""),FALSE,CELL("format",'#_3 Formulas &amp; Functions'!L13)="G",FALSE,AND(CELL("format",'#_3 Formulas &amp; Functions'!L13)="F0",CELL("format",'3 Formulas &amp; Functions'!L13)="G"),FALSE,TRUE,IFERROR(IF(MATCH(CELL("format",'#_3 Formulas &amp; Functions'!L13)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Functions'!L13),_xlfn.FORMULATEXT('3 Formulas &amp; Functions'!L13),'3 Formulas &amp; Functions'!L13),"9","#"),"8","#"),"7","#"),"6","#"),"5","#"),"4","#"),"3","#"),"2","#"),"1","#"),"0","#"),"$",""),"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Functions'!L13),_xlfn.FORMULATEXT('3 Formulas &amp; Functions'!L13),'3 Formulas &amp; Functions'!L13),"9","#"),"8","#"),"7","#"),"6","#"),"5","#"),"4","#"),"3","#"),"2","#"),"1","#"),"0","#"),"$",""),"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Functions'!L13),_xlfn.FORMULATEXT('#_3 Formulas &amp; Functions'!L13),'#_3 Formulas &amp; Functions'!L13),"9","#"),"8","#"),"7","#"),"6","#"),"5","#"),"4","#"),"3","#"),"2","#"),"1","#"),"0","#"),"$",""),"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Functions'!L13),_xlfn.FORMULATEXT('#_3 Formulas &amp; Functions'!L13),'#_3 Formulas &amp; Functions'!L13),"9","#"),"8","#"),"7","#"),"6","#"),"5","#"),"4","#"),"3","#"),"2","#"),"1","#"),"0","#"),"$","")," ",""),",","@"),"&gt;","@"),"&lt;","@"),"=","@"),")","@"),"(","@"),"^","@"),"/","@"),"+","@"),"*","@"),"-","@"),"@#","")))/2,TRUE,FALSE),"HardCodeMsg",IF(LEN(IF(_xlfn.ISFORMULA('3 Formulas &amp; Functions'!L13),_xlfn.FORMULATEXT('3 Formulas &amp; Functions'!L13),'3 Formulas &amp; Functions'!L13))-LEN(SUBSTITUTE(IF(_xlfn.ISFORMULA('3 Formulas &amp; Functions'!L13),_xlfn.FORMULATEXT('3 Formulas &amp; Functions'!L13),'3 Formulas &amp; Functions'!L13),"""",""))&gt;LEN(IF(_xlfn.ISFORMULA('#_3 Formulas &amp; Functions'!L13),_xlfn.FORMULATEXT('#_3 Formulas &amp; Functions'!L13),'#_3 Formulas &amp; Functions'!L13))-LEN(SUBSTITUTE(IF(_xlfn.ISFORMULA('#_3 Formulas &amp; Functions'!L13),_xlfn.FORMULATEXT('#_3 Formulas &amp; Functions'!L13),'#_3 Formulas &amp; Functions'!L13),"""","")),TRUE,FALSE),"HardQuoteMsg",IF(LEN(IF(_xlfn.ISFORMULA('3 Formulas &amp; Functions'!L13),_xlfn.FORMULATEXT('3 Formulas &amp; Functions'!L13),'3 Formulas &amp; Functions'!L13))-LEN(SUBSTITUTE(IF(_xlfn.ISFORMULA('3 Formulas &amp; Functions'!L13),_xlfn.FORMULATEXT('3 Formulas &amp; Functions'!L13),'3 Formulas &amp; Functions'!L13),"$",""))&lt;LEN(IF(_xlfn.ISFORMULA('#_3 Formulas &amp; Functions'!L13),_xlfn.FORMULATEXT('#_3 Formulas &amp; Functions'!L13),'#_3 Formulas &amp; Functions'!L13))-LEN(SUBSTITUTE(IF(_xlfn.ISFORMULA('#_3 Formulas &amp; Functions'!L13),_xlfn.FORMULATEXT('#_3 Formulas &amp; Functions'!L13),'#_3 Formulas &amp; Functions'!L13),"$","")),TRUE,FALSE),"MissingAbsMsg",_xlfn.IFS(ISTEXT('#_3 Formulas &amp; Functions'!L13),FALSE,ISLOGICAL('#_3 Formulas &amp; Functions'!L13),FALSE,SUBSTITUTE(CELL("format",'#_3 Formulas &amp; Functions'!L13),"-","")=SUBSTITUTE(CELL("format",'3 Formulas &amp; Functions'!L13),"-",""),FALSE,CELL("format",'#_3 Formulas &amp; Functions'!L13)="G",FALSE,AND(CELL("format",'#_3 Formulas &amp; Functions'!L13)="F0",CELL("format",'3 Formulas &amp; Functions'!L13)="G"),FALSE,TRUE,IFERROR(IF(MATCH(CELL("format",'#_3 Formulas &amp; Functions'!L13),FormatCodes_SFX!$A$4:$A$53,0)&gt;0,TRUE),FALSE),TRUE,TRUE),"FormatMsg",TRUE,"PerfectMsg")</f>
        <v>PerfectMsg</v>
      </c>
      <c r="M13" s="200"/>
      <c r="N13" s="216">
        <v>0</v>
      </c>
      <c r="O13" s="217">
        <v>0</v>
      </c>
      <c r="P13" s="215" t="str">
        <f ca="1">_xlfn.IFS(ISBLANK('3 Formulas &amp; Functions'!P13),"",IF(NOT(ISNA('#_3 Formulas &amp; Functions'!P13)),IF(ISNA('3 Formulas &amp; Functions'!P13),TRUE,FALSE),FALSE),"StuNAMsg",IF(AND(ISNA('#_3 Formulas &amp; Functions'!P13),ISNA('3 Formulas &amp; Functions'!P13)),TRUE,FALSE),"PerfectMsg",IF(NOT(ISERROR('#_3 Formulas &amp; Functions'!P13)),IF(ISERROR('3 Formulas &amp; Functions'!P13),TRUE,FALSE),FALSE),"StuErrorMsg",IF(TYPE('#_3 Formulas &amp; Functions'!P13)&lt;&gt;TYPE('3 Formulas &amp; Functions'!P13),TRUE,FALSE),"WrongTypeMsg",IF(_xlfn.ISFORMULA('#_3 Formulas &amp; Functions'!P13),IF(NOT(_xlfn.ISFORMULA('3 Formulas &amp; Functions'!P13)),TRUE),FALSE),"MissingFormulaMsg",IF(NOT(AND(ISNUMBER(FIND("[",_xlfn.FORMULATEXT('#_3 Formulas &amp; Functions'!P13))),ISNUMBER(FIND("!",_xlfn.FORMULATEXT('#_3 Formulas &amp; Functions'!P13))))),AND(ISNUMBER(FIND("[",_xlfn.FORMULATEXT('3 Formulas &amp; Functions'!P13))),ISNUMBER(FIND("!",_xlfn.FORMULATEXT('3 Formulas &amp; Functions'!P13)))),FALSE),"ExternalRefsMsg",IF(ISNUMBER('#_3 Formulas &amp; Functions'!P13),IF(ABS('#_3 Formulas &amp; Functions'!P13-'3 Formulas &amp; Functions'!P13)&gt;0.00001,TRUE,FALSE),IF('#_3 Formulas &amp; Functions'!P13&lt;&gt;'3 Formulas &amp; Functions'!P13,TRUE,FALSE)),IF(ISNUMBER('#_3 Formulas &amp; Functions'!P13),IF('#_3 Formulas &amp; Functions'!P13&gt;'3 Formulas &amp; Functions'!P13,"TooLow","TooHigh"),"WrongAnswer"),NOT(_xlfn.ISFORMULA('#_3 Formulas &amp; Functions'!P13)),IF(_xlfn.IFS(ISTEXT('#_3 Formulas &amp; Functions'!P13),FALSE,ISLOGICAL('#_3 Formulas &amp; Functions'!P13),FALSE,SUBSTITUTE(CELL("format",'#_3 Formulas &amp; Functions'!P13),"-","")=SUBSTITUTE(CELL("format",'3 Formulas &amp; Functions'!P13),"-",""),FALSE,CELL("format",'#_3 Formulas &amp; Functions'!P13)="G",FALSE,AND(CELL("format",'#_3 Formulas &amp; Functions'!P13)="F0",CELL("format",'3 Formulas &amp; Functions'!P13)="G"),FALSE,TRUE,IFERROR(IF(MATCH(CELL("format",'#_3 Formulas &amp; Functions'!P13)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Functions'!P13),_xlfn.FORMULATEXT('3 Formulas &amp; Functions'!P13),'3 Formulas &amp; Functions'!P13),"9","#"),"8","#"),"7","#"),"6","#"),"5","#"),"4","#"),"3","#"),"2","#"),"1","#"),"0","#"),"$",""),"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Functions'!P13),_xlfn.FORMULATEXT('3 Formulas &amp; Functions'!P13),'3 Formulas &amp; Functions'!P13),"9","#"),"8","#"),"7","#"),"6","#"),"5","#"),"4","#"),"3","#"),"2","#"),"1","#"),"0","#"),"$",""),"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Functions'!P13),_xlfn.FORMULATEXT('#_3 Formulas &amp; Functions'!P13),'#_3 Formulas &amp; Functions'!P13),"9","#"),"8","#"),"7","#"),"6","#"),"5","#"),"4","#"),"3","#"),"2","#"),"1","#"),"0","#"),"$",""),"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Functions'!P13),_xlfn.FORMULATEXT('#_3 Formulas &amp; Functions'!P13),'#_3 Formulas &amp; Functions'!P13),"9","#"),"8","#"),"7","#"),"6","#"),"5","#"),"4","#"),"3","#"),"2","#"),"1","#"),"0","#"),"$","")," ",""),",","@"),"&gt;","@"),"&lt;","@"),"=","@"),")","@"),"(","@"),"^","@"),"/","@"),"+","@"),"*","@"),"-","@"),"@#","")))/2,TRUE,FALSE),"HardCodeMsg",IF(LEN(IF(_xlfn.ISFORMULA('3 Formulas &amp; Functions'!P13),_xlfn.FORMULATEXT('3 Formulas &amp; Functions'!P13),'3 Formulas &amp; Functions'!P13))-LEN(SUBSTITUTE(IF(_xlfn.ISFORMULA('3 Formulas &amp; Functions'!P13),_xlfn.FORMULATEXT('3 Formulas &amp; Functions'!P13),'3 Formulas &amp; Functions'!P13),"""",""))&gt;LEN(IF(_xlfn.ISFORMULA('#_3 Formulas &amp; Functions'!P13),_xlfn.FORMULATEXT('#_3 Formulas &amp; Functions'!P13),'#_3 Formulas &amp; Functions'!P13))-LEN(SUBSTITUTE(IF(_xlfn.ISFORMULA('#_3 Formulas &amp; Functions'!P13),_xlfn.FORMULATEXT('#_3 Formulas &amp; Functions'!P13),'#_3 Formulas &amp; Functions'!P13),"""","")),TRUE,FALSE),"HardQuoteMsg",IF(LEN(IF(_xlfn.ISFORMULA('3 Formulas &amp; Functions'!P13),_xlfn.FORMULATEXT('3 Formulas &amp; Functions'!P13),'3 Formulas &amp; Functions'!P13))-LEN(SUBSTITUTE(IF(_xlfn.ISFORMULA('3 Formulas &amp; Functions'!P13),_xlfn.FORMULATEXT('3 Formulas &amp; Functions'!P13),'3 Formulas &amp; Functions'!P13),"$",""))&lt;LEN(IF(_xlfn.ISFORMULA('#_3 Formulas &amp; Functions'!P13),_xlfn.FORMULATEXT('#_3 Formulas &amp; Functions'!P13),'#_3 Formulas &amp; Functions'!P13))-LEN(SUBSTITUTE(IF(_xlfn.ISFORMULA('#_3 Formulas &amp; Functions'!P13),_xlfn.FORMULATEXT('#_3 Formulas &amp; Functions'!P13),'#_3 Formulas &amp; Functions'!P13),"$","")),TRUE,FALSE),"MissingAbsMsg",_xlfn.IFS(ISTEXT('#_3 Formulas &amp; Functions'!P13),FALSE,ISLOGICAL('#_3 Formulas &amp; Functions'!P13),FALSE,SUBSTITUTE(CELL("format",'#_3 Formulas &amp; Functions'!P13),"-","")=SUBSTITUTE(CELL("format",'3 Formulas &amp; Functions'!P13),"-",""),FALSE,CELL("format",'#_3 Formulas &amp; Functions'!P13)="G",FALSE,AND(CELL("format",'#_3 Formulas &amp; Functions'!P13)="F0",CELL("format",'3 Formulas &amp; Functions'!P13)="G"),FALSE,TRUE,IFERROR(IF(MATCH(CELL("format",'#_3 Formulas &amp; Functions'!P13),FormatCodes_SFX!$A$4:$A$53,0)&gt;0,TRUE),FALSE),TRUE,TRUE),"FormatMsg",TRUE,"PerfectMsg")</f>
        <v>PerfectMsg</v>
      </c>
      <c r="Q13" s="200"/>
      <c r="R13" s="200"/>
      <c r="V13" s="200"/>
    </row>
    <row r="14" spans="1:22">
      <c r="C14" s="200">
        <v>0</v>
      </c>
      <c r="D14" s="200">
        <v>0</v>
      </c>
      <c r="E14" s="200">
        <v>0</v>
      </c>
      <c r="F14" s="200">
        <v>0</v>
      </c>
      <c r="G14" s="200" t="str">
        <f ca="1">_xlfn.IFS(ISBLANK('3 Formulas &amp; Functions'!G14),"",IF(NOT(ISNA('#_3 Formulas &amp; Functions'!G14)),IF(ISNA('3 Formulas &amp; Functions'!G14),TRUE,FALSE),FALSE),"StuNAMsg",IF(AND(ISNA('#_3 Formulas &amp; Functions'!G14),ISNA('3 Formulas &amp; Functions'!G14)),TRUE,FALSE),"PerfectMsg",IF(NOT(ISERROR('#_3 Formulas &amp; Functions'!G14)),IF(ISERROR('3 Formulas &amp; Functions'!G14),TRUE,FALSE),FALSE),"StuErrorMsg",IF(TYPE('#_3 Formulas &amp; Functions'!G14)&lt;&gt;TYPE('3 Formulas &amp; Functions'!G14),TRUE,FALSE),"WrongTypeMsg",IF(_xlfn.ISFORMULA('#_3 Formulas &amp; Functions'!G14),IF(NOT(_xlfn.ISFORMULA('3 Formulas &amp; Functions'!G14)),TRUE),FALSE),"MissingFormulaMsg",IF(NOT(AND(ISNUMBER(FIND("[",_xlfn.FORMULATEXT('#_3 Formulas &amp; Functions'!G14))),ISNUMBER(FIND("!",_xlfn.FORMULATEXT('#_3 Formulas &amp; Functions'!G14))))),AND(ISNUMBER(FIND("[",_xlfn.FORMULATEXT('3 Formulas &amp; Functions'!G14))),ISNUMBER(FIND("!",_xlfn.FORMULATEXT('3 Formulas &amp; Functions'!G14)))),FALSE),"ExternalRefsMsg",IF(ISNUMBER('#_3 Formulas &amp; Functions'!G14),IF(ABS('#_3 Formulas &amp; Functions'!G14-'3 Formulas &amp; Functions'!G14)&gt;0.00001,TRUE,FALSE),IF('#_3 Formulas &amp; Functions'!G14&lt;&gt;'3 Formulas &amp; Functions'!G14,TRUE,FALSE)),IF(ISNUMBER('#_3 Formulas &amp; Functions'!G14),IF('#_3 Formulas &amp; Functions'!G14&gt;'3 Formulas &amp; Functions'!G14,"TooLow","TooHigh"),"WrongAnswer"),NOT(_xlfn.ISFORMULA('#_3 Formulas &amp; Functions'!G14)),IF(_xlfn.IFS(ISTEXT('#_3 Formulas &amp; Functions'!G14),FALSE,ISLOGICAL('#_3 Formulas &amp; Functions'!G14),FALSE,SUBSTITUTE(CELL("format",'#_3 Formulas &amp; Functions'!G14),"-","")=SUBSTITUTE(CELL("format",'3 Formulas &amp; Functions'!G14),"-",""),FALSE,CELL("format",'#_3 Formulas &amp; Functions'!G14)="G",FALSE,AND(CELL("format",'#_3 Formulas &amp; Functions'!G14)="F0",CELL("format",'3 Formulas &amp; Functions'!G14)="G"),FALSE,TRUE,IFERROR(IF(MATCH(CELL("format",'#_3 Formulas &amp; Functions'!G14)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Functions'!G14),_xlfn.FORMULATEXT('3 Formulas &amp; Functions'!G14),'3 Formulas &amp; Functions'!G14),"9","#"),"8","#"),"7","#"),"6","#"),"5","#"),"4","#"),"3","#"),"2","#"),"1","#"),"0","#"),"$",""),"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Functions'!G14),_xlfn.FORMULATEXT('3 Formulas &amp; Functions'!G14),'3 Formulas &amp; Functions'!G14),"9","#"),"8","#"),"7","#"),"6","#"),"5","#"),"4","#"),"3","#"),"2","#"),"1","#"),"0","#"),"$",""),"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Functions'!G14),_xlfn.FORMULATEXT('#_3 Formulas &amp; Functions'!G14),'#_3 Formulas &amp; Functions'!G14),"9","#"),"8","#"),"7","#"),"6","#"),"5","#"),"4","#"),"3","#"),"2","#"),"1","#"),"0","#"),"$",""),"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Functions'!G14),_xlfn.FORMULATEXT('#_3 Formulas &amp; Functions'!G14),'#_3 Formulas &amp; Functions'!G14),"9","#"),"8","#"),"7","#"),"6","#"),"5","#"),"4","#"),"3","#"),"2","#"),"1","#"),"0","#"),"$","")," ",""),",","@"),"&gt;","@"),"&lt;","@"),"=","@"),")","@"),"(","@"),"^","@"),"/","@"),"+","@"),"*","@"),"-","@"),"@#","")))/2,TRUE,FALSE),"HardCodeMsg",IF(LEN(IF(_xlfn.ISFORMULA('3 Formulas &amp; Functions'!G14),_xlfn.FORMULATEXT('3 Formulas &amp; Functions'!G14),'3 Formulas &amp; Functions'!G14))-LEN(SUBSTITUTE(IF(_xlfn.ISFORMULA('3 Formulas &amp; Functions'!G14),_xlfn.FORMULATEXT('3 Formulas &amp; Functions'!G14),'3 Formulas &amp; Functions'!G14),"""",""))&gt;LEN(IF(_xlfn.ISFORMULA('#_3 Formulas &amp; Functions'!G14),_xlfn.FORMULATEXT('#_3 Formulas &amp; Functions'!G14),'#_3 Formulas &amp; Functions'!G14))-LEN(SUBSTITUTE(IF(_xlfn.ISFORMULA('#_3 Formulas &amp; Functions'!G14),_xlfn.FORMULATEXT('#_3 Formulas &amp; Functions'!G14),'#_3 Formulas &amp; Functions'!G14),"""","")),TRUE,FALSE),"HardQuoteMsg",IF(LEN(IF(_xlfn.ISFORMULA('3 Formulas &amp; Functions'!G14),_xlfn.FORMULATEXT('3 Formulas &amp; Functions'!G14),'3 Formulas &amp; Functions'!G14))-LEN(SUBSTITUTE(IF(_xlfn.ISFORMULA('3 Formulas &amp; Functions'!G14),_xlfn.FORMULATEXT('3 Formulas &amp; Functions'!G14),'3 Formulas &amp; Functions'!G14),"$",""))&lt;LEN(IF(_xlfn.ISFORMULA('#_3 Formulas &amp; Functions'!G14),_xlfn.FORMULATEXT('#_3 Formulas &amp; Functions'!G14),'#_3 Formulas &amp; Functions'!G14))-LEN(SUBSTITUTE(IF(_xlfn.ISFORMULA('#_3 Formulas &amp; Functions'!G14),_xlfn.FORMULATEXT('#_3 Formulas &amp; Functions'!G14),'#_3 Formulas &amp; Functions'!G14),"$","")),TRUE,FALSE),"MissingAbsMsg",_xlfn.IFS(ISTEXT('#_3 Formulas &amp; Functions'!G14),FALSE,ISLOGICAL('#_3 Formulas &amp; Functions'!G14),FALSE,SUBSTITUTE(CELL("format",'#_3 Formulas &amp; Functions'!G14),"-","")=SUBSTITUTE(CELL("format",'3 Formulas &amp; Functions'!G14),"-",""),FALSE,CELL("format",'#_3 Formulas &amp; Functions'!G14)="G",FALSE,AND(CELL("format",'#_3 Formulas &amp; Functions'!G14)="F0",CELL("format",'3 Formulas &amp; Functions'!G14)="G"),FALSE,TRUE,IFERROR(IF(MATCH(CELL("format",'#_3 Formulas &amp; Functions'!G14),FormatCodes_SFX!$A$4:$A$53,0)&gt;0,TRUE),FALSE),TRUE,TRUE),"FormatMsg",TRUE,"PerfectMsg")</f>
        <v>PerfectMsg</v>
      </c>
      <c r="H14" s="200" t="str">
        <f ca="1">_xlfn.IFS(ISBLANK('3 Formulas &amp; Functions'!H14),"",IF(NOT(ISNA('#_3 Formulas &amp; Functions'!H14)),IF(ISNA('3 Formulas &amp; Functions'!H14),TRUE,FALSE),FALSE),"StuNAMsg",IF(AND(ISNA('#_3 Formulas &amp; Functions'!H14),ISNA('3 Formulas &amp; Functions'!H14)),TRUE,FALSE),"PerfectMsg",IF(NOT(ISERROR('#_3 Formulas &amp; Functions'!H14)),IF(ISERROR('3 Formulas &amp; Functions'!H14),TRUE,FALSE),FALSE),"StuErrorMsg",IF(TYPE('#_3 Formulas &amp; Functions'!H14)&lt;&gt;TYPE('3 Formulas &amp; Functions'!H14),TRUE,FALSE),"WrongTypeMsg",IF(_xlfn.ISFORMULA('#_3 Formulas &amp; Functions'!H14),IF(NOT(_xlfn.ISFORMULA('3 Formulas &amp; Functions'!H14)),TRUE),FALSE),"MissingFormulaMsg",IF(NOT(AND(ISNUMBER(FIND("[",_xlfn.FORMULATEXT('#_3 Formulas &amp; Functions'!H14))),ISNUMBER(FIND("!",_xlfn.FORMULATEXT('#_3 Formulas &amp; Functions'!H14))))),AND(ISNUMBER(FIND("[",_xlfn.FORMULATEXT('3 Formulas &amp; Functions'!H14))),ISNUMBER(FIND("!",_xlfn.FORMULATEXT('3 Formulas &amp; Functions'!H14)))),FALSE),"ExternalRefsMsg",IF(ISNUMBER('#_3 Formulas &amp; Functions'!H14),IF(ABS('#_3 Formulas &amp; Functions'!H14-'3 Formulas &amp; Functions'!H14)&gt;0.00001,TRUE,FALSE),IF('#_3 Formulas &amp; Functions'!H14&lt;&gt;'3 Formulas &amp; Functions'!H14,TRUE,FALSE)),IF(ISNUMBER('#_3 Formulas &amp; Functions'!H14),IF('#_3 Formulas &amp; Functions'!H14&gt;'3 Formulas &amp; Functions'!H14,"TooLow","TooHigh"),"WrongAnswer"),NOT(_xlfn.ISFORMULA('#_3 Formulas &amp; Functions'!H14)),IF(_xlfn.IFS(ISTEXT('#_3 Formulas &amp; Functions'!H14),FALSE,ISLOGICAL('#_3 Formulas &amp; Functions'!H14),FALSE,SUBSTITUTE(CELL("format",'#_3 Formulas &amp; Functions'!H14),"-","")=SUBSTITUTE(CELL("format",'3 Formulas &amp; Functions'!H14),"-",""),FALSE,CELL("format",'#_3 Formulas &amp; Functions'!H14)="G",FALSE,AND(CELL("format",'#_3 Formulas &amp; Functions'!H14)="F0",CELL("format",'3 Formulas &amp; Functions'!H14)="G"),FALSE,TRUE,IFERROR(IF(MATCH(CELL("format",'#_3 Formulas &amp; Functions'!H14)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Functions'!H14),_xlfn.FORMULATEXT('3 Formulas &amp; Functions'!H14),'3 Formulas &amp; Functions'!H14),"9","#"),"8","#"),"7","#"),"6","#"),"5","#"),"4","#"),"3","#"),"2","#"),"1","#"),"0","#"),"$",""),"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Functions'!H14),_xlfn.FORMULATEXT('3 Formulas &amp; Functions'!H14),'3 Formulas &amp; Functions'!H14),"9","#"),"8","#"),"7","#"),"6","#"),"5","#"),"4","#"),"3","#"),"2","#"),"1","#"),"0","#"),"$",""),"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Functions'!H14),_xlfn.FORMULATEXT('#_3 Formulas &amp; Functions'!H14),'#_3 Formulas &amp; Functions'!H14),"9","#"),"8","#"),"7","#"),"6","#"),"5","#"),"4","#"),"3","#"),"2","#"),"1","#"),"0","#"),"$",""),"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Functions'!H14),_xlfn.FORMULATEXT('#_3 Formulas &amp; Functions'!H14),'#_3 Formulas &amp; Functions'!H14),"9","#"),"8","#"),"7","#"),"6","#"),"5","#"),"4","#"),"3","#"),"2","#"),"1","#"),"0","#"),"$","")," ",""),",","@"),"&gt;","@"),"&lt;","@"),"=","@"),")","@"),"(","@"),"^","@"),"/","@"),"+","@"),"*","@"),"-","@"),"@#","")))/2,TRUE,FALSE),"HardCodeMsg",IF(LEN(IF(_xlfn.ISFORMULA('3 Formulas &amp; Functions'!H14),_xlfn.FORMULATEXT('3 Formulas &amp; Functions'!H14),'3 Formulas &amp; Functions'!H14))-LEN(SUBSTITUTE(IF(_xlfn.ISFORMULA('3 Formulas &amp; Functions'!H14),_xlfn.FORMULATEXT('3 Formulas &amp; Functions'!H14),'3 Formulas &amp; Functions'!H14),"""",""))&gt;LEN(IF(_xlfn.ISFORMULA('#_3 Formulas &amp; Functions'!H14),_xlfn.FORMULATEXT('#_3 Formulas &amp; Functions'!H14),'#_3 Formulas &amp; Functions'!H14))-LEN(SUBSTITUTE(IF(_xlfn.ISFORMULA('#_3 Formulas &amp; Functions'!H14),_xlfn.FORMULATEXT('#_3 Formulas &amp; Functions'!H14),'#_3 Formulas &amp; Functions'!H14),"""","")),TRUE,FALSE),"HardQuoteMsg",IF(LEN(IF(_xlfn.ISFORMULA('3 Formulas &amp; Functions'!H14),_xlfn.FORMULATEXT('3 Formulas &amp; Functions'!H14),'3 Formulas &amp; Functions'!H14))-LEN(SUBSTITUTE(IF(_xlfn.ISFORMULA('3 Formulas &amp; Functions'!H14),_xlfn.FORMULATEXT('3 Formulas &amp; Functions'!H14),'3 Formulas &amp; Functions'!H14),"$",""))&lt;LEN(IF(_xlfn.ISFORMULA('#_3 Formulas &amp; Functions'!H14),_xlfn.FORMULATEXT('#_3 Formulas &amp; Functions'!H14),'#_3 Formulas &amp; Functions'!H14))-LEN(SUBSTITUTE(IF(_xlfn.ISFORMULA('#_3 Formulas &amp; Functions'!H14),_xlfn.FORMULATEXT('#_3 Formulas &amp; Functions'!H14),'#_3 Formulas &amp; Functions'!H14),"$","")),TRUE,FALSE),"MissingAbsMsg",_xlfn.IFS(ISTEXT('#_3 Formulas &amp; Functions'!H14),FALSE,ISLOGICAL('#_3 Formulas &amp; Functions'!H14),FALSE,SUBSTITUTE(CELL("format",'#_3 Formulas &amp; Functions'!H14),"-","")=SUBSTITUTE(CELL("format",'3 Formulas &amp; Functions'!H14),"-",""),FALSE,CELL("format",'#_3 Formulas &amp; Functions'!H14)="G",FALSE,AND(CELL("format",'#_3 Formulas &amp; Functions'!H14)="F0",CELL("format",'3 Formulas &amp; Functions'!H14)="G"),FALSE,TRUE,IFERROR(IF(MATCH(CELL("format",'#_3 Formulas &amp; Functions'!H14),FormatCodes_SFX!$A$4:$A$53,0)&gt;0,TRUE),FALSE),TRUE,TRUE),"FormatMsg",TRUE,"PerfectMsg")</f>
        <v>PerfectMsg</v>
      </c>
      <c r="I14" s="200"/>
      <c r="J14" s="215">
        <v>0</v>
      </c>
      <c r="K14" s="215">
        <v>0</v>
      </c>
      <c r="L14" s="215" t="str">
        <f ca="1">_xlfn.IFS(ISBLANK('3 Formulas &amp; Functions'!L14),"",IF(NOT(ISNA('#_3 Formulas &amp; Functions'!L14)),IF(ISNA('3 Formulas &amp; Functions'!L14),TRUE,FALSE),FALSE),"StuNAMsg",IF(AND(ISNA('#_3 Formulas &amp; Functions'!L14),ISNA('3 Formulas &amp; Functions'!L14)),TRUE,FALSE),"PerfectMsg",IF(NOT(ISERROR('#_3 Formulas &amp; Functions'!L14)),IF(ISERROR('3 Formulas &amp; Functions'!L14),TRUE,FALSE),FALSE),"StuErrorMsg",IF(TYPE('#_3 Formulas &amp; Functions'!L14)&lt;&gt;TYPE('3 Formulas &amp; Functions'!L14),TRUE,FALSE),"WrongTypeMsg",IF(_xlfn.ISFORMULA('#_3 Formulas &amp; Functions'!L14),IF(NOT(_xlfn.ISFORMULA('3 Formulas &amp; Functions'!L14)),TRUE),FALSE),"MissingFormulaMsg",IF(NOT(AND(ISNUMBER(FIND("[",_xlfn.FORMULATEXT('#_3 Formulas &amp; Functions'!L14))),ISNUMBER(FIND("!",_xlfn.FORMULATEXT('#_3 Formulas &amp; Functions'!L14))))),AND(ISNUMBER(FIND("[",_xlfn.FORMULATEXT('3 Formulas &amp; Functions'!L14))),ISNUMBER(FIND("!",_xlfn.FORMULATEXT('3 Formulas &amp; Functions'!L14)))),FALSE),"ExternalRefsMsg",IF(ISNUMBER('#_3 Formulas &amp; Functions'!L14),IF(ABS('#_3 Formulas &amp; Functions'!L14-'3 Formulas &amp; Functions'!L14)&gt;0.00001,TRUE,FALSE),IF('#_3 Formulas &amp; Functions'!L14&lt;&gt;'3 Formulas &amp; Functions'!L14,TRUE,FALSE)),IF(ISNUMBER('#_3 Formulas &amp; Functions'!L14),IF('#_3 Formulas &amp; Functions'!L14&gt;'3 Formulas &amp; Functions'!L14,"TooLow","TooHigh"),"WrongAnswer"),NOT(_xlfn.ISFORMULA('#_3 Formulas &amp; Functions'!L14)),IF(_xlfn.IFS(ISTEXT('#_3 Formulas &amp; Functions'!L14),FALSE,ISLOGICAL('#_3 Formulas &amp; Functions'!L14),FALSE,SUBSTITUTE(CELL("format",'#_3 Formulas &amp; Functions'!L14),"-","")=SUBSTITUTE(CELL("format",'3 Formulas &amp; Functions'!L14),"-",""),FALSE,CELL("format",'#_3 Formulas &amp; Functions'!L14)="G",FALSE,AND(CELL("format",'#_3 Formulas &amp; Functions'!L14)="F0",CELL("format",'3 Formulas &amp; Functions'!L14)="G"),FALSE,TRUE,IFERROR(IF(MATCH(CELL("format",'#_3 Formulas &amp; Functions'!L14)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Functions'!L14),_xlfn.FORMULATEXT('3 Formulas &amp; Functions'!L14),'3 Formulas &amp; Functions'!L14),"9","#"),"8","#"),"7","#"),"6","#"),"5","#"),"4","#"),"3","#"),"2","#"),"1","#"),"0","#"),"$",""),"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Functions'!L14),_xlfn.FORMULATEXT('3 Formulas &amp; Functions'!L14),'3 Formulas &amp; Functions'!L14),"9","#"),"8","#"),"7","#"),"6","#"),"5","#"),"4","#"),"3","#"),"2","#"),"1","#"),"0","#"),"$",""),"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Functions'!L14),_xlfn.FORMULATEXT('#_3 Formulas &amp; Functions'!L14),'#_3 Formulas &amp; Functions'!L14),"9","#"),"8","#"),"7","#"),"6","#"),"5","#"),"4","#"),"3","#"),"2","#"),"1","#"),"0","#"),"$",""),"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Functions'!L14),_xlfn.FORMULATEXT('#_3 Formulas &amp; Functions'!L14),'#_3 Formulas &amp; Functions'!L14),"9","#"),"8","#"),"7","#"),"6","#"),"5","#"),"4","#"),"3","#"),"2","#"),"1","#"),"0","#"),"$","")," ",""),",","@"),"&gt;","@"),"&lt;","@"),"=","@"),")","@"),"(","@"),"^","@"),"/","@"),"+","@"),"*","@"),"-","@"),"@#","")))/2,TRUE,FALSE),"HardCodeMsg",IF(LEN(IF(_xlfn.ISFORMULA('3 Formulas &amp; Functions'!L14),_xlfn.FORMULATEXT('3 Formulas &amp; Functions'!L14),'3 Formulas &amp; Functions'!L14))-LEN(SUBSTITUTE(IF(_xlfn.ISFORMULA('3 Formulas &amp; Functions'!L14),_xlfn.FORMULATEXT('3 Formulas &amp; Functions'!L14),'3 Formulas &amp; Functions'!L14),"""",""))&gt;LEN(IF(_xlfn.ISFORMULA('#_3 Formulas &amp; Functions'!L14),_xlfn.FORMULATEXT('#_3 Formulas &amp; Functions'!L14),'#_3 Formulas &amp; Functions'!L14))-LEN(SUBSTITUTE(IF(_xlfn.ISFORMULA('#_3 Formulas &amp; Functions'!L14),_xlfn.FORMULATEXT('#_3 Formulas &amp; Functions'!L14),'#_3 Formulas &amp; Functions'!L14),"""","")),TRUE,FALSE),"HardQuoteMsg",IF(LEN(IF(_xlfn.ISFORMULA('3 Formulas &amp; Functions'!L14),_xlfn.FORMULATEXT('3 Formulas &amp; Functions'!L14),'3 Formulas &amp; Functions'!L14))-LEN(SUBSTITUTE(IF(_xlfn.ISFORMULA('3 Formulas &amp; Functions'!L14),_xlfn.FORMULATEXT('3 Formulas &amp; Functions'!L14),'3 Formulas &amp; Functions'!L14),"$",""))&lt;LEN(IF(_xlfn.ISFORMULA('#_3 Formulas &amp; Functions'!L14),_xlfn.FORMULATEXT('#_3 Formulas &amp; Functions'!L14),'#_3 Formulas &amp; Functions'!L14))-LEN(SUBSTITUTE(IF(_xlfn.ISFORMULA('#_3 Formulas &amp; Functions'!L14),_xlfn.FORMULATEXT('#_3 Formulas &amp; Functions'!L14),'#_3 Formulas &amp; Functions'!L14),"$","")),TRUE,FALSE),"MissingAbsMsg",_xlfn.IFS(ISTEXT('#_3 Formulas &amp; Functions'!L14),FALSE,ISLOGICAL('#_3 Formulas &amp; Functions'!L14),FALSE,SUBSTITUTE(CELL("format",'#_3 Formulas &amp; Functions'!L14),"-","")=SUBSTITUTE(CELL("format",'3 Formulas &amp; Functions'!L14),"-",""),FALSE,CELL("format",'#_3 Formulas &amp; Functions'!L14)="G",FALSE,AND(CELL("format",'#_3 Formulas &amp; Functions'!L14)="F0",CELL("format",'3 Formulas &amp; Functions'!L14)="G"),FALSE,TRUE,IFERROR(IF(MATCH(CELL("format",'#_3 Formulas &amp; Functions'!L14),FormatCodes_SFX!$A$4:$A$53,0)&gt;0,TRUE),FALSE),TRUE,TRUE),"FormatMsg",TRUE,"PerfectMsg")</f>
        <v>PerfectMsg</v>
      </c>
      <c r="M14" s="200"/>
      <c r="N14" s="216">
        <v>0</v>
      </c>
      <c r="O14" s="217">
        <v>0</v>
      </c>
      <c r="P14" s="215" t="str">
        <f ca="1">_xlfn.IFS(ISBLANK('3 Formulas &amp; Functions'!P14),"",IF(NOT(ISNA('#_3 Formulas &amp; Functions'!P14)),IF(ISNA('3 Formulas &amp; Functions'!P14),TRUE,FALSE),FALSE),"StuNAMsg",IF(AND(ISNA('#_3 Formulas &amp; Functions'!P14),ISNA('3 Formulas &amp; Functions'!P14)),TRUE,FALSE),"PerfectMsg",IF(NOT(ISERROR('#_3 Formulas &amp; Functions'!P14)),IF(ISERROR('3 Formulas &amp; Functions'!P14),TRUE,FALSE),FALSE),"StuErrorMsg",IF(TYPE('#_3 Formulas &amp; Functions'!P14)&lt;&gt;TYPE('3 Formulas &amp; Functions'!P14),TRUE,FALSE),"WrongTypeMsg",IF(_xlfn.ISFORMULA('#_3 Formulas &amp; Functions'!P14),IF(NOT(_xlfn.ISFORMULA('3 Formulas &amp; Functions'!P14)),TRUE),FALSE),"MissingFormulaMsg",IF(NOT(AND(ISNUMBER(FIND("[",_xlfn.FORMULATEXT('#_3 Formulas &amp; Functions'!P14))),ISNUMBER(FIND("!",_xlfn.FORMULATEXT('#_3 Formulas &amp; Functions'!P14))))),AND(ISNUMBER(FIND("[",_xlfn.FORMULATEXT('3 Formulas &amp; Functions'!P14))),ISNUMBER(FIND("!",_xlfn.FORMULATEXT('3 Formulas &amp; Functions'!P14)))),FALSE),"ExternalRefsMsg",IF(ISNUMBER('#_3 Formulas &amp; Functions'!P14),IF(ABS('#_3 Formulas &amp; Functions'!P14-'3 Formulas &amp; Functions'!P14)&gt;0.00001,TRUE,FALSE),IF('#_3 Formulas &amp; Functions'!P14&lt;&gt;'3 Formulas &amp; Functions'!P14,TRUE,FALSE)),IF(ISNUMBER('#_3 Formulas &amp; Functions'!P14),IF('#_3 Formulas &amp; Functions'!P14&gt;'3 Formulas &amp; Functions'!P14,"TooLow","TooHigh"),"WrongAnswer"),NOT(_xlfn.ISFORMULA('#_3 Formulas &amp; Functions'!P14)),IF(_xlfn.IFS(ISTEXT('#_3 Formulas &amp; Functions'!P14),FALSE,ISLOGICAL('#_3 Formulas &amp; Functions'!P14),FALSE,SUBSTITUTE(CELL("format",'#_3 Formulas &amp; Functions'!P14),"-","")=SUBSTITUTE(CELL("format",'3 Formulas &amp; Functions'!P14),"-",""),FALSE,CELL("format",'#_3 Formulas &amp; Functions'!P14)="G",FALSE,AND(CELL("format",'#_3 Formulas &amp; Functions'!P14)="F0",CELL("format",'3 Formulas &amp; Functions'!P14)="G"),FALSE,TRUE,IFERROR(IF(MATCH(CELL("format",'#_3 Formulas &amp; Functions'!P14)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Functions'!P14),_xlfn.FORMULATEXT('3 Formulas &amp; Functions'!P14),'3 Formulas &amp; Functions'!P14),"9","#"),"8","#"),"7","#"),"6","#"),"5","#"),"4","#"),"3","#"),"2","#"),"1","#"),"0","#"),"$",""),"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Functions'!P14),_xlfn.FORMULATEXT('3 Formulas &amp; Functions'!P14),'3 Formulas &amp; Functions'!P14),"9","#"),"8","#"),"7","#"),"6","#"),"5","#"),"4","#"),"3","#"),"2","#"),"1","#"),"0","#"),"$",""),"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Functions'!P14),_xlfn.FORMULATEXT('#_3 Formulas &amp; Functions'!P14),'#_3 Formulas &amp; Functions'!P14),"9","#"),"8","#"),"7","#"),"6","#"),"5","#"),"4","#"),"3","#"),"2","#"),"1","#"),"0","#"),"$",""),"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Functions'!P14),_xlfn.FORMULATEXT('#_3 Formulas &amp; Functions'!P14),'#_3 Formulas &amp; Functions'!P14),"9","#"),"8","#"),"7","#"),"6","#"),"5","#"),"4","#"),"3","#"),"2","#"),"1","#"),"0","#"),"$","")," ",""),",","@"),"&gt;","@"),"&lt;","@"),"=","@"),")","@"),"(","@"),"^","@"),"/","@"),"+","@"),"*","@"),"-","@"),"@#","")))/2,TRUE,FALSE),"HardCodeMsg",IF(LEN(IF(_xlfn.ISFORMULA('3 Formulas &amp; Functions'!P14),_xlfn.FORMULATEXT('3 Formulas &amp; Functions'!P14),'3 Formulas &amp; Functions'!P14))-LEN(SUBSTITUTE(IF(_xlfn.ISFORMULA('3 Formulas &amp; Functions'!P14),_xlfn.FORMULATEXT('3 Formulas &amp; Functions'!P14),'3 Formulas &amp; Functions'!P14),"""",""))&gt;LEN(IF(_xlfn.ISFORMULA('#_3 Formulas &amp; Functions'!P14),_xlfn.FORMULATEXT('#_3 Formulas &amp; Functions'!P14),'#_3 Formulas &amp; Functions'!P14))-LEN(SUBSTITUTE(IF(_xlfn.ISFORMULA('#_3 Formulas &amp; Functions'!P14),_xlfn.FORMULATEXT('#_3 Formulas &amp; Functions'!P14),'#_3 Formulas &amp; Functions'!P14),"""","")),TRUE,FALSE),"HardQuoteMsg",IF(LEN(IF(_xlfn.ISFORMULA('3 Formulas &amp; Functions'!P14),_xlfn.FORMULATEXT('3 Formulas &amp; Functions'!P14),'3 Formulas &amp; Functions'!P14))-LEN(SUBSTITUTE(IF(_xlfn.ISFORMULA('3 Formulas &amp; Functions'!P14),_xlfn.FORMULATEXT('3 Formulas &amp; Functions'!P14),'3 Formulas &amp; Functions'!P14),"$",""))&lt;LEN(IF(_xlfn.ISFORMULA('#_3 Formulas &amp; Functions'!P14),_xlfn.FORMULATEXT('#_3 Formulas &amp; Functions'!P14),'#_3 Formulas &amp; Functions'!P14))-LEN(SUBSTITUTE(IF(_xlfn.ISFORMULA('#_3 Formulas &amp; Functions'!P14),_xlfn.FORMULATEXT('#_3 Formulas &amp; Functions'!P14),'#_3 Formulas &amp; Functions'!P14),"$","")),TRUE,FALSE),"MissingAbsMsg",_xlfn.IFS(ISTEXT('#_3 Formulas &amp; Functions'!P14),FALSE,ISLOGICAL('#_3 Formulas &amp; Functions'!P14),FALSE,SUBSTITUTE(CELL("format",'#_3 Formulas &amp; Functions'!P14),"-","")=SUBSTITUTE(CELL("format",'3 Formulas &amp; Functions'!P14),"-",""),FALSE,CELL("format",'#_3 Formulas &amp; Functions'!P14)="G",FALSE,AND(CELL("format",'#_3 Formulas &amp; Functions'!P14)="F0",CELL("format",'3 Formulas &amp; Functions'!P14)="G"),FALSE,TRUE,IFERROR(IF(MATCH(CELL("format",'#_3 Formulas &amp; Functions'!P14),FormatCodes_SFX!$A$4:$A$53,0)&gt;0,TRUE),FALSE),TRUE,TRUE),"FormatMsg",TRUE,"PerfectMsg")</f>
        <v>PerfectMsg</v>
      </c>
      <c r="Q14" s="200"/>
      <c r="R14" s="200"/>
      <c r="V14" s="200"/>
    </row>
    <row r="15" spans="1:22">
      <c r="C15" s="200">
        <v>0</v>
      </c>
      <c r="D15" s="200">
        <v>0</v>
      </c>
      <c r="E15" s="200">
        <v>0</v>
      </c>
      <c r="F15" s="200">
        <v>0</v>
      </c>
      <c r="G15" s="200" t="str">
        <f ca="1">_xlfn.IFS(ISBLANK('3 Formulas &amp; Functions'!G15),"",IF(NOT(ISNA('#_3 Formulas &amp; Functions'!G15)),IF(ISNA('3 Formulas &amp; Functions'!G15),TRUE,FALSE),FALSE),"StuNAMsg",IF(AND(ISNA('#_3 Formulas &amp; Functions'!G15),ISNA('3 Formulas &amp; Functions'!G15)),TRUE,FALSE),"PerfectMsg",IF(NOT(ISERROR('#_3 Formulas &amp; Functions'!G15)),IF(ISERROR('3 Formulas &amp; Functions'!G15),TRUE,FALSE),FALSE),"StuErrorMsg",IF(TYPE('#_3 Formulas &amp; Functions'!G15)&lt;&gt;TYPE('3 Formulas &amp; Functions'!G15),TRUE,FALSE),"WrongTypeMsg",IF(_xlfn.ISFORMULA('#_3 Formulas &amp; Functions'!G15),IF(NOT(_xlfn.ISFORMULA('3 Formulas &amp; Functions'!G15)),TRUE),FALSE),"MissingFormulaMsg",IF(NOT(AND(ISNUMBER(FIND("[",_xlfn.FORMULATEXT('#_3 Formulas &amp; Functions'!G15))),ISNUMBER(FIND("!",_xlfn.FORMULATEXT('#_3 Formulas &amp; Functions'!G15))))),AND(ISNUMBER(FIND("[",_xlfn.FORMULATEXT('3 Formulas &amp; Functions'!G15))),ISNUMBER(FIND("!",_xlfn.FORMULATEXT('3 Formulas &amp; Functions'!G15)))),FALSE),"ExternalRefsMsg",IF(ISNUMBER('#_3 Formulas &amp; Functions'!G15),IF(ABS('#_3 Formulas &amp; Functions'!G15-'3 Formulas &amp; Functions'!G15)&gt;0.00001,TRUE,FALSE),IF('#_3 Formulas &amp; Functions'!G15&lt;&gt;'3 Formulas &amp; Functions'!G15,TRUE,FALSE)),IF(ISNUMBER('#_3 Formulas &amp; Functions'!G15),IF('#_3 Formulas &amp; Functions'!G15&gt;'3 Formulas &amp; Functions'!G15,"TooLow","TooHigh"),"WrongAnswer"),NOT(_xlfn.ISFORMULA('#_3 Formulas &amp; Functions'!G15)),IF(_xlfn.IFS(ISTEXT('#_3 Formulas &amp; Functions'!G15),FALSE,ISLOGICAL('#_3 Formulas &amp; Functions'!G15),FALSE,SUBSTITUTE(CELL("format",'#_3 Formulas &amp; Functions'!G15),"-","")=SUBSTITUTE(CELL("format",'3 Formulas &amp; Functions'!G15),"-",""),FALSE,CELL("format",'#_3 Formulas &amp; Functions'!G15)="G",FALSE,AND(CELL("format",'#_3 Formulas &amp; Functions'!G15)="F0",CELL("format",'3 Formulas &amp; Functions'!G15)="G"),FALSE,TRUE,IFERROR(IF(MATCH(CELL("format",'#_3 Formulas &amp; Functions'!G15)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Functions'!G15),_xlfn.FORMULATEXT('3 Formulas &amp; Functions'!G15),'3 Formulas &amp; Functions'!G15),"9","#"),"8","#"),"7","#"),"6","#"),"5","#"),"4","#"),"3","#"),"2","#"),"1","#"),"0","#"),"$",""),"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Functions'!G15),_xlfn.FORMULATEXT('3 Formulas &amp; Functions'!G15),'3 Formulas &amp; Functions'!G15),"9","#"),"8","#"),"7","#"),"6","#"),"5","#"),"4","#"),"3","#"),"2","#"),"1","#"),"0","#"),"$",""),"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Functions'!G15),_xlfn.FORMULATEXT('#_3 Formulas &amp; Functions'!G15),'#_3 Formulas &amp; Functions'!G15),"9","#"),"8","#"),"7","#"),"6","#"),"5","#"),"4","#"),"3","#"),"2","#"),"1","#"),"0","#"),"$",""),"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Functions'!G15),_xlfn.FORMULATEXT('#_3 Formulas &amp; Functions'!G15),'#_3 Formulas &amp; Functions'!G15),"9","#"),"8","#"),"7","#"),"6","#"),"5","#"),"4","#"),"3","#"),"2","#"),"1","#"),"0","#"),"$","")," ",""),",","@"),"&gt;","@"),"&lt;","@"),"=","@"),")","@"),"(","@"),"^","@"),"/","@"),"+","@"),"*","@"),"-","@"),"@#","")))/2,TRUE,FALSE),"HardCodeMsg",IF(LEN(IF(_xlfn.ISFORMULA('3 Formulas &amp; Functions'!G15),_xlfn.FORMULATEXT('3 Formulas &amp; Functions'!G15),'3 Formulas &amp; Functions'!G15))-LEN(SUBSTITUTE(IF(_xlfn.ISFORMULA('3 Formulas &amp; Functions'!G15),_xlfn.FORMULATEXT('3 Formulas &amp; Functions'!G15),'3 Formulas &amp; Functions'!G15),"""",""))&gt;LEN(IF(_xlfn.ISFORMULA('#_3 Formulas &amp; Functions'!G15),_xlfn.FORMULATEXT('#_3 Formulas &amp; Functions'!G15),'#_3 Formulas &amp; Functions'!G15))-LEN(SUBSTITUTE(IF(_xlfn.ISFORMULA('#_3 Formulas &amp; Functions'!G15),_xlfn.FORMULATEXT('#_3 Formulas &amp; Functions'!G15),'#_3 Formulas &amp; Functions'!G15),"""","")),TRUE,FALSE),"HardQuoteMsg",IF(LEN(IF(_xlfn.ISFORMULA('3 Formulas &amp; Functions'!G15),_xlfn.FORMULATEXT('3 Formulas &amp; Functions'!G15),'3 Formulas &amp; Functions'!G15))-LEN(SUBSTITUTE(IF(_xlfn.ISFORMULA('3 Formulas &amp; Functions'!G15),_xlfn.FORMULATEXT('3 Formulas &amp; Functions'!G15),'3 Formulas &amp; Functions'!G15),"$",""))&lt;LEN(IF(_xlfn.ISFORMULA('#_3 Formulas &amp; Functions'!G15),_xlfn.FORMULATEXT('#_3 Formulas &amp; Functions'!G15),'#_3 Formulas &amp; Functions'!G15))-LEN(SUBSTITUTE(IF(_xlfn.ISFORMULA('#_3 Formulas &amp; Functions'!G15),_xlfn.FORMULATEXT('#_3 Formulas &amp; Functions'!G15),'#_3 Formulas &amp; Functions'!G15),"$","")),TRUE,FALSE),"MissingAbsMsg",_xlfn.IFS(ISTEXT('#_3 Formulas &amp; Functions'!G15),FALSE,ISLOGICAL('#_3 Formulas &amp; Functions'!G15),FALSE,SUBSTITUTE(CELL("format",'#_3 Formulas &amp; Functions'!G15),"-","")=SUBSTITUTE(CELL("format",'3 Formulas &amp; Functions'!G15),"-",""),FALSE,CELL("format",'#_3 Formulas &amp; Functions'!G15)="G",FALSE,AND(CELL("format",'#_3 Formulas &amp; Functions'!G15)="F0",CELL("format",'3 Formulas &amp; Functions'!G15)="G"),FALSE,TRUE,IFERROR(IF(MATCH(CELL("format",'#_3 Formulas &amp; Functions'!G15),FormatCodes_SFX!$A$4:$A$53,0)&gt;0,TRUE),FALSE),TRUE,TRUE),"FormatMsg",TRUE,"PerfectMsg")</f>
        <v>PerfectMsg</v>
      </c>
      <c r="H15" s="200" t="str">
        <f ca="1">_xlfn.IFS(ISBLANK('3 Formulas &amp; Functions'!H15),"",IF(NOT(ISNA('#_3 Formulas &amp; Functions'!H15)),IF(ISNA('3 Formulas &amp; Functions'!H15),TRUE,FALSE),FALSE),"StuNAMsg",IF(AND(ISNA('#_3 Formulas &amp; Functions'!H15),ISNA('3 Formulas &amp; Functions'!H15)),TRUE,FALSE),"PerfectMsg",IF(NOT(ISERROR('#_3 Formulas &amp; Functions'!H15)),IF(ISERROR('3 Formulas &amp; Functions'!H15),TRUE,FALSE),FALSE),"StuErrorMsg",IF(TYPE('#_3 Formulas &amp; Functions'!H15)&lt;&gt;TYPE('3 Formulas &amp; Functions'!H15),TRUE,FALSE),"WrongTypeMsg",IF(_xlfn.ISFORMULA('#_3 Formulas &amp; Functions'!H15),IF(NOT(_xlfn.ISFORMULA('3 Formulas &amp; Functions'!H15)),TRUE),FALSE),"MissingFormulaMsg",IF(NOT(AND(ISNUMBER(FIND("[",_xlfn.FORMULATEXT('#_3 Formulas &amp; Functions'!H15))),ISNUMBER(FIND("!",_xlfn.FORMULATEXT('#_3 Formulas &amp; Functions'!H15))))),AND(ISNUMBER(FIND("[",_xlfn.FORMULATEXT('3 Formulas &amp; Functions'!H15))),ISNUMBER(FIND("!",_xlfn.FORMULATEXT('3 Formulas &amp; Functions'!H15)))),FALSE),"ExternalRefsMsg",IF(ISNUMBER('#_3 Formulas &amp; Functions'!H15),IF(ABS('#_3 Formulas &amp; Functions'!H15-'3 Formulas &amp; Functions'!H15)&gt;0.00001,TRUE,FALSE),IF('#_3 Formulas &amp; Functions'!H15&lt;&gt;'3 Formulas &amp; Functions'!H15,TRUE,FALSE)),IF(ISNUMBER('#_3 Formulas &amp; Functions'!H15),IF('#_3 Formulas &amp; Functions'!H15&gt;'3 Formulas &amp; Functions'!H15,"TooLow","TooHigh"),"WrongAnswer"),NOT(_xlfn.ISFORMULA('#_3 Formulas &amp; Functions'!H15)),IF(_xlfn.IFS(ISTEXT('#_3 Formulas &amp; Functions'!H15),FALSE,ISLOGICAL('#_3 Formulas &amp; Functions'!H15),FALSE,SUBSTITUTE(CELL("format",'#_3 Formulas &amp; Functions'!H15),"-","")=SUBSTITUTE(CELL("format",'3 Formulas &amp; Functions'!H15),"-",""),FALSE,CELL("format",'#_3 Formulas &amp; Functions'!H15)="G",FALSE,AND(CELL("format",'#_3 Formulas &amp; Functions'!H15)="F0",CELL("format",'3 Formulas &amp; Functions'!H15)="G"),FALSE,TRUE,IFERROR(IF(MATCH(CELL("format",'#_3 Formulas &amp; Functions'!H15)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Functions'!H15),_xlfn.FORMULATEXT('3 Formulas &amp; Functions'!H15),'3 Formulas &amp; Functions'!H15),"9","#"),"8","#"),"7","#"),"6","#"),"5","#"),"4","#"),"3","#"),"2","#"),"1","#"),"0","#"),"$",""),"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Functions'!H15),_xlfn.FORMULATEXT('3 Formulas &amp; Functions'!H15),'3 Formulas &amp; Functions'!H15),"9","#"),"8","#"),"7","#"),"6","#"),"5","#"),"4","#"),"3","#"),"2","#"),"1","#"),"0","#"),"$",""),"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Functions'!H15),_xlfn.FORMULATEXT('#_3 Formulas &amp; Functions'!H15),'#_3 Formulas &amp; Functions'!H15),"9","#"),"8","#"),"7","#"),"6","#"),"5","#"),"4","#"),"3","#"),"2","#"),"1","#"),"0","#"),"$",""),"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Functions'!H15),_xlfn.FORMULATEXT('#_3 Formulas &amp; Functions'!H15),'#_3 Formulas &amp; Functions'!H15),"9","#"),"8","#"),"7","#"),"6","#"),"5","#"),"4","#"),"3","#"),"2","#"),"1","#"),"0","#"),"$","")," ",""),",","@"),"&gt;","@"),"&lt;","@"),"=","@"),")","@"),"(","@"),"^","@"),"/","@"),"+","@"),"*","@"),"-","@"),"@#","")))/2,TRUE,FALSE),"HardCodeMsg",IF(LEN(IF(_xlfn.ISFORMULA('3 Formulas &amp; Functions'!H15),_xlfn.FORMULATEXT('3 Formulas &amp; Functions'!H15),'3 Formulas &amp; Functions'!H15))-LEN(SUBSTITUTE(IF(_xlfn.ISFORMULA('3 Formulas &amp; Functions'!H15),_xlfn.FORMULATEXT('3 Formulas &amp; Functions'!H15),'3 Formulas &amp; Functions'!H15),"""",""))&gt;LEN(IF(_xlfn.ISFORMULA('#_3 Formulas &amp; Functions'!H15),_xlfn.FORMULATEXT('#_3 Formulas &amp; Functions'!H15),'#_3 Formulas &amp; Functions'!H15))-LEN(SUBSTITUTE(IF(_xlfn.ISFORMULA('#_3 Formulas &amp; Functions'!H15),_xlfn.FORMULATEXT('#_3 Formulas &amp; Functions'!H15),'#_3 Formulas &amp; Functions'!H15),"""","")),TRUE,FALSE),"HardQuoteMsg",IF(LEN(IF(_xlfn.ISFORMULA('3 Formulas &amp; Functions'!H15),_xlfn.FORMULATEXT('3 Formulas &amp; Functions'!H15),'3 Formulas &amp; Functions'!H15))-LEN(SUBSTITUTE(IF(_xlfn.ISFORMULA('3 Formulas &amp; Functions'!H15),_xlfn.FORMULATEXT('3 Formulas &amp; Functions'!H15),'3 Formulas &amp; Functions'!H15),"$",""))&lt;LEN(IF(_xlfn.ISFORMULA('#_3 Formulas &amp; Functions'!H15),_xlfn.FORMULATEXT('#_3 Formulas &amp; Functions'!H15),'#_3 Formulas &amp; Functions'!H15))-LEN(SUBSTITUTE(IF(_xlfn.ISFORMULA('#_3 Formulas &amp; Functions'!H15),_xlfn.FORMULATEXT('#_3 Formulas &amp; Functions'!H15),'#_3 Formulas &amp; Functions'!H15),"$","")),TRUE,FALSE),"MissingAbsMsg",_xlfn.IFS(ISTEXT('#_3 Formulas &amp; Functions'!H15),FALSE,ISLOGICAL('#_3 Formulas &amp; Functions'!H15),FALSE,SUBSTITUTE(CELL("format",'#_3 Formulas &amp; Functions'!H15),"-","")=SUBSTITUTE(CELL("format",'3 Formulas &amp; Functions'!H15),"-",""),FALSE,CELL("format",'#_3 Formulas &amp; Functions'!H15)="G",FALSE,AND(CELL("format",'#_3 Formulas &amp; Functions'!H15)="F0",CELL("format",'3 Formulas &amp; Functions'!H15)="G"),FALSE,TRUE,IFERROR(IF(MATCH(CELL("format",'#_3 Formulas &amp; Functions'!H15),FormatCodes_SFX!$A$4:$A$53,0)&gt;0,TRUE),FALSE),TRUE,TRUE),"FormatMsg",TRUE,"PerfectMsg")</f>
        <v>PerfectMsg</v>
      </c>
      <c r="I15" s="200"/>
      <c r="J15" s="215">
        <v>0</v>
      </c>
      <c r="K15" s="215">
        <v>0</v>
      </c>
      <c r="L15" s="215" t="str">
        <f ca="1">_xlfn.IFS(ISBLANK('3 Formulas &amp; Functions'!L15),"",IF(NOT(ISNA('#_3 Formulas &amp; Functions'!L15)),IF(ISNA('3 Formulas &amp; Functions'!L15),TRUE,FALSE),FALSE),"StuNAMsg",IF(AND(ISNA('#_3 Formulas &amp; Functions'!L15),ISNA('3 Formulas &amp; Functions'!L15)),TRUE,FALSE),"PerfectMsg",IF(NOT(ISERROR('#_3 Formulas &amp; Functions'!L15)),IF(ISERROR('3 Formulas &amp; Functions'!L15),TRUE,FALSE),FALSE),"StuErrorMsg",IF(TYPE('#_3 Formulas &amp; Functions'!L15)&lt;&gt;TYPE('3 Formulas &amp; Functions'!L15),TRUE,FALSE),"WrongTypeMsg",IF(_xlfn.ISFORMULA('#_3 Formulas &amp; Functions'!L15),IF(NOT(_xlfn.ISFORMULA('3 Formulas &amp; Functions'!L15)),TRUE),FALSE),"MissingFormulaMsg",IF(NOT(AND(ISNUMBER(FIND("[",_xlfn.FORMULATEXT('#_3 Formulas &amp; Functions'!L15))),ISNUMBER(FIND("!",_xlfn.FORMULATEXT('#_3 Formulas &amp; Functions'!L15))))),AND(ISNUMBER(FIND("[",_xlfn.FORMULATEXT('3 Formulas &amp; Functions'!L15))),ISNUMBER(FIND("!",_xlfn.FORMULATEXT('3 Formulas &amp; Functions'!L15)))),FALSE),"ExternalRefsMsg",IF(ISNUMBER('#_3 Formulas &amp; Functions'!L15),IF(ABS('#_3 Formulas &amp; Functions'!L15-'3 Formulas &amp; Functions'!L15)&gt;0.00001,TRUE,FALSE),IF('#_3 Formulas &amp; Functions'!L15&lt;&gt;'3 Formulas &amp; Functions'!L15,TRUE,FALSE)),IF(ISNUMBER('#_3 Formulas &amp; Functions'!L15),IF('#_3 Formulas &amp; Functions'!L15&gt;'3 Formulas &amp; Functions'!L15,"TooLow","TooHigh"),"WrongAnswer"),NOT(_xlfn.ISFORMULA('#_3 Formulas &amp; Functions'!L15)),IF(_xlfn.IFS(ISTEXT('#_3 Formulas &amp; Functions'!L15),FALSE,ISLOGICAL('#_3 Formulas &amp; Functions'!L15),FALSE,SUBSTITUTE(CELL("format",'#_3 Formulas &amp; Functions'!L15),"-","")=SUBSTITUTE(CELL("format",'3 Formulas &amp; Functions'!L15),"-",""),FALSE,CELL("format",'#_3 Formulas &amp; Functions'!L15)="G",FALSE,AND(CELL("format",'#_3 Formulas &amp; Functions'!L15)="F0",CELL("format",'3 Formulas &amp; Functions'!L15)="G"),FALSE,TRUE,IFERROR(IF(MATCH(CELL("format",'#_3 Formulas &amp; Functions'!L15)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Functions'!L15),_xlfn.FORMULATEXT('3 Formulas &amp; Functions'!L15),'3 Formulas &amp; Functions'!L15),"9","#"),"8","#"),"7","#"),"6","#"),"5","#"),"4","#"),"3","#"),"2","#"),"1","#"),"0","#"),"$",""),"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Functions'!L15),_xlfn.FORMULATEXT('3 Formulas &amp; Functions'!L15),'3 Formulas &amp; Functions'!L15),"9","#"),"8","#"),"7","#"),"6","#"),"5","#"),"4","#"),"3","#"),"2","#"),"1","#"),"0","#"),"$",""),"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Functions'!L15),_xlfn.FORMULATEXT('#_3 Formulas &amp; Functions'!L15),'#_3 Formulas &amp; Functions'!L15),"9","#"),"8","#"),"7","#"),"6","#"),"5","#"),"4","#"),"3","#"),"2","#"),"1","#"),"0","#"),"$",""),"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Functions'!L15),_xlfn.FORMULATEXT('#_3 Formulas &amp; Functions'!L15),'#_3 Formulas &amp; Functions'!L15),"9","#"),"8","#"),"7","#"),"6","#"),"5","#"),"4","#"),"3","#"),"2","#"),"1","#"),"0","#"),"$","")," ",""),",","@"),"&gt;","@"),"&lt;","@"),"=","@"),")","@"),"(","@"),"^","@"),"/","@"),"+","@"),"*","@"),"-","@"),"@#","")))/2,TRUE,FALSE),"HardCodeMsg",IF(LEN(IF(_xlfn.ISFORMULA('3 Formulas &amp; Functions'!L15),_xlfn.FORMULATEXT('3 Formulas &amp; Functions'!L15),'3 Formulas &amp; Functions'!L15))-LEN(SUBSTITUTE(IF(_xlfn.ISFORMULA('3 Formulas &amp; Functions'!L15),_xlfn.FORMULATEXT('3 Formulas &amp; Functions'!L15),'3 Formulas &amp; Functions'!L15),"""",""))&gt;LEN(IF(_xlfn.ISFORMULA('#_3 Formulas &amp; Functions'!L15),_xlfn.FORMULATEXT('#_3 Formulas &amp; Functions'!L15),'#_3 Formulas &amp; Functions'!L15))-LEN(SUBSTITUTE(IF(_xlfn.ISFORMULA('#_3 Formulas &amp; Functions'!L15),_xlfn.FORMULATEXT('#_3 Formulas &amp; Functions'!L15),'#_3 Formulas &amp; Functions'!L15),"""","")),TRUE,FALSE),"HardQuoteMsg",IF(LEN(IF(_xlfn.ISFORMULA('3 Formulas &amp; Functions'!L15),_xlfn.FORMULATEXT('3 Formulas &amp; Functions'!L15),'3 Formulas &amp; Functions'!L15))-LEN(SUBSTITUTE(IF(_xlfn.ISFORMULA('3 Formulas &amp; Functions'!L15),_xlfn.FORMULATEXT('3 Formulas &amp; Functions'!L15),'3 Formulas &amp; Functions'!L15),"$",""))&lt;LEN(IF(_xlfn.ISFORMULA('#_3 Formulas &amp; Functions'!L15),_xlfn.FORMULATEXT('#_3 Formulas &amp; Functions'!L15),'#_3 Formulas &amp; Functions'!L15))-LEN(SUBSTITUTE(IF(_xlfn.ISFORMULA('#_3 Formulas &amp; Functions'!L15),_xlfn.FORMULATEXT('#_3 Formulas &amp; Functions'!L15),'#_3 Formulas &amp; Functions'!L15),"$","")),TRUE,FALSE),"MissingAbsMsg",_xlfn.IFS(ISTEXT('#_3 Formulas &amp; Functions'!L15),FALSE,ISLOGICAL('#_3 Formulas &amp; Functions'!L15),FALSE,SUBSTITUTE(CELL("format",'#_3 Formulas &amp; Functions'!L15),"-","")=SUBSTITUTE(CELL("format",'3 Formulas &amp; Functions'!L15),"-",""),FALSE,CELL("format",'#_3 Formulas &amp; Functions'!L15)="G",FALSE,AND(CELL("format",'#_3 Formulas &amp; Functions'!L15)="F0",CELL("format",'3 Formulas &amp; Functions'!L15)="G"),FALSE,TRUE,IFERROR(IF(MATCH(CELL("format",'#_3 Formulas &amp; Functions'!L15),FormatCodes_SFX!$A$4:$A$53,0)&gt;0,TRUE),FALSE),TRUE,TRUE),"FormatMsg",TRUE,"PerfectMsg")</f>
        <v>PerfectMsg</v>
      </c>
      <c r="M15" s="200"/>
      <c r="N15" s="216">
        <v>0</v>
      </c>
      <c r="O15" s="217">
        <v>0</v>
      </c>
      <c r="P15" s="215" t="str">
        <f ca="1">_xlfn.IFS(ISBLANK('3 Formulas &amp; Functions'!P15),"",IF(NOT(ISNA('#_3 Formulas &amp; Functions'!P15)),IF(ISNA('3 Formulas &amp; Functions'!P15),TRUE,FALSE),FALSE),"StuNAMsg",IF(AND(ISNA('#_3 Formulas &amp; Functions'!P15),ISNA('3 Formulas &amp; Functions'!P15)),TRUE,FALSE),"PerfectMsg",IF(NOT(ISERROR('#_3 Formulas &amp; Functions'!P15)),IF(ISERROR('3 Formulas &amp; Functions'!P15),TRUE,FALSE),FALSE),"StuErrorMsg",IF(TYPE('#_3 Formulas &amp; Functions'!P15)&lt;&gt;TYPE('3 Formulas &amp; Functions'!P15),TRUE,FALSE),"WrongTypeMsg",IF(_xlfn.ISFORMULA('#_3 Formulas &amp; Functions'!P15),IF(NOT(_xlfn.ISFORMULA('3 Formulas &amp; Functions'!P15)),TRUE),FALSE),"MissingFormulaMsg",IF(NOT(AND(ISNUMBER(FIND("[",_xlfn.FORMULATEXT('#_3 Formulas &amp; Functions'!P15))),ISNUMBER(FIND("!",_xlfn.FORMULATEXT('#_3 Formulas &amp; Functions'!P15))))),AND(ISNUMBER(FIND("[",_xlfn.FORMULATEXT('3 Formulas &amp; Functions'!P15))),ISNUMBER(FIND("!",_xlfn.FORMULATEXT('3 Formulas &amp; Functions'!P15)))),FALSE),"ExternalRefsMsg",IF(ISNUMBER('#_3 Formulas &amp; Functions'!P15),IF(ABS('#_3 Formulas &amp; Functions'!P15-'3 Formulas &amp; Functions'!P15)&gt;0.00001,TRUE,FALSE),IF('#_3 Formulas &amp; Functions'!P15&lt;&gt;'3 Formulas &amp; Functions'!P15,TRUE,FALSE)),IF(ISNUMBER('#_3 Formulas &amp; Functions'!P15),IF('#_3 Formulas &amp; Functions'!P15&gt;'3 Formulas &amp; Functions'!P15,"TooLow","TooHigh"),"WrongAnswer"),NOT(_xlfn.ISFORMULA('#_3 Formulas &amp; Functions'!P15)),IF(_xlfn.IFS(ISTEXT('#_3 Formulas &amp; Functions'!P15),FALSE,ISLOGICAL('#_3 Formulas &amp; Functions'!P15),FALSE,SUBSTITUTE(CELL("format",'#_3 Formulas &amp; Functions'!P15),"-","")=SUBSTITUTE(CELL("format",'3 Formulas &amp; Functions'!P15),"-",""),FALSE,CELL("format",'#_3 Formulas &amp; Functions'!P15)="G",FALSE,AND(CELL("format",'#_3 Formulas &amp; Functions'!P15)="F0",CELL("format",'3 Formulas &amp; Functions'!P15)="G"),FALSE,TRUE,IFERROR(IF(MATCH(CELL("format",'#_3 Formulas &amp; Functions'!P15)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Functions'!P15),_xlfn.FORMULATEXT('3 Formulas &amp; Functions'!P15),'3 Formulas &amp; Functions'!P15),"9","#"),"8","#"),"7","#"),"6","#"),"5","#"),"4","#"),"3","#"),"2","#"),"1","#"),"0","#"),"$",""),"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Functions'!P15),_xlfn.FORMULATEXT('3 Formulas &amp; Functions'!P15),'3 Formulas &amp; Functions'!P15),"9","#"),"8","#"),"7","#"),"6","#"),"5","#"),"4","#"),"3","#"),"2","#"),"1","#"),"0","#"),"$",""),"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Functions'!P15),_xlfn.FORMULATEXT('#_3 Formulas &amp; Functions'!P15),'#_3 Formulas &amp; Functions'!P15),"9","#"),"8","#"),"7","#"),"6","#"),"5","#"),"4","#"),"3","#"),"2","#"),"1","#"),"0","#"),"$",""),"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Functions'!P15),_xlfn.FORMULATEXT('#_3 Formulas &amp; Functions'!P15),'#_3 Formulas &amp; Functions'!P15),"9","#"),"8","#"),"7","#"),"6","#"),"5","#"),"4","#"),"3","#"),"2","#"),"1","#"),"0","#"),"$","")," ",""),",","@"),"&gt;","@"),"&lt;","@"),"=","@"),")","@"),"(","@"),"^","@"),"/","@"),"+","@"),"*","@"),"-","@"),"@#","")))/2,TRUE,FALSE),"HardCodeMsg",IF(LEN(IF(_xlfn.ISFORMULA('3 Formulas &amp; Functions'!P15),_xlfn.FORMULATEXT('3 Formulas &amp; Functions'!P15),'3 Formulas &amp; Functions'!P15))-LEN(SUBSTITUTE(IF(_xlfn.ISFORMULA('3 Formulas &amp; Functions'!P15),_xlfn.FORMULATEXT('3 Formulas &amp; Functions'!P15),'3 Formulas &amp; Functions'!P15),"""",""))&gt;LEN(IF(_xlfn.ISFORMULA('#_3 Formulas &amp; Functions'!P15),_xlfn.FORMULATEXT('#_3 Formulas &amp; Functions'!P15),'#_3 Formulas &amp; Functions'!P15))-LEN(SUBSTITUTE(IF(_xlfn.ISFORMULA('#_3 Formulas &amp; Functions'!P15),_xlfn.FORMULATEXT('#_3 Formulas &amp; Functions'!P15),'#_3 Formulas &amp; Functions'!P15),"""","")),TRUE,FALSE),"HardQuoteMsg",IF(LEN(IF(_xlfn.ISFORMULA('3 Formulas &amp; Functions'!P15),_xlfn.FORMULATEXT('3 Formulas &amp; Functions'!P15),'3 Formulas &amp; Functions'!P15))-LEN(SUBSTITUTE(IF(_xlfn.ISFORMULA('3 Formulas &amp; Functions'!P15),_xlfn.FORMULATEXT('3 Formulas &amp; Functions'!P15),'3 Formulas &amp; Functions'!P15),"$",""))&lt;LEN(IF(_xlfn.ISFORMULA('#_3 Formulas &amp; Functions'!P15),_xlfn.FORMULATEXT('#_3 Formulas &amp; Functions'!P15),'#_3 Formulas &amp; Functions'!P15))-LEN(SUBSTITUTE(IF(_xlfn.ISFORMULA('#_3 Formulas &amp; Functions'!P15),_xlfn.FORMULATEXT('#_3 Formulas &amp; Functions'!P15),'#_3 Formulas &amp; Functions'!P15),"$","")),TRUE,FALSE),"MissingAbsMsg",_xlfn.IFS(ISTEXT('#_3 Formulas &amp; Functions'!P15),FALSE,ISLOGICAL('#_3 Formulas &amp; Functions'!P15),FALSE,SUBSTITUTE(CELL("format",'#_3 Formulas &amp; Functions'!P15),"-","")=SUBSTITUTE(CELL("format",'3 Formulas &amp; Functions'!P15),"-",""),FALSE,CELL("format",'#_3 Formulas &amp; Functions'!P15)="G",FALSE,AND(CELL("format",'#_3 Formulas &amp; Functions'!P15)="F0",CELL("format",'3 Formulas &amp; Functions'!P15)="G"),FALSE,TRUE,IFERROR(IF(MATCH(CELL("format",'#_3 Formulas &amp; Functions'!P15),FormatCodes_SFX!$A$4:$A$53,0)&gt;0,TRUE),FALSE),TRUE,TRUE),"FormatMsg",TRUE,"PerfectMsg")</f>
        <v>PerfectMsg</v>
      </c>
      <c r="Q15" s="200"/>
      <c r="R15" s="200"/>
      <c r="V15" s="200"/>
    </row>
    <row r="16" spans="1:22">
      <c r="C16" s="200">
        <v>0</v>
      </c>
      <c r="D16" s="200">
        <v>0</v>
      </c>
      <c r="E16" s="200">
        <v>0</v>
      </c>
      <c r="F16" s="200">
        <v>0</v>
      </c>
      <c r="G16" s="200" t="str">
        <f ca="1">_xlfn.IFS(ISBLANK('3 Formulas &amp; Functions'!G16),"",IF(NOT(ISNA('#_3 Formulas &amp; Functions'!G16)),IF(ISNA('3 Formulas &amp; Functions'!G16),TRUE,FALSE),FALSE),"StuNAMsg",IF(AND(ISNA('#_3 Formulas &amp; Functions'!G16),ISNA('3 Formulas &amp; Functions'!G16)),TRUE,FALSE),"PerfectMsg",IF(NOT(ISERROR('#_3 Formulas &amp; Functions'!G16)),IF(ISERROR('3 Formulas &amp; Functions'!G16),TRUE,FALSE),FALSE),"StuErrorMsg",IF(TYPE('#_3 Formulas &amp; Functions'!G16)&lt;&gt;TYPE('3 Formulas &amp; Functions'!G16),TRUE,FALSE),"WrongTypeMsg",IF(_xlfn.ISFORMULA('#_3 Formulas &amp; Functions'!G16),IF(NOT(_xlfn.ISFORMULA('3 Formulas &amp; Functions'!G16)),TRUE),FALSE),"MissingFormulaMsg",IF(NOT(AND(ISNUMBER(FIND("[",_xlfn.FORMULATEXT('#_3 Formulas &amp; Functions'!G16))),ISNUMBER(FIND("!",_xlfn.FORMULATEXT('#_3 Formulas &amp; Functions'!G16))))),AND(ISNUMBER(FIND("[",_xlfn.FORMULATEXT('3 Formulas &amp; Functions'!G16))),ISNUMBER(FIND("!",_xlfn.FORMULATEXT('3 Formulas &amp; Functions'!G16)))),FALSE),"ExternalRefsMsg",IF(ISNUMBER('#_3 Formulas &amp; Functions'!G16),IF(ABS('#_3 Formulas &amp; Functions'!G16-'3 Formulas &amp; Functions'!G16)&gt;0.00001,TRUE,FALSE),IF('#_3 Formulas &amp; Functions'!G16&lt;&gt;'3 Formulas &amp; Functions'!G16,TRUE,FALSE)),IF(ISNUMBER('#_3 Formulas &amp; Functions'!G16),IF('#_3 Formulas &amp; Functions'!G16&gt;'3 Formulas &amp; Functions'!G16,"TooLow","TooHigh"),"WrongAnswer"),NOT(_xlfn.ISFORMULA('#_3 Formulas &amp; Functions'!G16)),IF(_xlfn.IFS(ISTEXT('#_3 Formulas &amp; Functions'!G16),FALSE,ISLOGICAL('#_3 Formulas &amp; Functions'!G16),FALSE,SUBSTITUTE(CELL("format",'#_3 Formulas &amp; Functions'!G16),"-","")=SUBSTITUTE(CELL("format",'3 Formulas &amp; Functions'!G16),"-",""),FALSE,CELL("format",'#_3 Formulas &amp; Functions'!G16)="G",FALSE,AND(CELL("format",'#_3 Formulas &amp; Functions'!G16)="F0",CELL("format",'3 Formulas &amp; Functions'!G16)="G"),FALSE,TRUE,IFERROR(IF(MATCH(CELL("format",'#_3 Formulas &amp; Functions'!G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Functions'!G16),_xlfn.FORMULATEXT('3 Formulas &amp; Functions'!G16),'3 Formulas &amp; Functions'!G16),"9","#"),"8","#"),"7","#"),"6","#"),"5","#"),"4","#"),"3","#"),"2","#"),"1","#"),"0","#"),"$",""),"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Functions'!G16),_xlfn.FORMULATEXT('3 Formulas &amp; Functions'!G16),'3 Formulas &amp; Functions'!G16),"9","#"),"8","#"),"7","#"),"6","#"),"5","#"),"4","#"),"3","#"),"2","#"),"1","#"),"0","#"),"$",""),"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Functions'!G16),_xlfn.FORMULATEXT('#_3 Formulas &amp; Functions'!G16),'#_3 Formulas &amp; Functions'!G16),"9","#"),"8","#"),"7","#"),"6","#"),"5","#"),"4","#"),"3","#"),"2","#"),"1","#"),"0","#"),"$",""),"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Functions'!G16),_xlfn.FORMULATEXT('#_3 Formulas &amp; Functions'!G16),'#_3 Formulas &amp; Functions'!G16),"9","#"),"8","#"),"7","#"),"6","#"),"5","#"),"4","#"),"3","#"),"2","#"),"1","#"),"0","#"),"$","")," ",""),",","@"),"&gt;","@"),"&lt;","@"),"=","@"),")","@"),"(","@"),"^","@"),"/","@"),"+","@"),"*","@"),"-","@"),"@#","")))/2,TRUE,FALSE),"HardCodeMsg",IF(LEN(IF(_xlfn.ISFORMULA('3 Formulas &amp; Functions'!G16),_xlfn.FORMULATEXT('3 Formulas &amp; Functions'!G16),'3 Formulas &amp; Functions'!G16))-LEN(SUBSTITUTE(IF(_xlfn.ISFORMULA('3 Formulas &amp; Functions'!G16),_xlfn.FORMULATEXT('3 Formulas &amp; Functions'!G16),'3 Formulas &amp; Functions'!G16),"""",""))&gt;LEN(IF(_xlfn.ISFORMULA('#_3 Formulas &amp; Functions'!G16),_xlfn.FORMULATEXT('#_3 Formulas &amp; Functions'!G16),'#_3 Formulas &amp; Functions'!G16))-LEN(SUBSTITUTE(IF(_xlfn.ISFORMULA('#_3 Formulas &amp; Functions'!G16),_xlfn.FORMULATEXT('#_3 Formulas &amp; Functions'!G16),'#_3 Formulas &amp; Functions'!G16),"""","")),TRUE,FALSE),"HardQuoteMsg",IF(LEN(IF(_xlfn.ISFORMULA('3 Formulas &amp; Functions'!G16),_xlfn.FORMULATEXT('3 Formulas &amp; Functions'!G16),'3 Formulas &amp; Functions'!G16))-LEN(SUBSTITUTE(IF(_xlfn.ISFORMULA('3 Formulas &amp; Functions'!G16),_xlfn.FORMULATEXT('3 Formulas &amp; Functions'!G16),'3 Formulas &amp; Functions'!G16),"$",""))&lt;LEN(IF(_xlfn.ISFORMULA('#_3 Formulas &amp; Functions'!G16),_xlfn.FORMULATEXT('#_3 Formulas &amp; Functions'!G16),'#_3 Formulas &amp; Functions'!G16))-LEN(SUBSTITUTE(IF(_xlfn.ISFORMULA('#_3 Formulas &amp; Functions'!G16),_xlfn.FORMULATEXT('#_3 Formulas &amp; Functions'!G16),'#_3 Formulas &amp; Functions'!G16),"$","")),TRUE,FALSE),"MissingAbsMsg",_xlfn.IFS(ISTEXT('#_3 Formulas &amp; Functions'!G16),FALSE,ISLOGICAL('#_3 Formulas &amp; Functions'!G16),FALSE,SUBSTITUTE(CELL("format",'#_3 Formulas &amp; Functions'!G16),"-","")=SUBSTITUTE(CELL("format",'3 Formulas &amp; Functions'!G16),"-",""),FALSE,CELL("format",'#_3 Formulas &amp; Functions'!G16)="G",FALSE,AND(CELL("format",'#_3 Formulas &amp; Functions'!G16)="F0",CELL("format",'3 Formulas &amp; Functions'!G16)="G"),FALSE,TRUE,IFERROR(IF(MATCH(CELL("format",'#_3 Formulas &amp; Functions'!G16),FormatCodes_SFX!$A$4:$A$53,0)&gt;0,TRUE),FALSE),TRUE,TRUE),"FormatMsg",TRUE,"PerfectMsg")</f>
        <v>PerfectMsg</v>
      </c>
      <c r="H16" s="200" t="str">
        <f ca="1">_xlfn.IFS(ISBLANK('3 Formulas &amp; Functions'!H16),"",IF(NOT(ISNA('#_3 Formulas &amp; Functions'!H16)),IF(ISNA('3 Formulas &amp; Functions'!H16),TRUE,FALSE),FALSE),"StuNAMsg",IF(AND(ISNA('#_3 Formulas &amp; Functions'!H16),ISNA('3 Formulas &amp; Functions'!H16)),TRUE,FALSE),"PerfectMsg",IF(NOT(ISERROR('#_3 Formulas &amp; Functions'!H16)),IF(ISERROR('3 Formulas &amp; Functions'!H16),TRUE,FALSE),FALSE),"StuErrorMsg",IF(TYPE('#_3 Formulas &amp; Functions'!H16)&lt;&gt;TYPE('3 Formulas &amp; Functions'!H16),TRUE,FALSE),"WrongTypeMsg",IF(_xlfn.ISFORMULA('#_3 Formulas &amp; Functions'!H16),IF(NOT(_xlfn.ISFORMULA('3 Formulas &amp; Functions'!H16)),TRUE),FALSE),"MissingFormulaMsg",IF(NOT(AND(ISNUMBER(FIND("[",_xlfn.FORMULATEXT('#_3 Formulas &amp; Functions'!H16))),ISNUMBER(FIND("!",_xlfn.FORMULATEXT('#_3 Formulas &amp; Functions'!H16))))),AND(ISNUMBER(FIND("[",_xlfn.FORMULATEXT('3 Formulas &amp; Functions'!H16))),ISNUMBER(FIND("!",_xlfn.FORMULATEXT('3 Formulas &amp; Functions'!H16)))),FALSE),"ExternalRefsMsg",IF(ISNUMBER('#_3 Formulas &amp; Functions'!H16),IF(ABS('#_3 Formulas &amp; Functions'!H16-'3 Formulas &amp; Functions'!H16)&gt;0.00001,TRUE,FALSE),IF('#_3 Formulas &amp; Functions'!H16&lt;&gt;'3 Formulas &amp; Functions'!H16,TRUE,FALSE)),IF(ISNUMBER('#_3 Formulas &amp; Functions'!H16),IF('#_3 Formulas &amp; Functions'!H16&gt;'3 Formulas &amp; Functions'!H16,"TooLow","TooHigh"),"WrongAnswer"),NOT(_xlfn.ISFORMULA('#_3 Formulas &amp; Functions'!H16)),IF(_xlfn.IFS(ISTEXT('#_3 Formulas &amp; Functions'!H16),FALSE,ISLOGICAL('#_3 Formulas &amp; Functions'!H16),FALSE,SUBSTITUTE(CELL("format",'#_3 Formulas &amp; Functions'!H16),"-","")=SUBSTITUTE(CELL("format",'3 Formulas &amp; Functions'!H16),"-",""),FALSE,CELL("format",'#_3 Formulas &amp; Functions'!H16)="G",FALSE,AND(CELL("format",'#_3 Formulas &amp; Functions'!H16)="F0",CELL("format",'3 Formulas &amp; Functions'!H16)="G"),FALSE,TRUE,IFERROR(IF(MATCH(CELL("format",'#_3 Formulas &amp; Functions'!H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Functions'!H16),_xlfn.FORMULATEXT('3 Formulas &amp; Functions'!H16),'3 Formulas &amp; Functions'!H16),"9","#"),"8","#"),"7","#"),"6","#"),"5","#"),"4","#"),"3","#"),"2","#"),"1","#"),"0","#"),"$",""),"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Functions'!H16),_xlfn.FORMULATEXT('3 Formulas &amp; Functions'!H16),'3 Formulas &amp; Functions'!H16),"9","#"),"8","#"),"7","#"),"6","#"),"5","#"),"4","#"),"3","#"),"2","#"),"1","#"),"0","#"),"$",""),"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Functions'!H16),_xlfn.FORMULATEXT('#_3 Formulas &amp; Functions'!H16),'#_3 Formulas &amp; Functions'!H16),"9","#"),"8","#"),"7","#"),"6","#"),"5","#"),"4","#"),"3","#"),"2","#"),"1","#"),"0","#"),"$",""),"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Functions'!H16),_xlfn.FORMULATEXT('#_3 Formulas &amp; Functions'!H16),'#_3 Formulas &amp; Functions'!H16),"9","#"),"8","#"),"7","#"),"6","#"),"5","#"),"4","#"),"3","#"),"2","#"),"1","#"),"0","#"),"$","")," ",""),",","@"),"&gt;","@"),"&lt;","@"),"=","@"),")","@"),"(","@"),"^","@"),"/","@"),"+","@"),"*","@"),"-","@"),"@#","")))/2,TRUE,FALSE),"HardCodeMsg",IF(LEN(IF(_xlfn.ISFORMULA('3 Formulas &amp; Functions'!H16),_xlfn.FORMULATEXT('3 Formulas &amp; Functions'!H16),'3 Formulas &amp; Functions'!H16))-LEN(SUBSTITUTE(IF(_xlfn.ISFORMULA('3 Formulas &amp; Functions'!H16),_xlfn.FORMULATEXT('3 Formulas &amp; Functions'!H16),'3 Formulas &amp; Functions'!H16),"""",""))&gt;LEN(IF(_xlfn.ISFORMULA('#_3 Formulas &amp; Functions'!H16),_xlfn.FORMULATEXT('#_3 Formulas &amp; Functions'!H16),'#_3 Formulas &amp; Functions'!H16))-LEN(SUBSTITUTE(IF(_xlfn.ISFORMULA('#_3 Formulas &amp; Functions'!H16),_xlfn.FORMULATEXT('#_3 Formulas &amp; Functions'!H16),'#_3 Formulas &amp; Functions'!H16),"""","")),TRUE,FALSE),"HardQuoteMsg",IF(LEN(IF(_xlfn.ISFORMULA('3 Formulas &amp; Functions'!H16),_xlfn.FORMULATEXT('3 Formulas &amp; Functions'!H16),'3 Formulas &amp; Functions'!H16))-LEN(SUBSTITUTE(IF(_xlfn.ISFORMULA('3 Formulas &amp; Functions'!H16),_xlfn.FORMULATEXT('3 Formulas &amp; Functions'!H16),'3 Formulas &amp; Functions'!H16),"$",""))&lt;LEN(IF(_xlfn.ISFORMULA('#_3 Formulas &amp; Functions'!H16),_xlfn.FORMULATEXT('#_3 Formulas &amp; Functions'!H16),'#_3 Formulas &amp; Functions'!H16))-LEN(SUBSTITUTE(IF(_xlfn.ISFORMULA('#_3 Formulas &amp; Functions'!H16),_xlfn.FORMULATEXT('#_3 Formulas &amp; Functions'!H16),'#_3 Formulas &amp; Functions'!H16),"$","")),TRUE,FALSE),"MissingAbsMsg",_xlfn.IFS(ISTEXT('#_3 Formulas &amp; Functions'!H16),FALSE,ISLOGICAL('#_3 Formulas &amp; Functions'!H16),FALSE,SUBSTITUTE(CELL("format",'#_3 Formulas &amp; Functions'!H16),"-","")=SUBSTITUTE(CELL("format",'3 Formulas &amp; Functions'!H16),"-",""),FALSE,CELL("format",'#_3 Formulas &amp; Functions'!H16)="G",FALSE,AND(CELL("format",'#_3 Formulas &amp; Functions'!H16)="F0",CELL("format",'3 Formulas &amp; Functions'!H16)="G"),FALSE,TRUE,IFERROR(IF(MATCH(CELL("format",'#_3 Formulas &amp; Functions'!H16),FormatCodes_SFX!$A$4:$A$53,0)&gt;0,TRUE),FALSE),TRUE,TRUE),"FormatMsg",TRUE,"PerfectMsg")</f>
        <v>PerfectMsg</v>
      </c>
      <c r="I16" s="200"/>
      <c r="J16" s="215">
        <v>0</v>
      </c>
      <c r="K16" s="215">
        <v>0</v>
      </c>
      <c r="L16" s="215" t="str">
        <f ca="1">_xlfn.IFS(ISBLANK('3 Formulas &amp; Functions'!L16),"",IF(NOT(ISNA('#_3 Formulas &amp; Functions'!L16)),IF(ISNA('3 Formulas &amp; Functions'!L16),TRUE,FALSE),FALSE),"StuNAMsg",IF(AND(ISNA('#_3 Formulas &amp; Functions'!L16),ISNA('3 Formulas &amp; Functions'!L16)),TRUE,FALSE),"PerfectMsg",IF(NOT(ISERROR('#_3 Formulas &amp; Functions'!L16)),IF(ISERROR('3 Formulas &amp; Functions'!L16),TRUE,FALSE),FALSE),"StuErrorMsg",IF(TYPE('#_3 Formulas &amp; Functions'!L16)&lt;&gt;TYPE('3 Formulas &amp; Functions'!L16),TRUE,FALSE),"WrongTypeMsg",IF(_xlfn.ISFORMULA('#_3 Formulas &amp; Functions'!L16),IF(NOT(_xlfn.ISFORMULA('3 Formulas &amp; Functions'!L16)),TRUE),FALSE),"MissingFormulaMsg",IF(NOT(AND(ISNUMBER(FIND("[",_xlfn.FORMULATEXT('#_3 Formulas &amp; Functions'!L16))),ISNUMBER(FIND("!",_xlfn.FORMULATEXT('#_3 Formulas &amp; Functions'!L16))))),AND(ISNUMBER(FIND("[",_xlfn.FORMULATEXT('3 Formulas &amp; Functions'!L16))),ISNUMBER(FIND("!",_xlfn.FORMULATEXT('3 Formulas &amp; Functions'!L16)))),FALSE),"ExternalRefsMsg",IF(ISNUMBER('#_3 Formulas &amp; Functions'!L16),IF(ABS('#_3 Formulas &amp; Functions'!L16-'3 Formulas &amp; Functions'!L16)&gt;0.00001,TRUE,FALSE),IF('#_3 Formulas &amp; Functions'!L16&lt;&gt;'3 Formulas &amp; Functions'!L16,TRUE,FALSE)),IF(ISNUMBER('#_3 Formulas &amp; Functions'!L16),IF('#_3 Formulas &amp; Functions'!L16&gt;'3 Formulas &amp; Functions'!L16,"TooLow","TooHigh"),"WrongAnswer"),NOT(_xlfn.ISFORMULA('#_3 Formulas &amp; Functions'!L16)),IF(_xlfn.IFS(ISTEXT('#_3 Formulas &amp; Functions'!L16),FALSE,ISLOGICAL('#_3 Formulas &amp; Functions'!L16),FALSE,SUBSTITUTE(CELL("format",'#_3 Formulas &amp; Functions'!L16),"-","")=SUBSTITUTE(CELL("format",'3 Formulas &amp; Functions'!L16),"-",""),FALSE,CELL("format",'#_3 Formulas &amp; Functions'!L16)="G",FALSE,AND(CELL("format",'#_3 Formulas &amp; Functions'!L16)="F0",CELL("format",'3 Formulas &amp; Functions'!L16)="G"),FALSE,TRUE,IFERROR(IF(MATCH(CELL("format",'#_3 Formulas &amp; Functions'!L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Functions'!L16),_xlfn.FORMULATEXT('3 Formulas &amp; Functions'!L16),'3 Formulas &amp; Functions'!L16),"9","#"),"8","#"),"7","#"),"6","#"),"5","#"),"4","#"),"3","#"),"2","#"),"1","#"),"0","#"),"$",""),"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Functions'!L16),_xlfn.FORMULATEXT('3 Formulas &amp; Functions'!L16),'3 Formulas &amp; Functions'!L16),"9","#"),"8","#"),"7","#"),"6","#"),"5","#"),"4","#"),"3","#"),"2","#"),"1","#"),"0","#"),"$",""),"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Functions'!L16),_xlfn.FORMULATEXT('#_3 Formulas &amp; Functions'!L16),'#_3 Formulas &amp; Functions'!L16),"9","#"),"8","#"),"7","#"),"6","#"),"5","#"),"4","#"),"3","#"),"2","#"),"1","#"),"0","#"),"$",""),"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Functions'!L16),_xlfn.FORMULATEXT('#_3 Formulas &amp; Functions'!L16),'#_3 Formulas &amp; Functions'!L16),"9","#"),"8","#"),"7","#"),"6","#"),"5","#"),"4","#"),"3","#"),"2","#"),"1","#"),"0","#"),"$","")," ",""),",","@"),"&gt;","@"),"&lt;","@"),"=","@"),")","@"),"(","@"),"^","@"),"/","@"),"+","@"),"*","@"),"-","@"),"@#","")))/2,TRUE,FALSE),"HardCodeMsg",IF(LEN(IF(_xlfn.ISFORMULA('3 Formulas &amp; Functions'!L16),_xlfn.FORMULATEXT('3 Formulas &amp; Functions'!L16),'3 Formulas &amp; Functions'!L16))-LEN(SUBSTITUTE(IF(_xlfn.ISFORMULA('3 Formulas &amp; Functions'!L16),_xlfn.FORMULATEXT('3 Formulas &amp; Functions'!L16),'3 Formulas &amp; Functions'!L16),"""",""))&gt;LEN(IF(_xlfn.ISFORMULA('#_3 Formulas &amp; Functions'!L16),_xlfn.FORMULATEXT('#_3 Formulas &amp; Functions'!L16),'#_3 Formulas &amp; Functions'!L16))-LEN(SUBSTITUTE(IF(_xlfn.ISFORMULA('#_3 Formulas &amp; Functions'!L16),_xlfn.FORMULATEXT('#_3 Formulas &amp; Functions'!L16),'#_3 Formulas &amp; Functions'!L16),"""","")),TRUE,FALSE),"HardQuoteMsg",IF(LEN(IF(_xlfn.ISFORMULA('3 Formulas &amp; Functions'!L16),_xlfn.FORMULATEXT('3 Formulas &amp; Functions'!L16),'3 Formulas &amp; Functions'!L16))-LEN(SUBSTITUTE(IF(_xlfn.ISFORMULA('3 Formulas &amp; Functions'!L16),_xlfn.FORMULATEXT('3 Formulas &amp; Functions'!L16),'3 Formulas &amp; Functions'!L16),"$",""))&lt;LEN(IF(_xlfn.ISFORMULA('#_3 Formulas &amp; Functions'!L16),_xlfn.FORMULATEXT('#_3 Formulas &amp; Functions'!L16),'#_3 Formulas &amp; Functions'!L16))-LEN(SUBSTITUTE(IF(_xlfn.ISFORMULA('#_3 Formulas &amp; Functions'!L16),_xlfn.FORMULATEXT('#_3 Formulas &amp; Functions'!L16),'#_3 Formulas &amp; Functions'!L16),"$","")),TRUE,FALSE),"MissingAbsMsg",_xlfn.IFS(ISTEXT('#_3 Formulas &amp; Functions'!L16),FALSE,ISLOGICAL('#_3 Formulas &amp; Functions'!L16),FALSE,SUBSTITUTE(CELL("format",'#_3 Formulas &amp; Functions'!L16),"-","")=SUBSTITUTE(CELL("format",'3 Formulas &amp; Functions'!L16),"-",""),FALSE,CELL("format",'#_3 Formulas &amp; Functions'!L16)="G",FALSE,AND(CELL("format",'#_3 Formulas &amp; Functions'!L16)="F0",CELL("format",'3 Formulas &amp; Functions'!L16)="G"),FALSE,TRUE,IFERROR(IF(MATCH(CELL("format",'#_3 Formulas &amp; Functions'!L16),FormatCodes_SFX!$A$4:$A$53,0)&gt;0,TRUE),FALSE),TRUE,TRUE),"FormatMsg",TRUE,"PerfectMsg")</f>
        <v>PerfectMsg</v>
      </c>
      <c r="M16" s="200"/>
      <c r="N16" s="216">
        <v>0</v>
      </c>
      <c r="O16" s="217">
        <v>0</v>
      </c>
      <c r="P16" s="215" t="str">
        <f ca="1">_xlfn.IFS(ISBLANK('3 Formulas &amp; Functions'!P16),"",IF(NOT(ISNA('#_3 Formulas &amp; Functions'!P16)),IF(ISNA('3 Formulas &amp; Functions'!P16),TRUE,FALSE),FALSE),"StuNAMsg",IF(AND(ISNA('#_3 Formulas &amp; Functions'!P16),ISNA('3 Formulas &amp; Functions'!P16)),TRUE,FALSE),"PerfectMsg",IF(NOT(ISERROR('#_3 Formulas &amp; Functions'!P16)),IF(ISERROR('3 Formulas &amp; Functions'!P16),TRUE,FALSE),FALSE),"StuErrorMsg",IF(TYPE('#_3 Formulas &amp; Functions'!P16)&lt;&gt;TYPE('3 Formulas &amp; Functions'!P16),TRUE,FALSE),"WrongTypeMsg",IF(_xlfn.ISFORMULA('#_3 Formulas &amp; Functions'!P16),IF(NOT(_xlfn.ISFORMULA('3 Formulas &amp; Functions'!P16)),TRUE),FALSE),"MissingFormulaMsg",IF(NOT(AND(ISNUMBER(FIND("[",_xlfn.FORMULATEXT('#_3 Formulas &amp; Functions'!P16))),ISNUMBER(FIND("!",_xlfn.FORMULATEXT('#_3 Formulas &amp; Functions'!P16))))),AND(ISNUMBER(FIND("[",_xlfn.FORMULATEXT('3 Formulas &amp; Functions'!P16))),ISNUMBER(FIND("!",_xlfn.FORMULATEXT('3 Formulas &amp; Functions'!P16)))),FALSE),"ExternalRefsMsg",IF(ISNUMBER('#_3 Formulas &amp; Functions'!P16),IF(ABS('#_3 Formulas &amp; Functions'!P16-'3 Formulas &amp; Functions'!P16)&gt;0.00001,TRUE,FALSE),IF('#_3 Formulas &amp; Functions'!P16&lt;&gt;'3 Formulas &amp; Functions'!P16,TRUE,FALSE)),IF(ISNUMBER('#_3 Formulas &amp; Functions'!P16),IF('#_3 Formulas &amp; Functions'!P16&gt;'3 Formulas &amp; Functions'!P16,"TooLow","TooHigh"),"WrongAnswer"),NOT(_xlfn.ISFORMULA('#_3 Formulas &amp; Functions'!P16)),IF(_xlfn.IFS(ISTEXT('#_3 Formulas &amp; Functions'!P16),FALSE,ISLOGICAL('#_3 Formulas &amp; Functions'!P16),FALSE,SUBSTITUTE(CELL("format",'#_3 Formulas &amp; Functions'!P16),"-","")=SUBSTITUTE(CELL("format",'3 Formulas &amp; Functions'!P16),"-",""),FALSE,CELL("format",'#_3 Formulas &amp; Functions'!P16)="G",FALSE,AND(CELL("format",'#_3 Formulas &amp; Functions'!P16)="F0",CELL("format",'3 Formulas &amp; Functions'!P16)="G"),FALSE,TRUE,IFERROR(IF(MATCH(CELL("format",'#_3 Formulas &amp; Functions'!P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Functions'!P16),_xlfn.FORMULATEXT('3 Formulas &amp; Functions'!P16),'3 Formulas &amp; Functions'!P16),"9","#"),"8","#"),"7","#"),"6","#"),"5","#"),"4","#"),"3","#"),"2","#"),"1","#"),"0","#"),"$",""),"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Functions'!P16),_xlfn.FORMULATEXT('3 Formulas &amp; Functions'!P16),'3 Formulas &amp; Functions'!P16),"9","#"),"8","#"),"7","#"),"6","#"),"5","#"),"4","#"),"3","#"),"2","#"),"1","#"),"0","#"),"$",""),"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Functions'!P16),_xlfn.FORMULATEXT('#_3 Formulas &amp; Functions'!P16),'#_3 Formulas &amp; Functions'!P16),"9","#"),"8","#"),"7","#"),"6","#"),"5","#"),"4","#"),"3","#"),"2","#"),"1","#"),"0","#"),"$",""),"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Functions'!P16),_xlfn.FORMULATEXT('#_3 Formulas &amp; Functions'!P16),'#_3 Formulas &amp; Functions'!P16),"9","#"),"8","#"),"7","#"),"6","#"),"5","#"),"4","#"),"3","#"),"2","#"),"1","#"),"0","#"),"$","")," ",""),",","@"),"&gt;","@"),"&lt;","@"),"=","@"),")","@"),"(","@"),"^","@"),"/","@"),"+","@"),"*","@"),"-","@"),"@#","")))/2,TRUE,FALSE),"HardCodeMsg",IF(LEN(IF(_xlfn.ISFORMULA('3 Formulas &amp; Functions'!P16),_xlfn.FORMULATEXT('3 Formulas &amp; Functions'!P16),'3 Formulas &amp; Functions'!P16))-LEN(SUBSTITUTE(IF(_xlfn.ISFORMULA('3 Formulas &amp; Functions'!P16),_xlfn.FORMULATEXT('3 Formulas &amp; Functions'!P16),'3 Formulas &amp; Functions'!P16),"""",""))&gt;LEN(IF(_xlfn.ISFORMULA('#_3 Formulas &amp; Functions'!P16),_xlfn.FORMULATEXT('#_3 Formulas &amp; Functions'!P16),'#_3 Formulas &amp; Functions'!P16))-LEN(SUBSTITUTE(IF(_xlfn.ISFORMULA('#_3 Formulas &amp; Functions'!P16),_xlfn.FORMULATEXT('#_3 Formulas &amp; Functions'!P16),'#_3 Formulas &amp; Functions'!P16),"""","")),TRUE,FALSE),"HardQuoteMsg",IF(LEN(IF(_xlfn.ISFORMULA('3 Formulas &amp; Functions'!P16),_xlfn.FORMULATEXT('3 Formulas &amp; Functions'!P16),'3 Formulas &amp; Functions'!P16))-LEN(SUBSTITUTE(IF(_xlfn.ISFORMULA('3 Formulas &amp; Functions'!P16),_xlfn.FORMULATEXT('3 Formulas &amp; Functions'!P16),'3 Formulas &amp; Functions'!P16),"$",""))&lt;LEN(IF(_xlfn.ISFORMULA('#_3 Formulas &amp; Functions'!P16),_xlfn.FORMULATEXT('#_3 Formulas &amp; Functions'!P16),'#_3 Formulas &amp; Functions'!P16))-LEN(SUBSTITUTE(IF(_xlfn.ISFORMULA('#_3 Formulas &amp; Functions'!P16),_xlfn.FORMULATEXT('#_3 Formulas &amp; Functions'!P16),'#_3 Formulas &amp; Functions'!P16),"$","")),TRUE,FALSE),"MissingAbsMsg",_xlfn.IFS(ISTEXT('#_3 Formulas &amp; Functions'!P16),FALSE,ISLOGICAL('#_3 Formulas &amp; Functions'!P16),FALSE,SUBSTITUTE(CELL("format",'#_3 Formulas &amp; Functions'!P16),"-","")=SUBSTITUTE(CELL("format",'3 Formulas &amp; Functions'!P16),"-",""),FALSE,CELL("format",'#_3 Formulas &amp; Functions'!P16)="G",FALSE,AND(CELL("format",'#_3 Formulas &amp; Functions'!P16)="F0",CELL("format",'3 Formulas &amp; Functions'!P16)="G"),FALSE,TRUE,IFERROR(IF(MATCH(CELL("format",'#_3 Formulas &amp; Functions'!P16),FormatCodes_SFX!$A$4:$A$53,0)&gt;0,TRUE),FALSE),TRUE,TRUE),"FormatMsg",TRUE,"PerfectMsg")</f>
        <v>PerfectMsg</v>
      </c>
      <c r="Q16" s="200"/>
      <c r="R16" s="200"/>
      <c r="V16" s="200"/>
    </row>
    <row r="17" spans="3:22">
      <c r="V17" s="200"/>
    </row>
    <row r="18" spans="3:22">
      <c r="C18" s="366">
        <v>0</v>
      </c>
      <c r="D18" s="366"/>
      <c r="E18" s="366"/>
      <c r="F18" s="366"/>
      <c r="G18" s="366"/>
      <c r="H18" s="366"/>
      <c r="J18" s="366">
        <v>0</v>
      </c>
      <c r="K18" s="366"/>
      <c r="L18" s="366"/>
      <c r="N18" s="366">
        <v>0</v>
      </c>
      <c r="O18" s="366"/>
      <c r="P18" s="366"/>
      <c r="V18" s="200"/>
    </row>
    <row r="19" spans="3:22">
      <c r="C19" s="208">
        <v>0</v>
      </c>
      <c r="D19" s="208">
        <v>0</v>
      </c>
      <c r="E19" s="208">
        <v>0</v>
      </c>
      <c r="F19" s="208">
        <v>0</v>
      </c>
      <c r="G19" s="213">
        <v>0</v>
      </c>
      <c r="H19" s="213">
        <v>0</v>
      </c>
      <c r="J19" s="214">
        <v>0</v>
      </c>
      <c r="K19" s="214">
        <v>0</v>
      </c>
      <c r="L19" s="214">
        <v>0</v>
      </c>
      <c r="N19" s="214">
        <v>0</v>
      </c>
      <c r="O19" s="214">
        <v>0</v>
      </c>
      <c r="P19" s="214">
        <v>0</v>
      </c>
      <c r="V19" s="200"/>
    </row>
    <row r="20" spans="3:22">
      <c r="C20" s="216">
        <v>0</v>
      </c>
      <c r="D20" s="216">
        <v>0</v>
      </c>
      <c r="E20" s="216">
        <v>0</v>
      </c>
      <c r="F20" s="216">
        <v>0</v>
      </c>
      <c r="G20" s="218" t="str">
        <f ca="1">_xlfn.IFS(ISBLANK('3 Formulas &amp; Functions'!G20),"",IF(NOT(ISNA('#_3 Formulas &amp; Functions'!G20)),IF(ISNA('3 Formulas &amp; Functions'!G20),TRUE,FALSE),FALSE),"StuNAMsg",IF(AND(ISNA('#_3 Formulas &amp; Functions'!G20),ISNA('3 Formulas &amp; Functions'!G20)),TRUE,FALSE),"PerfectMsg",IF(NOT(ISERROR('#_3 Formulas &amp; Functions'!G20)),IF(ISERROR('3 Formulas &amp; Functions'!G20),TRUE,FALSE),FALSE),"StuErrorMsg",IF(TYPE('#_3 Formulas &amp; Functions'!G20)&lt;&gt;TYPE('3 Formulas &amp; Functions'!G20),TRUE,FALSE),"WrongTypeMsg",IF(_xlfn.ISFORMULA('#_3 Formulas &amp; Functions'!G20),IF(NOT(_xlfn.ISFORMULA('3 Formulas &amp; Functions'!G20)),TRUE),FALSE),"MissingFormulaMsg",IF(NOT(AND(ISNUMBER(FIND("[",_xlfn.FORMULATEXT('#_3 Formulas &amp; Functions'!G20))),ISNUMBER(FIND("!",_xlfn.FORMULATEXT('#_3 Formulas &amp; Functions'!G20))))),AND(ISNUMBER(FIND("[",_xlfn.FORMULATEXT('3 Formulas &amp; Functions'!G20))),ISNUMBER(FIND("!",_xlfn.FORMULATEXT('3 Formulas &amp; Functions'!G20)))),FALSE),"ExternalRefsMsg",IF(ISNUMBER('#_3 Formulas &amp; Functions'!G20),IF(ABS('#_3 Formulas &amp; Functions'!G20-'3 Formulas &amp; Functions'!G20)&gt;0.00001,TRUE,FALSE),IF('#_3 Formulas &amp; Functions'!G20&lt;&gt;'3 Formulas &amp; Functions'!G20,TRUE,FALSE)),IF(ISNUMBER('#_3 Formulas &amp; Functions'!G20),IF('#_3 Formulas &amp; Functions'!G20&gt;'3 Formulas &amp; Functions'!G20,"TooLow","TooHigh"),"WrongAnswer"),NOT(_xlfn.ISFORMULA('#_3 Formulas &amp; Functions'!G20)),IF(_xlfn.IFS(ISTEXT('#_3 Formulas &amp; Functions'!G20),FALSE,ISLOGICAL('#_3 Formulas &amp; Functions'!G20),FALSE,SUBSTITUTE(CELL("format",'#_3 Formulas &amp; Functions'!G20),"-","")=SUBSTITUTE(CELL("format",'3 Formulas &amp; Functions'!G20),"-",""),FALSE,CELL("format",'#_3 Formulas &amp; Functions'!G20)="G",FALSE,AND(CELL("format",'#_3 Formulas &amp; Functions'!G20)="F0",CELL("format",'3 Formulas &amp; Functions'!G20)="G"),FALSE,TRUE,IFERROR(IF(MATCH(CELL("format",'#_3 Formulas &amp; Functions'!G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Functions'!G20),_xlfn.FORMULATEXT('3 Formulas &amp; Functions'!G20),'3 Formulas &amp; Functions'!G20),"9","#"),"8","#"),"7","#"),"6","#"),"5","#"),"4","#"),"3","#"),"2","#"),"1","#"),"0","#"),"$",""),"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Functions'!G20),_xlfn.FORMULATEXT('3 Formulas &amp; Functions'!G20),'3 Formulas &amp; Functions'!G20),"9","#"),"8","#"),"7","#"),"6","#"),"5","#"),"4","#"),"3","#"),"2","#"),"1","#"),"0","#"),"$",""),"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Functions'!G20),_xlfn.FORMULATEXT('#_3 Formulas &amp; Functions'!G20),'#_3 Formulas &amp; Functions'!G20),"9","#"),"8","#"),"7","#"),"6","#"),"5","#"),"4","#"),"3","#"),"2","#"),"1","#"),"0","#"),"$",""),"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Functions'!G20),_xlfn.FORMULATEXT('#_3 Formulas &amp; Functions'!G20),'#_3 Formulas &amp; Functions'!G20),"9","#"),"8","#"),"7","#"),"6","#"),"5","#"),"4","#"),"3","#"),"2","#"),"1","#"),"0","#"),"$","")," ",""),",","@"),"&gt;","@"),"&lt;","@"),"=","@"),")","@"),"(","@"),"^","@"),"/","@"),"+","@"),"*","@"),"-","@"),"@#","")))/2,TRUE,FALSE),"HardCodeMsg",IF(LEN(IF(_xlfn.ISFORMULA('3 Formulas &amp; Functions'!G20),_xlfn.FORMULATEXT('3 Formulas &amp; Functions'!G20),'3 Formulas &amp; Functions'!G20))-LEN(SUBSTITUTE(IF(_xlfn.ISFORMULA('3 Formulas &amp; Functions'!G20),_xlfn.FORMULATEXT('3 Formulas &amp; Functions'!G20),'3 Formulas &amp; Functions'!G20),"""",""))&gt;LEN(IF(_xlfn.ISFORMULA('#_3 Formulas &amp; Functions'!G20),_xlfn.FORMULATEXT('#_3 Formulas &amp; Functions'!G20),'#_3 Formulas &amp; Functions'!G20))-LEN(SUBSTITUTE(IF(_xlfn.ISFORMULA('#_3 Formulas &amp; Functions'!G20),_xlfn.FORMULATEXT('#_3 Formulas &amp; Functions'!G20),'#_3 Formulas &amp; Functions'!G20),"""","")),TRUE,FALSE),"HardQuoteMsg",IF(LEN(IF(_xlfn.ISFORMULA('3 Formulas &amp; Functions'!G20),_xlfn.FORMULATEXT('3 Formulas &amp; Functions'!G20),'3 Formulas &amp; Functions'!G20))-LEN(SUBSTITUTE(IF(_xlfn.ISFORMULA('3 Formulas &amp; Functions'!G20),_xlfn.FORMULATEXT('3 Formulas &amp; Functions'!G20),'3 Formulas &amp; Functions'!G20),"$",""))&lt;LEN(IF(_xlfn.ISFORMULA('#_3 Formulas &amp; Functions'!G20),_xlfn.FORMULATEXT('#_3 Formulas &amp; Functions'!G20),'#_3 Formulas &amp; Functions'!G20))-LEN(SUBSTITUTE(IF(_xlfn.ISFORMULA('#_3 Formulas &amp; Functions'!G20),_xlfn.FORMULATEXT('#_3 Formulas &amp; Functions'!G20),'#_3 Formulas &amp; Functions'!G20),"$","")),TRUE,FALSE),"MissingAbsMsg",_xlfn.IFS(ISTEXT('#_3 Formulas &amp; Functions'!G20),FALSE,ISLOGICAL('#_3 Formulas &amp; Functions'!G20),FALSE,SUBSTITUTE(CELL("format",'#_3 Formulas &amp; Functions'!G20),"-","")=SUBSTITUTE(CELL("format",'3 Formulas &amp; Functions'!G20),"-",""),FALSE,CELL("format",'#_3 Formulas &amp; Functions'!G20)="G",FALSE,AND(CELL("format",'#_3 Formulas &amp; Functions'!G20)="F0",CELL("format",'3 Formulas &amp; Functions'!G20)="G"),FALSE,TRUE,IFERROR(IF(MATCH(CELL("format",'#_3 Formulas &amp; Functions'!G20),FormatCodes_SFX!$A$4:$A$53,0)&gt;0,TRUE),FALSE),TRUE,TRUE),"FormatMsg",TRUE,"PerfectMsg")</f>
        <v>PerfectMsg</v>
      </c>
      <c r="H20" s="219" t="str">
        <f ca="1">_xlfn.IFS(ISBLANK('3 Formulas &amp; Functions'!H20),"",IF(NOT(ISNA('#_3 Formulas &amp; Functions'!H20)),IF(ISNA('3 Formulas &amp; Functions'!H20),TRUE,FALSE),FALSE),"StuNAMsg",IF(AND(ISNA('#_3 Formulas &amp; Functions'!H20),ISNA('3 Formulas &amp; Functions'!H20)),TRUE,FALSE),"PerfectMsg",IF(NOT(ISERROR('#_3 Formulas &amp; Functions'!H20)),IF(ISERROR('3 Formulas &amp; Functions'!H20),TRUE,FALSE),FALSE),"StuErrorMsg",IF(TYPE('#_3 Formulas &amp; Functions'!H20)&lt;&gt;TYPE('3 Formulas &amp; Functions'!H20),TRUE,FALSE),"WrongTypeMsg",IF(_xlfn.ISFORMULA('#_3 Formulas &amp; Functions'!H20),IF(NOT(_xlfn.ISFORMULA('3 Formulas &amp; Functions'!H20)),TRUE),FALSE),"MissingFormulaMsg",IF(NOT(AND(ISNUMBER(FIND("[",_xlfn.FORMULATEXT('#_3 Formulas &amp; Functions'!H20))),ISNUMBER(FIND("!",_xlfn.FORMULATEXT('#_3 Formulas &amp; Functions'!H20))))),AND(ISNUMBER(FIND("[",_xlfn.FORMULATEXT('3 Formulas &amp; Functions'!H20))),ISNUMBER(FIND("!",_xlfn.FORMULATEXT('3 Formulas &amp; Functions'!H20)))),FALSE),"ExternalRefsMsg",IF(ISNUMBER('#_3 Formulas &amp; Functions'!H20),IF(ABS('#_3 Formulas &amp; Functions'!H20-'3 Formulas &amp; Functions'!H20)&gt;0.00001,TRUE,FALSE),IF('#_3 Formulas &amp; Functions'!H20&lt;&gt;'3 Formulas &amp; Functions'!H20,TRUE,FALSE)),IF(ISNUMBER('#_3 Formulas &amp; Functions'!H20),IF('#_3 Formulas &amp; Functions'!H20&gt;'3 Formulas &amp; Functions'!H20,"TooLow","TooHigh"),"WrongAnswer"),NOT(_xlfn.ISFORMULA('#_3 Formulas &amp; Functions'!H20)),IF(_xlfn.IFS(ISTEXT('#_3 Formulas &amp; Functions'!H20),FALSE,ISLOGICAL('#_3 Formulas &amp; Functions'!H20),FALSE,SUBSTITUTE(CELL("format",'#_3 Formulas &amp; Functions'!H20),"-","")=SUBSTITUTE(CELL("format",'3 Formulas &amp; Functions'!H20),"-",""),FALSE,CELL("format",'#_3 Formulas &amp; Functions'!H20)="G",FALSE,AND(CELL("format",'#_3 Formulas &amp; Functions'!H20)="F0",CELL("format",'3 Formulas &amp; Functions'!H20)="G"),FALSE,TRUE,IFERROR(IF(MATCH(CELL("format",'#_3 Formulas &amp; Functions'!H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Functions'!H20),_xlfn.FORMULATEXT('3 Formulas &amp; Functions'!H20),'3 Formulas &amp; Functions'!H20),"9","#"),"8","#"),"7","#"),"6","#"),"5","#"),"4","#"),"3","#"),"2","#"),"1","#"),"0","#"),"$",""),"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Functions'!H20),_xlfn.FORMULATEXT('3 Formulas &amp; Functions'!H20),'3 Formulas &amp; Functions'!H20),"9","#"),"8","#"),"7","#"),"6","#"),"5","#"),"4","#"),"3","#"),"2","#"),"1","#"),"0","#"),"$",""),"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Functions'!H20),_xlfn.FORMULATEXT('#_3 Formulas &amp; Functions'!H20),'#_3 Formulas &amp; Functions'!H20),"9","#"),"8","#"),"7","#"),"6","#"),"5","#"),"4","#"),"3","#"),"2","#"),"1","#"),"0","#"),"$",""),"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Functions'!H20),_xlfn.FORMULATEXT('#_3 Formulas &amp; Functions'!H20),'#_3 Formulas &amp; Functions'!H20),"9","#"),"8","#"),"7","#"),"6","#"),"5","#"),"4","#"),"3","#"),"2","#"),"1","#"),"0","#"),"$","")," ",""),",","@"),"&gt;","@"),"&lt;","@"),"=","@"),")","@"),"(","@"),"^","@"),"/","@"),"+","@"),"*","@"),"-","@"),"@#","")))/2,TRUE,FALSE),"HardCodeMsg",IF(LEN(IF(_xlfn.ISFORMULA('3 Formulas &amp; Functions'!H20),_xlfn.FORMULATEXT('3 Formulas &amp; Functions'!H20),'3 Formulas &amp; Functions'!H20))-LEN(SUBSTITUTE(IF(_xlfn.ISFORMULA('3 Formulas &amp; Functions'!H20),_xlfn.FORMULATEXT('3 Formulas &amp; Functions'!H20),'3 Formulas &amp; Functions'!H20),"""",""))&gt;LEN(IF(_xlfn.ISFORMULA('#_3 Formulas &amp; Functions'!H20),_xlfn.FORMULATEXT('#_3 Formulas &amp; Functions'!H20),'#_3 Formulas &amp; Functions'!H20))-LEN(SUBSTITUTE(IF(_xlfn.ISFORMULA('#_3 Formulas &amp; Functions'!H20),_xlfn.FORMULATEXT('#_3 Formulas &amp; Functions'!H20),'#_3 Formulas &amp; Functions'!H20),"""","")),TRUE,FALSE),"HardQuoteMsg",IF(LEN(IF(_xlfn.ISFORMULA('3 Formulas &amp; Functions'!H20),_xlfn.FORMULATEXT('3 Formulas &amp; Functions'!H20),'3 Formulas &amp; Functions'!H20))-LEN(SUBSTITUTE(IF(_xlfn.ISFORMULA('3 Formulas &amp; Functions'!H20),_xlfn.FORMULATEXT('3 Formulas &amp; Functions'!H20),'3 Formulas &amp; Functions'!H20),"$",""))&lt;LEN(IF(_xlfn.ISFORMULA('#_3 Formulas &amp; Functions'!H20),_xlfn.FORMULATEXT('#_3 Formulas &amp; Functions'!H20),'#_3 Formulas &amp; Functions'!H20))-LEN(SUBSTITUTE(IF(_xlfn.ISFORMULA('#_3 Formulas &amp; Functions'!H20),_xlfn.FORMULATEXT('#_3 Formulas &amp; Functions'!H20),'#_3 Formulas &amp; Functions'!H20),"$","")),TRUE,FALSE),"MissingAbsMsg",_xlfn.IFS(ISTEXT('#_3 Formulas &amp; Functions'!H20),FALSE,ISLOGICAL('#_3 Formulas &amp; Functions'!H20),FALSE,SUBSTITUTE(CELL("format",'#_3 Formulas &amp; Functions'!H20),"-","")=SUBSTITUTE(CELL("format",'3 Formulas &amp; Functions'!H20),"-",""),FALSE,CELL("format",'#_3 Formulas &amp; Functions'!H20)="G",FALSE,AND(CELL("format",'#_3 Formulas &amp; Functions'!H20)="F0",CELL("format",'3 Formulas &amp; Functions'!H20)="G"),FALSE,TRUE,IFERROR(IF(MATCH(CELL("format",'#_3 Formulas &amp; Functions'!H20),FormatCodes_SFX!$A$4:$A$53,0)&gt;0,TRUE),FALSE),TRUE,TRUE),"FormatMsg",TRUE,"PerfectMsg")</f>
        <v>PerfectMsg</v>
      </c>
      <c r="J20" s="217">
        <v>0</v>
      </c>
      <c r="K20" s="220">
        <v>0</v>
      </c>
      <c r="L20" s="186" t="str">
        <f ca="1">_xlfn.IFS(ISBLANK('3 Formulas &amp; Functions'!L20),"",IF(NOT(ISNA('#_3 Formulas &amp; Functions'!L20)),IF(ISNA('3 Formulas &amp; Functions'!L20),TRUE,FALSE),FALSE),"StuNAMsg",IF(AND(ISNA('#_3 Formulas &amp; Functions'!L20),ISNA('3 Formulas &amp; Functions'!L20)),TRUE,FALSE),"PerfectMsg",IF(NOT(ISERROR('#_3 Formulas &amp; Functions'!L20)),IF(ISERROR('3 Formulas &amp; Functions'!L20),TRUE,FALSE),FALSE),"StuErrorMsg",IF(TYPE('#_3 Formulas &amp; Functions'!L20)&lt;&gt;TYPE('3 Formulas &amp; Functions'!L20),TRUE,FALSE),"WrongTypeMsg",IF(_xlfn.ISFORMULA('#_3 Formulas &amp; Functions'!L20),IF(NOT(_xlfn.ISFORMULA('3 Formulas &amp; Functions'!L20)),TRUE),FALSE),"MissingFormulaMsg",IF(NOT(AND(ISNUMBER(FIND("[",_xlfn.FORMULATEXT('#_3 Formulas &amp; Functions'!L20))),ISNUMBER(FIND("!",_xlfn.FORMULATEXT('#_3 Formulas &amp; Functions'!L20))))),AND(ISNUMBER(FIND("[",_xlfn.FORMULATEXT('3 Formulas &amp; Functions'!L20))),ISNUMBER(FIND("!",_xlfn.FORMULATEXT('3 Formulas &amp; Functions'!L20)))),FALSE),"ExternalRefsMsg",IF(ISNUMBER('#_3 Formulas &amp; Functions'!L20),IF(ABS('#_3 Formulas &amp; Functions'!L20-'3 Formulas &amp; Functions'!L20)&gt;0.00001,TRUE,FALSE),IF('#_3 Formulas &amp; Functions'!L20&lt;&gt;'3 Formulas &amp; Functions'!L20,TRUE,FALSE)),IF(ISNUMBER('#_3 Formulas &amp; Functions'!L20),IF('#_3 Formulas &amp; Functions'!L20&gt;'3 Formulas &amp; Functions'!L20,"TooLow","TooHigh"),"WrongAnswer"),NOT(_xlfn.ISFORMULA('#_3 Formulas &amp; Functions'!L20)),IF(_xlfn.IFS(ISTEXT('#_3 Formulas &amp; Functions'!L20),FALSE,ISLOGICAL('#_3 Formulas &amp; Functions'!L20),FALSE,SUBSTITUTE(CELL("format",'#_3 Formulas &amp; Functions'!L20),"-","")=SUBSTITUTE(CELL("format",'3 Formulas &amp; Functions'!L20),"-",""),FALSE,CELL("format",'#_3 Formulas &amp; Functions'!L20)="G",FALSE,AND(CELL("format",'#_3 Formulas &amp; Functions'!L20)="F0",CELL("format",'3 Formulas &amp; Functions'!L20)="G"),FALSE,TRUE,IFERROR(IF(MATCH(CELL("format",'#_3 Formulas &amp; Functions'!L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Functions'!L20),_xlfn.FORMULATEXT('3 Formulas &amp; Functions'!L20),'3 Formulas &amp; Functions'!L20),"9","#"),"8","#"),"7","#"),"6","#"),"5","#"),"4","#"),"3","#"),"2","#"),"1","#"),"0","#"),"$",""),"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Functions'!L20),_xlfn.FORMULATEXT('3 Formulas &amp; Functions'!L20),'3 Formulas &amp; Functions'!L20),"9","#"),"8","#"),"7","#"),"6","#"),"5","#"),"4","#"),"3","#"),"2","#"),"1","#"),"0","#"),"$",""),"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Functions'!L20),_xlfn.FORMULATEXT('#_3 Formulas &amp; Functions'!L20),'#_3 Formulas &amp; Functions'!L20),"9","#"),"8","#"),"7","#"),"6","#"),"5","#"),"4","#"),"3","#"),"2","#"),"1","#"),"0","#"),"$",""),"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Functions'!L20),_xlfn.FORMULATEXT('#_3 Formulas &amp; Functions'!L20),'#_3 Formulas &amp; Functions'!L20),"9","#"),"8","#"),"7","#"),"6","#"),"5","#"),"4","#"),"3","#"),"2","#"),"1","#"),"0","#"),"$","")," ",""),",","@"),"&gt;","@"),"&lt;","@"),"=","@"),")","@"),"(","@"),"^","@"),"/","@"),"+","@"),"*","@"),"-","@"),"@#","")))/2,TRUE,FALSE),"HardCodeMsg",IF(LEN(IF(_xlfn.ISFORMULA('3 Formulas &amp; Functions'!L20),_xlfn.FORMULATEXT('3 Formulas &amp; Functions'!L20),'3 Formulas &amp; Functions'!L20))-LEN(SUBSTITUTE(IF(_xlfn.ISFORMULA('3 Formulas &amp; Functions'!L20),_xlfn.FORMULATEXT('3 Formulas &amp; Functions'!L20),'3 Formulas &amp; Functions'!L20),"""",""))&gt;LEN(IF(_xlfn.ISFORMULA('#_3 Formulas &amp; Functions'!L20),_xlfn.FORMULATEXT('#_3 Formulas &amp; Functions'!L20),'#_3 Formulas &amp; Functions'!L20))-LEN(SUBSTITUTE(IF(_xlfn.ISFORMULA('#_3 Formulas &amp; Functions'!L20),_xlfn.FORMULATEXT('#_3 Formulas &amp; Functions'!L20),'#_3 Formulas &amp; Functions'!L20),"""","")),TRUE,FALSE),"HardQuoteMsg",IF(LEN(IF(_xlfn.ISFORMULA('3 Formulas &amp; Functions'!L20),_xlfn.FORMULATEXT('3 Formulas &amp; Functions'!L20),'3 Formulas &amp; Functions'!L20))-LEN(SUBSTITUTE(IF(_xlfn.ISFORMULA('3 Formulas &amp; Functions'!L20),_xlfn.FORMULATEXT('3 Formulas &amp; Functions'!L20),'3 Formulas &amp; Functions'!L20),"$",""))&lt;LEN(IF(_xlfn.ISFORMULA('#_3 Formulas &amp; Functions'!L20),_xlfn.FORMULATEXT('#_3 Formulas &amp; Functions'!L20),'#_3 Formulas &amp; Functions'!L20))-LEN(SUBSTITUTE(IF(_xlfn.ISFORMULA('#_3 Formulas &amp; Functions'!L20),_xlfn.FORMULATEXT('#_3 Formulas &amp; Functions'!L20),'#_3 Formulas &amp; Functions'!L20),"$","")),TRUE,FALSE),"MissingAbsMsg",_xlfn.IFS(ISTEXT('#_3 Formulas &amp; Functions'!L20),FALSE,ISLOGICAL('#_3 Formulas &amp; Functions'!L20),FALSE,SUBSTITUTE(CELL("format",'#_3 Formulas &amp; Functions'!L20),"-","")=SUBSTITUTE(CELL("format",'3 Formulas &amp; Functions'!L20),"-",""),FALSE,CELL("format",'#_3 Formulas &amp; Functions'!L20)="G",FALSE,AND(CELL("format",'#_3 Formulas &amp; Functions'!L20)="F0",CELL("format",'3 Formulas &amp; Functions'!L20)="G"),FALSE,TRUE,IFERROR(IF(MATCH(CELL("format",'#_3 Formulas &amp; Functions'!L20),FormatCodes_SFX!$A$4:$A$53,0)&gt;0,TRUE),FALSE),TRUE,TRUE),"FormatMsg",TRUE,"PerfectMsg")</f>
        <v>PerfectMsg</v>
      </c>
      <c r="N20" s="216">
        <v>0</v>
      </c>
      <c r="O20" s="179">
        <v>0</v>
      </c>
      <c r="P20" s="221" t="str">
        <f ca="1">_xlfn.IFS(ISBLANK('3 Formulas &amp; Functions'!P20),"",IF(NOT(ISNA('#_3 Formulas &amp; Functions'!P20)),IF(ISNA('3 Formulas &amp; Functions'!P20),TRUE,FALSE),FALSE),"StuNAMsg",IF(AND(ISNA('#_3 Formulas &amp; Functions'!P20),ISNA('3 Formulas &amp; Functions'!P20)),TRUE,FALSE),"PerfectMsg",IF(NOT(ISERROR('#_3 Formulas &amp; Functions'!P20)),IF(ISERROR('3 Formulas &amp; Functions'!P20),TRUE,FALSE),FALSE),"StuErrorMsg",IF(TYPE('#_3 Formulas &amp; Functions'!P20)&lt;&gt;TYPE('3 Formulas &amp; Functions'!P20),TRUE,FALSE),"WrongTypeMsg",IF(_xlfn.ISFORMULA('#_3 Formulas &amp; Functions'!P20),IF(NOT(_xlfn.ISFORMULA('3 Formulas &amp; Functions'!P20)),TRUE),FALSE),"MissingFormulaMsg",IF(NOT(AND(ISNUMBER(FIND("[",_xlfn.FORMULATEXT('#_3 Formulas &amp; Functions'!P20))),ISNUMBER(FIND("!",_xlfn.FORMULATEXT('#_3 Formulas &amp; Functions'!P20))))),AND(ISNUMBER(FIND("[",_xlfn.FORMULATEXT('3 Formulas &amp; Functions'!P20))),ISNUMBER(FIND("!",_xlfn.FORMULATEXT('3 Formulas &amp; Functions'!P20)))),FALSE),"ExternalRefsMsg",IF(ISNUMBER('#_3 Formulas &amp; Functions'!P20),IF(ABS('#_3 Formulas &amp; Functions'!P20-'3 Formulas &amp; Functions'!P20)&gt;0.00001,TRUE,FALSE),IF('#_3 Formulas &amp; Functions'!P20&lt;&gt;'3 Formulas &amp; Functions'!P20,TRUE,FALSE)),IF(ISNUMBER('#_3 Formulas &amp; Functions'!P20),IF('#_3 Formulas &amp; Functions'!P20&gt;'3 Formulas &amp; Functions'!P20,"TooLow","TooHigh"),"WrongAnswer"),NOT(_xlfn.ISFORMULA('#_3 Formulas &amp; Functions'!P20)),IF(_xlfn.IFS(ISTEXT('#_3 Formulas &amp; Functions'!P20),FALSE,ISLOGICAL('#_3 Formulas &amp; Functions'!P20),FALSE,SUBSTITUTE(CELL("format",'#_3 Formulas &amp; Functions'!P20),"-","")=SUBSTITUTE(CELL("format",'3 Formulas &amp; Functions'!P20),"-",""),FALSE,CELL("format",'#_3 Formulas &amp; Functions'!P20)="G",FALSE,AND(CELL("format",'#_3 Formulas &amp; Functions'!P20)="F0",CELL("format",'3 Formulas &amp; Functions'!P20)="G"),FALSE,TRUE,IFERROR(IF(MATCH(CELL("format",'#_3 Formulas &amp; Functions'!P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Functions'!P20),_xlfn.FORMULATEXT('3 Formulas &amp; Functions'!P20),'3 Formulas &amp; Functions'!P20),"9","#"),"8","#"),"7","#"),"6","#"),"5","#"),"4","#"),"3","#"),"2","#"),"1","#"),"0","#"),"$",""),"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Functions'!P20),_xlfn.FORMULATEXT('3 Formulas &amp; Functions'!P20),'3 Formulas &amp; Functions'!P20),"9","#"),"8","#"),"7","#"),"6","#"),"5","#"),"4","#"),"3","#"),"2","#"),"1","#"),"0","#"),"$",""),"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Functions'!P20),_xlfn.FORMULATEXT('#_3 Formulas &amp; Functions'!P20),'#_3 Formulas &amp; Functions'!P20),"9","#"),"8","#"),"7","#"),"6","#"),"5","#"),"4","#"),"3","#"),"2","#"),"1","#"),"0","#"),"$",""),"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Functions'!P20),_xlfn.FORMULATEXT('#_3 Formulas &amp; Functions'!P20),'#_3 Formulas &amp; Functions'!P20),"9","#"),"8","#"),"7","#"),"6","#"),"5","#"),"4","#"),"3","#"),"2","#"),"1","#"),"0","#"),"$","")," ",""),",","@"),"&gt;","@"),"&lt;","@"),"=","@"),")","@"),"(","@"),"^","@"),"/","@"),"+","@"),"*","@"),"-","@"),"@#","")))/2,TRUE,FALSE),"HardCodeMsg",IF(LEN(IF(_xlfn.ISFORMULA('3 Formulas &amp; Functions'!P20),_xlfn.FORMULATEXT('3 Formulas &amp; Functions'!P20),'3 Formulas &amp; Functions'!P20))-LEN(SUBSTITUTE(IF(_xlfn.ISFORMULA('3 Formulas &amp; Functions'!P20),_xlfn.FORMULATEXT('3 Formulas &amp; Functions'!P20),'3 Formulas &amp; Functions'!P20),"""",""))&gt;LEN(IF(_xlfn.ISFORMULA('#_3 Formulas &amp; Functions'!P20),_xlfn.FORMULATEXT('#_3 Formulas &amp; Functions'!P20),'#_3 Formulas &amp; Functions'!P20))-LEN(SUBSTITUTE(IF(_xlfn.ISFORMULA('#_3 Formulas &amp; Functions'!P20),_xlfn.FORMULATEXT('#_3 Formulas &amp; Functions'!P20),'#_3 Formulas &amp; Functions'!P20),"""","")),TRUE,FALSE),"HardQuoteMsg",IF(LEN(IF(_xlfn.ISFORMULA('3 Formulas &amp; Functions'!P20),_xlfn.FORMULATEXT('3 Formulas &amp; Functions'!P20),'3 Formulas &amp; Functions'!P20))-LEN(SUBSTITUTE(IF(_xlfn.ISFORMULA('3 Formulas &amp; Functions'!P20),_xlfn.FORMULATEXT('3 Formulas &amp; Functions'!P20),'3 Formulas &amp; Functions'!P20),"$",""))&lt;LEN(IF(_xlfn.ISFORMULA('#_3 Formulas &amp; Functions'!P20),_xlfn.FORMULATEXT('#_3 Formulas &amp; Functions'!P20),'#_3 Formulas &amp; Functions'!P20))-LEN(SUBSTITUTE(IF(_xlfn.ISFORMULA('#_3 Formulas &amp; Functions'!P20),_xlfn.FORMULATEXT('#_3 Formulas &amp; Functions'!P20),'#_3 Formulas &amp; Functions'!P20),"$","")),TRUE,FALSE),"MissingAbsMsg",_xlfn.IFS(ISTEXT('#_3 Formulas &amp; Functions'!P20),FALSE,ISLOGICAL('#_3 Formulas &amp; Functions'!P20),FALSE,SUBSTITUTE(CELL("format",'#_3 Formulas &amp; Functions'!P20),"-","")=SUBSTITUTE(CELL("format",'3 Formulas &amp; Functions'!P20),"-",""),FALSE,CELL("format",'#_3 Formulas &amp; Functions'!P20)="G",FALSE,AND(CELL("format",'#_3 Formulas &amp; Functions'!P20)="F0",CELL("format",'3 Formulas &amp; Functions'!P20)="G"),FALSE,TRUE,IFERROR(IF(MATCH(CELL("format",'#_3 Formulas &amp; Functions'!P20),FormatCodes_SFX!$A$4:$A$53,0)&gt;0,TRUE),FALSE),TRUE,TRUE),"FormatMsg",TRUE,"PerfectMsg")</f>
        <v>PerfectMsg</v>
      </c>
      <c r="V20" s="200"/>
    </row>
    <row r="21" spans="3:22">
      <c r="C21" s="216">
        <v>0</v>
      </c>
      <c r="D21" s="216">
        <v>0</v>
      </c>
      <c r="E21" s="216">
        <v>0</v>
      </c>
      <c r="F21" s="216">
        <v>0</v>
      </c>
      <c r="G21" s="218" t="str">
        <f ca="1">_xlfn.IFS(ISBLANK('3 Formulas &amp; Functions'!G21),"",IF(NOT(ISNA('#_3 Formulas &amp; Functions'!G21)),IF(ISNA('3 Formulas &amp; Functions'!G21),TRUE,FALSE),FALSE),"StuNAMsg",IF(AND(ISNA('#_3 Formulas &amp; Functions'!G21),ISNA('3 Formulas &amp; Functions'!G21)),TRUE,FALSE),"PerfectMsg",IF(NOT(ISERROR('#_3 Formulas &amp; Functions'!G21)),IF(ISERROR('3 Formulas &amp; Functions'!G21),TRUE,FALSE),FALSE),"StuErrorMsg",IF(TYPE('#_3 Formulas &amp; Functions'!G21)&lt;&gt;TYPE('3 Formulas &amp; Functions'!G21),TRUE,FALSE),"WrongTypeMsg",IF(_xlfn.ISFORMULA('#_3 Formulas &amp; Functions'!G21),IF(NOT(_xlfn.ISFORMULA('3 Formulas &amp; Functions'!G21)),TRUE),FALSE),"MissingFormulaMsg",IF(NOT(AND(ISNUMBER(FIND("[",_xlfn.FORMULATEXT('#_3 Formulas &amp; Functions'!G21))),ISNUMBER(FIND("!",_xlfn.FORMULATEXT('#_3 Formulas &amp; Functions'!G21))))),AND(ISNUMBER(FIND("[",_xlfn.FORMULATEXT('3 Formulas &amp; Functions'!G21))),ISNUMBER(FIND("!",_xlfn.FORMULATEXT('3 Formulas &amp; Functions'!G21)))),FALSE),"ExternalRefsMsg",IF(ISNUMBER('#_3 Formulas &amp; Functions'!G21),IF(ABS('#_3 Formulas &amp; Functions'!G21-'3 Formulas &amp; Functions'!G21)&gt;0.00001,TRUE,FALSE),IF('#_3 Formulas &amp; Functions'!G21&lt;&gt;'3 Formulas &amp; Functions'!G21,TRUE,FALSE)),IF(ISNUMBER('#_3 Formulas &amp; Functions'!G21),IF('#_3 Formulas &amp; Functions'!G21&gt;'3 Formulas &amp; Functions'!G21,"TooLow","TooHigh"),"WrongAnswer"),NOT(_xlfn.ISFORMULA('#_3 Formulas &amp; Functions'!G21)),IF(_xlfn.IFS(ISTEXT('#_3 Formulas &amp; Functions'!G21),FALSE,ISLOGICAL('#_3 Formulas &amp; Functions'!G21),FALSE,SUBSTITUTE(CELL("format",'#_3 Formulas &amp; Functions'!G21),"-","")=SUBSTITUTE(CELL("format",'3 Formulas &amp; Functions'!G21),"-",""),FALSE,CELL("format",'#_3 Formulas &amp; Functions'!G21)="G",FALSE,AND(CELL("format",'#_3 Formulas &amp; Functions'!G21)="F0",CELL("format",'3 Formulas &amp; Functions'!G21)="G"),FALSE,TRUE,IFERROR(IF(MATCH(CELL("format",'#_3 Formulas &amp; Functions'!G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Functions'!G21),_xlfn.FORMULATEXT('3 Formulas &amp; Functions'!G21),'3 Formulas &amp; Functions'!G21),"9","#"),"8","#"),"7","#"),"6","#"),"5","#"),"4","#"),"3","#"),"2","#"),"1","#"),"0","#"),"$",""),"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Functions'!G21),_xlfn.FORMULATEXT('3 Formulas &amp; Functions'!G21),'3 Formulas &amp; Functions'!G21),"9","#"),"8","#"),"7","#"),"6","#"),"5","#"),"4","#"),"3","#"),"2","#"),"1","#"),"0","#"),"$",""),"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Functions'!G21),_xlfn.FORMULATEXT('#_3 Formulas &amp; Functions'!G21),'#_3 Formulas &amp; Functions'!G21),"9","#"),"8","#"),"7","#"),"6","#"),"5","#"),"4","#"),"3","#"),"2","#"),"1","#"),"0","#"),"$",""),"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Functions'!G21),_xlfn.FORMULATEXT('#_3 Formulas &amp; Functions'!G21),'#_3 Formulas &amp; Functions'!G21),"9","#"),"8","#"),"7","#"),"6","#"),"5","#"),"4","#"),"3","#"),"2","#"),"1","#"),"0","#"),"$","")," ",""),",","@"),"&gt;","@"),"&lt;","@"),"=","@"),")","@"),"(","@"),"^","@"),"/","@"),"+","@"),"*","@"),"-","@"),"@#","")))/2,TRUE,FALSE),"HardCodeMsg",IF(LEN(IF(_xlfn.ISFORMULA('3 Formulas &amp; Functions'!G21),_xlfn.FORMULATEXT('3 Formulas &amp; Functions'!G21),'3 Formulas &amp; Functions'!G21))-LEN(SUBSTITUTE(IF(_xlfn.ISFORMULA('3 Formulas &amp; Functions'!G21),_xlfn.FORMULATEXT('3 Formulas &amp; Functions'!G21),'3 Formulas &amp; Functions'!G21),"""",""))&gt;LEN(IF(_xlfn.ISFORMULA('#_3 Formulas &amp; Functions'!G21),_xlfn.FORMULATEXT('#_3 Formulas &amp; Functions'!G21),'#_3 Formulas &amp; Functions'!G21))-LEN(SUBSTITUTE(IF(_xlfn.ISFORMULA('#_3 Formulas &amp; Functions'!G21),_xlfn.FORMULATEXT('#_3 Formulas &amp; Functions'!G21),'#_3 Formulas &amp; Functions'!G21),"""","")),TRUE,FALSE),"HardQuoteMsg",IF(LEN(IF(_xlfn.ISFORMULA('3 Formulas &amp; Functions'!G21),_xlfn.FORMULATEXT('3 Formulas &amp; Functions'!G21),'3 Formulas &amp; Functions'!G21))-LEN(SUBSTITUTE(IF(_xlfn.ISFORMULA('3 Formulas &amp; Functions'!G21),_xlfn.FORMULATEXT('3 Formulas &amp; Functions'!G21),'3 Formulas &amp; Functions'!G21),"$",""))&lt;LEN(IF(_xlfn.ISFORMULA('#_3 Formulas &amp; Functions'!G21),_xlfn.FORMULATEXT('#_3 Formulas &amp; Functions'!G21),'#_3 Formulas &amp; Functions'!G21))-LEN(SUBSTITUTE(IF(_xlfn.ISFORMULA('#_3 Formulas &amp; Functions'!G21),_xlfn.FORMULATEXT('#_3 Formulas &amp; Functions'!G21),'#_3 Formulas &amp; Functions'!G21),"$","")),TRUE,FALSE),"MissingAbsMsg",_xlfn.IFS(ISTEXT('#_3 Formulas &amp; Functions'!G21),FALSE,ISLOGICAL('#_3 Formulas &amp; Functions'!G21),FALSE,SUBSTITUTE(CELL("format",'#_3 Formulas &amp; Functions'!G21),"-","")=SUBSTITUTE(CELL("format",'3 Formulas &amp; Functions'!G21),"-",""),FALSE,CELL("format",'#_3 Formulas &amp; Functions'!G21)="G",FALSE,AND(CELL("format",'#_3 Formulas &amp; Functions'!G21)="F0",CELL("format",'3 Formulas &amp; Functions'!G21)="G"),FALSE,TRUE,IFERROR(IF(MATCH(CELL("format",'#_3 Formulas &amp; Functions'!G21),FormatCodes_SFX!$A$4:$A$53,0)&gt;0,TRUE),FALSE),TRUE,TRUE),"FormatMsg",TRUE,"PerfectMsg")</f>
        <v>PerfectMsg</v>
      </c>
      <c r="H21" s="219" t="str">
        <f ca="1">_xlfn.IFS(ISBLANK('3 Formulas &amp; Functions'!H21),"",IF(NOT(ISNA('#_3 Formulas &amp; Functions'!H21)),IF(ISNA('3 Formulas &amp; Functions'!H21),TRUE,FALSE),FALSE),"StuNAMsg",IF(AND(ISNA('#_3 Formulas &amp; Functions'!H21),ISNA('3 Formulas &amp; Functions'!H21)),TRUE,FALSE),"PerfectMsg",IF(NOT(ISERROR('#_3 Formulas &amp; Functions'!H21)),IF(ISERROR('3 Formulas &amp; Functions'!H21),TRUE,FALSE),FALSE),"StuErrorMsg",IF(TYPE('#_3 Formulas &amp; Functions'!H21)&lt;&gt;TYPE('3 Formulas &amp; Functions'!H21),TRUE,FALSE),"WrongTypeMsg",IF(_xlfn.ISFORMULA('#_3 Formulas &amp; Functions'!H21),IF(NOT(_xlfn.ISFORMULA('3 Formulas &amp; Functions'!H21)),TRUE),FALSE),"MissingFormulaMsg",IF(NOT(AND(ISNUMBER(FIND("[",_xlfn.FORMULATEXT('#_3 Formulas &amp; Functions'!H21))),ISNUMBER(FIND("!",_xlfn.FORMULATEXT('#_3 Formulas &amp; Functions'!H21))))),AND(ISNUMBER(FIND("[",_xlfn.FORMULATEXT('3 Formulas &amp; Functions'!H21))),ISNUMBER(FIND("!",_xlfn.FORMULATEXT('3 Formulas &amp; Functions'!H21)))),FALSE),"ExternalRefsMsg",IF(ISNUMBER('#_3 Formulas &amp; Functions'!H21),IF(ABS('#_3 Formulas &amp; Functions'!H21-'3 Formulas &amp; Functions'!H21)&gt;0.00001,TRUE,FALSE),IF('#_3 Formulas &amp; Functions'!H21&lt;&gt;'3 Formulas &amp; Functions'!H21,TRUE,FALSE)),IF(ISNUMBER('#_3 Formulas &amp; Functions'!H21),IF('#_3 Formulas &amp; Functions'!H21&gt;'3 Formulas &amp; Functions'!H21,"TooLow","TooHigh"),"WrongAnswer"),NOT(_xlfn.ISFORMULA('#_3 Formulas &amp; Functions'!H21)),IF(_xlfn.IFS(ISTEXT('#_3 Formulas &amp; Functions'!H21),FALSE,ISLOGICAL('#_3 Formulas &amp; Functions'!H21),FALSE,SUBSTITUTE(CELL("format",'#_3 Formulas &amp; Functions'!H21),"-","")=SUBSTITUTE(CELL("format",'3 Formulas &amp; Functions'!H21),"-",""),FALSE,CELL("format",'#_3 Formulas &amp; Functions'!H21)="G",FALSE,AND(CELL("format",'#_3 Formulas &amp; Functions'!H21)="F0",CELL("format",'3 Formulas &amp; Functions'!H21)="G"),FALSE,TRUE,IFERROR(IF(MATCH(CELL("format",'#_3 Formulas &amp; Functions'!H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Functions'!H21),_xlfn.FORMULATEXT('3 Formulas &amp; Functions'!H21),'3 Formulas &amp; Functions'!H21),"9","#"),"8","#"),"7","#"),"6","#"),"5","#"),"4","#"),"3","#"),"2","#"),"1","#"),"0","#"),"$",""),"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Functions'!H21),_xlfn.FORMULATEXT('3 Formulas &amp; Functions'!H21),'3 Formulas &amp; Functions'!H21),"9","#"),"8","#"),"7","#"),"6","#"),"5","#"),"4","#"),"3","#"),"2","#"),"1","#"),"0","#"),"$",""),"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Functions'!H21),_xlfn.FORMULATEXT('#_3 Formulas &amp; Functions'!H21),'#_3 Formulas &amp; Functions'!H21),"9","#"),"8","#"),"7","#"),"6","#"),"5","#"),"4","#"),"3","#"),"2","#"),"1","#"),"0","#"),"$",""),"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Functions'!H21),_xlfn.FORMULATEXT('#_3 Formulas &amp; Functions'!H21),'#_3 Formulas &amp; Functions'!H21),"9","#"),"8","#"),"7","#"),"6","#"),"5","#"),"4","#"),"3","#"),"2","#"),"1","#"),"0","#"),"$","")," ",""),",","@"),"&gt;","@"),"&lt;","@"),"=","@"),")","@"),"(","@"),"^","@"),"/","@"),"+","@"),"*","@"),"-","@"),"@#","")))/2,TRUE,FALSE),"HardCodeMsg",IF(LEN(IF(_xlfn.ISFORMULA('3 Formulas &amp; Functions'!H21),_xlfn.FORMULATEXT('3 Formulas &amp; Functions'!H21),'3 Formulas &amp; Functions'!H21))-LEN(SUBSTITUTE(IF(_xlfn.ISFORMULA('3 Formulas &amp; Functions'!H21),_xlfn.FORMULATEXT('3 Formulas &amp; Functions'!H21),'3 Formulas &amp; Functions'!H21),"""",""))&gt;LEN(IF(_xlfn.ISFORMULA('#_3 Formulas &amp; Functions'!H21),_xlfn.FORMULATEXT('#_3 Formulas &amp; Functions'!H21),'#_3 Formulas &amp; Functions'!H21))-LEN(SUBSTITUTE(IF(_xlfn.ISFORMULA('#_3 Formulas &amp; Functions'!H21),_xlfn.FORMULATEXT('#_3 Formulas &amp; Functions'!H21),'#_3 Formulas &amp; Functions'!H21),"""","")),TRUE,FALSE),"HardQuoteMsg",IF(LEN(IF(_xlfn.ISFORMULA('3 Formulas &amp; Functions'!H21),_xlfn.FORMULATEXT('3 Formulas &amp; Functions'!H21),'3 Formulas &amp; Functions'!H21))-LEN(SUBSTITUTE(IF(_xlfn.ISFORMULA('3 Formulas &amp; Functions'!H21),_xlfn.FORMULATEXT('3 Formulas &amp; Functions'!H21),'3 Formulas &amp; Functions'!H21),"$",""))&lt;LEN(IF(_xlfn.ISFORMULA('#_3 Formulas &amp; Functions'!H21),_xlfn.FORMULATEXT('#_3 Formulas &amp; Functions'!H21),'#_3 Formulas &amp; Functions'!H21))-LEN(SUBSTITUTE(IF(_xlfn.ISFORMULA('#_3 Formulas &amp; Functions'!H21),_xlfn.FORMULATEXT('#_3 Formulas &amp; Functions'!H21),'#_3 Formulas &amp; Functions'!H21),"$","")),TRUE,FALSE),"MissingAbsMsg",_xlfn.IFS(ISTEXT('#_3 Formulas &amp; Functions'!H21),FALSE,ISLOGICAL('#_3 Formulas &amp; Functions'!H21),FALSE,SUBSTITUTE(CELL("format",'#_3 Formulas &amp; Functions'!H21),"-","")=SUBSTITUTE(CELL("format",'3 Formulas &amp; Functions'!H21),"-",""),FALSE,CELL("format",'#_3 Formulas &amp; Functions'!H21)="G",FALSE,AND(CELL("format",'#_3 Formulas &amp; Functions'!H21)="F0",CELL("format",'3 Formulas &amp; Functions'!H21)="G"),FALSE,TRUE,IFERROR(IF(MATCH(CELL("format",'#_3 Formulas &amp; Functions'!H21),FormatCodes_SFX!$A$4:$A$53,0)&gt;0,TRUE),FALSE),TRUE,TRUE),"FormatMsg",TRUE,"PerfectMsg")</f>
        <v>PerfectMsg</v>
      </c>
      <c r="J21" s="217">
        <v>0</v>
      </c>
      <c r="K21" s="220">
        <v>0</v>
      </c>
      <c r="L21" s="186" t="str">
        <f ca="1">_xlfn.IFS(ISBLANK('3 Formulas &amp; Functions'!L21),"",IF(NOT(ISNA('#_3 Formulas &amp; Functions'!L21)),IF(ISNA('3 Formulas &amp; Functions'!L21),TRUE,FALSE),FALSE),"StuNAMsg",IF(AND(ISNA('#_3 Formulas &amp; Functions'!L21),ISNA('3 Formulas &amp; Functions'!L21)),TRUE,FALSE),"PerfectMsg",IF(NOT(ISERROR('#_3 Formulas &amp; Functions'!L21)),IF(ISERROR('3 Formulas &amp; Functions'!L21),TRUE,FALSE),FALSE),"StuErrorMsg",IF(TYPE('#_3 Formulas &amp; Functions'!L21)&lt;&gt;TYPE('3 Formulas &amp; Functions'!L21),TRUE,FALSE),"WrongTypeMsg",IF(_xlfn.ISFORMULA('#_3 Formulas &amp; Functions'!L21),IF(NOT(_xlfn.ISFORMULA('3 Formulas &amp; Functions'!L21)),TRUE),FALSE),"MissingFormulaMsg",IF(NOT(AND(ISNUMBER(FIND("[",_xlfn.FORMULATEXT('#_3 Formulas &amp; Functions'!L21))),ISNUMBER(FIND("!",_xlfn.FORMULATEXT('#_3 Formulas &amp; Functions'!L21))))),AND(ISNUMBER(FIND("[",_xlfn.FORMULATEXT('3 Formulas &amp; Functions'!L21))),ISNUMBER(FIND("!",_xlfn.FORMULATEXT('3 Formulas &amp; Functions'!L21)))),FALSE),"ExternalRefsMsg",IF(ISNUMBER('#_3 Formulas &amp; Functions'!L21),IF(ABS('#_3 Formulas &amp; Functions'!L21-'3 Formulas &amp; Functions'!L21)&gt;0.00001,TRUE,FALSE),IF('#_3 Formulas &amp; Functions'!L21&lt;&gt;'3 Formulas &amp; Functions'!L21,TRUE,FALSE)),IF(ISNUMBER('#_3 Formulas &amp; Functions'!L21),IF('#_3 Formulas &amp; Functions'!L21&gt;'3 Formulas &amp; Functions'!L21,"TooLow","TooHigh"),"WrongAnswer"),NOT(_xlfn.ISFORMULA('#_3 Formulas &amp; Functions'!L21)),IF(_xlfn.IFS(ISTEXT('#_3 Formulas &amp; Functions'!L21),FALSE,ISLOGICAL('#_3 Formulas &amp; Functions'!L21),FALSE,SUBSTITUTE(CELL("format",'#_3 Formulas &amp; Functions'!L21),"-","")=SUBSTITUTE(CELL("format",'3 Formulas &amp; Functions'!L21),"-",""),FALSE,CELL("format",'#_3 Formulas &amp; Functions'!L21)="G",FALSE,AND(CELL("format",'#_3 Formulas &amp; Functions'!L21)="F0",CELL("format",'3 Formulas &amp; Functions'!L21)="G"),FALSE,TRUE,IFERROR(IF(MATCH(CELL("format",'#_3 Formulas &amp; Functions'!L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Functions'!L21),_xlfn.FORMULATEXT('3 Formulas &amp; Functions'!L21),'3 Formulas &amp; Functions'!L21),"9","#"),"8","#"),"7","#"),"6","#"),"5","#"),"4","#"),"3","#"),"2","#"),"1","#"),"0","#"),"$",""),"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Functions'!L21),_xlfn.FORMULATEXT('3 Formulas &amp; Functions'!L21),'3 Formulas &amp; Functions'!L21),"9","#"),"8","#"),"7","#"),"6","#"),"5","#"),"4","#"),"3","#"),"2","#"),"1","#"),"0","#"),"$",""),"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Functions'!L21),_xlfn.FORMULATEXT('#_3 Formulas &amp; Functions'!L21),'#_3 Formulas &amp; Functions'!L21),"9","#"),"8","#"),"7","#"),"6","#"),"5","#"),"4","#"),"3","#"),"2","#"),"1","#"),"0","#"),"$",""),"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Functions'!L21),_xlfn.FORMULATEXT('#_3 Formulas &amp; Functions'!L21),'#_3 Formulas &amp; Functions'!L21),"9","#"),"8","#"),"7","#"),"6","#"),"5","#"),"4","#"),"3","#"),"2","#"),"1","#"),"0","#"),"$","")," ",""),",","@"),"&gt;","@"),"&lt;","@"),"=","@"),")","@"),"(","@"),"^","@"),"/","@"),"+","@"),"*","@"),"-","@"),"@#","")))/2,TRUE,FALSE),"HardCodeMsg",IF(LEN(IF(_xlfn.ISFORMULA('3 Formulas &amp; Functions'!L21),_xlfn.FORMULATEXT('3 Formulas &amp; Functions'!L21),'3 Formulas &amp; Functions'!L21))-LEN(SUBSTITUTE(IF(_xlfn.ISFORMULA('3 Formulas &amp; Functions'!L21),_xlfn.FORMULATEXT('3 Formulas &amp; Functions'!L21),'3 Formulas &amp; Functions'!L21),"""",""))&gt;LEN(IF(_xlfn.ISFORMULA('#_3 Formulas &amp; Functions'!L21),_xlfn.FORMULATEXT('#_3 Formulas &amp; Functions'!L21),'#_3 Formulas &amp; Functions'!L21))-LEN(SUBSTITUTE(IF(_xlfn.ISFORMULA('#_3 Formulas &amp; Functions'!L21),_xlfn.FORMULATEXT('#_3 Formulas &amp; Functions'!L21),'#_3 Formulas &amp; Functions'!L21),"""","")),TRUE,FALSE),"HardQuoteMsg",IF(LEN(IF(_xlfn.ISFORMULA('3 Formulas &amp; Functions'!L21),_xlfn.FORMULATEXT('3 Formulas &amp; Functions'!L21),'3 Formulas &amp; Functions'!L21))-LEN(SUBSTITUTE(IF(_xlfn.ISFORMULA('3 Formulas &amp; Functions'!L21),_xlfn.FORMULATEXT('3 Formulas &amp; Functions'!L21),'3 Formulas &amp; Functions'!L21),"$",""))&lt;LEN(IF(_xlfn.ISFORMULA('#_3 Formulas &amp; Functions'!L21),_xlfn.FORMULATEXT('#_3 Formulas &amp; Functions'!L21),'#_3 Formulas &amp; Functions'!L21))-LEN(SUBSTITUTE(IF(_xlfn.ISFORMULA('#_3 Formulas &amp; Functions'!L21),_xlfn.FORMULATEXT('#_3 Formulas &amp; Functions'!L21),'#_3 Formulas &amp; Functions'!L21),"$","")),TRUE,FALSE),"MissingAbsMsg",_xlfn.IFS(ISTEXT('#_3 Formulas &amp; Functions'!L21),FALSE,ISLOGICAL('#_3 Formulas &amp; Functions'!L21),FALSE,SUBSTITUTE(CELL("format",'#_3 Formulas &amp; Functions'!L21),"-","")=SUBSTITUTE(CELL("format",'3 Formulas &amp; Functions'!L21),"-",""),FALSE,CELL("format",'#_3 Formulas &amp; Functions'!L21)="G",FALSE,AND(CELL("format",'#_3 Formulas &amp; Functions'!L21)="F0",CELL("format",'3 Formulas &amp; Functions'!L21)="G"),FALSE,TRUE,IFERROR(IF(MATCH(CELL("format",'#_3 Formulas &amp; Functions'!L21),FormatCodes_SFX!$A$4:$A$53,0)&gt;0,TRUE),FALSE),TRUE,TRUE),"FormatMsg",TRUE,"PerfectMsg")</f>
        <v>PerfectMsg</v>
      </c>
      <c r="N21" s="216">
        <v>0</v>
      </c>
      <c r="O21" s="179">
        <v>0</v>
      </c>
      <c r="P21" s="221" t="str">
        <f ca="1">_xlfn.IFS(ISBLANK('3 Formulas &amp; Functions'!P21),"",IF(NOT(ISNA('#_3 Formulas &amp; Functions'!P21)),IF(ISNA('3 Formulas &amp; Functions'!P21),TRUE,FALSE),FALSE),"StuNAMsg",IF(AND(ISNA('#_3 Formulas &amp; Functions'!P21),ISNA('3 Formulas &amp; Functions'!P21)),TRUE,FALSE),"PerfectMsg",IF(NOT(ISERROR('#_3 Formulas &amp; Functions'!P21)),IF(ISERROR('3 Formulas &amp; Functions'!P21),TRUE,FALSE),FALSE),"StuErrorMsg",IF(TYPE('#_3 Formulas &amp; Functions'!P21)&lt;&gt;TYPE('3 Formulas &amp; Functions'!P21),TRUE,FALSE),"WrongTypeMsg",IF(_xlfn.ISFORMULA('#_3 Formulas &amp; Functions'!P21),IF(NOT(_xlfn.ISFORMULA('3 Formulas &amp; Functions'!P21)),TRUE),FALSE),"MissingFormulaMsg",IF(NOT(AND(ISNUMBER(FIND("[",_xlfn.FORMULATEXT('#_3 Formulas &amp; Functions'!P21))),ISNUMBER(FIND("!",_xlfn.FORMULATEXT('#_3 Formulas &amp; Functions'!P21))))),AND(ISNUMBER(FIND("[",_xlfn.FORMULATEXT('3 Formulas &amp; Functions'!P21))),ISNUMBER(FIND("!",_xlfn.FORMULATEXT('3 Formulas &amp; Functions'!P21)))),FALSE),"ExternalRefsMsg",IF(ISNUMBER('#_3 Formulas &amp; Functions'!P21),IF(ABS('#_3 Formulas &amp; Functions'!P21-'3 Formulas &amp; Functions'!P21)&gt;0.00001,TRUE,FALSE),IF('#_3 Formulas &amp; Functions'!P21&lt;&gt;'3 Formulas &amp; Functions'!P21,TRUE,FALSE)),IF(ISNUMBER('#_3 Formulas &amp; Functions'!P21),IF('#_3 Formulas &amp; Functions'!P21&gt;'3 Formulas &amp; Functions'!P21,"TooLow","TooHigh"),"WrongAnswer"),NOT(_xlfn.ISFORMULA('#_3 Formulas &amp; Functions'!P21)),IF(_xlfn.IFS(ISTEXT('#_3 Formulas &amp; Functions'!P21),FALSE,ISLOGICAL('#_3 Formulas &amp; Functions'!P21),FALSE,SUBSTITUTE(CELL("format",'#_3 Formulas &amp; Functions'!P21),"-","")=SUBSTITUTE(CELL("format",'3 Formulas &amp; Functions'!P21),"-",""),FALSE,CELL("format",'#_3 Formulas &amp; Functions'!P21)="G",FALSE,AND(CELL("format",'#_3 Formulas &amp; Functions'!P21)="F0",CELL("format",'3 Formulas &amp; Functions'!P21)="G"),FALSE,TRUE,IFERROR(IF(MATCH(CELL("format",'#_3 Formulas &amp; Functions'!P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Functions'!P21),_xlfn.FORMULATEXT('3 Formulas &amp; Functions'!P21),'3 Formulas &amp; Functions'!P21),"9","#"),"8","#"),"7","#"),"6","#"),"5","#"),"4","#"),"3","#"),"2","#"),"1","#"),"0","#"),"$",""),"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Functions'!P21),_xlfn.FORMULATEXT('3 Formulas &amp; Functions'!P21),'3 Formulas &amp; Functions'!P21),"9","#"),"8","#"),"7","#"),"6","#"),"5","#"),"4","#"),"3","#"),"2","#"),"1","#"),"0","#"),"$",""),"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Functions'!P21),_xlfn.FORMULATEXT('#_3 Formulas &amp; Functions'!P21),'#_3 Formulas &amp; Functions'!P21),"9","#"),"8","#"),"7","#"),"6","#"),"5","#"),"4","#"),"3","#"),"2","#"),"1","#"),"0","#"),"$",""),"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Functions'!P21),_xlfn.FORMULATEXT('#_3 Formulas &amp; Functions'!P21),'#_3 Formulas &amp; Functions'!P21),"9","#"),"8","#"),"7","#"),"6","#"),"5","#"),"4","#"),"3","#"),"2","#"),"1","#"),"0","#"),"$","")," ",""),",","@"),"&gt;","@"),"&lt;","@"),"=","@"),")","@"),"(","@"),"^","@"),"/","@"),"+","@"),"*","@"),"-","@"),"@#","")))/2,TRUE,FALSE),"HardCodeMsg",IF(LEN(IF(_xlfn.ISFORMULA('3 Formulas &amp; Functions'!P21),_xlfn.FORMULATEXT('3 Formulas &amp; Functions'!P21),'3 Formulas &amp; Functions'!P21))-LEN(SUBSTITUTE(IF(_xlfn.ISFORMULA('3 Formulas &amp; Functions'!P21),_xlfn.FORMULATEXT('3 Formulas &amp; Functions'!P21),'3 Formulas &amp; Functions'!P21),"""",""))&gt;LEN(IF(_xlfn.ISFORMULA('#_3 Formulas &amp; Functions'!P21),_xlfn.FORMULATEXT('#_3 Formulas &amp; Functions'!P21),'#_3 Formulas &amp; Functions'!P21))-LEN(SUBSTITUTE(IF(_xlfn.ISFORMULA('#_3 Formulas &amp; Functions'!P21),_xlfn.FORMULATEXT('#_3 Formulas &amp; Functions'!P21),'#_3 Formulas &amp; Functions'!P21),"""","")),TRUE,FALSE),"HardQuoteMsg",IF(LEN(IF(_xlfn.ISFORMULA('3 Formulas &amp; Functions'!P21),_xlfn.FORMULATEXT('3 Formulas &amp; Functions'!P21),'3 Formulas &amp; Functions'!P21))-LEN(SUBSTITUTE(IF(_xlfn.ISFORMULA('3 Formulas &amp; Functions'!P21),_xlfn.FORMULATEXT('3 Formulas &amp; Functions'!P21),'3 Formulas &amp; Functions'!P21),"$",""))&lt;LEN(IF(_xlfn.ISFORMULA('#_3 Formulas &amp; Functions'!P21),_xlfn.FORMULATEXT('#_3 Formulas &amp; Functions'!P21),'#_3 Formulas &amp; Functions'!P21))-LEN(SUBSTITUTE(IF(_xlfn.ISFORMULA('#_3 Formulas &amp; Functions'!P21),_xlfn.FORMULATEXT('#_3 Formulas &amp; Functions'!P21),'#_3 Formulas &amp; Functions'!P21),"$","")),TRUE,FALSE),"MissingAbsMsg",_xlfn.IFS(ISTEXT('#_3 Formulas &amp; Functions'!P21),FALSE,ISLOGICAL('#_3 Formulas &amp; Functions'!P21),FALSE,SUBSTITUTE(CELL("format",'#_3 Formulas &amp; Functions'!P21),"-","")=SUBSTITUTE(CELL("format",'3 Formulas &amp; Functions'!P21),"-",""),FALSE,CELL("format",'#_3 Formulas &amp; Functions'!P21)="G",FALSE,AND(CELL("format",'#_3 Formulas &amp; Functions'!P21)="F0",CELL("format",'3 Formulas &amp; Functions'!P21)="G"),FALSE,TRUE,IFERROR(IF(MATCH(CELL("format",'#_3 Formulas &amp; Functions'!P21),FormatCodes_SFX!$A$4:$A$53,0)&gt;0,TRUE),FALSE),TRUE,TRUE),"FormatMsg",TRUE,"PerfectMsg")</f>
        <v>PerfectMsg</v>
      </c>
      <c r="V21" s="200"/>
    </row>
    <row r="22" spans="3:22" hidden="1">
      <c r="J22" s="174">
        <v>1000</v>
      </c>
      <c r="V22" s="200"/>
    </row>
    <row r="23" spans="3:22">
      <c r="C23" s="216">
        <v>0</v>
      </c>
      <c r="D23" s="216">
        <v>0</v>
      </c>
      <c r="E23" s="216">
        <v>0</v>
      </c>
      <c r="F23" s="216">
        <v>0</v>
      </c>
      <c r="G23" s="218" t="str">
        <f ca="1">_xlfn.IFS(ISBLANK('3 Formulas &amp; Functions'!G23),"",IF(NOT(ISNA('#_3 Formulas &amp; Functions'!G23)),IF(ISNA('3 Formulas &amp; Functions'!G23),TRUE,FALSE),FALSE),"StuNAMsg",IF(AND(ISNA('#_3 Formulas &amp; Functions'!G23),ISNA('3 Formulas &amp; Functions'!G23)),TRUE,FALSE),"PerfectMsg",IF(NOT(ISERROR('#_3 Formulas &amp; Functions'!G23)),IF(ISERROR('3 Formulas &amp; Functions'!G23),TRUE,FALSE),FALSE),"StuErrorMsg",IF(TYPE('#_3 Formulas &amp; Functions'!G23)&lt;&gt;TYPE('3 Formulas &amp; Functions'!G23),TRUE,FALSE),"WrongTypeMsg",IF(_xlfn.ISFORMULA('#_3 Formulas &amp; Functions'!G23),IF(NOT(_xlfn.ISFORMULA('3 Formulas &amp; Functions'!G23)),TRUE),FALSE),"MissingFormulaMsg",IF(NOT(AND(ISNUMBER(FIND("[",_xlfn.FORMULATEXT('#_3 Formulas &amp; Functions'!G23))),ISNUMBER(FIND("!",_xlfn.FORMULATEXT('#_3 Formulas &amp; Functions'!G23))))),AND(ISNUMBER(FIND("[",_xlfn.FORMULATEXT('3 Formulas &amp; Functions'!G23))),ISNUMBER(FIND("!",_xlfn.FORMULATEXT('3 Formulas &amp; Functions'!G23)))),FALSE),"ExternalRefsMsg",IF(ISNUMBER('#_3 Formulas &amp; Functions'!G23),IF(ABS('#_3 Formulas &amp; Functions'!G23-'3 Formulas &amp; Functions'!G23)&gt;0.00001,TRUE,FALSE),IF('#_3 Formulas &amp; Functions'!G23&lt;&gt;'3 Formulas &amp; Functions'!G23,TRUE,FALSE)),IF(ISNUMBER('#_3 Formulas &amp; Functions'!G23),IF('#_3 Formulas &amp; Functions'!G23&gt;'3 Formulas &amp; Functions'!G23,"TooLow","TooHigh"),"WrongAnswer"),NOT(_xlfn.ISFORMULA('#_3 Formulas &amp; Functions'!G23)),IF(_xlfn.IFS(ISTEXT('#_3 Formulas &amp; Functions'!G23),FALSE,ISLOGICAL('#_3 Formulas &amp; Functions'!G23),FALSE,SUBSTITUTE(CELL("format",'#_3 Formulas &amp; Functions'!G23),"-","")=SUBSTITUTE(CELL("format",'3 Formulas &amp; Functions'!G23),"-",""),FALSE,CELL("format",'#_3 Formulas &amp; Functions'!G23)="G",FALSE,AND(CELL("format",'#_3 Formulas &amp; Functions'!G23)="F0",CELL("format",'3 Formulas &amp; Functions'!G23)="G"),FALSE,TRUE,IFERROR(IF(MATCH(CELL("format",'#_3 Formulas &amp; Functions'!G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Functions'!G23),_xlfn.FORMULATEXT('3 Formulas &amp; Functions'!G23),'3 Formulas &amp; Functions'!G23),"9","#"),"8","#"),"7","#"),"6","#"),"5","#"),"4","#"),"3","#"),"2","#"),"1","#"),"0","#"),"$",""),"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Functions'!G23),_xlfn.FORMULATEXT('3 Formulas &amp; Functions'!G23),'3 Formulas &amp; Functions'!G23),"9","#"),"8","#"),"7","#"),"6","#"),"5","#"),"4","#"),"3","#"),"2","#"),"1","#"),"0","#"),"$",""),"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Functions'!G23),_xlfn.FORMULATEXT('#_3 Formulas &amp; Functions'!G23),'#_3 Formulas &amp; Functions'!G23),"9","#"),"8","#"),"7","#"),"6","#"),"5","#"),"4","#"),"3","#"),"2","#"),"1","#"),"0","#"),"$",""),"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Functions'!G23),_xlfn.FORMULATEXT('#_3 Formulas &amp; Functions'!G23),'#_3 Formulas &amp; Functions'!G23),"9","#"),"8","#"),"7","#"),"6","#"),"5","#"),"4","#"),"3","#"),"2","#"),"1","#"),"0","#"),"$","")," ",""),",","@"),"&gt;","@"),"&lt;","@"),"=","@"),")","@"),"(","@"),"^","@"),"/","@"),"+","@"),"*","@"),"-","@"),"@#","")))/2,TRUE,FALSE),"HardCodeMsg",IF(LEN(IF(_xlfn.ISFORMULA('3 Formulas &amp; Functions'!G23),_xlfn.FORMULATEXT('3 Formulas &amp; Functions'!G23),'3 Formulas &amp; Functions'!G23))-LEN(SUBSTITUTE(IF(_xlfn.ISFORMULA('3 Formulas &amp; Functions'!G23),_xlfn.FORMULATEXT('3 Formulas &amp; Functions'!G23),'3 Formulas &amp; Functions'!G23),"""",""))&gt;LEN(IF(_xlfn.ISFORMULA('#_3 Formulas &amp; Functions'!G23),_xlfn.FORMULATEXT('#_3 Formulas &amp; Functions'!G23),'#_3 Formulas &amp; Functions'!G23))-LEN(SUBSTITUTE(IF(_xlfn.ISFORMULA('#_3 Formulas &amp; Functions'!G23),_xlfn.FORMULATEXT('#_3 Formulas &amp; Functions'!G23),'#_3 Formulas &amp; Functions'!G23),"""","")),TRUE,FALSE),"HardQuoteMsg",IF(LEN(IF(_xlfn.ISFORMULA('3 Formulas &amp; Functions'!G23),_xlfn.FORMULATEXT('3 Formulas &amp; Functions'!G23),'3 Formulas &amp; Functions'!G23))-LEN(SUBSTITUTE(IF(_xlfn.ISFORMULA('3 Formulas &amp; Functions'!G23),_xlfn.FORMULATEXT('3 Formulas &amp; Functions'!G23),'3 Formulas &amp; Functions'!G23),"$",""))&lt;LEN(IF(_xlfn.ISFORMULA('#_3 Formulas &amp; Functions'!G23),_xlfn.FORMULATEXT('#_3 Formulas &amp; Functions'!G23),'#_3 Formulas &amp; Functions'!G23))-LEN(SUBSTITUTE(IF(_xlfn.ISFORMULA('#_3 Formulas &amp; Functions'!G23),_xlfn.FORMULATEXT('#_3 Formulas &amp; Functions'!G23),'#_3 Formulas &amp; Functions'!G23),"$","")),TRUE,FALSE),"MissingAbsMsg",_xlfn.IFS(ISTEXT('#_3 Formulas &amp; Functions'!G23),FALSE,ISLOGICAL('#_3 Formulas &amp; Functions'!G23),FALSE,SUBSTITUTE(CELL("format",'#_3 Formulas &amp; Functions'!G23),"-","")=SUBSTITUTE(CELL("format",'3 Formulas &amp; Functions'!G23),"-",""),FALSE,CELL("format",'#_3 Formulas &amp; Functions'!G23)="G",FALSE,AND(CELL("format",'#_3 Formulas &amp; Functions'!G23)="F0",CELL("format",'3 Formulas &amp; Functions'!G23)="G"),FALSE,TRUE,IFERROR(IF(MATCH(CELL("format",'#_3 Formulas &amp; Functions'!G23),FormatCodes_SFX!$A$4:$A$53,0)&gt;0,TRUE),FALSE),TRUE,TRUE),"FormatMsg",TRUE,"PerfectMsg")</f>
        <v>PerfectMsg</v>
      </c>
      <c r="H23" s="219" t="str">
        <f ca="1">_xlfn.IFS(ISBLANK('3 Formulas &amp; Functions'!H23),"",IF(NOT(ISNA('#_3 Formulas &amp; Functions'!H23)),IF(ISNA('3 Formulas &amp; Functions'!H23),TRUE,FALSE),FALSE),"StuNAMsg",IF(AND(ISNA('#_3 Formulas &amp; Functions'!H23),ISNA('3 Formulas &amp; Functions'!H23)),TRUE,FALSE),"PerfectMsg",IF(NOT(ISERROR('#_3 Formulas &amp; Functions'!H23)),IF(ISERROR('3 Formulas &amp; Functions'!H23),TRUE,FALSE),FALSE),"StuErrorMsg",IF(TYPE('#_3 Formulas &amp; Functions'!H23)&lt;&gt;TYPE('3 Formulas &amp; Functions'!H23),TRUE,FALSE),"WrongTypeMsg",IF(_xlfn.ISFORMULA('#_3 Formulas &amp; Functions'!H23),IF(NOT(_xlfn.ISFORMULA('3 Formulas &amp; Functions'!H23)),TRUE),FALSE),"MissingFormulaMsg",IF(NOT(AND(ISNUMBER(FIND("[",_xlfn.FORMULATEXT('#_3 Formulas &amp; Functions'!H23))),ISNUMBER(FIND("!",_xlfn.FORMULATEXT('#_3 Formulas &amp; Functions'!H23))))),AND(ISNUMBER(FIND("[",_xlfn.FORMULATEXT('3 Formulas &amp; Functions'!H23))),ISNUMBER(FIND("!",_xlfn.FORMULATEXT('3 Formulas &amp; Functions'!H23)))),FALSE),"ExternalRefsMsg",IF(ISNUMBER('#_3 Formulas &amp; Functions'!H23),IF(ABS('#_3 Formulas &amp; Functions'!H23-'3 Formulas &amp; Functions'!H23)&gt;0.00001,TRUE,FALSE),IF('#_3 Formulas &amp; Functions'!H23&lt;&gt;'3 Formulas &amp; Functions'!H23,TRUE,FALSE)),IF(ISNUMBER('#_3 Formulas &amp; Functions'!H23),IF('#_3 Formulas &amp; Functions'!H23&gt;'3 Formulas &amp; Functions'!H23,"TooLow","TooHigh"),"WrongAnswer"),NOT(_xlfn.ISFORMULA('#_3 Formulas &amp; Functions'!H23)),IF(_xlfn.IFS(ISTEXT('#_3 Formulas &amp; Functions'!H23),FALSE,ISLOGICAL('#_3 Formulas &amp; Functions'!H23),FALSE,SUBSTITUTE(CELL("format",'#_3 Formulas &amp; Functions'!H23),"-","")=SUBSTITUTE(CELL("format",'3 Formulas &amp; Functions'!H23),"-",""),FALSE,CELL("format",'#_3 Formulas &amp; Functions'!H23)="G",FALSE,AND(CELL("format",'#_3 Formulas &amp; Functions'!H23)="F0",CELL("format",'3 Formulas &amp; Functions'!H23)="G"),FALSE,TRUE,IFERROR(IF(MATCH(CELL("format",'#_3 Formulas &amp; Functions'!H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Functions'!H23),_xlfn.FORMULATEXT('3 Formulas &amp; Functions'!H23),'3 Formulas &amp; Functions'!H23),"9","#"),"8","#"),"7","#"),"6","#"),"5","#"),"4","#"),"3","#"),"2","#"),"1","#"),"0","#"),"$",""),"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Functions'!H23),_xlfn.FORMULATEXT('3 Formulas &amp; Functions'!H23),'3 Formulas &amp; Functions'!H23),"9","#"),"8","#"),"7","#"),"6","#"),"5","#"),"4","#"),"3","#"),"2","#"),"1","#"),"0","#"),"$",""),"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Functions'!H23),_xlfn.FORMULATEXT('#_3 Formulas &amp; Functions'!H23),'#_3 Formulas &amp; Functions'!H23),"9","#"),"8","#"),"7","#"),"6","#"),"5","#"),"4","#"),"3","#"),"2","#"),"1","#"),"0","#"),"$",""),"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Functions'!H23),_xlfn.FORMULATEXT('#_3 Formulas &amp; Functions'!H23),'#_3 Formulas &amp; Functions'!H23),"9","#"),"8","#"),"7","#"),"6","#"),"5","#"),"4","#"),"3","#"),"2","#"),"1","#"),"0","#"),"$","")," ",""),",","@"),"&gt;","@"),"&lt;","@"),"=","@"),")","@"),"(","@"),"^","@"),"/","@"),"+","@"),"*","@"),"-","@"),"@#","")))/2,TRUE,FALSE),"HardCodeMsg",IF(LEN(IF(_xlfn.ISFORMULA('3 Formulas &amp; Functions'!H23),_xlfn.FORMULATEXT('3 Formulas &amp; Functions'!H23),'3 Formulas &amp; Functions'!H23))-LEN(SUBSTITUTE(IF(_xlfn.ISFORMULA('3 Formulas &amp; Functions'!H23),_xlfn.FORMULATEXT('3 Formulas &amp; Functions'!H23),'3 Formulas &amp; Functions'!H23),"""",""))&gt;LEN(IF(_xlfn.ISFORMULA('#_3 Formulas &amp; Functions'!H23),_xlfn.FORMULATEXT('#_3 Formulas &amp; Functions'!H23),'#_3 Formulas &amp; Functions'!H23))-LEN(SUBSTITUTE(IF(_xlfn.ISFORMULA('#_3 Formulas &amp; Functions'!H23),_xlfn.FORMULATEXT('#_3 Formulas &amp; Functions'!H23),'#_3 Formulas &amp; Functions'!H23),"""","")),TRUE,FALSE),"HardQuoteMsg",IF(LEN(IF(_xlfn.ISFORMULA('3 Formulas &amp; Functions'!H23),_xlfn.FORMULATEXT('3 Formulas &amp; Functions'!H23),'3 Formulas &amp; Functions'!H23))-LEN(SUBSTITUTE(IF(_xlfn.ISFORMULA('3 Formulas &amp; Functions'!H23),_xlfn.FORMULATEXT('3 Formulas &amp; Functions'!H23),'3 Formulas &amp; Functions'!H23),"$",""))&lt;LEN(IF(_xlfn.ISFORMULA('#_3 Formulas &amp; Functions'!H23),_xlfn.FORMULATEXT('#_3 Formulas &amp; Functions'!H23),'#_3 Formulas &amp; Functions'!H23))-LEN(SUBSTITUTE(IF(_xlfn.ISFORMULA('#_3 Formulas &amp; Functions'!H23),_xlfn.FORMULATEXT('#_3 Formulas &amp; Functions'!H23),'#_3 Formulas &amp; Functions'!H23),"$","")),TRUE,FALSE),"MissingAbsMsg",_xlfn.IFS(ISTEXT('#_3 Formulas &amp; Functions'!H23),FALSE,ISLOGICAL('#_3 Formulas &amp; Functions'!H23),FALSE,SUBSTITUTE(CELL("format",'#_3 Formulas &amp; Functions'!H23),"-","")=SUBSTITUTE(CELL("format",'3 Formulas &amp; Functions'!H23),"-",""),FALSE,CELL("format",'#_3 Formulas &amp; Functions'!H23)="G",FALSE,AND(CELL("format",'#_3 Formulas &amp; Functions'!H23)="F0",CELL("format",'3 Formulas &amp; Functions'!H23)="G"),FALSE,TRUE,IFERROR(IF(MATCH(CELL("format",'#_3 Formulas &amp; Functions'!H23),FormatCodes_SFX!$A$4:$A$53,0)&gt;0,TRUE),FALSE),TRUE,TRUE),"FormatMsg",TRUE,"PerfectMsg")</f>
        <v>PerfectMsg</v>
      </c>
      <c r="J23" s="217">
        <v>0</v>
      </c>
      <c r="K23" s="220">
        <v>0</v>
      </c>
      <c r="L23" s="186" t="str">
        <f ca="1">_xlfn.IFS(ISBLANK('3 Formulas &amp; Functions'!L23),"",IF(NOT(ISNA('#_3 Formulas &amp; Functions'!L23)),IF(ISNA('3 Formulas &amp; Functions'!L23),TRUE,FALSE),FALSE),"StuNAMsg",IF(AND(ISNA('#_3 Formulas &amp; Functions'!L23),ISNA('3 Formulas &amp; Functions'!L23)),TRUE,FALSE),"PerfectMsg",IF(NOT(ISERROR('#_3 Formulas &amp; Functions'!L23)),IF(ISERROR('3 Formulas &amp; Functions'!L23),TRUE,FALSE),FALSE),"StuErrorMsg",IF(TYPE('#_3 Formulas &amp; Functions'!L23)&lt;&gt;TYPE('3 Formulas &amp; Functions'!L23),TRUE,FALSE),"WrongTypeMsg",IF(_xlfn.ISFORMULA('#_3 Formulas &amp; Functions'!L23),IF(NOT(_xlfn.ISFORMULA('3 Formulas &amp; Functions'!L23)),TRUE),FALSE),"MissingFormulaMsg",IF(NOT(AND(ISNUMBER(FIND("[",_xlfn.FORMULATEXT('#_3 Formulas &amp; Functions'!L23))),ISNUMBER(FIND("!",_xlfn.FORMULATEXT('#_3 Formulas &amp; Functions'!L23))))),AND(ISNUMBER(FIND("[",_xlfn.FORMULATEXT('3 Formulas &amp; Functions'!L23))),ISNUMBER(FIND("!",_xlfn.FORMULATEXT('3 Formulas &amp; Functions'!L23)))),FALSE),"ExternalRefsMsg",IF(ISNUMBER('#_3 Formulas &amp; Functions'!L23),IF(ABS('#_3 Formulas &amp; Functions'!L23-'3 Formulas &amp; Functions'!L23)&gt;0.00001,TRUE,FALSE),IF('#_3 Formulas &amp; Functions'!L23&lt;&gt;'3 Formulas &amp; Functions'!L23,TRUE,FALSE)),IF(ISNUMBER('#_3 Formulas &amp; Functions'!L23),IF('#_3 Formulas &amp; Functions'!L23&gt;'3 Formulas &amp; Functions'!L23,"TooLow","TooHigh"),"WrongAnswer"),NOT(_xlfn.ISFORMULA('#_3 Formulas &amp; Functions'!L23)),IF(_xlfn.IFS(ISTEXT('#_3 Formulas &amp; Functions'!L23),FALSE,ISLOGICAL('#_3 Formulas &amp; Functions'!L23),FALSE,SUBSTITUTE(CELL("format",'#_3 Formulas &amp; Functions'!L23),"-","")=SUBSTITUTE(CELL("format",'3 Formulas &amp; Functions'!L23),"-",""),FALSE,CELL("format",'#_3 Formulas &amp; Functions'!L23)="G",FALSE,AND(CELL("format",'#_3 Formulas &amp; Functions'!L23)="F0",CELL("format",'3 Formulas &amp; Functions'!L23)="G"),FALSE,TRUE,IFERROR(IF(MATCH(CELL("format",'#_3 Formulas &amp; Functions'!L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Functions'!L23),_xlfn.FORMULATEXT('3 Formulas &amp; Functions'!L23),'3 Formulas &amp; Functions'!L23),"9","#"),"8","#"),"7","#"),"6","#"),"5","#"),"4","#"),"3","#"),"2","#"),"1","#"),"0","#"),"$",""),"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Functions'!L23),_xlfn.FORMULATEXT('3 Formulas &amp; Functions'!L23),'3 Formulas &amp; Functions'!L23),"9","#"),"8","#"),"7","#"),"6","#"),"5","#"),"4","#"),"3","#"),"2","#"),"1","#"),"0","#"),"$",""),"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Functions'!L23),_xlfn.FORMULATEXT('#_3 Formulas &amp; Functions'!L23),'#_3 Formulas &amp; Functions'!L23),"9","#"),"8","#"),"7","#"),"6","#"),"5","#"),"4","#"),"3","#"),"2","#"),"1","#"),"0","#"),"$",""),"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Functions'!L23),_xlfn.FORMULATEXT('#_3 Formulas &amp; Functions'!L23),'#_3 Formulas &amp; Functions'!L23),"9","#"),"8","#"),"7","#"),"6","#"),"5","#"),"4","#"),"3","#"),"2","#"),"1","#"),"0","#"),"$","")," ",""),",","@"),"&gt;","@"),"&lt;","@"),"=","@"),")","@"),"(","@"),"^","@"),"/","@"),"+","@"),"*","@"),"-","@"),"@#","")))/2,TRUE,FALSE),"HardCodeMsg",IF(LEN(IF(_xlfn.ISFORMULA('3 Formulas &amp; Functions'!L23),_xlfn.FORMULATEXT('3 Formulas &amp; Functions'!L23),'3 Formulas &amp; Functions'!L23))-LEN(SUBSTITUTE(IF(_xlfn.ISFORMULA('3 Formulas &amp; Functions'!L23),_xlfn.FORMULATEXT('3 Formulas &amp; Functions'!L23),'3 Formulas &amp; Functions'!L23),"""",""))&gt;LEN(IF(_xlfn.ISFORMULA('#_3 Formulas &amp; Functions'!L23),_xlfn.FORMULATEXT('#_3 Formulas &amp; Functions'!L23),'#_3 Formulas &amp; Functions'!L23))-LEN(SUBSTITUTE(IF(_xlfn.ISFORMULA('#_3 Formulas &amp; Functions'!L23),_xlfn.FORMULATEXT('#_3 Formulas &amp; Functions'!L23),'#_3 Formulas &amp; Functions'!L23),"""","")),TRUE,FALSE),"HardQuoteMsg",IF(LEN(IF(_xlfn.ISFORMULA('3 Formulas &amp; Functions'!L23),_xlfn.FORMULATEXT('3 Formulas &amp; Functions'!L23),'3 Formulas &amp; Functions'!L23))-LEN(SUBSTITUTE(IF(_xlfn.ISFORMULA('3 Formulas &amp; Functions'!L23),_xlfn.FORMULATEXT('3 Formulas &amp; Functions'!L23),'3 Formulas &amp; Functions'!L23),"$",""))&lt;LEN(IF(_xlfn.ISFORMULA('#_3 Formulas &amp; Functions'!L23),_xlfn.FORMULATEXT('#_3 Formulas &amp; Functions'!L23),'#_3 Formulas &amp; Functions'!L23))-LEN(SUBSTITUTE(IF(_xlfn.ISFORMULA('#_3 Formulas &amp; Functions'!L23),_xlfn.FORMULATEXT('#_3 Formulas &amp; Functions'!L23),'#_3 Formulas &amp; Functions'!L23),"$","")),TRUE,FALSE),"MissingAbsMsg",_xlfn.IFS(ISTEXT('#_3 Formulas &amp; Functions'!L23),FALSE,ISLOGICAL('#_3 Formulas &amp; Functions'!L23),FALSE,SUBSTITUTE(CELL("format",'#_3 Formulas &amp; Functions'!L23),"-","")=SUBSTITUTE(CELL("format",'3 Formulas &amp; Functions'!L23),"-",""),FALSE,CELL("format",'#_3 Formulas &amp; Functions'!L23)="G",FALSE,AND(CELL("format",'#_3 Formulas &amp; Functions'!L23)="F0",CELL("format",'3 Formulas &amp; Functions'!L23)="G"),FALSE,TRUE,IFERROR(IF(MATCH(CELL("format",'#_3 Formulas &amp; Functions'!L23),FormatCodes_SFX!$A$4:$A$53,0)&gt;0,TRUE),FALSE),TRUE,TRUE),"FormatMsg",TRUE,"PerfectMsg")</f>
        <v>PerfectMsg</v>
      </c>
      <c r="N23" s="216">
        <v>0</v>
      </c>
      <c r="O23" s="179">
        <v>0</v>
      </c>
      <c r="P23" s="221" t="str">
        <f ca="1">_xlfn.IFS(ISBLANK('3 Formulas &amp; Functions'!P23),"",IF(NOT(ISNA('#_3 Formulas &amp; Functions'!P23)),IF(ISNA('3 Formulas &amp; Functions'!P23),TRUE,FALSE),FALSE),"StuNAMsg",IF(AND(ISNA('#_3 Formulas &amp; Functions'!P23),ISNA('3 Formulas &amp; Functions'!P23)),TRUE,FALSE),"PerfectMsg",IF(NOT(ISERROR('#_3 Formulas &amp; Functions'!P23)),IF(ISERROR('3 Formulas &amp; Functions'!P23),TRUE,FALSE),FALSE),"StuErrorMsg",IF(TYPE('#_3 Formulas &amp; Functions'!P23)&lt;&gt;TYPE('3 Formulas &amp; Functions'!P23),TRUE,FALSE),"WrongTypeMsg",IF(_xlfn.ISFORMULA('#_3 Formulas &amp; Functions'!P23),IF(NOT(_xlfn.ISFORMULA('3 Formulas &amp; Functions'!P23)),TRUE),FALSE),"MissingFormulaMsg",IF(NOT(AND(ISNUMBER(FIND("[",_xlfn.FORMULATEXT('#_3 Formulas &amp; Functions'!P23))),ISNUMBER(FIND("!",_xlfn.FORMULATEXT('#_3 Formulas &amp; Functions'!P23))))),AND(ISNUMBER(FIND("[",_xlfn.FORMULATEXT('3 Formulas &amp; Functions'!P23))),ISNUMBER(FIND("!",_xlfn.FORMULATEXT('3 Formulas &amp; Functions'!P23)))),FALSE),"ExternalRefsMsg",IF(ISNUMBER('#_3 Formulas &amp; Functions'!P23),IF(ABS('#_3 Formulas &amp; Functions'!P23-'3 Formulas &amp; Functions'!P23)&gt;0.00001,TRUE,FALSE),IF('#_3 Formulas &amp; Functions'!P23&lt;&gt;'3 Formulas &amp; Functions'!P23,TRUE,FALSE)),IF(ISNUMBER('#_3 Formulas &amp; Functions'!P23),IF('#_3 Formulas &amp; Functions'!P23&gt;'3 Formulas &amp; Functions'!P23,"TooLow","TooHigh"),"WrongAnswer"),NOT(_xlfn.ISFORMULA('#_3 Formulas &amp; Functions'!P23)),IF(_xlfn.IFS(ISTEXT('#_3 Formulas &amp; Functions'!P23),FALSE,ISLOGICAL('#_3 Formulas &amp; Functions'!P23),FALSE,SUBSTITUTE(CELL("format",'#_3 Formulas &amp; Functions'!P23),"-","")=SUBSTITUTE(CELL("format",'3 Formulas &amp; Functions'!P23),"-",""),FALSE,CELL("format",'#_3 Formulas &amp; Functions'!P23)="G",FALSE,AND(CELL("format",'#_3 Formulas &amp; Functions'!P23)="F0",CELL("format",'3 Formulas &amp; Functions'!P23)="G"),FALSE,TRUE,IFERROR(IF(MATCH(CELL("format",'#_3 Formulas &amp; Functions'!P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Functions'!P23),_xlfn.FORMULATEXT('3 Formulas &amp; Functions'!P23),'3 Formulas &amp; Functions'!P23),"9","#"),"8","#"),"7","#"),"6","#"),"5","#"),"4","#"),"3","#"),"2","#"),"1","#"),"0","#"),"$",""),"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Functions'!P23),_xlfn.FORMULATEXT('3 Formulas &amp; Functions'!P23),'3 Formulas &amp; Functions'!P23),"9","#"),"8","#"),"7","#"),"6","#"),"5","#"),"4","#"),"3","#"),"2","#"),"1","#"),"0","#"),"$",""),"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Functions'!P23),_xlfn.FORMULATEXT('#_3 Formulas &amp; Functions'!P23),'#_3 Formulas &amp; Functions'!P23),"9","#"),"8","#"),"7","#"),"6","#"),"5","#"),"4","#"),"3","#"),"2","#"),"1","#"),"0","#"),"$",""),"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Functions'!P23),_xlfn.FORMULATEXT('#_3 Formulas &amp; Functions'!P23),'#_3 Formulas &amp; Functions'!P23),"9","#"),"8","#"),"7","#"),"6","#"),"5","#"),"4","#"),"3","#"),"2","#"),"1","#"),"0","#"),"$","")," ",""),",","@"),"&gt;","@"),"&lt;","@"),"=","@"),")","@"),"(","@"),"^","@"),"/","@"),"+","@"),"*","@"),"-","@"),"@#","")))/2,TRUE,FALSE),"HardCodeMsg",IF(LEN(IF(_xlfn.ISFORMULA('3 Formulas &amp; Functions'!P23),_xlfn.FORMULATEXT('3 Formulas &amp; Functions'!P23),'3 Formulas &amp; Functions'!P23))-LEN(SUBSTITUTE(IF(_xlfn.ISFORMULA('3 Formulas &amp; Functions'!P23),_xlfn.FORMULATEXT('3 Formulas &amp; Functions'!P23),'3 Formulas &amp; Functions'!P23),"""",""))&gt;LEN(IF(_xlfn.ISFORMULA('#_3 Formulas &amp; Functions'!P23),_xlfn.FORMULATEXT('#_3 Formulas &amp; Functions'!P23),'#_3 Formulas &amp; Functions'!P23))-LEN(SUBSTITUTE(IF(_xlfn.ISFORMULA('#_3 Formulas &amp; Functions'!P23),_xlfn.FORMULATEXT('#_3 Formulas &amp; Functions'!P23),'#_3 Formulas &amp; Functions'!P23),"""","")),TRUE,FALSE),"HardQuoteMsg",IF(LEN(IF(_xlfn.ISFORMULA('3 Formulas &amp; Functions'!P23),_xlfn.FORMULATEXT('3 Formulas &amp; Functions'!P23),'3 Formulas &amp; Functions'!P23))-LEN(SUBSTITUTE(IF(_xlfn.ISFORMULA('3 Formulas &amp; Functions'!P23),_xlfn.FORMULATEXT('3 Formulas &amp; Functions'!P23),'3 Formulas &amp; Functions'!P23),"$",""))&lt;LEN(IF(_xlfn.ISFORMULA('#_3 Formulas &amp; Functions'!P23),_xlfn.FORMULATEXT('#_3 Formulas &amp; Functions'!P23),'#_3 Formulas &amp; Functions'!P23))-LEN(SUBSTITUTE(IF(_xlfn.ISFORMULA('#_3 Formulas &amp; Functions'!P23),_xlfn.FORMULATEXT('#_3 Formulas &amp; Functions'!P23),'#_3 Formulas &amp; Functions'!P23),"$","")),TRUE,FALSE),"MissingAbsMsg",_xlfn.IFS(ISTEXT('#_3 Formulas &amp; Functions'!P23),FALSE,ISLOGICAL('#_3 Formulas &amp; Functions'!P23),FALSE,SUBSTITUTE(CELL("format",'#_3 Formulas &amp; Functions'!P23),"-","")=SUBSTITUTE(CELL("format",'3 Formulas &amp; Functions'!P23),"-",""),FALSE,CELL("format",'#_3 Formulas &amp; Functions'!P23)="G",FALSE,AND(CELL("format",'#_3 Formulas &amp; Functions'!P23)="F0",CELL("format",'3 Formulas &amp; Functions'!P23)="G"),FALSE,TRUE,IFERROR(IF(MATCH(CELL("format",'#_3 Formulas &amp; Functions'!P23),FormatCodes_SFX!$A$4:$A$53,0)&gt;0,TRUE),FALSE),TRUE,TRUE),"FormatMsg",TRUE,"PerfectMsg")</f>
        <v>PerfectMsg</v>
      </c>
      <c r="V23" s="200"/>
    </row>
    <row r="24" spans="3:22">
      <c r="C24" s="216">
        <v>0</v>
      </c>
      <c r="D24" s="216">
        <v>0</v>
      </c>
      <c r="E24" s="216">
        <v>0</v>
      </c>
      <c r="F24" s="216">
        <v>0</v>
      </c>
      <c r="G24" s="218" t="str">
        <f ca="1">_xlfn.IFS(ISBLANK('3 Formulas &amp; Functions'!G24),"",IF(NOT(ISNA('#_3 Formulas &amp; Functions'!G24)),IF(ISNA('3 Formulas &amp; Functions'!G24),TRUE,FALSE),FALSE),"StuNAMsg",IF(AND(ISNA('#_3 Formulas &amp; Functions'!G24),ISNA('3 Formulas &amp; Functions'!G24)),TRUE,FALSE),"PerfectMsg",IF(NOT(ISERROR('#_3 Formulas &amp; Functions'!G24)),IF(ISERROR('3 Formulas &amp; Functions'!G24),TRUE,FALSE),FALSE),"StuErrorMsg",IF(TYPE('#_3 Formulas &amp; Functions'!G24)&lt;&gt;TYPE('3 Formulas &amp; Functions'!G24),TRUE,FALSE),"WrongTypeMsg",IF(_xlfn.ISFORMULA('#_3 Formulas &amp; Functions'!G24),IF(NOT(_xlfn.ISFORMULA('3 Formulas &amp; Functions'!G24)),TRUE),FALSE),"MissingFormulaMsg",IF(NOT(AND(ISNUMBER(FIND("[",_xlfn.FORMULATEXT('#_3 Formulas &amp; Functions'!G24))),ISNUMBER(FIND("!",_xlfn.FORMULATEXT('#_3 Formulas &amp; Functions'!G24))))),AND(ISNUMBER(FIND("[",_xlfn.FORMULATEXT('3 Formulas &amp; Functions'!G24))),ISNUMBER(FIND("!",_xlfn.FORMULATEXT('3 Formulas &amp; Functions'!G24)))),FALSE),"ExternalRefsMsg",IF(ISNUMBER('#_3 Formulas &amp; Functions'!G24),IF(ABS('#_3 Formulas &amp; Functions'!G24-'3 Formulas &amp; Functions'!G24)&gt;0.00001,TRUE,FALSE),IF('#_3 Formulas &amp; Functions'!G24&lt;&gt;'3 Formulas &amp; Functions'!G24,TRUE,FALSE)),IF(ISNUMBER('#_3 Formulas &amp; Functions'!G24),IF('#_3 Formulas &amp; Functions'!G24&gt;'3 Formulas &amp; Functions'!G24,"TooLow","TooHigh"),"WrongAnswer"),NOT(_xlfn.ISFORMULA('#_3 Formulas &amp; Functions'!G24)),IF(_xlfn.IFS(ISTEXT('#_3 Formulas &amp; Functions'!G24),FALSE,ISLOGICAL('#_3 Formulas &amp; Functions'!G24),FALSE,SUBSTITUTE(CELL("format",'#_3 Formulas &amp; Functions'!G24),"-","")=SUBSTITUTE(CELL("format",'3 Formulas &amp; Functions'!G24),"-",""),FALSE,CELL("format",'#_3 Formulas &amp; Functions'!G24)="G",FALSE,AND(CELL("format",'#_3 Formulas &amp; Functions'!G24)="F0",CELL("format",'3 Formulas &amp; Functions'!G24)="G"),FALSE,TRUE,IFERROR(IF(MATCH(CELL("format",'#_3 Formulas &amp; Functions'!G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Functions'!G24),_xlfn.FORMULATEXT('3 Formulas &amp; Functions'!G24),'3 Formulas &amp; Functions'!G24),"9","#"),"8","#"),"7","#"),"6","#"),"5","#"),"4","#"),"3","#"),"2","#"),"1","#"),"0","#"),"$",""),"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Functions'!G24),_xlfn.FORMULATEXT('3 Formulas &amp; Functions'!G24),'3 Formulas &amp; Functions'!G24),"9","#"),"8","#"),"7","#"),"6","#"),"5","#"),"4","#"),"3","#"),"2","#"),"1","#"),"0","#"),"$",""),"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Functions'!G24),_xlfn.FORMULATEXT('#_3 Formulas &amp; Functions'!G24),'#_3 Formulas &amp; Functions'!G24),"9","#"),"8","#"),"7","#"),"6","#"),"5","#"),"4","#"),"3","#"),"2","#"),"1","#"),"0","#"),"$",""),"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Functions'!G24),_xlfn.FORMULATEXT('#_3 Formulas &amp; Functions'!G24),'#_3 Formulas &amp; Functions'!G24),"9","#"),"8","#"),"7","#"),"6","#"),"5","#"),"4","#"),"3","#"),"2","#"),"1","#"),"0","#"),"$","")," ",""),",","@"),"&gt;","@"),"&lt;","@"),"=","@"),")","@"),"(","@"),"^","@"),"/","@"),"+","@"),"*","@"),"-","@"),"@#","")))/2,TRUE,FALSE),"HardCodeMsg",IF(LEN(IF(_xlfn.ISFORMULA('3 Formulas &amp; Functions'!G24),_xlfn.FORMULATEXT('3 Formulas &amp; Functions'!G24),'3 Formulas &amp; Functions'!G24))-LEN(SUBSTITUTE(IF(_xlfn.ISFORMULA('3 Formulas &amp; Functions'!G24),_xlfn.FORMULATEXT('3 Formulas &amp; Functions'!G24),'3 Formulas &amp; Functions'!G24),"""",""))&gt;LEN(IF(_xlfn.ISFORMULA('#_3 Formulas &amp; Functions'!G24),_xlfn.FORMULATEXT('#_3 Formulas &amp; Functions'!G24),'#_3 Formulas &amp; Functions'!G24))-LEN(SUBSTITUTE(IF(_xlfn.ISFORMULA('#_3 Formulas &amp; Functions'!G24),_xlfn.FORMULATEXT('#_3 Formulas &amp; Functions'!G24),'#_3 Formulas &amp; Functions'!G24),"""","")),TRUE,FALSE),"HardQuoteMsg",IF(LEN(IF(_xlfn.ISFORMULA('3 Formulas &amp; Functions'!G24),_xlfn.FORMULATEXT('3 Formulas &amp; Functions'!G24),'3 Formulas &amp; Functions'!G24))-LEN(SUBSTITUTE(IF(_xlfn.ISFORMULA('3 Formulas &amp; Functions'!G24),_xlfn.FORMULATEXT('3 Formulas &amp; Functions'!G24),'3 Formulas &amp; Functions'!G24),"$",""))&lt;LEN(IF(_xlfn.ISFORMULA('#_3 Formulas &amp; Functions'!G24),_xlfn.FORMULATEXT('#_3 Formulas &amp; Functions'!G24),'#_3 Formulas &amp; Functions'!G24))-LEN(SUBSTITUTE(IF(_xlfn.ISFORMULA('#_3 Formulas &amp; Functions'!G24),_xlfn.FORMULATEXT('#_3 Formulas &amp; Functions'!G24),'#_3 Formulas &amp; Functions'!G24),"$","")),TRUE,FALSE),"MissingAbsMsg",_xlfn.IFS(ISTEXT('#_3 Formulas &amp; Functions'!G24),FALSE,ISLOGICAL('#_3 Formulas &amp; Functions'!G24),FALSE,SUBSTITUTE(CELL("format",'#_3 Formulas &amp; Functions'!G24),"-","")=SUBSTITUTE(CELL("format",'3 Formulas &amp; Functions'!G24),"-",""),FALSE,CELL("format",'#_3 Formulas &amp; Functions'!G24)="G",FALSE,AND(CELL("format",'#_3 Formulas &amp; Functions'!G24)="F0",CELL("format",'3 Formulas &amp; Functions'!G24)="G"),FALSE,TRUE,IFERROR(IF(MATCH(CELL("format",'#_3 Formulas &amp; Functions'!G24),FormatCodes_SFX!$A$4:$A$53,0)&gt;0,TRUE),FALSE),TRUE,TRUE),"FormatMsg",TRUE,"PerfectMsg")</f>
        <v>PerfectMsg</v>
      </c>
      <c r="H24" s="219" t="str">
        <f ca="1">_xlfn.IFS(ISBLANK('3 Formulas &amp; Functions'!H24),"",IF(NOT(ISNA('#_3 Formulas &amp; Functions'!H24)),IF(ISNA('3 Formulas &amp; Functions'!H24),TRUE,FALSE),FALSE),"StuNAMsg",IF(AND(ISNA('#_3 Formulas &amp; Functions'!H24),ISNA('3 Formulas &amp; Functions'!H24)),TRUE,FALSE),"PerfectMsg",IF(NOT(ISERROR('#_3 Formulas &amp; Functions'!H24)),IF(ISERROR('3 Formulas &amp; Functions'!H24),TRUE,FALSE),FALSE),"StuErrorMsg",IF(TYPE('#_3 Formulas &amp; Functions'!H24)&lt;&gt;TYPE('3 Formulas &amp; Functions'!H24),TRUE,FALSE),"WrongTypeMsg",IF(_xlfn.ISFORMULA('#_3 Formulas &amp; Functions'!H24),IF(NOT(_xlfn.ISFORMULA('3 Formulas &amp; Functions'!H24)),TRUE),FALSE),"MissingFormulaMsg",IF(NOT(AND(ISNUMBER(FIND("[",_xlfn.FORMULATEXT('#_3 Formulas &amp; Functions'!H24))),ISNUMBER(FIND("!",_xlfn.FORMULATEXT('#_3 Formulas &amp; Functions'!H24))))),AND(ISNUMBER(FIND("[",_xlfn.FORMULATEXT('3 Formulas &amp; Functions'!H24))),ISNUMBER(FIND("!",_xlfn.FORMULATEXT('3 Formulas &amp; Functions'!H24)))),FALSE),"ExternalRefsMsg",IF(ISNUMBER('#_3 Formulas &amp; Functions'!H24),IF(ABS('#_3 Formulas &amp; Functions'!H24-'3 Formulas &amp; Functions'!H24)&gt;0.00001,TRUE,FALSE),IF('#_3 Formulas &amp; Functions'!H24&lt;&gt;'3 Formulas &amp; Functions'!H24,TRUE,FALSE)),IF(ISNUMBER('#_3 Formulas &amp; Functions'!H24),IF('#_3 Formulas &amp; Functions'!H24&gt;'3 Formulas &amp; Functions'!H24,"TooLow","TooHigh"),"WrongAnswer"),NOT(_xlfn.ISFORMULA('#_3 Formulas &amp; Functions'!H24)),IF(_xlfn.IFS(ISTEXT('#_3 Formulas &amp; Functions'!H24),FALSE,ISLOGICAL('#_3 Formulas &amp; Functions'!H24),FALSE,SUBSTITUTE(CELL("format",'#_3 Formulas &amp; Functions'!H24),"-","")=SUBSTITUTE(CELL("format",'3 Formulas &amp; Functions'!H24),"-",""),FALSE,CELL("format",'#_3 Formulas &amp; Functions'!H24)="G",FALSE,AND(CELL("format",'#_3 Formulas &amp; Functions'!H24)="F0",CELL("format",'3 Formulas &amp; Functions'!H24)="G"),FALSE,TRUE,IFERROR(IF(MATCH(CELL("format",'#_3 Formulas &amp; Functions'!H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Functions'!H24),_xlfn.FORMULATEXT('3 Formulas &amp; Functions'!H24),'3 Formulas &amp; Functions'!H24),"9","#"),"8","#"),"7","#"),"6","#"),"5","#"),"4","#"),"3","#"),"2","#"),"1","#"),"0","#"),"$",""),"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Functions'!H24),_xlfn.FORMULATEXT('3 Formulas &amp; Functions'!H24),'3 Formulas &amp; Functions'!H24),"9","#"),"8","#"),"7","#"),"6","#"),"5","#"),"4","#"),"3","#"),"2","#"),"1","#"),"0","#"),"$",""),"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Functions'!H24),_xlfn.FORMULATEXT('#_3 Formulas &amp; Functions'!H24),'#_3 Formulas &amp; Functions'!H24),"9","#"),"8","#"),"7","#"),"6","#"),"5","#"),"4","#"),"3","#"),"2","#"),"1","#"),"0","#"),"$",""),"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Functions'!H24),_xlfn.FORMULATEXT('#_3 Formulas &amp; Functions'!H24),'#_3 Formulas &amp; Functions'!H24),"9","#"),"8","#"),"7","#"),"6","#"),"5","#"),"4","#"),"3","#"),"2","#"),"1","#"),"0","#"),"$","")," ",""),",","@"),"&gt;","@"),"&lt;","@"),"=","@"),")","@"),"(","@"),"^","@"),"/","@"),"+","@"),"*","@"),"-","@"),"@#","")))/2,TRUE,FALSE),"HardCodeMsg",IF(LEN(IF(_xlfn.ISFORMULA('3 Formulas &amp; Functions'!H24),_xlfn.FORMULATEXT('3 Formulas &amp; Functions'!H24),'3 Formulas &amp; Functions'!H24))-LEN(SUBSTITUTE(IF(_xlfn.ISFORMULA('3 Formulas &amp; Functions'!H24),_xlfn.FORMULATEXT('3 Formulas &amp; Functions'!H24),'3 Formulas &amp; Functions'!H24),"""",""))&gt;LEN(IF(_xlfn.ISFORMULA('#_3 Formulas &amp; Functions'!H24),_xlfn.FORMULATEXT('#_3 Formulas &amp; Functions'!H24),'#_3 Formulas &amp; Functions'!H24))-LEN(SUBSTITUTE(IF(_xlfn.ISFORMULA('#_3 Formulas &amp; Functions'!H24),_xlfn.FORMULATEXT('#_3 Formulas &amp; Functions'!H24),'#_3 Formulas &amp; Functions'!H24),"""","")),TRUE,FALSE),"HardQuoteMsg",IF(LEN(IF(_xlfn.ISFORMULA('3 Formulas &amp; Functions'!H24),_xlfn.FORMULATEXT('3 Formulas &amp; Functions'!H24),'3 Formulas &amp; Functions'!H24))-LEN(SUBSTITUTE(IF(_xlfn.ISFORMULA('3 Formulas &amp; Functions'!H24),_xlfn.FORMULATEXT('3 Formulas &amp; Functions'!H24),'3 Formulas &amp; Functions'!H24),"$",""))&lt;LEN(IF(_xlfn.ISFORMULA('#_3 Formulas &amp; Functions'!H24),_xlfn.FORMULATEXT('#_3 Formulas &amp; Functions'!H24),'#_3 Formulas &amp; Functions'!H24))-LEN(SUBSTITUTE(IF(_xlfn.ISFORMULA('#_3 Formulas &amp; Functions'!H24),_xlfn.FORMULATEXT('#_3 Formulas &amp; Functions'!H24),'#_3 Formulas &amp; Functions'!H24),"$","")),TRUE,FALSE),"MissingAbsMsg",_xlfn.IFS(ISTEXT('#_3 Formulas &amp; Functions'!H24),FALSE,ISLOGICAL('#_3 Formulas &amp; Functions'!H24),FALSE,SUBSTITUTE(CELL("format",'#_3 Formulas &amp; Functions'!H24),"-","")=SUBSTITUTE(CELL("format",'3 Formulas &amp; Functions'!H24),"-",""),FALSE,CELL("format",'#_3 Formulas &amp; Functions'!H24)="G",FALSE,AND(CELL("format",'#_3 Formulas &amp; Functions'!H24)="F0",CELL("format",'3 Formulas &amp; Functions'!H24)="G"),FALSE,TRUE,IFERROR(IF(MATCH(CELL("format",'#_3 Formulas &amp; Functions'!H24),FormatCodes_SFX!$A$4:$A$53,0)&gt;0,TRUE),FALSE),TRUE,TRUE),"FormatMsg",TRUE,"PerfectMsg")</f>
        <v>PerfectMsg</v>
      </c>
      <c r="J24" s="217">
        <v>0</v>
      </c>
      <c r="K24" s="220">
        <v>0</v>
      </c>
      <c r="L24" s="220" t="str">
        <f ca="1">_xlfn.IFS(ISBLANK('3 Formulas &amp; Functions'!L24),"",IF(NOT(ISNA('#_3 Formulas &amp; Functions'!L24)),IF(ISNA('3 Formulas &amp; Functions'!L24),TRUE,FALSE),FALSE),"StuNAMsg",IF(AND(ISNA('#_3 Formulas &amp; Functions'!L24),ISNA('3 Formulas &amp; Functions'!L24)),TRUE,FALSE),"PerfectMsg",IF(NOT(ISERROR('#_3 Formulas &amp; Functions'!L24)),IF(ISERROR('3 Formulas &amp; Functions'!L24),TRUE,FALSE),FALSE),"StuErrorMsg",IF(TYPE('#_3 Formulas &amp; Functions'!L24)&lt;&gt;TYPE('3 Formulas &amp; Functions'!L24),TRUE,FALSE),"WrongTypeMsg",IF(_xlfn.ISFORMULA('#_3 Formulas &amp; Functions'!L24),IF(NOT(_xlfn.ISFORMULA('3 Formulas &amp; Functions'!L24)),TRUE),FALSE),"MissingFormulaMsg",IF(NOT(AND(ISNUMBER(FIND("[",_xlfn.FORMULATEXT('#_3 Formulas &amp; Functions'!L24))),ISNUMBER(FIND("!",_xlfn.FORMULATEXT('#_3 Formulas &amp; Functions'!L24))))),AND(ISNUMBER(FIND("[",_xlfn.FORMULATEXT('3 Formulas &amp; Functions'!L24))),ISNUMBER(FIND("!",_xlfn.FORMULATEXT('3 Formulas &amp; Functions'!L24)))),FALSE),"ExternalRefsMsg",IF(ISNUMBER('#_3 Formulas &amp; Functions'!L24),IF(ABS('#_3 Formulas &amp; Functions'!L24-'3 Formulas &amp; Functions'!L24)&gt;0.00001,TRUE,FALSE),IF('#_3 Formulas &amp; Functions'!L24&lt;&gt;'3 Formulas &amp; Functions'!L24,TRUE,FALSE)),IF(ISNUMBER('#_3 Formulas &amp; Functions'!L24),IF('#_3 Formulas &amp; Functions'!L24&gt;'3 Formulas &amp; Functions'!L24,"TooLow","TooHigh"),"WrongAnswer"),NOT(_xlfn.ISFORMULA('#_3 Formulas &amp; Functions'!L24)),IF(_xlfn.IFS(ISTEXT('#_3 Formulas &amp; Functions'!L24),FALSE,ISLOGICAL('#_3 Formulas &amp; Functions'!L24),FALSE,SUBSTITUTE(CELL("format",'#_3 Formulas &amp; Functions'!L24),"-","")=SUBSTITUTE(CELL("format",'3 Formulas &amp; Functions'!L24),"-",""),FALSE,CELL("format",'#_3 Formulas &amp; Functions'!L24)="G",FALSE,AND(CELL("format",'#_3 Formulas &amp; Functions'!L24)="F0",CELL("format",'3 Formulas &amp; Functions'!L24)="G"),FALSE,TRUE,IFERROR(IF(MATCH(CELL("format",'#_3 Formulas &amp; Functions'!L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Functions'!L24),_xlfn.FORMULATEXT('3 Formulas &amp; Functions'!L24),'3 Formulas &amp; Functions'!L24),"9","#"),"8","#"),"7","#"),"6","#"),"5","#"),"4","#"),"3","#"),"2","#"),"1","#"),"0","#"),"$",""),"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Functions'!L24),_xlfn.FORMULATEXT('3 Formulas &amp; Functions'!L24),'3 Formulas &amp; Functions'!L24),"9","#"),"8","#"),"7","#"),"6","#"),"5","#"),"4","#"),"3","#"),"2","#"),"1","#"),"0","#"),"$",""),"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Functions'!L24),_xlfn.FORMULATEXT('#_3 Formulas &amp; Functions'!L24),'#_3 Formulas &amp; Functions'!L24),"9","#"),"8","#"),"7","#"),"6","#"),"5","#"),"4","#"),"3","#"),"2","#"),"1","#"),"0","#"),"$",""),"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Functions'!L24),_xlfn.FORMULATEXT('#_3 Formulas &amp; Functions'!L24),'#_3 Formulas &amp; Functions'!L24),"9","#"),"8","#"),"7","#"),"6","#"),"5","#"),"4","#"),"3","#"),"2","#"),"1","#"),"0","#"),"$","")," ",""),",","@"),"&gt;","@"),"&lt;","@"),"=","@"),")","@"),"(","@"),"^","@"),"/","@"),"+","@"),"*","@"),"-","@"),"@#","")))/2,TRUE,FALSE),"HardCodeMsg",IF(LEN(IF(_xlfn.ISFORMULA('3 Formulas &amp; Functions'!L24),_xlfn.FORMULATEXT('3 Formulas &amp; Functions'!L24),'3 Formulas &amp; Functions'!L24))-LEN(SUBSTITUTE(IF(_xlfn.ISFORMULA('3 Formulas &amp; Functions'!L24),_xlfn.FORMULATEXT('3 Formulas &amp; Functions'!L24),'3 Formulas &amp; Functions'!L24),"""",""))&gt;LEN(IF(_xlfn.ISFORMULA('#_3 Formulas &amp; Functions'!L24),_xlfn.FORMULATEXT('#_3 Formulas &amp; Functions'!L24),'#_3 Formulas &amp; Functions'!L24))-LEN(SUBSTITUTE(IF(_xlfn.ISFORMULA('#_3 Formulas &amp; Functions'!L24),_xlfn.FORMULATEXT('#_3 Formulas &amp; Functions'!L24),'#_3 Formulas &amp; Functions'!L24),"""","")),TRUE,FALSE),"HardQuoteMsg",IF(LEN(IF(_xlfn.ISFORMULA('3 Formulas &amp; Functions'!L24),_xlfn.FORMULATEXT('3 Formulas &amp; Functions'!L24),'3 Formulas &amp; Functions'!L24))-LEN(SUBSTITUTE(IF(_xlfn.ISFORMULA('3 Formulas &amp; Functions'!L24),_xlfn.FORMULATEXT('3 Formulas &amp; Functions'!L24),'3 Formulas &amp; Functions'!L24),"$",""))&lt;LEN(IF(_xlfn.ISFORMULA('#_3 Formulas &amp; Functions'!L24),_xlfn.FORMULATEXT('#_3 Formulas &amp; Functions'!L24),'#_3 Formulas &amp; Functions'!L24))-LEN(SUBSTITUTE(IF(_xlfn.ISFORMULA('#_3 Formulas &amp; Functions'!L24),_xlfn.FORMULATEXT('#_3 Formulas &amp; Functions'!L24),'#_3 Formulas &amp; Functions'!L24),"$","")),TRUE,FALSE),"MissingAbsMsg",_xlfn.IFS(ISTEXT('#_3 Formulas &amp; Functions'!L24),FALSE,ISLOGICAL('#_3 Formulas &amp; Functions'!L24),FALSE,SUBSTITUTE(CELL("format",'#_3 Formulas &amp; Functions'!L24),"-","")=SUBSTITUTE(CELL("format",'3 Formulas &amp; Functions'!L24),"-",""),FALSE,CELL("format",'#_3 Formulas &amp; Functions'!L24)="G",FALSE,AND(CELL("format",'#_3 Formulas &amp; Functions'!L24)="F0",CELL("format",'3 Formulas &amp; Functions'!L24)="G"),FALSE,TRUE,IFERROR(IF(MATCH(CELL("format",'#_3 Formulas &amp; Functions'!L24),FormatCodes_SFX!$A$4:$A$53,0)&gt;0,TRUE),FALSE),TRUE,TRUE),"FormatMsg",TRUE,"PerfectMsg")</f>
        <v>PerfectMsg</v>
      </c>
      <c r="N24" s="216">
        <v>0</v>
      </c>
      <c r="O24" s="179">
        <v>0</v>
      </c>
      <c r="P24" s="221" t="str">
        <f ca="1">_xlfn.IFS(ISBLANK('3 Formulas &amp; Functions'!P24),"",IF(NOT(ISNA('#_3 Formulas &amp; Functions'!P24)),IF(ISNA('3 Formulas &amp; Functions'!P24),TRUE,FALSE),FALSE),"StuNAMsg",IF(AND(ISNA('#_3 Formulas &amp; Functions'!P24),ISNA('3 Formulas &amp; Functions'!P24)),TRUE,FALSE),"PerfectMsg",IF(NOT(ISERROR('#_3 Formulas &amp; Functions'!P24)),IF(ISERROR('3 Formulas &amp; Functions'!P24),TRUE,FALSE),FALSE),"StuErrorMsg",IF(TYPE('#_3 Formulas &amp; Functions'!P24)&lt;&gt;TYPE('3 Formulas &amp; Functions'!P24),TRUE,FALSE),"WrongTypeMsg",IF(_xlfn.ISFORMULA('#_3 Formulas &amp; Functions'!P24),IF(NOT(_xlfn.ISFORMULA('3 Formulas &amp; Functions'!P24)),TRUE),FALSE),"MissingFormulaMsg",IF(NOT(AND(ISNUMBER(FIND("[",_xlfn.FORMULATEXT('#_3 Formulas &amp; Functions'!P24))),ISNUMBER(FIND("!",_xlfn.FORMULATEXT('#_3 Formulas &amp; Functions'!P24))))),AND(ISNUMBER(FIND("[",_xlfn.FORMULATEXT('3 Formulas &amp; Functions'!P24))),ISNUMBER(FIND("!",_xlfn.FORMULATEXT('3 Formulas &amp; Functions'!P24)))),FALSE),"ExternalRefsMsg",IF(ISNUMBER('#_3 Formulas &amp; Functions'!P24),IF(ABS('#_3 Formulas &amp; Functions'!P24-'3 Formulas &amp; Functions'!P24)&gt;0.00001,TRUE,FALSE),IF('#_3 Formulas &amp; Functions'!P24&lt;&gt;'3 Formulas &amp; Functions'!P24,TRUE,FALSE)),IF(ISNUMBER('#_3 Formulas &amp; Functions'!P24),IF('#_3 Formulas &amp; Functions'!P24&gt;'3 Formulas &amp; Functions'!P24,"TooLow","TooHigh"),"WrongAnswer"),NOT(_xlfn.ISFORMULA('#_3 Formulas &amp; Functions'!P24)),IF(_xlfn.IFS(ISTEXT('#_3 Formulas &amp; Functions'!P24),FALSE,ISLOGICAL('#_3 Formulas &amp; Functions'!P24),FALSE,SUBSTITUTE(CELL("format",'#_3 Formulas &amp; Functions'!P24),"-","")=SUBSTITUTE(CELL("format",'3 Formulas &amp; Functions'!P24),"-",""),FALSE,CELL("format",'#_3 Formulas &amp; Functions'!P24)="G",FALSE,AND(CELL("format",'#_3 Formulas &amp; Functions'!P24)="F0",CELL("format",'3 Formulas &amp; Functions'!P24)="G"),FALSE,TRUE,IFERROR(IF(MATCH(CELL("format",'#_3 Formulas &amp; Functions'!P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Functions'!P24),_xlfn.FORMULATEXT('3 Formulas &amp; Functions'!P24),'3 Formulas &amp; Functions'!P24),"9","#"),"8","#"),"7","#"),"6","#"),"5","#"),"4","#"),"3","#"),"2","#"),"1","#"),"0","#"),"$",""),"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Functions'!P24),_xlfn.FORMULATEXT('3 Formulas &amp; Functions'!P24),'3 Formulas &amp; Functions'!P24),"9","#"),"8","#"),"7","#"),"6","#"),"5","#"),"4","#"),"3","#"),"2","#"),"1","#"),"0","#"),"$",""),"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Functions'!P24),_xlfn.FORMULATEXT('#_3 Formulas &amp; Functions'!P24),'#_3 Formulas &amp; Functions'!P24),"9","#"),"8","#"),"7","#"),"6","#"),"5","#"),"4","#"),"3","#"),"2","#"),"1","#"),"0","#"),"$",""),"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Functions'!P24),_xlfn.FORMULATEXT('#_3 Formulas &amp; Functions'!P24),'#_3 Formulas &amp; Functions'!P24),"9","#"),"8","#"),"7","#"),"6","#"),"5","#"),"4","#"),"3","#"),"2","#"),"1","#"),"0","#"),"$","")," ",""),",","@"),"&gt;","@"),"&lt;","@"),"=","@"),")","@"),"(","@"),"^","@"),"/","@"),"+","@"),"*","@"),"-","@"),"@#","")))/2,TRUE,FALSE),"HardCodeMsg",IF(LEN(IF(_xlfn.ISFORMULA('3 Formulas &amp; Functions'!P24),_xlfn.FORMULATEXT('3 Formulas &amp; Functions'!P24),'3 Formulas &amp; Functions'!P24))-LEN(SUBSTITUTE(IF(_xlfn.ISFORMULA('3 Formulas &amp; Functions'!P24),_xlfn.FORMULATEXT('3 Formulas &amp; Functions'!P24),'3 Formulas &amp; Functions'!P24),"""",""))&gt;LEN(IF(_xlfn.ISFORMULA('#_3 Formulas &amp; Functions'!P24),_xlfn.FORMULATEXT('#_3 Formulas &amp; Functions'!P24),'#_3 Formulas &amp; Functions'!P24))-LEN(SUBSTITUTE(IF(_xlfn.ISFORMULA('#_3 Formulas &amp; Functions'!P24),_xlfn.FORMULATEXT('#_3 Formulas &amp; Functions'!P24),'#_3 Formulas &amp; Functions'!P24),"""","")),TRUE,FALSE),"HardQuoteMsg",IF(LEN(IF(_xlfn.ISFORMULA('3 Formulas &amp; Functions'!P24),_xlfn.FORMULATEXT('3 Formulas &amp; Functions'!P24),'3 Formulas &amp; Functions'!P24))-LEN(SUBSTITUTE(IF(_xlfn.ISFORMULA('3 Formulas &amp; Functions'!P24),_xlfn.FORMULATEXT('3 Formulas &amp; Functions'!P24),'3 Formulas &amp; Functions'!P24),"$",""))&lt;LEN(IF(_xlfn.ISFORMULA('#_3 Formulas &amp; Functions'!P24),_xlfn.FORMULATEXT('#_3 Formulas &amp; Functions'!P24),'#_3 Formulas &amp; Functions'!P24))-LEN(SUBSTITUTE(IF(_xlfn.ISFORMULA('#_3 Formulas &amp; Functions'!P24),_xlfn.FORMULATEXT('#_3 Formulas &amp; Functions'!P24),'#_3 Formulas &amp; Functions'!P24),"$","")),TRUE,FALSE),"MissingAbsMsg",_xlfn.IFS(ISTEXT('#_3 Formulas &amp; Functions'!P24),FALSE,ISLOGICAL('#_3 Formulas &amp; Functions'!P24),FALSE,SUBSTITUTE(CELL("format",'#_3 Formulas &amp; Functions'!P24),"-","")=SUBSTITUTE(CELL("format",'3 Formulas &amp; Functions'!P24),"-",""),FALSE,CELL("format",'#_3 Formulas &amp; Functions'!P24)="G",FALSE,AND(CELL("format",'#_3 Formulas &amp; Functions'!P24)="F0",CELL("format",'3 Formulas &amp; Functions'!P24)="G"),FALSE,TRUE,IFERROR(IF(MATCH(CELL("format",'#_3 Formulas &amp; Functions'!P24),FormatCodes_SFX!$A$4:$A$53,0)&gt;0,TRUE),FALSE),TRUE,TRUE),"FormatMsg",TRUE,"PerfectMsg")</f>
        <v>PerfectMsg</v>
      </c>
      <c r="V24" s="200"/>
    </row>
    <row r="25" spans="3:22">
      <c r="C25" s="216">
        <v>0</v>
      </c>
      <c r="D25" s="216">
        <v>0</v>
      </c>
      <c r="E25" s="216">
        <v>0</v>
      </c>
      <c r="F25" s="216">
        <v>0</v>
      </c>
      <c r="G25" s="218" t="str">
        <f ca="1">_xlfn.IFS(ISBLANK('3 Formulas &amp; Functions'!G25),"",IF(NOT(ISNA('#_3 Formulas &amp; Functions'!G25)),IF(ISNA('3 Formulas &amp; Functions'!G25),TRUE,FALSE),FALSE),"StuNAMsg",IF(AND(ISNA('#_3 Formulas &amp; Functions'!G25),ISNA('3 Formulas &amp; Functions'!G25)),TRUE,FALSE),"PerfectMsg",IF(NOT(ISERROR('#_3 Formulas &amp; Functions'!G25)),IF(ISERROR('3 Formulas &amp; Functions'!G25),TRUE,FALSE),FALSE),"StuErrorMsg",IF(TYPE('#_3 Formulas &amp; Functions'!G25)&lt;&gt;TYPE('3 Formulas &amp; Functions'!G25),TRUE,FALSE),"WrongTypeMsg",IF(_xlfn.ISFORMULA('#_3 Formulas &amp; Functions'!G25),IF(NOT(_xlfn.ISFORMULA('3 Formulas &amp; Functions'!G25)),TRUE),FALSE),"MissingFormulaMsg",IF(NOT(AND(ISNUMBER(FIND("[",_xlfn.FORMULATEXT('#_3 Formulas &amp; Functions'!G25))),ISNUMBER(FIND("!",_xlfn.FORMULATEXT('#_3 Formulas &amp; Functions'!G25))))),AND(ISNUMBER(FIND("[",_xlfn.FORMULATEXT('3 Formulas &amp; Functions'!G25))),ISNUMBER(FIND("!",_xlfn.FORMULATEXT('3 Formulas &amp; Functions'!G25)))),FALSE),"ExternalRefsMsg",IF(ISNUMBER('#_3 Formulas &amp; Functions'!G25),IF(ABS('#_3 Formulas &amp; Functions'!G25-'3 Formulas &amp; Functions'!G25)&gt;0.00001,TRUE,FALSE),IF('#_3 Formulas &amp; Functions'!G25&lt;&gt;'3 Formulas &amp; Functions'!G25,TRUE,FALSE)),IF(ISNUMBER('#_3 Formulas &amp; Functions'!G25),IF('#_3 Formulas &amp; Functions'!G25&gt;'3 Formulas &amp; Functions'!G25,"TooLow","TooHigh"),"WrongAnswer"),NOT(_xlfn.ISFORMULA('#_3 Formulas &amp; Functions'!G25)),IF(_xlfn.IFS(ISTEXT('#_3 Formulas &amp; Functions'!G25),FALSE,ISLOGICAL('#_3 Formulas &amp; Functions'!G25),FALSE,SUBSTITUTE(CELL("format",'#_3 Formulas &amp; Functions'!G25),"-","")=SUBSTITUTE(CELL("format",'3 Formulas &amp; Functions'!G25),"-",""),FALSE,CELL("format",'#_3 Formulas &amp; Functions'!G25)="G",FALSE,AND(CELL("format",'#_3 Formulas &amp; Functions'!G25)="F0",CELL("format",'3 Formulas &amp; Functions'!G25)="G"),FALSE,TRUE,IFERROR(IF(MATCH(CELL("format",'#_3 Formulas &amp; Functions'!G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Functions'!G25),_xlfn.FORMULATEXT('3 Formulas &amp; Functions'!G25),'3 Formulas &amp; Functions'!G25),"9","#"),"8","#"),"7","#"),"6","#"),"5","#"),"4","#"),"3","#"),"2","#"),"1","#"),"0","#"),"$",""),"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Functions'!G25),_xlfn.FORMULATEXT('3 Formulas &amp; Functions'!G25),'3 Formulas &amp; Functions'!G25),"9","#"),"8","#"),"7","#"),"6","#"),"5","#"),"4","#"),"3","#"),"2","#"),"1","#"),"0","#"),"$",""),"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Functions'!G25),_xlfn.FORMULATEXT('#_3 Formulas &amp; Functions'!G25),'#_3 Formulas &amp; Functions'!G25),"9","#"),"8","#"),"7","#"),"6","#"),"5","#"),"4","#"),"3","#"),"2","#"),"1","#"),"0","#"),"$",""),"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Functions'!G25),_xlfn.FORMULATEXT('#_3 Formulas &amp; Functions'!G25),'#_3 Formulas &amp; Functions'!G25),"9","#"),"8","#"),"7","#"),"6","#"),"5","#"),"4","#"),"3","#"),"2","#"),"1","#"),"0","#"),"$","")," ",""),",","@"),"&gt;","@"),"&lt;","@"),"=","@"),")","@"),"(","@"),"^","@"),"/","@"),"+","@"),"*","@"),"-","@"),"@#","")))/2,TRUE,FALSE),"HardCodeMsg",IF(LEN(IF(_xlfn.ISFORMULA('3 Formulas &amp; Functions'!G25),_xlfn.FORMULATEXT('3 Formulas &amp; Functions'!G25),'3 Formulas &amp; Functions'!G25))-LEN(SUBSTITUTE(IF(_xlfn.ISFORMULA('3 Formulas &amp; Functions'!G25),_xlfn.FORMULATEXT('3 Formulas &amp; Functions'!G25),'3 Formulas &amp; Functions'!G25),"""",""))&gt;LEN(IF(_xlfn.ISFORMULA('#_3 Formulas &amp; Functions'!G25),_xlfn.FORMULATEXT('#_3 Formulas &amp; Functions'!G25),'#_3 Formulas &amp; Functions'!G25))-LEN(SUBSTITUTE(IF(_xlfn.ISFORMULA('#_3 Formulas &amp; Functions'!G25),_xlfn.FORMULATEXT('#_3 Formulas &amp; Functions'!G25),'#_3 Formulas &amp; Functions'!G25),"""","")),TRUE,FALSE),"HardQuoteMsg",IF(LEN(IF(_xlfn.ISFORMULA('3 Formulas &amp; Functions'!G25),_xlfn.FORMULATEXT('3 Formulas &amp; Functions'!G25),'3 Formulas &amp; Functions'!G25))-LEN(SUBSTITUTE(IF(_xlfn.ISFORMULA('3 Formulas &amp; Functions'!G25),_xlfn.FORMULATEXT('3 Formulas &amp; Functions'!G25),'3 Formulas &amp; Functions'!G25),"$",""))&lt;LEN(IF(_xlfn.ISFORMULA('#_3 Formulas &amp; Functions'!G25),_xlfn.FORMULATEXT('#_3 Formulas &amp; Functions'!G25),'#_3 Formulas &amp; Functions'!G25))-LEN(SUBSTITUTE(IF(_xlfn.ISFORMULA('#_3 Formulas &amp; Functions'!G25),_xlfn.FORMULATEXT('#_3 Formulas &amp; Functions'!G25),'#_3 Formulas &amp; Functions'!G25),"$","")),TRUE,FALSE),"MissingAbsMsg",_xlfn.IFS(ISTEXT('#_3 Formulas &amp; Functions'!G25),FALSE,ISLOGICAL('#_3 Formulas &amp; Functions'!G25),FALSE,SUBSTITUTE(CELL("format",'#_3 Formulas &amp; Functions'!G25),"-","")=SUBSTITUTE(CELL("format",'3 Formulas &amp; Functions'!G25),"-",""),FALSE,CELL("format",'#_3 Formulas &amp; Functions'!G25)="G",FALSE,AND(CELL("format",'#_3 Formulas &amp; Functions'!G25)="F0",CELL("format",'3 Formulas &amp; Functions'!G25)="G"),FALSE,TRUE,IFERROR(IF(MATCH(CELL("format",'#_3 Formulas &amp; Functions'!G25),FormatCodes_SFX!$A$4:$A$53,0)&gt;0,TRUE),FALSE),TRUE,TRUE),"FormatMsg",TRUE,"PerfectMsg")</f>
        <v>PerfectMsg</v>
      </c>
      <c r="H25" s="219" t="str">
        <f ca="1">_xlfn.IFS(ISBLANK('3 Formulas &amp; Functions'!H25),"",IF(NOT(ISNA('#_3 Formulas &amp; Functions'!H25)),IF(ISNA('3 Formulas &amp; Functions'!H25),TRUE,FALSE),FALSE),"StuNAMsg",IF(AND(ISNA('#_3 Formulas &amp; Functions'!H25),ISNA('3 Formulas &amp; Functions'!H25)),TRUE,FALSE),"PerfectMsg",IF(NOT(ISERROR('#_3 Formulas &amp; Functions'!H25)),IF(ISERROR('3 Formulas &amp; Functions'!H25),TRUE,FALSE),FALSE),"StuErrorMsg",IF(TYPE('#_3 Formulas &amp; Functions'!H25)&lt;&gt;TYPE('3 Formulas &amp; Functions'!H25),TRUE,FALSE),"WrongTypeMsg",IF(_xlfn.ISFORMULA('#_3 Formulas &amp; Functions'!H25),IF(NOT(_xlfn.ISFORMULA('3 Formulas &amp; Functions'!H25)),TRUE),FALSE),"MissingFormulaMsg",IF(NOT(AND(ISNUMBER(FIND("[",_xlfn.FORMULATEXT('#_3 Formulas &amp; Functions'!H25))),ISNUMBER(FIND("!",_xlfn.FORMULATEXT('#_3 Formulas &amp; Functions'!H25))))),AND(ISNUMBER(FIND("[",_xlfn.FORMULATEXT('3 Formulas &amp; Functions'!H25))),ISNUMBER(FIND("!",_xlfn.FORMULATEXT('3 Formulas &amp; Functions'!H25)))),FALSE),"ExternalRefsMsg",IF(ISNUMBER('#_3 Formulas &amp; Functions'!H25),IF(ABS('#_3 Formulas &amp; Functions'!H25-'3 Formulas &amp; Functions'!H25)&gt;0.00001,TRUE,FALSE),IF('#_3 Formulas &amp; Functions'!H25&lt;&gt;'3 Formulas &amp; Functions'!H25,TRUE,FALSE)),IF(ISNUMBER('#_3 Formulas &amp; Functions'!H25),IF('#_3 Formulas &amp; Functions'!H25&gt;'3 Formulas &amp; Functions'!H25,"TooLow","TooHigh"),"WrongAnswer"),NOT(_xlfn.ISFORMULA('#_3 Formulas &amp; Functions'!H25)),IF(_xlfn.IFS(ISTEXT('#_3 Formulas &amp; Functions'!H25),FALSE,ISLOGICAL('#_3 Formulas &amp; Functions'!H25),FALSE,SUBSTITUTE(CELL("format",'#_3 Formulas &amp; Functions'!H25),"-","")=SUBSTITUTE(CELL("format",'3 Formulas &amp; Functions'!H25),"-",""),FALSE,CELL("format",'#_3 Formulas &amp; Functions'!H25)="G",FALSE,AND(CELL("format",'#_3 Formulas &amp; Functions'!H25)="F0",CELL("format",'3 Formulas &amp; Functions'!H25)="G"),FALSE,TRUE,IFERROR(IF(MATCH(CELL("format",'#_3 Formulas &amp; Functions'!H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Functions'!H25),_xlfn.FORMULATEXT('3 Formulas &amp; Functions'!H25),'3 Formulas &amp; Functions'!H25),"9","#"),"8","#"),"7","#"),"6","#"),"5","#"),"4","#"),"3","#"),"2","#"),"1","#"),"0","#"),"$",""),"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Functions'!H25),_xlfn.FORMULATEXT('3 Formulas &amp; Functions'!H25),'3 Formulas &amp; Functions'!H25),"9","#"),"8","#"),"7","#"),"6","#"),"5","#"),"4","#"),"3","#"),"2","#"),"1","#"),"0","#"),"$",""),"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Functions'!H25),_xlfn.FORMULATEXT('#_3 Formulas &amp; Functions'!H25),'#_3 Formulas &amp; Functions'!H25),"9","#"),"8","#"),"7","#"),"6","#"),"5","#"),"4","#"),"3","#"),"2","#"),"1","#"),"0","#"),"$",""),"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Functions'!H25),_xlfn.FORMULATEXT('#_3 Formulas &amp; Functions'!H25),'#_3 Formulas &amp; Functions'!H25),"9","#"),"8","#"),"7","#"),"6","#"),"5","#"),"4","#"),"3","#"),"2","#"),"1","#"),"0","#"),"$","")," ",""),",","@"),"&gt;","@"),"&lt;","@"),"=","@"),")","@"),"(","@"),"^","@"),"/","@"),"+","@"),"*","@"),"-","@"),"@#","")))/2,TRUE,FALSE),"HardCodeMsg",IF(LEN(IF(_xlfn.ISFORMULA('3 Formulas &amp; Functions'!H25),_xlfn.FORMULATEXT('3 Formulas &amp; Functions'!H25),'3 Formulas &amp; Functions'!H25))-LEN(SUBSTITUTE(IF(_xlfn.ISFORMULA('3 Formulas &amp; Functions'!H25),_xlfn.FORMULATEXT('3 Formulas &amp; Functions'!H25),'3 Formulas &amp; Functions'!H25),"""",""))&gt;LEN(IF(_xlfn.ISFORMULA('#_3 Formulas &amp; Functions'!H25),_xlfn.FORMULATEXT('#_3 Formulas &amp; Functions'!H25),'#_3 Formulas &amp; Functions'!H25))-LEN(SUBSTITUTE(IF(_xlfn.ISFORMULA('#_3 Formulas &amp; Functions'!H25),_xlfn.FORMULATEXT('#_3 Formulas &amp; Functions'!H25),'#_3 Formulas &amp; Functions'!H25),"""","")),TRUE,FALSE),"HardQuoteMsg",IF(LEN(IF(_xlfn.ISFORMULA('3 Formulas &amp; Functions'!H25),_xlfn.FORMULATEXT('3 Formulas &amp; Functions'!H25),'3 Formulas &amp; Functions'!H25))-LEN(SUBSTITUTE(IF(_xlfn.ISFORMULA('3 Formulas &amp; Functions'!H25),_xlfn.FORMULATEXT('3 Formulas &amp; Functions'!H25),'3 Formulas &amp; Functions'!H25),"$",""))&lt;LEN(IF(_xlfn.ISFORMULA('#_3 Formulas &amp; Functions'!H25),_xlfn.FORMULATEXT('#_3 Formulas &amp; Functions'!H25),'#_3 Formulas &amp; Functions'!H25))-LEN(SUBSTITUTE(IF(_xlfn.ISFORMULA('#_3 Formulas &amp; Functions'!H25),_xlfn.FORMULATEXT('#_3 Formulas &amp; Functions'!H25),'#_3 Formulas &amp; Functions'!H25),"$","")),TRUE,FALSE),"MissingAbsMsg",_xlfn.IFS(ISTEXT('#_3 Formulas &amp; Functions'!H25),FALSE,ISLOGICAL('#_3 Formulas &amp; Functions'!H25),FALSE,SUBSTITUTE(CELL("format",'#_3 Formulas &amp; Functions'!H25),"-","")=SUBSTITUTE(CELL("format",'3 Formulas &amp; Functions'!H25),"-",""),FALSE,CELL("format",'#_3 Formulas &amp; Functions'!H25)="G",FALSE,AND(CELL("format",'#_3 Formulas &amp; Functions'!H25)="F0",CELL("format",'3 Formulas &amp; Functions'!H25)="G"),FALSE,TRUE,IFERROR(IF(MATCH(CELL("format",'#_3 Formulas &amp; Functions'!H25),FormatCodes_SFX!$A$4:$A$53,0)&gt;0,TRUE),FALSE),TRUE,TRUE),"FormatMsg",TRUE,"PerfectMsg")</f>
        <v>PerfectMsg</v>
      </c>
      <c r="I25" s="200"/>
      <c r="J25" s="217">
        <v>0</v>
      </c>
      <c r="K25" s="217">
        <v>0</v>
      </c>
      <c r="L25" s="217" t="str">
        <f ca="1">_xlfn.IFS(ISBLANK('3 Formulas &amp; Functions'!L25),"",IF(NOT(ISNA('#_3 Formulas &amp; Functions'!L25)),IF(ISNA('3 Formulas &amp; Functions'!L25),TRUE,FALSE),FALSE),"StuNAMsg",IF(AND(ISNA('#_3 Formulas &amp; Functions'!L25),ISNA('3 Formulas &amp; Functions'!L25)),TRUE,FALSE),"PerfectMsg",IF(NOT(ISERROR('#_3 Formulas &amp; Functions'!L25)),IF(ISERROR('3 Formulas &amp; Functions'!L25),TRUE,FALSE),FALSE),"StuErrorMsg",IF(TYPE('#_3 Formulas &amp; Functions'!L25)&lt;&gt;TYPE('3 Formulas &amp; Functions'!L25),TRUE,FALSE),"WrongTypeMsg",IF(_xlfn.ISFORMULA('#_3 Formulas &amp; Functions'!L25),IF(NOT(_xlfn.ISFORMULA('3 Formulas &amp; Functions'!L25)),TRUE),FALSE),"MissingFormulaMsg",IF(NOT(AND(ISNUMBER(FIND("[",_xlfn.FORMULATEXT('#_3 Formulas &amp; Functions'!L25))),ISNUMBER(FIND("!",_xlfn.FORMULATEXT('#_3 Formulas &amp; Functions'!L25))))),AND(ISNUMBER(FIND("[",_xlfn.FORMULATEXT('3 Formulas &amp; Functions'!L25))),ISNUMBER(FIND("!",_xlfn.FORMULATEXT('3 Formulas &amp; Functions'!L25)))),FALSE),"ExternalRefsMsg",IF(ISNUMBER('#_3 Formulas &amp; Functions'!L25),IF(ABS('#_3 Formulas &amp; Functions'!L25-'3 Formulas &amp; Functions'!L25)&gt;0.00001,TRUE,FALSE),IF('#_3 Formulas &amp; Functions'!L25&lt;&gt;'3 Formulas &amp; Functions'!L25,TRUE,FALSE)),IF(ISNUMBER('#_3 Formulas &amp; Functions'!L25),IF('#_3 Formulas &amp; Functions'!L25&gt;'3 Formulas &amp; Functions'!L25,"TooLow","TooHigh"),"WrongAnswer"),NOT(_xlfn.ISFORMULA('#_3 Formulas &amp; Functions'!L25)),IF(_xlfn.IFS(ISTEXT('#_3 Formulas &amp; Functions'!L25),FALSE,ISLOGICAL('#_3 Formulas &amp; Functions'!L25),FALSE,SUBSTITUTE(CELL("format",'#_3 Formulas &amp; Functions'!L25),"-","")=SUBSTITUTE(CELL("format",'3 Formulas &amp; Functions'!L25),"-",""),FALSE,CELL("format",'#_3 Formulas &amp; Functions'!L25)="G",FALSE,AND(CELL("format",'#_3 Formulas &amp; Functions'!L25)="F0",CELL("format",'3 Formulas &amp; Functions'!L25)="G"),FALSE,TRUE,IFERROR(IF(MATCH(CELL("format",'#_3 Formulas &amp; Functions'!L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Functions'!L25),_xlfn.FORMULATEXT('3 Formulas &amp; Functions'!L25),'3 Formulas &amp; Functions'!L25),"9","#"),"8","#"),"7","#"),"6","#"),"5","#"),"4","#"),"3","#"),"2","#"),"1","#"),"0","#"),"$",""),"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Functions'!L25),_xlfn.FORMULATEXT('3 Formulas &amp; Functions'!L25),'3 Formulas &amp; Functions'!L25),"9","#"),"8","#"),"7","#"),"6","#"),"5","#"),"4","#"),"3","#"),"2","#"),"1","#"),"0","#"),"$",""),"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Functions'!L25),_xlfn.FORMULATEXT('#_3 Formulas &amp; Functions'!L25),'#_3 Formulas &amp; Functions'!L25),"9","#"),"8","#"),"7","#"),"6","#"),"5","#"),"4","#"),"3","#"),"2","#"),"1","#"),"0","#"),"$",""),"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Functions'!L25),_xlfn.FORMULATEXT('#_3 Formulas &amp; Functions'!L25),'#_3 Formulas &amp; Functions'!L25),"9","#"),"8","#"),"7","#"),"6","#"),"5","#"),"4","#"),"3","#"),"2","#"),"1","#"),"0","#"),"$","")," ",""),",","@"),"&gt;","@"),"&lt;","@"),"=","@"),")","@"),"(","@"),"^","@"),"/","@"),"+","@"),"*","@"),"-","@"),"@#","")))/2,TRUE,FALSE),"HardCodeMsg",IF(LEN(IF(_xlfn.ISFORMULA('3 Formulas &amp; Functions'!L25),_xlfn.FORMULATEXT('3 Formulas &amp; Functions'!L25),'3 Formulas &amp; Functions'!L25))-LEN(SUBSTITUTE(IF(_xlfn.ISFORMULA('3 Formulas &amp; Functions'!L25),_xlfn.FORMULATEXT('3 Formulas &amp; Functions'!L25),'3 Formulas &amp; Functions'!L25),"""",""))&gt;LEN(IF(_xlfn.ISFORMULA('#_3 Formulas &amp; Functions'!L25),_xlfn.FORMULATEXT('#_3 Formulas &amp; Functions'!L25),'#_3 Formulas &amp; Functions'!L25))-LEN(SUBSTITUTE(IF(_xlfn.ISFORMULA('#_3 Formulas &amp; Functions'!L25),_xlfn.FORMULATEXT('#_3 Formulas &amp; Functions'!L25),'#_3 Formulas &amp; Functions'!L25),"""","")),TRUE,FALSE),"HardQuoteMsg",IF(LEN(IF(_xlfn.ISFORMULA('3 Formulas &amp; Functions'!L25),_xlfn.FORMULATEXT('3 Formulas &amp; Functions'!L25),'3 Formulas &amp; Functions'!L25))-LEN(SUBSTITUTE(IF(_xlfn.ISFORMULA('3 Formulas &amp; Functions'!L25),_xlfn.FORMULATEXT('3 Formulas &amp; Functions'!L25),'3 Formulas &amp; Functions'!L25),"$",""))&lt;LEN(IF(_xlfn.ISFORMULA('#_3 Formulas &amp; Functions'!L25),_xlfn.FORMULATEXT('#_3 Formulas &amp; Functions'!L25),'#_3 Formulas &amp; Functions'!L25))-LEN(SUBSTITUTE(IF(_xlfn.ISFORMULA('#_3 Formulas &amp; Functions'!L25),_xlfn.FORMULATEXT('#_3 Formulas &amp; Functions'!L25),'#_3 Formulas &amp; Functions'!L25),"$","")),TRUE,FALSE),"MissingAbsMsg",_xlfn.IFS(ISTEXT('#_3 Formulas &amp; Functions'!L25),FALSE,ISLOGICAL('#_3 Formulas &amp; Functions'!L25),FALSE,SUBSTITUTE(CELL("format",'#_3 Formulas &amp; Functions'!L25),"-","")=SUBSTITUTE(CELL("format",'3 Formulas &amp; Functions'!L25),"-",""),FALSE,CELL("format",'#_3 Formulas &amp; Functions'!L25)="G",FALSE,AND(CELL("format",'#_3 Formulas &amp; Functions'!L25)="F0",CELL("format",'3 Formulas &amp; Functions'!L25)="G"),FALSE,TRUE,IFERROR(IF(MATCH(CELL("format",'#_3 Formulas &amp; Functions'!L25),FormatCodes_SFX!$A$4:$A$53,0)&gt;0,TRUE),FALSE),TRUE,TRUE),"FormatMsg",TRUE,"PerfectMsg")</f>
        <v>PerfectMsg</v>
      </c>
      <c r="M25" s="200"/>
      <c r="N25" s="216">
        <v>0</v>
      </c>
      <c r="O25" s="222">
        <v>0</v>
      </c>
      <c r="P25" s="221" t="str">
        <f ca="1">_xlfn.IFS(ISBLANK('3 Formulas &amp; Functions'!P25),"",IF(NOT(ISNA('#_3 Formulas &amp; Functions'!P25)),IF(ISNA('3 Formulas &amp; Functions'!P25),TRUE,FALSE),FALSE),"StuNAMsg",IF(AND(ISNA('#_3 Formulas &amp; Functions'!P25),ISNA('3 Formulas &amp; Functions'!P25)),TRUE,FALSE),"PerfectMsg",IF(NOT(ISERROR('#_3 Formulas &amp; Functions'!P25)),IF(ISERROR('3 Formulas &amp; Functions'!P25),TRUE,FALSE),FALSE),"StuErrorMsg",IF(TYPE('#_3 Formulas &amp; Functions'!P25)&lt;&gt;TYPE('3 Formulas &amp; Functions'!P25),TRUE,FALSE),"WrongTypeMsg",IF(_xlfn.ISFORMULA('#_3 Formulas &amp; Functions'!P25),IF(NOT(_xlfn.ISFORMULA('3 Formulas &amp; Functions'!P25)),TRUE),FALSE),"MissingFormulaMsg",IF(NOT(AND(ISNUMBER(FIND("[",_xlfn.FORMULATEXT('#_3 Formulas &amp; Functions'!P25))),ISNUMBER(FIND("!",_xlfn.FORMULATEXT('#_3 Formulas &amp; Functions'!P25))))),AND(ISNUMBER(FIND("[",_xlfn.FORMULATEXT('3 Formulas &amp; Functions'!P25))),ISNUMBER(FIND("!",_xlfn.FORMULATEXT('3 Formulas &amp; Functions'!P25)))),FALSE),"ExternalRefsMsg",IF(ISNUMBER('#_3 Formulas &amp; Functions'!P25),IF(ABS('#_3 Formulas &amp; Functions'!P25-'3 Formulas &amp; Functions'!P25)&gt;0.00001,TRUE,FALSE),IF('#_3 Formulas &amp; Functions'!P25&lt;&gt;'3 Formulas &amp; Functions'!P25,TRUE,FALSE)),IF(ISNUMBER('#_3 Formulas &amp; Functions'!P25),IF('#_3 Formulas &amp; Functions'!P25&gt;'3 Formulas &amp; Functions'!P25,"TooLow","TooHigh"),"WrongAnswer"),NOT(_xlfn.ISFORMULA('#_3 Formulas &amp; Functions'!P25)),IF(_xlfn.IFS(ISTEXT('#_3 Formulas &amp; Functions'!P25),FALSE,ISLOGICAL('#_3 Formulas &amp; Functions'!P25),FALSE,SUBSTITUTE(CELL("format",'#_3 Formulas &amp; Functions'!P25),"-","")=SUBSTITUTE(CELL("format",'3 Formulas &amp; Functions'!P25),"-",""),FALSE,CELL("format",'#_3 Formulas &amp; Functions'!P25)="G",FALSE,AND(CELL("format",'#_3 Formulas &amp; Functions'!P25)="F0",CELL("format",'3 Formulas &amp; Functions'!P25)="G"),FALSE,TRUE,IFERROR(IF(MATCH(CELL("format",'#_3 Formulas &amp; Functions'!P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Functions'!P25),_xlfn.FORMULATEXT('3 Formulas &amp; Functions'!P25),'3 Formulas &amp; Functions'!P25),"9","#"),"8","#"),"7","#"),"6","#"),"5","#"),"4","#"),"3","#"),"2","#"),"1","#"),"0","#"),"$",""),"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Functions'!P25),_xlfn.FORMULATEXT('3 Formulas &amp; Functions'!P25),'3 Formulas &amp; Functions'!P25),"9","#"),"8","#"),"7","#"),"6","#"),"5","#"),"4","#"),"3","#"),"2","#"),"1","#"),"0","#"),"$",""),"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Functions'!P25),_xlfn.FORMULATEXT('#_3 Formulas &amp; Functions'!P25),'#_3 Formulas &amp; Functions'!P25),"9","#"),"8","#"),"7","#"),"6","#"),"5","#"),"4","#"),"3","#"),"2","#"),"1","#"),"0","#"),"$",""),"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Functions'!P25),_xlfn.FORMULATEXT('#_3 Formulas &amp; Functions'!P25),'#_3 Formulas &amp; Functions'!P25),"9","#"),"8","#"),"7","#"),"6","#"),"5","#"),"4","#"),"3","#"),"2","#"),"1","#"),"0","#"),"$","")," ",""),",","@"),"&gt;","@"),"&lt;","@"),"=","@"),")","@"),"(","@"),"^","@"),"/","@"),"+","@"),"*","@"),"-","@"),"@#","")))/2,TRUE,FALSE),"HardCodeMsg",IF(LEN(IF(_xlfn.ISFORMULA('3 Formulas &amp; Functions'!P25),_xlfn.FORMULATEXT('3 Formulas &amp; Functions'!P25),'3 Formulas &amp; Functions'!P25))-LEN(SUBSTITUTE(IF(_xlfn.ISFORMULA('3 Formulas &amp; Functions'!P25),_xlfn.FORMULATEXT('3 Formulas &amp; Functions'!P25),'3 Formulas &amp; Functions'!P25),"""",""))&gt;LEN(IF(_xlfn.ISFORMULA('#_3 Formulas &amp; Functions'!P25),_xlfn.FORMULATEXT('#_3 Formulas &amp; Functions'!P25),'#_3 Formulas &amp; Functions'!P25))-LEN(SUBSTITUTE(IF(_xlfn.ISFORMULA('#_3 Formulas &amp; Functions'!P25),_xlfn.FORMULATEXT('#_3 Formulas &amp; Functions'!P25),'#_3 Formulas &amp; Functions'!P25),"""","")),TRUE,FALSE),"HardQuoteMsg",IF(LEN(IF(_xlfn.ISFORMULA('3 Formulas &amp; Functions'!P25),_xlfn.FORMULATEXT('3 Formulas &amp; Functions'!P25),'3 Formulas &amp; Functions'!P25))-LEN(SUBSTITUTE(IF(_xlfn.ISFORMULA('3 Formulas &amp; Functions'!P25),_xlfn.FORMULATEXT('3 Formulas &amp; Functions'!P25),'3 Formulas &amp; Functions'!P25),"$",""))&lt;LEN(IF(_xlfn.ISFORMULA('#_3 Formulas &amp; Functions'!P25),_xlfn.FORMULATEXT('#_3 Formulas &amp; Functions'!P25),'#_3 Formulas &amp; Functions'!P25))-LEN(SUBSTITUTE(IF(_xlfn.ISFORMULA('#_3 Formulas &amp; Functions'!P25),_xlfn.FORMULATEXT('#_3 Formulas &amp; Functions'!P25),'#_3 Formulas &amp; Functions'!P25),"$","")),TRUE,FALSE),"MissingAbsMsg",_xlfn.IFS(ISTEXT('#_3 Formulas &amp; Functions'!P25),FALSE,ISLOGICAL('#_3 Formulas &amp; Functions'!P25),FALSE,SUBSTITUTE(CELL("format",'#_3 Formulas &amp; Functions'!P25),"-","")=SUBSTITUTE(CELL("format",'3 Formulas &amp; Functions'!P25),"-",""),FALSE,CELL("format",'#_3 Formulas &amp; Functions'!P25)="G",FALSE,AND(CELL("format",'#_3 Formulas &amp; Functions'!P25)="F0",CELL("format",'3 Formulas &amp; Functions'!P25)="G"),FALSE,TRUE,IFERROR(IF(MATCH(CELL("format",'#_3 Formulas &amp; Functions'!P25),FormatCodes_SFX!$A$4:$A$53,0)&gt;0,TRUE),FALSE),TRUE,TRUE),"FormatMsg",TRUE,"PerfectMsg")</f>
        <v>PerfectMsg</v>
      </c>
      <c r="Q25" s="200"/>
      <c r="R25" s="200"/>
      <c r="V25" s="200"/>
    </row>
    <row r="28" spans="3:22">
      <c r="C28" s="366">
        <v>0</v>
      </c>
      <c r="D28" s="366"/>
      <c r="E28" s="366"/>
      <c r="G28" s="366">
        <v>0</v>
      </c>
      <c r="H28" s="366"/>
      <c r="I28" s="366"/>
      <c r="J28" s="366"/>
      <c r="K28" s="366"/>
      <c r="L28" s="366"/>
      <c r="M28" s="208"/>
      <c r="N28" s="366">
        <v>0</v>
      </c>
      <c r="O28" s="366"/>
      <c r="Q28" s="366">
        <v>0</v>
      </c>
      <c r="R28" s="366"/>
      <c r="S28" s="366"/>
    </row>
    <row r="29" spans="3:22" s="211" customFormat="1">
      <c r="C29" s="208">
        <v>0</v>
      </c>
      <c r="D29" s="208">
        <v>0</v>
      </c>
      <c r="E29" s="208">
        <v>0</v>
      </c>
      <c r="G29" s="210">
        <v>0</v>
      </c>
      <c r="H29" s="210">
        <v>0</v>
      </c>
      <c r="I29" s="210">
        <v>0</v>
      </c>
      <c r="J29" s="210">
        <v>0</v>
      </c>
      <c r="K29" s="210">
        <v>0</v>
      </c>
      <c r="L29" s="210">
        <v>0</v>
      </c>
      <c r="M29" s="210"/>
      <c r="N29" s="210">
        <v>0</v>
      </c>
      <c r="O29" s="210">
        <v>0</v>
      </c>
      <c r="Q29" s="210">
        <v>0</v>
      </c>
      <c r="R29" s="210">
        <v>0</v>
      </c>
      <c r="S29" s="210">
        <v>0</v>
      </c>
    </row>
    <row r="30" spans="3:22" ht="16.149999999999999" customHeight="1">
      <c r="C30" s="223">
        <v>0</v>
      </c>
      <c r="D30" s="223">
        <v>0</v>
      </c>
      <c r="E30" s="223" t="str">
        <f ca="1">_xlfn.IFS(ISBLANK('3 Formulas &amp; Functions'!E30),"",IF(NOT(ISNA('#_3 Formulas &amp; Functions'!E30)),IF(ISNA('3 Formulas &amp; Functions'!E30),TRUE,FALSE),FALSE),"StuNAMsg",IF(AND(ISNA('#_3 Formulas &amp; Functions'!E30),ISNA('3 Formulas &amp; Functions'!E30)),TRUE,FALSE),"PerfectMsg",IF(NOT(ISERROR('#_3 Formulas &amp; Functions'!E30)),IF(ISERROR('3 Formulas &amp; Functions'!E30),TRUE,FALSE),FALSE),"StuErrorMsg",IF(TYPE('#_3 Formulas &amp; Functions'!E30)&lt;&gt;TYPE('3 Formulas &amp; Functions'!E30),TRUE,FALSE),"WrongTypeMsg",IF(_xlfn.ISFORMULA('#_3 Formulas &amp; Functions'!E30),IF(NOT(_xlfn.ISFORMULA('3 Formulas &amp; Functions'!E30)),TRUE),FALSE),"MissingFormulaMsg",IF(NOT(AND(ISNUMBER(FIND("[",_xlfn.FORMULATEXT('#_3 Formulas &amp; Functions'!E30))),ISNUMBER(FIND("!",_xlfn.FORMULATEXT('#_3 Formulas &amp; Functions'!E30))))),AND(ISNUMBER(FIND("[",_xlfn.FORMULATEXT('3 Formulas &amp; Functions'!E30))),ISNUMBER(FIND("!",_xlfn.FORMULATEXT('3 Formulas &amp; Functions'!E30)))),FALSE),"ExternalRefsMsg",IF(ISNUMBER('#_3 Formulas &amp; Functions'!E30),IF(ABS('#_3 Formulas &amp; Functions'!E30-'3 Formulas &amp; Functions'!E30)&gt;0.00001,TRUE,FALSE),IF('#_3 Formulas &amp; Functions'!E30&lt;&gt;'3 Formulas &amp; Functions'!E30,TRUE,FALSE)),IF(ISNUMBER('#_3 Formulas &amp; Functions'!E30),IF('#_3 Formulas &amp; Functions'!E30&gt;'3 Formulas &amp; Functions'!E30,"TooLow","TooHigh"),"WrongAnswer"),NOT(_xlfn.ISFORMULA('#_3 Formulas &amp; Functions'!E30)),IF(_xlfn.IFS(ISTEXT('#_3 Formulas &amp; Functions'!E30),FALSE,ISLOGICAL('#_3 Formulas &amp; Functions'!E30),FALSE,SUBSTITUTE(CELL("format",'#_3 Formulas &amp; Functions'!E30),"-","")=SUBSTITUTE(CELL("format",'3 Formulas &amp; Functions'!E30),"-",""),FALSE,CELL("format",'#_3 Formulas &amp; Functions'!E30)="G",FALSE,AND(CELL("format",'#_3 Formulas &amp; Functions'!E30)="F0",CELL("format",'3 Formulas &amp; Functions'!E30)="G"),FALSE,TRUE,IFERROR(IF(MATCH(CELL("format",'#_3 Formulas &amp; Functions'!E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Functions'!E30),_xlfn.FORMULATEXT('3 Formulas &amp; Functions'!E30),'3 Formulas &amp; Functions'!E30),"9","#"),"8","#"),"7","#"),"6","#"),"5","#"),"4","#"),"3","#"),"2","#"),"1","#"),"0","#"),"$",""),"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Functions'!E30),_xlfn.FORMULATEXT('3 Formulas &amp; Functions'!E30),'3 Formulas &amp; Functions'!E30),"9","#"),"8","#"),"7","#"),"6","#"),"5","#"),"4","#"),"3","#"),"2","#"),"1","#"),"0","#"),"$",""),"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Functions'!E30),_xlfn.FORMULATEXT('#_3 Formulas &amp; Functions'!E30),'#_3 Formulas &amp; Functions'!E30),"9","#"),"8","#"),"7","#"),"6","#"),"5","#"),"4","#"),"3","#"),"2","#"),"1","#"),"0","#"),"$",""),"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Functions'!E30),_xlfn.FORMULATEXT('#_3 Formulas &amp; Functions'!E30),'#_3 Formulas &amp; Functions'!E30),"9","#"),"8","#"),"7","#"),"6","#"),"5","#"),"4","#"),"3","#"),"2","#"),"1","#"),"0","#"),"$","")," ",""),",","@"),"&gt;","@"),"&lt;","@"),"=","@"),")","@"),"(","@"),"^","@"),"/","@"),"+","@"),"*","@"),"-","@"),"@#","")))/2,TRUE,FALSE),"HardCodeMsg",IF(LEN(IF(_xlfn.ISFORMULA('3 Formulas &amp; Functions'!E30),_xlfn.FORMULATEXT('3 Formulas &amp; Functions'!E30),'3 Formulas &amp; Functions'!E30))-LEN(SUBSTITUTE(IF(_xlfn.ISFORMULA('3 Formulas &amp; Functions'!E30),_xlfn.FORMULATEXT('3 Formulas &amp; Functions'!E30),'3 Formulas &amp; Functions'!E30),"""",""))&gt;LEN(IF(_xlfn.ISFORMULA('#_3 Formulas &amp; Functions'!E30),_xlfn.FORMULATEXT('#_3 Formulas &amp; Functions'!E30),'#_3 Formulas &amp; Functions'!E30))-LEN(SUBSTITUTE(IF(_xlfn.ISFORMULA('#_3 Formulas &amp; Functions'!E30),_xlfn.FORMULATEXT('#_3 Formulas &amp; Functions'!E30),'#_3 Formulas &amp; Functions'!E30),"""","")),TRUE,FALSE),"HardQuoteMsg",IF(LEN(IF(_xlfn.ISFORMULA('3 Formulas &amp; Functions'!E30),_xlfn.FORMULATEXT('3 Formulas &amp; Functions'!E30),'3 Formulas &amp; Functions'!E30))-LEN(SUBSTITUTE(IF(_xlfn.ISFORMULA('3 Formulas &amp; Functions'!E30),_xlfn.FORMULATEXT('3 Formulas &amp; Functions'!E30),'3 Formulas &amp; Functions'!E30),"$",""))&lt;LEN(IF(_xlfn.ISFORMULA('#_3 Formulas &amp; Functions'!E30),_xlfn.FORMULATEXT('#_3 Formulas &amp; Functions'!E30),'#_3 Formulas &amp; Functions'!E30))-LEN(SUBSTITUTE(IF(_xlfn.ISFORMULA('#_3 Formulas &amp; Functions'!E30),_xlfn.FORMULATEXT('#_3 Formulas &amp; Functions'!E30),'#_3 Formulas &amp; Functions'!E30),"$","")),TRUE,FALSE),"MissingAbsMsg",_xlfn.IFS(ISTEXT('#_3 Formulas &amp; Functions'!E30),FALSE,ISLOGICAL('#_3 Formulas &amp; Functions'!E30),FALSE,SUBSTITUTE(CELL("format",'#_3 Formulas &amp; Functions'!E30),"-","")=SUBSTITUTE(CELL("format",'3 Formulas &amp; Functions'!E30),"-",""),FALSE,CELL("format",'#_3 Formulas &amp; Functions'!E30)="G",FALSE,AND(CELL("format",'#_3 Formulas &amp; Functions'!E30)="F0",CELL("format",'3 Formulas &amp; Functions'!E30)="G"),FALSE,TRUE,IFERROR(IF(MATCH(CELL("format",'#_3 Formulas &amp; Functions'!E30),FormatCodes_SFX!$A$4:$A$53,0)&gt;0,TRUE),FALSE),TRUE,TRUE),"FormatMsg",TRUE,"PerfectMsg")</f>
        <v>PerfectMsg</v>
      </c>
      <c r="G30" s="224">
        <v>0</v>
      </c>
      <c r="H30" s="224">
        <v>0</v>
      </c>
      <c r="I30" s="224">
        <v>0</v>
      </c>
      <c r="J30" s="224">
        <v>0</v>
      </c>
      <c r="K30" s="225" t="str">
        <f ca="1">_xlfn.IFS(ISBLANK('3 Formulas &amp; Functions'!K30),"",IF(NOT(ISNA('#_3 Formulas &amp; Functions'!K30)),IF(ISNA('3 Formulas &amp; Functions'!K30),TRUE,FALSE),FALSE),"StuNAMsg",IF(AND(ISNA('#_3 Formulas &amp; Functions'!K30),ISNA('3 Formulas &amp; Functions'!K30)),TRUE,FALSE),"PerfectMsg",IF(NOT(ISERROR('#_3 Formulas &amp; Functions'!K30)),IF(ISERROR('3 Formulas &amp; Functions'!K30),TRUE,FALSE),FALSE),"StuErrorMsg",IF(TYPE('#_3 Formulas &amp; Functions'!K30)&lt;&gt;TYPE('3 Formulas &amp; Functions'!K30),TRUE,FALSE),"WrongTypeMsg",IF(_xlfn.ISFORMULA('#_3 Formulas &amp; Functions'!K30),IF(NOT(_xlfn.ISFORMULA('3 Formulas &amp; Functions'!K30)),TRUE),FALSE),"MissingFormulaMsg",IF(NOT(AND(ISNUMBER(FIND("[",_xlfn.FORMULATEXT('#_3 Formulas &amp; Functions'!K30))),ISNUMBER(FIND("!",_xlfn.FORMULATEXT('#_3 Formulas &amp; Functions'!K30))))),AND(ISNUMBER(FIND("[",_xlfn.FORMULATEXT('3 Formulas &amp; Functions'!K30))),ISNUMBER(FIND("!",_xlfn.FORMULATEXT('3 Formulas &amp; Functions'!K30)))),FALSE),"ExternalRefsMsg",IF(ISNUMBER('#_3 Formulas &amp; Functions'!K30),IF(ABS('#_3 Formulas &amp; Functions'!K30-'3 Formulas &amp; Functions'!K30)&gt;0.00001,TRUE,FALSE),IF('#_3 Formulas &amp; Functions'!K30&lt;&gt;'3 Formulas &amp; Functions'!K30,TRUE,FALSE)),IF(ISNUMBER('#_3 Formulas &amp; Functions'!K30),IF('#_3 Formulas &amp; Functions'!K30&gt;'3 Formulas &amp; Functions'!K30,"TooLow","TooHigh"),"WrongAnswer"),NOT(_xlfn.ISFORMULA('#_3 Formulas &amp; Functions'!K30)),IF(_xlfn.IFS(ISTEXT('#_3 Formulas &amp; Functions'!K30),FALSE,ISLOGICAL('#_3 Formulas &amp; Functions'!K30),FALSE,SUBSTITUTE(CELL("format",'#_3 Formulas &amp; Functions'!K30),"-","")=SUBSTITUTE(CELL("format",'3 Formulas &amp; Functions'!K30),"-",""),FALSE,CELL("format",'#_3 Formulas &amp; Functions'!K30)="G",FALSE,AND(CELL("format",'#_3 Formulas &amp; Functions'!K30)="F0",CELL("format",'3 Formulas &amp; Functions'!K30)="G"),FALSE,TRUE,IFERROR(IF(MATCH(CELL("format",'#_3 Formulas &amp; Functions'!K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Functions'!K30),_xlfn.FORMULATEXT('3 Formulas &amp; Functions'!K30),'3 Formulas &amp; Functions'!K30),"9","#"),"8","#"),"7","#"),"6","#"),"5","#"),"4","#"),"3","#"),"2","#"),"1","#"),"0","#"),"$",""),"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Functions'!K30),_xlfn.FORMULATEXT('3 Formulas &amp; Functions'!K30),'3 Formulas &amp; Functions'!K30),"9","#"),"8","#"),"7","#"),"6","#"),"5","#"),"4","#"),"3","#"),"2","#"),"1","#"),"0","#"),"$",""),"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Functions'!K30),_xlfn.FORMULATEXT('#_3 Formulas &amp; Functions'!K30),'#_3 Formulas &amp; Functions'!K30),"9","#"),"8","#"),"7","#"),"6","#"),"5","#"),"4","#"),"3","#"),"2","#"),"1","#"),"0","#"),"$",""),"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Functions'!K30),_xlfn.FORMULATEXT('#_3 Formulas &amp; Functions'!K30),'#_3 Formulas &amp; Functions'!K30),"9","#"),"8","#"),"7","#"),"6","#"),"5","#"),"4","#"),"3","#"),"2","#"),"1","#"),"0","#"),"$","")," ",""),",","@"),"&gt;","@"),"&lt;","@"),"=","@"),")","@"),"(","@"),"^","@"),"/","@"),"+","@"),"*","@"),"-","@"),"@#","")))/2,TRUE,FALSE),"HardCodeMsg",IF(LEN(IF(_xlfn.ISFORMULA('3 Formulas &amp; Functions'!K30),_xlfn.FORMULATEXT('3 Formulas &amp; Functions'!K30),'3 Formulas &amp; Functions'!K30))-LEN(SUBSTITUTE(IF(_xlfn.ISFORMULA('3 Formulas &amp; Functions'!K30),_xlfn.FORMULATEXT('3 Formulas &amp; Functions'!K30),'3 Formulas &amp; Functions'!K30),"""",""))&gt;LEN(IF(_xlfn.ISFORMULA('#_3 Formulas &amp; Functions'!K30),_xlfn.FORMULATEXT('#_3 Formulas &amp; Functions'!K30),'#_3 Formulas &amp; Functions'!K30))-LEN(SUBSTITUTE(IF(_xlfn.ISFORMULA('#_3 Formulas &amp; Functions'!K30),_xlfn.FORMULATEXT('#_3 Formulas &amp; Functions'!K30),'#_3 Formulas &amp; Functions'!K30),"""","")),TRUE,FALSE),"HardQuoteMsg",IF(LEN(IF(_xlfn.ISFORMULA('3 Formulas &amp; Functions'!K30),_xlfn.FORMULATEXT('3 Formulas &amp; Functions'!K30),'3 Formulas &amp; Functions'!K30))-LEN(SUBSTITUTE(IF(_xlfn.ISFORMULA('3 Formulas &amp; Functions'!K30),_xlfn.FORMULATEXT('3 Formulas &amp; Functions'!K30),'3 Formulas &amp; Functions'!K30),"$",""))&lt;LEN(IF(_xlfn.ISFORMULA('#_3 Formulas &amp; Functions'!K30),_xlfn.FORMULATEXT('#_3 Formulas &amp; Functions'!K30),'#_3 Formulas &amp; Functions'!K30))-LEN(SUBSTITUTE(IF(_xlfn.ISFORMULA('#_3 Formulas &amp; Functions'!K30),_xlfn.FORMULATEXT('#_3 Formulas &amp; Functions'!K30),'#_3 Formulas &amp; Functions'!K30),"$","")),TRUE,FALSE),"MissingAbsMsg",_xlfn.IFS(ISTEXT('#_3 Formulas &amp; Functions'!K30),FALSE,ISLOGICAL('#_3 Formulas &amp; Functions'!K30),FALSE,SUBSTITUTE(CELL("format",'#_3 Formulas &amp; Functions'!K30),"-","")=SUBSTITUTE(CELL("format",'3 Formulas &amp; Functions'!K30),"-",""),FALSE,CELL("format",'#_3 Formulas &amp; Functions'!K30)="G",FALSE,AND(CELL("format",'#_3 Formulas &amp; Functions'!K30)="F0",CELL("format",'3 Formulas &amp; Functions'!K30)="G"),FALSE,TRUE,IFERROR(IF(MATCH(CELL("format",'#_3 Formulas &amp; Functions'!K30),FormatCodes_SFX!$A$4:$A$53,0)&gt;0,TRUE),FALSE),TRUE,TRUE),"FormatMsg",TRUE,"PerfectMsg")</f>
        <v>PerfectMsg</v>
      </c>
      <c r="L30" s="226" t="str">
        <f ca="1">_xlfn.IFS(ISBLANK('3 Formulas &amp; Functions'!L30),"",IF(NOT(ISNA('#_3 Formulas &amp; Functions'!L30)),IF(ISNA('3 Formulas &amp; Functions'!L30),TRUE,FALSE),FALSE),"StuNAMsg",IF(AND(ISNA('#_3 Formulas &amp; Functions'!L30),ISNA('3 Formulas &amp; Functions'!L30)),TRUE,FALSE),"PerfectMsg",IF(NOT(ISERROR('#_3 Formulas &amp; Functions'!L30)),IF(ISERROR('3 Formulas &amp; Functions'!L30),TRUE,FALSE),FALSE),"StuErrorMsg",IF(TYPE('#_3 Formulas &amp; Functions'!L30)&lt;&gt;TYPE('3 Formulas &amp; Functions'!L30),TRUE,FALSE),"WrongTypeMsg",IF(_xlfn.ISFORMULA('#_3 Formulas &amp; Functions'!L30),IF(NOT(_xlfn.ISFORMULA('3 Formulas &amp; Functions'!L30)),TRUE),FALSE),"MissingFormulaMsg",IF(NOT(AND(ISNUMBER(FIND("[",_xlfn.FORMULATEXT('#_3 Formulas &amp; Functions'!L30))),ISNUMBER(FIND("!",_xlfn.FORMULATEXT('#_3 Formulas &amp; Functions'!L30))))),AND(ISNUMBER(FIND("[",_xlfn.FORMULATEXT('3 Formulas &amp; Functions'!L30))),ISNUMBER(FIND("!",_xlfn.FORMULATEXT('3 Formulas &amp; Functions'!L30)))),FALSE),"ExternalRefsMsg",IF(ISNUMBER('#_3 Formulas &amp; Functions'!L30),IF(ABS('#_3 Formulas &amp; Functions'!L30-'3 Formulas &amp; Functions'!L30)&gt;0.00001,TRUE,FALSE),IF('#_3 Formulas &amp; Functions'!L30&lt;&gt;'3 Formulas &amp; Functions'!L30,TRUE,FALSE)),IF(ISNUMBER('#_3 Formulas &amp; Functions'!L30),IF('#_3 Formulas &amp; Functions'!L30&gt;'3 Formulas &amp; Functions'!L30,"TooLow","TooHigh"),"WrongAnswer"),NOT(_xlfn.ISFORMULA('#_3 Formulas &amp; Functions'!L30)),IF(_xlfn.IFS(ISTEXT('#_3 Formulas &amp; Functions'!L30),FALSE,ISLOGICAL('#_3 Formulas &amp; Functions'!L30),FALSE,SUBSTITUTE(CELL("format",'#_3 Formulas &amp; Functions'!L30),"-","")=SUBSTITUTE(CELL("format",'3 Formulas &amp; Functions'!L30),"-",""),FALSE,CELL("format",'#_3 Formulas &amp; Functions'!L30)="G",FALSE,AND(CELL("format",'#_3 Formulas &amp; Functions'!L30)="F0",CELL("format",'3 Formulas &amp; Functions'!L30)="G"),FALSE,TRUE,IFERROR(IF(MATCH(CELL("format",'#_3 Formulas &amp; Functions'!L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Functions'!L30),_xlfn.FORMULATEXT('3 Formulas &amp; Functions'!L30),'3 Formulas &amp; Functions'!L30),"9","#"),"8","#"),"7","#"),"6","#"),"5","#"),"4","#"),"3","#"),"2","#"),"1","#"),"0","#"),"$",""),"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Functions'!L30),_xlfn.FORMULATEXT('3 Formulas &amp; Functions'!L30),'3 Formulas &amp; Functions'!L30),"9","#"),"8","#"),"7","#"),"6","#"),"5","#"),"4","#"),"3","#"),"2","#"),"1","#"),"0","#"),"$",""),"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Functions'!L30),_xlfn.FORMULATEXT('#_3 Formulas &amp; Functions'!L30),'#_3 Formulas &amp; Functions'!L30),"9","#"),"8","#"),"7","#"),"6","#"),"5","#"),"4","#"),"3","#"),"2","#"),"1","#"),"0","#"),"$",""),"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Functions'!L30),_xlfn.FORMULATEXT('#_3 Formulas &amp; Functions'!L30),'#_3 Formulas &amp; Functions'!L30),"9","#"),"8","#"),"7","#"),"6","#"),"5","#"),"4","#"),"3","#"),"2","#"),"1","#"),"0","#"),"$","")," ",""),",","@"),"&gt;","@"),"&lt;","@"),"=","@"),")","@"),"(","@"),"^","@"),"/","@"),"+","@"),"*","@"),"-","@"),"@#","")))/2,TRUE,FALSE),"HardCodeMsg",IF(LEN(IF(_xlfn.ISFORMULA('3 Formulas &amp; Functions'!L30),_xlfn.FORMULATEXT('3 Formulas &amp; Functions'!L30),'3 Formulas &amp; Functions'!L30))-LEN(SUBSTITUTE(IF(_xlfn.ISFORMULA('3 Formulas &amp; Functions'!L30),_xlfn.FORMULATEXT('3 Formulas &amp; Functions'!L30),'3 Formulas &amp; Functions'!L30),"""",""))&gt;LEN(IF(_xlfn.ISFORMULA('#_3 Formulas &amp; Functions'!L30),_xlfn.FORMULATEXT('#_3 Formulas &amp; Functions'!L30),'#_3 Formulas &amp; Functions'!L30))-LEN(SUBSTITUTE(IF(_xlfn.ISFORMULA('#_3 Formulas &amp; Functions'!L30),_xlfn.FORMULATEXT('#_3 Formulas &amp; Functions'!L30),'#_3 Formulas &amp; Functions'!L30),"""","")),TRUE,FALSE),"HardQuoteMsg",IF(LEN(IF(_xlfn.ISFORMULA('3 Formulas &amp; Functions'!L30),_xlfn.FORMULATEXT('3 Formulas &amp; Functions'!L30),'3 Formulas &amp; Functions'!L30))-LEN(SUBSTITUTE(IF(_xlfn.ISFORMULA('3 Formulas &amp; Functions'!L30),_xlfn.FORMULATEXT('3 Formulas &amp; Functions'!L30),'3 Formulas &amp; Functions'!L30),"$",""))&lt;LEN(IF(_xlfn.ISFORMULA('#_3 Formulas &amp; Functions'!L30),_xlfn.FORMULATEXT('#_3 Formulas &amp; Functions'!L30),'#_3 Formulas &amp; Functions'!L30))-LEN(SUBSTITUTE(IF(_xlfn.ISFORMULA('#_3 Formulas &amp; Functions'!L30),_xlfn.FORMULATEXT('#_3 Formulas &amp; Functions'!L30),'#_3 Formulas &amp; Functions'!L30),"$","")),TRUE,FALSE),"MissingAbsMsg",_xlfn.IFS(ISTEXT('#_3 Formulas &amp; Functions'!L30),FALSE,ISLOGICAL('#_3 Formulas &amp; Functions'!L30),FALSE,SUBSTITUTE(CELL("format",'#_3 Formulas &amp; Functions'!L30),"-","")=SUBSTITUTE(CELL("format",'3 Formulas &amp; Functions'!L30),"-",""),FALSE,CELL("format",'#_3 Formulas &amp; Functions'!L30)="G",FALSE,AND(CELL("format",'#_3 Formulas &amp; Functions'!L30)="F0",CELL("format",'3 Formulas &amp; Functions'!L30)="G"),FALSE,TRUE,IFERROR(IF(MATCH(CELL("format",'#_3 Formulas &amp; Functions'!L30),FormatCodes_SFX!$A$4:$A$53,0)&gt;0,TRUE),FALSE),TRUE,TRUE),"FormatMsg",TRUE,"PerfectMsg")</f>
        <v>PerfectMsg</v>
      </c>
      <c r="M30" s="200"/>
      <c r="N30" s="227">
        <v>0</v>
      </c>
      <c r="O30" s="228" t="str">
        <f ca="1">_xlfn.IFS(ISBLANK('3 Formulas &amp; Functions'!O30),"",IF(NOT(ISNA('#_3 Formulas &amp; Functions'!O30)),IF(ISNA('3 Formulas &amp; Functions'!O30),TRUE,FALSE),FALSE),"StuNAMsg",IF(AND(ISNA('#_3 Formulas &amp; Functions'!O30),ISNA('3 Formulas &amp; Functions'!O30)),TRUE,FALSE),"PerfectMsg",IF(NOT(ISERROR('#_3 Formulas &amp; Functions'!O30)),IF(ISERROR('3 Formulas &amp; Functions'!O30),TRUE,FALSE),FALSE),"StuErrorMsg",IF(TYPE('#_3 Formulas &amp; Functions'!O30)&lt;&gt;TYPE('3 Formulas &amp; Functions'!O30),TRUE,FALSE),"WrongTypeMsg",IF(_xlfn.ISFORMULA('#_3 Formulas &amp; Functions'!O30),IF(NOT(_xlfn.ISFORMULA('3 Formulas &amp; Functions'!O30)),TRUE),FALSE),"MissingFormulaMsg",IF(NOT(AND(ISNUMBER(FIND("[",_xlfn.FORMULATEXT('#_3 Formulas &amp; Functions'!O30))),ISNUMBER(FIND("!",_xlfn.FORMULATEXT('#_3 Formulas &amp; Functions'!O30))))),AND(ISNUMBER(FIND("[",_xlfn.FORMULATEXT('3 Formulas &amp; Functions'!O30))),ISNUMBER(FIND("!",_xlfn.FORMULATEXT('3 Formulas &amp; Functions'!O30)))),FALSE),"ExternalRefsMsg",IF(ISNUMBER('#_3 Formulas &amp; Functions'!O30),IF(ABS('#_3 Formulas &amp; Functions'!O30-'3 Formulas &amp; Functions'!O30)&gt;0.00001,TRUE,FALSE),IF('#_3 Formulas &amp; Functions'!O30&lt;&gt;'3 Formulas &amp; Functions'!O30,TRUE,FALSE)),IF(ISNUMBER('#_3 Formulas &amp; Functions'!O30),IF('#_3 Formulas &amp; Functions'!O30&gt;'3 Formulas &amp; Functions'!O30,"TooLow","TooHigh"),"WrongAnswer"),NOT(_xlfn.ISFORMULA('#_3 Formulas &amp; Functions'!O30)),IF(_xlfn.IFS(ISTEXT('#_3 Formulas &amp; Functions'!O30),FALSE,ISLOGICAL('#_3 Formulas &amp; Functions'!O30),FALSE,SUBSTITUTE(CELL("format",'#_3 Formulas &amp; Functions'!O30),"-","")=SUBSTITUTE(CELL("format",'3 Formulas &amp; Functions'!O30),"-",""),FALSE,CELL("format",'#_3 Formulas &amp; Functions'!O30)="G",FALSE,AND(CELL("format",'#_3 Formulas &amp; Functions'!O30)="F0",CELL("format",'3 Formulas &amp; Functions'!O30)="G"),FALSE,TRUE,IFERROR(IF(MATCH(CELL("format",'#_3 Formulas &amp; Functions'!O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Functions'!O30),_xlfn.FORMULATEXT('3 Formulas &amp; Functions'!O30),'3 Formulas &amp; Functions'!O30),"9","#"),"8","#"),"7","#"),"6","#"),"5","#"),"4","#"),"3","#"),"2","#"),"1","#"),"0","#"),"$",""),"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Functions'!O30),_xlfn.FORMULATEXT('3 Formulas &amp; Functions'!O30),'3 Formulas &amp; Functions'!O30),"9","#"),"8","#"),"7","#"),"6","#"),"5","#"),"4","#"),"3","#"),"2","#"),"1","#"),"0","#"),"$",""),"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Functions'!O30),_xlfn.FORMULATEXT('#_3 Formulas &amp; Functions'!O30),'#_3 Formulas &amp; Functions'!O30),"9","#"),"8","#"),"7","#"),"6","#"),"5","#"),"4","#"),"3","#"),"2","#"),"1","#"),"0","#"),"$",""),"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Functions'!O30),_xlfn.FORMULATEXT('#_3 Formulas &amp; Functions'!O30),'#_3 Formulas &amp; Functions'!O30),"9","#"),"8","#"),"7","#"),"6","#"),"5","#"),"4","#"),"3","#"),"2","#"),"1","#"),"0","#"),"$","")," ",""),",","@"),"&gt;","@"),"&lt;","@"),"=","@"),")","@"),"(","@"),"^","@"),"/","@"),"+","@"),"*","@"),"-","@"),"@#","")))/2,TRUE,FALSE),"HardCodeMsg",IF(LEN(IF(_xlfn.ISFORMULA('3 Formulas &amp; Functions'!O30),_xlfn.FORMULATEXT('3 Formulas &amp; Functions'!O30),'3 Formulas &amp; Functions'!O30))-LEN(SUBSTITUTE(IF(_xlfn.ISFORMULA('3 Formulas &amp; Functions'!O30),_xlfn.FORMULATEXT('3 Formulas &amp; Functions'!O30),'3 Formulas &amp; Functions'!O30),"""",""))&gt;LEN(IF(_xlfn.ISFORMULA('#_3 Formulas &amp; Functions'!O30),_xlfn.FORMULATEXT('#_3 Formulas &amp; Functions'!O30),'#_3 Formulas &amp; Functions'!O30))-LEN(SUBSTITUTE(IF(_xlfn.ISFORMULA('#_3 Formulas &amp; Functions'!O30),_xlfn.FORMULATEXT('#_3 Formulas &amp; Functions'!O30),'#_3 Formulas &amp; Functions'!O30),"""","")),TRUE,FALSE),"HardQuoteMsg",IF(LEN(IF(_xlfn.ISFORMULA('3 Formulas &amp; Functions'!O30),_xlfn.FORMULATEXT('3 Formulas &amp; Functions'!O30),'3 Formulas &amp; Functions'!O30))-LEN(SUBSTITUTE(IF(_xlfn.ISFORMULA('3 Formulas &amp; Functions'!O30),_xlfn.FORMULATEXT('3 Formulas &amp; Functions'!O30),'3 Formulas &amp; Functions'!O30),"$",""))&lt;LEN(IF(_xlfn.ISFORMULA('#_3 Formulas &amp; Functions'!O30),_xlfn.FORMULATEXT('#_3 Formulas &amp; Functions'!O30),'#_3 Formulas &amp; Functions'!O30))-LEN(SUBSTITUTE(IF(_xlfn.ISFORMULA('#_3 Formulas &amp; Functions'!O30),_xlfn.FORMULATEXT('#_3 Formulas &amp; Functions'!O30),'#_3 Formulas &amp; Functions'!O30),"$","")),TRUE,FALSE),"MissingAbsMsg",_xlfn.IFS(ISTEXT('#_3 Formulas &amp; Functions'!O30),FALSE,ISLOGICAL('#_3 Formulas &amp; Functions'!O30),FALSE,SUBSTITUTE(CELL("format",'#_3 Formulas &amp; Functions'!O30),"-","")=SUBSTITUTE(CELL("format",'3 Formulas &amp; Functions'!O30),"-",""),FALSE,CELL("format",'#_3 Formulas &amp; Functions'!O30)="G",FALSE,AND(CELL("format",'#_3 Formulas &amp; Functions'!O30)="F0",CELL("format",'3 Formulas &amp; Functions'!O30)="G"),FALSE,TRUE,IFERROR(IF(MATCH(CELL("format",'#_3 Formulas &amp; Functions'!O30),FormatCodes_SFX!$A$4:$A$53,0)&gt;0,TRUE),FALSE),TRUE,TRUE),"FormatMsg",TRUE,"PerfectMsg")</f>
        <v>PerfectMsg</v>
      </c>
      <c r="Q30" s="229"/>
      <c r="R30" s="211">
        <v>0</v>
      </c>
      <c r="S30" s="229">
        <v>0</v>
      </c>
    </row>
    <row r="31" spans="3:22" ht="16.149999999999999" customHeight="1">
      <c r="C31" s="223">
        <v>0</v>
      </c>
      <c r="D31" s="223">
        <v>0</v>
      </c>
      <c r="E31" s="223" t="str">
        <f ca="1">_xlfn.IFS(ISBLANK('3 Formulas &amp; Functions'!E31),"",IF(NOT(ISNA('#_3 Formulas &amp; Functions'!E31)),IF(ISNA('3 Formulas &amp; Functions'!E31),TRUE,FALSE),FALSE),"StuNAMsg",IF(AND(ISNA('#_3 Formulas &amp; Functions'!E31),ISNA('3 Formulas &amp; Functions'!E31)),TRUE,FALSE),"PerfectMsg",IF(NOT(ISERROR('#_3 Formulas &amp; Functions'!E31)),IF(ISERROR('3 Formulas &amp; Functions'!E31),TRUE,FALSE),FALSE),"StuErrorMsg",IF(TYPE('#_3 Formulas &amp; Functions'!E31)&lt;&gt;TYPE('3 Formulas &amp; Functions'!E31),TRUE,FALSE),"WrongTypeMsg",IF(_xlfn.ISFORMULA('#_3 Formulas &amp; Functions'!E31),IF(NOT(_xlfn.ISFORMULA('3 Formulas &amp; Functions'!E31)),TRUE),FALSE),"MissingFormulaMsg",IF(NOT(AND(ISNUMBER(FIND("[",_xlfn.FORMULATEXT('#_3 Formulas &amp; Functions'!E31))),ISNUMBER(FIND("!",_xlfn.FORMULATEXT('#_3 Formulas &amp; Functions'!E31))))),AND(ISNUMBER(FIND("[",_xlfn.FORMULATEXT('3 Formulas &amp; Functions'!E31))),ISNUMBER(FIND("!",_xlfn.FORMULATEXT('3 Formulas &amp; Functions'!E31)))),FALSE),"ExternalRefsMsg",IF(ISNUMBER('#_3 Formulas &amp; Functions'!E31),IF(ABS('#_3 Formulas &amp; Functions'!E31-'3 Formulas &amp; Functions'!E31)&gt;0.00001,TRUE,FALSE),IF('#_3 Formulas &amp; Functions'!E31&lt;&gt;'3 Formulas &amp; Functions'!E31,TRUE,FALSE)),IF(ISNUMBER('#_3 Formulas &amp; Functions'!E31),IF('#_3 Formulas &amp; Functions'!E31&gt;'3 Formulas &amp; Functions'!E31,"TooLow","TooHigh"),"WrongAnswer"),NOT(_xlfn.ISFORMULA('#_3 Formulas &amp; Functions'!E31)),IF(_xlfn.IFS(ISTEXT('#_3 Formulas &amp; Functions'!E31),FALSE,ISLOGICAL('#_3 Formulas &amp; Functions'!E31),FALSE,SUBSTITUTE(CELL("format",'#_3 Formulas &amp; Functions'!E31),"-","")=SUBSTITUTE(CELL("format",'3 Formulas &amp; Functions'!E31),"-",""),FALSE,CELL("format",'#_3 Formulas &amp; Functions'!E31)="G",FALSE,AND(CELL("format",'#_3 Formulas &amp; Functions'!E31)="F0",CELL("format",'3 Formulas &amp; Functions'!E31)="G"),FALSE,TRUE,IFERROR(IF(MATCH(CELL("format",'#_3 Formulas &amp; Functions'!E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Functions'!E31),_xlfn.FORMULATEXT('3 Formulas &amp; Functions'!E31),'3 Formulas &amp; Functions'!E31),"9","#"),"8","#"),"7","#"),"6","#"),"5","#"),"4","#"),"3","#"),"2","#"),"1","#"),"0","#"),"$",""),"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Functions'!E31),_xlfn.FORMULATEXT('3 Formulas &amp; Functions'!E31),'3 Formulas &amp; Functions'!E31),"9","#"),"8","#"),"7","#"),"6","#"),"5","#"),"4","#"),"3","#"),"2","#"),"1","#"),"0","#"),"$",""),"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Functions'!E31),_xlfn.FORMULATEXT('#_3 Formulas &amp; Functions'!E31),'#_3 Formulas &amp; Functions'!E31),"9","#"),"8","#"),"7","#"),"6","#"),"5","#"),"4","#"),"3","#"),"2","#"),"1","#"),"0","#"),"$",""),"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Functions'!E31),_xlfn.FORMULATEXT('#_3 Formulas &amp; Functions'!E31),'#_3 Formulas &amp; Functions'!E31),"9","#"),"8","#"),"7","#"),"6","#"),"5","#"),"4","#"),"3","#"),"2","#"),"1","#"),"0","#"),"$","")," ",""),",","@"),"&gt;","@"),"&lt;","@"),"=","@"),")","@"),"(","@"),"^","@"),"/","@"),"+","@"),"*","@"),"-","@"),"@#","")))/2,TRUE,FALSE),"HardCodeMsg",IF(LEN(IF(_xlfn.ISFORMULA('3 Formulas &amp; Functions'!E31),_xlfn.FORMULATEXT('3 Formulas &amp; Functions'!E31),'3 Formulas &amp; Functions'!E31))-LEN(SUBSTITUTE(IF(_xlfn.ISFORMULA('3 Formulas &amp; Functions'!E31),_xlfn.FORMULATEXT('3 Formulas &amp; Functions'!E31),'3 Formulas &amp; Functions'!E31),"""",""))&gt;LEN(IF(_xlfn.ISFORMULA('#_3 Formulas &amp; Functions'!E31),_xlfn.FORMULATEXT('#_3 Formulas &amp; Functions'!E31),'#_3 Formulas &amp; Functions'!E31))-LEN(SUBSTITUTE(IF(_xlfn.ISFORMULA('#_3 Formulas &amp; Functions'!E31),_xlfn.FORMULATEXT('#_3 Formulas &amp; Functions'!E31),'#_3 Formulas &amp; Functions'!E31),"""","")),TRUE,FALSE),"HardQuoteMsg",IF(LEN(IF(_xlfn.ISFORMULA('3 Formulas &amp; Functions'!E31),_xlfn.FORMULATEXT('3 Formulas &amp; Functions'!E31),'3 Formulas &amp; Functions'!E31))-LEN(SUBSTITUTE(IF(_xlfn.ISFORMULA('3 Formulas &amp; Functions'!E31),_xlfn.FORMULATEXT('3 Formulas &amp; Functions'!E31),'3 Formulas &amp; Functions'!E31),"$",""))&lt;LEN(IF(_xlfn.ISFORMULA('#_3 Formulas &amp; Functions'!E31),_xlfn.FORMULATEXT('#_3 Formulas &amp; Functions'!E31),'#_3 Formulas &amp; Functions'!E31))-LEN(SUBSTITUTE(IF(_xlfn.ISFORMULA('#_3 Formulas &amp; Functions'!E31),_xlfn.FORMULATEXT('#_3 Formulas &amp; Functions'!E31),'#_3 Formulas &amp; Functions'!E31),"$","")),TRUE,FALSE),"MissingAbsMsg",_xlfn.IFS(ISTEXT('#_3 Formulas &amp; Functions'!E31),FALSE,ISLOGICAL('#_3 Formulas &amp; Functions'!E31),FALSE,SUBSTITUTE(CELL("format",'#_3 Formulas &amp; Functions'!E31),"-","")=SUBSTITUTE(CELL("format",'3 Formulas &amp; Functions'!E31),"-",""),FALSE,CELL("format",'#_3 Formulas &amp; Functions'!E31)="G",FALSE,AND(CELL("format",'#_3 Formulas &amp; Functions'!E31)="F0",CELL("format",'3 Formulas &amp; Functions'!E31)="G"),FALSE,TRUE,IFERROR(IF(MATCH(CELL("format",'#_3 Formulas &amp; Functions'!E31),FormatCodes_SFX!$A$4:$A$53,0)&gt;0,TRUE),FALSE),TRUE,TRUE),"FormatMsg",TRUE,"PerfectMsg")</f>
        <v>PerfectMsg</v>
      </c>
      <c r="G31" s="224">
        <v>0</v>
      </c>
      <c r="H31" s="224">
        <v>0</v>
      </c>
      <c r="I31" s="224">
        <v>0</v>
      </c>
      <c r="J31" s="224">
        <v>0</v>
      </c>
      <c r="K31" s="225" t="str">
        <f ca="1">_xlfn.IFS(ISBLANK('3 Formulas &amp; Functions'!K31),"",IF(NOT(ISNA('#_3 Formulas &amp; Functions'!K31)),IF(ISNA('3 Formulas &amp; Functions'!K31),TRUE,FALSE),FALSE),"StuNAMsg",IF(AND(ISNA('#_3 Formulas &amp; Functions'!K31),ISNA('3 Formulas &amp; Functions'!K31)),TRUE,FALSE),"PerfectMsg",IF(NOT(ISERROR('#_3 Formulas &amp; Functions'!K31)),IF(ISERROR('3 Formulas &amp; Functions'!K31),TRUE,FALSE),FALSE),"StuErrorMsg",IF(TYPE('#_3 Formulas &amp; Functions'!K31)&lt;&gt;TYPE('3 Formulas &amp; Functions'!K31),TRUE,FALSE),"WrongTypeMsg",IF(_xlfn.ISFORMULA('#_3 Formulas &amp; Functions'!K31),IF(NOT(_xlfn.ISFORMULA('3 Formulas &amp; Functions'!K31)),TRUE),FALSE),"MissingFormulaMsg",IF(NOT(AND(ISNUMBER(FIND("[",_xlfn.FORMULATEXT('#_3 Formulas &amp; Functions'!K31))),ISNUMBER(FIND("!",_xlfn.FORMULATEXT('#_3 Formulas &amp; Functions'!K31))))),AND(ISNUMBER(FIND("[",_xlfn.FORMULATEXT('3 Formulas &amp; Functions'!K31))),ISNUMBER(FIND("!",_xlfn.FORMULATEXT('3 Formulas &amp; Functions'!K31)))),FALSE),"ExternalRefsMsg",IF(ISNUMBER('#_3 Formulas &amp; Functions'!K31),IF(ABS('#_3 Formulas &amp; Functions'!K31-'3 Formulas &amp; Functions'!K31)&gt;0.00001,TRUE,FALSE),IF('#_3 Formulas &amp; Functions'!K31&lt;&gt;'3 Formulas &amp; Functions'!K31,TRUE,FALSE)),IF(ISNUMBER('#_3 Formulas &amp; Functions'!K31),IF('#_3 Formulas &amp; Functions'!K31&gt;'3 Formulas &amp; Functions'!K31,"TooLow","TooHigh"),"WrongAnswer"),NOT(_xlfn.ISFORMULA('#_3 Formulas &amp; Functions'!K31)),IF(_xlfn.IFS(ISTEXT('#_3 Formulas &amp; Functions'!K31),FALSE,ISLOGICAL('#_3 Formulas &amp; Functions'!K31),FALSE,SUBSTITUTE(CELL("format",'#_3 Formulas &amp; Functions'!K31),"-","")=SUBSTITUTE(CELL("format",'3 Formulas &amp; Functions'!K31),"-",""),FALSE,CELL("format",'#_3 Formulas &amp; Functions'!K31)="G",FALSE,AND(CELL("format",'#_3 Formulas &amp; Functions'!K31)="F0",CELL("format",'3 Formulas &amp; Functions'!K31)="G"),FALSE,TRUE,IFERROR(IF(MATCH(CELL("format",'#_3 Formulas &amp; Functions'!K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Functions'!K31),_xlfn.FORMULATEXT('3 Formulas &amp; Functions'!K31),'3 Formulas &amp; Functions'!K31),"9","#"),"8","#"),"7","#"),"6","#"),"5","#"),"4","#"),"3","#"),"2","#"),"1","#"),"0","#"),"$",""),"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Functions'!K31),_xlfn.FORMULATEXT('3 Formulas &amp; Functions'!K31),'3 Formulas &amp; Functions'!K31),"9","#"),"8","#"),"7","#"),"6","#"),"5","#"),"4","#"),"3","#"),"2","#"),"1","#"),"0","#"),"$",""),"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Functions'!K31),_xlfn.FORMULATEXT('#_3 Formulas &amp; Functions'!K31),'#_3 Formulas &amp; Functions'!K31),"9","#"),"8","#"),"7","#"),"6","#"),"5","#"),"4","#"),"3","#"),"2","#"),"1","#"),"0","#"),"$",""),"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Functions'!K31),_xlfn.FORMULATEXT('#_3 Formulas &amp; Functions'!K31),'#_3 Formulas &amp; Functions'!K31),"9","#"),"8","#"),"7","#"),"6","#"),"5","#"),"4","#"),"3","#"),"2","#"),"1","#"),"0","#"),"$","")," ",""),",","@"),"&gt;","@"),"&lt;","@"),"=","@"),")","@"),"(","@"),"^","@"),"/","@"),"+","@"),"*","@"),"-","@"),"@#","")))/2,TRUE,FALSE),"HardCodeMsg",IF(LEN(IF(_xlfn.ISFORMULA('3 Formulas &amp; Functions'!K31),_xlfn.FORMULATEXT('3 Formulas &amp; Functions'!K31),'3 Formulas &amp; Functions'!K31))-LEN(SUBSTITUTE(IF(_xlfn.ISFORMULA('3 Formulas &amp; Functions'!K31),_xlfn.FORMULATEXT('3 Formulas &amp; Functions'!K31),'3 Formulas &amp; Functions'!K31),"""",""))&gt;LEN(IF(_xlfn.ISFORMULA('#_3 Formulas &amp; Functions'!K31),_xlfn.FORMULATEXT('#_3 Formulas &amp; Functions'!K31),'#_3 Formulas &amp; Functions'!K31))-LEN(SUBSTITUTE(IF(_xlfn.ISFORMULA('#_3 Formulas &amp; Functions'!K31),_xlfn.FORMULATEXT('#_3 Formulas &amp; Functions'!K31),'#_3 Formulas &amp; Functions'!K31),"""","")),TRUE,FALSE),"HardQuoteMsg",IF(LEN(IF(_xlfn.ISFORMULA('3 Formulas &amp; Functions'!K31),_xlfn.FORMULATEXT('3 Formulas &amp; Functions'!K31),'3 Formulas &amp; Functions'!K31))-LEN(SUBSTITUTE(IF(_xlfn.ISFORMULA('3 Formulas &amp; Functions'!K31),_xlfn.FORMULATEXT('3 Formulas &amp; Functions'!K31),'3 Formulas &amp; Functions'!K31),"$",""))&lt;LEN(IF(_xlfn.ISFORMULA('#_3 Formulas &amp; Functions'!K31),_xlfn.FORMULATEXT('#_3 Formulas &amp; Functions'!K31),'#_3 Formulas &amp; Functions'!K31))-LEN(SUBSTITUTE(IF(_xlfn.ISFORMULA('#_3 Formulas &amp; Functions'!K31),_xlfn.FORMULATEXT('#_3 Formulas &amp; Functions'!K31),'#_3 Formulas &amp; Functions'!K31),"$","")),TRUE,FALSE),"MissingAbsMsg",_xlfn.IFS(ISTEXT('#_3 Formulas &amp; Functions'!K31),FALSE,ISLOGICAL('#_3 Formulas &amp; Functions'!K31),FALSE,SUBSTITUTE(CELL("format",'#_3 Formulas &amp; Functions'!K31),"-","")=SUBSTITUTE(CELL("format",'3 Formulas &amp; Functions'!K31),"-",""),FALSE,CELL("format",'#_3 Formulas &amp; Functions'!K31)="G",FALSE,AND(CELL("format",'#_3 Formulas &amp; Functions'!K31)="F0",CELL("format",'3 Formulas &amp; Functions'!K31)="G"),FALSE,TRUE,IFERROR(IF(MATCH(CELL("format",'#_3 Formulas &amp; Functions'!K31),FormatCodes_SFX!$A$4:$A$53,0)&gt;0,TRUE),FALSE),TRUE,TRUE),"FormatMsg",TRUE,"PerfectMsg")</f>
        <v>PerfectMsg</v>
      </c>
      <c r="L31" s="226" t="str">
        <f ca="1">_xlfn.IFS(ISBLANK('3 Formulas &amp; Functions'!L31),"",IF(NOT(ISNA('#_3 Formulas &amp; Functions'!L31)),IF(ISNA('3 Formulas &amp; Functions'!L31),TRUE,FALSE),FALSE),"StuNAMsg",IF(AND(ISNA('#_3 Formulas &amp; Functions'!L31),ISNA('3 Formulas &amp; Functions'!L31)),TRUE,FALSE),"PerfectMsg",IF(NOT(ISERROR('#_3 Formulas &amp; Functions'!L31)),IF(ISERROR('3 Formulas &amp; Functions'!L31),TRUE,FALSE),FALSE),"StuErrorMsg",IF(TYPE('#_3 Formulas &amp; Functions'!L31)&lt;&gt;TYPE('3 Formulas &amp; Functions'!L31),TRUE,FALSE),"WrongTypeMsg",IF(_xlfn.ISFORMULA('#_3 Formulas &amp; Functions'!L31),IF(NOT(_xlfn.ISFORMULA('3 Formulas &amp; Functions'!L31)),TRUE),FALSE),"MissingFormulaMsg",IF(NOT(AND(ISNUMBER(FIND("[",_xlfn.FORMULATEXT('#_3 Formulas &amp; Functions'!L31))),ISNUMBER(FIND("!",_xlfn.FORMULATEXT('#_3 Formulas &amp; Functions'!L31))))),AND(ISNUMBER(FIND("[",_xlfn.FORMULATEXT('3 Formulas &amp; Functions'!L31))),ISNUMBER(FIND("!",_xlfn.FORMULATEXT('3 Formulas &amp; Functions'!L31)))),FALSE),"ExternalRefsMsg",IF(ISNUMBER('#_3 Formulas &amp; Functions'!L31),IF(ABS('#_3 Formulas &amp; Functions'!L31-'3 Formulas &amp; Functions'!L31)&gt;0.00001,TRUE,FALSE),IF('#_3 Formulas &amp; Functions'!L31&lt;&gt;'3 Formulas &amp; Functions'!L31,TRUE,FALSE)),IF(ISNUMBER('#_3 Formulas &amp; Functions'!L31),IF('#_3 Formulas &amp; Functions'!L31&gt;'3 Formulas &amp; Functions'!L31,"TooLow","TooHigh"),"WrongAnswer"),NOT(_xlfn.ISFORMULA('#_3 Formulas &amp; Functions'!L31)),IF(_xlfn.IFS(ISTEXT('#_3 Formulas &amp; Functions'!L31),FALSE,ISLOGICAL('#_3 Formulas &amp; Functions'!L31),FALSE,SUBSTITUTE(CELL("format",'#_3 Formulas &amp; Functions'!L31),"-","")=SUBSTITUTE(CELL("format",'3 Formulas &amp; Functions'!L31),"-",""),FALSE,CELL("format",'#_3 Formulas &amp; Functions'!L31)="G",FALSE,AND(CELL("format",'#_3 Formulas &amp; Functions'!L31)="F0",CELL("format",'3 Formulas &amp; Functions'!L31)="G"),FALSE,TRUE,IFERROR(IF(MATCH(CELL("format",'#_3 Formulas &amp; Functions'!L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Functions'!L31),_xlfn.FORMULATEXT('3 Formulas &amp; Functions'!L31),'3 Formulas &amp; Functions'!L31),"9","#"),"8","#"),"7","#"),"6","#"),"5","#"),"4","#"),"3","#"),"2","#"),"1","#"),"0","#"),"$",""),"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Functions'!L31),_xlfn.FORMULATEXT('3 Formulas &amp; Functions'!L31),'3 Formulas &amp; Functions'!L31),"9","#"),"8","#"),"7","#"),"6","#"),"5","#"),"4","#"),"3","#"),"2","#"),"1","#"),"0","#"),"$",""),"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Functions'!L31),_xlfn.FORMULATEXT('#_3 Formulas &amp; Functions'!L31),'#_3 Formulas &amp; Functions'!L31),"9","#"),"8","#"),"7","#"),"6","#"),"5","#"),"4","#"),"3","#"),"2","#"),"1","#"),"0","#"),"$",""),"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Functions'!L31),_xlfn.FORMULATEXT('#_3 Formulas &amp; Functions'!L31),'#_3 Formulas &amp; Functions'!L31),"9","#"),"8","#"),"7","#"),"6","#"),"5","#"),"4","#"),"3","#"),"2","#"),"1","#"),"0","#"),"$","")," ",""),",","@"),"&gt;","@"),"&lt;","@"),"=","@"),")","@"),"(","@"),"^","@"),"/","@"),"+","@"),"*","@"),"-","@"),"@#","")))/2,TRUE,FALSE),"HardCodeMsg",IF(LEN(IF(_xlfn.ISFORMULA('3 Formulas &amp; Functions'!L31),_xlfn.FORMULATEXT('3 Formulas &amp; Functions'!L31),'3 Formulas &amp; Functions'!L31))-LEN(SUBSTITUTE(IF(_xlfn.ISFORMULA('3 Formulas &amp; Functions'!L31),_xlfn.FORMULATEXT('3 Formulas &amp; Functions'!L31),'3 Formulas &amp; Functions'!L31),"""",""))&gt;LEN(IF(_xlfn.ISFORMULA('#_3 Formulas &amp; Functions'!L31),_xlfn.FORMULATEXT('#_3 Formulas &amp; Functions'!L31),'#_3 Formulas &amp; Functions'!L31))-LEN(SUBSTITUTE(IF(_xlfn.ISFORMULA('#_3 Formulas &amp; Functions'!L31),_xlfn.FORMULATEXT('#_3 Formulas &amp; Functions'!L31),'#_3 Formulas &amp; Functions'!L31),"""","")),TRUE,FALSE),"HardQuoteMsg",IF(LEN(IF(_xlfn.ISFORMULA('3 Formulas &amp; Functions'!L31),_xlfn.FORMULATEXT('3 Formulas &amp; Functions'!L31),'3 Formulas &amp; Functions'!L31))-LEN(SUBSTITUTE(IF(_xlfn.ISFORMULA('3 Formulas &amp; Functions'!L31),_xlfn.FORMULATEXT('3 Formulas &amp; Functions'!L31),'3 Formulas &amp; Functions'!L31),"$",""))&lt;LEN(IF(_xlfn.ISFORMULA('#_3 Formulas &amp; Functions'!L31),_xlfn.FORMULATEXT('#_3 Formulas &amp; Functions'!L31),'#_3 Formulas &amp; Functions'!L31))-LEN(SUBSTITUTE(IF(_xlfn.ISFORMULA('#_3 Formulas &amp; Functions'!L31),_xlfn.FORMULATEXT('#_3 Formulas &amp; Functions'!L31),'#_3 Formulas &amp; Functions'!L31),"$","")),TRUE,FALSE),"MissingAbsMsg",_xlfn.IFS(ISTEXT('#_3 Formulas &amp; Functions'!L31),FALSE,ISLOGICAL('#_3 Formulas &amp; Functions'!L31),FALSE,SUBSTITUTE(CELL("format",'#_3 Formulas &amp; Functions'!L31),"-","")=SUBSTITUTE(CELL("format",'3 Formulas &amp; Functions'!L31),"-",""),FALSE,CELL("format",'#_3 Formulas &amp; Functions'!L31)="G",FALSE,AND(CELL("format",'#_3 Formulas &amp; Functions'!L31)="F0",CELL("format",'3 Formulas &amp; Functions'!L31)="G"),FALSE,TRUE,IFERROR(IF(MATCH(CELL("format",'#_3 Formulas &amp; Functions'!L31),FormatCodes_SFX!$A$4:$A$53,0)&gt;0,TRUE),FALSE),TRUE,TRUE),"FormatMsg",TRUE,"PerfectMsg")</f>
        <v>PerfectMsg</v>
      </c>
      <c r="M31" s="200"/>
      <c r="N31" s="227">
        <v>0</v>
      </c>
      <c r="O31" s="228" t="str">
        <f ca="1">_xlfn.IFS(ISBLANK('3 Formulas &amp; Functions'!O31),"",IF(NOT(ISNA('#_3 Formulas &amp; Functions'!O31)),IF(ISNA('3 Formulas &amp; Functions'!O31),TRUE,FALSE),FALSE),"StuNAMsg",IF(AND(ISNA('#_3 Formulas &amp; Functions'!O31),ISNA('3 Formulas &amp; Functions'!O31)),TRUE,FALSE),"PerfectMsg",IF(NOT(ISERROR('#_3 Formulas &amp; Functions'!O31)),IF(ISERROR('3 Formulas &amp; Functions'!O31),TRUE,FALSE),FALSE),"StuErrorMsg",IF(TYPE('#_3 Formulas &amp; Functions'!O31)&lt;&gt;TYPE('3 Formulas &amp; Functions'!O31),TRUE,FALSE),"WrongTypeMsg",IF(_xlfn.ISFORMULA('#_3 Formulas &amp; Functions'!O31),IF(NOT(_xlfn.ISFORMULA('3 Formulas &amp; Functions'!O31)),TRUE),FALSE),"MissingFormulaMsg",IF(NOT(AND(ISNUMBER(FIND("[",_xlfn.FORMULATEXT('#_3 Formulas &amp; Functions'!O31))),ISNUMBER(FIND("!",_xlfn.FORMULATEXT('#_3 Formulas &amp; Functions'!O31))))),AND(ISNUMBER(FIND("[",_xlfn.FORMULATEXT('3 Formulas &amp; Functions'!O31))),ISNUMBER(FIND("!",_xlfn.FORMULATEXT('3 Formulas &amp; Functions'!O31)))),FALSE),"ExternalRefsMsg",IF(ISNUMBER('#_3 Formulas &amp; Functions'!O31),IF(ABS('#_3 Formulas &amp; Functions'!O31-'3 Formulas &amp; Functions'!O31)&gt;0.00001,TRUE,FALSE),IF('#_3 Formulas &amp; Functions'!O31&lt;&gt;'3 Formulas &amp; Functions'!O31,TRUE,FALSE)),IF(ISNUMBER('#_3 Formulas &amp; Functions'!O31),IF('#_3 Formulas &amp; Functions'!O31&gt;'3 Formulas &amp; Functions'!O31,"TooLow","TooHigh"),"WrongAnswer"),NOT(_xlfn.ISFORMULA('#_3 Formulas &amp; Functions'!O31)),IF(_xlfn.IFS(ISTEXT('#_3 Formulas &amp; Functions'!O31),FALSE,ISLOGICAL('#_3 Formulas &amp; Functions'!O31),FALSE,SUBSTITUTE(CELL("format",'#_3 Formulas &amp; Functions'!O31),"-","")=SUBSTITUTE(CELL("format",'3 Formulas &amp; Functions'!O31),"-",""),FALSE,CELL("format",'#_3 Formulas &amp; Functions'!O31)="G",FALSE,AND(CELL("format",'#_3 Formulas &amp; Functions'!O31)="F0",CELL("format",'3 Formulas &amp; Functions'!O31)="G"),FALSE,TRUE,IFERROR(IF(MATCH(CELL("format",'#_3 Formulas &amp; Functions'!O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Functions'!O31),_xlfn.FORMULATEXT('3 Formulas &amp; Functions'!O31),'3 Formulas &amp; Functions'!O31),"9","#"),"8","#"),"7","#"),"6","#"),"5","#"),"4","#"),"3","#"),"2","#"),"1","#"),"0","#"),"$",""),"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Functions'!O31),_xlfn.FORMULATEXT('3 Formulas &amp; Functions'!O31),'3 Formulas &amp; Functions'!O31),"9","#"),"8","#"),"7","#"),"6","#"),"5","#"),"4","#"),"3","#"),"2","#"),"1","#"),"0","#"),"$",""),"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Functions'!O31),_xlfn.FORMULATEXT('#_3 Formulas &amp; Functions'!O31),'#_3 Formulas &amp; Functions'!O31),"9","#"),"8","#"),"7","#"),"6","#"),"5","#"),"4","#"),"3","#"),"2","#"),"1","#"),"0","#"),"$",""),"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Functions'!O31),_xlfn.FORMULATEXT('#_3 Formulas &amp; Functions'!O31),'#_3 Formulas &amp; Functions'!O31),"9","#"),"8","#"),"7","#"),"6","#"),"5","#"),"4","#"),"3","#"),"2","#"),"1","#"),"0","#"),"$","")," ",""),",","@"),"&gt;","@"),"&lt;","@"),"=","@"),")","@"),"(","@"),"^","@"),"/","@"),"+","@"),"*","@"),"-","@"),"@#","")))/2,TRUE,FALSE),"HardCodeMsg",IF(LEN(IF(_xlfn.ISFORMULA('3 Formulas &amp; Functions'!O31),_xlfn.FORMULATEXT('3 Formulas &amp; Functions'!O31),'3 Formulas &amp; Functions'!O31))-LEN(SUBSTITUTE(IF(_xlfn.ISFORMULA('3 Formulas &amp; Functions'!O31),_xlfn.FORMULATEXT('3 Formulas &amp; Functions'!O31),'3 Formulas &amp; Functions'!O31),"""",""))&gt;LEN(IF(_xlfn.ISFORMULA('#_3 Formulas &amp; Functions'!O31),_xlfn.FORMULATEXT('#_3 Formulas &amp; Functions'!O31),'#_3 Formulas &amp; Functions'!O31))-LEN(SUBSTITUTE(IF(_xlfn.ISFORMULA('#_3 Formulas &amp; Functions'!O31),_xlfn.FORMULATEXT('#_3 Formulas &amp; Functions'!O31),'#_3 Formulas &amp; Functions'!O31),"""","")),TRUE,FALSE),"HardQuoteMsg",IF(LEN(IF(_xlfn.ISFORMULA('3 Formulas &amp; Functions'!O31),_xlfn.FORMULATEXT('3 Formulas &amp; Functions'!O31),'3 Formulas &amp; Functions'!O31))-LEN(SUBSTITUTE(IF(_xlfn.ISFORMULA('3 Formulas &amp; Functions'!O31),_xlfn.FORMULATEXT('3 Formulas &amp; Functions'!O31),'3 Formulas &amp; Functions'!O31),"$",""))&lt;LEN(IF(_xlfn.ISFORMULA('#_3 Formulas &amp; Functions'!O31),_xlfn.FORMULATEXT('#_3 Formulas &amp; Functions'!O31),'#_3 Formulas &amp; Functions'!O31))-LEN(SUBSTITUTE(IF(_xlfn.ISFORMULA('#_3 Formulas &amp; Functions'!O31),_xlfn.FORMULATEXT('#_3 Formulas &amp; Functions'!O31),'#_3 Formulas &amp; Functions'!O31),"$","")),TRUE,FALSE),"MissingAbsMsg",_xlfn.IFS(ISTEXT('#_3 Formulas &amp; Functions'!O31),FALSE,ISLOGICAL('#_3 Formulas &amp; Functions'!O31),FALSE,SUBSTITUTE(CELL("format",'#_3 Formulas &amp; Functions'!O31),"-","")=SUBSTITUTE(CELL("format",'3 Formulas &amp; Functions'!O31),"-",""),FALSE,CELL("format",'#_3 Formulas &amp; Functions'!O31)="G",FALSE,AND(CELL("format",'#_3 Formulas &amp; Functions'!O31)="F0",CELL("format",'3 Formulas &amp; Functions'!O31)="G"),FALSE,TRUE,IFERROR(IF(MATCH(CELL("format",'#_3 Formulas &amp; Functions'!O31),FormatCodes_SFX!$A$4:$A$53,0)&gt;0,TRUE),FALSE),TRUE,TRUE),"FormatMsg",TRUE,"PerfectMsg")</f>
        <v>PerfectMsg</v>
      </c>
      <c r="Q31" s="179"/>
      <c r="R31" s="174">
        <v>0</v>
      </c>
      <c r="S31" s="179">
        <v>0</v>
      </c>
    </row>
    <row r="32" spans="3:22" ht="16.149999999999999" customHeight="1">
      <c r="C32" s="223">
        <v>0</v>
      </c>
      <c r="D32" s="223">
        <v>0</v>
      </c>
      <c r="E32" s="223" t="str">
        <f ca="1">_xlfn.IFS(ISBLANK('3 Formulas &amp; Functions'!E32),"",IF(NOT(ISNA('#_3 Formulas &amp; Functions'!E32)),IF(ISNA('3 Formulas &amp; Functions'!E32),TRUE,FALSE),FALSE),"StuNAMsg",IF(AND(ISNA('#_3 Formulas &amp; Functions'!E32),ISNA('3 Formulas &amp; Functions'!E32)),TRUE,FALSE),"PerfectMsg",IF(NOT(ISERROR('#_3 Formulas &amp; Functions'!E32)),IF(ISERROR('3 Formulas &amp; Functions'!E32),TRUE,FALSE),FALSE),"StuErrorMsg",IF(TYPE('#_3 Formulas &amp; Functions'!E32)&lt;&gt;TYPE('3 Formulas &amp; Functions'!E32),TRUE,FALSE),"WrongTypeMsg",IF(_xlfn.ISFORMULA('#_3 Formulas &amp; Functions'!E32),IF(NOT(_xlfn.ISFORMULA('3 Formulas &amp; Functions'!E32)),TRUE),FALSE),"MissingFormulaMsg",IF(NOT(AND(ISNUMBER(FIND("[",_xlfn.FORMULATEXT('#_3 Formulas &amp; Functions'!E32))),ISNUMBER(FIND("!",_xlfn.FORMULATEXT('#_3 Formulas &amp; Functions'!E32))))),AND(ISNUMBER(FIND("[",_xlfn.FORMULATEXT('3 Formulas &amp; Functions'!E32))),ISNUMBER(FIND("!",_xlfn.FORMULATEXT('3 Formulas &amp; Functions'!E32)))),FALSE),"ExternalRefsMsg",IF(ISNUMBER('#_3 Formulas &amp; Functions'!E32),IF(ABS('#_3 Formulas &amp; Functions'!E32-'3 Formulas &amp; Functions'!E32)&gt;0.00001,TRUE,FALSE),IF('#_3 Formulas &amp; Functions'!E32&lt;&gt;'3 Formulas &amp; Functions'!E32,TRUE,FALSE)),IF(ISNUMBER('#_3 Formulas &amp; Functions'!E32),IF('#_3 Formulas &amp; Functions'!E32&gt;'3 Formulas &amp; Functions'!E32,"TooLow","TooHigh"),"WrongAnswer"),NOT(_xlfn.ISFORMULA('#_3 Formulas &amp; Functions'!E32)),IF(_xlfn.IFS(ISTEXT('#_3 Formulas &amp; Functions'!E32),FALSE,ISLOGICAL('#_3 Formulas &amp; Functions'!E32),FALSE,SUBSTITUTE(CELL("format",'#_3 Formulas &amp; Functions'!E32),"-","")=SUBSTITUTE(CELL("format",'3 Formulas &amp; Functions'!E32),"-",""),FALSE,CELL("format",'#_3 Formulas &amp; Functions'!E32)="G",FALSE,AND(CELL("format",'#_3 Formulas &amp; Functions'!E32)="F0",CELL("format",'3 Formulas &amp; Functions'!E32)="G"),FALSE,TRUE,IFERROR(IF(MATCH(CELL("format",'#_3 Formulas &amp; Functions'!E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Functions'!E32),_xlfn.FORMULATEXT('3 Formulas &amp; Functions'!E32),'3 Formulas &amp; Functions'!E32),"9","#"),"8","#"),"7","#"),"6","#"),"5","#"),"4","#"),"3","#"),"2","#"),"1","#"),"0","#"),"$",""),"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Functions'!E32),_xlfn.FORMULATEXT('3 Formulas &amp; Functions'!E32),'3 Formulas &amp; Functions'!E32),"9","#"),"8","#"),"7","#"),"6","#"),"5","#"),"4","#"),"3","#"),"2","#"),"1","#"),"0","#"),"$",""),"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Functions'!E32),_xlfn.FORMULATEXT('#_3 Formulas &amp; Functions'!E32),'#_3 Formulas &amp; Functions'!E32),"9","#"),"8","#"),"7","#"),"6","#"),"5","#"),"4","#"),"3","#"),"2","#"),"1","#"),"0","#"),"$",""),"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Functions'!E32),_xlfn.FORMULATEXT('#_3 Formulas &amp; Functions'!E32),'#_3 Formulas &amp; Functions'!E32),"9","#"),"8","#"),"7","#"),"6","#"),"5","#"),"4","#"),"3","#"),"2","#"),"1","#"),"0","#"),"$","")," ",""),",","@"),"&gt;","@"),"&lt;","@"),"=","@"),")","@"),"(","@"),"^","@"),"/","@"),"+","@"),"*","@"),"-","@"),"@#","")))/2,TRUE,FALSE),"HardCodeMsg",IF(LEN(IF(_xlfn.ISFORMULA('3 Formulas &amp; Functions'!E32),_xlfn.FORMULATEXT('3 Formulas &amp; Functions'!E32),'3 Formulas &amp; Functions'!E32))-LEN(SUBSTITUTE(IF(_xlfn.ISFORMULA('3 Formulas &amp; Functions'!E32),_xlfn.FORMULATEXT('3 Formulas &amp; Functions'!E32),'3 Formulas &amp; Functions'!E32),"""",""))&gt;LEN(IF(_xlfn.ISFORMULA('#_3 Formulas &amp; Functions'!E32),_xlfn.FORMULATEXT('#_3 Formulas &amp; Functions'!E32),'#_3 Formulas &amp; Functions'!E32))-LEN(SUBSTITUTE(IF(_xlfn.ISFORMULA('#_3 Formulas &amp; Functions'!E32),_xlfn.FORMULATEXT('#_3 Formulas &amp; Functions'!E32),'#_3 Formulas &amp; Functions'!E32),"""","")),TRUE,FALSE),"HardQuoteMsg",IF(LEN(IF(_xlfn.ISFORMULA('3 Formulas &amp; Functions'!E32),_xlfn.FORMULATEXT('3 Formulas &amp; Functions'!E32),'3 Formulas &amp; Functions'!E32))-LEN(SUBSTITUTE(IF(_xlfn.ISFORMULA('3 Formulas &amp; Functions'!E32),_xlfn.FORMULATEXT('3 Formulas &amp; Functions'!E32),'3 Formulas &amp; Functions'!E32),"$",""))&lt;LEN(IF(_xlfn.ISFORMULA('#_3 Formulas &amp; Functions'!E32),_xlfn.FORMULATEXT('#_3 Formulas &amp; Functions'!E32),'#_3 Formulas &amp; Functions'!E32))-LEN(SUBSTITUTE(IF(_xlfn.ISFORMULA('#_3 Formulas &amp; Functions'!E32),_xlfn.FORMULATEXT('#_3 Formulas &amp; Functions'!E32),'#_3 Formulas &amp; Functions'!E32),"$","")),TRUE,FALSE),"MissingAbsMsg",_xlfn.IFS(ISTEXT('#_3 Formulas &amp; Functions'!E32),FALSE,ISLOGICAL('#_3 Formulas &amp; Functions'!E32),FALSE,SUBSTITUTE(CELL("format",'#_3 Formulas &amp; Functions'!E32),"-","")=SUBSTITUTE(CELL("format",'3 Formulas &amp; Functions'!E32),"-",""),FALSE,CELL("format",'#_3 Formulas &amp; Functions'!E32)="G",FALSE,AND(CELL("format",'#_3 Formulas &amp; Functions'!E32)="F0",CELL("format",'3 Formulas &amp; Functions'!E32)="G"),FALSE,TRUE,IFERROR(IF(MATCH(CELL("format",'#_3 Formulas &amp; Functions'!E32),FormatCodes_SFX!$A$4:$A$53,0)&gt;0,TRUE),FALSE),TRUE,TRUE),"FormatMsg",TRUE,"PerfectMsg")</f>
        <v>PerfectMsg</v>
      </c>
      <c r="G32" s="224">
        <v>0</v>
      </c>
      <c r="H32" s="224">
        <v>0.12</v>
      </c>
      <c r="I32" s="224">
        <v>0</v>
      </c>
      <c r="J32" s="224">
        <v>0</v>
      </c>
      <c r="K32" s="225" t="str">
        <f ca="1">_xlfn.IFS(ISBLANK('3 Formulas &amp; Functions'!K32),"",IF(NOT(ISNA('#_3 Formulas &amp; Functions'!K32)),IF(ISNA('3 Formulas &amp; Functions'!K32),TRUE,FALSE),FALSE),"StuNAMsg",IF(AND(ISNA('#_3 Formulas &amp; Functions'!K32),ISNA('3 Formulas &amp; Functions'!K32)),TRUE,FALSE),"PerfectMsg",IF(NOT(ISERROR('#_3 Formulas &amp; Functions'!K32)),IF(ISERROR('3 Formulas &amp; Functions'!K32),TRUE,FALSE),FALSE),"StuErrorMsg",IF(TYPE('#_3 Formulas &amp; Functions'!K32)&lt;&gt;TYPE('3 Formulas &amp; Functions'!K32),TRUE,FALSE),"WrongTypeMsg",IF(_xlfn.ISFORMULA('#_3 Formulas &amp; Functions'!K32),IF(NOT(_xlfn.ISFORMULA('3 Formulas &amp; Functions'!K32)),TRUE),FALSE),"MissingFormulaMsg",IF(NOT(AND(ISNUMBER(FIND("[",_xlfn.FORMULATEXT('#_3 Formulas &amp; Functions'!K32))),ISNUMBER(FIND("!",_xlfn.FORMULATEXT('#_3 Formulas &amp; Functions'!K32))))),AND(ISNUMBER(FIND("[",_xlfn.FORMULATEXT('3 Formulas &amp; Functions'!K32))),ISNUMBER(FIND("!",_xlfn.FORMULATEXT('3 Formulas &amp; Functions'!K32)))),FALSE),"ExternalRefsMsg",IF(ISNUMBER('#_3 Formulas &amp; Functions'!K32),IF(ABS('#_3 Formulas &amp; Functions'!K32-'3 Formulas &amp; Functions'!K32)&gt;0.00001,TRUE,FALSE),IF('#_3 Formulas &amp; Functions'!K32&lt;&gt;'3 Formulas &amp; Functions'!K32,TRUE,FALSE)),IF(ISNUMBER('#_3 Formulas &amp; Functions'!K32),IF('#_3 Formulas &amp; Functions'!K32&gt;'3 Formulas &amp; Functions'!K32,"TooLow","TooHigh"),"WrongAnswer"),NOT(_xlfn.ISFORMULA('#_3 Formulas &amp; Functions'!K32)),IF(_xlfn.IFS(ISTEXT('#_3 Formulas &amp; Functions'!K32),FALSE,ISLOGICAL('#_3 Formulas &amp; Functions'!K32),FALSE,SUBSTITUTE(CELL("format",'#_3 Formulas &amp; Functions'!K32),"-","")=SUBSTITUTE(CELL("format",'3 Formulas &amp; Functions'!K32),"-",""),FALSE,CELL("format",'#_3 Formulas &amp; Functions'!K32)="G",FALSE,AND(CELL("format",'#_3 Formulas &amp; Functions'!K32)="F0",CELL("format",'3 Formulas &amp; Functions'!K32)="G"),FALSE,TRUE,IFERROR(IF(MATCH(CELL("format",'#_3 Formulas &amp; Functions'!K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Functions'!K32),_xlfn.FORMULATEXT('3 Formulas &amp; Functions'!K32),'3 Formulas &amp; Functions'!K32),"9","#"),"8","#"),"7","#"),"6","#"),"5","#"),"4","#"),"3","#"),"2","#"),"1","#"),"0","#"),"$",""),"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Functions'!K32),_xlfn.FORMULATEXT('3 Formulas &amp; Functions'!K32),'3 Formulas &amp; Functions'!K32),"9","#"),"8","#"),"7","#"),"6","#"),"5","#"),"4","#"),"3","#"),"2","#"),"1","#"),"0","#"),"$",""),"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Functions'!K32),_xlfn.FORMULATEXT('#_3 Formulas &amp; Functions'!K32),'#_3 Formulas &amp; Functions'!K32),"9","#"),"8","#"),"7","#"),"6","#"),"5","#"),"4","#"),"3","#"),"2","#"),"1","#"),"0","#"),"$",""),"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Functions'!K32),_xlfn.FORMULATEXT('#_3 Formulas &amp; Functions'!K32),'#_3 Formulas &amp; Functions'!K32),"9","#"),"8","#"),"7","#"),"6","#"),"5","#"),"4","#"),"3","#"),"2","#"),"1","#"),"0","#"),"$","")," ",""),",","@"),"&gt;","@"),"&lt;","@"),"=","@"),")","@"),"(","@"),"^","@"),"/","@"),"+","@"),"*","@"),"-","@"),"@#","")))/2,TRUE,FALSE),"HardCodeMsg",IF(LEN(IF(_xlfn.ISFORMULA('3 Formulas &amp; Functions'!K32),_xlfn.FORMULATEXT('3 Formulas &amp; Functions'!K32),'3 Formulas &amp; Functions'!K32))-LEN(SUBSTITUTE(IF(_xlfn.ISFORMULA('3 Formulas &amp; Functions'!K32),_xlfn.FORMULATEXT('3 Formulas &amp; Functions'!K32),'3 Formulas &amp; Functions'!K32),"""",""))&gt;LEN(IF(_xlfn.ISFORMULA('#_3 Formulas &amp; Functions'!K32),_xlfn.FORMULATEXT('#_3 Formulas &amp; Functions'!K32),'#_3 Formulas &amp; Functions'!K32))-LEN(SUBSTITUTE(IF(_xlfn.ISFORMULA('#_3 Formulas &amp; Functions'!K32),_xlfn.FORMULATEXT('#_3 Formulas &amp; Functions'!K32),'#_3 Formulas &amp; Functions'!K32),"""","")),TRUE,FALSE),"HardQuoteMsg",IF(LEN(IF(_xlfn.ISFORMULA('3 Formulas &amp; Functions'!K32),_xlfn.FORMULATEXT('3 Formulas &amp; Functions'!K32),'3 Formulas &amp; Functions'!K32))-LEN(SUBSTITUTE(IF(_xlfn.ISFORMULA('3 Formulas &amp; Functions'!K32),_xlfn.FORMULATEXT('3 Formulas &amp; Functions'!K32),'3 Formulas &amp; Functions'!K32),"$",""))&lt;LEN(IF(_xlfn.ISFORMULA('#_3 Formulas &amp; Functions'!K32),_xlfn.FORMULATEXT('#_3 Formulas &amp; Functions'!K32),'#_3 Formulas &amp; Functions'!K32))-LEN(SUBSTITUTE(IF(_xlfn.ISFORMULA('#_3 Formulas &amp; Functions'!K32),_xlfn.FORMULATEXT('#_3 Formulas &amp; Functions'!K32),'#_3 Formulas &amp; Functions'!K32),"$","")),TRUE,FALSE),"MissingAbsMsg",_xlfn.IFS(ISTEXT('#_3 Formulas &amp; Functions'!K32),FALSE,ISLOGICAL('#_3 Formulas &amp; Functions'!K32),FALSE,SUBSTITUTE(CELL("format",'#_3 Formulas &amp; Functions'!K32),"-","")=SUBSTITUTE(CELL("format",'3 Formulas &amp; Functions'!K32),"-",""),FALSE,CELL("format",'#_3 Formulas &amp; Functions'!K32)="G",FALSE,AND(CELL("format",'#_3 Formulas &amp; Functions'!K32)="F0",CELL("format",'3 Formulas &amp; Functions'!K32)="G"),FALSE,TRUE,IFERROR(IF(MATCH(CELL("format",'#_3 Formulas &amp; Functions'!K32),FormatCodes_SFX!$A$4:$A$53,0)&gt;0,TRUE),FALSE),TRUE,TRUE),"FormatMsg",TRUE,"PerfectMsg")</f>
        <v>PerfectMsg</v>
      </c>
      <c r="L32" s="226" t="str">
        <f ca="1">_xlfn.IFS(ISBLANK('3 Formulas &amp; Functions'!L32),"",IF(NOT(ISNA('#_3 Formulas &amp; Functions'!L32)),IF(ISNA('3 Formulas &amp; Functions'!L32),TRUE,FALSE),FALSE),"StuNAMsg",IF(AND(ISNA('#_3 Formulas &amp; Functions'!L32),ISNA('3 Formulas &amp; Functions'!L32)),TRUE,FALSE),"PerfectMsg",IF(NOT(ISERROR('#_3 Formulas &amp; Functions'!L32)),IF(ISERROR('3 Formulas &amp; Functions'!L32),TRUE,FALSE),FALSE),"StuErrorMsg",IF(TYPE('#_3 Formulas &amp; Functions'!L32)&lt;&gt;TYPE('3 Formulas &amp; Functions'!L32),TRUE,FALSE),"WrongTypeMsg",IF(_xlfn.ISFORMULA('#_3 Formulas &amp; Functions'!L32),IF(NOT(_xlfn.ISFORMULA('3 Formulas &amp; Functions'!L32)),TRUE),FALSE),"MissingFormulaMsg",IF(NOT(AND(ISNUMBER(FIND("[",_xlfn.FORMULATEXT('#_3 Formulas &amp; Functions'!L32))),ISNUMBER(FIND("!",_xlfn.FORMULATEXT('#_3 Formulas &amp; Functions'!L32))))),AND(ISNUMBER(FIND("[",_xlfn.FORMULATEXT('3 Formulas &amp; Functions'!L32))),ISNUMBER(FIND("!",_xlfn.FORMULATEXT('3 Formulas &amp; Functions'!L32)))),FALSE),"ExternalRefsMsg",IF(ISNUMBER('#_3 Formulas &amp; Functions'!L32),IF(ABS('#_3 Formulas &amp; Functions'!L32-'3 Formulas &amp; Functions'!L32)&gt;0.00001,TRUE,FALSE),IF('#_3 Formulas &amp; Functions'!L32&lt;&gt;'3 Formulas &amp; Functions'!L32,TRUE,FALSE)),IF(ISNUMBER('#_3 Formulas &amp; Functions'!L32),IF('#_3 Formulas &amp; Functions'!L32&gt;'3 Formulas &amp; Functions'!L32,"TooLow","TooHigh"),"WrongAnswer"),NOT(_xlfn.ISFORMULA('#_3 Formulas &amp; Functions'!L32)),IF(_xlfn.IFS(ISTEXT('#_3 Formulas &amp; Functions'!L32),FALSE,ISLOGICAL('#_3 Formulas &amp; Functions'!L32),FALSE,SUBSTITUTE(CELL("format",'#_3 Formulas &amp; Functions'!L32),"-","")=SUBSTITUTE(CELL("format",'3 Formulas &amp; Functions'!L32),"-",""),FALSE,CELL("format",'#_3 Formulas &amp; Functions'!L32)="G",FALSE,AND(CELL("format",'#_3 Formulas &amp; Functions'!L32)="F0",CELL("format",'3 Formulas &amp; Functions'!L32)="G"),FALSE,TRUE,IFERROR(IF(MATCH(CELL("format",'#_3 Formulas &amp; Functions'!L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Functions'!L32),_xlfn.FORMULATEXT('3 Formulas &amp; Functions'!L32),'3 Formulas &amp; Functions'!L32),"9","#"),"8","#"),"7","#"),"6","#"),"5","#"),"4","#"),"3","#"),"2","#"),"1","#"),"0","#"),"$",""),"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Functions'!L32),_xlfn.FORMULATEXT('3 Formulas &amp; Functions'!L32),'3 Formulas &amp; Functions'!L32),"9","#"),"8","#"),"7","#"),"6","#"),"5","#"),"4","#"),"3","#"),"2","#"),"1","#"),"0","#"),"$",""),"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Functions'!L32),_xlfn.FORMULATEXT('#_3 Formulas &amp; Functions'!L32),'#_3 Formulas &amp; Functions'!L32),"9","#"),"8","#"),"7","#"),"6","#"),"5","#"),"4","#"),"3","#"),"2","#"),"1","#"),"0","#"),"$",""),"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Functions'!L32),_xlfn.FORMULATEXT('#_3 Formulas &amp; Functions'!L32),'#_3 Formulas &amp; Functions'!L32),"9","#"),"8","#"),"7","#"),"6","#"),"5","#"),"4","#"),"3","#"),"2","#"),"1","#"),"0","#"),"$","")," ",""),",","@"),"&gt;","@"),"&lt;","@"),"=","@"),")","@"),"(","@"),"^","@"),"/","@"),"+","@"),"*","@"),"-","@"),"@#","")))/2,TRUE,FALSE),"HardCodeMsg",IF(LEN(IF(_xlfn.ISFORMULA('3 Formulas &amp; Functions'!L32),_xlfn.FORMULATEXT('3 Formulas &amp; Functions'!L32),'3 Formulas &amp; Functions'!L32))-LEN(SUBSTITUTE(IF(_xlfn.ISFORMULA('3 Formulas &amp; Functions'!L32),_xlfn.FORMULATEXT('3 Formulas &amp; Functions'!L32),'3 Formulas &amp; Functions'!L32),"""",""))&gt;LEN(IF(_xlfn.ISFORMULA('#_3 Formulas &amp; Functions'!L32),_xlfn.FORMULATEXT('#_3 Formulas &amp; Functions'!L32),'#_3 Formulas &amp; Functions'!L32))-LEN(SUBSTITUTE(IF(_xlfn.ISFORMULA('#_3 Formulas &amp; Functions'!L32),_xlfn.FORMULATEXT('#_3 Formulas &amp; Functions'!L32),'#_3 Formulas &amp; Functions'!L32),"""","")),TRUE,FALSE),"HardQuoteMsg",IF(LEN(IF(_xlfn.ISFORMULA('3 Formulas &amp; Functions'!L32),_xlfn.FORMULATEXT('3 Formulas &amp; Functions'!L32),'3 Formulas &amp; Functions'!L32))-LEN(SUBSTITUTE(IF(_xlfn.ISFORMULA('3 Formulas &amp; Functions'!L32),_xlfn.FORMULATEXT('3 Formulas &amp; Functions'!L32),'3 Formulas &amp; Functions'!L32),"$",""))&lt;LEN(IF(_xlfn.ISFORMULA('#_3 Formulas &amp; Functions'!L32),_xlfn.FORMULATEXT('#_3 Formulas &amp; Functions'!L32),'#_3 Formulas &amp; Functions'!L32))-LEN(SUBSTITUTE(IF(_xlfn.ISFORMULA('#_3 Formulas &amp; Functions'!L32),_xlfn.FORMULATEXT('#_3 Formulas &amp; Functions'!L32),'#_3 Formulas &amp; Functions'!L32),"$","")),TRUE,FALSE),"MissingAbsMsg",_xlfn.IFS(ISTEXT('#_3 Formulas &amp; Functions'!L32),FALSE,ISLOGICAL('#_3 Formulas &amp; Functions'!L32),FALSE,SUBSTITUTE(CELL("format",'#_3 Formulas &amp; Functions'!L32),"-","")=SUBSTITUTE(CELL("format",'3 Formulas &amp; Functions'!L32),"-",""),FALSE,CELL("format",'#_3 Formulas &amp; Functions'!L32)="G",FALSE,AND(CELL("format",'#_3 Formulas &amp; Functions'!L32)="F0",CELL("format",'3 Formulas &amp; Functions'!L32)="G"),FALSE,TRUE,IFERROR(IF(MATCH(CELL("format",'#_3 Formulas &amp; Functions'!L32),FormatCodes_SFX!$A$4:$A$53,0)&gt;0,TRUE),FALSE),TRUE,TRUE),"FormatMsg",TRUE,"PerfectMsg")</f>
        <v>PerfectMsg</v>
      </c>
      <c r="M32" s="200"/>
      <c r="N32" s="227">
        <v>0</v>
      </c>
      <c r="O32" s="228" t="str">
        <f ca="1">_xlfn.IFS(ISBLANK('3 Formulas &amp; Functions'!O32),"",IF(NOT(ISNA('#_3 Formulas &amp; Functions'!O32)),IF(ISNA('3 Formulas &amp; Functions'!O32),TRUE,FALSE),FALSE),"StuNAMsg",IF(AND(ISNA('#_3 Formulas &amp; Functions'!O32),ISNA('3 Formulas &amp; Functions'!O32)),TRUE,FALSE),"PerfectMsg",IF(NOT(ISERROR('#_3 Formulas &amp; Functions'!O32)),IF(ISERROR('3 Formulas &amp; Functions'!O32),TRUE,FALSE),FALSE),"StuErrorMsg",IF(TYPE('#_3 Formulas &amp; Functions'!O32)&lt;&gt;TYPE('3 Formulas &amp; Functions'!O32),TRUE,FALSE),"WrongTypeMsg",IF(_xlfn.ISFORMULA('#_3 Formulas &amp; Functions'!O32),IF(NOT(_xlfn.ISFORMULA('3 Formulas &amp; Functions'!O32)),TRUE),FALSE),"MissingFormulaMsg",IF(NOT(AND(ISNUMBER(FIND("[",_xlfn.FORMULATEXT('#_3 Formulas &amp; Functions'!O32))),ISNUMBER(FIND("!",_xlfn.FORMULATEXT('#_3 Formulas &amp; Functions'!O32))))),AND(ISNUMBER(FIND("[",_xlfn.FORMULATEXT('3 Formulas &amp; Functions'!O32))),ISNUMBER(FIND("!",_xlfn.FORMULATEXT('3 Formulas &amp; Functions'!O32)))),FALSE),"ExternalRefsMsg",IF(ISNUMBER('#_3 Formulas &amp; Functions'!O32),IF(ABS('#_3 Formulas &amp; Functions'!O32-'3 Formulas &amp; Functions'!O32)&gt;0.00001,TRUE,FALSE),IF('#_3 Formulas &amp; Functions'!O32&lt;&gt;'3 Formulas &amp; Functions'!O32,TRUE,FALSE)),IF(ISNUMBER('#_3 Formulas &amp; Functions'!O32),IF('#_3 Formulas &amp; Functions'!O32&gt;'3 Formulas &amp; Functions'!O32,"TooLow","TooHigh"),"WrongAnswer"),NOT(_xlfn.ISFORMULA('#_3 Formulas &amp; Functions'!O32)),IF(_xlfn.IFS(ISTEXT('#_3 Formulas &amp; Functions'!O32),FALSE,ISLOGICAL('#_3 Formulas &amp; Functions'!O32),FALSE,SUBSTITUTE(CELL("format",'#_3 Formulas &amp; Functions'!O32),"-","")=SUBSTITUTE(CELL("format",'3 Formulas &amp; Functions'!O32),"-",""),FALSE,CELL("format",'#_3 Formulas &amp; Functions'!O32)="G",FALSE,AND(CELL("format",'#_3 Formulas &amp; Functions'!O32)="F0",CELL("format",'3 Formulas &amp; Functions'!O32)="G"),FALSE,TRUE,IFERROR(IF(MATCH(CELL("format",'#_3 Formulas &amp; Functions'!O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Functions'!O32),_xlfn.FORMULATEXT('3 Formulas &amp; Functions'!O32),'3 Formulas &amp; Functions'!O32),"9","#"),"8","#"),"7","#"),"6","#"),"5","#"),"4","#"),"3","#"),"2","#"),"1","#"),"0","#"),"$",""),"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Functions'!O32),_xlfn.FORMULATEXT('3 Formulas &amp; Functions'!O32),'3 Formulas &amp; Functions'!O32),"9","#"),"8","#"),"7","#"),"6","#"),"5","#"),"4","#"),"3","#"),"2","#"),"1","#"),"0","#"),"$",""),"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Functions'!O32),_xlfn.FORMULATEXT('#_3 Formulas &amp; Functions'!O32),'#_3 Formulas &amp; Functions'!O32),"9","#"),"8","#"),"7","#"),"6","#"),"5","#"),"4","#"),"3","#"),"2","#"),"1","#"),"0","#"),"$",""),"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Functions'!O32),_xlfn.FORMULATEXT('#_3 Formulas &amp; Functions'!O32),'#_3 Formulas &amp; Functions'!O32),"9","#"),"8","#"),"7","#"),"6","#"),"5","#"),"4","#"),"3","#"),"2","#"),"1","#"),"0","#"),"$","")," ",""),",","@"),"&gt;","@"),"&lt;","@"),"=","@"),")","@"),"(","@"),"^","@"),"/","@"),"+","@"),"*","@"),"-","@"),"@#","")))/2,TRUE,FALSE),"HardCodeMsg",IF(LEN(IF(_xlfn.ISFORMULA('3 Formulas &amp; Functions'!O32),_xlfn.FORMULATEXT('3 Formulas &amp; Functions'!O32),'3 Formulas &amp; Functions'!O32))-LEN(SUBSTITUTE(IF(_xlfn.ISFORMULA('3 Formulas &amp; Functions'!O32),_xlfn.FORMULATEXT('3 Formulas &amp; Functions'!O32),'3 Formulas &amp; Functions'!O32),"""",""))&gt;LEN(IF(_xlfn.ISFORMULA('#_3 Formulas &amp; Functions'!O32),_xlfn.FORMULATEXT('#_3 Formulas &amp; Functions'!O32),'#_3 Formulas &amp; Functions'!O32))-LEN(SUBSTITUTE(IF(_xlfn.ISFORMULA('#_3 Formulas &amp; Functions'!O32),_xlfn.FORMULATEXT('#_3 Formulas &amp; Functions'!O32),'#_3 Formulas &amp; Functions'!O32),"""","")),TRUE,FALSE),"HardQuoteMsg",IF(LEN(IF(_xlfn.ISFORMULA('3 Formulas &amp; Functions'!O32),_xlfn.FORMULATEXT('3 Formulas &amp; Functions'!O32),'3 Formulas &amp; Functions'!O32))-LEN(SUBSTITUTE(IF(_xlfn.ISFORMULA('3 Formulas &amp; Functions'!O32),_xlfn.FORMULATEXT('3 Formulas &amp; Functions'!O32),'3 Formulas &amp; Functions'!O32),"$",""))&lt;LEN(IF(_xlfn.ISFORMULA('#_3 Formulas &amp; Functions'!O32),_xlfn.FORMULATEXT('#_3 Formulas &amp; Functions'!O32),'#_3 Formulas &amp; Functions'!O32))-LEN(SUBSTITUTE(IF(_xlfn.ISFORMULA('#_3 Formulas &amp; Functions'!O32),_xlfn.FORMULATEXT('#_3 Formulas &amp; Functions'!O32),'#_3 Formulas &amp; Functions'!O32),"$","")),TRUE,FALSE),"MissingAbsMsg",_xlfn.IFS(ISTEXT('#_3 Formulas &amp; Functions'!O32),FALSE,ISLOGICAL('#_3 Formulas &amp; Functions'!O32),FALSE,SUBSTITUTE(CELL("format",'#_3 Formulas &amp; Functions'!O32),"-","")=SUBSTITUTE(CELL("format",'3 Formulas &amp; Functions'!O32),"-",""),FALSE,CELL("format",'#_3 Formulas &amp; Functions'!O32)="G",FALSE,AND(CELL("format",'#_3 Formulas &amp; Functions'!O32)="F0",CELL("format",'3 Formulas &amp; Functions'!O32)="G"),FALSE,TRUE,IFERROR(IF(MATCH(CELL("format",'#_3 Formulas &amp; Functions'!O32),FormatCodes_SFX!$A$4:$A$53,0)&gt;0,TRUE),FALSE),TRUE,TRUE),"FormatMsg",TRUE,"PerfectMsg")</f>
        <v>PerfectMsg</v>
      </c>
      <c r="Q32" s="179"/>
      <c r="R32" s="174">
        <v>0</v>
      </c>
      <c r="S32" s="179">
        <v>0</v>
      </c>
    </row>
    <row r="33" spans="3:19" ht="16.149999999999999" customHeight="1">
      <c r="C33" s="223">
        <v>0</v>
      </c>
      <c r="D33" s="223">
        <v>0</v>
      </c>
      <c r="E33" s="223" t="str">
        <f ca="1">_xlfn.IFS(ISBLANK('3 Formulas &amp; Functions'!E33),"",IF(NOT(ISNA('#_3 Formulas &amp; Functions'!E33)),IF(ISNA('3 Formulas &amp; Functions'!E33),TRUE,FALSE),FALSE),"StuNAMsg",IF(AND(ISNA('#_3 Formulas &amp; Functions'!E33),ISNA('3 Formulas &amp; Functions'!E33)),TRUE,FALSE),"PerfectMsg",IF(NOT(ISERROR('#_3 Formulas &amp; Functions'!E33)),IF(ISERROR('3 Formulas &amp; Functions'!E33),TRUE,FALSE),FALSE),"StuErrorMsg",IF(TYPE('#_3 Formulas &amp; Functions'!E33)&lt;&gt;TYPE('3 Formulas &amp; Functions'!E33),TRUE,FALSE),"WrongTypeMsg",IF(_xlfn.ISFORMULA('#_3 Formulas &amp; Functions'!E33),IF(NOT(_xlfn.ISFORMULA('3 Formulas &amp; Functions'!E33)),TRUE),FALSE),"MissingFormulaMsg",IF(NOT(AND(ISNUMBER(FIND("[",_xlfn.FORMULATEXT('#_3 Formulas &amp; Functions'!E33))),ISNUMBER(FIND("!",_xlfn.FORMULATEXT('#_3 Formulas &amp; Functions'!E33))))),AND(ISNUMBER(FIND("[",_xlfn.FORMULATEXT('3 Formulas &amp; Functions'!E33))),ISNUMBER(FIND("!",_xlfn.FORMULATEXT('3 Formulas &amp; Functions'!E33)))),FALSE),"ExternalRefsMsg",IF(ISNUMBER('#_3 Formulas &amp; Functions'!E33),IF(ABS('#_3 Formulas &amp; Functions'!E33-'3 Formulas &amp; Functions'!E33)&gt;0.00001,TRUE,FALSE),IF('#_3 Formulas &amp; Functions'!E33&lt;&gt;'3 Formulas &amp; Functions'!E33,TRUE,FALSE)),IF(ISNUMBER('#_3 Formulas &amp; Functions'!E33),IF('#_3 Formulas &amp; Functions'!E33&gt;'3 Formulas &amp; Functions'!E33,"TooLow","TooHigh"),"WrongAnswer"),NOT(_xlfn.ISFORMULA('#_3 Formulas &amp; Functions'!E33)),IF(_xlfn.IFS(ISTEXT('#_3 Formulas &amp; Functions'!E33),FALSE,ISLOGICAL('#_3 Formulas &amp; Functions'!E33),FALSE,SUBSTITUTE(CELL("format",'#_3 Formulas &amp; Functions'!E33),"-","")=SUBSTITUTE(CELL("format",'3 Formulas &amp; Functions'!E33),"-",""),FALSE,CELL("format",'#_3 Formulas &amp; Functions'!E33)="G",FALSE,AND(CELL("format",'#_3 Formulas &amp; Functions'!E33)="F0",CELL("format",'3 Formulas &amp; Functions'!E33)="G"),FALSE,TRUE,IFERROR(IF(MATCH(CELL("format",'#_3 Formulas &amp; Functions'!E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Functions'!E33),_xlfn.FORMULATEXT('3 Formulas &amp; Functions'!E33),'3 Formulas &amp; Functions'!E33),"9","#"),"8","#"),"7","#"),"6","#"),"5","#"),"4","#"),"3","#"),"2","#"),"1","#"),"0","#"),"$",""),"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Functions'!E33),_xlfn.FORMULATEXT('3 Formulas &amp; Functions'!E33),'3 Formulas &amp; Functions'!E33),"9","#"),"8","#"),"7","#"),"6","#"),"5","#"),"4","#"),"3","#"),"2","#"),"1","#"),"0","#"),"$",""),"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Functions'!E33),_xlfn.FORMULATEXT('#_3 Formulas &amp; Functions'!E33),'#_3 Formulas &amp; Functions'!E33),"9","#"),"8","#"),"7","#"),"6","#"),"5","#"),"4","#"),"3","#"),"2","#"),"1","#"),"0","#"),"$",""),"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Functions'!E33),_xlfn.FORMULATEXT('#_3 Formulas &amp; Functions'!E33),'#_3 Formulas &amp; Functions'!E33),"9","#"),"8","#"),"7","#"),"6","#"),"5","#"),"4","#"),"3","#"),"2","#"),"1","#"),"0","#"),"$","")," ",""),",","@"),"&gt;","@"),"&lt;","@"),"=","@"),")","@"),"(","@"),"^","@"),"/","@"),"+","@"),"*","@"),"-","@"),"@#","")))/2,TRUE,FALSE),"HardCodeMsg",IF(LEN(IF(_xlfn.ISFORMULA('3 Formulas &amp; Functions'!E33),_xlfn.FORMULATEXT('3 Formulas &amp; Functions'!E33),'3 Formulas &amp; Functions'!E33))-LEN(SUBSTITUTE(IF(_xlfn.ISFORMULA('3 Formulas &amp; Functions'!E33),_xlfn.FORMULATEXT('3 Formulas &amp; Functions'!E33),'3 Formulas &amp; Functions'!E33),"""",""))&gt;LEN(IF(_xlfn.ISFORMULA('#_3 Formulas &amp; Functions'!E33),_xlfn.FORMULATEXT('#_3 Formulas &amp; Functions'!E33),'#_3 Formulas &amp; Functions'!E33))-LEN(SUBSTITUTE(IF(_xlfn.ISFORMULA('#_3 Formulas &amp; Functions'!E33),_xlfn.FORMULATEXT('#_3 Formulas &amp; Functions'!E33),'#_3 Formulas &amp; Functions'!E33),"""","")),TRUE,FALSE),"HardQuoteMsg",IF(LEN(IF(_xlfn.ISFORMULA('3 Formulas &amp; Functions'!E33),_xlfn.FORMULATEXT('3 Formulas &amp; Functions'!E33),'3 Formulas &amp; Functions'!E33))-LEN(SUBSTITUTE(IF(_xlfn.ISFORMULA('3 Formulas &amp; Functions'!E33),_xlfn.FORMULATEXT('3 Formulas &amp; Functions'!E33),'3 Formulas &amp; Functions'!E33),"$",""))&lt;LEN(IF(_xlfn.ISFORMULA('#_3 Formulas &amp; Functions'!E33),_xlfn.FORMULATEXT('#_3 Formulas &amp; Functions'!E33),'#_3 Formulas &amp; Functions'!E33))-LEN(SUBSTITUTE(IF(_xlfn.ISFORMULA('#_3 Formulas &amp; Functions'!E33),_xlfn.FORMULATEXT('#_3 Formulas &amp; Functions'!E33),'#_3 Formulas &amp; Functions'!E33),"$","")),TRUE,FALSE),"MissingAbsMsg",_xlfn.IFS(ISTEXT('#_3 Formulas &amp; Functions'!E33),FALSE,ISLOGICAL('#_3 Formulas &amp; Functions'!E33),FALSE,SUBSTITUTE(CELL("format",'#_3 Formulas &amp; Functions'!E33),"-","")=SUBSTITUTE(CELL("format",'3 Formulas &amp; Functions'!E33),"-",""),FALSE,CELL("format",'#_3 Formulas &amp; Functions'!E33)="G",FALSE,AND(CELL("format",'#_3 Formulas &amp; Functions'!E33)="F0",CELL("format",'3 Formulas &amp; Functions'!E33)="G"),FALSE,TRUE,IFERROR(IF(MATCH(CELL("format",'#_3 Formulas &amp; Functions'!E33),FormatCodes_SFX!$A$4:$A$53,0)&gt;0,TRUE),FALSE),TRUE,TRUE),"FormatMsg",TRUE,"PerfectMsg")</f>
        <v>PerfectMsg</v>
      </c>
      <c r="G33" s="224">
        <v>0</v>
      </c>
      <c r="H33" s="224">
        <v>0</v>
      </c>
      <c r="I33" s="224">
        <v>0</v>
      </c>
      <c r="J33" s="224">
        <v>0</v>
      </c>
      <c r="K33" s="225" t="str">
        <f ca="1">_xlfn.IFS(ISBLANK('3 Formulas &amp; Functions'!K33),"",IF(NOT(ISNA('#_3 Formulas &amp; Functions'!K33)),IF(ISNA('3 Formulas &amp; Functions'!K33),TRUE,FALSE),FALSE),"StuNAMsg",IF(AND(ISNA('#_3 Formulas &amp; Functions'!K33),ISNA('3 Formulas &amp; Functions'!K33)),TRUE,FALSE),"PerfectMsg",IF(NOT(ISERROR('#_3 Formulas &amp; Functions'!K33)),IF(ISERROR('3 Formulas &amp; Functions'!K33),TRUE,FALSE),FALSE),"StuErrorMsg",IF(TYPE('#_3 Formulas &amp; Functions'!K33)&lt;&gt;TYPE('3 Formulas &amp; Functions'!K33),TRUE,FALSE),"WrongTypeMsg",IF(_xlfn.ISFORMULA('#_3 Formulas &amp; Functions'!K33),IF(NOT(_xlfn.ISFORMULA('3 Formulas &amp; Functions'!K33)),TRUE),FALSE),"MissingFormulaMsg",IF(NOT(AND(ISNUMBER(FIND("[",_xlfn.FORMULATEXT('#_3 Formulas &amp; Functions'!K33))),ISNUMBER(FIND("!",_xlfn.FORMULATEXT('#_3 Formulas &amp; Functions'!K33))))),AND(ISNUMBER(FIND("[",_xlfn.FORMULATEXT('3 Formulas &amp; Functions'!K33))),ISNUMBER(FIND("!",_xlfn.FORMULATEXT('3 Formulas &amp; Functions'!K33)))),FALSE),"ExternalRefsMsg",IF(ISNUMBER('#_3 Formulas &amp; Functions'!K33),IF(ABS('#_3 Formulas &amp; Functions'!K33-'3 Formulas &amp; Functions'!K33)&gt;0.00001,TRUE,FALSE),IF('#_3 Formulas &amp; Functions'!K33&lt;&gt;'3 Formulas &amp; Functions'!K33,TRUE,FALSE)),IF(ISNUMBER('#_3 Formulas &amp; Functions'!K33),IF('#_3 Formulas &amp; Functions'!K33&gt;'3 Formulas &amp; Functions'!K33,"TooLow","TooHigh"),"WrongAnswer"),NOT(_xlfn.ISFORMULA('#_3 Formulas &amp; Functions'!K33)),IF(_xlfn.IFS(ISTEXT('#_3 Formulas &amp; Functions'!K33),FALSE,ISLOGICAL('#_3 Formulas &amp; Functions'!K33),FALSE,SUBSTITUTE(CELL("format",'#_3 Formulas &amp; Functions'!K33),"-","")=SUBSTITUTE(CELL("format",'3 Formulas &amp; Functions'!K33),"-",""),FALSE,CELL("format",'#_3 Formulas &amp; Functions'!K33)="G",FALSE,AND(CELL("format",'#_3 Formulas &amp; Functions'!K33)="F0",CELL("format",'3 Formulas &amp; Functions'!K33)="G"),FALSE,TRUE,IFERROR(IF(MATCH(CELL("format",'#_3 Formulas &amp; Functions'!K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Functions'!K33),_xlfn.FORMULATEXT('3 Formulas &amp; Functions'!K33),'3 Formulas &amp; Functions'!K33),"9","#"),"8","#"),"7","#"),"6","#"),"5","#"),"4","#"),"3","#"),"2","#"),"1","#"),"0","#"),"$",""),"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Functions'!K33),_xlfn.FORMULATEXT('3 Formulas &amp; Functions'!K33),'3 Formulas &amp; Functions'!K33),"9","#"),"8","#"),"7","#"),"6","#"),"5","#"),"4","#"),"3","#"),"2","#"),"1","#"),"0","#"),"$",""),"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Functions'!K33),_xlfn.FORMULATEXT('#_3 Formulas &amp; Functions'!K33),'#_3 Formulas &amp; Functions'!K33),"9","#"),"8","#"),"7","#"),"6","#"),"5","#"),"4","#"),"3","#"),"2","#"),"1","#"),"0","#"),"$",""),"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Functions'!K33),_xlfn.FORMULATEXT('#_3 Formulas &amp; Functions'!K33),'#_3 Formulas &amp; Functions'!K33),"9","#"),"8","#"),"7","#"),"6","#"),"5","#"),"4","#"),"3","#"),"2","#"),"1","#"),"0","#"),"$","")," ",""),",","@"),"&gt;","@"),"&lt;","@"),"=","@"),")","@"),"(","@"),"^","@"),"/","@"),"+","@"),"*","@"),"-","@"),"@#","")))/2,TRUE,FALSE),"HardCodeMsg",IF(LEN(IF(_xlfn.ISFORMULA('3 Formulas &amp; Functions'!K33),_xlfn.FORMULATEXT('3 Formulas &amp; Functions'!K33),'3 Formulas &amp; Functions'!K33))-LEN(SUBSTITUTE(IF(_xlfn.ISFORMULA('3 Formulas &amp; Functions'!K33),_xlfn.FORMULATEXT('3 Formulas &amp; Functions'!K33),'3 Formulas &amp; Functions'!K33),"""",""))&gt;LEN(IF(_xlfn.ISFORMULA('#_3 Formulas &amp; Functions'!K33),_xlfn.FORMULATEXT('#_3 Formulas &amp; Functions'!K33),'#_3 Formulas &amp; Functions'!K33))-LEN(SUBSTITUTE(IF(_xlfn.ISFORMULA('#_3 Formulas &amp; Functions'!K33),_xlfn.FORMULATEXT('#_3 Formulas &amp; Functions'!K33),'#_3 Formulas &amp; Functions'!K33),"""","")),TRUE,FALSE),"HardQuoteMsg",IF(LEN(IF(_xlfn.ISFORMULA('3 Formulas &amp; Functions'!K33),_xlfn.FORMULATEXT('3 Formulas &amp; Functions'!K33),'3 Formulas &amp; Functions'!K33))-LEN(SUBSTITUTE(IF(_xlfn.ISFORMULA('3 Formulas &amp; Functions'!K33),_xlfn.FORMULATEXT('3 Formulas &amp; Functions'!K33),'3 Formulas &amp; Functions'!K33),"$",""))&lt;LEN(IF(_xlfn.ISFORMULA('#_3 Formulas &amp; Functions'!K33),_xlfn.FORMULATEXT('#_3 Formulas &amp; Functions'!K33),'#_3 Formulas &amp; Functions'!K33))-LEN(SUBSTITUTE(IF(_xlfn.ISFORMULA('#_3 Formulas &amp; Functions'!K33),_xlfn.FORMULATEXT('#_3 Formulas &amp; Functions'!K33),'#_3 Formulas &amp; Functions'!K33),"$","")),TRUE,FALSE),"MissingAbsMsg",_xlfn.IFS(ISTEXT('#_3 Formulas &amp; Functions'!K33),FALSE,ISLOGICAL('#_3 Formulas &amp; Functions'!K33),FALSE,SUBSTITUTE(CELL("format",'#_3 Formulas &amp; Functions'!K33),"-","")=SUBSTITUTE(CELL("format",'3 Formulas &amp; Functions'!K33),"-",""),FALSE,CELL("format",'#_3 Formulas &amp; Functions'!K33)="G",FALSE,AND(CELL("format",'#_3 Formulas &amp; Functions'!K33)="F0",CELL("format",'3 Formulas &amp; Functions'!K33)="G"),FALSE,TRUE,IFERROR(IF(MATCH(CELL("format",'#_3 Formulas &amp; Functions'!K33),FormatCodes_SFX!$A$4:$A$53,0)&gt;0,TRUE),FALSE),TRUE,TRUE),"FormatMsg",TRUE,"PerfectMsg")</f>
        <v>PerfectMsg</v>
      </c>
      <c r="L33" s="226" t="str">
        <f ca="1">_xlfn.IFS(ISBLANK('3 Formulas &amp; Functions'!L33),"",IF(NOT(ISNA('#_3 Formulas &amp; Functions'!L33)),IF(ISNA('3 Formulas &amp; Functions'!L33),TRUE,FALSE),FALSE),"StuNAMsg",IF(AND(ISNA('#_3 Formulas &amp; Functions'!L33),ISNA('3 Formulas &amp; Functions'!L33)),TRUE,FALSE),"PerfectMsg",IF(NOT(ISERROR('#_3 Formulas &amp; Functions'!L33)),IF(ISERROR('3 Formulas &amp; Functions'!L33),TRUE,FALSE),FALSE),"StuErrorMsg",IF(TYPE('#_3 Formulas &amp; Functions'!L33)&lt;&gt;TYPE('3 Formulas &amp; Functions'!L33),TRUE,FALSE),"WrongTypeMsg",IF(_xlfn.ISFORMULA('#_3 Formulas &amp; Functions'!L33),IF(NOT(_xlfn.ISFORMULA('3 Formulas &amp; Functions'!L33)),TRUE),FALSE),"MissingFormulaMsg",IF(NOT(AND(ISNUMBER(FIND("[",_xlfn.FORMULATEXT('#_3 Formulas &amp; Functions'!L33))),ISNUMBER(FIND("!",_xlfn.FORMULATEXT('#_3 Formulas &amp; Functions'!L33))))),AND(ISNUMBER(FIND("[",_xlfn.FORMULATEXT('3 Formulas &amp; Functions'!L33))),ISNUMBER(FIND("!",_xlfn.FORMULATEXT('3 Formulas &amp; Functions'!L33)))),FALSE),"ExternalRefsMsg",IF(ISNUMBER('#_3 Formulas &amp; Functions'!L33),IF(ABS('#_3 Formulas &amp; Functions'!L33-'3 Formulas &amp; Functions'!L33)&gt;0.00001,TRUE,FALSE),IF('#_3 Formulas &amp; Functions'!L33&lt;&gt;'3 Formulas &amp; Functions'!L33,TRUE,FALSE)),IF(ISNUMBER('#_3 Formulas &amp; Functions'!L33),IF('#_3 Formulas &amp; Functions'!L33&gt;'3 Formulas &amp; Functions'!L33,"TooLow","TooHigh"),"WrongAnswer"),NOT(_xlfn.ISFORMULA('#_3 Formulas &amp; Functions'!L33)),IF(_xlfn.IFS(ISTEXT('#_3 Formulas &amp; Functions'!L33),FALSE,ISLOGICAL('#_3 Formulas &amp; Functions'!L33),FALSE,SUBSTITUTE(CELL("format",'#_3 Formulas &amp; Functions'!L33),"-","")=SUBSTITUTE(CELL("format",'3 Formulas &amp; Functions'!L33),"-",""),FALSE,CELL("format",'#_3 Formulas &amp; Functions'!L33)="G",FALSE,AND(CELL("format",'#_3 Formulas &amp; Functions'!L33)="F0",CELL("format",'3 Formulas &amp; Functions'!L33)="G"),FALSE,TRUE,IFERROR(IF(MATCH(CELL("format",'#_3 Formulas &amp; Functions'!L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Functions'!L33),_xlfn.FORMULATEXT('3 Formulas &amp; Functions'!L33),'3 Formulas &amp; Functions'!L33),"9","#"),"8","#"),"7","#"),"6","#"),"5","#"),"4","#"),"3","#"),"2","#"),"1","#"),"0","#"),"$",""),"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Functions'!L33),_xlfn.FORMULATEXT('3 Formulas &amp; Functions'!L33),'3 Formulas &amp; Functions'!L33),"9","#"),"8","#"),"7","#"),"6","#"),"5","#"),"4","#"),"3","#"),"2","#"),"1","#"),"0","#"),"$",""),"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Functions'!L33),_xlfn.FORMULATEXT('#_3 Formulas &amp; Functions'!L33),'#_3 Formulas &amp; Functions'!L33),"9","#"),"8","#"),"7","#"),"6","#"),"5","#"),"4","#"),"3","#"),"2","#"),"1","#"),"0","#"),"$",""),"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Functions'!L33),_xlfn.FORMULATEXT('#_3 Formulas &amp; Functions'!L33),'#_3 Formulas &amp; Functions'!L33),"9","#"),"8","#"),"7","#"),"6","#"),"5","#"),"4","#"),"3","#"),"2","#"),"1","#"),"0","#"),"$","")," ",""),",","@"),"&gt;","@"),"&lt;","@"),"=","@"),")","@"),"(","@"),"^","@"),"/","@"),"+","@"),"*","@"),"-","@"),"@#","")))/2,TRUE,FALSE),"HardCodeMsg",IF(LEN(IF(_xlfn.ISFORMULA('3 Formulas &amp; Functions'!L33),_xlfn.FORMULATEXT('3 Formulas &amp; Functions'!L33),'3 Formulas &amp; Functions'!L33))-LEN(SUBSTITUTE(IF(_xlfn.ISFORMULA('3 Formulas &amp; Functions'!L33),_xlfn.FORMULATEXT('3 Formulas &amp; Functions'!L33),'3 Formulas &amp; Functions'!L33),"""",""))&gt;LEN(IF(_xlfn.ISFORMULA('#_3 Formulas &amp; Functions'!L33),_xlfn.FORMULATEXT('#_3 Formulas &amp; Functions'!L33),'#_3 Formulas &amp; Functions'!L33))-LEN(SUBSTITUTE(IF(_xlfn.ISFORMULA('#_3 Formulas &amp; Functions'!L33),_xlfn.FORMULATEXT('#_3 Formulas &amp; Functions'!L33),'#_3 Formulas &amp; Functions'!L33),"""","")),TRUE,FALSE),"HardQuoteMsg",IF(LEN(IF(_xlfn.ISFORMULA('3 Formulas &amp; Functions'!L33),_xlfn.FORMULATEXT('3 Formulas &amp; Functions'!L33),'3 Formulas &amp; Functions'!L33))-LEN(SUBSTITUTE(IF(_xlfn.ISFORMULA('3 Formulas &amp; Functions'!L33),_xlfn.FORMULATEXT('3 Formulas &amp; Functions'!L33),'3 Formulas &amp; Functions'!L33),"$",""))&lt;LEN(IF(_xlfn.ISFORMULA('#_3 Formulas &amp; Functions'!L33),_xlfn.FORMULATEXT('#_3 Formulas &amp; Functions'!L33),'#_3 Formulas &amp; Functions'!L33))-LEN(SUBSTITUTE(IF(_xlfn.ISFORMULA('#_3 Formulas &amp; Functions'!L33),_xlfn.FORMULATEXT('#_3 Formulas &amp; Functions'!L33),'#_3 Formulas &amp; Functions'!L33),"$","")),TRUE,FALSE),"MissingAbsMsg",_xlfn.IFS(ISTEXT('#_3 Formulas &amp; Functions'!L33),FALSE,ISLOGICAL('#_3 Formulas &amp; Functions'!L33),FALSE,SUBSTITUTE(CELL("format",'#_3 Formulas &amp; Functions'!L33),"-","")=SUBSTITUTE(CELL("format",'3 Formulas &amp; Functions'!L33),"-",""),FALSE,CELL("format",'#_3 Formulas &amp; Functions'!L33)="G",FALSE,AND(CELL("format",'#_3 Formulas &amp; Functions'!L33)="F0",CELL("format",'3 Formulas &amp; Functions'!L33)="G"),FALSE,TRUE,IFERROR(IF(MATCH(CELL("format",'#_3 Formulas &amp; Functions'!L33),FormatCodes_SFX!$A$4:$A$53,0)&gt;0,TRUE),FALSE),TRUE,TRUE),"FormatMsg",TRUE,"PerfectMsg")</f>
        <v>PerfectMsg</v>
      </c>
      <c r="M33" s="200"/>
      <c r="N33" s="227">
        <v>0</v>
      </c>
      <c r="O33" s="228" t="str">
        <f ca="1">_xlfn.IFS(ISBLANK('3 Formulas &amp; Functions'!O33),"",IF(NOT(ISNA('#_3 Formulas &amp; Functions'!O33)),IF(ISNA('3 Formulas &amp; Functions'!O33),TRUE,FALSE),FALSE),"StuNAMsg",IF(AND(ISNA('#_3 Formulas &amp; Functions'!O33),ISNA('3 Formulas &amp; Functions'!O33)),TRUE,FALSE),"PerfectMsg",IF(NOT(ISERROR('#_3 Formulas &amp; Functions'!O33)),IF(ISERROR('3 Formulas &amp; Functions'!O33),TRUE,FALSE),FALSE),"StuErrorMsg",IF(TYPE('#_3 Formulas &amp; Functions'!O33)&lt;&gt;TYPE('3 Formulas &amp; Functions'!O33),TRUE,FALSE),"WrongTypeMsg",IF(_xlfn.ISFORMULA('#_3 Formulas &amp; Functions'!O33),IF(NOT(_xlfn.ISFORMULA('3 Formulas &amp; Functions'!O33)),TRUE),FALSE),"MissingFormulaMsg",IF(NOT(AND(ISNUMBER(FIND("[",_xlfn.FORMULATEXT('#_3 Formulas &amp; Functions'!O33))),ISNUMBER(FIND("!",_xlfn.FORMULATEXT('#_3 Formulas &amp; Functions'!O33))))),AND(ISNUMBER(FIND("[",_xlfn.FORMULATEXT('3 Formulas &amp; Functions'!O33))),ISNUMBER(FIND("!",_xlfn.FORMULATEXT('3 Formulas &amp; Functions'!O33)))),FALSE),"ExternalRefsMsg",IF(ISNUMBER('#_3 Formulas &amp; Functions'!O33),IF(ABS('#_3 Formulas &amp; Functions'!O33-'3 Formulas &amp; Functions'!O33)&gt;0.00001,TRUE,FALSE),IF('#_3 Formulas &amp; Functions'!O33&lt;&gt;'3 Formulas &amp; Functions'!O33,TRUE,FALSE)),IF(ISNUMBER('#_3 Formulas &amp; Functions'!O33),IF('#_3 Formulas &amp; Functions'!O33&gt;'3 Formulas &amp; Functions'!O33,"TooLow","TooHigh"),"WrongAnswer"),NOT(_xlfn.ISFORMULA('#_3 Formulas &amp; Functions'!O33)),IF(_xlfn.IFS(ISTEXT('#_3 Formulas &amp; Functions'!O33),FALSE,ISLOGICAL('#_3 Formulas &amp; Functions'!O33),FALSE,SUBSTITUTE(CELL("format",'#_3 Formulas &amp; Functions'!O33),"-","")=SUBSTITUTE(CELL("format",'3 Formulas &amp; Functions'!O33),"-",""),FALSE,CELL("format",'#_3 Formulas &amp; Functions'!O33)="G",FALSE,AND(CELL("format",'#_3 Formulas &amp; Functions'!O33)="F0",CELL("format",'3 Formulas &amp; Functions'!O33)="G"),FALSE,TRUE,IFERROR(IF(MATCH(CELL("format",'#_3 Formulas &amp; Functions'!O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Functions'!O33),_xlfn.FORMULATEXT('3 Formulas &amp; Functions'!O33),'3 Formulas &amp; Functions'!O33),"9","#"),"8","#"),"7","#"),"6","#"),"5","#"),"4","#"),"3","#"),"2","#"),"1","#"),"0","#"),"$",""),"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Functions'!O33),_xlfn.FORMULATEXT('3 Formulas &amp; Functions'!O33),'3 Formulas &amp; Functions'!O33),"9","#"),"8","#"),"7","#"),"6","#"),"5","#"),"4","#"),"3","#"),"2","#"),"1","#"),"0","#"),"$",""),"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Functions'!O33),_xlfn.FORMULATEXT('#_3 Formulas &amp; Functions'!O33),'#_3 Formulas &amp; Functions'!O33),"9","#"),"8","#"),"7","#"),"6","#"),"5","#"),"4","#"),"3","#"),"2","#"),"1","#"),"0","#"),"$",""),"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Functions'!O33),_xlfn.FORMULATEXT('#_3 Formulas &amp; Functions'!O33),'#_3 Formulas &amp; Functions'!O33),"9","#"),"8","#"),"7","#"),"6","#"),"5","#"),"4","#"),"3","#"),"2","#"),"1","#"),"0","#"),"$","")," ",""),",","@"),"&gt;","@"),"&lt;","@"),"=","@"),")","@"),"(","@"),"^","@"),"/","@"),"+","@"),"*","@"),"-","@"),"@#","")))/2,TRUE,FALSE),"HardCodeMsg",IF(LEN(IF(_xlfn.ISFORMULA('3 Formulas &amp; Functions'!O33),_xlfn.FORMULATEXT('3 Formulas &amp; Functions'!O33),'3 Formulas &amp; Functions'!O33))-LEN(SUBSTITUTE(IF(_xlfn.ISFORMULA('3 Formulas &amp; Functions'!O33),_xlfn.FORMULATEXT('3 Formulas &amp; Functions'!O33),'3 Formulas &amp; Functions'!O33),"""",""))&gt;LEN(IF(_xlfn.ISFORMULA('#_3 Formulas &amp; Functions'!O33),_xlfn.FORMULATEXT('#_3 Formulas &amp; Functions'!O33),'#_3 Formulas &amp; Functions'!O33))-LEN(SUBSTITUTE(IF(_xlfn.ISFORMULA('#_3 Formulas &amp; Functions'!O33),_xlfn.FORMULATEXT('#_3 Formulas &amp; Functions'!O33),'#_3 Formulas &amp; Functions'!O33),"""","")),TRUE,FALSE),"HardQuoteMsg",IF(LEN(IF(_xlfn.ISFORMULA('3 Formulas &amp; Functions'!O33),_xlfn.FORMULATEXT('3 Formulas &amp; Functions'!O33),'3 Formulas &amp; Functions'!O33))-LEN(SUBSTITUTE(IF(_xlfn.ISFORMULA('3 Formulas &amp; Functions'!O33),_xlfn.FORMULATEXT('3 Formulas &amp; Functions'!O33),'3 Formulas &amp; Functions'!O33),"$",""))&lt;LEN(IF(_xlfn.ISFORMULA('#_3 Formulas &amp; Functions'!O33),_xlfn.FORMULATEXT('#_3 Formulas &amp; Functions'!O33),'#_3 Formulas &amp; Functions'!O33))-LEN(SUBSTITUTE(IF(_xlfn.ISFORMULA('#_3 Formulas &amp; Functions'!O33),_xlfn.FORMULATEXT('#_3 Formulas &amp; Functions'!O33),'#_3 Formulas &amp; Functions'!O33),"$","")),TRUE,FALSE),"MissingAbsMsg",_xlfn.IFS(ISTEXT('#_3 Formulas &amp; Functions'!O33),FALSE,ISLOGICAL('#_3 Formulas &amp; Functions'!O33),FALSE,SUBSTITUTE(CELL("format",'#_3 Formulas &amp; Functions'!O33),"-","")=SUBSTITUTE(CELL("format",'3 Formulas &amp; Functions'!O33),"-",""),FALSE,CELL("format",'#_3 Formulas &amp; Functions'!O33)="G",FALSE,AND(CELL("format",'#_3 Formulas &amp; Functions'!O33)="F0",CELL("format",'3 Formulas &amp; Functions'!O33)="G"),FALSE,TRUE,IFERROR(IF(MATCH(CELL("format",'#_3 Formulas &amp; Functions'!O33),FormatCodes_SFX!$A$4:$A$53,0)&gt;0,TRUE),FALSE),TRUE,TRUE),"FormatMsg",TRUE,"PerfectMsg")</f>
        <v>PerfectMsg</v>
      </c>
      <c r="Q33" s="179"/>
      <c r="R33" s="174">
        <v>0</v>
      </c>
      <c r="S33" s="179">
        <v>0</v>
      </c>
    </row>
    <row r="34" spans="3:19" ht="16.149999999999999" customHeight="1">
      <c r="C34" s="223">
        <v>0</v>
      </c>
      <c r="D34" s="223">
        <v>0</v>
      </c>
      <c r="E34" s="223" t="str">
        <f ca="1">_xlfn.IFS(ISBLANK('3 Formulas &amp; Functions'!E34),"",IF(NOT(ISNA('#_3 Formulas &amp; Functions'!E34)),IF(ISNA('3 Formulas &amp; Functions'!E34),TRUE,FALSE),FALSE),"StuNAMsg",IF(AND(ISNA('#_3 Formulas &amp; Functions'!E34),ISNA('3 Formulas &amp; Functions'!E34)),TRUE,FALSE),"PerfectMsg",IF(NOT(ISERROR('#_3 Formulas &amp; Functions'!E34)),IF(ISERROR('3 Formulas &amp; Functions'!E34),TRUE,FALSE),FALSE),"StuErrorMsg",IF(TYPE('#_3 Formulas &amp; Functions'!E34)&lt;&gt;TYPE('3 Formulas &amp; Functions'!E34),TRUE,FALSE),"WrongTypeMsg",IF(_xlfn.ISFORMULA('#_3 Formulas &amp; Functions'!E34),IF(NOT(_xlfn.ISFORMULA('3 Formulas &amp; Functions'!E34)),TRUE),FALSE),"MissingFormulaMsg",IF(NOT(AND(ISNUMBER(FIND("[",_xlfn.FORMULATEXT('#_3 Formulas &amp; Functions'!E34))),ISNUMBER(FIND("!",_xlfn.FORMULATEXT('#_3 Formulas &amp; Functions'!E34))))),AND(ISNUMBER(FIND("[",_xlfn.FORMULATEXT('3 Formulas &amp; Functions'!E34))),ISNUMBER(FIND("!",_xlfn.FORMULATEXT('3 Formulas &amp; Functions'!E34)))),FALSE),"ExternalRefsMsg",IF(ISNUMBER('#_3 Formulas &amp; Functions'!E34),IF(ABS('#_3 Formulas &amp; Functions'!E34-'3 Formulas &amp; Functions'!E34)&gt;0.00001,TRUE,FALSE),IF('#_3 Formulas &amp; Functions'!E34&lt;&gt;'3 Formulas &amp; Functions'!E34,TRUE,FALSE)),IF(ISNUMBER('#_3 Formulas &amp; Functions'!E34),IF('#_3 Formulas &amp; Functions'!E34&gt;'3 Formulas &amp; Functions'!E34,"TooLow","TooHigh"),"WrongAnswer"),NOT(_xlfn.ISFORMULA('#_3 Formulas &amp; Functions'!E34)),IF(_xlfn.IFS(ISTEXT('#_3 Formulas &amp; Functions'!E34),FALSE,ISLOGICAL('#_3 Formulas &amp; Functions'!E34),FALSE,SUBSTITUTE(CELL("format",'#_3 Formulas &amp; Functions'!E34),"-","")=SUBSTITUTE(CELL("format",'3 Formulas &amp; Functions'!E34),"-",""),FALSE,CELL("format",'#_3 Formulas &amp; Functions'!E34)="G",FALSE,AND(CELL("format",'#_3 Formulas &amp; Functions'!E34)="F0",CELL("format",'3 Formulas &amp; Functions'!E34)="G"),FALSE,TRUE,IFERROR(IF(MATCH(CELL("format",'#_3 Formulas &amp; Functions'!E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Functions'!E34),_xlfn.FORMULATEXT('3 Formulas &amp; Functions'!E34),'3 Formulas &amp; Functions'!E34),"9","#"),"8","#"),"7","#"),"6","#"),"5","#"),"4","#"),"3","#"),"2","#"),"1","#"),"0","#"),"$",""),"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Functions'!E34),_xlfn.FORMULATEXT('3 Formulas &amp; Functions'!E34),'3 Formulas &amp; Functions'!E34),"9","#"),"8","#"),"7","#"),"6","#"),"5","#"),"4","#"),"3","#"),"2","#"),"1","#"),"0","#"),"$",""),"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Functions'!E34),_xlfn.FORMULATEXT('#_3 Formulas &amp; Functions'!E34),'#_3 Formulas &amp; Functions'!E34),"9","#"),"8","#"),"7","#"),"6","#"),"5","#"),"4","#"),"3","#"),"2","#"),"1","#"),"0","#"),"$",""),"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Functions'!E34),_xlfn.FORMULATEXT('#_3 Formulas &amp; Functions'!E34),'#_3 Formulas &amp; Functions'!E34),"9","#"),"8","#"),"7","#"),"6","#"),"5","#"),"4","#"),"3","#"),"2","#"),"1","#"),"0","#"),"$","")," ",""),",","@"),"&gt;","@"),"&lt;","@"),"=","@"),")","@"),"(","@"),"^","@"),"/","@"),"+","@"),"*","@"),"-","@"),"@#","")))/2,TRUE,FALSE),"HardCodeMsg",IF(LEN(IF(_xlfn.ISFORMULA('3 Formulas &amp; Functions'!E34),_xlfn.FORMULATEXT('3 Formulas &amp; Functions'!E34),'3 Formulas &amp; Functions'!E34))-LEN(SUBSTITUTE(IF(_xlfn.ISFORMULA('3 Formulas &amp; Functions'!E34),_xlfn.FORMULATEXT('3 Formulas &amp; Functions'!E34),'3 Formulas &amp; Functions'!E34),"""",""))&gt;LEN(IF(_xlfn.ISFORMULA('#_3 Formulas &amp; Functions'!E34),_xlfn.FORMULATEXT('#_3 Formulas &amp; Functions'!E34),'#_3 Formulas &amp; Functions'!E34))-LEN(SUBSTITUTE(IF(_xlfn.ISFORMULA('#_3 Formulas &amp; Functions'!E34),_xlfn.FORMULATEXT('#_3 Formulas &amp; Functions'!E34),'#_3 Formulas &amp; Functions'!E34),"""","")),TRUE,FALSE),"HardQuoteMsg",IF(LEN(IF(_xlfn.ISFORMULA('3 Formulas &amp; Functions'!E34),_xlfn.FORMULATEXT('3 Formulas &amp; Functions'!E34),'3 Formulas &amp; Functions'!E34))-LEN(SUBSTITUTE(IF(_xlfn.ISFORMULA('3 Formulas &amp; Functions'!E34),_xlfn.FORMULATEXT('3 Formulas &amp; Functions'!E34),'3 Formulas &amp; Functions'!E34),"$",""))&lt;LEN(IF(_xlfn.ISFORMULA('#_3 Formulas &amp; Functions'!E34),_xlfn.FORMULATEXT('#_3 Formulas &amp; Functions'!E34),'#_3 Formulas &amp; Functions'!E34))-LEN(SUBSTITUTE(IF(_xlfn.ISFORMULA('#_3 Formulas &amp; Functions'!E34),_xlfn.FORMULATEXT('#_3 Formulas &amp; Functions'!E34),'#_3 Formulas &amp; Functions'!E34),"$","")),TRUE,FALSE),"MissingAbsMsg",_xlfn.IFS(ISTEXT('#_3 Formulas &amp; Functions'!E34),FALSE,ISLOGICAL('#_3 Formulas &amp; Functions'!E34),FALSE,SUBSTITUTE(CELL("format",'#_3 Formulas &amp; Functions'!E34),"-","")=SUBSTITUTE(CELL("format",'3 Formulas &amp; Functions'!E34),"-",""),FALSE,CELL("format",'#_3 Formulas &amp; Functions'!E34)="G",FALSE,AND(CELL("format",'#_3 Formulas &amp; Functions'!E34)="F0",CELL("format",'3 Formulas &amp; Functions'!E34)="G"),FALSE,TRUE,IFERROR(IF(MATCH(CELL("format",'#_3 Formulas &amp; Functions'!E34),FormatCodes_SFX!$A$4:$A$53,0)&gt;0,TRUE),FALSE),TRUE,TRUE),"FormatMsg",TRUE,"PerfectMsg")</f>
        <v>PerfectMsg</v>
      </c>
      <c r="G34" s="224">
        <v>0</v>
      </c>
      <c r="H34" s="224">
        <v>0</v>
      </c>
      <c r="I34" s="224">
        <v>0</v>
      </c>
      <c r="J34" s="224">
        <v>0</v>
      </c>
      <c r="K34" s="225" t="str">
        <f ca="1">_xlfn.IFS(ISBLANK('3 Formulas &amp; Functions'!K34),"",IF(NOT(ISNA('#_3 Formulas &amp; Functions'!K34)),IF(ISNA('3 Formulas &amp; Functions'!K34),TRUE,FALSE),FALSE),"StuNAMsg",IF(AND(ISNA('#_3 Formulas &amp; Functions'!K34),ISNA('3 Formulas &amp; Functions'!K34)),TRUE,FALSE),"PerfectMsg",IF(NOT(ISERROR('#_3 Formulas &amp; Functions'!K34)),IF(ISERROR('3 Formulas &amp; Functions'!K34),TRUE,FALSE),FALSE),"StuErrorMsg",IF(TYPE('#_3 Formulas &amp; Functions'!K34)&lt;&gt;TYPE('3 Formulas &amp; Functions'!K34),TRUE,FALSE),"WrongTypeMsg",IF(_xlfn.ISFORMULA('#_3 Formulas &amp; Functions'!K34),IF(NOT(_xlfn.ISFORMULA('3 Formulas &amp; Functions'!K34)),TRUE),FALSE),"MissingFormulaMsg",IF(NOT(AND(ISNUMBER(FIND("[",_xlfn.FORMULATEXT('#_3 Formulas &amp; Functions'!K34))),ISNUMBER(FIND("!",_xlfn.FORMULATEXT('#_3 Formulas &amp; Functions'!K34))))),AND(ISNUMBER(FIND("[",_xlfn.FORMULATEXT('3 Formulas &amp; Functions'!K34))),ISNUMBER(FIND("!",_xlfn.FORMULATEXT('3 Formulas &amp; Functions'!K34)))),FALSE),"ExternalRefsMsg",IF(ISNUMBER('#_3 Formulas &amp; Functions'!K34),IF(ABS('#_3 Formulas &amp; Functions'!K34-'3 Formulas &amp; Functions'!K34)&gt;0.00001,TRUE,FALSE),IF('#_3 Formulas &amp; Functions'!K34&lt;&gt;'3 Formulas &amp; Functions'!K34,TRUE,FALSE)),IF(ISNUMBER('#_3 Formulas &amp; Functions'!K34),IF('#_3 Formulas &amp; Functions'!K34&gt;'3 Formulas &amp; Functions'!K34,"TooLow","TooHigh"),"WrongAnswer"),NOT(_xlfn.ISFORMULA('#_3 Formulas &amp; Functions'!K34)),IF(_xlfn.IFS(ISTEXT('#_3 Formulas &amp; Functions'!K34),FALSE,ISLOGICAL('#_3 Formulas &amp; Functions'!K34),FALSE,SUBSTITUTE(CELL("format",'#_3 Formulas &amp; Functions'!K34),"-","")=SUBSTITUTE(CELL("format",'3 Formulas &amp; Functions'!K34),"-",""),FALSE,CELL("format",'#_3 Formulas &amp; Functions'!K34)="G",FALSE,AND(CELL("format",'#_3 Formulas &amp; Functions'!K34)="F0",CELL("format",'3 Formulas &amp; Functions'!K34)="G"),FALSE,TRUE,IFERROR(IF(MATCH(CELL("format",'#_3 Formulas &amp; Functions'!K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Functions'!K34),_xlfn.FORMULATEXT('3 Formulas &amp; Functions'!K34),'3 Formulas &amp; Functions'!K34),"9","#"),"8","#"),"7","#"),"6","#"),"5","#"),"4","#"),"3","#"),"2","#"),"1","#"),"0","#"),"$",""),"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Functions'!K34),_xlfn.FORMULATEXT('3 Formulas &amp; Functions'!K34),'3 Formulas &amp; Functions'!K34),"9","#"),"8","#"),"7","#"),"6","#"),"5","#"),"4","#"),"3","#"),"2","#"),"1","#"),"0","#"),"$",""),"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Functions'!K34),_xlfn.FORMULATEXT('#_3 Formulas &amp; Functions'!K34),'#_3 Formulas &amp; Functions'!K34),"9","#"),"8","#"),"7","#"),"6","#"),"5","#"),"4","#"),"3","#"),"2","#"),"1","#"),"0","#"),"$",""),"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Functions'!K34),_xlfn.FORMULATEXT('#_3 Formulas &amp; Functions'!K34),'#_3 Formulas &amp; Functions'!K34),"9","#"),"8","#"),"7","#"),"6","#"),"5","#"),"4","#"),"3","#"),"2","#"),"1","#"),"0","#"),"$","")," ",""),",","@"),"&gt;","@"),"&lt;","@"),"=","@"),")","@"),"(","@"),"^","@"),"/","@"),"+","@"),"*","@"),"-","@"),"@#","")))/2,TRUE,FALSE),"HardCodeMsg",IF(LEN(IF(_xlfn.ISFORMULA('3 Formulas &amp; Functions'!K34),_xlfn.FORMULATEXT('3 Formulas &amp; Functions'!K34),'3 Formulas &amp; Functions'!K34))-LEN(SUBSTITUTE(IF(_xlfn.ISFORMULA('3 Formulas &amp; Functions'!K34),_xlfn.FORMULATEXT('3 Formulas &amp; Functions'!K34),'3 Formulas &amp; Functions'!K34),"""",""))&gt;LEN(IF(_xlfn.ISFORMULA('#_3 Formulas &amp; Functions'!K34),_xlfn.FORMULATEXT('#_3 Formulas &amp; Functions'!K34),'#_3 Formulas &amp; Functions'!K34))-LEN(SUBSTITUTE(IF(_xlfn.ISFORMULA('#_3 Formulas &amp; Functions'!K34),_xlfn.FORMULATEXT('#_3 Formulas &amp; Functions'!K34),'#_3 Formulas &amp; Functions'!K34),"""","")),TRUE,FALSE),"HardQuoteMsg",IF(LEN(IF(_xlfn.ISFORMULA('3 Formulas &amp; Functions'!K34),_xlfn.FORMULATEXT('3 Formulas &amp; Functions'!K34),'3 Formulas &amp; Functions'!K34))-LEN(SUBSTITUTE(IF(_xlfn.ISFORMULA('3 Formulas &amp; Functions'!K34),_xlfn.FORMULATEXT('3 Formulas &amp; Functions'!K34),'3 Formulas &amp; Functions'!K34),"$",""))&lt;LEN(IF(_xlfn.ISFORMULA('#_3 Formulas &amp; Functions'!K34),_xlfn.FORMULATEXT('#_3 Formulas &amp; Functions'!K34),'#_3 Formulas &amp; Functions'!K34))-LEN(SUBSTITUTE(IF(_xlfn.ISFORMULA('#_3 Formulas &amp; Functions'!K34),_xlfn.FORMULATEXT('#_3 Formulas &amp; Functions'!K34),'#_3 Formulas &amp; Functions'!K34),"$","")),TRUE,FALSE),"MissingAbsMsg",_xlfn.IFS(ISTEXT('#_3 Formulas &amp; Functions'!K34),FALSE,ISLOGICAL('#_3 Formulas &amp; Functions'!K34),FALSE,SUBSTITUTE(CELL("format",'#_3 Formulas &amp; Functions'!K34),"-","")=SUBSTITUTE(CELL("format",'3 Formulas &amp; Functions'!K34),"-",""),FALSE,CELL("format",'#_3 Formulas &amp; Functions'!K34)="G",FALSE,AND(CELL("format",'#_3 Formulas &amp; Functions'!K34)="F0",CELL("format",'3 Formulas &amp; Functions'!K34)="G"),FALSE,TRUE,IFERROR(IF(MATCH(CELL("format",'#_3 Formulas &amp; Functions'!K34),FormatCodes_SFX!$A$4:$A$53,0)&gt;0,TRUE),FALSE),TRUE,TRUE),"FormatMsg",TRUE,"PerfectMsg")</f>
        <v>PerfectMsg</v>
      </c>
      <c r="L34" s="226" t="str">
        <f ca="1">_xlfn.IFS(ISBLANK('3 Formulas &amp; Functions'!L34),"",IF(NOT(ISNA('#_3 Formulas &amp; Functions'!L34)),IF(ISNA('3 Formulas &amp; Functions'!L34),TRUE,FALSE),FALSE),"StuNAMsg",IF(AND(ISNA('#_3 Formulas &amp; Functions'!L34),ISNA('3 Formulas &amp; Functions'!L34)),TRUE,FALSE),"PerfectMsg",IF(NOT(ISERROR('#_3 Formulas &amp; Functions'!L34)),IF(ISERROR('3 Formulas &amp; Functions'!L34),TRUE,FALSE),FALSE),"StuErrorMsg",IF(TYPE('#_3 Formulas &amp; Functions'!L34)&lt;&gt;TYPE('3 Formulas &amp; Functions'!L34),TRUE,FALSE),"WrongTypeMsg",IF(_xlfn.ISFORMULA('#_3 Formulas &amp; Functions'!L34),IF(NOT(_xlfn.ISFORMULA('3 Formulas &amp; Functions'!L34)),TRUE),FALSE),"MissingFormulaMsg",IF(NOT(AND(ISNUMBER(FIND("[",_xlfn.FORMULATEXT('#_3 Formulas &amp; Functions'!L34))),ISNUMBER(FIND("!",_xlfn.FORMULATEXT('#_3 Formulas &amp; Functions'!L34))))),AND(ISNUMBER(FIND("[",_xlfn.FORMULATEXT('3 Formulas &amp; Functions'!L34))),ISNUMBER(FIND("!",_xlfn.FORMULATEXT('3 Formulas &amp; Functions'!L34)))),FALSE),"ExternalRefsMsg",IF(ISNUMBER('#_3 Formulas &amp; Functions'!L34),IF(ABS('#_3 Formulas &amp; Functions'!L34-'3 Formulas &amp; Functions'!L34)&gt;0.00001,TRUE,FALSE),IF('#_3 Formulas &amp; Functions'!L34&lt;&gt;'3 Formulas &amp; Functions'!L34,TRUE,FALSE)),IF(ISNUMBER('#_3 Formulas &amp; Functions'!L34),IF('#_3 Formulas &amp; Functions'!L34&gt;'3 Formulas &amp; Functions'!L34,"TooLow","TooHigh"),"WrongAnswer"),NOT(_xlfn.ISFORMULA('#_3 Formulas &amp; Functions'!L34)),IF(_xlfn.IFS(ISTEXT('#_3 Formulas &amp; Functions'!L34),FALSE,ISLOGICAL('#_3 Formulas &amp; Functions'!L34),FALSE,SUBSTITUTE(CELL("format",'#_3 Formulas &amp; Functions'!L34),"-","")=SUBSTITUTE(CELL("format",'3 Formulas &amp; Functions'!L34),"-",""),FALSE,CELL("format",'#_3 Formulas &amp; Functions'!L34)="G",FALSE,AND(CELL("format",'#_3 Formulas &amp; Functions'!L34)="F0",CELL("format",'3 Formulas &amp; Functions'!L34)="G"),FALSE,TRUE,IFERROR(IF(MATCH(CELL("format",'#_3 Formulas &amp; Functions'!L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Functions'!L34),_xlfn.FORMULATEXT('3 Formulas &amp; Functions'!L34),'3 Formulas &amp; Functions'!L34),"9","#"),"8","#"),"7","#"),"6","#"),"5","#"),"4","#"),"3","#"),"2","#"),"1","#"),"0","#"),"$",""),"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Functions'!L34),_xlfn.FORMULATEXT('3 Formulas &amp; Functions'!L34),'3 Formulas &amp; Functions'!L34),"9","#"),"8","#"),"7","#"),"6","#"),"5","#"),"4","#"),"3","#"),"2","#"),"1","#"),"0","#"),"$",""),"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Functions'!L34),_xlfn.FORMULATEXT('#_3 Formulas &amp; Functions'!L34),'#_3 Formulas &amp; Functions'!L34),"9","#"),"8","#"),"7","#"),"6","#"),"5","#"),"4","#"),"3","#"),"2","#"),"1","#"),"0","#"),"$",""),"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Functions'!L34),_xlfn.FORMULATEXT('#_3 Formulas &amp; Functions'!L34),'#_3 Formulas &amp; Functions'!L34),"9","#"),"8","#"),"7","#"),"6","#"),"5","#"),"4","#"),"3","#"),"2","#"),"1","#"),"0","#"),"$","")," ",""),",","@"),"&gt;","@"),"&lt;","@"),"=","@"),")","@"),"(","@"),"^","@"),"/","@"),"+","@"),"*","@"),"-","@"),"@#","")))/2,TRUE,FALSE),"HardCodeMsg",IF(LEN(IF(_xlfn.ISFORMULA('3 Formulas &amp; Functions'!L34),_xlfn.FORMULATEXT('3 Formulas &amp; Functions'!L34),'3 Formulas &amp; Functions'!L34))-LEN(SUBSTITUTE(IF(_xlfn.ISFORMULA('3 Formulas &amp; Functions'!L34),_xlfn.FORMULATEXT('3 Formulas &amp; Functions'!L34),'3 Formulas &amp; Functions'!L34),"""",""))&gt;LEN(IF(_xlfn.ISFORMULA('#_3 Formulas &amp; Functions'!L34),_xlfn.FORMULATEXT('#_3 Formulas &amp; Functions'!L34),'#_3 Formulas &amp; Functions'!L34))-LEN(SUBSTITUTE(IF(_xlfn.ISFORMULA('#_3 Formulas &amp; Functions'!L34),_xlfn.FORMULATEXT('#_3 Formulas &amp; Functions'!L34),'#_3 Formulas &amp; Functions'!L34),"""","")),TRUE,FALSE),"HardQuoteMsg",IF(LEN(IF(_xlfn.ISFORMULA('3 Formulas &amp; Functions'!L34),_xlfn.FORMULATEXT('3 Formulas &amp; Functions'!L34),'3 Formulas &amp; Functions'!L34))-LEN(SUBSTITUTE(IF(_xlfn.ISFORMULA('3 Formulas &amp; Functions'!L34),_xlfn.FORMULATEXT('3 Formulas &amp; Functions'!L34),'3 Formulas &amp; Functions'!L34),"$",""))&lt;LEN(IF(_xlfn.ISFORMULA('#_3 Formulas &amp; Functions'!L34),_xlfn.FORMULATEXT('#_3 Formulas &amp; Functions'!L34),'#_3 Formulas &amp; Functions'!L34))-LEN(SUBSTITUTE(IF(_xlfn.ISFORMULA('#_3 Formulas &amp; Functions'!L34),_xlfn.FORMULATEXT('#_3 Formulas &amp; Functions'!L34),'#_3 Formulas &amp; Functions'!L34),"$","")),TRUE,FALSE),"MissingAbsMsg",_xlfn.IFS(ISTEXT('#_3 Formulas &amp; Functions'!L34),FALSE,ISLOGICAL('#_3 Formulas &amp; Functions'!L34),FALSE,SUBSTITUTE(CELL("format",'#_3 Formulas &amp; Functions'!L34),"-","")=SUBSTITUTE(CELL("format",'3 Formulas &amp; Functions'!L34),"-",""),FALSE,CELL("format",'#_3 Formulas &amp; Functions'!L34)="G",FALSE,AND(CELL("format",'#_3 Formulas &amp; Functions'!L34)="F0",CELL("format",'3 Formulas &amp; Functions'!L34)="G"),FALSE,TRUE,IFERROR(IF(MATCH(CELL("format",'#_3 Formulas &amp; Functions'!L34),FormatCodes_SFX!$A$4:$A$53,0)&gt;0,TRUE),FALSE),TRUE,TRUE),"FormatMsg",TRUE,"PerfectMsg")</f>
        <v>PerfectMsg</v>
      </c>
      <c r="M34" s="200"/>
      <c r="N34" s="227">
        <v>0</v>
      </c>
      <c r="O34" s="228" t="str">
        <f ca="1">_xlfn.IFS(ISBLANK('3 Formulas &amp; Functions'!O34),"",IF(NOT(ISNA('#_3 Formulas &amp; Functions'!O34)),IF(ISNA('3 Formulas &amp; Functions'!O34),TRUE,FALSE),FALSE),"StuNAMsg",IF(AND(ISNA('#_3 Formulas &amp; Functions'!O34),ISNA('3 Formulas &amp; Functions'!O34)),TRUE,FALSE),"PerfectMsg",IF(NOT(ISERROR('#_3 Formulas &amp; Functions'!O34)),IF(ISERROR('3 Formulas &amp; Functions'!O34),TRUE,FALSE),FALSE),"StuErrorMsg",IF(TYPE('#_3 Formulas &amp; Functions'!O34)&lt;&gt;TYPE('3 Formulas &amp; Functions'!O34),TRUE,FALSE),"WrongTypeMsg",IF(_xlfn.ISFORMULA('#_3 Formulas &amp; Functions'!O34),IF(NOT(_xlfn.ISFORMULA('3 Formulas &amp; Functions'!O34)),TRUE),FALSE),"MissingFormulaMsg",IF(NOT(AND(ISNUMBER(FIND("[",_xlfn.FORMULATEXT('#_3 Formulas &amp; Functions'!O34))),ISNUMBER(FIND("!",_xlfn.FORMULATEXT('#_3 Formulas &amp; Functions'!O34))))),AND(ISNUMBER(FIND("[",_xlfn.FORMULATEXT('3 Formulas &amp; Functions'!O34))),ISNUMBER(FIND("!",_xlfn.FORMULATEXT('3 Formulas &amp; Functions'!O34)))),FALSE),"ExternalRefsMsg",IF(ISNUMBER('#_3 Formulas &amp; Functions'!O34),IF(ABS('#_3 Formulas &amp; Functions'!O34-'3 Formulas &amp; Functions'!O34)&gt;0.00001,TRUE,FALSE),IF('#_3 Formulas &amp; Functions'!O34&lt;&gt;'3 Formulas &amp; Functions'!O34,TRUE,FALSE)),IF(ISNUMBER('#_3 Formulas &amp; Functions'!O34),IF('#_3 Formulas &amp; Functions'!O34&gt;'3 Formulas &amp; Functions'!O34,"TooLow","TooHigh"),"WrongAnswer"),NOT(_xlfn.ISFORMULA('#_3 Formulas &amp; Functions'!O34)),IF(_xlfn.IFS(ISTEXT('#_3 Formulas &amp; Functions'!O34),FALSE,ISLOGICAL('#_3 Formulas &amp; Functions'!O34),FALSE,SUBSTITUTE(CELL("format",'#_3 Formulas &amp; Functions'!O34),"-","")=SUBSTITUTE(CELL("format",'3 Formulas &amp; Functions'!O34),"-",""),FALSE,CELL("format",'#_3 Formulas &amp; Functions'!O34)="G",FALSE,AND(CELL("format",'#_3 Formulas &amp; Functions'!O34)="F0",CELL("format",'3 Formulas &amp; Functions'!O34)="G"),FALSE,TRUE,IFERROR(IF(MATCH(CELL("format",'#_3 Formulas &amp; Functions'!O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Functions'!O34),_xlfn.FORMULATEXT('3 Formulas &amp; Functions'!O34),'3 Formulas &amp; Functions'!O34),"9","#"),"8","#"),"7","#"),"6","#"),"5","#"),"4","#"),"3","#"),"2","#"),"1","#"),"0","#"),"$",""),"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Functions'!O34),_xlfn.FORMULATEXT('3 Formulas &amp; Functions'!O34),'3 Formulas &amp; Functions'!O34),"9","#"),"8","#"),"7","#"),"6","#"),"5","#"),"4","#"),"3","#"),"2","#"),"1","#"),"0","#"),"$",""),"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Functions'!O34),_xlfn.FORMULATEXT('#_3 Formulas &amp; Functions'!O34),'#_3 Formulas &amp; Functions'!O34),"9","#"),"8","#"),"7","#"),"6","#"),"5","#"),"4","#"),"3","#"),"2","#"),"1","#"),"0","#"),"$",""),"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Functions'!O34),_xlfn.FORMULATEXT('#_3 Formulas &amp; Functions'!O34),'#_3 Formulas &amp; Functions'!O34),"9","#"),"8","#"),"7","#"),"6","#"),"5","#"),"4","#"),"3","#"),"2","#"),"1","#"),"0","#"),"$","")," ",""),",","@"),"&gt;","@"),"&lt;","@"),"=","@"),")","@"),"(","@"),"^","@"),"/","@"),"+","@"),"*","@"),"-","@"),"@#","")))/2,TRUE,FALSE),"HardCodeMsg",IF(LEN(IF(_xlfn.ISFORMULA('3 Formulas &amp; Functions'!O34),_xlfn.FORMULATEXT('3 Formulas &amp; Functions'!O34),'3 Formulas &amp; Functions'!O34))-LEN(SUBSTITUTE(IF(_xlfn.ISFORMULA('3 Formulas &amp; Functions'!O34),_xlfn.FORMULATEXT('3 Formulas &amp; Functions'!O34),'3 Formulas &amp; Functions'!O34),"""",""))&gt;LEN(IF(_xlfn.ISFORMULA('#_3 Formulas &amp; Functions'!O34),_xlfn.FORMULATEXT('#_3 Formulas &amp; Functions'!O34),'#_3 Formulas &amp; Functions'!O34))-LEN(SUBSTITUTE(IF(_xlfn.ISFORMULA('#_3 Formulas &amp; Functions'!O34),_xlfn.FORMULATEXT('#_3 Formulas &amp; Functions'!O34),'#_3 Formulas &amp; Functions'!O34),"""","")),TRUE,FALSE),"HardQuoteMsg",IF(LEN(IF(_xlfn.ISFORMULA('3 Formulas &amp; Functions'!O34),_xlfn.FORMULATEXT('3 Formulas &amp; Functions'!O34),'3 Formulas &amp; Functions'!O34))-LEN(SUBSTITUTE(IF(_xlfn.ISFORMULA('3 Formulas &amp; Functions'!O34),_xlfn.FORMULATEXT('3 Formulas &amp; Functions'!O34),'3 Formulas &amp; Functions'!O34),"$",""))&lt;LEN(IF(_xlfn.ISFORMULA('#_3 Formulas &amp; Functions'!O34),_xlfn.FORMULATEXT('#_3 Formulas &amp; Functions'!O34),'#_3 Formulas &amp; Functions'!O34))-LEN(SUBSTITUTE(IF(_xlfn.ISFORMULA('#_3 Formulas &amp; Functions'!O34),_xlfn.FORMULATEXT('#_3 Formulas &amp; Functions'!O34),'#_3 Formulas &amp; Functions'!O34),"$","")),TRUE,FALSE),"MissingAbsMsg",_xlfn.IFS(ISTEXT('#_3 Formulas &amp; Functions'!O34),FALSE,ISLOGICAL('#_3 Formulas &amp; Functions'!O34),FALSE,SUBSTITUTE(CELL("format",'#_3 Formulas &amp; Functions'!O34),"-","")=SUBSTITUTE(CELL("format",'3 Formulas &amp; Functions'!O34),"-",""),FALSE,CELL("format",'#_3 Formulas &amp; Functions'!O34)="G",FALSE,AND(CELL("format",'#_3 Formulas &amp; Functions'!O34)="F0",CELL("format",'3 Formulas &amp; Functions'!O34)="G"),FALSE,TRUE,IFERROR(IF(MATCH(CELL("format",'#_3 Formulas &amp; Functions'!O34),FormatCodes_SFX!$A$4:$A$53,0)&gt;0,TRUE),FALSE),TRUE,TRUE),"FormatMsg",TRUE,"PerfectMsg")</f>
        <v>PerfectMsg</v>
      </c>
      <c r="Q34" s="179"/>
      <c r="R34" s="174">
        <v>0</v>
      </c>
      <c r="S34" s="179">
        <v>0</v>
      </c>
    </row>
    <row r="35" spans="3:19" ht="16.149999999999999" customHeight="1">
      <c r="Q35" s="179"/>
      <c r="R35" s="174">
        <v>0</v>
      </c>
      <c r="S35" s="179">
        <v>0</v>
      </c>
    </row>
    <row r="36" spans="3:19" ht="16.149999999999999" hidden="1" customHeight="1">
      <c r="Q36" s="179">
        <v>9999</v>
      </c>
      <c r="S36" s="179"/>
    </row>
    <row r="37" spans="3:19" ht="16.149999999999999" customHeight="1">
      <c r="C37" s="366">
        <v>0</v>
      </c>
      <c r="D37" s="366"/>
      <c r="E37" s="366"/>
      <c r="G37" s="366">
        <v>0</v>
      </c>
      <c r="H37" s="366"/>
      <c r="I37" s="366"/>
      <c r="J37" s="366"/>
      <c r="K37" s="366"/>
      <c r="L37" s="366"/>
      <c r="M37" s="200"/>
      <c r="N37" s="366">
        <v>0</v>
      </c>
      <c r="O37" s="366"/>
      <c r="Q37" s="179"/>
      <c r="R37" s="174">
        <v>0</v>
      </c>
      <c r="S37" s="179">
        <v>0</v>
      </c>
    </row>
    <row r="38" spans="3:19">
      <c r="C38" s="208">
        <v>0</v>
      </c>
      <c r="D38" s="208">
        <v>0</v>
      </c>
      <c r="E38" s="210">
        <v>0</v>
      </c>
      <c r="G38" s="210">
        <v>0</v>
      </c>
      <c r="H38" s="210">
        <v>0</v>
      </c>
      <c r="I38" s="210">
        <v>0</v>
      </c>
      <c r="J38" s="210">
        <v>0</v>
      </c>
      <c r="K38" s="210">
        <v>0</v>
      </c>
      <c r="L38" s="210">
        <v>0</v>
      </c>
      <c r="M38" s="200"/>
      <c r="N38" s="210">
        <v>0</v>
      </c>
      <c r="O38" s="210">
        <v>0</v>
      </c>
      <c r="Q38" s="179"/>
      <c r="R38" s="174">
        <v>0</v>
      </c>
      <c r="S38" s="179">
        <v>0</v>
      </c>
    </row>
    <row r="39" spans="3:19" ht="16.149999999999999" customHeight="1">
      <c r="C39" s="216">
        <v>0</v>
      </c>
      <c r="D39" s="230">
        <v>0</v>
      </c>
      <c r="E39" s="216" t="str">
        <f ca="1">_xlfn.IFS(ISBLANK('3 Formulas &amp; Functions'!E39),"",IF(NOT(ISNA('#_3 Formulas &amp; Functions'!E39)),IF(ISNA('3 Formulas &amp; Functions'!E39),TRUE,FALSE),FALSE),"StuNAMsg",IF(AND(ISNA('#_3 Formulas &amp; Functions'!E39),ISNA('3 Formulas &amp; Functions'!E39)),TRUE,FALSE),"PerfectMsg",IF(NOT(ISERROR('#_3 Formulas &amp; Functions'!E39)),IF(ISERROR('3 Formulas &amp; Functions'!E39),TRUE,FALSE),FALSE),"StuErrorMsg",IF(TYPE('#_3 Formulas &amp; Functions'!E39)&lt;&gt;TYPE('3 Formulas &amp; Functions'!E39),TRUE,FALSE),"WrongTypeMsg",IF(_xlfn.ISFORMULA('#_3 Formulas &amp; Functions'!E39),IF(NOT(_xlfn.ISFORMULA('3 Formulas &amp; Functions'!E39)),TRUE),FALSE),"MissingFormulaMsg",IF(NOT(AND(ISNUMBER(FIND("[",_xlfn.FORMULATEXT('#_3 Formulas &amp; Functions'!E39))),ISNUMBER(FIND("!",_xlfn.FORMULATEXT('#_3 Formulas &amp; Functions'!E39))))),AND(ISNUMBER(FIND("[",_xlfn.FORMULATEXT('3 Formulas &amp; Functions'!E39))),ISNUMBER(FIND("!",_xlfn.FORMULATEXT('3 Formulas &amp; Functions'!E39)))),FALSE),"ExternalRefsMsg",IF(ISNUMBER('#_3 Formulas &amp; Functions'!E39),IF(ABS('#_3 Formulas &amp; Functions'!E39-'3 Formulas &amp; Functions'!E39)&gt;0.00001,TRUE,FALSE),IF('#_3 Formulas &amp; Functions'!E39&lt;&gt;'3 Formulas &amp; Functions'!E39,TRUE,FALSE)),IF(ISNUMBER('#_3 Formulas &amp; Functions'!E39),IF('#_3 Formulas &amp; Functions'!E39&gt;'3 Formulas &amp; Functions'!E39,"TooLow","TooHigh"),"WrongAnswer"),NOT(_xlfn.ISFORMULA('#_3 Formulas &amp; Functions'!E39)),IF(_xlfn.IFS(ISTEXT('#_3 Formulas &amp; Functions'!E39),FALSE,ISLOGICAL('#_3 Formulas &amp; Functions'!E39),FALSE,SUBSTITUTE(CELL("format",'#_3 Formulas &amp; Functions'!E39),"-","")=SUBSTITUTE(CELL("format",'3 Formulas &amp; Functions'!E39),"-",""),FALSE,CELL("format",'#_3 Formulas &amp; Functions'!E39)="G",FALSE,AND(CELL("format",'#_3 Formulas &amp; Functions'!E39)="F0",CELL("format",'3 Formulas &amp; Functions'!E39)="G"),FALSE,TRUE,IFERROR(IF(MATCH(CELL("format",'#_3 Formulas &amp; Functions'!E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Functions'!E39),_xlfn.FORMULATEXT('3 Formulas &amp; Functions'!E39),'3 Formulas &amp; Functions'!E39),"9","#"),"8","#"),"7","#"),"6","#"),"5","#"),"4","#"),"3","#"),"2","#"),"1","#"),"0","#"),"$",""),"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Functions'!E39),_xlfn.FORMULATEXT('3 Formulas &amp; Functions'!E39),'3 Formulas &amp; Functions'!E39),"9","#"),"8","#"),"7","#"),"6","#"),"5","#"),"4","#"),"3","#"),"2","#"),"1","#"),"0","#"),"$",""),"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Functions'!E39),_xlfn.FORMULATEXT('#_3 Formulas &amp; Functions'!E39),'#_3 Formulas &amp; Functions'!E39),"9","#"),"8","#"),"7","#"),"6","#"),"5","#"),"4","#"),"3","#"),"2","#"),"1","#"),"0","#"),"$",""),"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Functions'!E39),_xlfn.FORMULATEXT('#_3 Formulas &amp; Functions'!E39),'#_3 Formulas &amp; Functions'!E39),"9","#"),"8","#"),"7","#"),"6","#"),"5","#"),"4","#"),"3","#"),"2","#"),"1","#"),"0","#"),"$","")," ",""),",","@"),"&gt;","@"),"&lt;","@"),"=","@"),")","@"),"(","@"),"^","@"),"/","@"),"+","@"),"*","@"),"-","@"),"@#","")))/2,TRUE,FALSE),"HardCodeMsg",IF(LEN(IF(_xlfn.ISFORMULA('3 Formulas &amp; Functions'!E39),_xlfn.FORMULATEXT('3 Formulas &amp; Functions'!E39),'3 Formulas &amp; Functions'!E39))-LEN(SUBSTITUTE(IF(_xlfn.ISFORMULA('3 Formulas &amp; Functions'!E39),_xlfn.FORMULATEXT('3 Formulas &amp; Functions'!E39),'3 Formulas &amp; Functions'!E39),"""",""))&gt;LEN(IF(_xlfn.ISFORMULA('#_3 Formulas &amp; Functions'!E39),_xlfn.FORMULATEXT('#_3 Formulas &amp; Functions'!E39),'#_3 Formulas &amp; Functions'!E39))-LEN(SUBSTITUTE(IF(_xlfn.ISFORMULA('#_3 Formulas &amp; Functions'!E39),_xlfn.FORMULATEXT('#_3 Formulas &amp; Functions'!E39),'#_3 Formulas &amp; Functions'!E39),"""","")),TRUE,FALSE),"HardQuoteMsg",IF(LEN(IF(_xlfn.ISFORMULA('3 Formulas &amp; Functions'!E39),_xlfn.FORMULATEXT('3 Formulas &amp; Functions'!E39),'3 Formulas &amp; Functions'!E39))-LEN(SUBSTITUTE(IF(_xlfn.ISFORMULA('3 Formulas &amp; Functions'!E39),_xlfn.FORMULATEXT('3 Formulas &amp; Functions'!E39),'3 Formulas &amp; Functions'!E39),"$",""))&lt;LEN(IF(_xlfn.ISFORMULA('#_3 Formulas &amp; Functions'!E39),_xlfn.FORMULATEXT('#_3 Formulas &amp; Functions'!E39),'#_3 Formulas &amp; Functions'!E39))-LEN(SUBSTITUTE(IF(_xlfn.ISFORMULA('#_3 Formulas &amp; Functions'!E39),_xlfn.FORMULATEXT('#_3 Formulas &amp; Functions'!E39),'#_3 Formulas &amp; Functions'!E39),"$","")),TRUE,FALSE),"MissingAbsMsg",_xlfn.IFS(ISTEXT('#_3 Formulas &amp; Functions'!E39),FALSE,ISLOGICAL('#_3 Formulas &amp; Functions'!E39),FALSE,SUBSTITUTE(CELL("format",'#_3 Formulas &amp; Functions'!E39),"-","")=SUBSTITUTE(CELL("format",'3 Formulas &amp; Functions'!E39),"-",""),FALSE,CELL("format",'#_3 Formulas &amp; Functions'!E39)="G",FALSE,AND(CELL("format",'#_3 Formulas &amp; Functions'!E39)="F0",CELL("format",'3 Formulas &amp; Functions'!E39)="G"),FALSE,TRUE,IFERROR(IF(MATCH(CELL("format",'#_3 Formulas &amp; Functions'!E39),FormatCodes_SFX!$A$4:$A$53,0)&gt;0,TRUE),FALSE),TRUE,TRUE),"FormatMsg",TRUE,"PerfectMsg")</f>
        <v>PerfectMsg</v>
      </c>
      <c r="G39" s="231">
        <v>0</v>
      </c>
      <c r="H39" s="232">
        <v>0</v>
      </c>
      <c r="I39" s="232">
        <v>0</v>
      </c>
      <c r="J39" s="232">
        <v>0</v>
      </c>
      <c r="K39" s="232">
        <v>0</v>
      </c>
      <c r="L39" s="233" t="str">
        <f ca="1">_xlfn.IFS(ISBLANK('3 Formulas &amp; Functions'!L39),"",IF(NOT(ISNA('#_3 Formulas &amp; Functions'!L39)),IF(ISNA('3 Formulas &amp; Functions'!L39),TRUE,FALSE),FALSE),"StuNAMsg",IF(AND(ISNA('#_3 Formulas &amp; Functions'!L39),ISNA('3 Formulas &amp; Functions'!L39)),TRUE,FALSE),"PerfectMsg",IF(NOT(ISERROR('#_3 Formulas &amp; Functions'!L39)),IF(ISERROR('3 Formulas &amp; Functions'!L39),TRUE,FALSE),FALSE),"StuErrorMsg",IF(TYPE('#_3 Formulas &amp; Functions'!L39)&lt;&gt;TYPE('3 Formulas &amp; Functions'!L39),TRUE,FALSE),"WrongTypeMsg",IF(_xlfn.ISFORMULA('#_3 Formulas &amp; Functions'!L39),IF(NOT(_xlfn.ISFORMULA('3 Formulas &amp; Functions'!L39)),TRUE),FALSE),"MissingFormulaMsg",IF(NOT(AND(ISNUMBER(FIND("[",_xlfn.FORMULATEXT('#_3 Formulas &amp; Functions'!L39))),ISNUMBER(FIND("!",_xlfn.FORMULATEXT('#_3 Formulas &amp; Functions'!L39))))),AND(ISNUMBER(FIND("[",_xlfn.FORMULATEXT('3 Formulas &amp; Functions'!L39))),ISNUMBER(FIND("!",_xlfn.FORMULATEXT('3 Formulas &amp; Functions'!L39)))),FALSE),"ExternalRefsMsg",IF(ISNUMBER('#_3 Formulas &amp; Functions'!L39),IF(ABS('#_3 Formulas &amp; Functions'!L39-'3 Formulas &amp; Functions'!L39)&gt;0.00001,TRUE,FALSE),IF('#_3 Formulas &amp; Functions'!L39&lt;&gt;'3 Formulas &amp; Functions'!L39,TRUE,FALSE)),IF(ISNUMBER('#_3 Formulas &amp; Functions'!L39),IF('#_3 Formulas &amp; Functions'!L39&gt;'3 Formulas &amp; Functions'!L39,"TooLow","TooHigh"),"WrongAnswer"),NOT(_xlfn.ISFORMULA('#_3 Formulas &amp; Functions'!L39)),IF(_xlfn.IFS(ISTEXT('#_3 Formulas &amp; Functions'!L39),FALSE,ISLOGICAL('#_3 Formulas &amp; Functions'!L39),FALSE,SUBSTITUTE(CELL("format",'#_3 Formulas &amp; Functions'!L39),"-","")=SUBSTITUTE(CELL("format",'3 Formulas &amp; Functions'!L39),"-",""),FALSE,CELL("format",'#_3 Formulas &amp; Functions'!L39)="G",FALSE,AND(CELL("format",'#_3 Formulas &amp; Functions'!L39)="F0",CELL("format",'3 Formulas &amp; Functions'!L39)="G"),FALSE,TRUE,IFERROR(IF(MATCH(CELL("format",'#_3 Formulas &amp; Functions'!L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Functions'!L39),_xlfn.FORMULATEXT('3 Formulas &amp; Functions'!L39),'3 Formulas &amp; Functions'!L39),"9","#"),"8","#"),"7","#"),"6","#"),"5","#"),"4","#"),"3","#"),"2","#"),"1","#"),"0","#"),"$",""),"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Functions'!L39),_xlfn.FORMULATEXT('3 Formulas &amp; Functions'!L39),'3 Formulas &amp; Functions'!L39),"9","#"),"8","#"),"7","#"),"6","#"),"5","#"),"4","#"),"3","#"),"2","#"),"1","#"),"0","#"),"$",""),"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Functions'!L39),_xlfn.FORMULATEXT('#_3 Formulas &amp; Functions'!L39),'#_3 Formulas &amp; Functions'!L39),"9","#"),"8","#"),"7","#"),"6","#"),"5","#"),"4","#"),"3","#"),"2","#"),"1","#"),"0","#"),"$",""),"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Functions'!L39),_xlfn.FORMULATEXT('#_3 Formulas &amp; Functions'!L39),'#_3 Formulas &amp; Functions'!L39),"9","#"),"8","#"),"7","#"),"6","#"),"5","#"),"4","#"),"3","#"),"2","#"),"1","#"),"0","#"),"$","")," ",""),",","@"),"&gt;","@"),"&lt;","@"),"=","@"),")","@"),"(","@"),"^","@"),"/","@"),"+","@"),"*","@"),"-","@"),"@#","")))/2,TRUE,FALSE),"HardCodeMsg",IF(LEN(IF(_xlfn.ISFORMULA('3 Formulas &amp; Functions'!L39),_xlfn.FORMULATEXT('3 Formulas &amp; Functions'!L39),'3 Formulas &amp; Functions'!L39))-LEN(SUBSTITUTE(IF(_xlfn.ISFORMULA('3 Formulas &amp; Functions'!L39),_xlfn.FORMULATEXT('3 Formulas &amp; Functions'!L39),'3 Formulas &amp; Functions'!L39),"""",""))&gt;LEN(IF(_xlfn.ISFORMULA('#_3 Formulas &amp; Functions'!L39),_xlfn.FORMULATEXT('#_3 Formulas &amp; Functions'!L39),'#_3 Formulas &amp; Functions'!L39))-LEN(SUBSTITUTE(IF(_xlfn.ISFORMULA('#_3 Formulas &amp; Functions'!L39),_xlfn.FORMULATEXT('#_3 Formulas &amp; Functions'!L39),'#_3 Formulas &amp; Functions'!L39),"""","")),TRUE,FALSE),"HardQuoteMsg",IF(LEN(IF(_xlfn.ISFORMULA('3 Formulas &amp; Functions'!L39),_xlfn.FORMULATEXT('3 Formulas &amp; Functions'!L39),'3 Formulas &amp; Functions'!L39))-LEN(SUBSTITUTE(IF(_xlfn.ISFORMULA('3 Formulas &amp; Functions'!L39),_xlfn.FORMULATEXT('3 Formulas &amp; Functions'!L39),'3 Formulas &amp; Functions'!L39),"$",""))&lt;LEN(IF(_xlfn.ISFORMULA('#_3 Formulas &amp; Functions'!L39),_xlfn.FORMULATEXT('#_3 Formulas &amp; Functions'!L39),'#_3 Formulas &amp; Functions'!L39))-LEN(SUBSTITUTE(IF(_xlfn.ISFORMULA('#_3 Formulas &amp; Functions'!L39),_xlfn.FORMULATEXT('#_3 Formulas &amp; Functions'!L39),'#_3 Formulas &amp; Functions'!L39),"$","")),TRUE,FALSE),"MissingAbsMsg",_xlfn.IFS(ISTEXT('#_3 Formulas &amp; Functions'!L39),FALSE,ISLOGICAL('#_3 Formulas &amp; Functions'!L39),FALSE,SUBSTITUTE(CELL("format",'#_3 Formulas &amp; Functions'!L39),"-","")=SUBSTITUTE(CELL("format",'3 Formulas &amp; Functions'!L39),"-",""),FALSE,CELL("format",'#_3 Formulas &amp; Functions'!L39)="G",FALSE,AND(CELL("format",'#_3 Formulas &amp; Functions'!L39)="F0",CELL("format",'3 Formulas &amp; Functions'!L39)="G"),FALSE,TRUE,IFERROR(IF(MATCH(CELL("format",'#_3 Formulas &amp; Functions'!L39),FormatCodes_SFX!$A$4:$A$53,0)&gt;0,TRUE),FALSE),TRUE,TRUE),"FormatMsg",TRUE,"PerfectMsg")</f>
        <v>PerfectMsg</v>
      </c>
      <c r="M39" s="200"/>
      <c r="N39" s="227">
        <v>0</v>
      </c>
      <c r="O39" s="217" t="str">
        <f ca="1">_xlfn.IFS(ISBLANK('3 Formulas &amp; Functions'!O39),"",IF(NOT(ISNA('#_3 Formulas &amp; Functions'!O39)),IF(ISNA('3 Formulas &amp; Functions'!O39),TRUE,FALSE),FALSE),"StuNAMsg",IF(AND(ISNA('#_3 Formulas &amp; Functions'!O39),ISNA('3 Formulas &amp; Functions'!O39)),TRUE,FALSE),"PerfectMsg",IF(NOT(ISERROR('#_3 Formulas &amp; Functions'!O39)),IF(ISERROR('3 Formulas &amp; Functions'!O39),TRUE,FALSE),FALSE),"StuErrorMsg",IF(TYPE('#_3 Formulas &amp; Functions'!O39)&lt;&gt;TYPE('3 Formulas &amp; Functions'!O39),TRUE,FALSE),"WrongTypeMsg",IF(_xlfn.ISFORMULA('#_3 Formulas &amp; Functions'!O39),IF(NOT(_xlfn.ISFORMULA('3 Formulas &amp; Functions'!O39)),TRUE),FALSE),"MissingFormulaMsg",IF(NOT(AND(ISNUMBER(FIND("[",_xlfn.FORMULATEXT('#_3 Formulas &amp; Functions'!O39))),ISNUMBER(FIND("!",_xlfn.FORMULATEXT('#_3 Formulas &amp; Functions'!O39))))),AND(ISNUMBER(FIND("[",_xlfn.FORMULATEXT('3 Formulas &amp; Functions'!O39))),ISNUMBER(FIND("!",_xlfn.FORMULATEXT('3 Formulas &amp; Functions'!O39)))),FALSE),"ExternalRefsMsg",IF(ISNUMBER('#_3 Formulas &amp; Functions'!O39),IF(ABS('#_3 Formulas &amp; Functions'!O39-'3 Formulas &amp; Functions'!O39)&gt;0.00001,TRUE,FALSE),IF('#_3 Formulas &amp; Functions'!O39&lt;&gt;'3 Formulas &amp; Functions'!O39,TRUE,FALSE)),IF(ISNUMBER('#_3 Formulas &amp; Functions'!O39),IF('#_3 Formulas &amp; Functions'!O39&gt;'3 Formulas &amp; Functions'!O39,"TooLow","TooHigh"),"WrongAnswer"),NOT(_xlfn.ISFORMULA('#_3 Formulas &amp; Functions'!O39)),IF(_xlfn.IFS(ISTEXT('#_3 Formulas &amp; Functions'!O39),FALSE,ISLOGICAL('#_3 Formulas &amp; Functions'!O39),FALSE,SUBSTITUTE(CELL("format",'#_3 Formulas &amp; Functions'!O39),"-","")=SUBSTITUTE(CELL("format",'3 Formulas &amp; Functions'!O39),"-",""),FALSE,CELL("format",'#_3 Formulas &amp; Functions'!O39)="G",FALSE,AND(CELL("format",'#_3 Formulas &amp; Functions'!O39)="F0",CELL("format",'3 Formulas &amp; Functions'!O39)="G"),FALSE,TRUE,IFERROR(IF(MATCH(CELL("format",'#_3 Formulas &amp; Functions'!O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Functions'!O39),_xlfn.FORMULATEXT('3 Formulas &amp; Functions'!O39),'3 Formulas &amp; Functions'!O39),"9","#"),"8","#"),"7","#"),"6","#"),"5","#"),"4","#"),"3","#"),"2","#"),"1","#"),"0","#"),"$",""),"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Functions'!O39),_xlfn.FORMULATEXT('3 Formulas &amp; Functions'!O39),'3 Formulas &amp; Functions'!O39),"9","#"),"8","#"),"7","#"),"6","#"),"5","#"),"4","#"),"3","#"),"2","#"),"1","#"),"0","#"),"$",""),"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Functions'!O39),_xlfn.FORMULATEXT('#_3 Formulas &amp; Functions'!O39),'#_3 Formulas &amp; Functions'!O39),"9","#"),"8","#"),"7","#"),"6","#"),"5","#"),"4","#"),"3","#"),"2","#"),"1","#"),"0","#"),"$",""),"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Functions'!O39),_xlfn.FORMULATEXT('#_3 Formulas &amp; Functions'!O39),'#_3 Formulas &amp; Functions'!O39),"9","#"),"8","#"),"7","#"),"6","#"),"5","#"),"4","#"),"3","#"),"2","#"),"1","#"),"0","#"),"$","")," ",""),",","@"),"&gt;","@"),"&lt;","@"),"=","@"),")","@"),"(","@"),"^","@"),"/","@"),"+","@"),"*","@"),"-","@"),"@#","")))/2,TRUE,FALSE),"HardCodeMsg",IF(LEN(IF(_xlfn.ISFORMULA('3 Formulas &amp; Functions'!O39),_xlfn.FORMULATEXT('3 Formulas &amp; Functions'!O39),'3 Formulas &amp; Functions'!O39))-LEN(SUBSTITUTE(IF(_xlfn.ISFORMULA('3 Formulas &amp; Functions'!O39),_xlfn.FORMULATEXT('3 Formulas &amp; Functions'!O39),'3 Formulas &amp; Functions'!O39),"""",""))&gt;LEN(IF(_xlfn.ISFORMULA('#_3 Formulas &amp; Functions'!O39),_xlfn.FORMULATEXT('#_3 Formulas &amp; Functions'!O39),'#_3 Formulas &amp; Functions'!O39))-LEN(SUBSTITUTE(IF(_xlfn.ISFORMULA('#_3 Formulas &amp; Functions'!O39),_xlfn.FORMULATEXT('#_3 Formulas &amp; Functions'!O39),'#_3 Formulas &amp; Functions'!O39),"""","")),TRUE,FALSE),"HardQuoteMsg",IF(LEN(IF(_xlfn.ISFORMULA('3 Formulas &amp; Functions'!O39),_xlfn.FORMULATEXT('3 Formulas &amp; Functions'!O39),'3 Formulas &amp; Functions'!O39))-LEN(SUBSTITUTE(IF(_xlfn.ISFORMULA('3 Formulas &amp; Functions'!O39),_xlfn.FORMULATEXT('3 Formulas &amp; Functions'!O39),'3 Formulas &amp; Functions'!O39),"$",""))&lt;LEN(IF(_xlfn.ISFORMULA('#_3 Formulas &amp; Functions'!O39),_xlfn.FORMULATEXT('#_3 Formulas &amp; Functions'!O39),'#_3 Formulas &amp; Functions'!O39))-LEN(SUBSTITUTE(IF(_xlfn.ISFORMULA('#_3 Formulas &amp; Functions'!O39),_xlfn.FORMULATEXT('#_3 Formulas &amp; Functions'!O39),'#_3 Formulas &amp; Functions'!O39),"$","")),TRUE,FALSE),"MissingAbsMsg",_xlfn.IFS(ISTEXT('#_3 Formulas &amp; Functions'!O39),FALSE,ISLOGICAL('#_3 Formulas &amp; Functions'!O39),FALSE,SUBSTITUTE(CELL("format",'#_3 Formulas &amp; Functions'!O39),"-","")=SUBSTITUTE(CELL("format",'3 Formulas &amp; Functions'!O39),"-",""),FALSE,CELL("format",'#_3 Formulas &amp; Functions'!O39)="G",FALSE,AND(CELL("format",'#_3 Formulas &amp; Functions'!O39)="F0",CELL("format",'3 Formulas &amp; Functions'!O39)="G"),FALSE,TRUE,IFERROR(IF(MATCH(CELL("format",'#_3 Formulas &amp; Functions'!O39),FormatCodes_SFX!$A$4:$A$53,0)&gt;0,TRUE),FALSE),TRUE,TRUE),"FormatMsg",TRUE,"PerfectMsg")</f>
        <v>PerfectMsg</v>
      </c>
      <c r="Q39" s="179"/>
      <c r="R39" s="174">
        <v>0</v>
      </c>
      <c r="S39" s="179">
        <v>0</v>
      </c>
    </row>
    <row r="40" spans="3:19" ht="16.149999999999999" customHeight="1">
      <c r="C40" s="216">
        <v>0</v>
      </c>
      <c r="D40" s="230">
        <v>0</v>
      </c>
      <c r="E40" s="216" t="str">
        <f ca="1">_xlfn.IFS(ISBLANK('3 Formulas &amp; Functions'!E40),"",IF(NOT(ISNA('#_3 Formulas &amp; Functions'!E40)),IF(ISNA('3 Formulas &amp; Functions'!E40),TRUE,FALSE),FALSE),"StuNAMsg",IF(AND(ISNA('#_3 Formulas &amp; Functions'!E40),ISNA('3 Formulas &amp; Functions'!E40)),TRUE,FALSE),"PerfectMsg",IF(NOT(ISERROR('#_3 Formulas &amp; Functions'!E40)),IF(ISERROR('3 Formulas &amp; Functions'!E40),TRUE,FALSE),FALSE),"StuErrorMsg",IF(TYPE('#_3 Formulas &amp; Functions'!E40)&lt;&gt;TYPE('3 Formulas &amp; Functions'!E40),TRUE,FALSE),"WrongTypeMsg",IF(_xlfn.ISFORMULA('#_3 Formulas &amp; Functions'!E40),IF(NOT(_xlfn.ISFORMULA('3 Formulas &amp; Functions'!E40)),TRUE),FALSE),"MissingFormulaMsg",IF(NOT(AND(ISNUMBER(FIND("[",_xlfn.FORMULATEXT('#_3 Formulas &amp; Functions'!E40))),ISNUMBER(FIND("!",_xlfn.FORMULATEXT('#_3 Formulas &amp; Functions'!E40))))),AND(ISNUMBER(FIND("[",_xlfn.FORMULATEXT('3 Formulas &amp; Functions'!E40))),ISNUMBER(FIND("!",_xlfn.FORMULATEXT('3 Formulas &amp; Functions'!E40)))),FALSE),"ExternalRefsMsg",IF(ISNUMBER('#_3 Formulas &amp; Functions'!E40),IF(ABS('#_3 Formulas &amp; Functions'!E40-'3 Formulas &amp; Functions'!E40)&gt;0.00001,TRUE,FALSE),IF('#_3 Formulas &amp; Functions'!E40&lt;&gt;'3 Formulas &amp; Functions'!E40,TRUE,FALSE)),IF(ISNUMBER('#_3 Formulas &amp; Functions'!E40),IF('#_3 Formulas &amp; Functions'!E40&gt;'3 Formulas &amp; Functions'!E40,"TooLow","TooHigh"),"WrongAnswer"),NOT(_xlfn.ISFORMULA('#_3 Formulas &amp; Functions'!E40)),IF(_xlfn.IFS(ISTEXT('#_3 Formulas &amp; Functions'!E40),FALSE,ISLOGICAL('#_3 Formulas &amp; Functions'!E40),FALSE,SUBSTITUTE(CELL("format",'#_3 Formulas &amp; Functions'!E40),"-","")=SUBSTITUTE(CELL("format",'3 Formulas &amp; Functions'!E40),"-",""),FALSE,CELL("format",'#_3 Formulas &amp; Functions'!E40)="G",FALSE,AND(CELL("format",'#_3 Formulas &amp; Functions'!E40)="F0",CELL("format",'3 Formulas &amp; Functions'!E40)="G"),FALSE,TRUE,IFERROR(IF(MATCH(CELL("format",'#_3 Formulas &amp; Functions'!E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Functions'!E40),_xlfn.FORMULATEXT('3 Formulas &amp; Functions'!E40),'3 Formulas &amp; Functions'!E40),"9","#"),"8","#"),"7","#"),"6","#"),"5","#"),"4","#"),"3","#"),"2","#"),"1","#"),"0","#"),"$",""),"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Functions'!E40),_xlfn.FORMULATEXT('3 Formulas &amp; Functions'!E40),'3 Formulas &amp; Functions'!E40),"9","#"),"8","#"),"7","#"),"6","#"),"5","#"),"4","#"),"3","#"),"2","#"),"1","#"),"0","#"),"$",""),"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Functions'!E40),_xlfn.FORMULATEXT('#_3 Formulas &amp; Functions'!E40),'#_3 Formulas &amp; Functions'!E40),"9","#"),"8","#"),"7","#"),"6","#"),"5","#"),"4","#"),"3","#"),"2","#"),"1","#"),"0","#"),"$",""),"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Functions'!E40),_xlfn.FORMULATEXT('#_3 Formulas &amp; Functions'!E40),'#_3 Formulas &amp; Functions'!E40),"9","#"),"8","#"),"7","#"),"6","#"),"5","#"),"4","#"),"3","#"),"2","#"),"1","#"),"0","#"),"$","")," ",""),",","@"),"&gt;","@"),"&lt;","@"),"=","@"),")","@"),"(","@"),"^","@"),"/","@"),"+","@"),"*","@"),"-","@"),"@#","")))/2,TRUE,FALSE),"HardCodeMsg",IF(LEN(IF(_xlfn.ISFORMULA('3 Formulas &amp; Functions'!E40),_xlfn.FORMULATEXT('3 Formulas &amp; Functions'!E40),'3 Formulas &amp; Functions'!E40))-LEN(SUBSTITUTE(IF(_xlfn.ISFORMULA('3 Formulas &amp; Functions'!E40),_xlfn.FORMULATEXT('3 Formulas &amp; Functions'!E40),'3 Formulas &amp; Functions'!E40),"""",""))&gt;LEN(IF(_xlfn.ISFORMULA('#_3 Formulas &amp; Functions'!E40),_xlfn.FORMULATEXT('#_3 Formulas &amp; Functions'!E40),'#_3 Formulas &amp; Functions'!E40))-LEN(SUBSTITUTE(IF(_xlfn.ISFORMULA('#_3 Formulas &amp; Functions'!E40),_xlfn.FORMULATEXT('#_3 Formulas &amp; Functions'!E40),'#_3 Formulas &amp; Functions'!E40),"""","")),TRUE,FALSE),"HardQuoteMsg",IF(LEN(IF(_xlfn.ISFORMULA('3 Formulas &amp; Functions'!E40),_xlfn.FORMULATEXT('3 Formulas &amp; Functions'!E40),'3 Formulas &amp; Functions'!E40))-LEN(SUBSTITUTE(IF(_xlfn.ISFORMULA('3 Formulas &amp; Functions'!E40),_xlfn.FORMULATEXT('3 Formulas &amp; Functions'!E40),'3 Formulas &amp; Functions'!E40),"$",""))&lt;LEN(IF(_xlfn.ISFORMULA('#_3 Formulas &amp; Functions'!E40),_xlfn.FORMULATEXT('#_3 Formulas &amp; Functions'!E40),'#_3 Formulas &amp; Functions'!E40))-LEN(SUBSTITUTE(IF(_xlfn.ISFORMULA('#_3 Formulas &amp; Functions'!E40),_xlfn.FORMULATEXT('#_3 Formulas &amp; Functions'!E40),'#_3 Formulas &amp; Functions'!E40),"$","")),TRUE,FALSE),"MissingAbsMsg",_xlfn.IFS(ISTEXT('#_3 Formulas &amp; Functions'!E40),FALSE,ISLOGICAL('#_3 Formulas &amp; Functions'!E40),FALSE,SUBSTITUTE(CELL("format",'#_3 Formulas &amp; Functions'!E40),"-","")=SUBSTITUTE(CELL("format",'3 Formulas &amp; Functions'!E40),"-",""),FALSE,CELL("format",'#_3 Formulas &amp; Functions'!E40)="G",FALSE,AND(CELL("format",'#_3 Formulas &amp; Functions'!E40)="F0",CELL("format",'3 Formulas &amp; Functions'!E40)="G"),FALSE,TRUE,IFERROR(IF(MATCH(CELL("format",'#_3 Formulas &amp; Functions'!E40),FormatCodes_SFX!$A$4:$A$53,0)&gt;0,TRUE),FALSE),TRUE,TRUE),"FormatMsg",TRUE,"PerfectMsg")</f>
        <v>PerfectMsg</v>
      </c>
      <c r="G40" s="231">
        <v>0</v>
      </c>
      <c r="H40" s="232">
        <v>0</v>
      </c>
      <c r="I40" s="232">
        <v>0</v>
      </c>
      <c r="J40" s="232">
        <v>0</v>
      </c>
      <c r="K40" s="232">
        <v>0</v>
      </c>
      <c r="L40" s="233" t="str">
        <f ca="1">_xlfn.IFS(ISBLANK('3 Formulas &amp; Functions'!L40),"",IF(NOT(ISNA('#_3 Formulas &amp; Functions'!L40)),IF(ISNA('3 Formulas &amp; Functions'!L40),TRUE,FALSE),FALSE),"StuNAMsg",IF(AND(ISNA('#_3 Formulas &amp; Functions'!L40),ISNA('3 Formulas &amp; Functions'!L40)),TRUE,FALSE),"PerfectMsg",IF(NOT(ISERROR('#_3 Formulas &amp; Functions'!L40)),IF(ISERROR('3 Formulas &amp; Functions'!L40),TRUE,FALSE),FALSE),"StuErrorMsg",IF(TYPE('#_3 Formulas &amp; Functions'!L40)&lt;&gt;TYPE('3 Formulas &amp; Functions'!L40),TRUE,FALSE),"WrongTypeMsg",IF(_xlfn.ISFORMULA('#_3 Formulas &amp; Functions'!L40),IF(NOT(_xlfn.ISFORMULA('3 Formulas &amp; Functions'!L40)),TRUE),FALSE),"MissingFormulaMsg",IF(NOT(AND(ISNUMBER(FIND("[",_xlfn.FORMULATEXT('#_3 Formulas &amp; Functions'!L40))),ISNUMBER(FIND("!",_xlfn.FORMULATEXT('#_3 Formulas &amp; Functions'!L40))))),AND(ISNUMBER(FIND("[",_xlfn.FORMULATEXT('3 Formulas &amp; Functions'!L40))),ISNUMBER(FIND("!",_xlfn.FORMULATEXT('3 Formulas &amp; Functions'!L40)))),FALSE),"ExternalRefsMsg",IF(ISNUMBER('#_3 Formulas &amp; Functions'!L40),IF(ABS('#_3 Formulas &amp; Functions'!L40-'3 Formulas &amp; Functions'!L40)&gt;0.00001,TRUE,FALSE),IF('#_3 Formulas &amp; Functions'!L40&lt;&gt;'3 Formulas &amp; Functions'!L40,TRUE,FALSE)),IF(ISNUMBER('#_3 Formulas &amp; Functions'!L40),IF('#_3 Formulas &amp; Functions'!L40&gt;'3 Formulas &amp; Functions'!L40,"TooLow","TooHigh"),"WrongAnswer"),NOT(_xlfn.ISFORMULA('#_3 Formulas &amp; Functions'!L40)),IF(_xlfn.IFS(ISTEXT('#_3 Formulas &amp; Functions'!L40),FALSE,ISLOGICAL('#_3 Formulas &amp; Functions'!L40),FALSE,SUBSTITUTE(CELL("format",'#_3 Formulas &amp; Functions'!L40),"-","")=SUBSTITUTE(CELL("format",'3 Formulas &amp; Functions'!L40),"-",""),FALSE,CELL("format",'#_3 Formulas &amp; Functions'!L40)="G",FALSE,AND(CELL("format",'#_3 Formulas &amp; Functions'!L40)="F0",CELL("format",'3 Formulas &amp; Functions'!L40)="G"),FALSE,TRUE,IFERROR(IF(MATCH(CELL("format",'#_3 Formulas &amp; Functions'!L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Functions'!L40),_xlfn.FORMULATEXT('3 Formulas &amp; Functions'!L40),'3 Formulas &amp; Functions'!L40),"9","#"),"8","#"),"7","#"),"6","#"),"5","#"),"4","#"),"3","#"),"2","#"),"1","#"),"0","#"),"$",""),"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Functions'!L40),_xlfn.FORMULATEXT('3 Formulas &amp; Functions'!L40),'3 Formulas &amp; Functions'!L40),"9","#"),"8","#"),"7","#"),"6","#"),"5","#"),"4","#"),"3","#"),"2","#"),"1","#"),"0","#"),"$",""),"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Functions'!L40),_xlfn.FORMULATEXT('#_3 Formulas &amp; Functions'!L40),'#_3 Formulas &amp; Functions'!L40),"9","#"),"8","#"),"7","#"),"6","#"),"5","#"),"4","#"),"3","#"),"2","#"),"1","#"),"0","#"),"$",""),"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Functions'!L40),_xlfn.FORMULATEXT('#_3 Formulas &amp; Functions'!L40),'#_3 Formulas &amp; Functions'!L40),"9","#"),"8","#"),"7","#"),"6","#"),"5","#"),"4","#"),"3","#"),"2","#"),"1","#"),"0","#"),"$","")," ",""),",","@"),"&gt;","@"),"&lt;","@"),"=","@"),")","@"),"(","@"),"^","@"),"/","@"),"+","@"),"*","@"),"-","@"),"@#","")))/2,TRUE,FALSE),"HardCodeMsg",IF(LEN(IF(_xlfn.ISFORMULA('3 Formulas &amp; Functions'!L40),_xlfn.FORMULATEXT('3 Formulas &amp; Functions'!L40),'3 Formulas &amp; Functions'!L40))-LEN(SUBSTITUTE(IF(_xlfn.ISFORMULA('3 Formulas &amp; Functions'!L40),_xlfn.FORMULATEXT('3 Formulas &amp; Functions'!L40),'3 Formulas &amp; Functions'!L40),"""",""))&gt;LEN(IF(_xlfn.ISFORMULA('#_3 Formulas &amp; Functions'!L40),_xlfn.FORMULATEXT('#_3 Formulas &amp; Functions'!L40),'#_3 Formulas &amp; Functions'!L40))-LEN(SUBSTITUTE(IF(_xlfn.ISFORMULA('#_3 Formulas &amp; Functions'!L40),_xlfn.FORMULATEXT('#_3 Formulas &amp; Functions'!L40),'#_3 Formulas &amp; Functions'!L40),"""","")),TRUE,FALSE),"HardQuoteMsg",IF(LEN(IF(_xlfn.ISFORMULA('3 Formulas &amp; Functions'!L40),_xlfn.FORMULATEXT('3 Formulas &amp; Functions'!L40),'3 Formulas &amp; Functions'!L40))-LEN(SUBSTITUTE(IF(_xlfn.ISFORMULA('3 Formulas &amp; Functions'!L40),_xlfn.FORMULATEXT('3 Formulas &amp; Functions'!L40),'3 Formulas &amp; Functions'!L40),"$",""))&lt;LEN(IF(_xlfn.ISFORMULA('#_3 Formulas &amp; Functions'!L40),_xlfn.FORMULATEXT('#_3 Formulas &amp; Functions'!L40),'#_3 Formulas &amp; Functions'!L40))-LEN(SUBSTITUTE(IF(_xlfn.ISFORMULA('#_3 Formulas &amp; Functions'!L40),_xlfn.FORMULATEXT('#_3 Formulas &amp; Functions'!L40),'#_3 Formulas &amp; Functions'!L40),"$","")),TRUE,FALSE),"MissingAbsMsg",_xlfn.IFS(ISTEXT('#_3 Formulas &amp; Functions'!L40),FALSE,ISLOGICAL('#_3 Formulas &amp; Functions'!L40),FALSE,SUBSTITUTE(CELL("format",'#_3 Formulas &amp; Functions'!L40),"-","")=SUBSTITUTE(CELL("format",'3 Formulas &amp; Functions'!L40),"-",""),FALSE,CELL("format",'#_3 Formulas &amp; Functions'!L40)="G",FALSE,AND(CELL("format",'#_3 Formulas &amp; Functions'!L40)="F0",CELL("format",'3 Formulas &amp; Functions'!L40)="G"),FALSE,TRUE,IFERROR(IF(MATCH(CELL("format",'#_3 Formulas &amp; Functions'!L40),FormatCodes_SFX!$A$4:$A$53,0)&gt;0,TRUE),FALSE),TRUE,TRUE),"FormatMsg",TRUE,"PerfectMsg")</f>
        <v>PerfectMsg</v>
      </c>
      <c r="M40" s="200"/>
      <c r="N40" s="227">
        <v>0</v>
      </c>
      <c r="O40" s="217" t="str">
        <f ca="1">_xlfn.IFS(ISBLANK('3 Formulas &amp; Functions'!O40),"",IF(NOT(ISNA('#_3 Formulas &amp; Functions'!O40)),IF(ISNA('3 Formulas &amp; Functions'!O40),TRUE,FALSE),FALSE),"StuNAMsg",IF(AND(ISNA('#_3 Formulas &amp; Functions'!O40),ISNA('3 Formulas &amp; Functions'!O40)),TRUE,FALSE),"PerfectMsg",IF(NOT(ISERROR('#_3 Formulas &amp; Functions'!O40)),IF(ISERROR('3 Formulas &amp; Functions'!O40),TRUE,FALSE),FALSE),"StuErrorMsg",IF(TYPE('#_3 Formulas &amp; Functions'!O40)&lt;&gt;TYPE('3 Formulas &amp; Functions'!O40),TRUE,FALSE),"WrongTypeMsg",IF(_xlfn.ISFORMULA('#_3 Formulas &amp; Functions'!O40),IF(NOT(_xlfn.ISFORMULA('3 Formulas &amp; Functions'!O40)),TRUE),FALSE),"MissingFormulaMsg",IF(NOT(AND(ISNUMBER(FIND("[",_xlfn.FORMULATEXT('#_3 Formulas &amp; Functions'!O40))),ISNUMBER(FIND("!",_xlfn.FORMULATEXT('#_3 Formulas &amp; Functions'!O40))))),AND(ISNUMBER(FIND("[",_xlfn.FORMULATEXT('3 Formulas &amp; Functions'!O40))),ISNUMBER(FIND("!",_xlfn.FORMULATEXT('3 Formulas &amp; Functions'!O40)))),FALSE),"ExternalRefsMsg",IF(ISNUMBER('#_3 Formulas &amp; Functions'!O40),IF(ABS('#_3 Formulas &amp; Functions'!O40-'3 Formulas &amp; Functions'!O40)&gt;0.00001,TRUE,FALSE),IF('#_3 Formulas &amp; Functions'!O40&lt;&gt;'3 Formulas &amp; Functions'!O40,TRUE,FALSE)),IF(ISNUMBER('#_3 Formulas &amp; Functions'!O40),IF('#_3 Formulas &amp; Functions'!O40&gt;'3 Formulas &amp; Functions'!O40,"TooLow","TooHigh"),"WrongAnswer"),NOT(_xlfn.ISFORMULA('#_3 Formulas &amp; Functions'!O40)),IF(_xlfn.IFS(ISTEXT('#_3 Formulas &amp; Functions'!O40),FALSE,ISLOGICAL('#_3 Formulas &amp; Functions'!O40),FALSE,SUBSTITUTE(CELL("format",'#_3 Formulas &amp; Functions'!O40),"-","")=SUBSTITUTE(CELL("format",'3 Formulas &amp; Functions'!O40),"-",""),FALSE,CELL("format",'#_3 Formulas &amp; Functions'!O40)="G",FALSE,AND(CELL("format",'#_3 Formulas &amp; Functions'!O40)="F0",CELL("format",'3 Formulas &amp; Functions'!O40)="G"),FALSE,TRUE,IFERROR(IF(MATCH(CELL("format",'#_3 Formulas &amp; Functions'!O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Functions'!O40),_xlfn.FORMULATEXT('3 Formulas &amp; Functions'!O40),'3 Formulas &amp; Functions'!O40),"9","#"),"8","#"),"7","#"),"6","#"),"5","#"),"4","#"),"3","#"),"2","#"),"1","#"),"0","#"),"$",""),"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Functions'!O40),_xlfn.FORMULATEXT('3 Formulas &amp; Functions'!O40),'3 Formulas &amp; Functions'!O40),"9","#"),"8","#"),"7","#"),"6","#"),"5","#"),"4","#"),"3","#"),"2","#"),"1","#"),"0","#"),"$",""),"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Functions'!O40),_xlfn.FORMULATEXT('#_3 Formulas &amp; Functions'!O40),'#_3 Formulas &amp; Functions'!O40),"9","#"),"8","#"),"7","#"),"6","#"),"5","#"),"4","#"),"3","#"),"2","#"),"1","#"),"0","#"),"$",""),"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Functions'!O40),_xlfn.FORMULATEXT('#_3 Formulas &amp; Functions'!O40),'#_3 Formulas &amp; Functions'!O40),"9","#"),"8","#"),"7","#"),"6","#"),"5","#"),"4","#"),"3","#"),"2","#"),"1","#"),"0","#"),"$","")," ",""),",","@"),"&gt;","@"),"&lt;","@"),"=","@"),")","@"),"(","@"),"^","@"),"/","@"),"+","@"),"*","@"),"-","@"),"@#","")))/2,TRUE,FALSE),"HardCodeMsg",IF(LEN(IF(_xlfn.ISFORMULA('3 Formulas &amp; Functions'!O40),_xlfn.FORMULATEXT('3 Formulas &amp; Functions'!O40),'3 Formulas &amp; Functions'!O40))-LEN(SUBSTITUTE(IF(_xlfn.ISFORMULA('3 Formulas &amp; Functions'!O40),_xlfn.FORMULATEXT('3 Formulas &amp; Functions'!O40),'3 Formulas &amp; Functions'!O40),"""",""))&gt;LEN(IF(_xlfn.ISFORMULA('#_3 Formulas &amp; Functions'!O40),_xlfn.FORMULATEXT('#_3 Formulas &amp; Functions'!O40),'#_3 Formulas &amp; Functions'!O40))-LEN(SUBSTITUTE(IF(_xlfn.ISFORMULA('#_3 Formulas &amp; Functions'!O40),_xlfn.FORMULATEXT('#_3 Formulas &amp; Functions'!O40),'#_3 Formulas &amp; Functions'!O40),"""","")),TRUE,FALSE),"HardQuoteMsg",IF(LEN(IF(_xlfn.ISFORMULA('3 Formulas &amp; Functions'!O40),_xlfn.FORMULATEXT('3 Formulas &amp; Functions'!O40),'3 Formulas &amp; Functions'!O40))-LEN(SUBSTITUTE(IF(_xlfn.ISFORMULA('3 Formulas &amp; Functions'!O40),_xlfn.FORMULATEXT('3 Formulas &amp; Functions'!O40),'3 Formulas &amp; Functions'!O40),"$",""))&lt;LEN(IF(_xlfn.ISFORMULA('#_3 Formulas &amp; Functions'!O40),_xlfn.FORMULATEXT('#_3 Formulas &amp; Functions'!O40),'#_3 Formulas &amp; Functions'!O40))-LEN(SUBSTITUTE(IF(_xlfn.ISFORMULA('#_3 Formulas &amp; Functions'!O40),_xlfn.FORMULATEXT('#_3 Formulas &amp; Functions'!O40),'#_3 Formulas &amp; Functions'!O40),"$","")),TRUE,FALSE),"MissingAbsMsg",_xlfn.IFS(ISTEXT('#_3 Formulas &amp; Functions'!O40),FALSE,ISLOGICAL('#_3 Formulas &amp; Functions'!O40),FALSE,SUBSTITUTE(CELL("format",'#_3 Formulas &amp; Functions'!O40),"-","")=SUBSTITUTE(CELL("format",'3 Formulas &amp; Functions'!O40),"-",""),FALSE,CELL("format",'#_3 Formulas &amp; Functions'!O40)="G",FALSE,AND(CELL("format",'#_3 Formulas &amp; Functions'!O40)="F0",CELL("format",'3 Formulas &amp; Functions'!O40)="G"),FALSE,TRUE,IFERROR(IF(MATCH(CELL("format",'#_3 Formulas &amp; Functions'!O40),FormatCodes_SFX!$A$4:$A$53,0)&gt;0,TRUE),FALSE),TRUE,TRUE),"FormatMsg",TRUE,"PerfectMsg")</f>
        <v>PerfectMsg</v>
      </c>
      <c r="Q40" s="210">
        <v>0</v>
      </c>
      <c r="R40" s="179" t="str">
        <f ca="1">_xlfn.IFS(ISBLANK('3 Formulas &amp; Functions'!R40),"",IF(NOT(ISNA('#_3 Formulas &amp; Functions'!R40)),IF(ISNA('3 Formulas &amp; Functions'!R40),TRUE,FALSE),FALSE),"StuNAMsg",IF(AND(ISNA('#_3 Formulas &amp; Functions'!R40),ISNA('3 Formulas &amp; Functions'!R40)),TRUE,FALSE),"PerfectMsg",IF(NOT(ISERROR('#_3 Formulas &amp; Functions'!R40)),IF(ISERROR('3 Formulas &amp; Functions'!R40),TRUE,FALSE),FALSE),"StuErrorMsg",IF(TYPE('#_3 Formulas &amp; Functions'!R40)&lt;&gt;TYPE('3 Formulas &amp; Functions'!R40),TRUE,FALSE),"WrongTypeMsg",IF(_xlfn.ISFORMULA('#_3 Formulas &amp; Functions'!R40),IF(NOT(_xlfn.ISFORMULA('3 Formulas &amp; Functions'!R40)),TRUE),FALSE),"MissingFormulaMsg",IF(NOT(AND(ISNUMBER(FIND("[",_xlfn.FORMULATEXT('#_3 Formulas &amp; Functions'!R40))),ISNUMBER(FIND("!",_xlfn.FORMULATEXT('#_3 Formulas &amp; Functions'!R40))))),AND(ISNUMBER(FIND("[",_xlfn.FORMULATEXT('3 Formulas &amp; Functions'!R40))),ISNUMBER(FIND("!",_xlfn.FORMULATEXT('3 Formulas &amp; Functions'!R40)))),FALSE),"ExternalRefsMsg",IF(ISNUMBER('#_3 Formulas &amp; Functions'!R40),IF(ABS('#_3 Formulas &amp; Functions'!R40-'3 Formulas &amp; Functions'!R40)&gt;0.00001,TRUE,FALSE),IF('#_3 Formulas &amp; Functions'!R40&lt;&gt;'3 Formulas &amp; Functions'!R40,TRUE,FALSE)),IF(ISNUMBER('#_3 Formulas &amp; Functions'!R40),IF('#_3 Formulas &amp; Functions'!R40&gt;'3 Formulas &amp; Functions'!R40,"TooLow","TooHigh"),"WrongAnswer"),NOT(_xlfn.ISFORMULA('#_3 Formulas &amp; Functions'!R40)),IF(_xlfn.IFS(ISTEXT('#_3 Formulas &amp; Functions'!R40),FALSE,ISLOGICAL('#_3 Formulas &amp; Functions'!R40),FALSE,SUBSTITUTE(CELL("format",'#_3 Formulas &amp; Functions'!R40),"-","")=SUBSTITUTE(CELL("format",'3 Formulas &amp; Functions'!R40),"-",""),FALSE,CELL("format",'#_3 Formulas &amp; Functions'!R40)="G",FALSE,AND(CELL("format",'#_3 Formulas &amp; Functions'!R40)="F0",CELL("format",'3 Formulas &amp; Functions'!R40)="G"),FALSE,TRUE,IFERROR(IF(MATCH(CELL("format",'#_3 Formulas &amp; Functions'!R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Functions'!R40),_xlfn.FORMULATEXT('3 Formulas &amp; Functions'!R40),'3 Formulas &amp; Functions'!R40),"9","#"),"8","#"),"7","#"),"6","#"),"5","#"),"4","#"),"3","#"),"2","#"),"1","#"),"0","#"),"$",""),"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Functions'!R40),_xlfn.FORMULATEXT('3 Formulas &amp; Functions'!R40),'3 Formulas &amp; Functions'!R40),"9","#"),"8","#"),"7","#"),"6","#"),"5","#"),"4","#"),"3","#"),"2","#"),"1","#"),"0","#"),"$",""),"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Functions'!R40),_xlfn.FORMULATEXT('#_3 Formulas &amp; Functions'!R40),'#_3 Formulas &amp; Functions'!R40),"9","#"),"8","#"),"7","#"),"6","#"),"5","#"),"4","#"),"3","#"),"2","#"),"1","#"),"0","#"),"$",""),"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Functions'!R40),_xlfn.FORMULATEXT('#_3 Formulas &amp; Functions'!R40),'#_3 Formulas &amp; Functions'!R40),"9","#"),"8","#"),"7","#"),"6","#"),"5","#"),"4","#"),"3","#"),"2","#"),"1","#"),"0","#"),"$","")," ",""),",","@"),"&gt;","@"),"&lt;","@"),"=","@"),")","@"),"(","@"),"^","@"),"/","@"),"+","@"),"*","@"),"-","@"),"@#","")))/2,TRUE,FALSE),"HardCodeMsg",IF(LEN(IF(_xlfn.ISFORMULA('3 Formulas &amp; Functions'!R40),_xlfn.FORMULATEXT('3 Formulas &amp; Functions'!R40),'3 Formulas &amp; Functions'!R40))-LEN(SUBSTITUTE(IF(_xlfn.ISFORMULA('3 Formulas &amp; Functions'!R40),_xlfn.FORMULATEXT('3 Formulas &amp; Functions'!R40),'3 Formulas &amp; Functions'!R40),"""",""))&gt;LEN(IF(_xlfn.ISFORMULA('#_3 Formulas &amp; Functions'!R40),_xlfn.FORMULATEXT('#_3 Formulas &amp; Functions'!R40),'#_3 Formulas &amp; Functions'!R40))-LEN(SUBSTITUTE(IF(_xlfn.ISFORMULA('#_3 Formulas &amp; Functions'!R40),_xlfn.FORMULATEXT('#_3 Formulas &amp; Functions'!R40),'#_3 Formulas &amp; Functions'!R40),"""","")),TRUE,FALSE),"HardQuoteMsg",IF(LEN(IF(_xlfn.ISFORMULA('3 Formulas &amp; Functions'!R40),_xlfn.FORMULATEXT('3 Formulas &amp; Functions'!R40),'3 Formulas &amp; Functions'!R40))-LEN(SUBSTITUTE(IF(_xlfn.ISFORMULA('3 Formulas &amp; Functions'!R40),_xlfn.FORMULATEXT('3 Formulas &amp; Functions'!R40),'3 Formulas &amp; Functions'!R40),"$",""))&lt;LEN(IF(_xlfn.ISFORMULA('#_3 Formulas &amp; Functions'!R40),_xlfn.FORMULATEXT('#_3 Formulas &amp; Functions'!R40),'#_3 Formulas &amp; Functions'!R40))-LEN(SUBSTITUTE(IF(_xlfn.ISFORMULA('#_3 Formulas &amp; Functions'!R40),_xlfn.FORMULATEXT('#_3 Formulas &amp; Functions'!R40),'#_3 Formulas &amp; Functions'!R40),"$","")),TRUE,FALSE),"MissingAbsMsg",_xlfn.IFS(ISTEXT('#_3 Formulas &amp; Functions'!R40),FALSE,ISLOGICAL('#_3 Formulas &amp; Functions'!R40),FALSE,SUBSTITUTE(CELL("format",'#_3 Formulas &amp; Functions'!R40),"-","")=SUBSTITUTE(CELL("format",'3 Formulas &amp; Functions'!R40),"-",""),FALSE,CELL("format",'#_3 Formulas &amp; Functions'!R40)="G",FALSE,AND(CELL("format",'#_3 Formulas &amp; Functions'!R40)="F0",CELL("format",'3 Formulas &amp; Functions'!R40)="G"),FALSE,TRUE,IFERROR(IF(MATCH(CELL("format",'#_3 Formulas &amp; Functions'!R40),FormatCodes_SFX!$A$4:$A$53,0)&gt;0,TRUE),FALSE),TRUE,TRUE),"FormatMsg",TRUE,"PerfectMsg")</f>
        <v>PerfectMsg</v>
      </c>
      <c r="S40" s="179" t="str">
        <f ca="1">_xlfn.IFS(ISBLANK('3 Formulas &amp; Functions'!S40),"",IF(NOT(ISNA('#_3 Formulas &amp; Functions'!S40)),IF(ISNA('3 Formulas &amp; Functions'!S40),TRUE,FALSE),FALSE),"StuNAMsg",IF(AND(ISNA('#_3 Formulas &amp; Functions'!S40),ISNA('3 Formulas &amp; Functions'!S40)),TRUE,FALSE),"PerfectMsg",IF(NOT(ISERROR('#_3 Formulas &amp; Functions'!S40)),IF(ISERROR('3 Formulas &amp; Functions'!S40),TRUE,FALSE),FALSE),"StuErrorMsg",IF(TYPE('#_3 Formulas &amp; Functions'!S40)&lt;&gt;TYPE('3 Formulas &amp; Functions'!S40),TRUE,FALSE),"WrongTypeMsg",IF(_xlfn.ISFORMULA('#_3 Formulas &amp; Functions'!S40),IF(NOT(_xlfn.ISFORMULA('3 Formulas &amp; Functions'!S40)),TRUE),FALSE),"MissingFormulaMsg",IF(NOT(AND(ISNUMBER(FIND("[",_xlfn.FORMULATEXT('#_3 Formulas &amp; Functions'!S40))),ISNUMBER(FIND("!",_xlfn.FORMULATEXT('#_3 Formulas &amp; Functions'!S40))))),AND(ISNUMBER(FIND("[",_xlfn.FORMULATEXT('3 Formulas &amp; Functions'!S40))),ISNUMBER(FIND("!",_xlfn.FORMULATEXT('3 Formulas &amp; Functions'!S40)))),FALSE),"ExternalRefsMsg",IF(ISNUMBER('#_3 Formulas &amp; Functions'!S40),IF(ABS('#_3 Formulas &amp; Functions'!S40-'3 Formulas &amp; Functions'!S40)&gt;0.00001,TRUE,FALSE),IF('#_3 Formulas &amp; Functions'!S40&lt;&gt;'3 Formulas &amp; Functions'!S40,TRUE,FALSE)),IF(ISNUMBER('#_3 Formulas &amp; Functions'!S40),IF('#_3 Formulas &amp; Functions'!S40&gt;'3 Formulas &amp; Functions'!S40,"TooLow","TooHigh"),"WrongAnswer"),NOT(_xlfn.ISFORMULA('#_3 Formulas &amp; Functions'!S40)),IF(_xlfn.IFS(ISTEXT('#_3 Formulas &amp; Functions'!S40),FALSE,ISLOGICAL('#_3 Formulas &amp; Functions'!S40),FALSE,SUBSTITUTE(CELL("format",'#_3 Formulas &amp; Functions'!S40),"-","")=SUBSTITUTE(CELL("format",'3 Formulas &amp; Functions'!S40),"-",""),FALSE,CELL("format",'#_3 Formulas &amp; Functions'!S40)="G",FALSE,AND(CELL("format",'#_3 Formulas &amp; Functions'!S40)="F0",CELL("format",'3 Formulas &amp; Functions'!S40)="G"),FALSE,TRUE,IFERROR(IF(MATCH(CELL("format",'#_3 Formulas &amp; Functions'!S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Functions'!S40),_xlfn.FORMULATEXT('3 Formulas &amp; Functions'!S40),'3 Formulas &amp; Functions'!S40),"9","#"),"8","#"),"7","#"),"6","#"),"5","#"),"4","#"),"3","#"),"2","#"),"1","#"),"0","#"),"$",""),"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Functions'!S40),_xlfn.FORMULATEXT('3 Formulas &amp; Functions'!S40),'3 Formulas &amp; Functions'!S40),"9","#"),"8","#"),"7","#"),"6","#"),"5","#"),"4","#"),"3","#"),"2","#"),"1","#"),"0","#"),"$",""),"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Functions'!S40),_xlfn.FORMULATEXT('#_3 Formulas &amp; Functions'!S40),'#_3 Formulas &amp; Functions'!S40),"9","#"),"8","#"),"7","#"),"6","#"),"5","#"),"4","#"),"3","#"),"2","#"),"1","#"),"0","#"),"$",""),"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Functions'!S40),_xlfn.FORMULATEXT('#_3 Formulas &amp; Functions'!S40),'#_3 Formulas &amp; Functions'!S40),"9","#"),"8","#"),"7","#"),"6","#"),"5","#"),"4","#"),"3","#"),"2","#"),"1","#"),"0","#"),"$","")," ",""),",","@"),"&gt;","@"),"&lt;","@"),"=","@"),")","@"),"(","@"),"^","@"),"/","@"),"+","@"),"*","@"),"-","@"),"@#","")))/2,TRUE,FALSE),"HardCodeMsg",IF(LEN(IF(_xlfn.ISFORMULA('3 Formulas &amp; Functions'!S40),_xlfn.FORMULATEXT('3 Formulas &amp; Functions'!S40),'3 Formulas &amp; Functions'!S40))-LEN(SUBSTITUTE(IF(_xlfn.ISFORMULA('3 Formulas &amp; Functions'!S40),_xlfn.FORMULATEXT('3 Formulas &amp; Functions'!S40),'3 Formulas &amp; Functions'!S40),"""",""))&gt;LEN(IF(_xlfn.ISFORMULA('#_3 Formulas &amp; Functions'!S40),_xlfn.FORMULATEXT('#_3 Formulas &amp; Functions'!S40),'#_3 Formulas &amp; Functions'!S40))-LEN(SUBSTITUTE(IF(_xlfn.ISFORMULA('#_3 Formulas &amp; Functions'!S40),_xlfn.FORMULATEXT('#_3 Formulas &amp; Functions'!S40),'#_3 Formulas &amp; Functions'!S40),"""","")),TRUE,FALSE),"HardQuoteMsg",IF(LEN(IF(_xlfn.ISFORMULA('3 Formulas &amp; Functions'!S40),_xlfn.FORMULATEXT('3 Formulas &amp; Functions'!S40),'3 Formulas &amp; Functions'!S40))-LEN(SUBSTITUTE(IF(_xlfn.ISFORMULA('3 Formulas &amp; Functions'!S40),_xlfn.FORMULATEXT('3 Formulas &amp; Functions'!S40),'3 Formulas &amp; Functions'!S40),"$",""))&lt;LEN(IF(_xlfn.ISFORMULA('#_3 Formulas &amp; Functions'!S40),_xlfn.FORMULATEXT('#_3 Formulas &amp; Functions'!S40),'#_3 Formulas &amp; Functions'!S40))-LEN(SUBSTITUTE(IF(_xlfn.ISFORMULA('#_3 Formulas &amp; Functions'!S40),_xlfn.FORMULATEXT('#_3 Formulas &amp; Functions'!S40),'#_3 Formulas &amp; Functions'!S40),"$","")),TRUE,FALSE),"MissingAbsMsg",_xlfn.IFS(ISTEXT('#_3 Formulas &amp; Functions'!S40),FALSE,ISLOGICAL('#_3 Formulas &amp; Functions'!S40),FALSE,SUBSTITUTE(CELL("format",'#_3 Formulas &amp; Functions'!S40),"-","")=SUBSTITUTE(CELL("format",'3 Formulas &amp; Functions'!S40),"-",""),FALSE,CELL("format",'#_3 Formulas &amp; Functions'!S40)="G",FALSE,AND(CELL("format",'#_3 Formulas &amp; Functions'!S40)="F0",CELL("format",'3 Formulas &amp; Functions'!S40)="G"),FALSE,TRUE,IFERROR(IF(MATCH(CELL("format",'#_3 Formulas &amp; Functions'!S40),FormatCodes_SFX!$A$4:$A$53,0)&gt;0,TRUE),FALSE),TRUE,TRUE),"FormatMsg",TRUE,"PerfectMsg")</f>
        <v>PerfectMsg</v>
      </c>
    </row>
    <row r="41" spans="3:19" ht="16.149999999999999" customHeight="1">
      <c r="C41" s="216">
        <v>0</v>
      </c>
      <c r="D41" s="230">
        <v>0</v>
      </c>
      <c r="E41" s="216" t="str">
        <f ca="1">_xlfn.IFS(ISBLANK('3 Formulas &amp; Functions'!E41),"",IF(NOT(ISNA('#_3 Formulas &amp; Functions'!E41)),IF(ISNA('3 Formulas &amp; Functions'!E41),TRUE,FALSE),FALSE),"StuNAMsg",IF(AND(ISNA('#_3 Formulas &amp; Functions'!E41),ISNA('3 Formulas &amp; Functions'!E41)),TRUE,FALSE),"PerfectMsg",IF(NOT(ISERROR('#_3 Formulas &amp; Functions'!E41)),IF(ISERROR('3 Formulas &amp; Functions'!E41),TRUE,FALSE),FALSE),"StuErrorMsg",IF(TYPE('#_3 Formulas &amp; Functions'!E41)&lt;&gt;TYPE('3 Formulas &amp; Functions'!E41),TRUE,FALSE),"WrongTypeMsg",IF(_xlfn.ISFORMULA('#_3 Formulas &amp; Functions'!E41),IF(NOT(_xlfn.ISFORMULA('3 Formulas &amp; Functions'!E41)),TRUE),FALSE),"MissingFormulaMsg",IF(NOT(AND(ISNUMBER(FIND("[",_xlfn.FORMULATEXT('#_3 Formulas &amp; Functions'!E41))),ISNUMBER(FIND("!",_xlfn.FORMULATEXT('#_3 Formulas &amp; Functions'!E41))))),AND(ISNUMBER(FIND("[",_xlfn.FORMULATEXT('3 Formulas &amp; Functions'!E41))),ISNUMBER(FIND("!",_xlfn.FORMULATEXT('3 Formulas &amp; Functions'!E41)))),FALSE),"ExternalRefsMsg",IF(ISNUMBER('#_3 Formulas &amp; Functions'!E41),IF(ABS('#_3 Formulas &amp; Functions'!E41-'3 Formulas &amp; Functions'!E41)&gt;0.00001,TRUE,FALSE),IF('#_3 Formulas &amp; Functions'!E41&lt;&gt;'3 Formulas &amp; Functions'!E41,TRUE,FALSE)),IF(ISNUMBER('#_3 Formulas &amp; Functions'!E41),IF('#_3 Formulas &amp; Functions'!E41&gt;'3 Formulas &amp; Functions'!E41,"TooLow","TooHigh"),"WrongAnswer"),NOT(_xlfn.ISFORMULA('#_3 Formulas &amp; Functions'!E41)),IF(_xlfn.IFS(ISTEXT('#_3 Formulas &amp; Functions'!E41),FALSE,ISLOGICAL('#_3 Formulas &amp; Functions'!E41),FALSE,SUBSTITUTE(CELL("format",'#_3 Formulas &amp; Functions'!E41),"-","")=SUBSTITUTE(CELL("format",'3 Formulas &amp; Functions'!E41),"-",""),FALSE,CELL("format",'#_3 Formulas &amp; Functions'!E41)="G",FALSE,AND(CELL("format",'#_3 Formulas &amp; Functions'!E41)="F0",CELL("format",'3 Formulas &amp; Functions'!E41)="G"),FALSE,TRUE,IFERROR(IF(MATCH(CELL("format",'#_3 Formulas &amp; Functions'!E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Functions'!E41),_xlfn.FORMULATEXT('3 Formulas &amp; Functions'!E41),'3 Formulas &amp; Functions'!E41),"9","#"),"8","#"),"7","#"),"6","#"),"5","#"),"4","#"),"3","#"),"2","#"),"1","#"),"0","#"),"$",""),"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Functions'!E41),_xlfn.FORMULATEXT('3 Formulas &amp; Functions'!E41),'3 Formulas &amp; Functions'!E41),"9","#"),"8","#"),"7","#"),"6","#"),"5","#"),"4","#"),"3","#"),"2","#"),"1","#"),"0","#"),"$",""),"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Functions'!E41),_xlfn.FORMULATEXT('#_3 Formulas &amp; Functions'!E41),'#_3 Formulas &amp; Functions'!E41),"9","#"),"8","#"),"7","#"),"6","#"),"5","#"),"4","#"),"3","#"),"2","#"),"1","#"),"0","#"),"$",""),"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Functions'!E41),_xlfn.FORMULATEXT('#_3 Formulas &amp; Functions'!E41),'#_3 Formulas &amp; Functions'!E41),"9","#"),"8","#"),"7","#"),"6","#"),"5","#"),"4","#"),"3","#"),"2","#"),"1","#"),"0","#"),"$","")," ",""),",","@"),"&gt;","@"),"&lt;","@"),"=","@"),")","@"),"(","@"),"^","@"),"/","@"),"+","@"),"*","@"),"-","@"),"@#","")))/2,TRUE,FALSE),"HardCodeMsg",IF(LEN(IF(_xlfn.ISFORMULA('3 Formulas &amp; Functions'!E41),_xlfn.FORMULATEXT('3 Formulas &amp; Functions'!E41),'3 Formulas &amp; Functions'!E41))-LEN(SUBSTITUTE(IF(_xlfn.ISFORMULA('3 Formulas &amp; Functions'!E41),_xlfn.FORMULATEXT('3 Formulas &amp; Functions'!E41),'3 Formulas &amp; Functions'!E41),"""",""))&gt;LEN(IF(_xlfn.ISFORMULA('#_3 Formulas &amp; Functions'!E41),_xlfn.FORMULATEXT('#_3 Formulas &amp; Functions'!E41),'#_3 Formulas &amp; Functions'!E41))-LEN(SUBSTITUTE(IF(_xlfn.ISFORMULA('#_3 Formulas &amp; Functions'!E41),_xlfn.FORMULATEXT('#_3 Formulas &amp; Functions'!E41),'#_3 Formulas &amp; Functions'!E41),"""","")),TRUE,FALSE),"HardQuoteMsg",IF(LEN(IF(_xlfn.ISFORMULA('3 Formulas &amp; Functions'!E41),_xlfn.FORMULATEXT('3 Formulas &amp; Functions'!E41),'3 Formulas &amp; Functions'!E41))-LEN(SUBSTITUTE(IF(_xlfn.ISFORMULA('3 Formulas &amp; Functions'!E41),_xlfn.FORMULATEXT('3 Formulas &amp; Functions'!E41),'3 Formulas &amp; Functions'!E41),"$",""))&lt;LEN(IF(_xlfn.ISFORMULA('#_3 Formulas &amp; Functions'!E41),_xlfn.FORMULATEXT('#_3 Formulas &amp; Functions'!E41),'#_3 Formulas &amp; Functions'!E41))-LEN(SUBSTITUTE(IF(_xlfn.ISFORMULA('#_3 Formulas &amp; Functions'!E41),_xlfn.FORMULATEXT('#_3 Formulas &amp; Functions'!E41),'#_3 Formulas &amp; Functions'!E41),"$","")),TRUE,FALSE),"MissingAbsMsg",_xlfn.IFS(ISTEXT('#_3 Formulas &amp; Functions'!E41),FALSE,ISLOGICAL('#_3 Formulas &amp; Functions'!E41),FALSE,SUBSTITUTE(CELL("format",'#_3 Formulas &amp; Functions'!E41),"-","")=SUBSTITUTE(CELL("format",'3 Formulas &amp; Functions'!E41),"-",""),FALSE,CELL("format",'#_3 Formulas &amp; Functions'!E41)="G",FALSE,AND(CELL("format",'#_3 Formulas &amp; Functions'!E41)="F0",CELL("format",'3 Formulas &amp; Functions'!E41)="G"),FALSE,TRUE,IFERROR(IF(MATCH(CELL("format",'#_3 Formulas &amp; Functions'!E41),FormatCodes_SFX!$A$4:$A$53,0)&gt;0,TRUE),FALSE),TRUE,TRUE),"FormatMsg",TRUE,"PerfectMsg")</f>
        <v>PerfectMsg</v>
      </c>
      <c r="G41" s="231">
        <v>0</v>
      </c>
      <c r="H41" s="232">
        <v>0</v>
      </c>
      <c r="I41" s="232">
        <v>0</v>
      </c>
      <c r="J41" s="232">
        <v>0</v>
      </c>
      <c r="K41" s="232">
        <v>0</v>
      </c>
      <c r="L41" s="233" t="str">
        <f ca="1">_xlfn.IFS(ISBLANK('3 Formulas &amp; Functions'!L41),"",IF(NOT(ISNA('#_3 Formulas &amp; Functions'!L41)),IF(ISNA('3 Formulas &amp; Functions'!L41),TRUE,FALSE),FALSE),"StuNAMsg",IF(AND(ISNA('#_3 Formulas &amp; Functions'!L41),ISNA('3 Formulas &amp; Functions'!L41)),TRUE,FALSE),"PerfectMsg",IF(NOT(ISERROR('#_3 Formulas &amp; Functions'!L41)),IF(ISERROR('3 Formulas &amp; Functions'!L41),TRUE,FALSE),FALSE),"StuErrorMsg",IF(TYPE('#_3 Formulas &amp; Functions'!L41)&lt;&gt;TYPE('3 Formulas &amp; Functions'!L41),TRUE,FALSE),"WrongTypeMsg",IF(_xlfn.ISFORMULA('#_3 Formulas &amp; Functions'!L41),IF(NOT(_xlfn.ISFORMULA('3 Formulas &amp; Functions'!L41)),TRUE),FALSE),"MissingFormulaMsg",IF(NOT(AND(ISNUMBER(FIND("[",_xlfn.FORMULATEXT('#_3 Formulas &amp; Functions'!L41))),ISNUMBER(FIND("!",_xlfn.FORMULATEXT('#_3 Formulas &amp; Functions'!L41))))),AND(ISNUMBER(FIND("[",_xlfn.FORMULATEXT('3 Formulas &amp; Functions'!L41))),ISNUMBER(FIND("!",_xlfn.FORMULATEXT('3 Formulas &amp; Functions'!L41)))),FALSE),"ExternalRefsMsg",IF(ISNUMBER('#_3 Formulas &amp; Functions'!L41),IF(ABS('#_3 Formulas &amp; Functions'!L41-'3 Formulas &amp; Functions'!L41)&gt;0.00001,TRUE,FALSE),IF('#_3 Formulas &amp; Functions'!L41&lt;&gt;'3 Formulas &amp; Functions'!L41,TRUE,FALSE)),IF(ISNUMBER('#_3 Formulas &amp; Functions'!L41),IF('#_3 Formulas &amp; Functions'!L41&gt;'3 Formulas &amp; Functions'!L41,"TooLow","TooHigh"),"WrongAnswer"),NOT(_xlfn.ISFORMULA('#_3 Formulas &amp; Functions'!L41)),IF(_xlfn.IFS(ISTEXT('#_3 Formulas &amp; Functions'!L41),FALSE,ISLOGICAL('#_3 Formulas &amp; Functions'!L41),FALSE,SUBSTITUTE(CELL("format",'#_3 Formulas &amp; Functions'!L41),"-","")=SUBSTITUTE(CELL("format",'3 Formulas &amp; Functions'!L41),"-",""),FALSE,CELL("format",'#_3 Formulas &amp; Functions'!L41)="G",FALSE,AND(CELL("format",'#_3 Formulas &amp; Functions'!L41)="F0",CELL("format",'3 Formulas &amp; Functions'!L41)="G"),FALSE,TRUE,IFERROR(IF(MATCH(CELL("format",'#_3 Formulas &amp; Functions'!L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Functions'!L41),_xlfn.FORMULATEXT('3 Formulas &amp; Functions'!L41),'3 Formulas &amp; Functions'!L41),"9","#"),"8","#"),"7","#"),"6","#"),"5","#"),"4","#"),"3","#"),"2","#"),"1","#"),"0","#"),"$",""),"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Functions'!L41),_xlfn.FORMULATEXT('3 Formulas &amp; Functions'!L41),'3 Formulas &amp; Functions'!L41),"9","#"),"8","#"),"7","#"),"6","#"),"5","#"),"4","#"),"3","#"),"2","#"),"1","#"),"0","#"),"$",""),"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Functions'!L41),_xlfn.FORMULATEXT('#_3 Formulas &amp; Functions'!L41),'#_3 Formulas &amp; Functions'!L41),"9","#"),"8","#"),"7","#"),"6","#"),"5","#"),"4","#"),"3","#"),"2","#"),"1","#"),"0","#"),"$",""),"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Functions'!L41),_xlfn.FORMULATEXT('#_3 Formulas &amp; Functions'!L41),'#_3 Formulas &amp; Functions'!L41),"9","#"),"8","#"),"7","#"),"6","#"),"5","#"),"4","#"),"3","#"),"2","#"),"1","#"),"0","#"),"$","")," ",""),",","@"),"&gt;","@"),"&lt;","@"),"=","@"),")","@"),"(","@"),"^","@"),"/","@"),"+","@"),"*","@"),"-","@"),"@#","")))/2,TRUE,FALSE),"HardCodeMsg",IF(LEN(IF(_xlfn.ISFORMULA('3 Formulas &amp; Functions'!L41),_xlfn.FORMULATEXT('3 Formulas &amp; Functions'!L41),'3 Formulas &amp; Functions'!L41))-LEN(SUBSTITUTE(IF(_xlfn.ISFORMULA('3 Formulas &amp; Functions'!L41),_xlfn.FORMULATEXT('3 Formulas &amp; Functions'!L41),'3 Formulas &amp; Functions'!L41),"""",""))&gt;LEN(IF(_xlfn.ISFORMULA('#_3 Formulas &amp; Functions'!L41),_xlfn.FORMULATEXT('#_3 Formulas &amp; Functions'!L41),'#_3 Formulas &amp; Functions'!L41))-LEN(SUBSTITUTE(IF(_xlfn.ISFORMULA('#_3 Formulas &amp; Functions'!L41),_xlfn.FORMULATEXT('#_3 Formulas &amp; Functions'!L41),'#_3 Formulas &amp; Functions'!L41),"""","")),TRUE,FALSE),"HardQuoteMsg",IF(LEN(IF(_xlfn.ISFORMULA('3 Formulas &amp; Functions'!L41),_xlfn.FORMULATEXT('3 Formulas &amp; Functions'!L41),'3 Formulas &amp; Functions'!L41))-LEN(SUBSTITUTE(IF(_xlfn.ISFORMULA('3 Formulas &amp; Functions'!L41),_xlfn.FORMULATEXT('3 Formulas &amp; Functions'!L41),'3 Formulas &amp; Functions'!L41),"$",""))&lt;LEN(IF(_xlfn.ISFORMULA('#_3 Formulas &amp; Functions'!L41),_xlfn.FORMULATEXT('#_3 Formulas &amp; Functions'!L41),'#_3 Formulas &amp; Functions'!L41))-LEN(SUBSTITUTE(IF(_xlfn.ISFORMULA('#_3 Formulas &amp; Functions'!L41),_xlfn.FORMULATEXT('#_3 Formulas &amp; Functions'!L41),'#_3 Formulas &amp; Functions'!L41),"$","")),TRUE,FALSE),"MissingAbsMsg",_xlfn.IFS(ISTEXT('#_3 Formulas &amp; Functions'!L41),FALSE,ISLOGICAL('#_3 Formulas &amp; Functions'!L41),FALSE,SUBSTITUTE(CELL("format",'#_3 Formulas &amp; Functions'!L41),"-","")=SUBSTITUTE(CELL("format",'3 Formulas &amp; Functions'!L41),"-",""),FALSE,CELL("format",'#_3 Formulas &amp; Functions'!L41)="G",FALSE,AND(CELL("format",'#_3 Formulas &amp; Functions'!L41)="F0",CELL("format",'3 Formulas &amp; Functions'!L41)="G"),FALSE,TRUE,IFERROR(IF(MATCH(CELL("format",'#_3 Formulas &amp; Functions'!L41),FormatCodes_SFX!$A$4:$A$53,0)&gt;0,TRUE),FALSE),TRUE,TRUE),"FormatMsg",TRUE,"PerfectMsg")</f>
        <v>PerfectMsg</v>
      </c>
      <c r="M41" s="200"/>
      <c r="N41" s="227">
        <v>0</v>
      </c>
      <c r="O41" s="217" t="str">
        <f ca="1">_xlfn.IFS(ISBLANK('3 Formulas &amp; Functions'!O41),"",IF(NOT(ISNA('#_3 Formulas &amp; Functions'!O41)),IF(ISNA('3 Formulas &amp; Functions'!O41),TRUE,FALSE),FALSE),"StuNAMsg",IF(AND(ISNA('#_3 Formulas &amp; Functions'!O41),ISNA('3 Formulas &amp; Functions'!O41)),TRUE,FALSE),"PerfectMsg",IF(NOT(ISERROR('#_3 Formulas &amp; Functions'!O41)),IF(ISERROR('3 Formulas &amp; Functions'!O41),TRUE,FALSE),FALSE),"StuErrorMsg",IF(TYPE('#_3 Formulas &amp; Functions'!O41)&lt;&gt;TYPE('3 Formulas &amp; Functions'!O41),TRUE,FALSE),"WrongTypeMsg",IF(_xlfn.ISFORMULA('#_3 Formulas &amp; Functions'!O41),IF(NOT(_xlfn.ISFORMULA('3 Formulas &amp; Functions'!O41)),TRUE),FALSE),"MissingFormulaMsg",IF(NOT(AND(ISNUMBER(FIND("[",_xlfn.FORMULATEXT('#_3 Formulas &amp; Functions'!O41))),ISNUMBER(FIND("!",_xlfn.FORMULATEXT('#_3 Formulas &amp; Functions'!O41))))),AND(ISNUMBER(FIND("[",_xlfn.FORMULATEXT('3 Formulas &amp; Functions'!O41))),ISNUMBER(FIND("!",_xlfn.FORMULATEXT('3 Formulas &amp; Functions'!O41)))),FALSE),"ExternalRefsMsg",IF(ISNUMBER('#_3 Formulas &amp; Functions'!O41),IF(ABS('#_3 Formulas &amp; Functions'!O41-'3 Formulas &amp; Functions'!O41)&gt;0.00001,TRUE,FALSE),IF('#_3 Formulas &amp; Functions'!O41&lt;&gt;'3 Formulas &amp; Functions'!O41,TRUE,FALSE)),IF(ISNUMBER('#_3 Formulas &amp; Functions'!O41),IF('#_3 Formulas &amp; Functions'!O41&gt;'3 Formulas &amp; Functions'!O41,"TooLow","TooHigh"),"WrongAnswer"),NOT(_xlfn.ISFORMULA('#_3 Formulas &amp; Functions'!O41)),IF(_xlfn.IFS(ISTEXT('#_3 Formulas &amp; Functions'!O41),FALSE,ISLOGICAL('#_3 Formulas &amp; Functions'!O41),FALSE,SUBSTITUTE(CELL("format",'#_3 Formulas &amp; Functions'!O41),"-","")=SUBSTITUTE(CELL("format",'3 Formulas &amp; Functions'!O41),"-",""),FALSE,CELL("format",'#_3 Formulas &amp; Functions'!O41)="G",FALSE,AND(CELL("format",'#_3 Formulas &amp; Functions'!O41)="F0",CELL("format",'3 Formulas &amp; Functions'!O41)="G"),FALSE,TRUE,IFERROR(IF(MATCH(CELL("format",'#_3 Formulas &amp; Functions'!O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Functions'!O41),_xlfn.FORMULATEXT('3 Formulas &amp; Functions'!O41),'3 Formulas &amp; Functions'!O41),"9","#"),"8","#"),"7","#"),"6","#"),"5","#"),"4","#"),"3","#"),"2","#"),"1","#"),"0","#"),"$",""),"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Functions'!O41),_xlfn.FORMULATEXT('3 Formulas &amp; Functions'!O41),'3 Formulas &amp; Functions'!O41),"9","#"),"8","#"),"7","#"),"6","#"),"5","#"),"4","#"),"3","#"),"2","#"),"1","#"),"0","#"),"$",""),"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Functions'!O41),_xlfn.FORMULATEXT('#_3 Formulas &amp; Functions'!O41),'#_3 Formulas &amp; Functions'!O41),"9","#"),"8","#"),"7","#"),"6","#"),"5","#"),"4","#"),"3","#"),"2","#"),"1","#"),"0","#"),"$",""),"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Functions'!O41),_xlfn.FORMULATEXT('#_3 Formulas &amp; Functions'!O41),'#_3 Formulas &amp; Functions'!O41),"9","#"),"8","#"),"7","#"),"6","#"),"5","#"),"4","#"),"3","#"),"2","#"),"1","#"),"0","#"),"$","")," ",""),",","@"),"&gt;","@"),"&lt;","@"),"=","@"),")","@"),"(","@"),"^","@"),"/","@"),"+","@"),"*","@"),"-","@"),"@#","")))/2,TRUE,FALSE),"HardCodeMsg",IF(LEN(IF(_xlfn.ISFORMULA('3 Formulas &amp; Functions'!O41),_xlfn.FORMULATEXT('3 Formulas &amp; Functions'!O41),'3 Formulas &amp; Functions'!O41))-LEN(SUBSTITUTE(IF(_xlfn.ISFORMULA('3 Formulas &amp; Functions'!O41),_xlfn.FORMULATEXT('3 Formulas &amp; Functions'!O41),'3 Formulas &amp; Functions'!O41),"""",""))&gt;LEN(IF(_xlfn.ISFORMULA('#_3 Formulas &amp; Functions'!O41),_xlfn.FORMULATEXT('#_3 Formulas &amp; Functions'!O41),'#_3 Formulas &amp; Functions'!O41))-LEN(SUBSTITUTE(IF(_xlfn.ISFORMULA('#_3 Formulas &amp; Functions'!O41),_xlfn.FORMULATEXT('#_3 Formulas &amp; Functions'!O41),'#_3 Formulas &amp; Functions'!O41),"""","")),TRUE,FALSE),"HardQuoteMsg",IF(LEN(IF(_xlfn.ISFORMULA('3 Formulas &amp; Functions'!O41),_xlfn.FORMULATEXT('3 Formulas &amp; Functions'!O41),'3 Formulas &amp; Functions'!O41))-LEN(SUBSTITUTE(IF(_xlfn.ISFORMULA('3 Formulas &amp; Functions'!O41),_xlfn.FORMULATEXT('3 Formulas &amp; Functions'!O41),'3 Formulas &amp; Functions'!O41),"$",""))&lt;LEN(IF(_xlfn.ISFORMULA('#_3 Formulas &amp; Functions'!O41),_xlfn.FORMULATEXT('#_3 Formulas &amp; Functions'!O41),'#_3 Formulas &amp; Functions'!O41))-LEN(SUBSTITUTE(IF(_xlfn.ISFORMULA('#_3 Formulas &amp; Functions'!O41),_xlfn.FORMULATEXT('#_3 Formulas &amp; Functions'!O41),'#_3 Formulas &amp; Functions'!O41),"$","")),TRUE,FALSE),"MissingAbsMsg",_xlfn.IFS(ISTEXT('#_3 Formulas &amp; Functions'!O41),FALSE,ISLOGICAL('#_3 Formulas &amp; Functions'!O41),FALSE,SUBSTITUTE(CELL("format",'#_3 Formulas &amp; Functions'!O41),"-","")=SUBSTITUTE(CELL("format",'3 Formulas &amp; Functions'!O41),"-",""),FALSE,CELL("format",'#_3 Formulas &amp; Functions'!O41)="G",FALSE,AND(CELL("format",'#_3 Formulas &amp; Functions'!O41)="F0",CELL("format",'3 Formulas &amp; Functions'!O41)="G"),FALSE,TRUE,IFERROR(IF(MATCH(CELL("format",'#_3 Formulas &amp; Functions'!O41),FormatCodes_SFX!$A$4:$A$53,0)&gt;0,TRUE),FALSE),TRUE,TRUE),"FormatMsg",TRUE,"PerfectMsg")</f>
        <v>PerfectMsg</v>
      </c>
      <c r="Q41" s="210">
        <v>0</v>
      </c>
      <c r="R41" s="179" t="str">
        <f ca="1">_xlfn.IFS(ISBLANK('3 Formulas &amp; Functions'!R41),"",IF(NOT(ISNA('#_3 Formulas &amp; Functions'!R41)),IF(ISNA('3 Formulas &amp; Functions'!R41),TRUE,FALSE),FALSE),"StuNAMsg",IF(AND(ISNA('#_3 Formulas &amp; Functions'!R41),ISNA('3 Formulas &amp; Functions'!R41)),TRUE,FALSE),"PerfectMsg",IF(NOT(ISERROR('#_3 Formulas &amp; Functions'!R41)),IF(ISERROR('3 Formulas &amp; Functions'!R41),TRUE,FALSE),FALSE),"StuErrorMsg",IF(TYPE('#_3 Formulas &amp; Functions'!R41)&lt;&gt;TYPE('3 Formulas &amp; Functions'!R41),TRUE,FALSE),"WrongTypeMsg",IF(_xlfn.ISFORMULA('#_3 Formulas &amp; Functions'!R41),IF(NOT(_xlfn.ISFORMULA('3 Formulas &amp; Functions'!R41)),TRUE),FALSE),"MissingFormulaMsg",IF(NOT(AND(ISNUMBER(FIND("[",_xlfn.FORMULATEXT('#_3 Formulas &amp; Functions'!R41))),ISNUMBER(FIND("!",_xlfn.FORMULATEXT('#_3 Formulas &amp; Functions'!R41))))),AND(ISNUMBER(FIND("[",_xlfn.FORMULATEXT('3 Formulas &amp; Functions'!R41))),ISNUMBER(FIND("!",_xlfn.FORMULATEXT('3 Formulas &amp; Functions'!R41)))),FALSE),"ExternalRefsMsg",IF(ISNUMBER('#_3 Formulas &amp; Functions'!R41),IF(ABS('#_3 Formulas &amp; Functions'!R41-'3 Formulas &amp; Functions'!R41)&gt;0.00001,TRUE,FALSE),IF('#_3 Formulas &amp; Functions'!R41&lt;&gt;'3 Formulas &amp; Functions'!R41,TRUE,FALSE)),IF(ISNUMBER('#_3 Formulas &amp; Functions'!R41),IF('#_3 Formulas &amp; Functions'!R41&gt;'3 Formulas &amp; Functions'!R41,"TooLow","TooHigh"),"WrongAnswer"),NOT(_xlfn.ISFORMULA('#_3 Formulas &amp; Functions'!R41)),IF(_xlfn.IFS(ISTEXT('#_3 Formulas &amp; Functions'!R41),FALSE,ISLOGICAL('#_3 Formulas &amp; Functions'!R41),FALSE,SUBSTITUTE(CELL("format",'#_3 Formulas &amp; Functions'!R41),"-","")=SUBSTITUTE(CELL("format",'3 Formulas &amp; Functions'!R41),"-",""),FALSE,CELL("format",'#_3 Formulas &amp; Functions'!R41)="G",FALSE,AND(CELL("format",'#_3 Formulas &amp; Functions'!R41)="F0",CELL("format",'3 Formulas &amp; Functions'!R41)="G"),FALSE,TRUE,IFERROR(IF(MATCH(CELL("format",'#_3 Formulas &amp; Functions'!R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Functions'!R41),_xlfn.FORMULATEXT('3 Formulas &amp; Functions'!R41),'3 Formulas &amp; Functions'!R41),"9","#"),"8","#"),"7","#"),"6","#"),"5","#"),"4","#"),"3","#"),"2","#"),"1","#"),"0","#"),"$",""),"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Functions'!R41),_xlfn.FORMULATEXT('3 Formulas &amp; Functions'!R41),'3 Formulas &amp; Functions'!R41),"9","#"),"8","#"),"7","#"),"6","#"),"5","#"),"4","#"),"3","#"),"2","#"),"1","#"),"0","#"),"$",""),"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Functions'!R41),_xlfn.FORMULATEXT('#_3 Formulas &amp; Functions'!R41),'#_3 Formulas &amp; Functions'!R41),"9","#"),"8","#"),"7","#"),"6","#"),"5","#"),"4","#"),"3","#"),"2","#"),"1","#"),"0","#"),"$",""),"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Functions'!R41),_xlfn.FORMULATEXT('#_3 Formulas &amp; Functions'!R41),'#_3 Formulas &amp; Functions'!R41),"9","#"),"8","#"),"7","#"),"6","#"),"5","#"),"4","#"),"3","#"),"2","#"),"1","#"),"0","#"),"$","")," ",""),",","@"),"&gt;","@"),"&lt;","@"),"=","@"),")","@"),"(","@"),"^","@"),"/","@"),"+","@"),"*","@"),"-","@"),"@#","")))/2,TRUE,FALSE),"HardCodeMsg",IF(LEN(IF(_xlfn.ISFORMULA('3 Formulas &amp; Functions'!R41),_xlfn.FORMULATEXT('3 Formulas &amp; Functions'!R41),'3 Formulas &amp; Functions'!R41))-LEN(SUBSTITUTE(IF(_xlfn.ISFORMULA('3 Formulas &amp; Functions'!R41),_xlfn.FORMULATEXT('3 Formulas &amp; Functions'!R41),'3 Formulas &amp; Functions'!R41),"""",""))&gt;LEN(IF(_xlfn.ISFORMULA('#_3 Formulas &amp; Functions'!R41),_xlfn.FORMULATEXT('#_3 Formulas &amp; Functions'!R41),'#_3 Formulas &amp; Functions'!R41))-LEN(SUBSTITUTE(IF(_xlfn.ISFORMULA('#_3 Formulas &amp; Functions'!R41),_xlfn.FORMULATEXT('#_3 Formulas &amp; Functions'!R41),'#_3 Formulas &amp; Functions'!R41),"""","")),TRUE,FALSE),"HardQuoteMsg",IF(LEN(IF(_xlfn.ISFORMULA('3 Formulas &amp; Functions'!R41),_xlfn.FORMULATEXT('3 Formulas &amp; Functions'!R41),'3 Formulas &amp; Functions'!R41))-LEN(SUBSTITUTE(IF(_xlfn.ISFORMULA('3 Formulas &amp; Functions'!R41),_xlfn.FORMULATEXT('3 Formulas &amp; Functions'!R41),'3 Formulas &amp; Functions'!R41),"$",""))&lt;LEN(IF(_xlfn.ISFORMULA('#_3 Formulas &amp; Functions'!R41),_xlfn.FORMULATEXT('#_3 Formulas &amp; Functions'!R41),'#_3 Formulas &amp; Functions'!R41))-LEN(SUBSTITUTE(IF(_xlfn.ISFORMULA('#_3 Formulas &amp; Functions'!R41),_xlfn.FORMULATEXT('#_3 Formulas &amp; Functions'!R41),'#_3 Formulas &amp; Functions'!R41),"$","")),TRUE,FALSE),"MissingAbsMsg",_xlfn.IFS(ISTEXT('#_3 Formulas &amp; Functions'!R41),FALSE,ISLOGICAL('#_3 Formulas &amp; Functions'!R41),FALSE,SUBSTITUTE(CELL("format",'#_3 Formulas &amp; Functions'!R41),"-","")=SUBSTITUTE(CELL("format",'3 Formulas &amp; Functions'!R41),"-",""),FALSE,CELL("format",'#_3 Formulas &amp; Functions'!R41)="G",FALSE,AND(CELL("format",'#_3 Formulas &amp; Functions'!R41)="F0",CELL("format",'3 Formulas &amp; Functions'!R41)="G"),FALSE,TRUE,IFERROR(IF(MATCH(CELL("format",'#_3 Formulas &amp; Functions'!R41),FormatCodes_SFX!$A$4:$A$53,0)&gt;0,TRUE),FALSE),TRUE,TRUE),"FormatMsg",TRUE,"PerfectMsg")</f>
        <v>PerfectMsg</v>
      </c>
      <c r="S41" s="179" t="str">
        <f ca="1">_xlfn.IFS(ISBLANK('3 Formulas &amp; Functions'!S41),"",IF(NOT(ISNA('#_3 Formulas &amp; Functions'!S41)),IF(ISNA('3 Formulas &amp; Functions'!S41),TRUE,FALSE),FALSE),"StuNAMsg",IF(AND(ISNA('#_3 Formulas &amp; Functions'!S41),ISNA('3 Formulas &amp; Functions'!S41)),TRUE,FALSE),"PerfectMsg",IF(NOT(ISERROR('#_3 Formulas &amp; Functions'!S41)),IF(ISERROR('3 Formulas &amp; Functions'!S41),TRUE,FALSE),FALSE),"StuErrorMsg",IF(TYPE('#_3 Formulas &amp; Functions'!S41)&lt;&gt;TYPE('3 Formulas &amp; Functions'!S41),TRUE,FALSE),"WrongTypeMsg",IF(_xlfn.ISFORMULA('#_3 Formulas &amp; Functions'!S41),IF(NOT(_xlfn.ISFORMULA('3 Formulas &amp; Functions'!S41)),TRUE),FALSE),"MissingFormulaMsg",IF(NOT(AND(ISNUMBER(FIND("[",_xlfn.FORMULATEXT('#_3 Formulas &amp; Functions'!S41))),ISNUMBER(FIND("!",_xlfn.FORMULATEXT('#_3 Formulas &amp; Functions'!S41))))),AND(ISNUMBER(FIND("[",_xlfn.FORMULATEXT('3 Formulas &amp; Functions'!S41))),ISNUMBER(FIND("!",_xlfn.FORMULATEXT('3 Formulas &amp; Functions'!S41)))),FALSE),"ExternalRefsMsg",IF(ISNUMBER('#_3 Formulas &amp; Functions'!S41),IF(ABS('#_3 Formulas &amp; Functions'!S41-'3 Formulas &amp; Functions'!S41)&gt;0.00001,TRUE,FALSE),IF('#_3 Formulas &amp; Functions'!S41&lt;&gt;'3 Formulas &amp; Functions'!S41,TRUE,FALSE)),IF(ISNUMBER('#_3 Formulas &amp; Functions'!S41),IF('#_3 Formulas &amp; Functions'!S41&gt;'3 Formulas &amp; Functions'!S41,"TooLow","TooHigh"),"WrongAnswer"),NOT(_xlfn.ISFORMULA('#_3 Formulas &amp; Functions'!S41)),IF(_xlfn.IFS(ISTEXT('#_3 Formulas &amp; Functions'!S41),FALSE,ISLOGICAL('#_3 Formulas &amp; Functions'!S41),FALSE,SUBSTITUTE(CELL("format",'#_3 Formulas &amp; Functions'!S41),"-","")=SUBSTITUTE(CELL("format",'3 Formulas &amp; Functions'!S41),"-",""),FALSE,CELL("format",'#_3 Formulas &amp; Functions'!S41)="G",FALSE,AND(CELL("format",'#_3 Formulas &amp; Functions'!S41)="F0",CELL("format",'3 Formulas &amp; Functions'!S41)="G"),FALSE,TRUE,IFERROR(IF(MATCH(CELL("format",'#_3 Formulas &amp; Functions'!S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Functions'!S41),_xlfn.FORMULATEXT('3 Formulas &amp; Functions'!S41),'3 Formulas &amp; Functions'!S41),"9","#"),"8","#"),"7","#"),"6","#"),"5","#"),"4","#"),"3","#"),"2","#"),"1","#"),"0","#"),"$",""),"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Functions'!S41),_xlfn.FORMULATEXT('3 Formulas &amp; Functions'!S41),'3 Formulas &amp; Functions'!S41),"9","#"),"8","#"),"7","#"),"6","#"),"5","#"),"4","#"),"3","#"),"2","#"),"1","#"),"0","#"),"$",""),"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Functions'!S41),_xlfn.FORMULATEXT('#_3 Formulas &amp; Functions'!S41),'#_3 Formulas &amp; Functions'!S41),"9","#"),"8","#"),"7","#"),"6","#"),"5","#"),"4","#"),"3","#"),"2","#"),"1","#"),"0","#"),"$",""),"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Functions'!S41),_xlfn.FORMULATEXT('#_3 Formulas &amp; Functions'!S41),'#_3 Formulas &amp; Functions'!S41),"9","#"),"8","#"),"7","#"),"6","#"),"5","#"),"4","#"),"3","#"),"2","#"),"1","#"),"0","#"),"$","")," ",""),",","@"),"&gt;","@"),"&lt;","@"),"=","@"),")","@"),"(","@"),"^","@"),"/","@"),"+","@"),"*","@"),"-","@"),"@#","")))/2,TRUE,FALSE),"HardCodeMsg",IF(LEN(IF(_xlfn.ISFORMULA('3 Formulas &amp; Functions'!S41),_xlfn.FORMULATEXT('3 Formulas &amp; Functions'!S41),'3 Formulas &amp; Functions'!S41))-LEN(SUBSTITUTE(IF(_xlfn.ISFORMULA('3 Formulas &amp; Functions'!S41),_xlfn.FORMULATEXT('3 Formulas &amp; Functions'!S41),'3 Formulas &amp; Functions'!S41),"""",""))&gt;LEN(IF(_xlfn.ISFORMULA('#_3 Formulas &amp; Functions'!S41),_xlfn.FORMULATEXT('#_3 Formulas &amp; Functions'!S41),'#_3 Formulas &amp; Functions'!S41))-LEN(SUBSTITUTE(IF(_xlfn.ISFORMULA('#_3 Formulas &amp; Functions'!S41),_xlfn.FORMULATEXT('#_3 Formulas &amp; Functions'!S41),'#_3 Formulas &amp; Functions'!S41),"""","")),TRUE,FALSE),"HardQuoteMsg",IF(LEN(IF(_xlfn.ISFORMULA('3 Formulas &amp; Functions'!S41),_xlfn.FORMULATEXT('3 Formulas &amp; Functions'!S41),'3 Formulas &amp; Functions'!S41))-LEN(SUBSTITUTE(IF(_xlfn.ISFORMULA('3 Formulas &amp; Functions'!S41),_xlfn.FORMULATEXT('3 Formulas &amp; Functions'!S41),'3 Formulas &amp; Functions'!S41),"$",""))&lt;LEN(IF(_xlfn.ISFORMULA('#_3 Formulas &amp; Functions'!S41),_xlfn.FORMULATEXT('#_3 Formulas &amp; Functions'!S41),'#_3 Formulas &amp; Functions'!S41))-LEN(SUBSTITUTE(IF(_xlfn.ISFORMULA('#_3 Formulas &amp; Functions'!S41),_xlfn.FORMULATEXT('#_3 Formulas &amp; Functions'!S41),'#_3 Formulas &amp; Functions'!S41),"$","")),TRUE,FALSE),"MissingAbsMsg",_xlfn.IFS(ISTEXT('#_3 Formulas &amp; Functions'!S41),FALSE,ISLOGICAL('#_3 Formulas &amp; Functions'!S41),FALSE,SUBSTITUTE(CELL("format",'#_3 Formulas &amp; Functions'!S41),"-","")=SUBSTITUTE(CELL("format",'3 Formulas &amp; Functions'!S41),"-",""),FALSE,CELL("format",'#_3 Formulas &amp; Functions'!S41)="G",FALSE,AND(CELL("format",'#_3 Formulas &amp; Functions'!S41)="F0",CELL("format",'3 Formulas &amp; Functions'!S41)="G"),FALSE,TRUE,IFERROR(IF(MATCH(CELL("format",'#_3 Formulas &amp; Functions'!S41),FormatCodes_SFX!$A$4:$A$53,0)&gt;0,TRUE),FALSE),TRUE,TRUE),"FormatMsg",TRUE,"PerfectMsg")</f>
        <v>PerfectMsg</v>
      </c>
    </row>
    <row r="42" spans="3:19" ht="16.149999999999999" customHeight="1">
      <c r="C42" s="216">
        <v>21.62</v>
      </c>
      <c r="D42" s="230">
        <v>0</v>
      </c>
      <c r="E42" s="216" t="str">
        <f ca="1">_xlfn.IFS(ISBLANK('3 Formulas &amp; Functions'!E42),"",IF(NOT(ISNA('#_3 Formulas &amp; Functions'!E42)),IF(ISNA('3 Formulas &amp; Functions'!E42),TRUE,FALSE),FALSE),"StuNAMsg",IF(AND(ISNA('#_3 Formulas &amp; Functions'!E42),ISNA('3 Formulas &amp; Functions'!E42)),TRUE,FALSE),"PerfectMsg",IF(NOT(ISERROR('#_3 Formulas &amp; Functions'!E42)),IF(ISERROR('3 Formulas &amp; Functions'!E42),TRUE,FALSE),FALSE),"StuErrorMsg",IF(TYPE('#_3 Formulas &amp; Functions'!E42)&lt;&gt;TYPE('3 Formulas &amp; Functions'!E42),TRUE,FALSE),"WrongTypeMsg",IF(_xlfn.ISFORMULA('#_3 Formulas &amp; Functions'!E42),IF(NOT(_xlfn.ISFORMULA('3 Formulas &amp; Functions'!E42)),TRUE),FALSE),"MissingFormulaMsg",IF(NOT(AND(ISNUMBER(FIND("[",_xlfn.FORMULATEXT('#_3 Formulas &amp; Functions'!E42))),ISNUMBER(FIND("!",_xlfn.FORMULATEXT('#_3 Formulas &amp; Functions'!E42))))),AND(ISNUMBER(FIND("[",_xlfn.FORMULATEXT('3 Formulas &amp; Functions'!E42))),ISNUMBER(FIND("!",_xlfn.FORMULATEXT('3 Formulas &amp; Functions'!E42)))),FALSE),"ExternalRefsMsg",IF(ISNUMBER('#_3 Formulas &amp; Functions'!E42),IF(ABS('#_3 Formulas &amp; Functions'!E42-'3 Formulas &amp; Functions'!E42)&gt;0.00001,TRUE,FALSE),IF('#_3 Formulas &amp; Functions'!E42&lt;&gt;'3 Formulas &amp; Functions'!E42,TRUE,FALSE)),IF(ISNUMBER('#_3 Formulas &amp; Functions'!E42),IF('#_3 Formulas &amp; Functions'!E42&gt;'3 Formulas &amp; Functions'!E42,"TooLow","TooHigh"),"WrongAnswer"),NOT(_xlfn.ISFORMULA('#_3 Formulas &amp; Functions'!E42)),IF(_xlfn.IFS(ISTEXT('#_3 Formulas &amp; Functions'!E42),FALSE,ISLOGICAL('#_3 Formulas &amp; Functions'!E42),FALSE,SUBSTITUTE(CELL("format",'#_3 Formulas &amp; Functions'!E42),"-","")=SUBSTITUTE(CELL("format",'3 Formulas &amp; Functions'!E42),"-",""),FALSE,CELL("format",'#_3 Formulas &amp; Functions'!E42)="G",FALSE,AND(CELL("format",'#_3 Formulas &amp; Functions'!E42)="F0",CELL("format",'3 Formulas &amp; Functions'!E42)="G"),FALSE,TRUE,IFERROR(IF(MATCH(CELL("format",'#_3 Formulas &amp; Functions'!E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Functions'!E42),_xlfn.FORMULATEXT('3 Formulas &amp; Functions'!E42),'3 Formulas &amp; Functions'!E42),"9","#"),"8","#"),"7","#"),"6","#"),"5","#"),"4","#"),"3","#"),"2","#"),"1","#"),"0","#"),"$",""),"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Functions'!E42),_xlfn.FORMULATEXT('3 Formulas &amp; Functions'!E42),'3 Formulas &amp; Functions'!E42),"9","#"),"8","#"),"7","#"),"6","#"),"5","#"),"4","#"),"3","#"),"2","#"),"1","#"),"0","#"),"$",""),"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Functions'!E42),_xlfn.FORMULATEXT('#_3 Formulas &amp; Functions'!E42),'#_3 Formulas &amp; Functions'!E42),"9","#"),"8","#"),"7","#"),"6","#"),"5","#"),"4","#"),"3","#"),"2","#"),"1","#"),"0","#"),"$",""),"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Functions'!E42),_xlfn.FORMULATEXT('#_3 Formulas &amp; Functions'!E42),'#_3 Formulas &amp; Functions'!E42),"9","#"),"8","#"),"7","#"),"6","#"),"5","#"),"4","#"),"3","#"),"2","#"),"1","#"),"0","#"),"$","")," ",""),",","@"),"&gt;","@"),"&lt;","@"),"=","@"),")","@"),"(","@"),"^","@"),"/","@"),"+","@"),"*","@"),"-","@"),"@#","")))/2,TRUE,FALSE),"HardCodeMsg",IF(LEN(IF(_xlfn.ISFORMULA('3 Formulas &amp; Functions'!E42),_xlfn.FORMULATEXT('3 Formulas &amp; Functions'!E42),'3 Formulas &amp; Functions'!E42))-LEN(SUBSTITUTE(IF(_xlfn.ISFORMULA('3 Formulas &amp; Functions'!E42),_xlfn.FORMULATEXT('3 Formulas &amp; Functions'!E42),'3 Formulas &amp; Functions'!E42),"""",""))&gt;LEN(IF(_xlfn.ISFORMULA('#_3 Formulas &amp; Functions'!E42),_xlfn.FORMULATEXT('#_3 Formulas &amp; Functions'!E42),'#_3 Formulas &amp; Functions'!E42))-LEN(SUBSTITUTE(IF(_xlfn.ISFORMULA('#_3 Formulas &amp; Functions'!E42),_xlfn.FORMULATEXT('#_3 Formulas &amp; Functions'!E42),'#_3 Formulas &amp; Functions'!E42),"""","")),TRUE,FALSE),"HardQuoteMsg",IF(LEN(IF(_xlfn.ISFORMULA('3 Formulas &amp; Functions'!E42),_xlfn.FORMULATEXT('3 Formulas &amp; Functions'!E42),'3 Formulas &amp; Functions'!E42))-LEN(SUBSTITUTE(IF(_xlfn.ISFORMULA('3 Formulas &amp; Functions'!E42),_xlfn.FORMULATEXT('3 Formulas &amp; Functions'!E42),'3 Formulas &amp; Functions'!E42),"$",""))&lt;LEN(IF(_xlfn.ISFORMULA('#_3 Formulas &amp; Functions'!E42),_xlfn.FORMULATEXT('#_3 Formulas &amp; Functions'!E42),'#_3 Formulas &amp; Functions'!E42))-LEN(SUBSTITUTE(IF(_xlfn.ISFORMULA('#_3 Formulas &amp; Functions'!E42),_xlfn.FORMULATEXT('#_3 Formulas &amp; Functions'!E42),'#_3 Formulas &amp; Functions'!E42),"$","")),TRUE,FALSE),"MissingAbsMsg",_xlfn.IFS(ISTEXT('#_3 Formulas &amp; Functions'!E42),FALSE,ISLOGICAL('#_3 Formulas &amp; Functions'!E42),FALSE,SUBSTITUTE(CELL("format",'#_3 Formulas &amp; Functions'!E42),"-","")=SUBSTITUTE(CELL("format",'3 Formulas &amp; Functions'!E42),"-",""),FALSE,CELL("format",'#_3 Formulas &amp; Functions'!E42)="G",FALSE,AND(CELL("format",'#_3 Formulas &amp; Functions'!E42)="F0",CELL("format",'3 Formulas &amp; Functions'!E42)="G"),FALSE,TRUE,IFERROR(IF(MATCH(CELL("format",'#_3 Formulas &amp; Functions'!E42),FormatCodes_SFX!$A$4:$A$53,0)&gt;0,TRUE),FALSE),TRUE,TRUE),"FormatMsg",TRUE,"PerfectMsg")</f>
        <v>PerfectMsg</v>
      </c>
      <c r="G42" s="231">
        <v>0</v>
      </c>
      <c r="H42" s="232">
        <v>0</v>
      </c>
      <c r="I42" s="232">
        <v>0</v>
      </c>
      <c r="J42" s="232">
        <v>0</v>
      </c>
      <c r="K42" s="232">
        <v>0</v>
      </c>
      <c r="L42" s="233" t="str">
        <f ca="1">_xlfn.IFS(ISBLANK('3 Formulas &amp; Functions'!L42),"",IF(NOT(ISNA('#_3 Formulas &amp; Functions'!L42)),IF(ISNA('3 Formulas &amp; Functions'!L42),TRUE,FALSE),FALSE),"StuNAMsg",IF(AND(ISNA('#_3 Formulas &amp; Functions'!L42),ISNA('3 Formulas &amp; Functions'!L42)),TRUE,FALSE),"PerfectMsg",IF(NOT(ISERROR('#_3 Formulas &amp; Functions'!L42)),IF(ISERROR('3 Formulas &amp; Functions'!L42),TRUE,FALSE),FALSE),"StuErrorMsg",IF(TYPE('#_3 Formulas &amp; Functions'!L42)&lt;&gt;TYPE('3 Formulas &amp; Functions'!L42),TRUE,FALSE),"WrongTypeMsg",IF(_xlfn.ISFORMULA('#_3 Formulas &amp; Functions'!L42),IF(NOT(_xlfn.ISFORMULA('3 Formulas &amp; Functions'!L42)),TRUE),FALSE),"MissingFormulaMsg",IF(NOT(AND(ISNUMBER(FIND("[",_xlfn.FORMULATEXT('#_3 Formulas &amp; Functions'!L42))),ISNUMBER(FIND("!",_xlfn.FORMULATEXT('#_3 Formulas &amp; Functions'!L42))))),AND(ISNUMBER(FIND("[",_xlfn.FORMULATEXT('3 Formulas &amp; Functions'!L42))),ISNUMBER(FIND("!",_xlfn.FORMULATEXT('3 Formulas &amp; Functions'!L42)))),FALSE),"ExternalRefsMsg",IF(ISNUMBER('#_3 Formulas &amp; Functions'!L42),IF(ABS('#_3 Formulas &amp; Functions'!L42-'3 Formulas &amp; Functions'!L42)&gt;0.00001,TRUE,FALSE),IF('#_3 Formulas &amp; Functions'!L42&lt;&gt;'3 Formulas &amp; Functions'!L42,TRUE,FALSE)),IF(ISNUMBER('#_3 Formulas &amp; Functions'!L42),IF('#_3 Formulas &amp; Functions'!L42&gt;'3 Formulas &amp; Functions'!L42,"TooLow","TooHigh"),"WrongAnswer"),NOT(_xlfn.ISFORMULA('#_3 Formulas &amp; Functions'!L42)),IF(_xlfn.IFS(ISTEXT('#_3 Formulas &amp; Functions'!L42),FALSE,ISLOGICAL('#_3 Formulas &amp; Functions'!L42),FALSE,SUBSTITUTE(CELL("format",'#_3 Formulas &amp; Functions'!L42),"-","")=SUBSTITUTE(CELL("format",'3 Formulas &amp; Functions'!L42),"-",""),FALSE,CELL("format",'#_3 Formulas &amp; Functions'!L42)="G",FALSE,AND(CELL("format",'#_3 Formulas &amp; Functions'!L42)="F0",CELL("format",'3 Formulas &amp; Functions'!L42)="G"),FALSE,TRUE,IFERROR(IF(MATCH(CELL("format",'#_3 Formulas &amp; Functions'!L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Functions'!L42),_xlfn.FORMULATEXT('3 Formulas &amp; Functions'!L42),'3 Formulas &amp; Functions'!L42),"9","#"),"8","#"),"7","#"),"6","#"),"5","#"),"4","#"),"3","#"),"2","#"),"1","#"),"0","#"),"$",""),"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Functions'!L42),_xlfn.FORMULATEXT('3 Formulas &amp; Functions'!L42),'3 Formulas &amp; Functions'!L42),"9","#"),"8","#"),"7","#"),"6","#"),"5","#"),"4","#"),"3","#"),"2","#"),"1","#"),"0","#"),"$",""),"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Functions'!L42),_xlfn.FORMULATEXT('#_3 Formulas &amp; Functions'!L42),'#_3 Formulas &amp; Functions'!L42),"9","#"),"8","#"),"7","#"),"6","#"),"5","#"),"4","#"),"3","#"),"2","#"),"1","#"),"0","#"),"$",""),"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Functions'!L42),_xlfn.FORMULATEXT('#_3 Formulas &amp; Functions'!L42),'#_3 Formulas &amp; Functions'!L42),"9","#"),"8","#"),"7","#"),"6","#"),"5","#"),"4","#"),"3","#"),"2","#"),"1","#"),"0","#"),"$","")," ",""),",","@"),"&gt;","@"),"&lt;","@"),"=","@"),")","@"),"(","@"),"^","@"),"/","@"),"+","@"),"*","@"),"-","@"),"@#","")))/2,TRUE,FALSE),"HardCodeMsg",IF(LEN(IF(_xlfn.ISFORMULA('3 Formulas &amp; Functions'!L42),_xlfn.FORMULATEXT('3 Formulas &amp; Functions'!L42),'3 Formulas &amp; Functions'!L42))-LEN(SUBSTITUTE(IF(_xlfn.ISFORMULA('3 Formulas &amp; Functions'!L42),_xlfn.FORMULATEXT('3 Formulas &amp; Functions'!L42),'3 Formulas &amp; Functions'!L42),"""",""))&gt;LEN(IF(_xlfn.ISFORMULA('#_3 Formulas &amp; Functions'!L42),_xlfn.FORMULATEXT('#_3 Formulas &amp; Functions'!L42),'#_3 Formulas &amp; Functions'!L42))-LEN(SUBSTITUTE(IF(_xlfn.ISFORMULA('#_3 Formulas &amp; Functions'!L42),_xlfn.FORMULATEXT('#_3 Formulas &amp; Functions'!L42),'#_3 Formulas &amp; Functions'!L42),"""","")),TRUE,FALSE),"HardQuoteMsg",IF(LEN(IF(_xlfn.ISFORMULA('3 Formulas &amp; Functions'!L42),_xlfn.FORMULATEXT('3 Formulas &amp; Functions'!L42),'3 Formulas &amp; Functions'!L42))-LEN(SUBSTITUTE(IF(_xlfn.ISFORMULA('3 Formulas &amp; Functions'!L42),_xlfn.FORMULATEXT('3 Formulas &amp; Functions'!L42),'3 Formulas &amp; Functions'!L42),"$",""))&lt;LEN(IF(_xlfn.ISFORMULA('#_3 Formulas &amp; Functions'!L42),_xlfn.FORMULATEXT('#_3 Formulas &amp; Functions'!L42),'#_3 Formulas &amp; Functions'!L42))-LEN(SUBSTITUTE(IF(_xlfn.ISFORMULA('#_3 Formulas &amp; Functions'!L42),_xlfn.FORMULATEXT('#_3 Formulas &amp; Functions'!L42),'#_3 Formulas &amp; Functions'!L42),"$","")),TRUE,FALSE),"MissingAbsMsg",_xlfn.IFS(ISTEXT('#_3 Formulas &amp; Functions'!L42),FALSE,ISLOGICAL('#_3 Formulas &amp; Functions'!L42),FALSE,SUBSTITUTE(CELL("format",'#_3 Formulas &amp; Functions'!L42),"-","")=SUBSTITUTE(CELL("format",'3 Formulas &amp; Functions'!L42),"-",""),FALSE,CELL("format",'#_3 Formulas &amp; Functions'!L42)="G",FALSE,AND(CELL("format",'#_3 Formulas &amp; Functions'!L42)="F0",CELL("format",'3 Formulas &amp; Functions'!L42)="G"),FALSE,TRUE,IFERROR(IF(MATCH(CELL("format",'#_3 Formulas &amp; Functions'!L42),FormatCodes_SFX!$A$4:$A$53,0)&gt;0,TRUE),FALSE),TRUE,TRUE),"FormatMsg",TRUE,"PerfectMsg")</f>
        <v>PerfectMsg</v>
      </c>
      <c r="M42" s="200"/>
      <c r="N42" s="227">
        <v>0</v>
      </c>
      <c r="O42" s="217" t="str">
        <f ca="1">_xlfn.IFS(ISBLANK('3 Formulas &amp; Functions'!O42),"",IF(NOT(ISNA('#_3 Formulas &amp; Functions'!O42)),IF(ISNA('3 Formulas &amp; Functions'!O42),TRUE,FALSE),FALSE),"StuNAMsg",IF(AND(ISNA('#_3 Formulas &amp; Functions'!O42),ISNA('3 Formulas &amp; Functions'!O42)),TRUE,FALSE),"PerfectMsg",IF(NOT(ISERROR('#_3 Formulas &amp; Functions'!O42)),IF(ISERROR('3 Formulas &amp; Functions'!O42),TRUE,FALSE),FALSE),"StuErrorMsg",IF(TYPE('#_3 Formulas &amp; Functions'!O42)&lt;&gt;TYPE('3 Formulas &amp; Functions'!O42),TRUE,FALSE),"WrongTypeMsg",IF(_xlfn.ISFORMULA('#_3 Formulas &amp; Functions'!O42),IF(NOT(_xlfn.ISFORMULA('3 Formulas &amp; Functions'!O42)),TRUE),FALSE),"MissingFormulaMsg",IF(NOT(AND(ISNUMBER(FIND("[",_xlfn.FORMULATEXT('#_3 Formulas &amp; Functions'!O42))),ISNUMBER(FIND("!",_xlfn.FORMULATEXT('#_3 Formulas &amp; Functions'!O42))))),AND(ISNUMBER(FIND("[",_xlfn.FORMULATEXT('3 Formulas &amp; Functions'!O42))),ISNUMBER(FIND("!",_xlfn.FORMULATEXT('3 Formulas &amp; Functions'!O42)))),FALSE),"ExternalRefsMsg",IF(ISNUMBER('#_3 Formulas &amp; Functions'!O42),IF(ABS('#_3 Formulas &amp; Functions'!O42-'3 Formulas &amp; Functions'!O42)&gt;0.00001,TRUE,FALSE),IF('#_3 Formulas &amp; Functions'!O42&lt;&gt;'3 Formulas &amp; Functions'!O42,TRUE,FALSE)),IF(ISNUMBER('#_3 Formulas &amp; Functions'!O42),IF('#_3 Formulas &amp; Functions'!O42&gt;'3 Formulas &amp; Functions'!O42,"TooLow","TooHigh"),"WrongAnswer"),NOT(_xlfn.ISFORMULA('#_3 Formulas &amp; Functions'!O42)),IF(_xlfn.IFS(ISTEXT('#_3 Formulas &amp; Functions'!O42),FALSE,ISLOGICAL('#_3 Formulas &amp; Functions'!O42),FALSE,SUBSTITUTE(CELL("format",'#_3 Formulas &amp; Functions'!O42),"-","")=SUBSTITUTE(CELL("format",'3 Formulas &amp; Functions'!O42),"-",""),FALSE,CELL("format",'#_3 Formulas &amp; Functions'!O42)="G",FALSE,AND(CELL("format",'#_3 Formulas &amp; Functions'!O42)="F0",CELL("format",'3 Formulas &amp; Functions'!O42)="G"),FALSE,TRUE,IFERROR(IF(MATCH(CELL("format",'#_3 Formulas &amp; Functions'!O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Functions'!O42),_xlfn.FORMULATEXT('3 Formulas &amp; Functions'!O42),'3 Formulas &amp; Functions'!O42),"9","#"),"8","#"),"7","#"),"6","#"),"5","#"),"4","#"),"3","#"),"2","#"),"1","#"),"0","#"),"$",""),"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Functions'!O42),_xlfn.FORMULATEXT('3 Formulas &amp; Functions'!O42),'3 Formulas &amp; Functions'!O42),"9","#"),"8","#"),"7","#"),"6","#"),"5","#"),"4","#"),"3","#"),"2","#"),"1","#"),"0","#"),"$",""),"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Functions'!O42),_xlfn.FORMULATEXT('#_3 Formulas &amp; Functions'!O42),'#_3 Formulas &amp; Functions'!O42),"9","#"),"8","#"),"7","#"),"6","#"),"5","#"),"4","#"),"3","#"),"2","#"),"1","#"),"0","#"),"$",""),"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Functions'!O42),_xlfn.FORMULATEXT('#_3 Formulas &amp; Functions'!O42),'#_3 Formulas &amp; Functions'!O42),"9","#"),"8","#"),"7","#"),"6","#"),"5","#"),"4","#"),"3","#"),"2","#"),"1","#"),"0","#"),"$","")," ",""),",","@"),"&gt;","@"),"&lt;","@"),"=","@"),")","@"),"(","@"),"^","@"),"/","@"),"+","@"),"*","@"),"-","@"),"@#","")))/2,TRUE,FALSE),"HardCodeMsg",IF(LEN(IF(_xlfn.ISFORMULA('3 Formulas &amp; Functions'!O42),_xlfn.FORMULATEXT('3 Formulas &amp; Functions'!O42),'3 Formulas &amp; Functions'!O42))-LEN(SUBSTITUTE(IF(_xlfn.ISFORMULA('3 Formulas &amp; Functions'!O42),_xlfn.FORMULATEXT('3 Formulas &amp; Functions'!O42),'3 Formulas &amp; Functions'!O42),"""",""))&gt;LEN(IF(_xlfn.ISFORMULA('#_3 Formulas &amp; Functions'!O42),_xlfn.FORMULATEXT('#_3 Formulas &amp; Functions'!O42),'#_3 Formulas &amp; Functions'!O42))-LEN(SUBSTITUTE(IF(_xlfn.ISFORMULA('#_3 Formulas &amp; Functions'!O42),_xlfn.FORMULATEXT('#_3 Formulas &amp; Functions'!O42),'#_3 Formulas &amp; Functions'!O42),"""","")),TRUE,FALSE),"HardQuoteMsg",IF(LEN(IF(_xlfn.ISFORMULA('3 Formulas &amp; Functions'!O42),_xlfn.FORMULATEXT('3 Formulas &amp; Functions'!O42),'3 Formulas &amp; Functions'!O42))-LEN(SUBSTITUTE(IF(_xlfn.ISFORMULA('3 Formulas &amp; Functions'!O42),_xlfn.FORMULATEXT('3 Formulas &amp; Functions'!O42),'3 Formulas &amp; Functions'!O42),"$",""))&lt;LEN(IF(_xlfn.ISFORMULA('#_3 Formulas &amp; Functions'!O42),_xlfn.FORMULATEXT('#_3 Formulas &amp; Functions'!O42),'#_3 Formulas &amp; Functions'!O42))-LEN(SUBSTITUTE(IF(_xlfn.ISFORMULA('#_3 Formulas &amp; Functions'!O42),_xlfn.FORMULATEXT('#_3 Formulas &amp; Functions'!O42),'#_3 Formulas &amp; Functions'!O42),"$","")),TRUE,FALSE),"MissingAbsMsg",_xlfn.IFS(ISTEXT('#_3 Formulas &amp; Functions'!O42),FALSE,ISLOGICAL('#_3 Formulas &amp; Functions'!O42),FALSE,SUBSTITUTE(CELL("format",'#_3 Formulas &amp; Functions'!O42),"-","")=SUBSTITUTE(CELL("format",'3 Formulas &amp; Functions'!O42),"-",""),FALSE,CELL("format",'#_3 Formulas &amp; Functions'!O42)="G",FALSE,AND(CELL("format",'#_3 Formulas &amp; Functions'!O42)="F0",CELL("format",'3 Formulas &amp; Functions'!O42)="G"),FALSE,TRUE,IFERROR(IF(MATCH(CELL("format",'#_3 Formulas &amp; Functions'!O42),FormatCodes_SFX!$A$4:$A$53,0)&gt;0,TRUE),FALSE),TRUE,TRUE),"FormatMsg",TRUE,"PerfectMsg")</f>
        <v>PerfectMsg</v>
      </c>
      <c r="Q42" s="210">
        <v>0</v>
      </c>
      <c r="R42" s="179" t="str">
        <f ca="1">_xlfn.IFS(ISBLANK('3 Formulas &amp; Functions'!R42),"",IF(NOT(ISNA('#_3 Formulas &amp; Functions'!R42)),IF(ISNA('3 Formulas &amp; Functions'!R42),TRUE,FALSE),FALSE),"StuNAMsg",IF(AND(ISNA('#_3 Formulas &amp; Functions'!R42),ISNA('3 Formulas &amp; Functions'!R42)),TRUE,FALSE),"PerfectMsg",IF(NOT(ISERROR('#_3 Formulas &amp; Functions'!R42)),IF(ISERROR('3 Formulas &amp; Functions'!R42),TRUE,FALSE),FALSE),"StuErrorMsg",IF(TYPE('#_3 Formulas &amp; Functions'!R42)&lt;&gt;TYPE('3 Formulas &amp; Functions'!R42),TRUE,FALSE),"WrongTypeMsg",IF(_xlfn.ISFORMULA('#_3 Formulas &amp; Functions'!R42),IF(NOT(_xlfn.ISFORMULA('3 Formulas &amp; Functions'!R42)),TRUE),FALSE),"MissingFormulaMsg",IF(NOT(AND(ISNUMBER(FIND("[",_xlfn.FORMULATEXT('#_3 Formulas &amp; Functions'!R42))),ISNUMBER(FIND("!",_xlfn.FORMULATEXT('#_3 Formulas &amp; Functions'!R42))))),AND(ISNUMBER(FIND("[",_xlfn.FORMULATEXT('3 Formulas &amp; Functions'!R42))),ISNUMBER(FIND("!",_xlfn.FORMULATEXT('3 Formulas &amp; Functions'!R42)))),FALSE),"ExternalRefsMsg",IF(ISNUMBER('#_3 Formulas &amp; Functions'!R42),IF(ABS('#_3 Formulas &amp; Functions'!R42-'3 Formulas &amp; Functions'!R42)&gt;0.00001,TRUE,FALSE),IF('#_3 Formulas &amp; Functions'!R42&lt;&gt;'3 Formulas &amp; Functions'!R42,TRUE,FALSE)),IF(ISNUMBER('#_3 Formulas &amp; Functions'!R42),IF('#_3 Formulas &amp; Functions'!R42&gt;'3 Formulas &amp; Functions'!R42,"TooLow","TooHigh"),"WrongAnswer"),NOT(_xlfn.ISFORMULA('#_3 Formulas &amp; Functions'!R42)),IF(_xlfn.IFS(ISTEXT('#_3 Formulas &amp; Functions'!R42),FALSE,ISLOGICAL('#_3 Formulas &amp; Functions'!R42),FALSE,SUBSTITUTE(CELL("format",'#_3 Formulas &amp; Functions'!R42),"-","")=SUBSTITUTE(CELL("format",'3 Formulas &amp; Functions'!R42),"-",""),FALSE,CELL("format",'#_3 Formulas &amp; Functions'!R42)="G",FALSE,AND(CELL("format",'#_3 Formulas &amp; Functions'!R42)="F0",CELL("format",'3 Formulas &amp; Functions'!R42)="G"),FALSE,TRUE,IFERROR(IF(MATCH(CELL("format",'#_3 Formulas &amp; Functions'!R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Functions'!R42),_xlfn.FORMULATEXT('3 Formulas &amp; Functions'!R42),'3 Formulas &amp; Functions'!R42),"9","#"),"8","#"),"7","#"),"6","#"),"5","#"),"4","#"),"3","#"),"2","#"),"1","#"),"0","#"),"$",""),"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Functions'!R42),_xlfn.FORMULATEXT('3 Formulas &amp; Functions'!R42),'3 Formulas &amp; Functions'!R42),"9","#"),"8","#"),"7","#"),"6","#"),"5","#"),"4","#"),"3","#"),"2","#"),"1","#"),"0","#"),"$",""),"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Functions'!R42),_xlfn.FORMULATEXT('#_3 Formulas &amp; Functions'!R42),'#_3 Formulas &amp; Functions'!R42),"9","#"),"8","#"),"7","#"),"6","#"),"5","#"),"4","#"),"3","#"),"2","#"),"1","#"),"0","#"),"$",""),"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Functions'!R42),_xlfn.FORMULATEXT('#_3 Formulas &amp; Functions'!R42),'#_3 Formulas &amp; Functions'!R42),"9","#"),"8","#"),"7","#"),"6","#"),"5","#"),"4","#"),"3","#"),"2","#"),"1","#"),"0","#"),"$","")," ",""),",","@"),"&gt;","@"),"&lt;","@"),"=","@"),")","@"),"(","@"),"^","@"),"/","@"),"+","@"),"*","@"),"-","@"),"@#","")))/2,TRUE,FALSE),"HardCodeMsg",IF(LEN(IF(_xlfn.ISFORMULA('3 Formulas &amp; Functions'!R42),_xlfn.FORMULATEXT('3 Formulas &amp; Functions'!R42),'3 Formulas &amp; Functions'!R42))-LEN(SUBSTITUTE(IF(_xlfn.ISFORMULA('3 Formulas &amp; Functions'!R42),_xlfn.FORMULATEXT('3 Formulas &amp; Functions'!R42),'3 Formulas &amp; Functions'!R42),"""",""))&gt;LEN(IF(_xlfn.ISFORMULA('#_3 Formulas &amp; Functions'!R42),_xlfn.FORMULATEXT('#_3 Formulas &amp; Functions'!R42),'#_3 Formulas &amp; Functions'!R42))-LEN(SUBSTITUTE(IF(_xlfn.ISFORMULA('#_3 Formulas &amp; Functions'!R42),_xlfn.FORMULATEXT('#_3 Formulas &amp; Functions'!R42),'#_3 Formulas &amp; Functions'!R42),"""","")),TRUE,FALSE),"HardQuoteMsg",IF(LEN(IF(_xlfn.ISFORMULA('3 Formulas &amp; Functions'!R42),_xlfn.FORMULATEXT('3 Formulas &amp; Functions'!R42),'3 Formulas &amp; Functions'!R42))-LEN(SUBSTITUTE(IF(_xlfn.ISFORMULA('3 Formulas &amp; Functions'!R42),_xlfn.FORMULATEXT('3 Formulas &amp; Functions'!R42),'3 Formulas &amp; Functions'!R42),"$",""))&lt;LEN(IF(_xlfn.ISFORMULA('#_3 Formulas &amp; Functions'!R42),_xlfn.FORMULATEXT('#_3 Formulas &amp; Functions'!R42),'#_3 Formulas &amp; Functions'!R42))-LEN(SUBSTITUTE(IF(_xlfn.ISFORMULA('#_3 Formulas &amp; Functions'!R42),_xlfn.FORMULATEXT('#_3 Formulas &amp; Functions'!R42),'#_3 Formulas &amp; Functions'!R42),"$","")),TRUE,FALSE),"MissingAbsMsg",_xlfn.IFS(ISTEXT('#_3 Formulas &amp; Functions'!R42),FALSE,ISLOGICAL('#_3 Formulas &amp; Functions'!R42),FALSE,SUBSTITUTE(CELL("format",'#_3 Formulas &amp; Functions'!R42),"-","")=SUBSTITUTE(CELL("format",'3 Formulas &amp; Functions'!R42),"-",""),FALSE,CELL("format",'#_3 Formulas &amp; Functions'!R42)="G",FALSE,AND(CELL("format",'#_3 Formulas &amp; Functions'!R42)="F0",CELL("format",'3 Formulas &amp; Functions'!R42)="G"),FALSE,TRUE,IFERROR(IF(MATCH(CELL("format",'#_3 Formulas &amp; Functions'!R42),FormatCodes_SFX!$A$4:$A$53,0)&gt;0,TRUE),FALSE),TRUE,TRUE),"FormatMsg",TRUE,"PerfectMsg")</f>
        <v>PerfectMsg</v>
      </c>
      <c r="S42" s="179" t="str">
        <f ca="1">_xlfn.IFS(ISBLANK('3 Formulas &amp; Functions'!S42),"",IF(NOT(ISNA('#_3 Formulas &amp; Functions'!S42)),IF(ISNA('3 Formulas &amp; Functions'!S42),TRUE,FALSE),FALSE),"StuNAMsg",IF(AND(ISNA('#_3 Formulas &amp; Functions'!S42),ISNA('3 Formulas &amp; Functions'!S42)),TRUE,FALSE),"PerfectMsg",IF(NOT(ISERROR('#_3 Formulas &amp; Functions'!S42)),IF(ISERROR('3 Formulas &amp; Functions'!S42),TRUE,FALSE),FALSE),"StuErrorMsg",IF(TYPE('#_3 Formulas &amp; Functions'!S42)&lt;&gt;TYPE('3 Formulas &amp; Functions'!S42),TRUE,FALSE),"WrongTypeMsg",IF(_xlfn.ISFORMULA('#_3 Formulas &amp; Functions'!S42),IF(NOT(_xlfn.ISFORMULA('3 Formulas &amp; Functions'!S42)),TRUE),FALSE),"MissingFormulaMsg",IF(NOT(AND(ISNUMBER(FIND("[",_xlfn.FORMULATEXT('#_3 Formulas &amp; Functions'!S42))),ISNUMBER(FIND("!",_xlfn.FORMULATEXT('#_3 Formulas &amp; Functions'!S42))))),AND(ISNUMBER(FIND("[",_xlfn.FORMULATEXT('3 Formulas &amp; Functions'!S42))),ISNUMBER(FIND("!",_xlfn.FORMULATEXT('3 Formulas &amp; Functions'!S42)))),FALSE),"ExternalRefsMsg",IF(ISNUMBER('#_3 Formulas &amp; Functions'!S42),IF(ABS('#_3 Formulas &amp; Functions'!S42-'3 Formulas &amp; Functions'!S42)&gt;0.00001,TRUE,FALSE),IF('#_3 Formulas &amp; Functions'!S42&lt;&gt;'3 Formulas &amp; Functions'!S42,TRUE,FALSE)),IF(ISNUMBER('#_3 Formulas &amp; Functions'!S42),IF('#_3 Formulas &amp; Functions'!S42&gt;'3 Formulas &amp; Functions'!S42,"TooLow","TooHigh"),"WrongAnswer"),NOT(_xlfn.ISFORMULA('#_3 Formulas &amp; Functions'!S42)),IF(_xlfn.IFS(ISTEXT('#_3 Formulas &amp; Functions'!S42),FALSE,ISLOGICAL('#_3 Formulas &amp; Functions'!S42),FALSE,SUBSTITUTE(CELL("format",'#_3 Formulas &amp; Functions'!S42),"-","")=SUBSTITUTE(CELL("format",'3 Formulas &amp; Functions'!S42),"-",""),FALSE,CELL("format",'#_3 Formulas &amp; Functions'!S42)="G",FALSE,AND(CELL("format",'#_3 Formulas &amp; Functions'!S42)="F0",CELL("format",'3 Formulas &amp; Functions'!S42)="G"),FALSE,TRUE,IFERROR(IF(MATCH(CELL("format",'#_3 Formulas &amp; Functions'!S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Functions'!S42),_xlfn.FORMULATEXT('3 Formulas &amp; Functions'!S42),'3 Formulas &amp; Functions'!S42),"9","#"),"8","#"),"7","#"),"6","#"),"5","#"),"4","#"),"3","#"),"2","#"),"1","#"),"0","#"),"$",""),"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Functions'!S42),_xlfn.FORMULATEXT('3 Formulas &amp; Functions'!S42),'3 Formulas &amp; Functions'!S42),"9","#"),"8","#"),"7","#"),"6","#"),"5","#"),"4","#"),"3","#"),"2","#"),"1","#"),"0","#"),"$",""),"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Functions'!S42),_xlfn.FORMULATEXT('#_3 Formulas &amp; Functions'!S42),'#_3 Formulas &amp; Functions'!S42),"9","#"),"8","#"),"7","#"),"6","#"),"5","#"),"4","#"),"3","#"),"2","#"),"1","#"),"0","#"),"$",""),"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Functions'!S42),_xlfn.FORMULATEXT('#_3 Formulas &amp; Functions'!S42),'#_3 Formulas &amp; Functions'!S42),"9","#"),"8","#"),"7","#"),"6","#"),"5","#"),"4","#"),"3","#"),"2","#"),"1","#"),"0","#"),"$","")," ",""),",","@"),"&gt;","@"),"&lt;","@"),"=","@"),")","@"),"(","@"),"^","@"),"/","@"),"+","@"),"*","@"),"-","@"),"@#","")))/2,TRUE,FALSE),"HardCodeMsg",IF(LEN(IF(_xlfn.ISFORMULA('3 Formulas &amp; Functions'!S42),_xlfn.FORMULATEXT('3 Formulas &amp; Functions'!S42),'3 Formulas &amp; Functions'!S42))-LEN(SUBSTITUTE(IF(_xlfn.ISFORMULA('3 Formulas &amp; Functions'!S42),_xlfn.FORMULATEXT('3 Formulas &amp; Functions'!S42),'3 Formulas &amp; Functions'!S42),"""",""))&gt;LEN(IF(_xlfn.ISFORMULA('#_3 Formulas &amp; Functions'!S42),_xlfn.FORMULATEXT('#_3 Formulas &amp; Functions'!S42),'#_3 Formulas &amp; Functions'!S42))-LEN(SUBSTITUTE(IF(_xlfn.ISFORMULA('#_3 Formulas &amp; Functions'!S42),_xlfn.FORMULATEXT('#_3 Formulas &amp; Functions'!S42),'#_3 Formulas &amp; Functions'!S42),"""","")),TRUE,FALSE),"HardQuoteMsg",IF(LEN(IF(_xlfn.ISFORMULA('3 Formulas &amp; Functions'!S42),_xlfn.FORMULATEXT('3 Formulas &amp; Functions'!S42),'3 Formulas &amp; Functions'!S42))-LEN(SUBSTITUTE(IF(_xlfn.ISFORMULA('3 Formulas &amp; Functions'!S42),_xlfn.FORMULATEXT('3 Formulas &amp; Functions'!S42),'3 Formulas &amp; Functions'!S42),"$",""))&lt;LEN(IF(_xlfn.ISFORMULA('#_3 Formulas &amp; Functions'!S42),_xlfn.FORMULATEXT('#_3 Formulas &amp; Functions'!S42),'#_3 Formulas &amp; Functions'!S42))-LEN(SUBSTITUTE(IF(_xlfn.ISFORMULA('#_3 Formulas &amp; Functions'!S42),_xlfn.FORMULATEXT('#_3 Formulas &amp; Functions'!S42),'#_3 Formulas &amp; Functions'!S42),"$","")),TRUE,FALSE),"MissingAbsMsg",_xlfn.IFS(ISTEXT('#_3 Formulas &amp; Functions'!S42),FALSE,ISLOGICAL('#_3 Formulas &amp; Functions'!S42),FALSE,SUBSTITUTE(CELL("format",'#_3 Formulas &amp; Functions'!S42),"-","")=SUBSTITUTE(CELL("format",'3 Formulas &amp; Functions'!S42),"-",""),FALSE,CELL("format",'#_3 Formulas &amp; Functions'!S42)="G",FALSE,AND(CELL("format",'#_3 Formulas &amp; Functions'!S42)="F0",CELL("format",'3 Formulas &amp; Functions'!S42)="G"),FALSE,TRUE,IFERROR(IF(MATCH(CELL("format",'#_3 Formulas &amp; Functions'!S42),FormatCodes_SFX!$A$4:$A$53,0)&gt;0,TRUE),FALSE),TRUE,TRUE),"FormatMsg",TRUE,"PerfectMsg")</f>
        <v>PerfectMsg</v>
      </c>
    </row>
    <row r="43" spans="3:19">
      <c r="C43" s="216">
        <v>0</v>
      </c>
      <c r="D43" s="230">
        <v>0</v>
      </c>
      <c r="E43" s="216" t="str">
        <f ca="1">_xlfn.IFS(ISBLANK('3 Formulas &amp; Functions'!E43),"",IF(NOT(ISNA('#_3 Formulas &amp; Functions'!E43)),IF(ISNA('3 Formulas &amp; Functions'!E43),TRUE,FALSE),FALSE),"StuNAMsg",IF(AND(ISNA('#_3 Formulas &amp; Functions'!E43),ISNA('3 Formulas &amp; Functions'!E43)),TRUE,FALSE),"PerfectMsg",IF(NOT(ISERROR('#_3 Formulas &amp; Functions'!E43)),IF(ISERROR('3 Formulas &amp; Functions'!E43),TRUE,FALSE),FALSE),"StuErrorMsg",IF(TYPE('#_3 Formulas &amp; Functions'!E43)&lt;&gt;TYPE('3 Formulas &amp; Functions'!E43),TRUE,FALSE),"WrongTypeMsg",IF(_xlfn.ISFORMULA('#_3 Formulas &amp; Functions'!E43),IF(NOT(_xlfn.ISFORMULA('3 Formulas &amp; Functions'!E43)),TRUE),FALSE),"MissingFormulaMsg",IF(NOT(AND(ISNUMBER(FIND("[",_xlfn.FORMULATEXT('#_3 Formulas &amp; Functions'!E43))),ISNUMBER(FIND("!",_xlfn.FORMULATEXT('#_3 Formulas &amp; Functions'!E43))))),AND(ISNUMBER(FIND("[",_xlfn.FORMULATEXT('3 Formulas &amp; Functions'!E43))),ISNUMBER(FIND("!",_xlfn.FORMULATEXT('3 Formulas &amp; Functions'!E43)))),FALSE),"ExternalRefsMsg",IF(ISNUMBER('#_3 Formulas &amp; Functions'!E43),IF(ABS('#_3 Formulas &amp; Functions'!E43-'3 Formulas &amp; Functions'!E43)&gt;0.00001,TRUE,FALSE),IF('#_3 Formulas &amp; Functions'!E43&lt;&gt;'3 Formulas &amp; Functions'!E43,TRUE,FALSE)),IF(ISNUMBER('#_3 Formulas &amp; Functions'!E43),IF('#_3 Formulas &amp; Functions'!E43&gt;'3 Formulas &amp; Functions'!E43,"TooLow","TooHigh"),"WrongAnswer"),NOT(_xlfn.ISFORMULA('#_3 Formulas &amp; Functions'!E43)),IF(_xlfn.IFS(ISTEXT('#_3 Formulas &amp; Functions'!E43),FALSE,ISLOGICAL('#_3 Formulas &amp; Functions'!E43),FALSE,SUBSTITUTE(CELL("format",'#_3 Formulas &amp; Functions'!E43),"-","")=SUBSTITUTE(CELL("format",'3 Formulas &amp; Functions'!E43),"-",""),FALSE,CELL("format",'#_3 Formulas &amp; Functions'!E43)="G",FALSE,AND(CELL("format",'#_3 Formulas &amp; Functions'!E43)="F0",CELL("format",'3 Formulas &amp; Functions'!E43)="G"),FALSE,TRUE,IFERROR(IF(MATCH(CELL("format",'#_3 Formulas &amp; Functions'!E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Functions'!E43),_xlfn.FORMULATEXT('3 Formulas &amp; Functions'!E43),'3 Formulas &amp; Functions'!E43),"9","#"),"8","#"),"7","#"),"6","#"),"5","#"),"4","#"),"3","#"),"2","#"),"1","#"),"0","#"),"$",""),"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Functions'!E43),_xlfn.FORMULATEXT('3 Formulas &amp; Functions'!E43),'3 Formulas &amp; Functions'!E43),"9","#"),"8","#"),"7","#"),"6","#"),"5","#"),"4","#"),"3","#"),"2","#"),"1","#"),"0","#"),"$",""),"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Functions'!E43),_xlfn.FORMULATEXT('#_3 Formulas &amp; Functions'!E43),'#_3 Formulas &amp; Functions'!E43),"9","#"),"8","#"),"7","#"),"6","#"),"5","#"),"4","#"),"3","#"),"2","#"),"1","#"),"0","#"),"$",""),"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Functions'!E43),_xlfn.FORMULATEXT('#_3 Formulas &amp; Functions'!E43),'#_3 Formulas &amp; Functions'!E43),"9","#"),"8","#"),"7","#"),"6","#"),"5","#"),"4","#"),"3","#"),"2","#"),"1","#"),"0","#"),"$","")," ",""),",","@"),"&gt;","@"),"&lt;","@"),"=","@"),")","@"),"(","@"),"^","@"),"/","@"),"+","@"),"*","@"),"-","@"),"@#","")))/2,TRUE,FALSE),"HardCodeMsg",IF(LEN(IF(_xlfn.ISFORMULA('3 Formulas &amp; Functions'!E43),_xlfn.FORMULATEXT('3 Formulas &amp; Functions'!E43),'3 Formulas &amp; Functions'!E43))-LEN(SUBSTITUTE(IF(_xlfn.ISFORMULA('3 Formulas &amp; Functions'!E43),_xlfn.FORMULATEXT('3 Formulas &amp; Functions'!E43),'3 Formulas &amp; Functions'!E43),"""",""))&gt;LEN(IF(_xlfn.ISFORMULA('#_3 Formulas &amp; Functions'!E43),_xlfn.FORMULATEXT('#_3 Formulas &amp; Functions'!E43),'#_3 Formulas &amp; Functions'!E43))-LEN(SUBSTITUTE(IF(_xlfn.ISFORMULA('#_3 Formulas &amp; Functions'!E43),_xlfn.FORMULATEXT('#_3 Formulas &amp; Functions'!E43),'#_3 Formulas &amp; Functions'!E43),"""","")),TRUE,FALSE),"HardQuoteMsg",IF(LEN(IF(_xlfn.ISFORMULA('3 Formulas &amp; Functions'!E43),_xlfn.FORMULATEXT('3 Formulas &amp; Functions'!E43),'3 Formulas &amp; Functions'!E43))-LEN(SUBSTITUTE(IF(_xlfn.ISFORMULA('3 Formulas &amp; Functions'!E43),_xlfn.FORMULATEXT('3 Formulas &amp; Functions'!E43),'3 Formulas &amp; Functions'!E43),"$",""))&lt;LEN(IF(_xlfn.ISFORMULA('#_3 Formulas &amp; Functions'!E43),_xlfn.FORMULATEXT('#_3 Formulas &amp; Functions'!E43),'#_3 Formulas &amp; Functions'!E43))-LEN(SUBSTITUTE(IF(_xlfn.ISFORMULA('#_3 Formulas &amp; Functions'!E43),_xlfn.FORMULATEXT('#_3 Formulas &amp; Functions'!E43),'#_3 Formulas &amp; Functions'!E43),"$","")),TRUE,FALSE),"MissingAbsMsg",_xlfn.IFS(ISTEXT('#_3 Formulas &amp; Functions'!E43),FALSE,ISLOGICAL('#_3 Formulas &amp; Functions'!E43),FALSE,SUBSTITUTE(CELL("format",'#_3 Formulas &amp; Functions'!E43),"-","")=SUBSTITUTE(CELL("format",'3 Formulas &amp; Functions'!E43),"-",""),FALSE,CELL("format",'#_3 Formulas &amp; Functions'!E43)="G",FALSE,AND(CELL("format",'#_3 Formulas &amp; Functions'!E43)="F0",CELL("format",'3 Formulas &amp; Functions'!E43)="G"),FALSE,TRUE,IFERROR(IF(MATCH(CELL("format",'#_3 Formulas &amp; Functions'!E43),FormatCodes_SFX!$A$4:$A$53,0)&gt;0,TRUE),FALSE),TRUE,TRUE),"FormatMsg",TRUE,"PerfectMsg")</f>
        <v>PerfectMsg</v>
      </c>
      <c r="G43" s="231">
        <v>0</v>
      </c>
      <c r="H43" s="232">
        <v>0</v>
      </c>
      <c r="I43" s="232">
        <v>0</v>
      </c>
      <c r="J43" s="232">
        <v>0</v>
      </c>
      <c r="K43" s="232">
        <v>0</v>
      </c>
      <c r="L43" s="233" t="str">
        <f ca="1">_xlfn.IFS(ISBLANK('3 Formulas &amp; Functions'!L43),"",IF(NOT(ISNA('#_3 Formulas &amp; Functions'!L43)),IF(ISNA('3 Formulas &amp; Functions'!L43),TRUE,FALSE),FALSE),"StuNAMsg",IF(AND(ISNA('#_3 Formulas &amp; Functions'!L43),ISNA('3 Formulas &amp; Functions'!L43)),TRUE,FALSE),"PerfectMsg",IF(NOT(ISERROR('#_3 Formulas &amp; Functions'!L43)),IF(ISERROR('3 Formulas &amp; Functions'!L43),TRUE,FALSE),FALSE),"StuErrorMsg",IF(TYPE('#_3 Formulas &amp; Functions'!L43)&lt;&gt;TYPE('3 Formulas &amp; Functions'!L43),TRUE,FALSE),"WrongTypeMsg",IF(_xlfn.ISFORMULA('#_3 Formulas &amp; Functions'!L43),IF(NOT(_xlfn.ISFORMULA('3 Formulas &amp; Functions'!L43)),TRUE),FALSE),"MissingFormulaMsg",IF(NOT(AND(ISNUMBER(FIND("[",_xlfn.FORMULATEXT('#_3 Formulas &amp; Functions'!L43))),ISNUMBER(FIND("!",_xlfn.FORMULATEXT('#_3 Formulas &amp; Functions'!L43))))),AND(ISNUMBER(FIND("[",_xlfn.FORMULATEXT('3 Formulas &amp; Functions'!L43))),ISNUMBER(FIND("!",_xlfn.FORMULATEXT('3 Formulas &amp; Functions'!L43)))),FALSE),"ExternalRefsMsg",IF(ISNUMBER('#_3 Formulas &amp; Functions'!L43),IF(ABS('#_3 Formulas &amp; Functions'!L43-'3 Formulas &amp; Functions'!L43)&gt;0.00001,TRUE,FALSE),IF('#_3 Formulas &amp; Functions'!L43&lt;&gt;'3 Formulas &amp; Functions'!L43,TRUE,FALSE)),IF(ISNUMBER('#_3 Formulas &amp; Functions'!L43),IF('#_3 Formulas &amp; Functions'!L43&gt;'3 Formulas &amp; Functions'!L43,"TooLow","TooHigh"),"WrongAnswer"),NOT(_xlfn.ISFORMULA('#_3 Formulas &amp; Functions'!L43)),IF(_xlfn.IFS(ISTEXT('#_3 Formulas &amp; Functions'!L43),FALSE,ISLOGICAL('#_3 Formulas &amp; Functions'!L43),FALSE,SUBSTITUTE(CELL("format",'#_3 Formulas &amp; Functions'!L43),"-","")=SUBSTITUTE(CELL("format",'3 Formulas &amp; Functions'!L43),"-",""),FALSE,CELL("format",'#_3 Formulas &amp; Functions'!L43)="G",FALSE,AND(CELL("format",'#_3 Formulas &amp; Functions'!L43)="F0",CELL("format",'3 Formulas &amp; Functions'!L43)="G"),FALSE,TRUE,IFERROR(IF(MATCH(CELL("format",'#_3 Formulas &amp; Functions'!L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Functions'!L43),_xlfn.FORMULATEXT('3 Formulas &amp; Functions'!L43),'3 Formulas &amp; Functions'!L43),"9","#"),"8","#"),"7","#"),"6","#"),"5","#"),"4","#"),"3","#"),"2","#"),"1","#"),"0","#"),"$",""),"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Functions'!L43),_xlfn.FORMULATEXT('3 Formulas &amp; Functions'!L43),'3 Formulas &amp; Functions'!L43),"9","#"),"8","#"),"7","#"),"6","#"),"5","#"),"4","#"),"3","#"),"2","#"),"1","#"),"0","#"),"$",""),"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Functions'!L43),_xlfn.FORMULATEXT('#_3 Formulas &amp; Functions'!L43),'#_3 Formulas &amp; Functions'!L43),"9","#"),"8","#"),"7","#"),"6","#"),"5","#"),"4","#"),"3","#"),"2","#"),"1","#"),"0","#"),"$",""),"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Functions'!L43),_xlfn.FORMULATEXT('#_3 Formulas &amp; Functions'!L43),'#_3 Formulas &amp; Functions'!L43),"9","#"),"8","#"),"7","#"),"6","#"),"5","#"),"4","#"),"3","#"),"2","#"),"1","#"),"0","#"),"$","")," ",""),",","@"),"&gt;","@"),"&lt;","@"),"=","@"),")","@"),"(","@"),"^","@"),"/","@"),"+","@"),"*","@"),"-","@"),"@#","")))/2,TRUE,FALSE),"HardCodeMsg",IF(LEN(IF(_xlfn.ISFORMULA('3 Formulas &amp; Functions'!L43),_xlfn.FORMULATEXT('3 Formulas &amp; Functions'!L43),'3 Formulas &amp; Functions'!L43))-LEN(SUBSTITUTE(IF(_xlfn.ISFORMULA('3 Formulas &amp; Functions'!L43),_xlfn.FORMULATEXT('3 Formulas &amp; Functions'!L43),'3 Formulas &amp; Functions'!L43),"""",""))&gt;LEN(IF(_xlfn.ISFORMULA('#_3 Formulas &amp; Functions'!L43),_xlfn.FORMULATEXT('#_3 Formulas &amp; Functions'!L43),'#_3 Formulas &amp; Functions'!L43))-LEN(SUBSTITUTE(IF(_xlfn.ISFORMULA('#_3 Formulas &amp; Functions'!L43),_xlfn.FORMULATEXT('#_3 Formulas &amp; Functions'!L43),'#_3 Formulas &amp; Functions'!L43),"""","")),TRUE,FALSE),"HardQuoteMsg",IF(LEN(IF(_xlfn.ISFORMULA('3 Formulas &amp; Functions'!L43),_xlfn.FORMULATEXT('3 Formulas &amp; Functions'!L43),'3 Formulas &amp; Functions'!L43))-LEN(SUBSTITUTE(IF(_xlfn.ISFORMULA('3 Formulas &amp; Functions'!L43),_xlfn.FORMULATEXT('3 Formulas &amp; Functions'!L43),'3 Formulas &amp; Functions'!L43),"$",""))&lt;LEN(IF(_xlfn.ISFORMULA('#_3 Formulas &amp; Functions'!L43),_xlfn.FORMULATEXT('#_3 Formulas &amp; Functions'!L43),'#_3 Formulas &amp; Functions'!L43))-LEN(SUBSTITUTE(IF(_xlfn.ISFORMULA('#_3 Formulas &amp; Functions'!L43),_xlfn.FORMULATEXT('#_3 Formulas &amp; Functions'!L43),'#_3 Formulas &amp; Functions'!L43),"$","")),TRUE,FALSE),"MissingAbsMsg",_xlfn.IFS(ISTEXT('#_3 Formulas &amp; Functions'!L43),FALSE,ISLOGICAL('#_3 Formulas &amp; Functions'!L43),FALSE,SUBSTITUTE(CELL("format",'#_3 Formulas &amp; Functions'!L43),"-","")=SUBSTITUTE(CELL("format",'3 Formulas &amp; Functions'!L43),"-",""),FALSE,CELL("format",'#_3 Formulas &amp; Functions'!L43)="G",FALSE,AND(CELL("format",'#_3 Formulas &amp; Functions'!L43)="F0",CELL("format",'3 Formulas &amp; Functions'!L43)="G"),FALSE,TRUE,IFERROR(IF(MATCH(CELL("format",'#_3 Formulas &amp; Functions'!L43),FormatCodes_SFX!$A$4:$A$53,0)&gt;0,TRUE),FALSE),TRUE,TRUE),"FormatMsg",TRUE,"PerfectMsg")</f>
        <v>PerfectMsg</v>
      </c>
      <c r="M43" s="200"/>
      <c r="N43" s="227">
        <v>0</v>
      </c>
      <c r="O43" s="217" t="str">
        <f ca="1">_xlfn.IFS(ISBLANK('3 Formulas &amp; Functions'!O43),"",IF(NOT(ISNA('#_3 Formulas &amp; Functions'!O43)),IF(ISNA('3 Formulas &amp; Functions'!O43),TRUE,FALSE),FALSE),"StuNAMsg",IF(AND(ISNA('#_3 Formulas &amp; Functions'!O43),ISNA('3 Formulas &amp; Functions'!O43)),TRUE,FALSE),"PerfectMsg",IF(NOT(ISERROR('#_3 Formulas &amp; Functions'!O43)),IF(ISERROR('3 Formulas &amp; Functions'!O43),TRUE,FALSE),FALSE),"StuErrorMsg",IF(TYPE('#_3 Formulas &amp; Functions'!O43)&lt;&gt;TYPE('3 Formulas &amp; Functions'!O43),TRUE,FALSE),"WrongTypeMsg",IF(_xlfn.ISFORMULA('#_3 Formulas &amp; Functions'!O43),IF(NOT(_xlfn.ISFORMULA('3 Formulas &amp; Functions'!O43)),TRUE),FALSE),"MissingFormulaMsg",IF(NOT(AND(ISNUMBER(FIND("[",_xlfn.FORMULATEXT('#_3 Formulas &amp; Functions'!O43))),ISNUMBER(FIND("!",_xlfn.FORMULATEXT('#_3 Formulas &amp; Functions'!O43))))),AND(ISNUMBER(FIND("[",_xlfn.FORMULATEXT('3 Formulas &amp; Functions'!O43))),ISNUMBER(FIND("!",_xlfn.FORMULATEXT('3 Formulas &amp; Functions'!O43)))),FALSE),"ExternalRefsMsg",IF(ISNUMBER('#_3 Formulas &amp; Functions'!O43),IF(ABS('#_3 Formulas &amp; Functions'!O43-'3 Formulas &amp; Functions'!O43)&gt;0.00001,TRUE,FALSE),IF('#_3 Formulas &amp; Functions'!O43&lt;&gt;'3 Formulas &amp; Functions'!O43,TRUE,FALSE)),IF(ISNUMBER('#_3 Formulas &amp; Functions'!O43),IF('#_3 Formulas &amp; Functions'!O43&gt;'3 Formulas &amp; Functions'!O43,"TooLow","TooHigh"),"WrongAnswer"),NOT(_xlfn.ISFORMULA('#_3 Formulas &amp; Functions'!O43)),IF(_xlfn.IFS(ISTEXT('#_3 Formulas &amp; Functions'!O43),FALSE,ISLOGICAL('#_3 Formulas &amp; Functions'!O43),FALSE,SUBSTITUTE(CELL("format",'#_3 Formulas &amp; Functions'!O43),"-","")=SUBSTITUTE(CELL("format",'3 Formulas &amp; Functions'!O43),"-",""),FALSE,CELL("format",'#_3 Formulas &amp; Functions'!O43)="G",FALSE,AND(CELL("format",'#_3 Formulas &amp; Functions'!O43)="F0",CELL("format",'3 Formulas &amp; Functions'!O43)="G"),FALSE,TRUE,IFERROR(IF(MATCH(CELL("format",'#_3 Formulas &amp; Functions'!O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3 Formulas &amp; Functions'!O43),_xlfn.FORMULATEXT('3 Formulas &amp; Functions'!O43),'3 Formulas &amp; Functions'!O43),"9","#"),"8","#"),"7","#"),"6","#"),"5","#"),"4","#"),"3","#"),"2","#"),"1","#"),"0","#"),"$","")," ",""),",","@"),"&gt;","@"),"&lt;","@"),"=","@"),")","@"),"(","@"),"^","@"),"/","@"),"+","@"),"*","@"),"-","@"))-LEN(SUBSTITUTE(SUBSTITUTE(SUBSTITUTE(SUBSTITUTE(SUBSTITUTE(SUBSTITUTE(SUBSTITUTE(SUBSTITUTE(SUBSTITUTE(SUBSTITUTE(SUBSTITUTE(SUBSTITUTE(SUBSTITUTE(SUBSTITUTE(SUBSTITUTE(SUBSTITUTE(SUBSTITUTE(SUBSTITUTE(SUBSTITUTE(SUBSTITUTE(SUBSTITUTE(SUBSTITUTE(SUBSTITUTE(SUBSTITUTE(IF(_xlfn.ISFORMULA('3 Formulas &amp; Functions'!O43),_xlfn.FORMULATEXT('3 Formulas &amp; Functions'!O43),'3 Formulas &amp; Functions'!O43),"9","#"),"8","#"),"7","#"),"6","#"),"5","#"),"4","#"),"3","#"),"2","#"),"1","#"),"0","#"),"$","")," ",""),",","@"),"&gt;","@"),"&lt;","@"),"=","@"),")","@"),"(","@"),"^","@"),"/","@"),"+","@"),"*","@"),"-","@"),"@#","")))/2&gt;(LEN(SUBSTITUTE(SUBSTITUTE(SUBSTITUTE(SUBSTITUTE(SUBSTITUTE(SUBSTITUTE(SUBSTITUTE(SUBSTITUTE(SUBSTITUTE(SUBSTITUTE(SUBSTITUTE(SUBSTITUTE(SUBSTITUTE(SUBSTITUTE(SUBSTITUTE(SUBSTITUTE(SUBSTITUTE(SUBSTITUTE(SUBSTITUTE(SUBSTITUTE(SUBSTITUTE(SUBSTITUTE(SUBSTITUTE(IF(_xlfn.ISFORMULA('#_3 Formulas &amp; Functions'!O43),_xlfn.FORMULATEXT('#_3 Formulas &amp; Functions'!O43),'#_3 Formulas &amp; Functions'!O43),"9","#"),"8","#"),"7","#"),"6","#"),"5","#"),"4","#"),"3","#"),"2","#"),"1","#"),"0","#"),"$","")," ",""),",","@"),"&gt;","@"),"&lt;","@"),"=","@"),")","@"),"(","@"),"^","@"),"/","@"),"+","@"),"*","@"),"-","@"))-LEN(SUBSTITUTE(SUBSTITUTE(SUBSTITUTE(SUBSTITUTE(SUBSTITUTE(SUBSTITUTE(SUBSTITUTE(SUBSTITUTE(SUBSTITUTE(SUBSTITUTE(SUBSTITUTE(SUBSTITUTE(SUBSTITUTE(SUBSTITUTE(SUBSTITUTE(SUBSTITUTE(SUBSTITUTE(SUBSTITUTE(SUBSTITUTE(SUBSTITUTE(SUBSTITUTE(SUBSTITUTE(SUBSTITUTE(SUBSTITUTE(IF(_xlfn.ISFORMULA('#_3 Formulas &amp; Functions'!O43),_xlfn.FORMULATEXT('#_3 Formulas &amp; Functions'!O43),'#_3 Formulas &amp; Functions'!O43),"9","#"),"8","#"),"7","#"),"6","#"),"5","#"),"4","#"),"3","#"),"2","#"),"1","#"),"0","#"),"$","")," ",""),",","@"),"&gt;","@"),"&lt;","@"),"=","@"),")","@"),"(","@"),"^","@"),"/","@"),"+","@"),"*","@"),"-","@"),"@#","")))/2,TRUE,FALSE),"HardCodeMsg",IF(LEN(IF(_xlfn.ISFORMULA('3 Formulas &amp; Functions'!O43),_xlfn.FORMULATEXT('3 Formulas &amp; Functions'!O43),'3 Formulas &amp; Functions'!O43))-LEN(SUBSTITUTE(IF(_xlfn.ISFORMULA('3 Formulas &amp; Functions'!O43),_xlfn.FORMULATEXT('3 Formulas &amp; Functions'!O43),'3 Formulas &amp; Functions'!O43),"""",""))&gt;LEN(IF(_xlfn.ISFORMULA('#_3 Formulas &amp; Functions'!O43),_xlfn.FORMULATEXT('#_3 Formulas &amp; Functions'!O43),'#_3 Formulas &amp; Functions'!O43))-LEN(SUBSTITUTE(IF(_xlfn.ISFORMULA('#_3 Formulas &amp; Functions'!O43),_xlfn.FORMULATEXT('#_3 Formulas &amp; Functions'!O43),'#_3 Formulas &amp; Functions'!O43),"""","")),TRUE,FALSE),"HardQuoteMsg",IF(LEN(IF(_xlfn.ISFORMULA('3 Formulas &amp; Functions'!O43),_xlfn.FORMULATEXT('3 Formulas &amp; Functions'!O43),'3 Formulas &amp; Functions'!O43))-LEN(SUBSTITUTE(IF(_xlfn.ISFORMULA('3 Formulas &amp; Functions'!O43),_xlfn.FORMULATEXT('3 Formulas &amp; Functions'!O43),'3 Formulas &amp; Functions'!O43),"$",""))&lt;LEN(IF(_xlfn.ISFORMULA('#_3 Formulas &amp; Functions'!O43),_xlfn.FORMULATEXT('#_3 Formulas &amp; Functions'!O43),'#_3 Formulas &amp; Functions'!O43))-LEN(SUBSTITUTE(IF(_xlfn.ISFORMULA('#_3 Formulas &amp; Functions'!O43),_xlfn.FORMULATEXT('#_3 Formulas &amp; Functions'!O43),'#_3 Formulas &amp; Functions'!O43),"$","")),TRUE,FALSE),"MissingAbsMsg",_xlfn.IFS(ISTEXT('#_3 Formulas &amp; Functions'!O43),FALSE,ISLOGICAL('#_3 Formulas &amp; Functions'!O43),FALSE,SUBSTITUTE(CELL("format",'#_3 Formulas &amp; Functions'!O43),"-","")=SUBSTITUTE(CELL("format",'3 Formulas &amp; Functions'!O43),"-",""),FALSE,CELL("format",'#_3 Formulas &amp; Functions'!O43)="G",FALSE,AND(CELL("format",'#_3 Formulas &amp; Functions'!O43)="F0",CELL("format",'3 Formulas &amp; Functions'!O43)="G"),FALSE,TRUE,IFERROR(IF(MATCH(CELL("format",'#_3 Formulas &amp; Functions'!O43),FormatCodes_SFX!$A$4:$A$53,0)&gt;0,TRUE),FALSE),TRUE,TRUE),"FormatMsg",TRUE,"PerfectMsg")</f>
        <v>PerfectMsg</v>
      </c>
    </row>
  </sheetData>
  <mergeCells count="13">
    <mergeCell ref="C28:E28"/>
    <mergeCell ref="G28:L28"/>
    <mergeCell ref="N28:O28"/>
    <mergeCell ref="Q28:S28"/>
    <mergeCell ref="C37:E37"/>
    <mergeCell ref="G37:L37"/>
    <mergeCell ref="N37:O37"/>
    <mergeCell ref="C10:H10"/>
    <mergeCell ref="J10:L10"/>
    <mergeCell ref="N10:P10"/>
    <mergeCell ref="C18:H18"/>
    <mergeCell ref="J18:L18"/>
    <mergeCell ref="N18:P18"/>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DC8CE-E7D7-467D-9488-B8ECB9EE3B6A}">
  <dimension ref="A1:AO43"/>
  <sheetViews>
    <sheetView showGridLines="0" zoomScaleNormal="100" zoomScalePageLayoutView="90" workbookViewId="0">
      <pane ySplit="2" topLeftCell="A3" activePane="bottomLeft" state="frozen"/>
      <selection pane="bottomLeft" activeCell="O40" sqref="O40"/>
    </sheetView>
  </sheetViews>
  <sheetFormatPr defaultColWidth="11" defaultRowHeight="15"/>
  <cols>
    <col min="1" max="2" width="8.75" style="31" customWidth="1"/>
    <col min="3" max="4" width="11.75" style="31" customWidth="1"/>
    <col min="5" max="5" width="11" style="31" customWidth="1"/>
    <col min="6" max="6" width="11.25" style="31" customWidth="1"/>
    <col min="7" max="7" width="11.75" style="31" customWidth="1"/>
    <col min="8" max="8" width="10.25" style="31" customWidth="1"/>
    <col min="9" max="9" width="11.25" style="31" customWidth="1"/>
    <col min="10" max="10" width="16.75" style="31" customWidth="1"/>
    <col min="11" max="11" width="13.5" style="31" bestFit="1" customWidth="1"/>
    <col min="12" max="12" width="19.5" style="31" bestFit="1" customWidth="1"/>
    <col min="13" max="13" width="4.25" style="31" customWidth="1"/>
    <col min="14" max="14" width="14.5" style="31" customWidth="1"/>
    <col min="15" max="15" width="12.75" style="31" bestFit="1" customWidth="1"/>
    <col min="16" max="16" width="16.625" style="31" customWidth="1"/>
    <col min="17" max="18" width="11" style="31" customWidth="1"/>
    <col min="19" max="45" width="10.5" style="31" customWidth="1"/>
    <col min="46" max="16384" width="11" style="31"/>
  </cols>
  <sheetData>
    <row r="1" spans="1:41" ht="22.15" customHeight="1">
      <c r="A1" s="157" t="s">
        <v>556</v>
      </c>
      <c r="B1" s="157" t="s">
        <v>557</v>
      </c>
      <c r="C1" s="157" t="s">
        <v>558</v>
      </c>
      <c r="D1" s="158"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157"/>
      <c r="F1" s="157"/>
      <c r="G1" s="157"/>
      <c r="H1" s="157"/>
      <c r="I1" s="158" t="str" cm="1">
        <f t="array" ref="I1">_xlfn.IFS(ROW(A100)&lt;100,"Undo deleted row or quit without saving",COLUMN(AZ1)&lt;52,"Undo deleted column or quit without saving",ROW(A100)&gt;100,"Undo inserted row or quit without saving",COLUMN(AZ1)&gt;52,"Undo inserted column or quit without saving",Scoreboard!$F$23&lt;&gt;"","Security compromised: Undo last action or quit without saving",TRUE=TRUE,"Connor Guarino")</f>
        <v>Connor Guarino</v>
      </c>
      <c r="J1" s="158"/>
      <c r="K1" s="158"/>
      <c r="L1" s="158" t="s">
        <v>559</v>
      </c>
      <c r="M1" s="158"/>
      <c r="N1" s="158"/>
      <c r="O1" s="158"/>
      <c r="P1" s="159" t="s">
        <v>560</v>
      </c>
      <c r="Q1" s="158"/>
      <c r="R1" s="158"/>
      <c r="S1" s="194" t="s">
        <v>563</v>
      </c>
      <c r="T1" s="161"/>
      <c r="U1" s="160"/>
      <c r="V1" s="161"/>
      <c r="W1" s="160"/>
      <c r="X1" s="157" t="str">
        <f t="shared" ref="X1:AA2" si="0">A1</f>
        <v>earned</v>
      </c>
      <c r="Y1" s="157" t="str">
        <f t="shared" si="0"/>
        <v>possible</v>
      </c>
      <c r="Z1" s="157" t="str">
        <f t="shared" si="0"/>
        <v>cell</v>
      </c>
      <c r="AA1" s="158" t="str">
        <f t="shared" ca="1" si="0"/>
        <v>error</v>
      </c>
      <c r="AB1" s="157"/>
      <c r="AC1" s="157"/>
      <c r="AD1" s="162"/>
      <c r="AE1" s="162"/>
      <c r="AF1" s="158" t="str">
        <f>I1</f>
        <v>Connor Guarino</v>
      </c>
      <c r="AG1" s="158"/>
      <c r="AH1" s="162"/>
      <c r="AI1" s="162"/>
      <c r="AJ1" s="162"/>
      <c r="AK1" s="162"/>
      <c r="AL1" s="158" t="s">
        <v>559</v>
      </c>
      <c r="AM1" s="162"/>
      <c r="AN1" s="162"/>
      <c r="AO1" s="162"/>
    </row>
    <row r="2" spans="1:41" ht="22.9" customHeight="1" thickBot="1">
      <c r="A2" s="163">
        <f ca="1">'3 Formulas &amp; FunctionsSC'!$A$2</f>
        <v>59</v>
      </c>
      <c r="B2" s="164">
        <f>'3 Formulas &amp; FunctionsSC'!$B$2</f>
        <v>59</v>
      </c>
      <c r="C2" s="163" t="str" cm="1">
        <f t="array" aca="1" ref="C2" ca="1">SUBSTITUTE(IF(LEN(CELL("address"))&lt;15,CELL("address"),""),"$","")</f>
        <v/>
      </c>
      <c r="D2" s="165" t="str">
        <f ca="1">IF(ISNUMBER(SEARCH("#REF!",_xlfn.FORMULATEXT(INDIRECT("'3 Formulas &amp; FunctionsSC'!"&amp;C2)))),"DRAGGING CELLS IS NOT PERMITTED. PLEASE UNDO LAST ACTION!!",IF($P$1&lt;&gt;"Feedback OFF",IFERROR(HLOOKUP(INDIRECT("'3 Formulas &amp; FunctionsSC'!"&amp;C2),Feedback_SFX!$B$2:$N$10,IF($P$1="Feedback ON", 2, Feedback_SFX!B1), FALSE), ""),""))</f>
        <v/>
      </c>
      <c r="E2" s="166"/>
      <c r="F2" s="166"/>
      <c r="G2" s="166"/>
      <c r="H2" s="166"/>
      <c r="I2" s="167"/>
      <c r="J2" s="166"/>
      <c r="K2" s="166"/>
      <c r="L2" s="166"/>
      <c r="M2" s="166"/>
      <c r="N2" s="166"/>
      <c r="O2" s="166"/>
      <c r="P2" s="173" t="str">
        <f ca="1">IF(Scoreboard!$E$4="Excel version: Invalid","****ERROR: Scoreboard requires Excel 365 or 2021 to run****", "")</f>
        <v/>
      </c>
      <c r="Q2" s="166"/>
      <c r="R2" s="166"/>
      <c r="S2" s="168"/>
      <c r="T2" s="169"/>
      <c r="U2" s="170"/>
      <c r="V2" s="169"/>
      <c r="W2" s="170"/>
      <c r="X2" s="171">
        <f t="shared" ca="1" si="0"/>
        <v>59</v>
      </c>
      <c r="Y2" s="171">
        <f t="shared" si="0"/>
        <v>59</v>
      </c>
      <c r="Z2" s="171" t="str">
        <f t="shared" ca="1" si="0"/>
        <v/>
      </c>
      <c r="AA2" s="165" t="str">
        <f t="shared" ca="1" si="0"/>
        <v/>
      </c>
      <c r="AB2" s="166"/>
      <c r="AC2" s="166"/>
      <c r="AD2" s="172"/>
      <c r="AE2" s="172"/>
      <c r="AF2" s="172"/>
      <c r="AG2" s="172"/>
      <c r="AH2" s="172"/>
      <c r="AI2" s="172"/>
      <c r="AJ2" s="172"/>
      <c r="AK2" s="172"/>
      <c r="AL2" s="172"/>
      <c r="AM2" s="172"/>
      <c r="AN2" s="172"/>
      <c r="AO2" s="172"/>
    </row>
    <row r="4" spans="1:41" ht="18.75">
      <c r="B4" s="1" t="s">
        <v>94</v>
      </c>
      <c r="C4" s="29"/>
      <c r="D4" s="29"/>
      <c r="E4" s="29"/>
      <c r="F4" s="29"/>
      <c r="G4" s="29"/>
      <c r="H4" s="29"/>
      <c r="I4" s="29"/>
      <c r="J4" s="29"/>
      <c r="K4" s="30"/>
    </row>
    <row r="5" spans="1:41" ht="15.75">
      <c r="B5" s="3" t="s">
        <v>95</v>
      </c>
      <c r="C5" s="32"/>
      <c r="D5" s="32"/>
      <c r="E5" s="32"/>
      <c r="F5" s="32"/>
      <c r="G5" s="32"/>
      <c r="H5" s="32"/>
      <c r="I5" s="32"/>
      <c r="J5" s="32"/>
      <c r="K5" s="33"/>
    </row>
    <row r="6" spans="1:41" ht="15.75">
      <c r="B6" s="34" t="s">
        <v>96</v>
      </c>
      <c r="C6" s="32"/>
      <c r="D6" s="32"/>
      <c r="E6" s="32"/>
      <c r="F6" s="32"/>
      <c r="G6" s="32"/>
      <c r="H6" s="32"/>
      <c r="I6" s="32"/>
      <c r="J6" s="32"/>
      <c r="K6" s="33"/>
    </row>
    <row r="7" spans="1:41">
      <c r="B7" s="35"/>
      <c r="C7" s="36"/>
      <c r="D7" s="36"/>
      <c r="E7" s="36"/>
      <c r="F7" s="36"/>
      <c r="G7" s="36"/>
      <c r="H7" s="36"/>
      <c r="I7" s="36"/>
      <c r="J7" s="36"/>
      <c r="K7" s="37"/>
    </row>
    <row r="10" spans="1:41" s="38" customFormat="1" ht="15.75">
      <c r="C10" s="367" t="s">
        <v>97</v>
      </c>
      <c r="D10" s="367"/>
      <c r="E10" s="367"/>
      <c r="F10" s="367"/>
      <c r="G10" s="367"/>
      <c r="H10" s="367"/>
      <c r="J10" s="367" t="s">
        <v>98</v>
      </c>
      <c r="K10" s="367"/>
      <c r="L10" s="367"/>
      <c r="N10" s="367" t="s">
        <v>99</v>
      </c>
      <c r="O10" s="367"/>
      <c r="P10" s="367"/>
    </row>
    <row r="11" spans="1:41" s="39" customFormat="1" ht="31.5">
      <c r="C11" s="40" t="s">
        <v>100</v>
      </c>
      <c r="D11" s="40" t="s">
        <v>101</v>
      </c>
      <c r="E11" s="40" t="s">
        <v>102</v>
      </c>
      <c r="F11" s="40" t="s">
        <v>103</v>
      </c>
      <c r="G11" s="41" t="s">
        <v>104</v>
      </c>
      <c r="H11" s="41" t="s">
        <v>105</v>
      </c>
      <c r="I11" s="42"/>
      <c r="J11" s="40" t="s">
        <v>106</v>
      </c>
      <c r="K11" s="40" t="s">
        <v>107</v>
      </c>
      <c r="L11" s="43" t="s">
        <v>108</v>
      </c>
      <c r="M11" s="42"/>
      <c r="N11" s="40" t="s">
        <v>109</v>
      </c>
      <c r="O11" s="40" t="s">
        <v>110</v>
      </c>
      <c r="P11" s="43" t="s">
        <v>111</v>
      </c>
      <c r="Q11" s="42"/>
      <c r="R11" s="42"/>
      <c r="V11" s="42"/>
    </row>
    <row r="12" spans="1:41">
      <c r="C12" s="44">
        <v>3</v>
      </c>
      <c r="D12" s="44">
        <v>4</v>
      </c>
      <c r="E12" s="44">
        <v>3</v>
      </c>
      <c r="F12" s="44">
        <v>4</v>
      </c>
      <c r="G12" s="202">
        <f>C12+D12+E12+F12</f>
        <v>14</v>
      </c>
      <c r="H12" s="202">
        <f>SUM(C12:F12)</f>
        <v>14</v>
      </c>
      <c r="I12" s="45"/>
      <c r="J12" s="46">
        <v>615902</v>
      </c>
      <c r="K12" s="46">
        <v>40570</v>
      </c>
      <c r="L12" s="354">
        <f>J12-K12</f>
        <v>575332</v>
      </c>
      <c r="M12" s="45"/>
      <c r="N12" s="47">
        <v>42.23</v>
      </c>
      <c r="O12" s="48">
        <v>7315</v>
      </c>
      <c r="P12" s="46">
        <f>N12*O12</f>
        <v>308912.44999999995</v>
      </c>
      <c r="Q12" s="45"/>
      <c r="R12" s="45"/>
      <c r="V12" s="45"/>
    </row>
    <row r="13" spans="1:41">
      <c r="C13" s="44">
        <v>2</v>
      </c>
      <c r="D13" s="44">
        <v>3</v>
      </c>
      <c r="E13" s="44">
        <v>2</v>
      </c>
      <c r="F13" s="44">
        <v>5</v>
      </c>
      <c r="G13" s="202">
        <f t="shared" ref="G13:G16" si="1">C13+D13+E13+F13</f>
        <v>12</v>
      </c>
      <c r="H13" s="202">
        <f t="shared" ref="H13:H16" si="2">SUM(C13:F13)</f>
        <v>12</v>
      </c>
      <c r="I13" s="45"/>
      <c r="J13" s="46">
        <v>316951</v>
      </c>
      <c r="K13" s="46">
        <v>45076</v>
      </c>
      <c r="L13" s="354">
        <f t="shared" ref="L13:L16" si="3">J13-K13</f>
        <v>271875</v>
      </c>
      <c r="M13" s="45"/>
      <c r="N13" s="47">
        <v>20</v>
      </c>
      <c r="O13" s="48">
        <v>6798</v>
      </c>
      <c r="P13" s="46">
        <f t="shared" ref="P13:P16" si="4">N13*O13</f>
        <v>135960</v>
      </c>
      <c r="Q13" s="45"/>
      <c r="R13" s="45"/>
      <c r="V13" s="45"/>
    </row>
    <row r="14" spans="1:41">
      <c r="C14" s="44">
        <v>4</v>
      </c>
      <c r="D14" s="44">
        <v>3</v>
      </c>
      <c r="E14" s="44">
        <v>3</v>
      </c>
      <c r="F14" s="44">
        <v>3</v>
      </c>
      <c r="G14" s="202">
        <f t="shared" si="1"/>
        <v>13</v>
      </c>
      <c r="H14" s="202">
        <f t="shared" si="2"/>
        <v>13</v>
      </c>
      <c r="I14" s="45"/>
      <c r="J14" s="46">
        <v>632603</v>
      </c>
      <c r="K14" s="46">
        <v>54062</v>
      </c>
      <c r="L14" s="354">
        <f t="shared" si="3"/>
        <v>578541</v>
      </c>
      <c r="M14" s="45"/>
      <c r="N14" s="47">
        <v>30.96</v>
      </c>
      <c r="O14" s="48">
        <v>7729</v>
      </c>
      <c r="P14" s="46">
        <f t="shared" si="4"/>
        <v>239289.84</v>
      </c>
      <c r="Q14" s="45"/>
      <c r="R14" s="45"/>
      <c r="V14" s="45"/>
    </row>
    <row r="15" spans="1:41">
      <c r="C15" s="49">
        <v>3</v>
      </c>
      <c r="D15" s="49">
        <v>2</v>
      </c>
      <c r="E15" s="49">
        <v>4</v>
      </c>
      <c r="F15" s="49">
        <v>3</v>
      </c>
      <c r="G15" s="202">
        <f t="shared" si="1"/>
        <v>12</v>
      </c>
      <c r="H15" s="202">
        <f t="shared" si="2"/>
        <v>12</v>
      </c>
      <c r="I15" s="45"/>
      <c r="J15" s="50">
        <v>351323</v>
      </c>
      <c r="K15" s="50">
        <v>45474</v>
      </c>
      <c r="L15" s="354">
        <f t="shared" si="3"/>
        <v>305849</v>
      </c>
      <c r="M15" s="45"/>
      <c r="N15" s="51">
        <v>32.799999999999997</v>
      </c>
      <c r="O15" s="52">
        <v>3503</v>
      </c>
      <c r="P15" s="46">
        <f t="shared" si="4"/>
        <v>114898.4</v>
      </c>
      <c r="Q15" s="45"/>
      <c r="R15" s="45"/>
      <c r="V15" s="45"/>
    </row>
    <row r="16" spans="1:41">
      <c r="C16" s="49">
        <v>5</v>
      </c>
      <c r="D16" s="49">
        <v>4</v>
      </c>
      <c r="E16" s="49">
        <v>3</v>
      </c>
      <c r="F16" s="49">
        <v>4</v>
      </c>
      <c r="G16" s="202">
        <f t="shared" si="1"/>
        <v>16</v>
      </c>
      <c r="H16" s="202">
        <f t="shared" si="2"/>
        <v>16</v>
      </c>
      <c r="I16" s="45"/>
      <c r="J16" s="50">
        <v>874347</v>
      </c>
      <c r="K16" s="50">
        <v>51822</v>
      </c>
      <c r="L16" s="354">
        <f t="shared" si="3"/>
        <v>822525</v>
      </c>
      <c r="M16" s="45"/>
      <c r="N16" s="51">
        <v>109.09</v>
      </c>
      <c r="O16" s="52">
        <v>3782</v>
      </c>
      <c r="P16" s="46">
        <f t="shared" si="4"/>
        <v>412578.38</v>
      </c>
      <c r="Q16" s="45"/>
      <c r="R16" s="45"/>
      <c r="V16" s="45"/>
    </row>
    <row r="17" spans="3:22">
      <c r="V17" s="45"/>
    </row>
    <row r="18" spans="3:22" ht="15.75">
      <c r="C18" s="367" t="s">
        <v>112</v>
      </c>
      <c r="D18" s="367"/>
      <c r="E18" s="367"/>
      <c r="F18" s="367"/>
      <c r="G18" s="367"/>
      <c r="H18" s="367"/>
      <c r="J18" s="367" t="s">
        <v>113</v>
      </c>
      <c r="K18" s="367"/>
      <c r="L18" s="367"/>
      <c r="N18" s="367" t="s">
        <v>114</v>
      </c>
      <c r="O18" s="367"/>
      <c r="P18" s="367"/>
      <c r="V18" s="45"/>
    </row>
    <row r="19" spans="3:22" ht="31.5">
      <c r="C19" s="40" t="s">
        <v>115</v>
      </c>
      <c r="D19" s="40" t="s">
        <v>116</v>
      </c>
      <c r="E19" s="40" t="s">
        <v>117</v>
      </c>
      <c r="F19" s="40" t="s">
        <v>118</v>
      </c>
      <c r="G19" s="41" t="s">
        <v>104</v>
      </c>
      <c r="H19" s="41" t="s">
        <v>105</v>
      </c>
      <c r="J19" s="43" t="s">
        <v>119</v>
      </c>
      <c r="K19" s="43" t="s">
        <v>120</v>
      </c>
      <c r="L19" s="43" t="s">
        <v>121</v>
      </c>
      <c r="N19" s="43" t="s">
        <v>122</v>
      </c>
      <c r="O19" s="43" t="s">
        <v>123</v>
      </c>
      <c r="P19" s="43" t="s">
        <v>124</v>
      </c>
      <c r="V19" s="45"/>
    </row>
    <row r="20" spans="3:22">
      <c r="C20" s="51">
        <v>3.24</v>
      </c>
      <c r="D20" s="51">
        <v>3.4784640000000007</v>
      </c>
      <c r="E20" s="51">
        <v>3.7344789504000011</v>
      </c>
      <c r="F20" s="51">
        <v>4.0093366011494416</v>
      </c>
      <c r="G20" s="351">
        <f>C20+D20+E20+F20</f>
        <v>14.462279551549443</v>
      </c>
      <c r="H20" s="352">
        <f>SUM(C20:F20)</f>
        <v>14.462279551549443</v>
      </c>
      <c r="J20" s="48">
        <v>7652</v>
      </c>
      <c r="K20" s="53">
        <v>2411</v>
      </c>
      <c r="L20" s="355">
        <f>J20-K20</f>
        <v>5241</v>
      </c>
      <c r="N20" s="47">
        <v>3.7344789504000011</v>
      </c>
      <c r="O20" s="54">
        <v>4</v>
      </c>
      <c r="P20" s="356">
        <f>N20*O20</f>
        <v>14.937915801600004</v>
      </c>
      <c r="V20" s="45"/>
    </row>
    <row r="21" spans="3:22">
      <c r="C21" s="51">
        <v>4.21</v>
      </c>
      <c r="D21" s="51">
        <v>4.5198560000000008</v>
      </c>
      <c r="E21" s="51">
        <v>4.852517401600001</v>
      </c>
      <c r="F21" s="51">
        <v>5.2096626823577612</v>
      </c>
      <c r="G21" s="351">
        <f t="shared" ref="G21:G25" si="5">C21+D21+E21+F21</f>
        <v>18.792036083957761</v>
      </c>
      <c r="H21" s="352">
        <f t="shared" ref="H21:H25" si="6">SUM(C21:F21)</f>
        <v>18.792036083957761</v>
      </c>
      <c r="J21" s="48">
        <v>6725</v>
      </c>
      <c r="K21" s="53">
        <v>498</v>
      </c>
      <c r="L21" s="355">
        <f t="shared" ref="L21:L25" si="7">J21-K21</f>
        <v>6227</v>
      </c>
      <c r="N21" s="47">
        <v>4.852517401600001</v>
      </c>
      <c r="O21" s="54">
        <v>3</v>
      </c>
      <c r="P21" s="356">
        <f t="shared" ref="P21:P25" si="8">N21*O21</f>
        <v>14.557552204800004</v>
      </c>
      <c r="V21" s="45"/>
    </row>
    <row r="22" spans="3:22" hidden="1">
      <c r="G22" s="351">
        <f t="shared" si="5"/>
        <v>0</v>
      </c>
      <c r="H22" s="352">
        <f t="shared" si="6"/>
        <v>0</v>
      </c>
      <c r="J22" s="204">
        <v>1000</v>
      </c>
      <c r="L22" s="355">
        <f t="shared" si="7"/>
        <v>1000</v>
      </c>
      <c r="P22" s="356">
        <f t="shared" si="8"/>
        <v>0</v>
      </c>
      <c r="V22" s="45"/>
    </row>
    <row r="23" spans="3:22">
      <c r="C23" s="51">
        <v>1.87</v>
      </c>
      <c r="D23" s="51">
        <v>2.0076320000000005</v>
      </c>
      <c r="E23" s="51">
        <v>2.1553937152000007</v>
      </c>
      <c r="F23" s="51">
        <v>2.3140306926387209</v>
      </c>
      <c r="G23" s="351">
        <f t="shared" si="5"/>
        <v>8.3470564078387213</v>
      </c>
      <c r="H23" s="352">
        <f t="shared" si="6"/>
        <v>8.3470564078387213</v>
      </c>
      <c r="J23" s="48">
        <v>3458</v>
      </c>
      <c r="K23" s="53">
        <v>586</v>
      </c>
      <c r="L23" s="355">
        <f t="shared" si="7"/>
        <v>2872</v>
      </c>
      <c r="N23" s="47">
        <v>2.1553937152000007</v>
      </c>
      <c r="O23" s="54">
        <v>2</v>
      </c>
      <c r="P23" s="356">
        <f t="shared" si="8"/>
        <v>4.3107874304000013</v>
      </c>
      <c r="V23" s="45"/>
    </row>
    <row r="24" spans="3:22">
      <c r="C24" s="51">
        <v>1.64</v>
      </c>
      <c r="D24" s="51">
        <v>1.760704</v>
      </c>
      <c r="E24" s="51">
        <v>1.8902918144000003</v>
      </c>
      <c r="F24" s="51">
        <v>2.0294172919398403</v>
      </c>
      <c r="G24" s="351">
        <f t="shared" si="5"/>
        <v>7.3204131063398403</v>
      </c>
      <c r="H24" s="352">
        <f t="shared" si="6"/>
        <v>7.3204131063398403</v>
      </c>
      <c r="J24" s="52">
        <v>9809</v>
      </c>
      <c r="K24" s="53">
        <v>6731</v>
      </c>
      <c r="L24" s="355">
        <f t="shared" si="7"/>
        <v>3078</v>
      </c>
      <c r="N24" s="51">
        <v>1.8902918144000003</v>
      </c>
      <c r="O24" s="55">
        <v>5</v>
      </c>
      <c r="P24" s="356">
        <f t="shared" si="8"/>
        <v>9.4514590720000022</v>
      </c>
      <c r="V24" s="45"/>
    </row>
    <row r="25" spans="3:22">
      <c r="C25" s="51">
        <v>1.0900000000000001</v>
      </c>
      <c r="D25" s="51">
        <v>1.1702240000000002</v>
      </c>
      <c r="E25" s="51">
        <v>1.2563524864000002</v>
      </c>
      <c r="F25" s="51">
        <v>1.3488200293990404</v>
      </c>
      <c r="G25" s="351">
        <f t="shared" si="5"/>
        <v>4.8653965157990404</v>
      </c>
      <c r="H25" s="352">
        <f t="shared" si="6"/>
        <v>4.8653965157990404</v>
      </c>
      <c r="I25" s="45"/>
      <c r="J25" s="52">
        <v>2213</v>
      </c>
      <c r="K25" s="52">
        <v>2019</v>
      </c>
      <c r="L25" s="355">
        <f t="shared" si="7"/>
        <v>194</v>
      </c>
      <c r="M25" s="45"/>
      <c r="N25" s="51">
        <v>1.2563524864000002</v>
      </c>
      <c r="O25" s="56">
        <v>1</v>
      </c>
      <c r="P25" s="356">
        <f t="shared" si="8"/>
        <v>1.2563524864000002</v>
      </c>
      <c r="Q25" s="45"/>
      <c r="R25" s="45"/>
      <c r="V25" s="45"/>
    </row>
    <row r="28" spans="3:22" ht="15.75">
      <c r="C28" s="367" t="s">
        <v>125</v>
      </c>
      <c r="D28" s="367"/>
      <c r="E28" s="367"/>
      <c r="G28" s="367" t="s">
        <v>126</v>
      </c>
      <c r="H28" s="367"/>
      <c r="I28" s="367"/>
      <c r="J28" s="367"/>
      <c r="K28" s="367"/>
      <c r="L28" s="367"/>
      <c r="M28" s="38"/>
      <c r="N28" s="367" t="s">
        <v>127</v>
      </c>
      <c r="O28" s="367"/>
      <c r="Q28" s="367" t="s">
        <v>128</v>
      </c>
      <c r="R28" s="367"/>
      <c r="S28" s="367"/>
    </row>
    <row r="29" spans="3:22" s="57" customFormat="1" ht="47.25">
      <c r="C29" s="40" t="s">
        <v>129</v>
      </c>
      <c r="D29" s="40" t="s">
        <v>130</v>
      </c>
      <c r="E29" s="40" t="s">
        <v>131</v>
      </c>
      <c r="G29" s="58" t="s">
        <v>132</v>
      </c>
      <c r="H29" s="58" t="s">
        <v>133</v>
      </c>
      <c r="I29" s="58" t="s">
        <v>134</v>
      </c>
      <c r="J29" s="58" t="s">
        <v>135</v>
      </c>
      <c r="K29" s="58" t="s">
        <v>136</v>
      </c>
      <c r="L29" s="58" t="s">
        <v>137</v>
      </c>
      <c r="M29" s="42"/>
      <c r="N29" s="58" t="s">
        <v>138</v>
      </c>
      <c r="O29" s="58" t="s">
        <v>139</v>
      </c>
      <c r="Q29" s="59" t="s">
        <v>140</v>
      </c>
      <c r="R29" s="58" t="s">
        <v>141</v>
      </c>
      <c r="S29" s="58" t="s">
        <v>142</v>
      </c>
    </row>
    <row r="30" spans="3:22" ht="16.149999999999999" customHeight="1">
      <c r="C30" s="60">
        <v>593</v>
      </c>
      <c r="D30" s="60">
        <v>15</v>
      </c>
      <c r="E30" s="60">
        <f>C30/D30</f>
        <v>39.533333333333331</v>
      </c>
      <c r="G30" s="61">
        <v>0.82</v>
      </c>
      <c r="H30" s="61">
        <v>0.18</v>
      </c>
      <c r="I30" s="61">
        <v>0.98</v>
      </c>
      <c r="J30" s="61">
        <v>0.63</v>
      </c>
      <c r="K30" s="357">
        <f>(G30+H30+I30+J30)/4</f>
        <v>0.65249999999999997</v>
      </c>
      <c r="L30" s="358">
        <f>AVERAGE(G30:K30)</f>
        <v>0.65249999999999997</v>
      </c>
      <c r="M30" s="45"/>
      <c r="N30" s="62">
        <v>12</v>
      </c>
      <c r="O30" s="360">
        <f>N30^2</f>
        <v>144</v>
      </c>
      <c r="Q30" s="63"/>
      <c r="R30" s="64" t="s">
        <v>143</v>
      </c>
      <c r="S30" s="65">
        <v>75</v>
      </c>
    </row>
    <row r="31" spans="3:22" ht="16.149999999999999" customHeight="1">
      <c r="C31" s="60">
        <v>472</v>
      </c>
      <c r="D31" s="60">
        <v>12</v>
      </c>
      <c r="E31" s="60">
        <f t="shared" ref="E31:E34" si="9">C31/D31</f>
        <v>39.333333333333336</v>
      </c>
      <c r="G31" s="61">
        <v>0.42</v>
      </c>
      <c r="H31" s="61">
        <v>0.97</v>
      </c>
      <c r="I31" s="61">
        <v>1</v>
      </c>
      <c r="J31" s="61">
        <v>0.76</v>
      </c>
      <c r="K31" s="357">
        <f t="shared" ref="K31:K34" si="10">(G31+H31+I31+J31)/4</f>
        <v>0.78749999999999987</v>
      </c>
      <c r="L31" s="358">
        <f t="shared" ref="L31:L34" si="11">AVERAGE(G31:K31)</f>
        <v>0.78749999999999987</v>
      </c>
      <c r="M31" s="45"/>
      <c r="N31" s="62">
        <v>26</v>
      </c>
      <c r="O31" s="360">
        <f t="shared" ref="O31:O34" si="12">N31^2</f>
        <v>676</v>
      </c>
      <c r="Q31" s="66"/>
      <c r="R31" s="67" t="s">
        <v>144</v>
      </c>
      <c r="S31" s="54">
        <v>12</v>
      </c>
    </row>
    <row r="32" spans="3:22" ht="16.149999999999999" customHeight="1">
      <c r="C32" s="60">
        <v>347</v>
      </c>
      <c r="D32" s="60">
        <v>15</v>
      </c>
      <c r="E32" s="60">
        <f t="shared" si="9"/>
        <v>23.133333333333333</v>
      </c>
      <c r="G32" s="61">
        <v>0.33</v>
      </c>
      <c r="H32" s="205">
        <v>0.12</v>
      </c>
      <c r="I32" s="61">
        <v>0.28999999999999998</v>
      </c>
      <c r="J32" s="61">
        <v>0.82</v>
      </c>
      <c r="K32" s="357">
        <f t="shared" si="10"/>
        <v>0.39</v>
      </c>
      <c r="L32" s="358">
        <f t="shared" si="11"/>
        <v>0.39</v>
      </c>
      <c r="M32" s="45"/>
      <c r="N32" s="62">
        <v>23</v>
      </c>
      <c r="O32" s="360">
        <f t="shared" si="12"/>
        <v>529</v>
      </c>
      <c r="Q32" s="66"/>
      <c r="R32" s="67" t="s">
        <v>145</v>
      </c>
      <c r="S32" s="54">
        <v>13</v>
      </c>
    </row>
    <row r="33" spans="3:19" ht="16.149999999999999" customHeight="1">
      <c r="C33" s="60">
        <v>321</v>
      </c>
      <c r="D33" s="60">
        <v>14</v>
      </c>
      <c r="E33" s="60">
        <f t="shared" si="9"/>
        <v>22.928571428571427</v>
      </c>
      <c r="G33" s="68">
        <v>0.37</v>
      </c>
      <c r="H33" s="68">
        <v>0.54</v>
      </c>
      <c r="I33" s="68">
        <v>0.98</v>
      </c>
      <c r="J33" s="68">
        <v>0.91</v>
      </c>
      <c r="K33" s="357">
        <f t="shared" si="10"/>
        <v>0.70000000000000007</v>
      </c>
      <c r="L33" s="358">
        <f t="shared" si="11"/>
        <v>0.70000000000000007</v>
      </c>
      <c r="M33" s="45"/>
      <c r="N33" s="69">
        <v>35</v>
      </c>
      <c r="O33" s="360">
        <f t="shared" si="12"/>
        <v>1225</v>
      </c>
      <c r="Q33" s="66"/>
      <c r="R33" s="67" t="s">
        <v>146</v>
      </c>
      <c r="S33" s="54">
        <v>23</v>
      </c>
    </row>
    <row r="34" spans="3:19" ht="16.149999999999999" customHeight="1">
      <c r="C34" s="60">
        <v>322</v>
      </c>
      <c r="D34" s="60">
        <v>17</v>
      </c>
      <c r="E34" s="60">
        <f t="shared" si="9"/>
        <v>18.941176470588236</v>
      </c>
      <c r="G34" s="68">
        <v>0.92</v>
      </c>
      <c r="H34" s="68">
        <v>0.54</v>
      </c>
      <c r="I34" s="68">
        <v>1</v>
      </c>
      <c r="J34" s="68">
        <v>0.77</v>
      </c>
      <c r="K34" s="357">
        <f t="shared" si="10"/>
        <v>0.8075</v>
      </c>
      <c r="L34" s="358">
        <f t="shared" si="11"/>
        <v>0.80749999999999988</v>
      </c>
      <c r="M34" s="45"/>
      <c r="N34" s="69">
        <v>11</v>
      </c>
      <c r="O34" s="360">
        <f t="shared" si="12"/>
        <v>121</v>
      </c>
      <c r="Q34" s="66"/>
      <c r="R34" s="67" t="s">
        <v>147</v>
      </c>
      <c r="S34" s="54" t="s">
        <v>148</v>
      </c>
    </row>
    <row r="35" spans="3:19" ht="16.149999999999999" customHeight="1">
      <c r="Q35" s="66"/>
      <c r="R35" s="67" t="s">
        <v>149</v>
      </c>
      <c r="S35" s="54">
        <v>19</v>
      </c>
    </row>
    <row r="36" spans="3:19" ht="16.149999999999999" hidden="1" customHeight="1">
      <c r="Q36" s="206">
        <v>9999</v>
      </c>
      <c r="R36" s="67"/>
      <c r="S36" s="54"/>
    </row>
    <row r="37" spans="3:19" ht="16.149999999999999" customHeight="1">
      <c r="C37" s="367" t="s">
        <v>150</v>
      </c>
      <c r="D37" s="367"/>
      <c r="E37" s="367"/>
      <c r="G37" s="367" t="s">
        <v>151</v>
      </c>
      <c r="H37" s="367"/>
      <c r="I37" s="367"/>
      <c r="J37" s="367"/>
      <c r="K37" s="367"/>
      <c r="L37" s="367"/>
      <c r="M37" s="45"/>
      <c r="N37" s="367" t="s">
        <v>152</v>
      </c>
      <c r="O37" s="367"/>
      <c r="Q37" s="66"/>
      <c r="R37" s="67" t="s">
        <v>153</v>
      </c>
      <c r="S37" s="54">
        <v>6</v>
      </c>
    </row>
    <row r="38" spans="3:19" ht="31.5">
      <c r="C38" s="40" t="s">
        <v>154</v>
      </c>
      <c r="D38" s="40" t="s">
        <v>155</v>
      </c>
      <c r="E38" s="58" t="s">
        <v>156</v>
      </c>
      <c r="G38" s="58" t="s">
        <v>157</v>
      </c>
      <c r="H38" s="58" t="s">
        <v>100</v>
      </c>
      <c r="I38" s="58" t="s">
        <v>101</v>
      </c>
      <c r="J38" s="58" t="s">
        <v>102</v>
      </c>
      <c r="K38" s="58" t="s">
        <v>103</v>
      </c>
      <c r="L38" s="58" t="s">
        <v>158</v>
      </c>
      <c r="M38" s="45"/>
      <c r="N38" s="58" t="s">
        <v>159</v>
      </c>
      <c r="O38" s="58" t="s">
        <v>160</v>
      </c>
      <c r="Q38" s="66"/>
      <c r="R38" s="67" t="s">
        <v>161</v>
      </c>
      <c r="S38" s="54">
        <v>2</v>
      </c>
    </row>
    <row r="39" spans="3:19" ht="16.149999999999999" customHeight="1">
      <c r="C39" s="47">
        <v>14.99</v>
      </c>
      <c r="D39" s="70">
        <v>6</v>
      </c>
      <c r="E39" s="353">
        <f>C39/D39</f>
        <v>2.4983333333333335</v>
      </c>
      <c r="G39" s="71" t="s">
        <v>162</v>
      </c>
      <c r="H39" s="72">
        <v>28</v>
      </c>
      <c r="I39" s="72">
        <v>30</v>
      </c>
      <c r="J39" s="72">
        <v>38</v>
      </c>
      <c r="K39" s="72">
        <v>29</v>
      </c>
      <c r="L39" s="359">
        <f>AVERAGE(H39:K39)</f>
        <v>31.25</v>
      </c>
      <c r="M39" s="45"/>
      <c r="N39" s="62">
        <v>2.17</v>
      </c>
      <c r="O39" s="360">
        <f>N39^2</f>
        <v>4.7088999999999999</v>
      </c>
      <c r="Q39" s="73"/>
      <c r="R39" s="67" t="s">
        <v>163</v>
      </c>
      <c r="S39" s="54">
        <v>9</v>
      </c>
    </row>
    <row r="40" spans="3:19" ht="16.149999999999999" customHeight="1">
      <c r="C40" s="47">
        <v>27.89</v>
      </c>
      <c r="D40" s="70">
        <v>30</v>
      </c>
      <c r="E40" s="353">
        <f t="shared" ref="E40:E43" si="13">C40/D40</f>
        <v>0.92966666666666664</v>
      </c>
      <c r="G40" s="71" t="s">
        <v>164</v>
      </c>
      <c r="H40" s="72">
        <v>40</v>
      </c>
      <c r="I40" s="72">
        <v>25</v>
      </c>
      <c r="J40" s="72">
        <v>31</v>
      </c>
      <c r="K40" s="72">
        <v>27</v>
      </c>
      <c r="L40" s="359">
        <f t="shared" ref="L40:L43" si="14">AVERAGE(H40:K40)</f>
        <v>30.75</v>
      </c>
      <c r="M40" s="45"/>
      <c r="N40" s="62">
        <v>13.19</v>
      </c>
      <c r="O40" s="360">
        <f t="shared" ref="O40:O43" si="15">N40^2</f>
        <v>173.97609999999997</v>
      </c>
      <c r="Q40" s="74" t="s">
        <v>165</v>
      </c>
      <c r="R40" s="203">
        <f>SUM(R30:R39)</f>
        <v>0</v>
      </c>
      <c r="S40" s="203">
        <f>SUM(S30:S39)</f>
        <v>159</v>
      </c>
    </row>
    <row r="41" spans="3:19" ht="16.149999999999999" customHeight="1">
      <c r="C41" s="47">
        <v>57.36</v>
      </c>
      <c r="D41" s="70">
        <v>25</v>
      </c>
      <c r="E41" s="353">
        <f t="shared" si="13"/>
        <v>2.2944</v>
      </c>
      <c r="G41" s="71" t="s">
        <v>166</v>
      </c>
      <c r="H41" s="72">
        <v>26</v>
      </c>
      <c r="I41" s="72">
        <v>28</v>
      </c>
      <c r="J41" s="72">
        <v>27</v>
      </c>
      <c r="K41" s="72">
        <v>31</v>
      </c>
      <c r="L41" s="359">
        <f t="shared" si="14"/>
        <v>28</v>
      </c>
      <c r="M41" s="45"/>
      <c r="N41" s="62">
        <v>2</v>
      </c>
      <c r="O41" s="360">
        <f t="shared" si="15"/>
        <v>4</v>
      </c>
      <c r="Q41" s="58" t="s">
        <v>167</v>
      </c>
      <c r="R41" s="203">
        <f>COUNT(R30:R39)</f>
        <v>0</v>
      </c>
      <c r="S41" s="203">
        <f>COUNT(S30:S39)</f>
        <v>8</v>
      </c>
    </row>
    <row r="42" spans="3:19" ht="16.149999999999999" customHeight="1">
      <c r="C42" s="207">
        <v>21.62</v>
      </c>
      <c r="D42" s="75">
        <v>11</v>
      </c>
      <c r="E42" s="353">
        <f t="shared" si="13"/>
        <v>1.9654545454545456</v>
      </c>
      <c r="G42" s="76" t="s">
        <v>168</v>
      </c>
      <c r="H42" s="77">
        <v>40</v>
      </c>
      <c r="I42" s="77">
        <v>34</v>
      </c>
      <c r="J42" s="77">
        <v>36</v>
      </c>
      <c r="K42" s="77">
        <v>32</v>
      </c>
      <c r="L42" s="359">
        <f t="shared" si="14"/>
        <v>35.5</v>
      </c>
      <c r="M42" s="45"/>
      <c r="N42" s="69">
        <v>123.4</v>
      </c>
      <c r="O42" s="360">
        <f t="shared" si="15"/>
        <v>15227.560000000001</v>
      </c>
      <c r="Q42" s="58" t="s">
        <v>169</v>
      </c>
      <c r="R42" s="203">
        <f>COUNTA(R30:R39)</f>
        <v>9</v>
      </c>
      <c r="S42" s="203">
        <f>COUNTA(S30:S39)</f>
        <v>9</v>
      </c>
    </row>
    <row r="43" spans="3:19" ht="15.75">
      <c r="C43" s="51">
        <v>82.57</v>
      </c>
      <c r="D43" s="75">
        <v>48</v>
      </c>
      <c r="E43" s="353">
        <f t="shared" si="13"/>
        <v>1.7202083333333331</v>
      </c>
      <c r="G43" s="76" t="s">
        <v>170</v>
      </c>
      <c r="H43" s="77">
        <v>27</v>
      </c>
      <c r="I43" s="77">
        <v>40</v>
      </c>
      <c r="J43" s="77">
        <v>31</v>
      </c>
      <c r="K43" s="77">
        <v>35</v>
      </c>
      <c r="L43" s="359">
        <f t="shared" si="14"/>
        <v>33.25</v>
      </c>
      <c r="M43" s="45"/>
      <c r="N43" s="69">
        <v>8.6</v>
      </c>
      <c r="O43" s="360">
        <f t="shared" si="15"/>
        <v>73.959999999999994</v>
      </c>
    </row>
  </sheetData>
  <mergeCells count="13">
    <mergeCell ref="C28:E28"/>
    <mergeCell ref="G28:L28"/>
    <mergeCell ref="N28:O28"/>
    <mergeCell ref="Q28:S28"/>
    <mergeCell ref="C37:E37"/>
    <mergeCell ref="G37:L37"/>
    <mergeCell ref="N37:O37"/>
    <mergeCell ref="C10:H10"/>
    <mergeCell ref="J10:L10"/>
    <mergeCell ref="N10:P10"/>
    <mergeCell ref="C18:H18"/>
    <mergeCell ref="J18:L18"/>
    <mergeCell ref="N18:P18"/>
  </mergeCells>
  <conditionalFormatting sqref="A1:A2">
    <cfRule type="expression" dxfId="327" priority="12">
      <formula>$A$2/$B$2&gt;=0.076</formula>
    </cfRule>
  </conditionalFormatting>
  <conditionalFormatting sqref="A1:O2 Q1:R1 X1:AO2 P2:R2">
    <cfRule type="expression" dxfId="326" priority="5">
      <formula>$P$1="Feedback OFF"</formula>
    </cfRule>
  </conditionalFormatting>
  <conditionalFormatting sqref="A3:AA100">
    <cfRule type="expression" dxfId="324" priority="2" stopIfTrue="1">
      <formula>$D$2="DRAGGING CELLS IS NOT PERMITTED. PLEASE UNDO LAST ACTION!!"</formula>
    </cfRule>
  </conditionalFormatting>
  <conditionalFormatting sqref="B1:B2">
    <cfRule type="expression" dxfId="319" priority="13">
      <formula>$A$2/$B$2&gt;=0.153</formula>
    </cfRule>
  </conditionalFormatting>
  <conditionalFormatting sqref="C1:C2">
    <cfRule type="expression" dxfId="318" priority="14">
      <formula>$A$2/$B$2&gt;=0.23</formula>
    </cfRule>
  </conditionalFormatting>
  <conditionalFormatting sqref="D1:D2">
    <cfRule type="expression" dxfId="317" priority="15">
      <formula>$A$2/$B$2&gt;=0.307</formula>
    </cfRule>
  </conditionalFormatting>
  <conditionalFormatting sqref="E1:E2">
    <cfRule type="expression" dxfId="316" priority="16">
      <formula>$A$2/$B$2&gt;=0.384</formula>
    </cfRule>
  </conditionalFormatting>
  <conditionalFormatting sqref="F1:F2">
    <cfRule type="expression" dxfId="315" priority="17">
      <formula>$A$2/$B$2&gt;=0.461</formula>
    </cfRule>
  </conditionalFormatting>
  <conditionalFormatting sqref="G1:G2">
    <cfRule type="expression" dxfId="314" priority="18">
      <formula>$A$2/$B$2&gt;=0.538</formula>
    </cfRule>
  </conditionalFormatting>
  <conditionalFormatting sqref="H1:H2">
    <cfRule type="expression" dxfId="313" priority="19">
      <formula>$A$2/$B$2&gt;=0.615</formula>
    </cfRule>
  </conditionalFormatting>
  <conditionalFormatting sqref="I1:P2">
    <cfRule type="expression" dxfId="311" priority="20">
      <formula>$A$2/$B$2&gt;=0.692</formula>
    </cfRule>
  </conditionalFormatting>
  <conditionalFormatting sqref="L1">
    <cfRule type="expression" dxfId="310" priority="8">
      <formula>$A$2/$B$2&gt;=0.846</formula>
    </cfRule>
  </conditionalFormatting>
  <conditionalFormatting sqref="O1">
    <cfRule type="expression" dxfId="309" priority="11">
      <formula>$A$2/$B$2&gt;=0.846</formula>
    </cfRule>
  </conditionalFormatting>
  <conditionalFormatting sqref="P1">
    <cfRule type="expression" dxfId="308" priority="6">
      <formula>$P$1&lt;&gt;""</formula>
    </cfRule>
  </conditionalFormatting>
  <conditionalFormatting sqref="Q1:R2">
    <cfRule type="expression" dxfId="307" priority="7">
      <formula>$A$2/$B$2&gt;=0.846</formula>
    </cfRule>
  </conditionalFormatting>
  <conditionalFormatting sqref="X1:AF1 AH1:AK1 AM1:AO1 X2:AO2">
    <cfRule type="expression" dxfId="306" priority="21">
      <formula>$A$2/$B$2&gt;=1</formula>
    </cfRule>
  </conditionalFormatting>
  <conditionalFormatting sqref="AG1">
    <cfRule type="expression" dxfId="305" priority="10">
      <formula>$A$2/$B$2&gt;=0.846</formula>
    </cfRule>
  </conditionalFormatting>
  <conditionalFormatting sqref="AL1">
    <cfRule type="expression" dxfId="304" priority="9">
      <formula>$A$2/$B$2&gt;=0.846</formula>
    </cfRule>
  </conditionalFormatting>
  <dataValidations disablePrompts="1" count="1">
    <dataValidation type="list" allowBlank="1" showInputMessage="1" showErrorMessage="1" sqref="P1" xr:uid="{B3EA375A-5AB8-4A76-90DC-8E3B3E18A6D2}">
      <formula1>"Feedback ON, Taunting ON, Feedback OFF"</formula1>
    </dataValidation>
  </dataValidations>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stopIfTrue="1" id="{C1877687-ABD9-4804-8122-6B3CCDE8FE21}">
            <xm:f>Scoreboard!$E$4="Excel version: Invalid"</xm:f>
            <x14:dxf>
              <font>
                <color rgb="FF9C0006"/>
              </font>
              <fill>
                <patternFill>
                  <fgColor indexed="64"/>
                  <bgColor rgb="FFFFC7CE"/>
                </patternFill>
              </fill>
            </x14:dxf>
          </x14:cfRule>
          <x14:cfRule type="expression" priority="3" stopIfTrue="1" id="{F24D2F52-7089-4991-9E95-440611E8FDCD}">
            <xm:f>Scoreboard!$F$23&lt;&gt;""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E7BDE9B5-1242-4BD2-9BAD-52FD9F7C47C3}">
            <xm:f>AND($P$1&lt;&gt;"Feedback OFF",IF('3 Formulas &amp; FunctionsSC'!A3=Feedback_SFX!$C$2, TRUE, FALSE))</xm:f>
            <x14:dxf>
              <fill>
                <patternFill>
                  <bgColor rgb="FFCEEED0"/>
                </patternFill>
              </fill>
            </x14:dxf>
          </x14:cfRule>
          <x14:cfRule type="expression" priority="23" stopIfTrue="1" id="{ED53465E-5C0B-4BDE-870D-A79F409C6EB5}">
            <xm:f>AND($P$1&lt;&gt;"Feedback OFF",IF('3 Formulas &amp; FunctionsSC'!A3=Feedback_SFX!$K$2, TRUE, FALSE))</xm:f>
            <x14:dxf>
              <fill>
                <patternFill>
                  <bgColor rgb="FFFFFF64"/>
                </patternFill>
              </fill>
            </x14:dxf>
          </x14:cfRule>
          <x14:cfRule type="expression" priority="24" stopIfTrue="1" id="{EB0983A5-7567-4106-8CC8-00FA31C056F1}">
            <xm:f>AND($P$1&lt;&gt;"Feedback OFF",AND(IF('3 Formulas &amp; FunctionsSC'!A3&lt;&gt;Feedback_SFX!$C$2, TRUE, FALSE),'3 Formulas &amp; FunctionsSC'!A3&lt;&gt;"",_xlfn.ISFORMULA('3 Formulas &amp; FunctionsSC'!A3)))</xm:f>
            <x14:dxf>
              <fill>
                <patternFill>
                  <bgColor rgb="FFFF99CC"/>
                </patternFill>
              </fill>
            </x14:dxf>
          </x14:cfRule>
          <xm:sqref>A3:AL43</xm:sqref>
        </x14:conditionalFormatting>
        <x14:conditionalFormatting xmlns:xm="http://schemas.microsoft.com/office/excel/2006/main">
          <x14:cfRule type="expression" priority="4" stopIfTrue="1" id="{9494CC9F-0C3B-4F9B-B72A-ADD5ABFD9C5F}">
            <xm:f>Scoreboard!$F$23&lt;&gt;""</xm:f>
            <x14:dxf>
              <font>
                <color rgb="FF9C0006"/>
              </font>
              <fill>
                <patternFill>
                  <fgColor indexed="64"/>
                  <bgColor rgb="FFFFC7CE"/>
                </patternFill>
              </fill>
            </x14:dxf>
          </x14:cfRule>
          <xm:sqref>I1:N1</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210E2-BDD6-42CF-B36F-AB11C4DC6F4E}">
  <sheetPr>
    <tabColor rgb="FF4FADEA"/>
  </sheetPr>
  <dimension ref="A1:AL43"/>
  <sheetViews>
    <sheetView zoomScale="110" zoomScaleNormal="110" zoomScalePageLayoutView="90" workbookViewId="0">
      <pane ySplit="2" topLeftCell="A3" activePane="bottomLeft" state="frozen"/>
      <selection pane="bottomLeft" activeCell="A3" sqref="A3:XFD3"/>
    </sheetView>
  </sheetViews>
  <sheetFormatPr defaultColWidth="11" defaultRowHeight="8.25"/>
  <cols>
    <col min="1" max="1" width="1.75" style="174" customWidth="1"/>
    <col min="2" max="2" width="2.5" style="174" customWidth="1"/>
    <col min="3" max="4" width="11.75" style="174" customWidth="1"/>
    <col min="5" max="5" width="11" style="174" customWidth="1"/>
    <col min="6" max="6" width="11.25" style="174" customWidth="1"/>
    <col min="7" max="7" width="11.75" style="174" customWidth="1"/>
    <col min="8" max="8" width="10.25" style="174" customWidth="1"/>
    <col min="9" max="9" width="11.25" style="174" customWidth="1"/>
    <col min="10" max="10" width="16.75" style="174" customWidth="1"/>
    <col min="11" max="11" width="21.25" style="174" bestFit="1" customWidth="1"/>
    <col min="12" max="12" width="23.25" style="174" bestFit="1" customWidth="1"/>
    <col min="13" max="13" width="4.25" style="174" customWidth="1"/>
    <col min="14" max="14" width="14.5" style="174" customWidth="1"/>
    <col min="15" max="15" width="17.375" style="174" bestFit="1" customWidth="1"/>
    <col min="16" max="16" width="25.125" style="174" bestFit="1" customWidth="1"/>
    <col min="17" max="18" width="11" style="174" customWidth="1"/>
    <col min="19" max="45" width="10.5" style="174" customWidth="1"/>
    <col min="46" max="16384" width="11" style="174"/>
  </cols>
  <sheetData>
    <row r="1" spans="1:38" ht="22.15" customHeight="1">
      <c r="A1" s="179" t="s">
        <v>556</v>
      </c>
      <c r="B1" s="179" t="s">
        <v>557</v>
      </c>
      <c r="C1" s="179" t="s">
        <v>558</v>
      </c>
      <c r="D1" s="178"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179"/>
      <c r="F1" s="179"/>
      <c r="G1" s="179"/>
      <c r="H1" s="179"/>
      <c r="I1" s="178" t="str">
        <f>'3 Formulas &amp; FunctionsSC'!$I$1</f>
        <v>Connor Guarino</v>
      </c>
      <c r="J1" s="178"/>
      <c r="K1" s="178"/>
      <c r="L1" s="178" t="s">
        <v>559</v>
      </c>
      <c r="M1" s="178"/>
      <c r="N1" s="178"/>
      <c r="O1" s="178"/>
      <c r="P1" s="178" t="s">
        <v>560</v>
      </c>
      <c r="Q1" s="178"/>
      <c r="R1" s="178"/>
      <c r="X1" s="179" t="str">
        <f t="shared" ref="X1:AA2" si="0">A1</f>
        <v>earned</v>
      </c>
      <c r="Y1" s="179" t="str">
        <f t="shared" si="0"/>
        <v>possible</v>
      </c>
      <c r="Z1" s="179" t="str">
        <f t="shared" si="0"/>
        <v>cell</v>
      </c>
      <c r="AA1" s="178" t="str">
        <f t="shared" ca="1" si="0"/>
        <v>error</v>
      </c>
      <c r="AB1" s="179"/>
      <c r="AC1" s="179"/>
      <c r="AF1" s="178" t="str">
        <f>I1</f>
        <v>Connor Guarino</v>
      </c>
      <c r="AG1" s="178"/>
      <c r="AL1" s="178" t="s">
        <v>559</v>
      </c>
    </row>
    <row r="2" spans="1:38" ht="22.9" customHeight="1">
      <c r="A2" s="179">
        <f ca="1">'3 Formulas &amp; FunctionsSC'!$A$2</f>
        <v>59</v>
      </c>
      <c r="B2" s="180">
        <f>'3 Formulas &amp; FunctionsSC'!$B$2</f>
        <v>59</v>
      </c>
      <c r="C2" s="179" t="str" cm="1">
        <f t="array" aca="1" ref="C2" ca="1">SUBSTITUTE(IF(LEN(CELL("address"))&lt;15,CELL("address"),""),"$","")</f>
        <v/>
      </c>
      <c r="D2" s="178" t="str">
        <f ca="1">IF(ISNUMBER(SEARCH("#REF!",_xlfn.FORMULATEXT(INDIRECT("'3 Formulas &amp; FunctionsSC'!"&amp;C2)))),"DRAGGING CELLS IS NOT PERMITTED. PLEASE UNDO LAST ACTION!!",IF($P$1&lt;&gt;"Feedback OFF",IFERROR(HLOOKUP(INDIRECT("'3 Formulas &amp; FunctionsSC'!"&amp;C2),Feedback_SFX!$B$2:$N$10,IF($P$1="Feedback ON", 2, Feedback_SFX!B1), FALSE), ""),""))</f>
        <v/>
      </c>
      <c r="E2" s="179"/>
      <c r="F2" s="179"/>
      <c r="G2" s="179"/>
      <c r="H2" s="179"/>
      <c r="I2" s="181"/>
      <c r="J2" s="179"/>
      <c r="K2" s="179"/>
      <c r="L2" s="179"/>
      <c r="M2" s="179"/>
      <c r="N2" s="179"/>
      <c r="O2" s="179"/>
      <c r="P2" s="179"/>
      <c r="Q2" s="179"/>
      <c r="R2" s="179"/>
      <c r="X2" s="182">
        <f t="shared" ca="1" si="0"/>
        <v>59</v>
      </c>
      <c r="Y2" s="182">
        <f t="shared" si="0"/>
        <v>59</v>
      </c>
      <c r="Z2" s="182" t="str">
        <f t="shared" ca="1" si="0"/>
        <v/>
      </c>
      <c r="AA2" s="178" t="str">
        <f t="shared" ca="1" si="0"/>
        <v/>
      </c>
      <c r="AB2" s="179"/>
      <c r="AC2" s="179"/>
    </row>
    <row r="4" spans="1:38">
      <c r="B4" s="175" t="s">
        <v>94</v>
      </c>
    </row>
    <row r="5" spans="1:38">
      <c r="B5" s="174" t="s">
        <v>95</v>
      </c>
    </row>
    <row r="6" spans="1:38">
      <c r="B6" s="212" t="s">
        <v>96</v>
      </c>
    </row>
    <row r="10" spans="1:38" s="208" customFormat="1">
      <c r="C10" s="366" t="s">
        <v>97</v>
      </c>
      <c r="D10" s="366"/>
      <c r="E10" s="366"/>
      <c r="F10" s="366"/>
      <c r="G10" s="366"/>
      <c r="H10" s="366"/>
      <c r="J10" s="366" t="s">
        <v>98</v>
      </c>
      <c r="K10" s="366"/>
      <c r="L10" s="366"/>
      <c r="N10" s="366" t="s">
        <v>99</v>
      </c>
      <c r="O10" s="366"/>
      <c r="P10" s="366"/>
    </row>
    <row r="11" spans="1:38" s="209" customFormat="1" ht="16.5">
      <c r="C11" s="208" t="s">
        <v>100</v>
      </c>
      <c r="D11" s="208" t="s">
        <v>101</v>
      </c>
      <c r="E11" s="208" t="s">
        <v>102</v>
      </c>
      <c r="F11" s="208" t="s">
        <v>103</v>
      </c>
      <c r="G11" s="213" t="s">
        <v>104</v>
      </c>
      <c r="H11" s="213" t="s">
        <v>105</v>
      </c>
      <c r="I11" s="210"/>
      <c r="J11" s="208" t="s">
        <v>106</v>
      </c>
      <c r="K11" s="208" t="s">
        <v>107</v>
      </c>
      <c r="L11" s="214" t="s">
        <v>108</v>
      </c>
      <c r="M11" s="210"/>
      <c r="N11" s="208" t="s">
        <v>109</v>
      </c>
      <c r="O11" s="208" t="s">
        <v>110</v>
      </c>
      <c r="P11" s="214" t="s">
        <v>111</v>
      </c>
      <c r="Q11" s="210"/>
      <c r="R11" s="210"/>
      <c r="V11" s="210"/>
    </row>
    <row r="12" spans="1:38">
      <c r="C12" s="200">
        <v>3</v>
      </c>
      <c r="D12" s="200">
        <v>4</v>
      </c>
      <c r="E12" s="200">
        <v>3</v>
      </c>
      <c r="F12" s="200">
        <v>4</v>
      </c>
      <c r="G12" s="200">
        <f>C12+D12+E12+F12</f>
        <v>14</v>
      </c>
      <c r="H12" s="200">
        <f>SUM(C12:F12)</f>
        <v>14</v>
      </c>
      <c r="I12" s="200"/>
      <c r="J12" s="215">
        <v>615902</v>
      </c>
      <c r="K12" s="215">
        <v>40570</v>
      </c>
      <c r="L12" s="215">
        <f>J12-K12</f>
        <v>575332</v>
      </c>
      <c r="M12" s="200"/>
      <c r="N12" s="216">
        <v>42.23</v>
      </c>
      <c r="O12" s="217">
        <v>7315</v>
      </c>
      <c r="P12" s="215">
        <f>N12*O12</f>
        <v>308912.44999999995</v>
      </c>
      <c r="Q12" s="200"/>
      <c r="R12" s="200"/>
      <c r="V12" s="200"/>
    </row>
    <row r="13" spans="1:38">
      <c r="C13" s="200">
        <v>2</v>
      </c>
      <c r="D13" s="200">
        <v>3</v>
      </c>
      <c r="E13" s="200">
        <v>2</v>
      </c>
      <c r="F13" s="200">
        <v>5</v>
      </c>
      <c r="G13" s="200">
        <f t="shared" ref="G13:G16" si="1">C13+D13+E13+F13</f>
        <v>12</v>
      </c>
      <c r="H13" s="200">
        <f t="shared" ref="H13:H14" si="2">SUM(C13:F13)</f>
        <v>12</v>
      </c>
      <c r="I13" s="200"/>
      <c r="J13" s="215">
        <v>316951</v>
      </c>
      <c r="K13" s="215">
        <v>45076</v>
      </c>
      <c r="L13" s="215">
        <f t="shared" ref="L13:L14" si="3">J13-K13</f>
        <v>271875</v>
      </c>
      <c r="M13" s="200"/>
      <c r="N13" s="216">
        <v>20</v>
      </c>
      <c r="O13" s="217">
        <v>6798</v>
      </c>
      <c r="P13" s="215">
        <f t="shared" ref="P13:P15" si="4">N13*O13</f>
        <v>135960</v>
      </c>
      <c r="Q13" s="200"/>
      <c r="R13" s="200"/>
      <c r="V13" s="200"/>
    </row>
    <row r="14" spans="1:38">
      <c r="C14" s="200">
        <v>4</v>
      </c>
      <c r="D14" s="200">
        <v>3</v>
      </c>
      <c r="E14" s="200">
        <v>3</v>
      </c>
      <c r="F14" s="200">
        <v>3</v>
      </c>
      <c r="G14" s="200">
        <f t="shared" si="1"/>
        <v>13</v>
      </c>
      <c r="H14" s="200">
        <f t="shared" si="2"/>
        <v>13</v>
      </c>
      <c r="I14" s="200"/>
      <c r="J14" s="215">
        <v>632603</v>
      </c>
      <c r="K14" s="215">
        <v>54062</v>
      </c>
      <c r="L14" s="215">
        <f t="shared" si="3"/>
        <v>578541</v>
      </c>
      <c r="M14" s="200"/>
      <c r="N14" s="216">
        <v>30.96</v>
      </c>
      <c r="O14" s="217">
        <v>7729</v>
      </c>
      <c r="P14" s="215">
        <f t="shared" si="4"/>
        <v>239289.84</v>
      </c>
      <c r="Q14" s="200"/>
      <c r="R14" s="200"/>
      <c r="V14" s="200"/>
    </row>
    <row r="15" spans="1:38">
      <c r="C15" s="200">
        <v>3</v>
      </c>
      <c r="D15" s="200">
        <v>2</v>
      </c>
      <c r="E15" s="200">
        <v>4</v>
      </c>
      <c r="F15" s="200">
        <v>3</v>
      </c>
      <c r="G15" s="200">
        <f t="shared" si="1"/>
        <v>12</v>
      </c>
      <c r="H15" s="200">
        <f>SUM(C15:F15)</f>
        <v>12</v>
      </c>
      <c r="I15" s="200"/>
      <c r="J15" s="215">
        <v>351323</v>
      </c>
      <c r="K15" s="215">
        <v>45474</v>
      </c>
      <c r="L15" s="215">
        <f>J15-K15</f>
        <v>305849</v>
      </c>
      <c r="M15" s="200"/>
      <c r="N15" s="216">
        <v>32.799999999999997</v>
      </c>
      <c r="O15" s="217">
        <v>3503</v>
      </c>
      <c r="P15" s="215">
        <f t="shared" si="4"/>
        <v>114898.4</v>
      </c>
      <c r="Q15" s="200"/>
      <c r="R15" s="200"/>
      <c r="V15" s="200"/>
    </row>
    <row r="16" spans="1:38">
      <c r="C16" s="200">
        <v>5</v>
      </c>
      <c r="D16" s="200">
        <v>4</v>
      </c>
      <c r="E16" s="200">
        <v>3</v>
      </c>
      <c r="F16" s="200">
        <v>4</v>
      </c>
      <c r="G16" s="200">
        <f t="shared" si="1"/>
        <v>16</v>
      </c>
      <c r="H16" s="200">
        <f t="shared" ref="H16" si="5">SUM(C16:F16)</f>
        <v>16</v>
      </c>
      <c r="I16" s="200"/>
      <c r="J16" s="215">
        <v>874347</v>
      </c>
      <c r="K16" s="215">
        <v>51822</v>
      </c>
      <c r="L16" s="215">
        <f t="shared" ref="L16" si="6">J16-K16</f>
        <v>822525</v>
      </c>
      <c r="M16" s="200"/>
      <c r="N16" s="216">
        <v>109.09</v>
      </c>
      <c r="O16" s="217">
        <v>3782</v>
      </c>
      <c r="P16" s="215">
        <f>N16*O16</f>
        <v>412578.38</v>
      </c>
      <c r="Q16" s="200"/>
      <c r="R16" s="200"/>
      <c r="V16" s="200"/>
    </row>
    <row r="17" spans="3:22">
      <c r="V17" s="200"/>
    </row>
    <row r="18" spans="3:22">
      <c r="C18" s="366" t="s">
        <v>112</v>
      </c>
      <c r="D18" s="366"/>
      <c r="E18" s="366"/>
      <c r="F18" s="366"/>
      <c r="G18" s="366"/>
      <c r="H18" s="366"/>
      <c r="J18" s="366" t="s">
        <v>113</v>
      </c>
      <c r="K18" s="366"/>
      <c r="L18" s="366"/>
      <c r="N18" s="366" t="s">
        <v>114</v>
      </c>
      <c r="O18" s="366"/>
      <c r="P18" s="366"/>
      <c r="V18" s="200"/>
    </row>
    <row r="19" spans="3:22" ht="16.5">
      <c r="C19" s="208" t="s">
        <v>115</v>
      </c>
      <c r="D19" s="208" t="s">
        <v>116</v>
      </c>
      <c r="E19" s="208" t="s">
        <v>117</v>
      </c>
      <c r="F19" s="208" t="s">
        <v>118</v>
      </c>
      <c r="G19" s="213" t="s">
        <v>104</v>
      </c>
      <c r="H19" s="213" t="s">
        <v>105</v>
      </c>
      <c r="J19" s="214" t="s">
        <v>119</v>
      </c>
      <c r="K19" s="214" t="s">
        <v>120</v>
      </c>
      <c r="L19" s="214" t="s">
        <v>121</v>
      </c>
      <c r="N19" s="214" t="s">
        <v>122</v>
      </c>
      <c r="O19" s="214" t="s">
        <v>123</v>
      </c>
      <c r="P19" s="214" t="s">
        <v>124</v>
      </c>
      <c r="V19" s="200"/>
    </row>
    <row r="20" spans="3:22">
      <c r="C20" s="216">
        <v>3.24</v>
      </c>
      <c r="D20" s="216">
        <v>3.4784640000000007</v>
      </c>
      <c r="E20" s="216">
        <v>3.7344789504000011</v>
      </c>
      <c r="F20" s="216">
        <v>4.0093366011494416</v>
      </c>
      <c r="G20" s="218">
        <f>C20+D20+E20+F20</f>
        <v>14.462279551549443</v>
      </c>
      <c r="H20" s="219">
        <f>SUM(C20:F20)</f>
        <v>14.462279551549443</v>
      </c>
      <c r="J20" s="217">
        <v>7652</v>
      </c>
      <c r="K20" s="220">
        <v>2411</v>
      </c>
      <c r="L20" s="186">
        <f>J20-K20</f>
        <v>5241</v>
      </c>
      <c r="N20" s="216">
        <v>3.7344789504000011</v>
      </c>
      <c r="O20" s="179">
        <v>4</v>
      </c>
      <c r="P20" s="221">
        <f>N20*O20</f>
        <v>14.937915801600004</v>
      </c>
      <c r="V20" s="200"/>
    </row>
    <row r="21" spans="3:22">
      <c r="C21" s="216">
        <v>4.21</v>
      </c>
      <c r="D21" s="216">
        <v>4.5198560000000008</v>
      </c>
      <c r="E21" s="216">
        <v>4.852517401600001</v>
      </c>
      <c r="F21" s="216">
        <v>5.2096626823577612</v>
      </c>
      <c r="G21" s="218">
        <f t="shared" ref="G21:G25" si="7">C21+D21+E21+F21</f>
        <v>18.792036083957761</v>
      </c>
      <c r="H21" s="219">
        <f t="shared" ref="H21:H25" si="8">SUM(C21:F21)</f>
        <v>18.792036083957761</v>
      </c>
      <c r="J21" s="217">
        <v>6725</v>
      </c>
      <c r="K21" s="220">
        <v>498</v>
      </c>
      <c r="L21" s="186">
        <f t="shared" ref="L21:L25" si="9">J21-K21</f>
        <v>6227</v>
      </c>
      <c r="N21" s="216">
        <v>4.852517401600001</v>
      </c>
      <c r="O21" s="179">
        <v>3</v>
      </c>
      <c r="P21" s="221">
        <f t="shared" ref="P21:P25" si="10">N21*O21</f>
        <v>14.557552204800004</v>
      </c>
      <c r="V21" s="200"/>
    </row>
    <row r="22" spans="3:22" hidden="1">
      <c r="J22" s="174">
        <v>1000</v>
      </c>
      <c r="V22" s="200"/>
    </row>
    <row r="23" spans="3:22">
      <c r="C23" s="216">
        <v>1.87</v>
      </c>
      <c r="D23" s="216">
        <v>2.0076320000000005</v>
      </c>
      <c r="E23" s="216">
        <v>2.1553937152000007</v>
      </c>
      <c r="F23" s="216">
        <v>2.3140306926387209</v>
      </c>
      <c r="G23" s="218">
        <f t="shared" si="7"/>
        <v>8.3470564078387213</v>
      </c>
      <c r="H23" s="219">
        <f t="shared" si="8"/>
        <v>8.3470564078387213</v>
      </c>
      <c r="J23" s="217">
        <v>3458</v>
      </c>
      <c r="K23" s="220">
        <v>586</v>
      </c>
      <c r="L23" s="186">
        <f t="shared" si="9"/>
        <v>2872</v>
      </c>
      <c r="N23" s="216">
        <v>2.1553937152000007</v>
      </c>
      <c r="O23" s="179">
        <v>2</v>
      </c>
      <c r="P23" s="221">
        <f t="shared" si="10"/>
        <v>4.3107874304000013</v>
      </c>
      <c r="V23" s="200"/>
    </row>
    <row r="24" spans="3:22">
      <c r="C24" s="216">
        <v>1.64</v>
      </c>
      <c r="D24" s="216">
        <v>1.760704</v>
      </c>
      <c r="E24" s="216">
        <v>1.8902918144000003</v>
      </c>
      <c r="F24" s="216">
        <v>2.0294172919398403</v>
      </c>
      <c r="G24" s="218">
        <f t="shared" si="7"/>
        <v>7.3204131063398403</v>
      </c>
      <c r="H24" s="219">
        <f t="shared" si="8"/>
        <v>7.3204131063398403</v>
      </c>
      <c r="J24" s="217">
        <v>9809</v>
      </c>
      <c r="K24" s="220">
        <v>6731</v>
      </c>
      <c r="L24" s="220">
        <f>J24-K24</f>
        <v>3078</v>
      </c>
      <c r="N24" s="216">
        <v>1.8902918144000003</v>
      </c>
      <c r="O24" s="179">
        <v>5</v>
      </c>
      <c r="P24" s="221">
        <f>N24*O24</f>
        <v>9.4514590720000022</v>
      </c>
      <c r="V24" s="200"/>
    </row>
    <row r="25" spans="3:22">
      <c r="C25" s="216">
        <v>1.0900000000000001</v>
      </c>
      <c r="D25" s="216">
        <v>1.1702240000000002</v>
      </c>
      <c r="E25" s="216">
        <v>1.2563524864000002</v>
      </c>
      <c r="F25" s="216">
        <v>1.3488200293990404</v>
      </c>
      <c r="G25" s="218">
        <f t="shared" si="7"/>
        <v>4.8653965157990404</v>
      </c>
      <c r="H25" s="219">
        <f t="shared" si="8"/>
        <v>4.8653965157990404</v>
      </c>
      <c r="I25" s="200"/>
      <c r="J25" s="217">
        <v>2213</v>
      </c>
      <c r="K25" s="217">
        <v>2019</v>
      </c>
      <c r="L25" s="217">
        <f t="shared" si="9"/>
        <v>194</v>
      </c>
      <c r="M25" s="200"/>
      <c r="N25" s="216">
        <v>1.2563524864000002</v>
      </c>
      <c r="O25" s="222">
        <v>1</v>
      </c>
      <c r="P25" s="221">
        <f t="shared" si="10"/>
        <v>1.2563524864000002</v>
      </c>
      <c r="Q25" s="200"/>
      <c r="R25" s="200"/>
      <c r="V25" s="200"/>
    </row>
    <row r="28" spans="3:22">
      <c r="C28" s="366" t="s">
        <v>125</v>
      </c>
      <c r="D28" s="366"/>
      <c r="E28" s="366"/>
      <c r="G28" s="366" t="s">
        <v>126</v>
      </c>
      <c r="H28" s="366"/>
      <c r="I28" s="366"/>
      <c r="J28" s="366"/>
      <c r="K28" s="366"/>
      <c r="L28" s="366"/>
      <c r="M28" s="208"/>
      <c r="N28" s="366" t="s">
        <v>127</v>
      </c>
      <c r="O28" s="366"/>
      <c r="Q28" s="366" t="s">
        <v>128</v>
      </c>
      <c r="R28" s="366"/>
      <c r="S28" s="366"/>
    </row>
    <row r="29" spans="3:22" s="211" customFormat="1" ht="17.25">
      <c r="C29" s="208" t="s">
        <v>129</v>
      </c>
      <c r="D29" s="208" t="s">
        <v>130</v>
      </c>
      <c r="E29" s="208" t="s">
        <v>131</v>
      </c>
      <c r="G29" s="210" t="s">
        <v>132</v>
      </c>
      <c r="H29" s="210" t="s">
        <v>133</v>
      </c>
      <c r="I29" s="210" t="s">
        <v>134</v>
      </c>
      <c r="J29" s="210" t="s">
        <v>135</v>
      </c>
      <c r="K29" s="210" t="s">
        <v>136</v>
      </c>
      <c r="L29" s="210" t="s">
        <v>137</v>
      </c>
      <c r="M29" s="210"/>
      <c r="N29" s="210" t="s">
        <v>138</v>
      </c>
      <c r="O29" s="210" t="s">
        <v>566</v>
      </c>
      <c r="Q29" s="210" t="s">
        <v>140</v>
      </c>
      <c r="R29" s="210" t="s">
        <v>141</v>
      </c>
      <c r="S29" s="210" t="s">
        <v>142</v>
      </c>
    </row>
    <row r="30" spans="3:22" ht="16.149999999999999" customHeight="1">
      <c r="C30" s="223">
        <v>593</v>
      </c>
      <c r="D30" s="223">
        <v>15</v>
      </c>
      <c r="E30" s="223">
        <f>C30/D30</f>
        <v>39.533333333333331</v>
      </c>
      <c r="G30" s="224">
        <v>0.82</v>
      </c>
      <c r="H30" s="224">
        <v>0.18</v>
      </c>
      <c r="I30" s="224">
        <v>0.98</v>
      </c>
      <c r="J30" s="224">
        <v>0.63</v>
      </c>
      <c r="K30" s="225">
        <f>(G30+H30+I30+J30)/4</f>
        <v>0.65249999999999997</v>
      </c>
      <c r="L30" s="226">
        <f>AVERAGE(G30:J30)</f>
        <v>0.65249999999999997</v>
      </c>
      <c r="M30" s="200"/>
      <c r="N30" s="227">
        <v>12</v>
      </c>
      <c r="O30" s="228">
        <f>N30^2</f>
        <v>144</v>
      </c>
      <c r="Q30" s="229"/>
      <c r="R30" s="211" t="s">
        <v>143</v>
      </c>
      <c r="S30" s="229">
        <v>75</v>
      </c>
    </row>
    <row r="31" spans="3:22" ht="16.149999999999999" customHeight="1">
      <c r="C31" s="223">
        <v>472</v>
      </c>
      <c r="D31" s="223">
        <v>12</v>
      </c>
      <c r="E31" s="223">
        <f t="shared" ref="E31:E34" si="11">C31/D31</f>
        <v>39.333333333333336</v>
      </c>
      <c r="G31" s="224">
        <v>0.42</v>
      </c>
      <c r="H31" s="224">
        <v>0.97</v>
      </c>
      <c r="I31" s="224">
        <v>1</v>
      </c>
      <c r="J31" s="224">
        <v>0.76</v>
      </c>
      <c r="K31" s="225">
        <f t="shared" ref="K31:K34" si="12">(G31+H31+I31+J31)/4</f>
        <v>0.78749999999999987</v>
      </c>
      <c r="L31" s="226">
        <f t="shared" ref="L31:L34" si="13">AVERAGE(G31:J31)</f>
        <v>0.78749999999999987</v>
      </c>
      <c r="M31" s="200"/>
      <c r="N31" s="227">
        <v>26</v>
      </c>
      <c r="O31" s="228">
        <f t="shared" ref="O31:O34" si="14">N31^2</f>
        <v>676</v>
      </c>
      <c r="Q31" s="179"/>
      <c r="R31" s="174" t="s">
        <v>144</v>
      </c>
      <c r="S31" s="179">
        <v>12</v>
      </c>
    </row>
    <row r="32" spans="3:22" ht="16.149999999999999" customHeight="1">
      <c r="C32" s="223">
        <v>347</v>
      </c>
      <c r="D32" s="223">
        <v>15</v>
      </c>
      <c r="E32" s="223">
        <f t="shared" si="11"/>
        <v>23.133333333333333</v>
      </c>
      <c r="G32" s="224">
        <v>0.33</v>
      </c>
      <c r="H32" s="224">
        <v>0.12</v>
      </c>
      <c r="I32" s="224">
        <v>0.28999999999999998</v>
      </c>
      <c r="J32" s="224">
        <v>0.82</v>
      </c>
      <c r="K32" s="225">
        <f t="shared" si="12"/>
        <v>0.39</v>
      </c>
      <c r="L32" s="226">
        <f t="shared" si="13"/>
        <v>0.39</v>
      </c>
      <c r="M32" s="200"/>
      <c r="N32" s="227">
        <v>23</v>
      </c>
      <c r="O32" s="228">
        <f t="shared" si="14"/>
        <v>529</v>
      </c>
      <c r="Q32" s="179"/>
      <c r="R32" s="174" t="s">
        <v>145</v>
      </c>
      <c r="S32" s="179">
        <v>13</v>
      </c>
    </row>
    <row r="33" spans="3:19" ht="16.149999999999999" customHeight="1">
      <c r="C33" s="223">
        <v>321</v>
      </c>
      <c r="D33" s="223">
        <v>14</v>
      </c>
      <c r="E33" s="223">
        <f t="shared" si="11"/>
        <v>22.928571428571427</v>
      </c>
      <c r="G33" s="224">
        <v>0.37</v>
      </c>
      <c r="H33" s="224">
        <v>0.54</v>
      </c>
      <c r="I33" s="224">
        <v>0.98</v>
      </c>
      <c r="J33" s="224">
        <v>0.91</v>
      </c>
      <c r="K33" s="225">
        <f t="shared" si="12"/>
        <v>0.70000000000000007</v>
      </c>
      <c r="L33" s="226">
        <f t="shared" si="13"/>
        <v>0.70000000000000007</v>
      </c>
      <c r="M33" s="200"/>
      <c r="N33" s="227">
        <v>35</v>
      </c>
      <c r="O33" s="228">
        <f t="shared" si="14"/>
        <v>1225</v>
      </c>
      <c r="Q33" s="179"/>
      <c r="R33" s="174" t="s">
        <v>146</v>
      </c>
      <c r="S33" s="179">
        <v>23</v>
      </c>
    </row>
    <row r="34" spans="3:19" ht="16.149999999999999" customHeight="1">
      <c r="C34" s="223">
        <v>322</v>
      </c>
      <c r="D34" s="223">
        <v>17</v>
      </c>
      <c r="E34" s="223">
        <f t="shared" si="11"/>
        <v>18.941176470588236</v>
      </c>
      <c r="G34" s="224">
        <v>0.92</v>
      </c>
      <c r="H34" s="224">
        <v>0.54</v>
      </c>
      <c r="I34" s="224">
        <v>1</v>
      </c>
      <c r="J34" s="224">
        <v>0.77</v>
      </c>
      <c r="K34" s="225">
        <f t="shared" si="12"/>
        <v>0.8075</v>
      </c>
      <c r="L34" s="226">
        <f t="shared" si="13"/>
        <v>0.8075</v>
      </c>
      <c r="M34" s="200"/>
      <c r="N34" s="227">
        <v>11</v>
      </c>
      <c r="O34" s="228">
        <f t="shared" si="14"/>
        <v>121</v>
      </c>
      <c r="Q34" s="179"/>
      <c r="R34" s="174" t="s">
        <v>147</v>
      </c>
      <c r="S34" s="179" t="s">
        <v>148</v>
      </c>
    </row>
    <row r="35" spans="3:19" ht="16.149999999999999" customHeight="1">
      <c r="Q35" s="179"/>
      <c r="R35" s="174" t="s">
        <v>149</v>
      </c>
      <c r="S35" s="179">
        <v>19</v>
      </c>
    </row>
    <row r="36" spans="3:19" ht="16.149999999999999" hidden="1" customHeight="1">
      <c r="Q36" s="179">
        <v>9999</v>
      </c>
      <c r="S36" s="179"/>
    </row>
    <row r="37" spans="3:19" ht="16.149999999999999" customHeight="1">
      <c r="C37" s="366" t="s">
        <v>150</v>
      </c>
      <c r="D37" s="366"/>
      <c r="E37" s="366"/>
      <c r="G37" s="366" t="s">
        <v>151</v>
      </c>
      <c r="H37" s="366"/>
      <c r="I37" s="366"/>
      <c r="J37" s="366"/>
      <c r="K37" s="366"/>
      <c r="L37" s="366"/>
      <c r="M37" s="200"/>
      <c r="N37" s="366" t="s">
        <v>152</v>
      </c>
      <c r="O37" s="366"/>
      <c r="Q37" s="179"/>
      <c r="R37" s="174" t="s">
        <v>153</v>
      </c>
      <c r="S37" s="179">
        <v>6</v>
      </c>
    </row>
    <row r="38" spans="3:19" ht="16.5">
      <c r="C38" s="208" t="s">
        <v>154</v>
      </c>
      <c r="D38" s="208" t="s">
        <v>155</v>
      </c>
      <c r="E38" s="210" t="s">
        <v>156</v>
      </c>
      <c r="G38" s="210" t="s">
        <v>157</v>
      </c>
      <c r="H38" s="210" t="s">
        <v>100</v>
      </c>
      <c r="I38" s="210" t="s">
        <v>101</v>
      </c>
      <c r="J38" s="210" t="s">
        <v>102</v>
      </c>
      <c r="K38" s="210" t="s">
        <v>103</v>
      </c>
      <c r="L38" s="210" t="s">
        <v>158</v>
      </c>
      <c r="M38" s="200"/>
      <c r="N38" s="210" t="s">
        <v>159</v>
      </c>
      <c r="O38" s="210" t="s">
        <v>160</v>
      </c>
      <c r="Q38" s="179"/>
      <c r="R38" s="174" t="s">
        <v>161</v>
      </c>
      <c r="S38" s="179">
        <v>2</v>
      </c>
    </row>
    <row r="39" spans="3:19" ht="16.149999999999999" customHeight="1">
      <c r="C39" s="216">
        <v>14.99</v>
      </c>
      <c r="D39" s="230">
        <v>6</v>
      </c>
      <c r="E39" s="216">
        <f>C39/D39</f>
        <v>2.4983333333333335</v>
      </c>
      <c r="G39" s="231" t="s">
        <v>162</v>
      </c>
      <c r="H39" s="232">
        <v>28</v>
      </c>
      <c r="I39" s="232">
        <v>30</v>
      </c>
      <c r="J39" s="232">
        <v>38</v>
      </c>
      <c r="K39" s="232">
        <v>29</v>
      </c>
      <c r="L39" s="233">
        <f>AVERAGE(H39:K39)</f>
        <v>31.25</v>
      </c>
      <c r="M39" s="200"/>
      <c r="N39" s="227">
        <v>2.17</v>
      </c>
      <c r="O39" s="217">
        <f>N39^2</f>
        <v>4.7088999999999999</v>
      </c>
      <c r="Q39" s="179"/>
      <c r="R39" s="174" t="s">
        <v>163</v>
      </c>
      <c r="S39" s="179">
        <v>9</v>
      </c>
    </row>
    <row r="40" spans="3:19" ht="16.149999999999999" customHeight="1">
      <c r="C40" s="216">
        <v>27.89</v>
      </c>
      <c r="D40" s="230">
        <v>30</v>
      </c>
      <c r="E40" s="216">
        <f t="shared" ref="E40:E43" si="15">C40/D40</f>
        <v>0.92966666666666664</v>
      </c>
      <c r="G40" s="231" t="s">
        <v>164</v>
      </c>
      <c r="H40" s="232">
        <v>40</v>
      </c>
      <c r="I40" s="232">
        <v>25</v>
      </c>
      <c r="J40" s="232">
        <v>31</v>
      </c>
      <c r="K40" s="232">
        <v>27</v>
      </c>
      <c r="L40" s="233">
        <f t="shared" ref="L40:L42" si="16">AVERAGE(H40:K40)</f>
        <v>30.75</v>
      </c>
      <c r="M40" s="200"/>
      <c r="N40" s="227">
        <v>13.19</v>
      </c>
      <c r="O40" s="217">
        <f t="shared" ref="O40:O43" si="17">N40^2</f>
        <v>173.97609999999997</v>
      </c>
      <c r="Q40" s="210" t="s">
        <v>165</v>
      </c>
      <c r="R40" s="179">
        <f>SUM(R30:R39)</f>
        <v>0</v>
      </c>
      <c r="S40" s="179">
        <f>SUM(S30:S39)</f>
        <v>159</v>
      </c>
    </row>
    <row r="41" spans="3:19" ht="16.149999999999999" customHeight="1">
      <c r="C41" s="216">
        <v>57.36</v>
      </c>
      <c r="D41" s="230">
        <v>25</v>
      </c>
      <c r="E41" s="216">
        <f t="shared" si="15"/>
        <v>2.2944</v>
      </c>
      <c r="G41" s="231" t="s">
        <v>166</v>
      </c>
      <c r="H41" s="232">
        <v>26</v>
      </c>
      <c r="I41" s="232">
        <v>28</v>
      </c>
      <c r="J41" s="232">
        <v>27</v>
      </c>
      <c r="K41" s="232">
        <v>31</v>
      </c>
      <c r="L41" s="233">
        <f t="shared" si="16"/>
        <v>28</v>
      </c>
      <c r="M41" s="200"/>
      <c r="N41" s="227">
        <v>2</v>
      </c>
      <c r="O41" s="217">
        <f t="shared" si="17"/>
        <v>4</v>
      </c>
      <c r="Q41" s="210" t="s">
        <v>167</v>
      </c>
      <c r="R41" s="179">
        <f>COUNT(R30:R39)</f>
        <v>0</v>
      </c>
      <c r="S41" s="179">
        <f>COUNT(S30:S39)</f>
        <v>8</v>
      </c>
    </row>
    <row r="42" spans="3:19" ht="16.149999999999999" customHeight="1">
      <c r="C42" s="216">
        <v>21.62</v>
      </c>
      <c r="D42" s="230">
        <v>11</v>
      </c>
      <c r="E42" s="216">
        <f t="shared" si="15"/>
        <v>1.9654545454545456</v>
      </c>
      <c r="G42" s="231" t="s">
        <v>168</v>
      </c>
      <c r="H42" s="232">
        <v>40</v>
      </c>
      <c r="I42" s="232">
        <v>34</v>
      </c>
      <c r="J42" s="232">
        <v>36</v>
      </c>
      <c r="K42" s="232">
        <v>32</v>
      </c>
      <c r="L42" s="233">
        <f t="shared" si="16"/>
        <v>35.5</v>
      </c>
      <c r="M42" s="200"/>
      <c r="N42" s="227">
        <v>123.4</v>
      </c>
      <c r="O42" s="217">
        <f t="shared" si="17"/>
        <v>15227.560000000001</v>
      </c>
      <c r="Q42" s="210" t="s">
        <v>169</v>
      </c>
      <c r="R42" s="179">
        <f>COUNTA(R30:R39)</f>
        <v>9</v>
      </c>
      <c r="S42" s="179">
        <f>COUNTA(S30:S39)</f>
        <v>9</v>
      </c>
    </row>
    <row r="43" spans="3:19">
      <c r="C43" s="216">
        <v>82.57</v>
      </c>
      <c r="D43" s="230">
        <v>48</v>
      </c>
      <c r="E43" s="216">
        <f t="shared" si="15"/>
        <v>1.7202083333333331</v>
      </c>
      <c r="G43" s="231" t="s">
        <v>170</v>
      </c>
      <c r="H43" s="232">
        <v>27</v>
      </c>
      <c r="I43" s="232">
        <v>40</v>
      </c>
      <c r="J43" s="232">
        <v>31</v>
      </c>
      <c r="K43" s="232">
        <v>35</v>
      </c>
      <c r="L43" s="233">
        <f>AVERAGE(H43:K43)</f>
        <v>33.25</v>
      </c>
      <c r="M43" s="200"/>
      <c r="N43" s="227">
        <v>8.6</v>
      </c>
      <c r="O43" s="217">
        <f t="shared" si="17"/>
        <v>73.959999999999994</v>
      </c>
    </row>
  </sheetData>
  <mergeCells count="13">
    <mergeCell ref="C28:E28"/>
    <mergeCell ref="G28:L28"/>
    <mergeCell ref="N28:O28"/>
    <mergeCell ref="Q28:S28"/>
    <mergeCell ref="C37:E37"/>
    <mergeCell ref="G37:L37"/>
    <mergeCell ref="N37:O37"/>
    <mergeCell ref="C10:H10"/>
    <mergeCell ref="J10:L10"/>
    <mergeCell ref="N10:P10"/>
    <mergeCell ref="C18:H18"/>
    <mergeCell ref="J18:L18"/>
    <mergeCell ref="N18:P18"/>
  </mergeCells>
  <conditionalFormatting sqref="A1:A2">
    <cfRule type="expression" dxfId="303" priority="8">
      <formula>$A$2/$B$2&gt;=0.076</formula>
    </cfRule>
  </conditionalFormatting>
  <conditionalFormatting sqref="B1:B2">
    <cfRule type="expression" dxfId="302" priority="9">
      <formula>$A$2/$B$2&gt;=0.153</formula>
    </cfRule>
  </conditionalFormatting>
  <conditionalFormatting sqref="C1:C2">
    <cfRule type="expression" dxfId="301" priority="10">
      <formula>$A$2/$B$2&gt;=0.23</formula>
    </cfRule>
  </conditionalFormatting>
  <conditionalFormatting sqref="D1:D2">
    <cfRule type="expression" dxfId="300" priority="11">
      <formula>$A$2/$B$2&gt;=0.307</formula>
    </cfRule>
  </conditionalFormatting>
  <conditionalFormatting sqref="E1:E2">
    <cfRule type="expression" dxfId="299" priority="12">
      <formula>$A$2/$B$2&gt;=0.384</formula>
    </cfRule>
  </conditionalFormatting>
  <conditionalFormatting sqref="F1:F2">
    <cfRule type="expression" dxfId="298" priority="13">
      <formula>$A$2/$B$2&gt;=0.461</formula>
    </cfRule>
  </conditionalFormatting>
  <conditionalFormatting sqref="G1:G2">
    <cfRule type="expression" dxfId="297" priority="14">
      <formula>$A$2/$B$2&gt;=0.538</formula>
    </cfRule>
  </conditionalFormatting>
  <conditionalFormatting sqref="H1:H2">
    <cfRule type="expression" dxfId="296" priority="15">
      <formula>$A$2/$B$2&gt;=0.615</formula>
    </cfRule>
  </conditionalFormatting>
  <conditionalFormatting sqref="I1:P2">
    <cfRule type="expression" dxfId="295" priority="16">
      <formula>$A$2/$B$2&gt;=0.692</formula>
    </cfRule>
  </conditionalFormatting>
  <conditionalFormatting sqref="L1">
    <cfRule type="expression" dxfId="294" priority="4">
      <formula>$A$2/$B$2&gt;=0.846</formula>
    </cfRule>
  </conditionalFormatting>
  <conditionalFormatting sqref="O1">
    <cfRule type="expression" dxfId="293" priority="7">
      <formula>$A$2/$B$2&gt;=0.846</formula>
    </cfRule>
  </conditionalFormatting>
  <conditionalFormatting sqref="P1">
    <cfRule type="expression" dxfId="292" priority="2">
      <formula>$P$1&lt;&gt;""</formula>
    </cfRule>
  </conditionalFormatting>
  <conditionalFormatting sqref="Q1:R1 A1:O2 X1:AO2 P2:R2">
    <cfRule type="expression" dxfId="291" priority="1">
      <formula>$P$1="Feedback OFF"</formula>
    </cfRule>
  </conditionalFormatting>
  <conditionalFormatting sqref="Q1:R2">
    <cfRule type="expression" dxfId="290" priority="3">
      <formula>$A$2/$B$2&gt;=0.846</formula>
    </cfRule>
  </conditionalFormatting>
  <conditionalFormatting sqref="X1:AF1 AH1:AK1 AM1:AO1 X2:AO2">
    <cfRule type="expression" dxfId="289" priority="17">
      <formula>$A$2/$B$2&gt;=1</formula>
    </cfRule>
  </conditionalFormatting>
  <conditionalFormatting sqref="AG1">
    <cfRule type="expression" dxfId="288" priority="6">
      <formula>$A$2/$B$2&gt;=0.846</formula>
    </cfRule>
  </conditionalFormatting>
  <conditionalFormatting sqref="AL1">
    <cfRule type="expression" dxfId="287" priority="5">
      <formula>$A$2/$B$2&gt;=0.846</formula>
    </cfRule>
  </conditionalFormatting>
  <dataValidations count="1">
    <dataValidation type="list" allowBlank="1" showInputMessage="1" showErrorMessage="1" sqref="P1" xr:uid="{76EFD6CF-C85D-42D6-A2A4-9A395CC58968}">
      <formula1>"Feedback ON, Taunting ON, Feedback OFF"</formula1>
    </dataValidation>
  </dataValidation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73CFB-8C1B-4C6E-9F53-180B61840C75}">
  <sheetPr>
    <tabColor rgb="FF4FADEA"/>
  </sheetPr>
  <dimension ref="B4:O46"/>
  <sheetViews>
    <sheetView zoomScaleNormal="100" workbookViewId="0">
      <selection activeCell="M24" sqref="M24"/>
    </sheetView>
  </sheetViews>
  <sheetFormatPr defaultColWidth="9.75" defaultRowHeight="8.25"/>
  <cols>
    <col min="1" max="1" width="1.75" style="236" customWidth="1"/>
    <col min="2" max="6" width="6" style="236" customWidth="1"/>
    <col min="7" max="7" width="13" style="236" bestFit="1" customWidth="1"/>
    <col min="8" max="8" width="9.25" style="236" bestFit="1" customWidth="1"/>
    <col min="9" max="11" width="5.25" style="236" customWidth="1"/>
    <col min="12" max="12" width="16.25" style="236" bestFit="1" customWidth="1"/>
    <col min="13" max="13" width="17.25" style="236" bestFit="1" customWidth="1"/>
    <col min="14" max="16384" width="9.75" style="236"/>
  </cols>
  <sheetData>
    <row r="4" spans="2:2">
      <c r="B4" s="175">
        <v>0</v>
      </c>
    </row>
    <row r="5" spans="2:2">
      <c r="B5" s="174">
        <v>0</v>
      </c>
    </row>
    <row r="6" spans="2:2">
      <c r="B6" s="174">
        <v>0</v>
      </c>
    </row>
    <row r="7" spans="2:2">
      <c r="B7" s="175">
        <v>0</v>
      </c>
    </row>
    <row r="8" spans="2:2" ht="16.149999999999999" customHeight="1">
      <c r="B8" s="174">
        <v>0</v>
      </c>
    </row>
    <row r="9" spans="2:2" ht="16.149999999999999" customHeight="1">
      <c r="B9" s="174">
        <v>0</v>
      </c>
    </row>
    <row r="10" spans="2:2">
      <c r="B10" s="174"/>
    </row>
    <row r="18" spans="2:15">
      <c r="O18" s="237"/>
    </row>
    <row r="21" spans="2:15">
      <c r="B21" s="368">
        <v>0</v>
      </c>
      <c r="C21" s="368"/>
      <c r="D21" s="368"/>
      <c r="E21" s="368"/>
      <c r="F21" s="368"/>
      <c r="G21" s="368"/>
      <c r="H21" s="368"/>
      <c r="I21" s="368"/>
      <c r="J21" s="368"/>
      <c r="K21" s="368"/>
      <c r="L21" s="368"/>
      <c r="M21" s="368"/>
    </row>
    <row r="22" spans="2:15">
      <c r="B22" s="210">
        <v>0</v>
      </c>
      <c r="C22" s="210">
        <v>0</v>
      </c>
      <c r="D22" s="210">
        <v>0</v>
      </c>
      <c r="E22" s="210">
        <v>0</v>
      </c>
      <c r="F22" s="210">
        <v>0</v>
      </c>
      <c r="G22" s="210">
        <v>0</v>
      </c>
      <c r="H22" s="210">
        <v>0</v>
      </c>
      <c r="I22" s="210">
        <v>0</v>
      </c>
      <c r="J22" s="210">
        <v>0</v>
      </c>
      <c r="K22" s="210">
        <v>0</v>
      </c>
      <c r="L22" s="210">
        <v>0</v>
      </c>
      <c r="M22" s="210">
        <v>0</v>
      </c>
    </row>
    <row r="23" spans="2:15">
      <c r="B23" s="241">
        <v>0</v>
      </c>
      <c r="C23" s="241">
        <v>0</v>
      </c>
      <c r="D23" s="241">
        <v>0</v>
      </c>
      <c r="E23" s="241">
        <v>0</v>
      </c>
      <c r="F23" s="241">
        <v>0</v>
      </c>
      <c r="G23" s="242">
        <v>1</v>
      </c>
      <c r="H23" s="242">
        <v>1</v>
      </c>
      <c r="I23" s="243">
        <v>0</v>
      </c>
      <c r="J23" s="243">
        <v>0</v>
      </c>
      <c r="K23" s="243">
        <v>0</v>
      </c>
      <c r="L23" s="242">
        <v>1</v>
      </c>
      <c r="M23" s="220">
        <v>1</v>
      </c>
    </row>
    <row r="24" spans="2:15">
      <c r="B24" s="241">
        <v>0</v>
      </c>
      <c r="C24" s="241">
        <v>0</v>
      </c>
      <c r="D24" s="241">
        <v>0</v>
      </c>
      <c r="E24" s="241">
        <v>0</v>
      </c>
      <c r="F24" s="241">
        <v>0</v>
      </c>
      <c r="G24" s="242">
        <v>1</v>
      </c>
      <c r="H24" s="242">
        <v>1</v>
      </c>
      <c r="I24" s="243">
        <v>0</v>
      </c>
      <c r="J24" s="243">
        <v>0</v>
      </c>
      <c r="K24" s="243">
        <v>0</v>
      </c>
      <c r="L24" s="242">
        <v>1</v>
      </c>
      <c r="M24" s="220">
        <v>1</v>
      </c>
    </row>
    <row r="25" spans="2:15">
      <c r="B25" s="241">
        <v>0</v>
      </c>
      <c r="C25" s="241">
        <v>0</v>
      </c>
      <c r="D25" s="241">
        <v>0</v>
      </c>
      <c r="E25" s="241">
        <v>0</v>
      </c>
      <c r="F25" s="241">
        <v>0</v>
      </c>
      <c r="G25" s="242">
        <v>0</v>
      </c>
      <c r="H25" s="242">
        <v>0</v>
      </c>
      <c r="I25" s="243">
        <v>0</v>
      </c>
      <c r="J25" s="243">
        <v>0</v>
      </c>
      <c r="K25" s="243">
        <v>0</v>
      </c>
      <c r="L25" s="242">
        <v>0</v>
      </c>
      <c r="M25" s="220">
        <v>0</v>
      </c>
    </row>
    <row r="26" spans="2:15">
      <c r="B26" s="241">
        <v>0</v>
      </c>
      <c r="C26" s="241">
        <v>0</v>
      </c>
      <c r="D26" s="241">
        <v>0</v>
      </c>
      <c r="E26" s="241">
        <v>0</v>
      </c>
      <c r="F26" s="241">
        <v>0</v>
      </c>
      <c r="G26" s="242">
        <v>0</v>
      </c>
      <c r="H26" s="242">
        <v>0</v>
      </c>
      <c r="I26" s="243">
        <v>0</v>
      </c>
      <c r="J26" s="243">
        <v>0</v>
      </c>
      <c r="K26" s="243">
        <v>0</v>
      </c>
      <c r="L26" s="242">
        <v>0</v>
      </c>
      <c r="M26" s="220">
        <v>0</v>
      </c>
    </row>
    <row r="27" spans="2:15">
      <c r="B27" s="241">
        <v>0</v>
      </c>
      <c r="C27" s="241">
        <v>0</v>
      </c>
      <c r="D27" s="241">
        <v>0</v>
      </c>
      <c r="E27" s="241">
        <v>0</v>
      </c>
      <c r="F27" s="241">
        <v>0</v>
      </c>
      <c r="G27" s="242">
        <v>0</v>
      </c>
      <c r="H27" s="242">
        <v>0</v>
      </c>
      <c r="I27" s="243">
        <v>0</v>
      </c>
      <c r="J27" s="243">
        <v>0</v>
      </c>
      <c r="K27" s="243">
        <v>0</v>
      </c>
      <c r="L27" s="242">
        <v>0</v>
      </c>
      <c r="M27" s="220">
        <v>0</v>
      </c>
    </row>
    <row r="28" spans="2:15">
      <c r="B28" s="241">
        <v>0</v>
      </c>
      <c r="C28" s="241">
        <v>0</v>
      </c>
      <c r="D28" s="241">
        <v>0</v>
      </c>
      <c r="E28" s="241">
        <v>0</v>
      </c>
      <c r="F28" s="241">
        <v>0</v>
      </c>
      <c r="G28" s="242">
        <v>0</v>
      </c>
      <c r="H28" s="242">
        <v>0</v>
      </c>
      <c r="I28" s="243">
        <v>0</v>
      </c>
      <c r="J28" s="243">
        <v>0</v>
      </c>
      <c r="K28" s="243">
        <v>0</v>
      </c>
      <c r="L28" s="242">
        <v>0</v>
      </c>
      <c r="M28" s="220">
        <v>0</v>
      </c>
    </row>
    <row r="29" spans="2:15">
      <c r="B29" s="241">
        <v>0</v>
      </c>
      <c r="C29" s="241">
        <v>0</v>
      </c>
      <c r="D29" s="241">
        <v>0</v>
      </c>
      <c r="E29" s="241">
        <v>0</v>
      </c>
      <c r="F29" s="241">
        <v>0</v>
      </c>
      <c r="G29" s="242">
        <v>1</v>
      </c>
      <c r="H29" s="242">
        <v>1</v>
      </c>
      <c r="I29" s="243">
        <v>0</v>
      </c>
      <c r="J29" s="243">
        <v>0</v>
      </c>
      <c r="K29" s="243">
        <v>0</v>
      </c>
      <c r="L29" s="242">
        <v>1</v>
      </c>
      <c r="M29" s="220">
        <v>1</v>
      </c>
    </row>
    <row r="30" spans="2:15">
      <c r="B30" s="238"/>
      <c r="C30" s="239"/>
    </row>
    <row r="31" spans="2:15">
      <c r="B31" s="238"/>
      <c r="C31" s="239"/>
    </row>
    <row r="33" spans="2:2" s="240" customFormat="1"/>
    <row r="36" spans="2:2" ht="21" customHeight="1"/>
    <row r="37" spans="2:2" ht="19.5" customHeight="1">
      <c r="B37" s="174"/>
    </row>
    <row r="38" spans="2:2" ht="20.25" customHeight="1">
      <c r="B38" s="174"/>
    </row>
    <row r="39" spans="2:2" ht="20.25" customHeight="1"/>
    <row r="40" spans="2:2" ht="20.25" customHeight="1"/>
    <row r="41" spans="2:2" ht="20.25" customHeight="1"/>
    <row r="42" spans="2:2" ht="20.25" customHeight="1"/>
    <row r="43" spans="2:2" ht="20.25" customHeight="1"/>
    <row r="44" spans="2:2" ht="20.25" customHeight="1"/>
    <row r="45" spans="2:2" ht="20.25" customHeight="1"/>
    <row r="46" spans="2:2" ht="20.25" customHeight="1"/>
  </sheetData>
  <mergeCells count="1">
    <mergeCell ref="B21:M21"/>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7FE5B-5E11-40EC-A424-280985D2D9CE}">
  <sheetPr>
    <tabColor rgb="FF4FADEA"/>
  </sheetPr>
  <dimension ref="A1:O46"/>
  <sheetViews>
    <sheetView zoomScaleNormal="100" workbookViewId="0">
      <selection activeCell="G23" sqref="G23"/>
    </sheetView>
  </sheetViews>
  <sheetFormatPr defaultColWidth="9.75" defaultRowHeight="8.25"/>
  <cols>
    <col min="1" max="1" width="1.75" style="236" customWidth="1"/>
    <col min="2" max="6" width="6" style="236" customWidth="1"/>
    <col min="7" max="7" width="13" style="236" bestFit="1" customWidth="1"/>
    <col min="8" max="8" width="9.25" style="236" bestFit="1" customWidth="1"/>
    <col min="9" max="11" width="5.25" style="236" customWidth="1"/>
    <col min="12" max="12" width="16.25" style="236" bestFit="1" customWidth="1"/>
    <col min="13" max="13" width="17.25" style="236" bestFit="1" customWidth="1"/>
    <col min="14" max="16384" width="9.75" style="236"/>
  </cols>
  <sheetData>
    <row r="1" spans="1:9">
      <c r="I1" s="236" t="s">
        <v>561</v>
      </c>
    </row>
    <row r="2" spans="1:9">
      <c r="A2" s="236">
        <f ca="1">IF('4 Order of Operations'!$D$2="DRAGGING CELLS IS NOT PERMITTED. PLEASE UNDO LAST ACTION!!",0,IF('4 Order of Operations'!$P$1&lt;&gt;"Feedback OFF",IF(Scoreboard!$F$24="",SUMIFS('4 Order of OperationsPT'!A3:$AL$29, '4 Order of OperationsPT'!A3:$AL$29, "&gt;0", '4 Order of OperationsSC'!A3:$AL$29, "PerfectMsg")+ABS(SUMIFS('4 Order of OperationsPT'!A3:$AL$29, '4 Order of OperationsPT'!A3:$AL$29, "&lt;0", '4 Order of OperationsSC'!A3:$AL$29, "PerfectMsg")),0),0))</f>
        <v>12</v>
      </c>
      <c r="B2" s="236">
        <f>SUMIF('4 Order of OperationsPT'!A3:$AL$29,"&gt;0")</f>
        <v>12</v>
      </c>
    </row>
    <row r="4" spans="1:9">
      <c r="B4" s="175">
        <v>0</v>
      </c>
    </row>
    <row r="5" spans="1:9">
      <c r="B5" s="174">
        <v>0</v>
      </c>
    </row>
    <row r="6" spans="1:9">
      <c r="B6" s="174">
        <v>0</v>
      </c>
    </row>
    <row r="7" spans="1:9">
      <c r="B7" s="175">
        <v>0</v>
      </c>
    </row>
    <row r="8" spans="1:9" ht="16.149999999999999" customHeight="1">
      <c r="B8" s="174">
        <v>0</v>
      </c>
    </row>
    <row r="9" spans="1:9" ht="16.149999999999999" customHeight="1">
      <c r="B9" s="174">
        <v>0</v>
      </c>
    </row>
    <row r="10" spans="1:9">
      <c r="B10" s="174"/>
    </row>
    <row r="18" spans="2:15">
      <c r="O18" s="237"/>
    </row>
    <row r="21" spans="2:15">
      <c r="B21" s="368">
        <v>0</v>
      </c>
      <c r="C21" s="368"/>
      <c r="D21" s="368"/>
      <c r="E21" s="368"/>
      <c r="F21" s="368"/>
      <c r="G21" s="368"/>
      <c r="H21" s="368"/>
      <c r="I21" s="368"/>
      <c r="J21" s="368"/>
      <c r="K21" s="368"/>
      <c r="L21" s="368"/>
      <c r="M21" s="368"/>
    </row>
    <row r="22" spans="2:15">
      <c r="B22" s="210">
        <v>0</v>
      </c>
      <c r="C22" s="210">
        <v>0</v>
      </c>
      <c r="D22" s="210">
        <v>0</v>
      </c>
      <c r="E22" s="210">
        <v>0</v>
      </c>
      <c r="F22" s="210">
        <v>0</v>
      </c>
      <c r="G22" s="210">
        <v>0</v>
      </c>
      <c r="H22" s="210">
        <v>0</v>
      </c>
      <c r="I22" s="210">
        <v>0</v>
      </c>
      <c r="J22" s="210">
        <v>0</v>
      </c>
      <c r="K22" s="210">
        <v>0</v>
      </c>
      <c r="L22" s="210">
        <v>0</v>
      </c>
      <c r="M22" s="210">
        <v>0</v>
      </c>
    </row>
    <row r="23" spans="2:15">
      <c r="B23" s="241">
        <v>0</v>
      </c>
      <c r="C23" s="241">
        <v>0</v>
      </c>
      <c r="D23" s="241">
        <v>0</v>
      </c>
      <c r="E23" s="241">
        <v>0</v>
      </c>
      <c r="F23" s="241">
        <v>0</v>
      </c>
      <c r="G23" s="242" t="str">
        <f ca="1">_xlfn.IFS(ISBLANK('4 Order of Operations'!G23),"",IF(NOT(ISNA('#_4 Order of Operations'!G23)),IF(ISNA('4 Order of Operations'!G23),TRUE,FALSE),FALSE),"StuNAMsg",IF(AND(ISNA('#_4 Order of Operations'!G23),ISNA('4 Order of Operations'!G23)),TRUE,FALSE),"PerfectMsg",IF(NOT(ISERROR('#_4 Order of Operations'!G23)),IF(ISERROR('4 Order of Operations'!G23),TRUE,FALSE),FALSE),"StuErrorMsg",IF(TYPE('#_4 Order of Operations'!G23)&lt;&gt;TYPE('4 Order of Operations'!G23),TRUE,FALSE),"WrongTypeMsg",IF(_xlfn.ISFORMULA('#_4 Order of Operations'!G23),IF(NOT(_xlfn.ISFORMULA('4 Order of Operations'!G23)),TRUE),FALSE),"MissingFormulaMsg",IF(NOT(AND(ISNUMBER(FIND("[",_xlfn.FORMULATEXT('#_4 Order of Operations'!G23))),ISNUMBER(FIND("!",_xlfn.FORMULATEXT('#_4 Order of Operations'!G23))))),AND(ISNUMBER(FIND("[",_xlfn.FORMULATEXT('4 Order of Operations'!G23))),ISNUMBER(FIND("!",_xlfn.FORMULATEXT('4 Order of Operations'!G23)))),FALSE),"ExternalRefsMsg",IF(ISNUMBER('#_4 Order of Operations'!G23),IF(ABS('#_4 Order of Operations'!G23-'4 Order of Operations'!G23)&gt;0.00001,TRUE,FALSE),IF('#_4 Order of Operations'!G23&lt;&gt;'4 Order of Operations'!G23,TRUE,FALSE)),IF(ISNUMBER('#_4 Order of Operations'!G23),IF('#_4 Order of Operations'!G23&gt;'4 Order of Operations'!G23,"TooLow","TooHigh"),"WrongAnswer"),NOT(_xlfn.ISFORMULA('#_4 Order of Operations'!G23)),IF(_xlfn.IFS(ISTEXT('#_4 Order of Operations'!G23),FALSE,ISLOGICAL('#_4 Order of Operations'!G23),FALSE,SUBSTITUTE(CELL("format",'#_4 Order of Operations'!G23),"-","")=SUBSTITUTE(CELL("format",'4 Order of Operations'!G23),"-",""),FALSE,CELL("format",'#_4 Order of Operations'!G23)="G",FALSE,AND(CELL("format",'#_4 Order of Operations'!G23)="F0",CELL("format",'4 Order of Operations'!G23)="G"),FALSE,TRUE,IFERROR(IF(MATCH(CELL("format",'#_4 Order of Operations'!G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4 Order of Operations'!G23),_xlfn.FORMULATEXT('4 Order of Operations'!G23),'4 Order of Operations'!G23),"9","#"),"8","#"),"7","#"),"6","#"),"5","#"),"4","#"),"3","#"),"2","#"),"1","#"),"0","#"),"$","")," ",""),",","@"),"&gt;","@"),"&lt;","@"),"=","@"),")","@"),"(","@"),"^","@"),"/","@"),"+","@"),"*","@"),"-","@"))-LEN(SUBSTITUTE(SUBSTITUTE(SUBSTITUTE(SUBSTITUTE(SUBSTITUTE(SUBSTITUTE(SUBSTITUTE(SUBSTITUTE(SUBSTITUTE(SUBSTITUTE(SUBSTITUTE(SUBSTITUTE(SUBSTITUTE(SUBSTITUTE(SUBSTITUTE(SUBSTITUTE(SUBSTITUTE(SUBSTITUTE(SUBSTITUTE(SUBSTITUTE(SUBSTITUTE(SUBSTITUTE(SUBSTITUTE(SUBSTITUTE(IF(_xlfn.ISFORMULA('4 Order of Operations'!G23),_xlfn.FORMULATEXT('4 Order of Operations'!G23),'4 Order of Operations'!G23),"9","#"),"8","#"),"7","#"),"6","#"),"5","#"),"4","#"),"3","#"),"2","#"),"1","#"),"0","#"),"$","")," ",""),",","@"),"&gt;","@"),"&lt;","@"),"=","@"),")","@"),"(","@"),"^","@"),"/","@"),"+","@"),"*","@"),"-","@"),"@#","")))/2&gt;(LEN(SUBSTITUTE(SUBSTITUTE(SUBSTITUTE(SUBSTITUTE(SUBSTITUTE(SUBSTITUTE(SUBSTITUTE(SUBSTITUTE(SUBSTITUTE(SUBSTITUTE(SUBSTITUTE(SUBSTITUTE(SUBSTITUTE(SUBSTITUTE(SUBSTITUTE(SUBSTITUTE(SUBSTITUTE(SUBSTITUTE(SUBSTITUTE(SUBSTITUTE(SUBSTITUTE(SUBSTITUTE(SUBSTITUTE(IF(_xlfn.ISFORMULA('#_4 Order of Operations'!G23),_xlfn.FORMULATEXT('#_4 Order of Operations'!G23),'#_4 Order of Operations'!G23),"9","#"),"8","#"),"7","#"),"6","#"),"5","#"),"4","#"),"3","#"),"2","#"),"1","#"),"0","#"),"$","")," ",""),",","@"),"&gt;","@"),"&lt;","@"),"=","@"),")","@"),"(","@"),"^","@"),"/","@"),"+","@"),"*","@"),"-","@"))-LEN(SUBSTITUTE(SUBSTITUTE(SUBSTITUTE(SUBSTITUTE(SUBSTITUTE(SUBSTITUTE(SUBSTITUTE(SUBSTITUTE(SUBSTITUTE(SUBSTITUTE(SUBSTITUTE(SUBSTITUTE(SUBSTITUTE(SUBSTITUTE(SUBSTITUTE(SUBSTITUTE(SUBSTITUTE(SUBSTITUTE(SUBSTITUTE(SUBSTITUTE(SUBSTITUTE(SUBSTITUTE(SUBSTITUTE(SUBSTITUTE(IF(_xlfn.ISFORMULA('#_4 Order of Operations'!G23),_xlfn.FORMULATEXT('#_4 Order of Operations'!G23),'#_4 Order of Operations'!G23),"9","#"),"8","#"),"7","#"),"6","#"),"5","#"),"4","#"),"3","#"),"2","#"),"1","#"),"0","#"),"$","")," ",""),",","@"),"&gt;","@"),"&lt;","@"),"=","@"),")","@"),"(","@"),"^","@"),"/","@"),"+","@"),"*","@"),"-","@"),"@#","")))/2,TRUE,FALSE),"HardCodeMsg",IF(LEN(IF(_xlfn.ISFORMULA('4 Order of Operations'!G23),_xlfn.FORMULATEXT('4 Order of Operations'!G23),'4 Order of Operations'!G23))-LEN(SUBSTITUTE(IF(_xlfn.ISFORMULA('4 Order of Operations'!G23),_xlfn.FORMULATEXT('4 Order of Operations'!G23),'4 Order of Operations'!G23),"""",""))&gt;LEN(IF(_xlfn.ISFORMULA('#_4 Order of Operations'!G23),_xlfn.FORMULATEXT('#_4 Order of Operations'!G23),'#_4 Order of Operations'!G23))-LEN(SUBSTITUTE(IF(_xlfn.ISFORMULA('#_4 Order of Operations'!G23),_xlfn.FORMULATEXT('#_4 Order of Operations'!G23),'#_4 Order of Operations'!G23),"""","")),TRUE,FALSE),"HardQuoteMsg",IF(LEN(IF(_xlfn.ISFORMULA('4 Order of Operations'!G23),_xlfn.FORMULATEXT('4 Order of Operations'!G23),'4 Order of Operations'!G23))-LEN(SUBSTITUTE(IF(_xlfn.ISFORMULA('4 Order of Operations'!G23),_xlfn.FORMULATEXT('4 Order of Operations'!G23),'4 Order of Operations'!G23),"$",""))&lt;LEN(IF(_xlfn.ISFORMULA('#_4 Order of Operations'!G23),_xlfn.FORMULATEXT('#_4 Order of Operations'!G23),'#_4 Order of Operations'!G23))-LEN(SUBSTITUTE(IF(_xlfn.ISFORMULA('#_4 Order of Operations'!G23),_xlfn.FORMULATEXT('#_4 Order of Operations'!G23),'#_4 Order of Operations'!G23),"$","")),TRUE,FALSE),"MissingAbsMsg",_xlfn.IFS(ISTEXT('#_4 Order of Operations'!G23),FALSE,ISLOGICAL('#_4 Order of Operations'!G23),FALSE,SUBSTITUTE(CELL("format",'#_4 Order of Operations'!G23),"-","")=SUBSTITUTE(CELL("format",'4 Order of Operations'!G23),"-",""),FALSE,CELL("format",'#_4 Order of Operations'!G23)="G",FALSE,AND(CELL("format",'#_4 Order of Operations'!G23)="F0",CELL("format",'4 Order of Operations'!G23)="G"),FALSE,TRUE,IFERROR(IF(MATCH(CELL("format",'#_4 Order of Operations'!G23),FormatCodes_SFX!$A$4:$A$53,0)&gt;0,TRUE),FALSE),TRUE,TRUE),"FormatMsg",TRUE,"PerfectMsg")</f>
        <v>PerfectMsg</v>
      </c>
      <c r="H23" s="242" t="str">
        <f ca="1">_xlfn.IFS(ISBLANK('4 Order of Operations'!H23),"",IF(NOT(ISNA('#_4 Order of Operations'!H23)),IF(ISNA('4 Order of Operations'!H23),TRUE,FALSE),FALSE),"StuNAMsg",IF(AND(ISNA('#_4 Order of Operations'!H23),ISNA('4 Order of Operations'!H23)),TRUE,FALSE),"PerfectMsg",IF(NOT(ISERROR('#_4 Order of Operations'!H23)),IF(ISERROR('4 Order of Operations'!H23),TRUE,FALSE),FALSE),"StuErrorMsg",IF(TYPE('#_4 Order of Operations'!H23)&lt;&gt;TYPE('4 Order of Operations'!H23),TRUE,FALSE),"WrongTypeMsg",IF(_xlfn.ISFORMULA('#_4 Order of Operations'!H23),IF(NOT(_xlfn.ISFORMULA('4 Order of Operations'!H23)),TRUE),FALSE),"MissingFormulaMsg",IF(NOT(AND(ISNUMBER(FIND("[",_xlfn.FORMULATEXT('#_4 Order of Operations'!H23))),ISNUMBER(FIND("!",_xlfn.FORMULATEXT('#_4 Order of Operations'!H23))))),AND(ISNUMBER(FIND("[",_xlfn.FORMULATEXT('4 Order of Operations'!H23))),ISNUMBER(FIND("!",_xlfn.FORMULATEXT('4 Order of Operations'!H23)))),FALSE),"ExternalRefsMsg",IF(ISNUMBER('#_4 Order of Operations'!H23),IF(ABS('#_4 Order of Operations'!H23-'4 Order of Operations'!H23)&gt;0.00001,TRUE,FALSE),IF('#_4 Order of Operations'!H23&lt;&gt;'4 Order of Operations'!H23,TRUE,FALSE)),IF(ISNUMBER('#_4 Order of Operations'!H23),IF('#_4 Order of Operations'!H23&gt;'4 Order of Operations'!H23,"TooLow","TooHigh"),"WrongAnswer"),NOT(_xlfn.ISFORMULA('#_4 Order of Operations'!H23)),IF(_xlfn.IFS(ISTEXT('#_4 Order of Operations'!H23),FALSE,ISLOGICAL('#_4 Order of Operations'!H23),FALSE,SUBSTITUTE(CELL("format",'#_4 Order of Operations'!H23),"-","")=SUBSTITUTE(CELL("format",'4 Order of Operations'!H23),"-",""),FALSE,CELL("format",'#_4 Order of Operations'!H23)="G",FALSE,AND(CELL("format",'#_4 Order of Operations'!H23)="F0",CELL("format",'4 Order of Operations'!H23)="G"),FALSE,TRUE,IFERROR(IF(MATCH(CELL("format",'#_4 Order of Operations'!H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4 Order of Operations'!H23),_xlfn.FORMULATEXT('4 Order of Operations'!H23),'4 Order of Operations'!H23),"9","#"),"8","#"),"7","#"),"6","#"),"5","#"),"4","#"),"3","#"),"2","#"),"1","#"),"0","#"),"$","")," ",""),",","@"),"&gt;","@"),"&lt;","@"),"=","@"),")","@"),"(","@"),"^","@"),"/","@"),"+","@"),"*","@"),"-","@"))-LEN(SUBSTITUTE(SUBSTITUTE(SUBSTITUTE(SUBSTITUTE(SUBSTITUTE(SUBSTITUTE(SUBSTITUTE(SUBSTITUTE(SUBSTITUTE(SUBSTITUTE(SUBSTITUTE(SUBSTITUTE(SUBSTITUTE(SUBSTITUTE(SUBSTITUTE(SUBSTITUTE(SUBSTITUTE(SUBSTITUTE(SUBSTITUTE(SUBSTITUTE(SUBSTITUTE(SUBSTITUTE(SUBSTITUTE(SUBSTITUTE(IF(_xlfn.ISFORMULA('4 Order of Operations'!H23),_xlfn.FORMULATEXT('4 Order of Operations'!H23),'4 Order of Operations'!H23),"9","#"),"8","#"),"7","#"),"6","#"),"5","#"),"4","#"),"3","#"),"2","#"),"1","#"),"0","#"),"$","")," ",""),",","@"),"&gt;","@"),"&lt;","@"),"=","@"),")","@"),"(","@"),"^","@"),"/","@"),"+","@"),"*","@"),"-","@"),"@#","")))/2&gt;(LEN(SUBSTITUTE(SUBSTITUTE(SUBSTITUTE(SUBSTITUTE(SUBSTITUTE(SUBSTITUTE(SUBSTITUTE(SUBSTITUTE(SUBSTITUTE(SUBSTITUTE(SUBSTITUTE(SUBSTITUTE(SUBSTITUTE(SUBSTITUTE(SUBSTITUTE(SUBSTITUTE(SUBSTITUTE(SUBSTITUTE(SUBSTITUTE(SUBSTITUTE(SUBSTITUTE(SUBSTITUTE(SUBSTITUTE(IF(_xlfn.ISFORMULA('#_4 Order of Operations'!H23),_xlfn.FORMULATEXT('#_4 Order of Operations'!H23),'#_4 Order of Operations'!H23),"9","#"),"8","#"),"7","#"),"6","#"),"5","#"),"4","#"),"3","#"),"2","#"),"1","#"),"0","#"),"$","")," ",""),",","@"),"&gt;","@"),"&lt;","@"),"=","@"),")","@"),"(","@"),"^","@"),"/","@"),"+","@"),"*","@"),"-","@"))-LEN(SUBSTITUTE(SUBSTITUTE(SUBSTITUTE(SUBSTITUTE(SUBSTITUTE(SUBSTITUTE(SUBSTITUTE(SUBSTITUTE(SUBSTITUTE(SUBSTITUTE(SUBSTITUTE(SUBSTITUTE(SUBSTITUTE(SUBSTITUTE(SUBSTITUTE(SUBSTITUTE(SUBSTITUTE(SUBSTITUTE(SUBSTITUTE(SUBSTITUTE(SUBSTITUTE(SUBSTITUTE(SUBSTITUTE(SUBSTITUTE(IF(_xlfn.ISFORMULA('#_4 Order of Operations'!H23),_xlfn.FORMULATEXT('#_4 Order of Operations'!H23),'#_4 Order of Operations'!H23),"9","#"),"8","#"),"7","#"),"6","#"),"5","#"),"4","#"),"3","#"),"2","#"),"1","#"),"0","#"),"$","")," ",""),",","@"),"&gt;","@"),"&lt;","@"),"=","@"),")","@"),"(","@"),"^","@"),"/","@"),"+","@"),"*","@"),"-","@"),"@#","")))/2,TRUE,FALSE),"HardCodeMsg",IF(LEN(IF(_xlfn.ISFORMULA('4 Order of Operations'!H23),_xlfn.FORMULATEXT('4 Order of Operations'!H23),'4 Order of Operations'!H23))-LEN(SUBSTITUTE(IF(_xlfn.ISFORMULA('4 Order of Operations'!H23),_xlfn.FORMULATEXT('4 Order of Operations'!H23),'4 Order of Operations'!H23),"""",""))&gt;LEN(IF(_xlfn.ISFORMULA('#_4 Order of Operations'!H23),_xlfn.FORMULATEXT('#_4 Order of Operations'!H23),'#_4 Order of Operations'!H23))-LEN(SUBSTITUTE(IF(_xlfn.ISFORMULA('#_4 Order of Operations'!H23),_xlfn.FORMULATEXT('#_4 Order of Operations'!H23),'#_4 Order of Operations'!H23),"""","")),TRUE,FALSE),"HardQuoteMsg",IF(LEN(IF(_xlfn.ISFORMULA('4 Order of Operations'!H23),_xlfn.FORMULATEXT('4 Order of Operations'!H23),'4 Order of Operations'!H23))-LEN(SUBSTITUTE(IF(_xlfn.ISFORMULA('4 Order of Operations'!H23),_xlfn.FORMULATEXT('4 Order of Operations'!H23),'4 Order of Operations'!H23),"$",""))&lt;LEN(IF(_xlfn.ISFORMULA('#_4 Order of Operations'!H23),_xlfn.FORMULATEXT('#_4 Order of Operations'!H23),'#_4 Order of Operations'!H23))-LEN(SUBSTITUTE(IF(_xlfn.ISFORMULA('#_4 Order of Operations'!H23),_xlfn.FORMULATEXT('#_4 Order of Operations'!H23),'#_4 Order of Operations'!H23),"$","")),TRUE,FALSE),"MissingAbsMsg",_xlfn.IFS(ISTEXT('#_4 Order of Operations'!H23),FALSE,ISLOGICAL('#_4 Order of Operations'!H23),FALSE,SUBSTITUTE(CELL("format",'#_4 Order of Operations'!H23),"-","")=SUBSTITUTE(CELL("format",'4 Order of Operations'!H23),"-",""),FALSE,CELL("format",'#_4 Order of Operations'!H23)="G",FALSE,AND(CELL("format",'#_4 Order of Operations'!H23)="F0",CELL("format",'4 Order of Operations'!H23)="G"),FALSE,TRUE,IFERROR(IF(MATCH(CELL("format",'#_4 Order of Operations'!H23),FormatCodes_SFX!$A$4:$A$53,0)&gt;0,TRUE),FALSE),TRUE,TRUE),"FormatMsg",TRUE,"PerfectMsg")</f>
        <v>PerfectMsg</v>
      </c>
      <c r="I23" s="243">
        <v>0</v>
      </c>
      <c r="J23" s="243">
        <v>0</v>
      </c>
      <c r="K23" s="243">
        <v>0</v>
      </c>
      <c r="L23" s="242" t="str">
        <f ca="1">_xlfn.IFS(ISBLANK('4 Order of Operations'!L23),"",IF(NOT(ISNA('#_4 Order of Operations'!L23)),IF(ISNA('4 Order of Operations'!L23),TRUE,FALSE),FALSE),"StuNAMsg",IF(AND(ISNA('#_4 Order of Operations'!L23),ISNA('4 Order of Operations'!L23)),TRUE,FALSE),"PerfectMsg",IF(NOT(ISERROR('#_4 Order of Operations'!L23)),IF(ISERROR('4 Order of Operations'!L23),TRUE,FALSE),FALSE),"StuErrorMsg",IF(TYPE('#_4 Order of Operations'!L23)&lt;&gt;TYPE('4 Order of Operations'!L23),TRUE,FALSE),"WrongTypeMsg",IF(_xlfn.ISFORMULA('#_4 Order of Operations'!L23),IF(NOT(_xlfn.ISFORMULA('4 Order of Operations'!L23)),TRUE),FALSE),"MissingFormulaMsg",IF(NOT(AND(ISNUMBER(FIND("[",_xlfn.FORMULATEXT('#_4 Order of Operations'!L23))),ISNUMBER(FIND("!",_xlfn.FORMULATEXT('#_4 Order of Operations'!L23))))),AND(ISNUMBER(FIND("[",_xlfn.FORMULATEXT('4 Order of Operations'!L23))),ISNUMBER(FIND("!",_xlfn.FORMULATEXT('4 Order of Operations'!L23)))),FALSE),"ExternalRefsMsg",IF(ISNUMBER('#_4 Order of Operations'!L23),IF(ABS('#_4 Order of Operations'!L23-'4 Order of Operations'!L23)&gt;0.00001,TRUE,FALSE),IF('#_4 Order of Operations'!L23&lt;&gt;'4 Order of Operations'!L23,TRUE,FALSE)),IF(ISNUMBER('#_4 Order of Operations'!L23),IF('#_4 Order of Operations'!L23&gt;'4 Order of Operations'!L23,"TooLow","TooHigh"),"WrongAnswer"),NOT(_xlfn.ISFORMULA('#_4 Order of Operations'!L23)),IF(_xlfn.IFS(ISTEXT('#_4 Order of Operations'!L23),FALSE,ISLOGICAL('#_4 Order of Operations'!L23),FALSE,SUBSTITUTE(CELL("format",'#_4 Order of Operations'!L23),"-","")=SUBSTITUTE(CELL("format",'4 Order of Operations'!L23),"-",""),FALSE,CELL("format",'#_4 Order of Operations'!L23)="G",FALSE,AND(CELL("format",'#_4 Order of Operations'!L23)="F0",CELL("format",'4 Order of Operations'!L23)="G"),FALSE,TRUE,IFERROR(IF(MATCH(CELL("format",'#_4 Order of Operations'!L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4 Order of Operations'!L23),_xlfn.FORMULATEXT('4 Order of Operations'!L23),'4 Order of Operations'!L23),"9","#"),"8","#"),"7","#"),"6","#"),"5","#"),"4","#"),"3","#"),"2","#"),"1","#"),"0","#"),"$","")," ",""),",","@"),"&gt;","@"),"&lt;","@"),"=","@"),")","@"),"(","@"),"^","@"),"/","@"),"+","@"),"*","@"),"-","@"))-LEN(SUBSTITUTE(SUBSTITUTE(SUBSTITUTE(SUBSTITUTE(SUBSTITUTE(SUBSTITUTE(SUBSTITUTE(SUBSTITUTE(SUBSTITUTE(SUBSTITUTE(SUBSTITUTE(SUBSTITUTE(SUBSTITUTE(SUBSTITUTE(SUBSTITUTE(SUBSTITUTE(SUBSTITUTE(SUBSTITUTE(SUBSTITUTE(SUBSTITUTE(SUBSTITUTE(SUBSTITUTE(SUBSTITUTE(SUBSTITUTE(IF(_xlfn.ISFORMULA('4 Order of Operations'!L23),_xlfn.FORMULATEXT('4 Order of Operations'!L23),'4 Order of Operations'!L23),"9","#"),"8","#"),"7","#"),"6","#"),"5","#"),"4","#"),"3","#"),"2","#"),"1","#"),"0","#"),"$","")," ",""),",","@"),"&gt;","@"),"&lt;","@"),"=","@"),")","@"),"(","@"),"^","@"),"/","@"),"+","@"),"*","@"),"-","@"),"@#","")))/2&gt;(LEN(SUBSTITUTE(SUBSTITUTE(SUBSTITUTE(SUBSTITUTE(SUBSTITUTE(SUBSTITUTE(SUBSTITUTE(SUBSTITUTE(SUBSTITUTE(SUBSTITUTE(SUBSTITUTE(SUBSTITUTE(SUBSTITUTE(SUBSTITUTE(SUBSTITUTE(SUBSTITUTE(SUBSTITUTE(SUBSTITUTE(SUBSTITUTE(SUBSTITUTE(SUBSTITUTE(SUBSTITUTE(SUBSTITUTE(IF(_xlfn.ISFORMULA('#_4 Order of Operations'!L23),_xlfn.FORMULATEXT('#_4 Order of Operations'!L23),'#_4 Order of Operations'!L23),"9","#"),"8","#"),"7","#"),"6","#"),"5","#"),"4","#"),"3","#"),"2","#"),"1","#"),"0","#"),"$","")," ",""),",","@"),"&gt;","@"),"&lt;","@"),"=","@"),")","@"),"(","@"),"^","@"),"/","@"),"+","@"),"*","@"),"-","@"))-LEN(SUBSTITUTE(SUBSTITUTE(SUBSTITUTE(SUBSTITUTE(SUBSTITUTE(SUBSTITUTE(SUBSTITUTE(SUBSTITUTE(SUBSTITUTE(SUBSTITUTE(SUBSTITUTE(SUBSTITUTE(SUBSTITUTE(SUBSTITUTE(SUBSTITUTE(SUBSTITUTE(SUBSTITUTE(SUBSTITUTE(SUBSTITUTE(SUBSTITUTE(SUBSTITUTE(SUBSTITUTE(SUBSTITUTE(SUBSTITUTE(IF(_xlfn.ISFORMULA('#_4 Order of Operations'!L23),_xlfn.FORMULATEXT('#_4 Order of Operations'!L23),'#_4 Order of Operations'!L23),"9","#"),"8","#"),"7","#"),"6","#"),"5","#"),"4","#"),"3","#"),"2","#"),"1","#"),"0","#"),"$","")," ",""),",","@"),"&gt;","@"),"&lt;","@"),"=","@"),")","@"),"(","@"),"^","@"),"/","@"),"+","@"),"*","@"),"-","@"),"@#","")))/2,TRUE,FALSE),"HardCodeMsg",IF(LEN(IF(_xlfn.ISFORMULA('4 Order of Operations'!L23),_xlfn.FORMULATEXT('4 Order of Operations'!L23),'4 Order of Operations'!L23))-LEN(SUBSTITUTE(IF(_xlfn.ISFORMULA('4 Order of Operations'!L23),_xlfn.FORMULATEXT('4 Order of Operations'!L23),'4 Order of Operations'!L23),"""",""))&gt;LEN(IF(_xlfn.ISFORMULA('#_4 Order of Operations'!L23),_xlfn.FORMULATEXT('#_4 Order of Operations'!L23),'#_4 Order of Operations'!L23))-LEN(SUBSTITUTE(IF(_xlfn.ISFORMULA('#_4 Order of Operations'!L23),_xlfn.FORMULATEXT('#_4 Order of Operations'!L23),'#_4 Order of Operations'!L23),"""","")),TRUE,FALSE),"HardQuoteMsg",IF(LEN(IF(_xlfn.ISFORMULA('4 Order of Operations'!L23),_xlfn.FORMULATEXT('4 Order of Operations'!L23),'4 Order of Operations'!L23))-LEN(SUBSTITUTE(IF(_xlfn.ISFORMULA('4 Order of Operations'!L23),_xlfn.FORMULATEXT('4 Order of Operations'!L23),'4 Order of Operations'!L23),"$",""))&lt;LEN(IF(_xlfn.ISFORMULA('#_4 Order of Operations'!L23),_xlfn.FORMULATEXT('#_4 Order of Operations'!L23),'#_4 Order of Operations'!L23))-LEN(SUBSTITUTE(IF(_xlfn.ISFORMULA('#_4 Order of Operations'!L23),_xlfn.FORMULATEXT('#_4 Order of Operations'!L23),'#_4 Order of Operations'!L23),"$","")),TRUE,FALSE),"MissingAbsMsg",_xlfn.IFS(ISTEXT('#_4 Order of Operations'!L23),FALSE,ISLOGICAL('#_4 Order of Operations'!L23),FALSE,SUBSTITUTE(CELL("format",'#_4 Order of Operations'!L23),"-","")=SUBSTITUTE(CELL("format",'4 Order of Operations'!L23),"-",""),FALSE,CELL("format",'#_4 Order of Operations'!L23)="G",FALSE,AND(CELL("format",'#_4 Order of Operations'!L23)="F0",CELL("format",'4 Order of Operations'!L23)="G"),FALSE,TRUE,IFERROR(IF(MATCH(CELL("format",'#_4 Order of Operations'!L23),FormatCodes_SFX!$A$4:$A$53,0)&gt;0,TRUE),FALSE),TRUE,TRUE),"FormatMsg",TRUE,"PerfectMsg")</f>
        <v>PerfectMsg</v>
      </c>
      <c r="M23" s="220" t="str">
        <f ca="1">_xlfn.IFS(ISBLANK('4 Order of Operations'!M23),"",IF(NOT(ISNA('#_4 Order of Operations'!M23)),IF(ISNA('4 Order of Operations'!M23),TRUE,FALSE),FALSE),"StuNAMsg",IF(AND(ISNA('#_4 Order of Operations'!M23),ISNA('4 Order of Operations'!M23)),TRUE,FALSE),"PerfectMsg",IF(NOT(ISERROR('#_4 Order of Operations'!M23)),IF(ISERROR('4 Order of Operations'!M23),TRUE,FALSE),FALSE),"StuErrorMsg",IF(TYPE('#_4 Order of Operations'!M23)&lt;&gt;TYPE('4 Order of Operations'!M23),TRUE,FALSE),"WrongTypeMsg",IF(_xlfn.ISFORMULA('#_4 Order of Operations'!M23),IF(NOT(_xlfn.ISFORMULA('4 Order of Operations'!M23)),TRUE),FALSE),"MissingFormulaMsg",IF(NOT(AND(ISNUMBER(FIND("[",_xlfn.FORMULATEXT('#_4 Order of Operations'!M23))),ISNUMBER(FIND("!",_xlfn.FORMULATEXT('#_4 Order of Operations'!M23))))),AND(ISNUMBER(FIND("[",_xlfn.FORMULATEXT('4 Order of Operations'!M23))),ISNUMBER(FIND("!",_xlfn.FORMULATEXT('4 Order of Operations'!M23)))),FALSE),"ExternalRefsMsg",IF(ISNUMBER('#_4 Order of Operations'!M23),IF(ABS('#_4 Order of Operations'!M23-'4 Order of Operations'!M23)&gt;0.00001,TRUE,FALSE),IF('#_4 Order of Operations'!M23&lt;&gt;'4 Order of Operations'!M23,TRUE,FALSE)),IF(ISNUMBER('#_4 Order of Operations'!M23),IF('#_4 Order of Operations'!M23&gt;'4 Order of Operations'!M23,"TooLow","TooHigh"),"WrongAnswer"),NOT(_xlfn.ISFORMULA('#_4 Order of Operations'!M23)),IF(_xlfn.IFS(ISTEXT('#_4 Order of Operations'!M23),FALSE,ISLOGICAL('#_4 Order of Operations'!M23),FALSE,SUBSTITUTE(CELL("format",'#_4 Order of Operations'!M23),"-","")=SUBSTITUTE(CELL("format",'4 Order of Operations'!M23),"-",""),FALSE,CELL("format",'#_4 Order of Operations'!M23)="G",FALSE,AND(CELL("format",'#_4 Order of Operations'!M23)="F0",CELL("format",'4 Order of Operations'!M23)="G"),FALSE,TRUE,IFERROR(IF(MATCH(CELL("format",'#_4 Order of Operations'!M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4 Order of Operations'!M23),_xlfn.FORMULATEXT('4 Order of Operations'!M23),'4 Order of Operations'!M23),"9","#"),"8","#"),"7","#"),"6","#"),"5","#"),"4","#"),"3","#"),"2","#"),"1","#"),"0","#"),"$","")," ",""),",","@"),"&gt;","@"),"&lt;","@"),"=","@"),")","@"),"(","@"),"^","@"),"/","@"),"+","@"),"*","@"),"-","@"))-LEN(SUBSTITUTE(SUBSTITUTE(SUBSTITUTE(SUBSTITUTE(SUBSTITUTE(SUBSTITUTE(SUBSTITUTE(SUBSTITUTE(SUBSTITUTE(SUBSTITUTE(SUBSTITUTE(SUBSTITUTE(SUBSTITUTE(SUBSTITUTE(SUBSTITUTE(SUBSTITUTE(SUBSTITUTE(SUBSTITUTE(SUBSTITUTE(SUBSTITUTE(SUBSTITUTE(SUBSTITUTE(SUBSTITUTE(SUBSTITUTE(IF(_xlfn.ISFORMULA('4 Order of Operations'!M23),_xlfn.FORMULATEXT('4 Order of Operations'!M23),'4 Order of Operations'!M23),"9","#"),"8","#"),"7","#"),"6","#"),"5","#"),"4","#"),"3","#"),"2","#"),"1","#"),"0","#"),"$","")," ",""),",","@"),"&gt;","@"),"&lt;","@"),"=","@"),")","@"),"(","@"),"^","@"),"/","@"),"+","@"),"*","@"),"-","@"),"@#","")))/2&gt;(LEN(SUBSTITUTE(SUBSTITUTE(SUBSTITUTE(SUBSTITUTE(SUBSTITUTE(SUBSTITUTE(SUBSTITUTE(SUBSTITUTE(SUBSTITUTE(SUBSTITUTE(SUBSTITUTE(SUBSTITUTE(SUBSTITUTE(SUBSTITUTE(SUBSTITUTE(SUBSTITUTE(SUBSTITUTE(SUBSTITUTE(SUBSTITUTE(SUBSTITUTE(SUBSTITUTE(SUBSTITUTE(SUBSTITUTE(IF(_xlfn.ISFORMULA('#_4 Order of Operations'!M23),_xlfn.FORMULATEXT('#_4 Order of Operations'!M23),'#_4 Order of Operations'!M23),"9","#"),"8","#"),"7","#"),"6","#"),"5","#"),"4","#"),"3","#"),"2","#"),"1","#"),"0","#"),"$","")," ",""),",","@"),"&gt;","@"),"&lt;","@"),"=","@"),")","@"),"(","@"),"^","@"),"/","@"),"+","@"),"*","@"),"-","@"))-LEN(SUBSTITUTE(SUBSTITUTE(SUBSTITUTE(SUBSTITUTE(SUBSTITUTE(SUBSTITUTE(SUBSTITUTE(SUBSTITUTE(SUBSTITUTE(SUBSTITUTE(SUBSTITUTE(SUBSTITUTE(SUBSTITUTE(SUBSTITUTE(SUBSTITUTE(SUBSTITUTE(SUBSTITUTE(SUBSTITUTE(SUBSTITUTE(SUBSTITUTE(SUBSTITUTE(SUBSTITUTE(SUBSTITUTE(SUBSTITUTE(IF(_xlfn.ISFORMULA('#_4 Order of Operations'!M23),_xlfn.FORMULATEXT('#_4 Order of Operations'!M23),'#_4 Order of Operations'!M23),"9","#"),"8","#"),"7","#"),"6","#"),"5","#"),"4","#"),"3","#"),"2","#"),"1","#"),"0","#"),"$","")," ",""),",","@"),"&gt;","@"),"&lt;","@"),"=","@"),")","@"),"(","@"),"^","@"),"/","@"),"+","@"),"*","@"),"-","@"),"@#","")))/2,TRUE,FALSE),"HardCodeMsg",IF(LEN(IF(_xlfn.ISFORMULA('4 Order of Operations'!M23),_xlfn.FORMULATEXT('4 Order of Operations'!M23),'4 Order of Operations'!M23))-LEN(SUBSTITUTE(IF(_xlfn.ISFORMULA('4 Order of Operations'!M23),_xlfn.FORMULATEXT('4 Order of Operations'!M23),'4 Order of Operations'!M23),"""",""))&gt;LEN(IF(_xlfn.ISFORMULA('#_4 Order of Operations'!M23),_xlfn.FORMULATEXT('#_4 Order of Operations'!M23),'#_4 Order of Operations'!M23))-LEN(SUBSTITUTE(IF(_xlfn.ISFORMULA('#_4 Order of Operations'!M23),_xlfn.FORMULATEXT('#_4 Order of Operations'!M23),'#_4 Order of Operations'!M23),"""","")),TRUE,FALSE),"HardQuoteMsg",IF(LEN(IF(_xlfn.ISFORMULA('4 Order of Operations'!M23),_xlfn.FORMULATEXT('4 Order of Operations'!M23),'4 Order of Operations'!M23))-LEN(SUBSTITUTE(IF(_xlfn.ISFORMULA('4 Order of Operations'!M23),_xlfn.FORMULATEXT('4 Order of Operations'!M23),'4 Order of Operations'!M23),"$",""))&lt;LEN(IF(_xlfn.ISFORMULA('#_4 Order of Operations'!M23),_xlfn.FORMULATEXT('#_4 Order of Operations'!M23),'#_4 Order of Operations'!M23))-LEN(SUBSTITUTE(IF(_xlfn.ISFORMULA('#_4 Order of Operations'!M23),_xlfn.FORMULATEXT('#_4 Order of Operations'!M23),'#_4 Order of Operations'!M23),"$","")),TRUE,FALSE),"MissingAbsMsg",_xlfn.IFS(ISTEXT('#_4 Order of Operations'!M23),FALSE,ISLOGICAL('#_4 Order of Operations'!M23),FALSE,SUBSTITUTE(CELL("format",'#_4 Order of Operations'!M23),"-","")=SUBSTITUTE(CELL("format",'4 Order of Operations'!M23),"-",""),FALSE,CELL("format",'#_4 Order of Operations'!M23)="G",FALSE,AND(CELL("format",'#_4 Order of Operations'!M23)="F0",CELL("format",'4 Order of Operations'!M23)="G"),FALSE,TRUE,IFERROR(IF(MATCH(CELL("format",'#_4 Order of Operations'!M23),FormatCodes_SFX!$A$4:$A$53,0)&gt;0,TRUE),FALSE),TRUE,TRUE),"FormatMsg",TRUE,"PerfectMsg")</f>
        <v>PerfectMsg</v>
      </c>
    </row>
    <row r="24" spans="2:15">
      <c r="B24" s="241">
        <v>0</v>
      </c>
      <c r="C24" s="241">
        <v>0</v>
      </c>
      <c r="D24" s="241">
        <v>0</v>
      </c>
      <c r="E24" s="241">
        <v>0</v>
      </c>
      <c r="F24" s="241">
        <v>0</v>
      </c>
      <c r="G24" s="242" t="str">
        <f ca="1">_xlfn.IFS(ISBLANK('4 Order of Operations'!G24),"",IF(NOT(ISNA('#_4 Order of Operations'!G24)),IF(ISNA('4 Order of Operations'!G24),TRUE,FALSE),FALSE),"StuNAMsg",IF(AND(ISNA('#_4 Order of Operations'!G24),ISNA('4 Order of Operations'!G24)),TRUE,FALSE),"PerfectMsg",IF(NOT(ISERROR('#_4 Order of Operations'!G24)),IF(ISERROR('4 Order of Operations'!G24),TRUE,FALSE),FALSE),"StuErrorMsg",IF(TYPE('#_4 Order of Operations'!G24)&lt;&gt;TYPE('4 Order of Operations'!G24),TRUE,FALSE),"WrongTypeMsg",IF(_xlfn.ISFORMULA('#_4 Order of Operations'!G24),IF(NOT(_xlfn.ISFORMULA('4 Order of Operations'!G24)),TRUE),FALSE),"MissingFormulaMsg",IF(NOT(AND(ISNUMBER(FIND("[",_xlfn.FORMULATEXT('#_4 Order of Operations'!G24))),ISNUMBER(FIND("!",_xlfn.FORMULATEXT('#_4 Order of Operations'!G24))))),AND(ISNUMBER(FIND("[",_xlfn.FORMULATEXT('4 Order of Operations'!G24))),ISNUMBER(FIND("!",_xlfn.FORMULATEXT('4 Order of Operations'!G24)))),FALSE),"ExternalRefsMsg",IF(ISNUMBER('#_4 Order of Operations'!G24),IF(ABS('#_4 Order of Operations'!G24-'4 Order of Operations'!G24)&gt;0.00001,TRUE,FALSE),IF('#_4 Order of Operations'!G24&lt;&gt;'4 Order of Operations'!G24,TRUE,FALSE)),IF(ISNUMBER('#_4 Order of Operations'!G24),IF('#_4 Order of Operations'!G24&gt;'4 Order of Operations'!G24,"TooLow","TooHigh"),"WrongAnswer"),NOT(_xlfn.ISFORMULA('#_4 Order of Operations'!G24)),IF(_xlfn.IFS(ISTEXT('#_4 Order of Operations'!G24),FALSE,ISLOGICAL('#_4 Order of Operations'!G24),FALSE,SUBSTITUTE(CELL("format",'#_4 Order of Operations'!G24),"-","")=SUBSTITUTE(CELL("format",'4 Order of Operations'!G24),"-",""),FALSE,CELL("format",'#_4 Order of Operations'!G24)="G",FALSE,AND(CELL("format",'#_4 Order of Operations'!G24)="F0",CELL("format",'4 Order of Operations'!G24)="G"),FALSE,TRUE,IFERROR(IF(MATCH(CELL("format",'#_4 Order of Operations'!G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4 Order of Operations'!G24),_xlfn.FORMULATEXT('4 Order of Operations'!G24),'4 Order of Operations'!G24),"9","#"),"8","#"),"7","#"),"6","#"),"5","#"),"4","#"),"3","#"),"2","#"),"1","#"),"0","#"),"$","")," ",""),",","@"),"&gt;","@"),"&lt;","@"),"=","@"),")","@"),"(","@"),"^","@"),"/","@"),"+","@"),"*","@"),"-","@"))-LEN(SUBSTITUTE(SUBSTITUTE(SUBSTITUTE(SUBSTITUTE(SUBSTITUTE(SUBSTITUTE(SUBSTITUTE(SUBSTITUTE(SUBSTITUTE(SUBSTITUTE(SUBSTITUTE(SUBSTITUTE(SUBSTITUTE(SUBSTITUTE(SUBSTITUTE(SUBSTITUTE(SUBSTITUTE(SUBSTITUTE(SUBSTITUTE(SUBSTITUTE(SUBSTITUTE(SUBSTITUTE(SUBSTITUTE(SUBSTITUTE(IF(_xlfn.ISFORMULA('4 Order of Operations'!G24),_xlfn.FORMULATEXT('4 Order of Operations'!G24),'4 Order of Operations'!G24),"9","#"),"8","#"),"7","#"),"6","#"),"5","#"),"4","#"),"3","#"),"2","#"),"1","#"),"0","#"),"$","")," ",""),",","@"),"&gt;","@"),"&lt;","@"),"=","@"),")","@"),"(","@"),"^","@"),"/","@"),"+","@"),"*","@"),"-","@"),"@#","")))/2&gt;(LEN(SUBSTITUTE(SUBSTITUTE(SUBSTITUTE(SUBSTITUTE(SUBSTITUTE(SUBSTITUTE(SUBSTITUTE(SUBSTITUTE(SUBSTITUTE(SUBSTITUTE(SUBSTITUTE(SUBSTITUTE(SUBSTITUTE(SUBSTITUTE(SUBSTITUTE(SUBSTITUTE(SUBSTITUTE(SUBSTITUTE(SUBSTITUTE(SUBSTITUTE(SUBSTITUTE(SUBSTITUTE(SUBSTITUTE(IF(_xlfn.ISFORMULA('#_4 Order of Operations'!G24),_xlfn.FORMULATEXT('#_4 Order of Operations'!G24),'#_4 Order of Operations'!G24),"9","#"),"8","#"),"7","#"),"6","#"),"5","#"),"4","#"),"3","#"),"2","#"),"1","#"),"0","#"),"$","")," ",""),",","@"),"&gt;","@"),"&lt;","@"),"=","@"),")","@"),"(","@"),"^","@"),"/","@"),"+","@"),"*","@"),"-","@"))-LEN(SUBSTITUTE(SUBSTITUTE(SUBSTITUTE(SUBSTITUTE(SUBSTITUTE(SUBSTITUTE(SUBSTITUTE(SUBSTITUTE(SUBSTITUTE(SUBSTITUTE(SUBSTITUTE(SUBSTITUTE(SUBSTITUTE(SUBSTITUTE(SUBSTITUTE(SUBSTITUTE(SUBSTITUTE(SUBSTITUTE(SUBSTITUTE(SUBSTITUTE(SUBSTITUTE(SUBSTITUTE(SUBSTITUTE(SUBSTITUTE(IF(_xlfn.ISFORMULA('#_4 Order of Operations'!G24),_xlfn.FORMULATEXT('#_4 Order of Operations'!G24),'#_4 Order of Operations'!G24),"9","#"),"8","#"),"7","#"),"6","#"),"5","#"),"4","#"),"3","#"),"2","#"),"1","#"),"0","#"),"$","")," ",""),",","@"),"&gt;","@"),"&lt;","@"),"=","@"),")","@"),"(","@"),"^","@"),"/","@"),"+","@"),"*","@"),"-","@"),"@#","")))/2,TRUE,FALSE),"HardCodeMsg",IF(LEN(IF(_xlfn.ISFORMULA('4 Order of Operations'!G24),_xlfn.FORMULATEXT('4 Order of Operations'!G24),'4 Order of Operations'!G24))-LEN(SUBSTITUTE(IF(_xlfn.ISFORMULA('4 Order of Operations'!G24),_xlfn.FORMULATEXT('4 Order of Operations'!G24),'4 Order of Operations'!G24),"""",""))&gt;LEN(IF(_xlfn.ISFORMULA('#_4 Order of Operations'!G24),_xlfn.FORMULATEXT('#_4 Order of Operations'!G24),'#_4 Order of Operations'!G24))-LEN(SUBSTITUTE(IF(_xlfn.ISFORMULA('#_4 Order of Operations'!G24),_xlfn.FORMULATEXT('#_4 Order of Operations'!G24),'#_4 Order of Operations'!G24),"""","")),TRUE,FALSE),"HardQuoteMsg",IF(LEN(IF(_xlfn.ISFORMULA('4 Order of Operations'!G24),_xlfn.FORMULATEXT('4 Order of Operations'!G24),'4 Order of Operations'!G24))-LEN(SUBSTITUTE(IF(_xlfn.ISFORMULA('4 Order of Operations'!G24),_xlfn.FORMULATEXT('4 Order of Operations'!G24),'4 Order of Operations'!G24),"$",""))&lt;LEN(IF(_xlfn.ISFORMULA('#_4 Order of Operations'!G24),_xlfn.FORMULATEXT('#_4 Order of Operations'!G24),'#_4 Order of Operations'!G24))-LEN(SUBSTITUTE(IF(_xlfn.ISFORMULA('#_4 Order of Operations'!G24),_xlfn.FORMULATEXT('#_4 Order of Operations'!G24),'#_4 Order of Operations'!G24),"$","")),TRUE,FALSE),"MissingAbsMsg",_xlfn.IFS(ISTEXT('#_4 Order of Operations'!G24),FALSE,ISLOGICAL('#_4 Order of Operations'!G24),FALSE,SUBSTITUTE(CELL("format",'#_4 Order of Operations'!G24),"-","")=SUBSTITUTE(CELL("format",'4 Order of Operations'!G24),"-",""),FALSE,CELL("format",'#_4 Order of Operations'!G24)="G",FALSE,AND(CELL("format",'#_4 Order of Operations'!G24)="F0",CELL("format",'4 Order of Operations'!G24)="G"),FALSE,TRUE,IFERROR(IF(MATCH(CELL("format",'#_4 Order of Operations'!G24),FormatCodes_SFX!$A$4:$A$53,0)&gt;0,TRUE),FALSE),TRUE,TRUE),"FormatMsg",TRUE,"PerfectMsg")</f>
        <v>PerfectMsg</v>
      </c>
      <c r="H24" s="242" t="str">
        <f ca="1">_xlfn.IFS(ISBLANK('4 Order of Operations'!H24),"",IF(NOT(ISNA('#_4 Order of Operations'!H24)),IF(ISNA('4 Order of Operations'!H24),TRUE,FALSE),FALSE),"StuNAMsg",IF(AND(ISNA('#_4 Order of Operations'!H24),ISNA('4 Order of Operations'!H24)),TRUE,FALSE),"PerfectMsg",IF(NOT(ISERROR('#_4 Order of Operations'!H24)),IF(ISERROR('4 Order of Operations'!H24),TRUE,FALSE),FALSE),"StuErrorMsg",IF(TYPE('#_4 Order of Operations'!H24)&lt;&gt;TYPE('4 Order of Operations'!H24),TRUE,FALSE),"WrongTypeMsg",IF(_xlfn.ISFORMULA('#_4 Order of Operations'!H24),IF(NOT(_xlfn.ISFORMULA('4 Order of Operations'!H24)),TRUE),FALSE),"MissingFormulaMsg",IF(NOT(AND(ISNUMBER(FIND("[",_xlfn.FORMULATEXT('#_4 Order of Operations'!H24))),ISNUMBER(FIND("!",_xlfn.FORMULATEXT('#_4 Order of Operations'!H24))))),AND(ISNUMBER(FIND("[",_xlfn.FORMULATEXT('4 Order of Operations'!H24))),ISNUMBER(FIND("!",_xlfn.FORMULATEXT('4 Order of Operations'!H24)))),FALSE),"ExternalRefsMsg",IF(ISNUMBER('#_4 Order of Operations'!H24),IF(ABS('#_4 Order of Operations'!H24-'4 Order of Operations'!H24)&gt;0.00001,TRUE,FALSE),IF('#_4 Order of Operations'!H24&lt;&gt;'4 Order of Operations'!H24,TRUE,FALSE)),IF(ISNUMBER('#_4 Order of Operations'!H24),IF('#_4 Order of Operations'!H24&gt;'4 Order of Operations'!H24,"TooLow","TooHigh"),"WrongAnswer"),NOT(_xlfn.ISFORMULA('#_4 Order of Operations'!H24)),IF(_xlfn.IFS(ISTEXT('#_4 Order of Operations'!H24),FALSE,ISLOGICAL('#_4 Order of Operations'!H24),FALSE,SUBSTITUTE(CELL("format",'#_4 Order of Operations'!H24),"-","")=SUBSTITUTE(CELL("format",'4 Order of Operations'!H24),"-",""),FALSE,CELL("format",'#_4 Order of Operations'!H24)="G",FALSE,AND(CELL("format",'#_4 Order of Operations'!H24)="F0",CELL("format",'4 Order of Operations'!H24)="G"),FALSE,TRUE,IFERROR(IF(MATCH(CELL("format",'#_4 Order of Operations'!H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4 Order of Operations'!H24),_xlfn.FORMULATEXT('4 Order of Operations'!H24),'4 Order of Operations'!H24),"9","#"),"8","#"),"7","#"),"6","#"),"5","#"),"4","#"),"3","#"),"2","#"),"1","#"),"0","#"),"$","")," ",""),",","@"),"&gt;","@"),"&lt;","@"),"=","@"),")","@"),"(","@"),"^","@"),"/","@"),"+","@"),"*","@"),"-","@"))-LEN(SUBSTITUTE(SUBSTITUTE(SUBSTITUTE(SUBSTITUTE(SUBSTITUTE(SUBSTITUTE(SUBSTITUTE(SUBSTITUTE(SUBSTITUTE(SUBSTITUTE(SUBSTITUTE(SUBSTITUTE(SUBSTITUTE(SUBSTITUTE(SUBSTITUTE(SUBSTITUTE(SUBSTITUTE(SUBSTITUTE(SUBSTITUTE(SUBSTITUTE(SUBSTITUTE(SUBSTITUTE(SUBSTITUTE(SUBSTITUTE(IF(_xlfn.ISFORMULA('4 Order of Operations'!H24),_xlfn.FORMULATEXT('4 Order of Operations'!H24),'4 Order of Operations'!H24),"9","#"),"8","#"),"7","#"),"6","#"),"5","#"),"4","#"),"3","#"),"2","#"),"1","#"),"0","#"),"$","")," ",""),",","@"),"&gt;","@"),"&lt;","@"),"=","@"),")","@"),"(","@"),"^","@"),"/","@"),"+","@"),"*","@"),"-","@"),"@#","")))/2&gt;(LEN(SUBSTITUTE(SUBSTITUTE(SUBSTITUTE(SUBSTITUTE(SUBSTITUTE(SUBSTITUTE(SUBSTITUTE(SUBSTITUTE(SUBSTITUTE(SUBSTITUTE(SUBSTITUTE(SUBSTITUTE(SUBSTITUTE(SUBSTITUTE(SUBSTITUTE(SUBSTITUTE(SUBSTITUTE(SUBSTITUTE(SUBSTITUTE(SUBSTITUTE(SUBSTITUTE(SUBSTITUTE(SUBSTITUTE(IF(_xlfn.ISFORMULA('#_4 Order of Operations'!H24),_xlfn.FORMULATEXT('#_4 Order of Operations'!H24),'#_4 Order of Operations'!H24),"9","#"),"8","#"),"7","#"),"6","#"),"5","#"),"4","#"),"3","#"),"2","#"),"1","#"),"0","#"),"$","")," ",""),",","@"),"&gt;","@"),"&lt;","@"),"=","@"),")","@"),"(","@"),"^","@"),"/","@"),"+","@"),"*","@"),"-","@"))-LEN(SUBSTITUTE(SUBSTITUTE(SUBSTITUTE(SUBSTITUTE(SUBSTITUTE(SUBSTITUTE(SUBSTITUTE(SUBSTITUTE(SUBSTITUTE(SUBSTITUTE(SUBSTITUTE(SUBSTITUTE(SUBSTITUTE(SUBSTITUTE(SUBSTITUTE(SUBSTITUTE(SUBSTITUTE(SUBSTITUTE(SUBSTITUTE(SUBSTITUTE(SUBSTITUTE(SUBSTITUTE(SUBSTITUTE(SUBSTITUTE(IF(_xlfn.ISFORMULA('#_4 Order of Operations'!H24),_xlfn.FORMULATEXT('#_4 Order of Operations'!H24),'#_4 Order of Operations'!H24),"9","#"),"8","#"),"7","#"),"6","#"),"5","#"),"4","#"),"3","#"),"2","#"),"1","#"),"0","#"),"$","")," ",""),",","@"),"&gt;","@"),"&lt;","@"),"=","@"),")","@"),"(","@"),"^","@"),"/","@"),"+","@"),"*","@"),"-","@"),"@#","")))/2,TRUE,FALSE),"HardCodeMsg",IF(LEN(IF(_xlfn.ISFORMULA('4 Order of Operations'!H24),_xlfn.FORMULATEXT('4 Order of Operations'!H24),'4 Order of Operations'!H24))-LEN(SUBSTITUTE(IF(_xlfn.ISFORMULA('4 Order of Operations'!H24),_xlfn.FORMULATEXT('4 Order of Operations'!H24),'4 Order of Operations'!H24),"""",""))&gt;LEN(IF(_xlfn.ISFORMULA('#_4 Order of Operations'!H24),_xlfn.FORMULATEXT('#_4 Order of Operations'!H24),'#_4 Order of Operations'!H24))-LEN(SUBSTITUTE(IF(_xlfn.ISFORMULA('#_4 Order of Operations'!H24),_xlfn.FORMULATEXT('#_4 Order of Operations'!H24),'#_4 Order of Operations'!H24),"""","")),TRUE,FALSE),"HardQuoteMsg",IF(LEN(IF(_xlfn.ISFORMULA('4 Order of Operations'!H24),_xlfn.FORMULATEXT('4 Order of Operations'!H24),'4 Order of Operations'!H24))-LEN(SUBSTITUTE(IF(_xlfn.ISFORMULA('4 Order of Operations'!H24),_xlfn.FORMULATEXT('4 Order of Operations'!H24),'4 Order of Operations'!H24),"$",""))&lt;LEN(IF(_xlfn.ISFORMULA('#_4 Order of Operations'!H24),_xlfn.FORMULATEXT('#_4 Order of Operations'!H24),'#_4 Order of Operations'!H24))-LEN(SUBSTITUTE(IF(_xlfn.ISFORMULA('#_4 Order of Operations'!H24),_xlfn.FORMULATEXT('#_4 Order of Operations'!H24),'#_4 Order of Operations'!H24),"$","")),TRUE,FALSE),"MissingAbsMsg",_xlfn.IFS(ISTEXT('#_4 Order of Operations'!H24),FALSE,ISLOGICAL('#_4 Order of Operations'!H24),FALSE,SUBSTITUTE(CELL("format",'#_4 Order of Operations'!H24),"-","")=SUBSTITUTE(CELL("format",'4 Order of Operations'!H24),"-",""),FALSE,CELL("format",'#_4 Order of Operations'!H24)="G",FALSE,AND(CELL("format",'#_4 Order of Operations'!H24)="F0",CELL("format",'4 Order of Operations'!H24)="G"),FALSE,TRUE,IFERROR(IF(MATCH(CELL("format",'#_4 Order of Operations'!H24),FormatCodes_SFX!$A$4:$A$53,0)&gt;0,TRUE),FALSE),TRUE,TRUE),"FormatMsg",TRUE,"PerfectMsg")</f>
        <v>PerfectMsg</v>
      </c>
      <c r="I24" s="243">
        <v>0</v>
      </c>
      <c r="J24" s="243">
        <v>0</v>
      </c>
      <c r="K24" s="243">
        <v>0</v>
      </c>
      <c r="L24" s="242" t="str">
        <f ca="1">_xlfn.IFS(ISBLANK('4 Order of Operations'!L24),"",IF(NOT(ISNA('#_4 Order of Operations'!L24)),IF(ISNA('4 Order of Operations'!L24),TRUE,FALSE),FALSE),"StuNAMsg",IF(AND(ISNA('#_4 Order of Operations'!L24),ISNA('4 Order of Operations'!L24)),TRUE,FALSE),"PerfectMsg",IF(NOT(ISERROR('#_4 Order of Operations'!L24)),IF(ISERROR('4 Order of Operations'!L24),TRUE,FALSE),FALSE),"StuErrorMsg",IF(TYPE('#_4 Order of Operations'!L24)&lt;&gt;TYPE('4 Order of Operations'!L24),TRUE,FALSE),"WrongTypeMsg",IF(_xlfn.ISFORMULA('#_4 Order of Operations'!L24),IF(NOT(_xlfn.ISFORMULA('4 Order of Operations'!L24)),TRUE),FALSE),"MissingFormulaMsg",IF(NOT(AND(ISNUMBER(FIND("[",_xlfn.FORMULATEXT('#_4 Order of Operations'!L24))),ISNUMBER(FIND("!",_xlfn.FORMULATEXT('#_4 Order of Operations'!L24))))),AND(ISNUMBER(FIND("[",_xlfn.FORMULATEXT('4 Order of Operations'!L24))),ISNUMBER(FIND("!",_xlfn.FORMULATEXT('4 Order of Operations'!L24)))),FALSE),"ExternalRefsMsg",IF(ISNUMBER('#_4 Order of Operations'!L24),IF(ABS('#_4 Order of Operations'!L24-'4 Order of Operations'!L24)&gt;0.00001,TRUE,FALSE),IF('#_4 Order of Operations'!L24&lt;&gt;'4 Order of Operations'!L24,TRUE,FALSE)),IF(ISNUMBER('#_4 Order of Operations'!L24),IF('#_4 Order of Operations'!L24&gt;'4 Order of Operations'!L24,"TooLow","TooHigh"),"WrongAnswer"),NOT(_xlfn.ISFORMULA('#_4 Order of Operations'!L24)),IF(_xlfn.IFS(ISTEXT('#_4 Order of Operations'!L24),FALSE,ISLOGICAL('#_4 Order of Operations'!L24),FALSE,SUBSTITUTE(CELL("format",'#_4 Order of Operations'!L24),"-","")=SUBSTITUTE(CELL("format",'4 Order of Operations'!L24),"-",""),FALSE,CELL("format",'#_4 Order of Operations'!L24)="G",FALSE,AND(CELL("format",'#_4 Order of Operations'!L24)="F0",CELL("format",'4 Order of Operations'!L24)="G"),FALSE,TRUE,IFERROR(IF(MATCH(CELL("format",'#_4 Order of Operations'!L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4 Order of Operations'!L24),_xlfn.FORMULATEXT('4 Order of Operations'!L24),'4 Order of Operations'!L24),"9","#"),"8","#"),"7","#"),"6","#"),"5","#"),"4","#"),"3","#"),"2","#"),"1","#"),"0","#"),"$","")," ",""),",","@"),"&gt;","@"),"&lt;","@"),"=","@"),")","@"),"(","@"),"^","@"),"/","@"),"+","@"),"*","@"),"-","@"))-LEN(SUBSTITUTE(SUBSTITUTE(SUBSTITUTE(SUBSTITUTE(SUBSTITUTE(SUBSTITUTE(SUBSTITUTE(SUBSTITUTE(SUBSTITUTE(SUBSTITUTE(SUBSTITUTE(SUBSTITUTE(SUBSTITUTE(SUBSTITUTE(SUBSTITUTE(SUBSTITUTE(SUBSTITUTE(SUBSTITUTE(SUBSTITUTE(SUBSTITUTE(SUBSTITUTE(SUBSTITUTE(SUBSTITUTE(SUBSTITUTE(IF(_xlfn.ISFORMULA('4 Order of Operations'!L24),_xlfn.FORMULATEXT('4 Order of Operations'!L24),'4 Order of Operations'!L24),"9","#"),"8","#"),"7","#"),"6","#"),"5","#"),"4","#"),"3","#"),"2","#"),"1","#"),"0","#"),"$","")," ",""),",","@"),"&gt;","@"),"&lt;","@"),"=","@"),")","@"),"(","@"),"^","@"),"/","@"),"+","@"),"*","@"),"-","@"),"@#","")))/2&gt;(LEN(SUBSTITUTE(SUBSTITUTE(SUBSTITUTE(SUBSTITUTE(SUBSTITUTE(SUBSTITUTE(SUBSTITUTE(SUBSTITUTE(SUBSTITUTE(SUBSTITUTE(SUBSTITUTE(SUBSTITUTE(SUBSTITUTE(SUBSTITUTE(SUBSTITUTE(SUBSTITUTE(SUBSTITUTE(SUBSTITUTE(SUBSTITUTE(SUBSTITUTE(SUBSTITUTE(SUBSTITUTE(SUBSTITUTE(IF(_xlfn.ISFORMULA('#_4 Order of Operations'!L24),_xlfn.FORMULATEXT('#_4 Order of Operations'!L24),'#_4 Order of Operations'!L24),"9","#"),"8","#"),"7","#"),"6","#"),"5","#"),"4","#"),"3","#"),"2","#"),"1","#"),"0","#"),"$","")," ",""),",","@"),"&gt;","@"),"&lt;","@"),"=","@"),")","@"),"(","@"),"^","@"),"/","@"),"+","@"),"*","@"),"-","@"))-LEN(SUBSTITUTE(SUBSTITUTE(SUBSTITUTE(SUBSTITUTE(SUBSTITUTE(SUBSTITUTE(SUBSTITUTE(SUBSTITUTE(SUBSTITUTE(SUBSTITUTE(SUBSTITUTE(SUBSTITUTE(SUBSTITUTE(SUBSTITUTE(SUBSTITUTE(SUBSTITUTE(SUBSTITUTE(SUBSTITUTE(SUBSTITUTE(SUBSTITUTE(SUBSTITUTE(SUBSTITUTE(SUBSTITUTE(SUBSTITUTE(IF(_xlfn.ISFORMULA('#_4 Order of Operations'!L24),_xlfn.FORMULATEXT('#_4 Order of Operations'!L24),'#_4 Order of Operations'!L24),"9","#"),"8","#"),"7","#"),"6","#"),"5","#"),"4","#"),"3","#"),"2","#"),"1","#"),"0","#"),"$","")," ",""),",","@"),"&gt;","@"),"&lt;","@"),"=","@"),")","@"),"(","@"),"^","@"),"/","@"),"+","@"),"*","@"),"-","@"),"@#","")))/2,TRUE,FALSE),"HardCodeMsg",IF(LEN(IF(_xlfn.ISFORMULA('4 Order of Operations'!L24),_xlfn.FORMULATEXT('4 Order of Operations'!L24),'4 Order of Operations'!L24))-LEN(SUBSTITUTE(IF(_xlfn.ISFORMULA('4 Order of Operations'!L24),_xlfn.FORMULATEXT('4 Order of Operations'!L24),'4 Order of Operations'!L24),"""",""))&gt;LEN(IF(_xlfn.ISFORMULA('#_4 Order of Operations'!L24),_xlfn.FORMULATEXT('#_4 Order of Operations'!L24),'#_4 Order of Operations'!L24))-LEN(SUBSTITUTE(IF(_xlfn.ISFORMULA('#_4 Order of Operations'!L24),_xlfn.FORMULATEXT('#_4 Order of Operations'!L24),'#_4 Order of Operations'!L24),"""","")),TRUE,FALSE),"HardQuoteMsg",IF(LEN(IF(_xlfn.ISFORMULA('4 Order of Operations'!L24),_xlfn.FORMULATEXT('4 Order of Operations'!L24),'4 Order of Operations'!L24))-LEN(SUBSTITUTE(IF(_xlfn.ISFORMULA('4 Order of Operations'!L24),_xlfn.FORMULATEXT('4 Order of Operations'!L24),'4 Order of Operations'!L24),"$",""))&lt;LEN(IF(_xlfn.ISFORMULA('#_4 Order of Operations'!L24),_xlfn.FORMULATEXT('#_4 Order of Operations'!L24),'#_4 Order of Operations'!L24))-LEN(SUBSTITUTE(IF(_xlfn.ISFORMULA('#_4 Order of Operations'!L24),_xlfn.FORMULATEXT('#_4 Order of Operations'!L24),'#_4 Order of Operations'!L24),"$","")),TRUE,FALSE),"MissingAbsMsg",_xlfn.IFS(ISTEXT('#_4 Order of Operations'!L24),FALSE,ISLOGICAL('#_4 Order of Operations'!L24),FALSE,SUBSTITUTE(CELL("format",'#_4 Order of Operations'!L24),"-","")=SUBSTITUTE(CELL("format",'4 Order of Operations'!L24),"-",""),FALSE,CELL("format",'#_4 Order of Operations'!L24)="G",FALSE,AND(CELL("format",'#_4 Order of Operations'!L24)="F0",CELL("format",'4 Order of Operations'!L24)="G"),FALSE,TRUE,IFERROR(IF(MATCH(CELL("format",'#_4 Order of Operations'!L24),FormatCodes_SFX!$A$4:$A$53,0)&gt;0,TRUE),FALSE),TRUE,TRUE),"FormatMsg",TRUE,"PerfectMsg")</f>
        <v>PerfectMsg</v>
      </c>
      <c r="M24" s="220" t="str">
        <f ca="1">_xlfn.IFS(ISBLANK('4 Order of Operations'!M24),"",IF(NOT(ISNA('#_4 Order of Operations'!M24)),IF(ISNA('4 Order of Operations'!M24),TRUE,FALSE),FALSE),"StuNAMsg",IF(AND(ISNA('#_4 Order of Operations'!M24),ISNA('4 Order of Operations'!M24)),TRUE,FALSE),"PerfectMsg",IF(NOT(ISERROR('#_4 Order of Operations'!M24)),IF(ISERROR('4 Order of Operations'!M24),TRUE,FALSE),FALSE),"StuErrorMsg",IF(TYPE('#_4 Order of Operations'!M24)&lt;&gt;TYPE('4 Order of Operations'!M24),TRUE,FALSE),"WrongTypeMsg",IF(_xlfn.ISFORMULA('#_4 Order of Operations'!M24),IF(NOT(_xlfn.ISFORMULA('4 Order of Operations'!M24)),TRUE),FALSE),"MissingFormulaMsg",IF(NOT(AND(ISNUMBER(FIND("[",_xlfn.FORMULATEXT('#_4 Order of Operations'!M24))),ISNUMBER(FIND("!",_xlfn.FORMULATEXT('#_4 Order of Operations'!M24))))),AND(ISNUMBER(FIND("[",_xlfn.FORMULATEXT('4 Order of Operations'!M24))),ISNUMBER(FIND("!",_xlfn.FORMULATEXT('4 Order of Operations'!M24)))),FALSE),"ExternalRefsMsg",IF(ISNUMBER('#_4 Order of Operations'!M24),IF(ABS('#_4 Order of Operations'!M24-'4 Order of Operations'!M24)&gt;0.00001,TRUE,FALSE),IF('#_4 Order of Operations'!M24&lt;&gt;'4 Order of Operations'!M24,TRUE,FALSE)),IF(ISNUMBER('#_4 Order of Operations'!M24),IF('#_4 Order of Operations'!M24&gt;'4 Order of Operations'!M24,"TooLow","TooHigh"),"WrongAnswer"),NOT(_xlfn.ISFORMULA('#_4 Order of Operations'!M24)),IF(_xlfn.IFS(ISTEXT('#_4 Order of Operations'!M24),FALSE,ISLOGICAL('#_4 Order of Operations'!M24),FALSE,SUBSTITUTE(CELL("format",'#_4 Order of Operations'!M24),"-","")=SUBSTITUTE(CELL("format",'4 Order of Operations'!M24),"-",""),FALSE,CELL("format",'#_4 Order of Operations'!M24)="G",FALSE,AND(CELL("format",'#_4 Order of Operations'!M24)="F0",CELL("format",'4 Order of Operations'!M24)="G"),FALSE,TRUE,IFERROR(IF(MATCH(CELL("format",'#_4 Order of Operations'!M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4 Order of Operations'!M24),_xlfn.FORMULATEXT('4 Order of Operations'!M24),'4 Order of Operations'!M24),"9","#"),"8","#"),"7","#"),"6","#"),"5","#"),"4","#"),"3","#"),"2","#"),"1","#"),"0","#"),"$","")," ",""),",","@"),"&gt;","@"),"&lt;","@"),"=","@"),")","@"),"(","@"),"^","@"),"/","@"),"+","@"),"*","@"),"-","@"))-LEN(SUBSTITUTE(SUBSTITUTE(SUBSTITUTE(SUBSTITUTE(SUBSTITUTE(SUBSTITUTE(SUBSTITUTE(SUBSTITUTE(SUBSTITUTE(SUBSTITUTE(SUBSTITUTE(SUBSTITUTE(SUBSTITUTE(SUBSTITUTE(SUBSTITUTE(SUBSTITUTE(SUBSTITUTE(SUBSTITUTE(SUBSTITUTE(SUBSTITUTE(SUBSTITUTE(SUBSTITUTE(SUBSTITUTE(SUBSTITUTE(IF(_xlfn.ISFORMULA('4 Order of Operations'!M24),_xlfn.FORMULATEXT('4 Order of Operations'!M24),'4 Order of Operations'!M24),"9","#"),"8","#"),"7","#"),"6","#"),"5","#"),"4","#"),"3","#"),"2","#"),"1","#"),"0","#"),"$","")," ",""),",","@"),"&gt;","@"),"&lt;","@"),"=","@"),")","@"),"(","@"),"^","@"),"/","@"),"+","@"),"*","@"),"-","@"),"@#","")))/2&gt;(LEN(SUBSTITUTE(SUBSTITUTE(SUBSTITUTE(SUBSTITUTE(SUBSTITUTE(SUBSTITUTE(SUBSTITUTE(SUBSTITUTE(SUBSTITUTE(SUBSTITUTE(SUBSTITUTE(SUBSTITUTE(SUBSTITUTE(SUBSTITUTE(SUBSTITUTE(SUBSTITUTE(SUBSTITUTE(SUBSTITUTE(SUBSTITUTE(SUBSTITUTE(SUBSTITUTE(SUBSTITUTE(SUBSTITUTE(IF(_xlfn.ISFORMULA('#_4 Order of Operations'!M24),_xlfn.FORMULATEXT('#_4 Order of Operations'!M24),'#_4 Order of Operations'!M24),"9","#"),"8","#"),"7","#"),"6","#"),"5","#"),"4","#"),"3","#"),"2","#"),"1","#"),"0","#"),"$","")," ",""),",","@"),"&gt;","@"),"&lt;","@"),"=","@"),")","@"),"(","@"),"^","@"),"/","@"),"+","@"),"*","@"),"-","@"))-LEN(SUBSTITUTE(SUBSTITUTE(SUBSTITUTE(SUBSTITUTE(SUBSTITUTE(SUBSTITUTE(SUBSTITUTE(SUBSTITUTE(SUBSTITUTE(SUBSTITUTE(SUBSTITUTE(SUBSTITUTE(SUBSTITUTE(SUBSTITUTE(SUBSTITUTE(SUBSTITUTE(SUBSTITUTE(SUBSTITUTE(SUBSTITUTE(SUBSTITUTE(SUBSTITUTE(SUBSTITUTE(SUBSTITUTE(SUBSTITUTE(IF(_xlfn.ISFORMULA('#_4 Order of Operations'!M24),_xlfn.FORMULATEXT('#_4 Order of Operations'!M24),'#_4 Order of Operations'!M24),"9","#"),"8","#"),"7","#"),"6","#"),"5","#"),"4","#"),"3","#"),"2","#"),"1","#"),"0","#"),"$","")," ",""),",","@"),"&gt;","@"),"&lt;","@"),"=","@"),")","@"),"(","@"),"^","@"),"/","@"),"+","@"),"*","@"),"-","@"),"@#","")))/2,TRUE,FALSE),"HardCodeMsg",IF(LEN(IF(_xlfn.ISFORMULA('4 Order of Operations'!M24),_xlfn.FORMULATEXT('4 Order of Operations'!M24),'4 Order of Operations'!M24))-LEN(SUBSTITUTE(IF(_xlfn.ISFORMULA('4 Order of Operations'!M24),_xlfn.FORMULATEXT('4 Order of Operations'!M24),'4 Order of Operations'!M24),"""",""))&gt;LEN(IF(_xlfn.ISFORMULA('#_4 Order of Operations'!M24),_xlfn.FORMULATEXT('#_4 Order of Operations'!M24),'#_4 Order of Operations'!M24))-LEN(SUBSTITUTE(IF(_xlfn.ISFORMULA('#_4 Order of Operations'!M24),_xlfn.FORMULATEXT('#_4 Order of Operations'!M24),'#_4 Order of Operations'!M24),"""","")),TRUE,FALSE),"HardQuoteMsg",IF(LEN(IF(_xlfn.ISFORMULA('4 Order of Operations'!M24),_xlfn.FORMULATEXT('4 Order of Operations'!M24),'4 Order of Operations'!M24))-LEN(SUBSTITUTE(IF(_xlfn.ISFORMULA('4 Order of Operations'!M24),_xlfn.FORMULATEXT('4 Order of Operations'!M24),'4 Order of Operations'!M24),"$",""))&lt;LEN(IF(_xlfn.ISFORMULA('#_4 Order of Operations'!M24),_xlfn.FORMULATEXT('#_4 Order of Operations'!M24),'#_4 Order of Operations'!M24))-LEN(SUBSTITUTE(IF(_xlfn.ISFORMULA('#_4 Order of Operations'!M24),_xlfn.FORMULATEXT('#_4 Order of Operations'!M24),'#_4 Order of Operations'!M24),"$","")),TRUE,FALSE),"MissingAbsMsg",_xlfn.IFS(ISTEXT('#_4 Order of Operations'!M24),FALSE,ISLOGICAL('#_4 Order of Operations'!M24),FALSE,SUBSTITUTE(CELL("format",'#_4 Order of Operations'!M24),"-","")=SUBSTITUTE(CELL("format",'4 Order of Operations'!M24),"-",""),FALSE,CELL("format",'#_4 Order of Operations'!M24)="G",FALSE,AND(CELL("format",'#_4 Order of Operations'!M24)="F0",CELL("format",'4 Order of Operations'!M24)="G"),FALSE,TRUE,IFERROR(IF(MATCH(CELL("format",'#_4 Order of Operations'!M24),FormatCodes_SFX!$A$4:$A$53,0)&gt;0,TRUE),FALSE),TRUE,TRUE),"FormatMsg",TRUE,"PerfectMsg")</f>
        <v>PerfectMsg</v>
      </c>
    </row>
    <row r="25" spans="2:15">
      <c r="B25" s="241">
        <v>0</v>
      </c>
      <c r="C25" s="241">
        <v>0</v>
      </c>
      <c r="D25" s="241">
        <v>0</v>
      </c>
      <c r="E25" s="241">
        <v>0</v>
      </c>
      <c r="F25" s="241">
        <v>0</v>
      </c>
      <c r="G25" s="242" t="str">
        <f ca="1">_xlfn.IFS(ISBLANK('4 Order of Operations'!G25),"",IF(NOT(ISNA('#_4 Order of Operations'!G25)),IF(ISNA('4 Order of Operations'!G25),TRUE,FALSE),FALSE),"StuNAMsg",IF(AND(ISNA('#_4 Order of Operations'!G25),ISNA('4 Order of Operations'!G25)),TRUE,FALSE),"PerfectMsg",IF(NOT(ISERROR('#_4 Order of Operations'!G25)),IF(ISERROR('4 Order of Operations'!G25),TRUE,FALSE),FALSE),"StuErrorMsg",IF(TYPE('#_4 Order of Operations'!G25)&lt;&gt;TYPE('4 Order of Operations'!G25),TRUE,FALSE),"WrongTypeMsg",IF(_xlfn.ISFORMULA('#_4 Order of Operations'!G25),IF(NOT(_xlfn.ISFORMULA('4 Order of Operations'!G25)),TRUE),FALSE),"MissingFormulaMsg",IF(NOT(AND(ISNUMBER(FIND("[",_xlfn.FORMULATEXT('#_4 Order of Operations'!G25))),ISNUMBER(FIND("!",_xlfn.FORMULATEXT('#_4 Order of Operations'!G25))))),AND(ISNUMBER(FIND("[",_xlfn.FORMULATEXT('4 Order of Operations'!G25))),ISNUMBER(FIND("!",_xlfn.FORMULATEXT('4 Order of Operations'!G25)))),FALSE),"ExternalRefsMsg",IF(ISNUMBER('#_4 Order of Operations'!G25),IF(ABS('#_4 Order of Operations'!G25-'4 Order of Operations'!G25)&gt;0.00001,TRUE,FALSE),IF('#_4 Order of Operations'!G25&lt;&gt;'4 Order of Operations'!G25,TRUE,FALSE)),IF(ISNUMBER('#_4 Order of Operations'!G25),IF('#_4 Order of Operations'!G25&gt;'4 Order of Operations'!G25,"TooLow","TooHigh"),"WrongAnswer"),NOT(_xlfn.ISFORMULA('#_4 Order of Operations'!G25)),IF(_xlfn.IFS(ISTEXT('#_4 Order of Operations'!G25),FALSE,ISLOGICAL('#_4 Order of Operations'!G25),FALSE,SUBSTITUTE(CELL("format",'#_4 Order of Operations'!G25),"-","")=SUBSTITUTE(CELL("format",'4 Order of Operations'!G25),"-",""),FALSE,CELL("format",'#_4 Order of Operations'!G25)="G",FALSE,AND(CELL("format",'#_4 Order of Operations'!G25)="F0",CELL("format",'4 Order of Operations'!G25)="G"),FALSE,TRUE,IFERROR(IF(MATCH(CELL("format",'#_4 Order of Operations'!G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4 Order of Operations'!G25),_xlfn.FORMULATEXT('4 Order of Operations'!G25),'4 Order of Operations'!G25),"9","#"),"8","#"),"7","#"),"6","#"),"5","#"),"4","#"),"3","#"),"2","#"),"1","#"),"0","#"),"$","")," ",""),",","@"),"&gt;","@"),"&lt;","@"),"=","@"),")","@"),"(","@"),"^","@"),"/","@"),"+","@"),"*","@"),"-","@"))-LEN(SUBSTITUTE(SUBSTITUTE(SUBSTITUTE(SUBSTITUTE(SUBSTITUTE(SUBSTITUTE(SUBSTITUTE(SUBSTITUTE(SUBSTITUTE(SUBSTITUTE(SUBSTITUTE(SUBSTITUTE(SUBSTITUTE(SUBSTITUTE(SUBSTITUTE(SUBSTITUTE(SUBSTITUTE(SUBSTITUTE(SUBSTITUTE(SUBSTITUTE(SUBSTITUTE(SUBSTITUTE(SUBSTITUTE(SUBSTITUTE(IF(_xlfn.ISFORMULA('4 Order of Operations'!G25),_xlfn.FORMULATEXT('4 Order of Operations'!G25),'4 Order of Operations'!G25),"9","#"),"8","#"),"7","#"),"6","#"),"5","#"),"4","#"),"3","#"),"2","#"),"1","#"),"0","#"),"$","")," ",""),",","@"),"&gt;","@"),"&lt;","@"),"=","@"),")","@"),"(","@"),"^","@"),"/","@"),"+","@"),"*","@"),"-","@"),"@#","")))/2&gt;(LEN(SUBSTITUTE(SUBSTITUTE(SUBSTITUTE(SUBSTITUTE(SUBSTITUTE(SUBSTITUTE(SUBSTITUTE(SUBSTITUTE(SUBSTITUTE(SUBSTITUTE(SUBSTITUTE(SUBSTITUTE(SUBSTITUTE(SUBSTITUTE(SUBSTITUTE(SUBSTITUTE(SUBSTITUTE(SUBSTITUTE(SUBSTITUTE(SUBSTITUTE(SUBSTITUTE(SUBSTITUTE(SUBSTITUTE(IF(_xlfn.ISFORMULA('#_4 Order of Operations'!G25),_xlfn.FORMULATEXT('#_4 Order of Operations'!G25),'#_4 Order of Operations'!G25),"9","#"),"8","#"),"7","#"),"6","#"),"5","#"),"4","#"),"3","#"),"2","#"),"1","#"),"0","#"),"$","")," ",""),",","@"),"&gt;","@"),"&lt;","@"),"=","@"),")","@"),"(","@"),"^","@"),"/","@"),"+","@"),"*","@"),"-","@"))-LEN(SUBSTITUTE(SUBSTITUTE(SUBSTITUTE(SUBSTITUTE(SUBSTITUTE(SUBSTITUTE(SUBSTITUTE(SUBSTITUTE(SUBSTITUTE(SUBSTITUTE(SUBSTITUTE(SUBSTITUTE(SUBSTITUTE(SUBSTITUTE(SUBSTITUTE(SUBSTITUTE(SUBSTITUTE(SUBSTITUTE(SUBSTITUTE(SUBSTITUTE(SUBSTITUTE(SUBSTITUTE(SUBSTITUTE(SUBSTITUTE(IF(_xlfn.ISFORMULA('#_4 Order of Operations'!G25),_xlfn.FORMULATEXT('#_4 Order of Operations'!G25),'#_4 Order of Operations'!G25),"9","#"),"8","#"),"7","#"),"6","#"),"5","#"),"4","#"),"3","#"),"2","#"),"1","#"),"0","#"),"$","")," ",""),",","@"),"&gt;","@"),"&lt;","@"),"=","@"),")","@"),"(","@"),"^","@"),"/","@"),"+","@"),"*","@"),"-","@"),"@#","")))/2,TRUE,FALSE),"HardCodeMsg",IF(LEN(IF(_xlfn.ISFORMULA('4 Order of Operations'!G25),_xlfn.FORMULATEXT('4 Order of Operations'!G25),'4 Order of Operations'!G25))-LEN(SUBSTITUTE(IF(_xlfn.ISFORMULA('4 Order of Operations'!G25),_xlfn.FORMULATEXT('4 Order of Operations'!G25),'4 Order of Operations'!G25),"""",""))&gt;LEN(IF(_xlfn.ISFORMULA('#_4 Order of Operations'!G25),_xlfn.FORMULATEXT('#_4 Order of Operations'!G25),'#_4 Order of Operations'!G25))-LEN(SUBSTITUTE(IF(_xlfn.ISFORMULA('#_4 Order of Operations'!G25),_xlfn.FORMULATEXT('#_4 Order of Operations'!G25),'#_4 Order of Operations'!G25),"""","")),TRUE,FALSE),"HardQuoteMsg",IF(LEN(IF(_xlfn.ISFORMULA('4 Order of Operations'!G25),_xlfn.FORMULATEXT('4 Order of Operations'!G25),'4 Order of Operations'!G25))-LEN(SUBSTITUTE(IF(_xlfn.ISFORMULA('4 Order of Operations'!G25),_xlfn.FORMULATEXT('4 Order of Operations'!G25),'4 Order of Operations'!G25),"$",""))&lt;LEN(IF(_xlfn.ISFORMULA('#_4 Order of Operations'!G25),_xlfn.FORMULATEXT('#_4 Order of Operations'!G25),'#_4 Order of Operations'!G25))-LEN(SUBSTITUTE(IF(_xlfn.ISFORMULA('#_4 Order of Operations'!G25),_xlfn.FORMULATEXT('#_4 Order of Operations'!G25),'#_4 Order of Operations'!G25),"$","")),TRUE,FALSE),"MissingAbsMsg",_xlfn.IFS(ISTEXT('#_4 Order of Operations'!G25),FALSE,ISLOGICAL('#_4 Order of Operations'!G25),FALSE,SUBSTITUTE(CELL("format",'#_4 Order of Operations'!G25),"-","")=SUBSTITUTE(CELL("format",'4 Order of Operations'!G25),"-",""),FALSE,CELL("format",'#_4 Order of Operations'!G25)="G",FALSE,AND(CELL("format",'#_4 Order of Operations'!G25)="F0",CELL("format",'4 Order of Operations'!G25)="G"),FALSE,TRUE,IFERROR(IF(MATCH(CELL("format",'#_4 Order of Operations'!G25),FormatCodes_SFX!$A$4:$A$53,0)&gt;0,TRUE),FALSE),TRUE,TRUE),"FormatMsg",TRUE,"PerfectMsg")</f>
        <v>PerfectMsg</v>
      </c>
      <c r="H25" s="242" t="str">
        <f ca="1">_xlfn.IFS(ISBLANK('4 Order of Operations'!H25),"",IF(NOT(ISNA('#_4 Order of Operations'!H25)),IF(ISNA('4 Order of Operations'!H25),TRUE,FALSE),FALSE),"StuNAMsg",IF(AND(ISNA('#_4 Order of Operations'!H25),ISNA('4 Order of Operations'!H25)),TRUE,FALSE),"PerfectMsg",IF(NOT(ISERROR('#_4 Order of Operations'!H25)),IF(ISERROR('4 Order of Operations'!H25),TRUE,FALSE),FALSE),"StuErrorMsg",IF(TYPE('#_4 Order of Operations'!H25)&lt;&gt;TYPE('4 Order of Operations'!H25),TRUE,FALSE),"WrongTypeMsg",IF(_xlfn.ISFORMULA('#_4 Order of Operations'!H25),IF(NOT(_xlfn.ISFORMULA('4 Order of Operations'!H25)),TRUE),FALSE),"MissingFormulaMsg",IF(NOT(AND(ISNUMBER(FIND("[",_xlfn.FORMULATEXT('#_4 Order of Operations'!H25))),ISNUMBER(FIND("!",_xlfn.FORMULATEXT('#_4 Order of Operations'!H25))))),AND(ISNUMBER(FIND("[",_xlfn.FORMULATEXT('4 Order of Operations'!H25))),ISNUMBER(FIND("!",_xlfn.FORMULATEXT('4 Order of Operations'!H25)))),FALSE),"ExternalRefsMsg",IF(ISNUMBER('#_4 Order of Operations'!H25),IF(ABS('#_4 Order of Operations'!H25-'4 Order of Operations'!H25)&gt;0.00001,TRUE,FALSE),IF('#_4 Order of Operations'!H25&lt;&gt;'4 Order of Operations'!H25,TRUE,FALSE)),IF(ISNUMBER('#_4 Order of Operations'!H25),IF('#_4 Order of Operations'!H25&gt;'4 Order of Operations'!H25,"TooLow","TooHigh"),"WrongAnswer"),NOT(_xlfn.ISFORMULA('#_4 Order of Operations'!H25)),IF(_xlfn.IFS(ISTEXT('#_4 Order of Operations'!H25),FALSE,ISLOGICAL('#_4 Order of Operations'!H25),FALSE,SUBSTITUTE(CELL("format",'#_4 Order of Operations'!H25),"-","")=SUBSTITUTE(CELL("format",'4 Order of Operations'!H25),"-",""),FALSE,CELL("format",'#_4 Order of Operations'!H25)="G",FALSE,AND(CELL("format",'#_4 Order of Operations'!H25)="F0",CELL("format",'4 Order of Operations'!H25)="G"),FALSE,TRUE,IFERROR(IF(MATCH(CELL("format",'#_4 Order of Operations'!H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4 Order of Operations'!H25),_xlfn.FORMULATEXT('4 Order of Operations'!H25),'4 Order of Operations'!H25),"9","#"),"8","#"),"7","#"),"6","#"),"5","#"),"4","#"),"3","#"),"2","#"),"1","#"),"0","#"),"$","")," ",""),",","@"),"&gt;","@"),"&lt;","@"),"=","@"),")","@"),"(","@"),"^","@"),"/","@"),"+","@"),"*","@"),"-","@"))-LEN(SUBSTITUTE(SUBSTITUTE(SUBSTITUTE(SUBSTITUTE(SUBSTITUTE(SUBSTITUTE(SUBSTITUTE(SUBSTITUTE(SUBSTITUTE(SUBSTITUTE(SUBSTITUTE(SUBSTITUTE(SUBSTITUTE(SUBSTITUTE(SUBSTITUTE(SUBSTITUTE(SUBSTITUTE(SUBSTITUTE(SUBSTITUTE(SUBSTITUTE(SUBSTITUTE(SUBSTITUTE(SUBSTITUTE(SUBSTITUTE(IF(_xlfn.ISFORMULA('4 Order of Operations'!H25),_xlfn.FORMULATEXT('4 Order of Operations'!H25),'4 Order of Operations'!H25),"9","#"),"8","#"),"7","#"),"6","#"),"5","#"),"4","#"),"3","#"),"2","#"),"1","#"),"0","#"),"$","")," ",""),",","@"),"&gt;","@"),"&lt;","@"),"=","@"),")","@"),"(","@"),"^","@"),"/","@"),"+","@"),"*","@"),"-","@"),"@#","")))/2&gt;(LEN(SUBSTITUTE(SUBSTITUTE(SUBSTITUTE(SUBSTITUTE(SUBSTITUTE(SUBSTITUTE(SUBSTITUTE(SUBSTITUTE(SUBSTITUTE(SUBSTITUTE(SUBSTITUTE(SUBSTITUTE(SUBSTITUTE(SUBSTITUTE(SUBSTITUTE(SUBSTITUTE(SUBSTITUTE(SUBSTITUTE(SUBSTITUTE(SUBSTITUTE(SUBSTITUTE(SUBSTITUTE(SUBSTITUTE(IF(_xlfn.ISFORMULA('#_4 Order of Operations'!H25),_xlfn.FORMULATEXT('#_4 Order of Operations'!H25),'#_4 Order of Operations'!H25),"9","#"),"8","#"),"7","#"),"6","#"),"5","#"),"4","#"),"3","#"),"2","#"),"1","#"),"0","#"),"$","")," ",""),",","@"),"&gt;","@"),"&lt;","@"),"=","@"),")","@"),"(","@"),"^","@"),"/","@"),"+","@"),"*","@"),"-","@"))-LEN(SUBSTITUTE(SUBSTITUTE(SUBSTITUTE(SUBSTITUTE(SUBSTITUTE(SUBSTITUTE(SUBSTITUTE(SUBSTITUTE(SUBSTITUTE(SUBSTITUTE(SUBSTITUTE(SUBSTITUTE(SUBSTITUTE(SUBSTITUTE(SUBSTITUTE(SUBSTITUTE(SUBSTITUTE(SUBSTITUTE(SUBSTITUTE(SUBSTITUTE(SUBSTITUTE(SUBSTITUTE(SUBSTITUTE(SUBSTITUTE(IF(_xlfn.ISFORMULA('#_4 Order of Operations'!H25),_xlfn.FORMULATEXT('#_4 Order of Operations'!H25),'#_4 Order of Operations'!H25),"9","#"),"8","#"),"7","#"),"6","#"),"5","#"),"4","#"),"3","#"),"2","#"),"1","#"),"0","#"),"$","")," ",""),",","@"),"&gt;","@"),"&lt;","@"),"=","@"),")","@"),"(","@"),"^","@"),"/","@"),"+","@"),"*","@"),"-","@"),"@#","")))/2,TRUE,FALSE),"HardCodeMsg",IF(LEN(IF(_xlfn.ISFORMULA('4 Order of Operations'!H25),_xlfn.FORMULATEXT('4 Order of Operations'!H25),'4 Order of Operations'!H25))-LEN(SUBSTITUTE(IF(_xlfn.ISFORMULA('4 Order of Operations'!H25),_xlfn.FORMULATEXT('4 Order of Operations'!H25),'4 Order of Operations'!H25),"""",""))&gt;LEN(IF(_xlfn.ISFORMULA('#_4 Order of Operations'!H25),_xlfn.FORMULATEXT('#_4 Order of Operations'!H25),'#_4 Order of Operations'!H25))-LEN(SUBSTITUTE(IF(_xlfn.ISFORMULA('#_4 Order of Operations'!H25),_xlfn.FORMULATEXT('#_4 Order of Operations'!H25),'#_4 Order of Operations'!H25),"""","")),TRUE,FALSE),"HardQuoteMsg",IF(LEN(IF(_xlfn.ISFORMULA('4 Order of Operations'!H25),_xlfn.FORMULATEXT('4 Order of Operations'!H25),'4 Order of Operations'!H25))-LEN(SUBSTITUTE(IF(_xlfn.ISFORMULA('4 Order of Operations'!H25),_xlfn.FORMULATEXT('4 Order of Operations'!H25),'4 Order of Operations'!H25),"$",""))&lt;LEN(IF(_xlfn.ISFORMULA('#_4 Order of Operations'!H25),_xlfn.FORMULATEXT('#_4 Order of Operations'!H25),'#_4 Order of Operations'!H25))-LEN(SUBSTITUTE(IF(_xlfn.ISFORMULA('#_4 Order of Operations'!H25),_xlfn.FORMULATEXT('#_4 Order of Operations'!H25),'#_4 Order of Operations'!H25),"$","")),TRUE,FALSE),"MissingAbsMsg",_xlfn.IFS(ISTEXT('#_4 Order of Operations'!H25),FALSE,ISLOGICAL('#_4 Order of Operations'!H25),FALSE,SUBSTITUTE(CELL("format",'#_4 Order of Operations'!H25),"-","")=SUBSTITUTE(CELL("format",'4 Order of Operations'!H25),"-",""),FALSE,CELL("format",'#_4 Order of Operations'!H25)="G",FALSE,AND(CELL("format",'#_4 Order of Operations'!H25)="F0",CELL("format",'4 Order of Operations'!H25)="G"),FALSE,TRUE,IFERROR(IF(MATCH(CELL("format",'#_4 Order of Operations'!H25),FormatCodes_SFX!$A$4:$A$53,0)&gt;0,TRUE),FALSE),TRUE,TRUE),"FormatMsg",TRUE,"PerfectMsg")</f>
        <v>PerfectMsg</v>
      </c>
      <c r="I25" s="243">
        <v>0</v>
      </c>
      <c r="J25" s="243">
        <v>0</v>
      </c>
      <c r="K25" s="243">
        <v>0</v>
      </c>
      <c r="L25" s="242" t="str">
        <f ca="1">_xlfn.IFS(ISBLANK('4 Order of Operations'!L25),"",IF(NOT(ISNA('#_4 Order of Operations'!L25)),IF(ISNA('4 Order of Operations'!L25),TRUE,FALSE),FALSE),"StuNAMsg",IF(AND(ISNA('#_4 Order of Operations'!L25),ISNA('4 Order of Operations'!L25)),TRUE,FALSE),"PerfectMsg",IF(NOT(ISERROR('#_4 Order of Operations'!L25)),IF(ISERROR('4 Order of Operations'!L25),TRUE,FALSE),FALSE),"StuErrorMsg",IF(TYPE('#_4 Order of Operations'!L25)&lt;&gt;TYPE('4 Order of Operations'!L25),TRUE,FALSE),"WrongTypeMsg",IF(_xlfn.ISFORMULA('#_4 Order of Operations'!L25),IF(NOT(_xlfn.ISFORMULA('4 Order of Operations'!L25)),TRUE),FALSE),"MissingFormulaMsg",IF(NOT(AND(ISNUMBER(FIND("[",_xlfn.FORMULATEXT('#_4 Order of Operations'!L25))),ISNUMBER(FIND("!",_xlfn.FORMULATEXT('#_4 Order of Operations'!L25))))),AND(ISNUMBER(FIND("[",_xlfn.FORMULATEXT('4 Order of Operations'!L25))),ISNUMBER(FIND("!",_xlfn.FORMULATEXT('4 Order of Operations'!L25)))),FALSE),"ExternalRefsMsg",IF(ISNUMBER('#_4 Order of Operations'!L25),IF(ABS('#_4 Order of Operations'!L25-'4 Order of Operations'!L25)&gt;0.00001,TRUE,FALSE),IF('#_4 Order of Operations'!L25&lt;&gt;'4 Order of Operations'!L25,TRUE,FALSE)),IF(ISNUMBER('#_4 Order of Operations'!L25),IF('#_4 Order of Operations'!L25&gt;'4 Order of Operations'!L25,"TooLow","TooHigh"),"WrongAnswer"),NOT(_xlfn.ISFORMULA('#_4 Order of Operations'!L25)),IF(_xlfn.IFS(ISTEXT('#_4 Order of Operations'!L25),FALSE,ISLOGICAL('#_4 Order of Operations'!L25),FALSE,SUBSTITUTE(CELL("format",'#_4 Order of Operations'!L25),"-","")=SUBSTITUTE(CELL("format",'4 Order of Operations'!L25),"-",""),FALSE,CELL("format",'#_4 Order of Operations'!L25)="G",FALSE,AND(CELL("format",'#_4 Order of Operations'!L25)="F0",CELL("format",'4 Order of Operations'!L25)="G"),FALSE,TRUE,IFERROR(IF(MATCH(CELL("format",'#_4 Order of Operations'!L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4 Order of Operations'!L25),_xlfn.FORMULATEXT('4 Order of Operations'!L25),'4 Order of Operations'!L25),"9","#"),"8","#"),"7","#"),"6","#"),"5","#"),"4","#"),"3","#"),"2","#"),"1","#"),"0","#"),"$","")," ",""),",","@"),"&gt;","@"),"&lt;","@"),"=","@"),")","@"),"(","@"),"^","@"),"/","@"),"+","@"),"*","@"),"-","@"))-LEN(SUBSTITUTE(SUBSTITUTE(SUBSTITUTE(SUBSTITUTE(SUBSTITUTE(SUBSTITUTE(SUBSTITUTE(SUBSTITUTE(SUBSTITUTE(SUBSTITUTE(SUBSTITUTE(SUBSTITUTE(SUBSTITUTE(SUBSTITUTE(SUBSTITUTE(SUBSTITUTE(SUBSTITUTE(SUBSTITUTE(SUBSTITUTE(SUBSTITUTE(SUBSTITUTE(SUBSTITUTE(SUBSTITUTE(SUBSTITUTE(IF(_xlfn.ISFORMULA('4 Order of Operations'!L25),_xlfn.FORMULATEXT('4 Order of Operations'!L25),'4 Order of Operations'!L25),"9","#"),"8","#"),"7","#"),"6","#"),"5","#"),"4","#"),"3","#"),"2","#"),"1","#"),"0","#"),"$","")," ",""),",","@"),"&gt;","@"),"&lt;","@"),"=","@"),")","@"),"(","@"),"^","@"),"/","@"),"+","@"),"*","@"),"-","@"),"@#","")))/2&gt;(LEN(SUBSTITUTE(SUBSTITUTE(SUBSTITUTE(SUBSTITUTE(SUBSTITUTE(SUBSTITUTE(SUBSTITUTE(SUBSTITUTE(SUBSTITUTE(SUBSTITUTE(SUBSTITUTE(SUBSTITUTE(SUBSTITUTE(SUBSTITUTE(SUBSTITUTE(SUBSTITUTE(SUBSTITUTE(SUBSTITUTE(SUBSTITUTE(SUBSTITUTE(SUBSTITUTE(SUBSTITUTE(SUBSTITUTE(IF(_xlfn.ISFORMULA('#_4 Order of Operations'!L25),_xlfn.FORMULATEXT('#_4 Order of Operations'!L25),'#_4 Order of Operations'!L25),"9","#"),"8","#"),"7","#"),"6","#"),"5","#"),"4","#"),"3","#"),"2","#"),"1","#"),"0","#"),"$","")," ",""),",","@"),"&gt;","@"),"&lt;","@"),"=","@"),")","@"),"(","@"),"^","@"),"/","@"),"+","@"),"*","@"),"-","@"))-LEN(SUBSTITUTE(SUBSTITUTE(SUBSTITUTE(SUBSTITUTE(SUBSTITUTE(SUBSTITUTE(SUBSTITUTE(SUBSTITUTE(SUBSTITUTE(SUBSTITUTE(SUBSTITUTE(SUBSTITUTE(SUBSTITUTE(SUBSTITUTE(SUBSTITUTE(SUBSTITUTE(SUBSTITUTE(SUBSTITUTE(SUBSTITUTE(SUBSTITUTE(SUBSTITUTE(SUBSTITUTE(SUBSTITUTE(SUBSTITUTE(IF(_xlfn.ISFORMULA('#_4 Order of Operations'!L25),_xlfn.FORMULATEXT('#_4 Order of Operations'!L25),'#_4 Order of Operations'!L25),"9","#"),"8","#"),"7","#"),"6","#"),"5","#"),"4","#"),"3","#"),"2","#"),"1","#"),"0","#"),"$","")," ",""),",","@"),"&gt;","@"),"&lt;","@"),"=","@"),")","@"),"(","@"),"^","@"),"/","@"),"+","@"),"*","@"),"-","@"),"@#","")))/2,TRUE,FALSE),"HardCodeMsg",IF(LEN(IF(_xlfn.ISFORMULA('4 Order of Operations'!L25),_xlfn.FORMULATEXT('4 Order of Operations'!L25),'4 Order of Operations'!L25))-LEN(SUBSTITUTE(IF(_xlfn.ISFORMULA('4 Order of Operations'!L25),_xlfn.FORMULATEXT('4 Order of Operations'!L25),'4 Order of Operations'!L25),"""",""))&gt;LEN(IF(_xlfn.ISFORMULA('#_4 Order of Operations'!L25),_xlfn.FORMULATEXT('#_4 Order of Operations'!L25),'#_4 Order of Operations'!L25))-LEN(SUBSTITUTE(IF(_xlfn.ISFORMULA('#_4 Order of Operations'!L25),_xlfn.FORMULATEXT('#_4 Order of Operations'!L25),'#_4 Order of Operations'!L25),"""","")),TRUE,FALSE),"HardQuoteMsg",IF(LEN(IF(_xlfn.ISFORMULA('4 Order of Operations'!L25),_xlfn.FORMULATEXT('4 Order of Operations'!L25),'4 Order of Operations'!L25))-LEN(SUBSTITUTE(IF(_xlfn.ISFORMULA('4 Order of Operations'!L25),_xlfn.FORMULATEXT('4 Order of Operations'!L25),'4 Order of Operations'!L25),"$",""))&lt;LEN(IF(_xlfn.ISFORMULA('#_4 Order of Operations'!L25),_xlfn.FORMULATEXT('#_4 Order of Operations'!L25),'#_4 Order of Operations'!L25))-LEN(SUBSTITUTE(IF(_xlfn.ISFORMULA('#_4 Order of Operations'!L25),_xlfn.FORMULATEXT('#_4 Order of Operations'!L25),'#_4 Order of Operations'!L25),"$","")),TRUE,FALSE),"MissingAbsMsg",_xlfn.IFS(ISTEXT('#_4 Order of Operations'!L25),FALSE,ISLOGICAL('#_4 Order of Operations'!L25),FALSE,SUBSTITUTE(CELL("format",'#_4 Order of Operations'!L25),"-","")=SUBSTITUTE(CELL("format",'4 Order of Operations'!L25),"-",""),FALSE,CELL("format",'#_4 Order of Operations'!L25)="G",FALSE,AND(CELL("format",'#_4 Order of Operations'!L25)="F0",CELL("format",'4 Order of Operations'!L25)="G"),FALSE,TRUE,IFERROR(IF(MATCH(CELL("format",'#_4 Order of Operations'!L25),FormatCodes_SFX!$A$4:$A$53,0)&gt;0,TRUE),FALSE),TRUE,TRUE),"FormatMsg",TRUE,"PerfectMsg")</f>
        <v>PerfectMsg</v>
      </c>
      <c r="M25" s="220" t="str">
        <f ca="1">_xlfn.IFS(ISBLANK('4 Order of Operations'!M25),"",IF(NOT(ISNA('#_4 Order of Operations'!M25)),IF(ISNA('4 Order of Operations'!M25),TRUE,FALSE),FALSE),"StuNAMsg",IF(AND(ISNA('#_4 Order of Operations'!M25),ISNA('4 Order of Operations'!M25)),TRUE,FALSE),"PerfectMsg",IF(NOT(ISERROR('#_4 Order of Operations'!M25)),IF(ISERROR('4 Order of Operations'!M25),TRUE,FALSE),FALSE),"StuErrorMsg",IF(TYPE('#_4 Order of Operations'!M25)&lt;&gt;TYPE('4 Order of Operations'!M25),TRUE,FALSE),"WrongTypeMsg",IF(_xlfn.ISFORMULA('#_4 Order of Operations'!M25),IF(NOT(_xlfn.ISFORMULA('4 Order of Operations'!M25)),TRUE),FALSE),"MissingFormulaMsg",IF(NOT(AND(ISNUMBER(FIND("[",_xlfn.FORMULATEXT('#_4 Order of Operations'!M25))),ISNUMBER(FIND("!",_xlfn.FORMULATEXT('#_4 Order of Operations'!M25))))),AND(ISNUMBER(FIND("[",_xlfn.FORMULATEXT('4 Order of Operations'!M25))),ISNUMBER(FIND("!",_xlfn.FORMULATEXT('4 Order of Operations'!M25)))),FALSE),"ExternalRefsMsg",IF(ISNUMBER('#_4 Order of Operations'!M25),IF(ABS('#_4 Order of Operations'!M25-'4 Order of Operations'!M25)&gt;0.00001,TRUE,FALSE),IF('#_4 Order of Operations'!M25&lt;&gt;'4 Order of Operations'!M25,TRUE,FALSE)),IF(ISNUMBER('#_4 Order of Operations'!M25),IF('#_4 Order of Operations'!M25&gt;'4 Order of Operations'!M25,"TooLow","TooHigh"),"WrongAnswer"),NOT(_xlfn.ISFORMULA('#_4 Order of Operations'!M25)),IF(_xlfn.IFS(ISTEXT('#_4 Order of Operations'!M25),FALSE,ISLOGICAL('#_4 Order of Operations'!M25),FALSE,SUBSTITUTE(CELL("format",'#_4 Order of Operations'!M25),"-","")=SUBSTITUTE(CELL("format",'4 Order of Operations'!M25),"-",""),FALSE,CELL("format",'#_4 Order of Operations'!M25)="G",FALSE,AND(CELL("format",'#_4 Order of Operations'!M25)="F0",CELL("format",'4 Order of Operations'!M25)="G"),FALSE,TRUE,IFERROR(IF(MATCH(CELL("format",'#_4 Order of Operations'!M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4 Order of Operations'!M25),_xlfn.FORMULATEXT('4 Order of Operations'!M25),'4 Order of Operations'!M25),"9","#"),"8","#"),"7","#"),"6","#"),"5","#"),"4","#"),"3","#"),"2","#"),"1","#"),"0","#"),"$","")," ",""),",","@"),"&gt;","@"),"&lt;","@"),"=","@"),")","@"),"(","@"),"^","@"),"/","@"),"+","@"),"*","@"),"-","@"))-LEN(SUBSTITUTE(SUBSTITUTE(SUBSTITUTE(SUBSTITUTE(SUBSTITUTE(SUBSTITUTE(SUBSTITUTE(SUBSTITUTE(SUBSTITUTE(SUBSTITUTE(SUBSTITUTE(SUBSTITUTE(SUBSTITUTE(SUBSTITUTE(SUBSTITUTE(SUBSTITUTE(SUBSTITUTE(SUBSTITUTE(SUBSTITUTE(SUBSTITUTE(SUBSTITUTE(SUBSTITUTE(SUBSTITUTE(SUBSTITUTE(IF(_xlfn.ISFORMULA('4 Order of Operations'!M25),_xlfn.FORMULATEXT('4 Order of Operations'!M25),'4 Order of Operations'!M25),"9","#"),"8","#"),"7","#"),"6","#"),"5","#"),"4","#"),"3","#"),"2","#"),"1","#"),"0","#"),"$","")," ",""),",","@"),"&gt;","@"),"&lt;","@"),"=","@"),")","@"),"(","@"),"^","@"),"/","@"),"+","@"),"*","@"),"-","@"),"@#","")))/2&gt;(LEN(SUBSTITUTE(SUBSTITUTE(SUBSTITUTE(SUBSTITUTE(SUBSTITUTE(SUBSTITUTE(SUBSTITUTE(SUBSTITUTE(SUBSTITUTE(SUBSTITUTE(SUBSTITUTE(SUBSTITUTE(SUBSTITUTE(SUBSTITUTE(SUBSTITUTE(SUBSTITUTE(SUBSTITUTE(SUBSTITUTE(SUBSTITUTE(SUBSTITUTE(SUBSTITUTE(SUBSTITUTE(SUBSTITUTE(IF(_xlfn.ISFORMULA('#_4 Order of Operations'!M25),_xlfn.FORMULATEXT('#_4 Order of Operations'!M25),'#_4 Order of Operations'!M25),"9","#"),"8","#"),"7","#"),"6","#"),"5","#"),"4","#"),"3","#"),"2","#"),"1","#"),"0","#"),"$","")," ",""),",","@"),"&gt;","@"),"&lt;","@"),"=","@"),")","@"),"(","@"),"^","@"),"/","@"),"+","@"),"*","@"),"-","@"))-LEN(SUBSTITUTE(SUBSTITUTE(SUBSTITUTE(SUBSTITUTE(SUBSTITUTE(SUBSTITUTE(SUBSTITUTE(SUBSTITUTE(SUBSTITUTE(SUBSTITUTE(SUBSTITUTE(SUBSTITUTE(SUBSTITUTE(SUBSTITUTE(SUBSTITUTE(SUBSTITUTE(SUBSTITUTE(SUBSTITUTE(SUBSTITUTE(SUBSTITUTE(SUBSTITUTE(SUBSTITUTE(SUBSTITUTE(SUBSTITUTE(IF(_xlfn.ISFORMULA('#_4 Order of Operations'!M25),_xlfn.FORMULATEXT('#_4 Order of Operations'!M25),'#_4 Order of Operations'!M25),"9","#"),"8","#"),"7","#"),"6","#"),"5","#"),"4","#"),"3","#"),"2","#"),"1","#"),"0","#"),"$","")," ",""),",","@"),"&gt;","@"),"&lt;","@"),"=","@"),")","@"),"(","@"),"^","@"),"/","@"),"+","@"),"*","@"),"-","@"),"@#","")))/2,TRUE,FALSE),"HardCodeMsg",IF(LEN(IF(_xlfn.ISFORMULA('4 Order of Operations'!M25),_xlfn.FORMULATEXT('4 Order of Operations'!M25),'4 Order of Operations'!M25))-LEN(SUBSTITUTE(IF(_xlfn.ISFORMULA('4 Order of Operations'!M25),_xlfn.FORMULATEXT('4 Order of Operations'!M25),'4 Order of Operations'!M25),"""",""))&gt;LEN(IF(_xlfn.ISFORMULA('#_4 Order of Operations'!M25),_xlfn.FORMULATEXT('#_4 Order of Operations'!M25),'#_4 Order of Operations'!M25))-LEN(SUBSTITUTE(IF(_xlfn.ISFORMULA('#_4 Order of Operations'!M25),_xlfn.FORMULATEXT('#_4 Order of Operations'!M25),'#_4 Order of Operations'!M25),"""","")),TRUE,FALSE),"HardQuoteMsg",IF(LEN(IF(_xlfn.ISFORMULA('4 Order of Operations'!M25),_xlfn.FORMULATEXT('4 Order of Operations'!M25),'4 Order of Operations'!M25))-LEN(SUBSTITUTE(IF(_xlfn.ISFORMULA('4 Order of Operations'!M25),_xlfn.FORMULATEXT('4 Order of Operations'!M25),'4 Order of Operations'!M25),"$",""))&lt;LEN(IF(_xlfn.ISFORMULA('#_4 Order of Operations'!M25),_xlfn.FORMULATEXT('#_4 Order of Operations'!M25),'#_4 Order of Operations'!M25))-LEN(SUBSTITUTE(IF(_xlfn.ISFORMULA('#_4 Order of Operations'!M25),_xlfn.FORMULATEXT('#_4 Order of Operations'!M25),'#_4 Order of Operations'!M25),"$","")),TRUE,FALSE),"MissingAbsMsg",_xlfn.IFS(ISTEXT('#_4 Order of Operations'!M25),FALSE,ISLOGICAL('#_4 Order of Operations'!M25),FALSE,SUBSTITUTE(CELL("format",'#_4 Order of Operations'!M25),"-","")=SUBSTITUTE(CELL("format",'4 Order of Operations'!M25),"-",""),FALSE,CELL("format",'#_4 Order of Operations'!M25)="G",FALSE,AND(CELL("format",'#_4 Order of Operations'!M25)="F0",CELL("format",'4 Order of Operations'!M25)="G"),FALSE,TRUE,IFERROR(IF(MATCH(CELL("format",'#_4 Order of Operations'!M25),FormatCodes_SFX!$A$4:$A$53,0)&gt;0,TRUE),FALSE),TRUE,TRUE),"FormatMsg",TRUE,"PerfectMsg")</f>
        <v>PerfectMsg</v>
      </c>
    </row>
    <row r="26" spans="2:15">
      <c r="B26" s="241">
        <v>0</v>
      </c>
      <c r="C26" s="241">
        <v>0</v>
      </c>
      <c r="D26" s="241">
        <v>0</v>
      </c>
      <c r="E26" s="241">
        <v>0</v>
      </c>
      <c r="F26" s="241">
        <v>0</v>
      </c>
      <c r="G26" s="242" t="str">
        <f ca="1">_xlfn.IFS(ISBLANK('4 Order of Operations'!G26),"",IF(NOT(ISNA('#_4 Order of Operations'!G26)),IF(ISNA('4 Order of Operations'!G26),TRUE,FALSE),FALSE),"StuNAMsg",IF(AND(ISNA('#_4 Order of Operations'!G26),ISNA('4 Order of Operations'!G26)),TRUE,FALSE),"PerfectMsg",IF(NOT(ISERROR('#_4 Order of Operations'!G26)),IF(ISERROR('4 Order of Operations'!G26),TRUE,FALSE),FALSE),"StuErrorMsg",IF(TYPE('#_4 Order of Operations'!G26)&lt;&gt;TYPE('4 Order of Operations'!G26),TRUE,FALSE),"WrongTypeMsg",IF(_xlfn.ISFORMULA('#_4 Order of Operations'!G26),IF(NOT(_xlfn.ISFORMULA('4 Order of Operations'!G26)),TRUE),FALSE),"MissingFormulaMsg",IF(NOT(AND(ISNUMBER(FIND("[",_xlfn.FORMULATEXT('#_4 Order of Operations'!G26))),ISNUMBER(FIND("!",_xlfn.FORMULATEXT('#_4 Order of Operations'!G26))))),AND(ISNUMBER(FIND("[",_xlfn.FORMULATEXT('4 Order of Operations'!G26))),ISNUMBER(FIND("!",_xlfn.FORMULATEXT('4 Order of Operations'!G26)))),FALSE),"ExternalRefsMsg",IF(ISNUMBER('#_4 Order of Operations'!G26),IF(ABS('#_4 Order of Operations'!G26-'4 Order of Operations'!G26)&gt;0.00001,TRUE,FALSE),IF('#_4 Order of Operations'!G26&lt;&gt;'4 Order of Operations'!G26,TRUE,FALSE)),IF(ISNUMBER('#_4 Order of Operations'!G26),IF('#_4 Order of Operations'!G26&gt;'4 Order of Operations'!G26,"TooLow","TooHigh"),"WrongAnswer"),NOT(_xlfn.ISFORMULA('#_4 Order of Operations'!G26)),IF(_xlfn.IFS(ISTEXT('#_4 Order of Operations'!G26),FALSE,ISLOGICAL('#_4 Order of Operations'!G26),FALSE,SUBSTITUTE(CELL("format",'#_4 Order of Operations'!G26),"-","")=SUBSTITUTE(CELL("format",'4 Order of Operations'!G26),"-",""),FALSE,CELL("format",'#_4 Order of Operations'!G26)="G",FALSE,AND(CELL("format",'#_4 Order of Operations'!G26)="F0",CELL("format",'4 Order of Operations'!G26)="G"),FALSE,TRUE,IFERROR(IF(MATCH(CELL("format",'#_4 Order of Operations'!G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4 Order of Operations'!G26),_xlfn.FORMULATEXT('4 Order of Operations'!G26),'4 Order of Operations'!G26),"9","#"),"8","#"),"7","#"),"6","#"),"5","#"),"4","#"),"3","#"),"2","#"),"1","#"),"0","#"),"$","")," ",""),",","@"),"&gt;","@"),"&lt;","@"),"=","@"),")","@"),"(","@"),"^","@"),"/","@"),"+","@"),"*","@"),"-","@"))-LEN(SUBSTITUTE(SUBSTITUTE(SUBSTITUTE(SUBSTITUTE(SUBSTITUTE(SUBSTITUTE(SUBSTITUTE(SUBSTITUTE(SUBSTITUTE(SUBSTITUTE(SUBSTITUTE(SUBSTITUTE(SUBSTITUTE(SUBSTITUTE(SUBSTITUTE(SUBSTITUTE(SUBSTITUTE(SUBSTITUTE(SUBSTITUTE(SUBSTITUTE(SUBSTITUTE(SUBSTITUTE(SUBSTITUTE(SUBSTITUTE(IF(_xlfn.ISFORMULA('4 Order of Operations'!G26),_xlfn.FORMULATEXT('4 Order of Operations'!G26),'4 Order of Operations'!G26),"9","#"),"8","#"),"7","#"),"6","#"),"5","#"),"4","#"),"3","#"),"2","#"),"1","#"),"0","#"),"$","")," ",""),",","@"),"&gt;","@"),"&lt;","@"),"=","@"),")","@"),"(","@"),"^","@"),"/","@"),"+","@"),"*","@"),"-","@"),"@#","")))/2&gt;(LEN(SUBSTITUTE(SUBSTITUTE(SUBSTITUTE(SUBSTITUTE(SUBSTITUTE(SUBSTITUTE(SUBSTITUTE(SUBSTITUTE(SUBSTITUTE(SUBSTITUTE(SUBSTITUTE(SUBSTITUTE(SUBSTITUTE(SUBSTITUTE(SUBSTITUTE(SUBSTITUTE(SUBSTITUTE(SUBSTITUTE(SUBSTITUTE(SUBSTITUTE(SUBSTITUTE(SUBSTITUTE(SUBSTITUTE(IF(_xlfn.ISFORMULA('#_4 Order of Operations'!G26),_xlfn.FORMULATEXT('#_4 Order of Operations'!G26),'#_4 Order of Operations'!G26),"9","#"),"8","#"),"7","#"),"6","#"),"5","#"),"4","#"),"3","#"),"2","#"),"1","#"),"0","#"),"$","")," ",""),",","@"),"&gt;","@"),"&lt;","@"),"=","@"),")","@"),"(","@"),"^","@"),"/","@"),"+","@"),"*","@"),"-","@"))-LEN(SUBSTITUTE(SUBSTITUTE(SUBSTITUTE(SUBSTITUTE(SUBSTITUTE(SUBSTITUTE(SUBSTITUTE(SUBSTITUTE(SUBSTITUTE(SUBSTITUTE(SUBSTITUTE(SUBSTITUTE(SUBSTITUTE(SUBSTITUTE(SUBSTITUTE(SUBSTITUTE(SUBSTITUTE(SUBSTITUTE(SUBSTITUTE(SUBSTITUTE(SUBSTITUTE(SUBSTITUTE(SUBSTITUTE(SUBSTITUTE(IF(_xlfn.ISFORMULA('#_4 Order of Operations'!G26),_xlfn.FORMULATEXT('#_4 Order of Operations'!G26),'#_4 Order of Operations'!G26),"9","#"),"8","#"),"7","#"),"6","#"),"5","#"),"4","#"),"3","#"),"2","#"),"1","#"),"0","#"),"$","")," ",""),",","@"),"&gt;","@"),"&lt;","@"),"=","@"),")","@"),"(","@"),"^","@"),"/","@"),"+","@"),"*","@"),"-","@"),"@#","")))/2,TRUE,FALSE),"HardCodeMsg",IF(LEN(IF(_xlfn.ISFORMULA('4 Order of Operations'!G26),_xlfn.FORMULATEXT('4 Order of Operations'!G26),'4 Order of Operations'!G26))-LEN(SUBSTITUTE(IF(_xlfn.ISFORMULA('4 Order of Operations'!G26),_xlfn.FORMULATEXT('4 Order of Operations'!G26),'4 Order of Operations'!G26),"""",""))&gt;LEN(IF(_xlfn.ISFORMULA('#_4 Order of Operations'!G26),_xlfn.FORMULATEXT('#_4 Order of Operations'!G26),'#_4 Order of Operations'!G26))-LEN(SUBSTITUTE(IF(_xlfn.ISFORMULA('#_4 Order of Operations'!G26),_xlfn.FORMULATEXT('#_4 Order of Operations'!G26),'#_4 Order of Operations'!G26),"""","")),TRUE,FALSE),"HardQuoteMsg",IF(LEN(IF(_xlfn.ISFORMULA('4 Order of Operations'!G26),_xlfn.FORMULATEXT('4 Order of Operations'!G26),'4 Order of Operations'!G26))-LEN(SUBSTITUTE(IF(_xlfn.ISFORMULA('4 Order of Operations'!G26),_xlfn.FORMULATEXT('4 Order of Operations'!G26),'4 Order of Operations'!G26),"$",""))&lt;LEN(IF(_xlfn.ISFORMULA('#_4 Order of Operations'!G26),_xlfn.FORMULATEXT('#_4 Order of Operations'!G26),'#_4 Order of Operations'!G26))-LEN(SUBSTITUTE(IF(_xlfn.ISFORMULA('#_4 Order of Operations'!G26),_xlfn.FORMULATEXT('#_4 Order of Operations'!G26),'#_4 Order of Operations'!G26),"$","")),TRUE,FALSE),"MissingAbsMsg",_xlfn.IFS(ISTEXT('#_4 Order of Operations'!G26),FALSE,ISLOGICAL('#_4 Order of Operations'!G26),FALSE,SUBSTITUTE(CELL("format",'#_4 Order of Operations'!G26),"-","")=SUBSTITUTE(CELL("format",'4 Order of Operations'!G26),"-",""),FALSE,CELL("format",'#_4 Order of Operations'!G26)="G",FALSE,AND(CELL("format",'#_4 Order of Operations'!G26)="F0",CELL("format",'4 Order of Operations'!G26)="G"),FALSE,TRUE,IFERROR(IF(MATCH(CELL("format",'#_4 Order of Operations'!G26),FormatCodes_SFX!$A$4:$A$53,0)&gt;0,TRUE),FALSE),TRUE,TRUE),"FormatMsg",TRUE,"PerfectMsg")</f>
        <v>PerfectMsg</v>
      </c>
      <c r="H26" s="242" t="str">
        <f ca="1">_xlfn.IFS(ISBLANK('4 Order of Operations'!H26),"",IF(NOT(ISNA('#_4 Order of Operations'!H26)),IF(ISNA('4 Order of Operations'!H26),TRUE,FALSE),FALSE),"StuNAMsg",IF(AND(ISNA('#_4 Order of Operations'!H26),ISNA('4 Order of Operations'!H26)),TRUE,FALSE),"PerfectMsg",IF(NOT(ISERROR('#_4 Order of Operations'!H26)),IF(ISERROR('4 Order of Operations'!H26),TRUE,FALSE),FALSE),"StuErrorMsg",IF(TYPE('#_4 Order of Operations'!H26)&lt;&gt;TYPE('4 Order of Operations'!H26),TRUE,FALSE),"WrongTypeMsg",IF(_xlfn.ISFORMULA('#_4 Order of Operations'!H26),IF(NOT(_xlfn.ISFORMULA('4 Order of Operations'!H26)),TRUE),FALSE),"MissingFormulaMsg",IF(NOT(AND(ISNUMBER(FIND("[",_xlfn.FORMULATEXT('#_4 Order of Operations'!H26))),ISNUMBER(FIND("!",_xlfn.FORMULATEXT('#_4 Order of Operations'!H26))))),AND(ISNUMBER(FIND("[",_xlfn.FORMULATEXT('4 Order of Operations'!H26))),ISNUMBER(FIND("!",_xlfn.FORMULATEXT('4 Order of Operations'!H26)))),FALSE),"ExternalRefsMsg",IF(ISNUMBER('#_4 Order of Operations'!H26),IF(ABS('#_4 Order of Operations'!H26-'4 Order of Operations'!H26)&gt;0.00001,TRUE,FALSE),IF('#_4 Order of Operations'!H26&lt;&gt;'4 Order of Operations'!H26,TRUE,FALSE)),IF(ISNUMBER('#_4 Order of Operations'!H26),IF('#_4 Order of Operations'!H26&gt;'4 Order of Operations'!H26,"TooLow","TooHigh"),"WrongAnswer"),NOT(_xlfn.ISFORMULA('#_4 Order of Operations'!H26)),IF(_xlfn.IFS(ISTEXT('#_4 Order of Operations'!H26),FALSE,ISLOGICAL('#_4 Order of Operations'!H26),FALSE,SUBSTITUTE(CELL("format",'#_4 Order of Operations'!H26),"-","")=SUBSTITUTE(CELL("format",'4 Order of Operations'!H26),"-",""),FALSE,CELL("format",'#_4 Order of Operations'!H26)="G",FALSE,AND(CELL("format",'#_4 Order of Operations'!H26)="F0",CELL("format",'4 Order of Operations'!H26)="G"),FALSE,TRUE,IFERROR(IF(MATCH(CELL("format",'#_4 Order of Operations'!H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4 Order of Operations'!H26),_xlfn.FORMULATEXT('4 Order of Operations'!H26),'4 Order of Operations'!H26),"9","#"),"8","#"),"7","#"),"6","#"),"5","#"),"4","#"),"3","#"),"2","#"),"1","#"),"0","#"),"$","")," ",""),",","@"),"&gt;","@"),"&lt;","@"),"=","@"),")","@"),"(","@"),"^","@"),"/","@"),"+","@"),"*","@"),"-","@"))-LEN(SUBSTITUTE(SUBSTITUTE(SUBSTITUTE(SUBSTITUTE(SUBSTITUTE(SUBSTITUTE(SUBSTITUTE(SUBSTITUTE(SUBSTITUTE(SUBSTITUTE(SUBSTITUTE(SUBSTITUTE(SUBSTITUTE(SUBSTITUTE(SUBSTITUTE(SUBSTITUTE(SUBSTITUTE(SUBSTITUTE(SUBSTITUTE(SUBSTITUTE(SUBSTITUTE(SUBSTITUTE(SUBSTITUTE(SUBSTITUTE(IF(_xlfn.ISFORMULA('4 Order of Operations'!H26),_xlfn.FORMULATEXT('4 Order of Operations'!H26),'4 Order of Operations'!H26),"9","#"),"8","#"),"7","#"),"6","#"),"5","#"),"4","#"),"3","#"),"2","#"),"1","#"),"0","#"),"$","")," ",""),",","@"),"&gt;","@"),"&lt;","@"),"=","@"),")","@"),"(","@"),"^","@"),"/","@"),"+","@"),"*","@"),"-","@"),"@#","")))/2&gt;(LEN(SUBSTITUTE(SUBSTITUTE(SUBSTITUTE(SUBSTITUTE(SUBSTITUTE(SUBSTITUTE(SUBSTITUTE(SUBSTITUTE(SUBSTITUTE(SUBSTITUTE(SUBSTITUTE(SUBSTITUTE(SUBSTITUTE(SUBSTITUTE(SUBSTITUTE(SUBSTITUTE(SUBSTITUTE(SUBSTITUTE(SUBSTITUTE(SUBSTITUTE(SUBSTITUTE(SUBSTITUTE(SUBSTITUTE(IF(_xlfn.ISFORMULA('#_4 Order of Operations'!H26),_xlfn.FORMULATEXT('#_4 Order of Operations'!H26),'#_4 Order of Operations'!H26),"9","#"),"8","#"),"7","#"),"6","#"),"5","#"),"4","#"),"3","#"),"2","#"),"1","#"),"0","#"),"$","")," ",""),",","@"),"&gt;","@"),"&lt;","@"),"=","@"),")","@"),"(","@"),"^","@"),"/","@"),"+","@"),"*","@"),"-","@"))-LEN(SUBSTITUTE(SUBSTITUTE(SUBSTITUTE(SUBSTITUTE(SUBSTITUTE(SUBSTITUTE(SUBSTITUTE(SUBSTITUTE(SUBSTITUTE(SUBSTITUTE(SUBSTITUTE(SUBSTITUTE(SUBSTITUTE(SUBSTITUTE(SUBSTITUTE(SUBSTITUTE(SUBSTITUTE(SUBSTITUTE(SUBSTITUTE(SUBSTITUTE(SUBSTITUTE(SUBSTITUTE(SUBSTITUTE(SUBSTITUTE(IF(_xlfn.ISFORMULA('#_4 Order of Operations'!H26),_xlfn.FORMULATEXT('#_4 Order of Operations'!H26),'#_4 Order of Operations'!H26),"9","#"),"8","#"),"7","#"),"6","#"),"5","#"),"4","#"),"3","#"),"2","#"),"1","#"),"0","#"),"$","")," ",""),",","@"),"&gt;","@"),"&lt;","@"),"=","@"),")","@"),"(","@"),"^","@"),"/","@"),"+","@"),"*","@"),"-","@"),"@#","")))/2,TRUE,FALSE),"HardCodeMsg",IF(LEN(IF(_xlfn.ISFORMULA('4 Order of Operations'!H26),_xlfn.FORMULATEXT('4 Order of Operations'!H26),'4 Order of Operations'!H26))-LEN(SUBSTITUTE(IF(_xlfn.ISFORMULA('4 Order of Operations'!H26),_xlfn.FORMULATEXT('4 Order of Operations'!H26),'4 Order of Operations'!H26),"""",""))&gt;LEN(IF(_xlfn.ISFORMULA('#_4 Order of Operations'!H26),_xlfn.FORMULATEXT('#_4 Order of Operations'!H26),'#_4 Order of Operations'!H26))-LEN(SUBSTITUTE(IF(_xlfn.ISFORMULA('#_4 Order of Operations'!H26),_xlfn.FORMULATEXT('#_4 Order of Operations'!H26),'#_4 Order of Operations'!H26),"""","")),TRUE,FALSE),"HardQuoteMsg",IF(LEN(IF(_xlfn.ISFORMULA('4 Order of Operations'!H26),_xlfn.FORMULATEXT('4 Order of Operations'!H26),'4 Order of Operations'!H26))-LEN(SUBSTITUTE(IF(_xlfn.ISFORMULA('4 Order of Operations'!H26),_xlfn.FORMULATEXT('4 Order of Operations'!H26),'4 Order of Operations'!H26),"$",""))&lt;LEN(IF(_xlfn.ISFORMULA('#_4 Order of Operations'!H26),_xlfn.FORMULATEXT('#_4 Order of Operations'!H26),'#_4 Order of Operations'!H26))-LEN(SUBSTITUTE(IF(_xlfn.ISFORMULA('#_4 Order of Operations'!H26),_xlfn.FORMULATEXT('#_4 Order of Operations'!H26),'#_4 Order of Operations'!H26),"$","")),TRUE,FALSE),"MissingAbsMsg",_xlfn.IFS(ISTEXT('#_4 Order of Operations'!H26),FALSE,ISLOGICAL('#_4 Order of Operations'!H26),FALSE,SUBSTITUTE(CELL("format",'#_4 Order of Operations'!H26),"-","")=SUBSTITUTE(CELL("format",'4 Order of Operations'!H26),"-",""),FALSE,CELL("format",'#_4 Order of Operations'!H26)="G",FALSE,AND(CELL("format",'#_4 Order of Operations'!H26)="F0",CELL("format",'4 Order of Operations'!H26)="G"),FALSE,TRUE,IFERROR(IF(MATCH(CELL("format",'#_4 Order of Operations'!H26),FormatCodes_SFX!$A$4:$A$53,0)&gt;0,TRUE),FALSE),TRUE,TRUE),"FormatMsg",TRUE,"PerfectMsg")</f>
        <v>PerfectMsg</v>
      </c>
      <c r="I26" s="243">
        <v>0</v>
      </c>
      <c r="J26" s="243">
        <v>0</v>
      </c>
      <c r="K26" s="243">
        <v>0</v>
      </c>
      <c r="L26" s="242" t="str">
        <f ca="1">_xlfn.IFS(ISBLANK('4 Order of Operations'!L26),"",IF(NOT(ISNA('#_4 Order of Operations'!L26)),IF(ISNA('4 Order of Operations'!L26),TRUE,FALSE),FALSE),"StuNAMsg",IF(AND(ISNA('#_4 Order of Operations'!L26),ISNA('4 Order of Operations'!L26)),TRUE,FALSE),"PerfectMsg",IF(NOT(ISERROR('#_4 Order of Operations'!L26)),IF(ISERROR('4 Order of Operations'!L26),TRUE,FALSE),FALSE),"StuErrorMsg",IF(TYPE('#_4 Order of Operations'!L26)&lt;&gt;TYPE('4 Order of Operations'!L26),TRUE,FALSE),"WrongTypeMsg",IF(_xlfn.ISFORMULA('#_4 Order of Operations'!L26),IF(NOT(_xlfn.ISFORMULA('4 Order of Operations'!L26)),TRUE),FALSE),"MissingFormulaMsg",IF(NOT(AND(ISNUMBER(FIND("[",_xlfn.FORMULATEXT('#_4 Order of Operations'!L26))),ISNUMBER(FIND("!",_xlfn.FORMULATEXT('#_4 Order of Operations'!L26))))),AND(ISNUMBER(FIND("[",_xlfn.FORMULATEXT('4 Order of Operations'!L26))),ISNUMBER(FIND("!",_xlfn.FORMULATEXT('4 Order of Operations'!L26)))),FALSE),"ExternalRefsMsg",IF(ISNUMBER('#_4 Order of Operations'!L26),IF(ABS('#_4 Order of Operations'!L26-'4 Order of Operations'!L26)&gt;0.00001,TRUE,FALSE),IF('#_4 Order of Operations'!L26&lt;&gt;'4 Order of Operations'!L26,TRUE,FALSE)),IF(ISNUMBER('#_4 Order of Operations'!L26),IF('#_4 Order of Operations'!L26&gt;'4 Order of Operations'!L26,"TooLow","TooHigh"),"WrongAnswer"),NOT(_xlfn.ISFORMULA('#_4 Order of Operations'!L26)),IF(_xlfn.IFS(ISTEXT('#_4 Order of Operations'!L26),FALSE,ISLOGICAL('#_4 Order of Operations'!L26),FALSE,SUBSTITUTE(CELL("format",'#_4 Order of Operations'!L26),"-","")=SUBSTITUTE(CELL("format",'4 Order of Operations'!L26),"-",""),FALSE,CELL("format",'#_4 Order of Operations'!L26)="G",FALSE,AND(CELL("format",'#_4 Order of Operations'!L26)="F0",CELL("format",'4 Order of Operations'!L26)="G"),FALSE,TRUE,IFERROR(IF(MATCH(CELL("format",'#_4 Order of Operations'!L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4 Order of Operations'!L26),_xlfn.FORMULATEXT('4 Order of Operations'!L26),'4 Order of Operations'!L26),"9","#"),"8","#"),"7","#"),"6","#"),"5","#"),"4","#"),"3","#"),"2","#"),"1","#"),"0","#"),"$","")," ",""),",","@"),"&gt;","@"),"&lt;","@"),"=","@"),")","@"),"(","@"),"^","@"),"/","@"),"+","@"),"*","@"),"-","@"))-LEN(SUBSTITUTE(SUBSTITUTE(SUBSTITUTE(SUBSTITUTE(SUBSTITUTE(SUBSTITUTE(SUBSTITUTE(SUBSTITUTE(SUBSTITUTE(SUBSTITUTE(SUBSTITUTE(SUBSTITUTE(SUBSTITUTE(SUBSTITUTE(SUBSTITUTE(SUBSTITUTE(SUBSTITUTE(SUBSTITUTE(SUBSTITUTE(SUBSTITUTE(SUBSTITUTE(SUBSTITUTE(SUBSTITUTE(SUBSTITUTE(IF(_xlfn.ISFORMULA('4 Order of Operations'!L26),_xlfn.FORMULATEXT('4 Order of Operations'!L26),'4 Order of Operations'!L26),"9","#"),"8","#"),"7","#"),"6","#"),"5","#"),"4","#"),"3","#"),"2","#"),"1","#"),"0","#"),"$","")," ",""),",","@"),"&gt;","@"),"&lt;","@"),"=","@"),")","@"),"(","@"),"^","@"),"/","@"),"+","@"),"*","@"),"-","@"),"@#","")))/2&gt;(LEN(SUBSTITUTE(SUBSTITUTE(SUBSTITUTE(SUBSTITUTE(SUBSTITUTE(SUBSTITUTE(SUBSTITUTE(SUBSTITUTE(SUBSTITUTE(SUBSTITUTE(SUBSTITUTE(SUBSTITUTE(SUBSTITUTE(SUBSTITUTE(SUBSTITUTE(SUBSTITUTE(SUBSTITUTE(SUBSTITUTE(SUBSTITUTE(SUBSTITUTE(SUBSTITUTE(SUBSTITUTE(SUBSTITUTE(IF(_xlfn.ISFORMULA('#_4 Order of Operations'!L26),_xlfn.FORMULATEXT('#_4 Order of Operations'!L26),'#_4 Order of Operations'!L26),"9","#"),"8","#"),"7","#"),"6","#"),"5","#"),"4","#"),"3","#"),"2","#"),"1","#"),"0","#"),"$","")," ",""),",","@"),"&gt;","@"),"&lt;","@"),"=","@"),")","@"),"(","@"),"^","@"),"/","@"),"+","@"),"*","@"),"-","@"))-LEN(SUBSTITUTE(SUBSTITUTE(SUBSTITUTE(SUBSTITUTE(SUBSTITUTE(SUBSTITUTE(SUBSTITUTE(SUBSTITUTE(SUBSTITUTE(SUBSTITUTE(SUBSTITUTE(SUBSTITUTE(SUBSTITUTE(SUBSTITUTE(SUBSTITUTE(SUBSTITUTE(SUBSTITUTE(SUBSTITUTE(SUBSTITUTE(SUBSTITUTE(SUBSTITUTE(SUBSTITUTE(SUBSTITUTE(SUBSTITUTE(IF(_xlfn.ISFORMULA('#_4 Order of Operations'!L26),_xlfn.FORMULATEXT('#_4 Order of Operations'!L26),'#_4 Order of Operations'!L26),"9","#"),"8","#"),"7","#"),"6","#"),"5","#"),"4","#"),"3","#"),"2","#"),"1","#"),"0","#"),"$","")," ",""),",","@"),"&gt;","@"),"&lt;","@"),"=","@"),")","@"),"(","@"),"^","@"),"/","@"),"+","@"),"*","@"),"-","@"),"@#","")))/2,TRUE,FALSE),"HardCodeMsg",IF(LEN(IF(_xlfn.ISFORMULA('4 Order of Operations'!L26),_xlfn.FORMULATEXT('4 Order of Operations'!L26),'4 Order of Operations'!L26))-LEN(SUBSTITUTE(IF(_xlfn.ISFORMULA('4 Order of Operations'!L26),_xlfn.FORMULATEXT('4 Order of Operations'!L26),'4 Order of Operations'!L26),"""",""))&gt;LEN(IF(_xlfn.ISFORMULA('#_4 Order of Operations'!L26),_xlfn.FORMULATEXT('#_4 Order of Operations'!L26),'#_4 Order of Operations'!L26))-LEN(SUBSTITUTE(IF(_xlfn.ISFORMULA('#_4 Order of Operations'!L26),_xlfn.FORMULATEXT('#_4 Order of Operations'!L26),'#_4 Order of Operations'!L26),"""","")),TRUE,FALSE),"HardQuoteMsg",IF(LEN(IF(_xlfn.ISFORMULA('4 Order of Operations'!L26),_xlfn.FORMULATEXT('4 Order of Operations'!L26),'4 Order of Operations'!L26))-LEN(SUBSTITUTE(IF(_xlfn.ISFORMULA('4 Order of Operations'!L26),_xlfn.FORMULATEXT('4 Order of Operations'!L26),'4 Order of Operations'!L26),"$",""))&lt;LEN(IF(_xlfn.ISFORMULA('#_4 Order of Operations'!L26),_xlfn.FORMULATEXT('#_4 Order of Operations'!L26),'#_4 Order of Operations'!L26))-LEN(SUBSTITUTE(IF(_xlfn.ISFORMULA('#_4 Order of Operations'!L26),_xlfn.FORMULATEXT('#_4 Order of Operations'!L26),'#_4 Order of Operations'!L26),"$","")),TRUE,FALSE),"MissingAbsMsg",_xlfn.IFS(ISTEXT('#_4 Order of Operations'!L26),FALSE,ISLOGICAL('#_4 Order of Operations'!L26),FALSE,SUBSTITUTE(CELL("format",'#_4 Order of Operations'!L26),"-","")=SUBSTITUTE(CELL("format",'4 Order of Operations'!L26),"-",""),FALSE,CELL("format",'#_4 Order of Operations'!L26)="G",FALSE,AND(CELL("format",'#_4 Order of Operations'!L26)="F0",CELL("format",'4 Order of Operations'!L26)="G"),FALSE,TRUE,IFERROR(IF(MATCH(CELL("format",'#_4 Order of Operations'!L26),FormatCodes_SFX!$A$4:$A$53,0)&gt;0,TRUE),FALSE),TRUE,TRUE),"FormatMsg",TRUE,"PerfectMsg")</f>
        <v>PerfectMsg</v>
      </c>
      <c r="M26" s="220" t="str">
        <f ca="1">_xlfn.IFS(ISBLANK('4 Order of Operations'!M26),"",IF(NOT(ISNA('#_4 Order of Operations'!M26)),IF(ISNA('4 Order of Operations'!M26),TRUE,FALSE),FALSE),"StuNAMsg",IF(AND(ISNA('#_4 Order of Operations'!M26),ISNA('4 Order of Operations'!M26)),TRUE,FALSE),"PerfectMsg",IF(NOT(ISERROR('#_4 Order of Operations'!M26)),IF(ISERROR('4 Order of Operations'!M26),TRUE,FALSE),FALSE),"StuErrorMsg",IF(TYPE('#_4 Order of Operations'!M26)&lt;&gt;TYPE('4 Order of Operations'!M26),TRUE,FALSE),"WrongTypeMsg",IF(_xlfn.ISFORMULA('#_4 Order of Operations'!M26),IF(NOT(_xlfn.ISFORMULA('4 Order of Operations'!M26)),TRUE),FALSE),"MissingFormulaMsg",IF(NOT(AND(ISNUMBER(FIND("[",_xlfn.FORMULATEXT('#_4 Order of Operations'!M26))),ISNUMBER(FIND("!",_xlfn.FORMULATEXT('#_4 Order of Operations'!M26))))),AND(ISNUMBER(FIND("[",_xlfn.FORMULATEXT('4 Order of Operations'!M26))),ISNUMBER(FIND("!",_xlfn.FORMULATEXT('4 Order of Operations'!M26)))),FALSE),"ExternalRefsMsg",IF(ISNUMBER('#_4 Order of Operations'!M26),IF(ABS('#_4 Order of Operations'!M26-'4 Order of Operations'!M26)&gt;0.00001,TRUE,FALSE),IF('#_4 Order of Operations'!M26&lt;&gt;'4 Order of Operations'!M26,TRUE,FALSE)),IF(ISNUMBER('#_4 Order of Operations'!M26),IF('#_4 Order of Operations'!M26&gt;'4 Order of Operations'!M26,"TooLow","TooHigh"),"WrongAnswer"),NOT(_xlfn.ISFORMULA('#_4 Order of Operations'!M26)),IF(_xlfn.IFS(ISTEXT('#_4 Order of Operations'!M26),FALSE,ISLOGICAL('#_4 Order of Operations'!M26),FALSE,SUBSTITUTE(CELL("format",'#_4 Order of Operations'!M26),"-","")=SUBSTITUTE(CELL("format",'4 Order of Operations'!M26),"-",""),FALSE,CELL("format",'#_4 Order of Operations'!M26)="G",FALSE,AND(CELL("format",'#_4 Order of Operations'!M26)="F0",CELL("format",'4 Order of Operations'!M26)="G"),FALSE,TRUE,IFERROR(IF(MATCH(CELL("format",'#_4 Order of Operations'!M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4 Order of Operations'!M26),_xlfn.FORMULATEXT('4 Order of Operations'!M26),'4 Order of Operations'!M26),"9","#"),"8","#"),"7","#"),"6","#"),"5","#"),"4","#"),"3","#"),"2","#"),"1","#"),"0","#"),"$","")," ",""),",","@"),"&gt;","@"),"&lt;","@"),"=","@"),")","@"),"(","@"),"^","@"),"/","@"),"+","@"),"*","@"),"-","@"))-LEN(SUBSTITUTE(SUBSTITUTE(SUBSTITUTE(SUBSTITUTE(SUBSTITUTE(SUBSTITUTE(SUBSTITUTE(SUBSTITUTE(SUBSTITUTE(SUBSTITUTE(SUBSTITUTE(SUBSTITUTE(SUBSTITUTE(SUBSTITUTE(SUBSTITUTE(SUBSTITUTE(SUBSTITUTE(SUBSTITUTE(SUBSTITUTE(SUBSTITUTE(SUBSTITUTE(SUBSTITUTE(SUBSTITUTE(SUBSTITUTE(IF(_xlfn.ISFORMULA('4 Order of Operations'!M26),_xlfn.FORMULATEXT('4 Order of Operations'!M26),'4 Order of Operations'!M26),"9","#"),"8","#"),"7","#"),"6","#"),"5","#"),"4","#"),"3","#"),"2","#"),"1","#"),"0","#"),"$","")," ",""),",","@"),"&gt;","@"),"&lt;","@"),"=","@"),")","@"),"(","@"),"^","@"),"/","@"),"+","@"),"*","@"),"-","@"),"@#","")))/2&gt;(LEN(SUBSTITUTE(SUBSTITUTE(SUBSTITUTE(SUBSTITUTE(SUBSTITUTE(SUBSTITUTE(SUBSTITUTE(SUBSTITUTE(SUBSTITUTE(SUBSTITUTE(SUBSTITUTE(SUBSTITUTE(SUBSTITUTE(SUBSTITUTE(SUBSTITUTE(SUBSTITUTE(SUBSTITUTE(SUBSTITUTE(SUBSTITUTE(SUBSTITUTE(SUBSTITUTE(SUBSTITUTE(SUBSTITUTE(IF(_xlfn.ISFORMULA('#_4 Order of Operations'!M26),_xlfn.FORMULATEXT('#_4 Order of Operations'!M26),'#_4 Order of Operations'!M26),"9","#"),"8","#"),"7","#"),"6","#"),"5","#"),"4","#"),"3","#"),"2","#"),"1","#"),"0","#"),"$","")," ",""),",","@"),"&gt;","@"),"&lt;","@"),"=","@"),")","@"),"(","@"),"^","@"),"/","@"),"+","@"),"*","@"),"-","@"))-LEN(SUBSTITUTE(SUBSTITUTE(SUBSTITUTE(SUBSTITUTE(SUBSTITUTE(SUBSTITUTE(SUBSTITUTE(SUBSTITUTE(SUBSTITUTE(SUBSTITUTE(SUBSTITUTE(SUBSTITUTE(SUBSTITUTE(SUBSTITUTE(SUBSTITUTE(SUBSTITUTE(SUBSTITUTE(SUBSTITUTE(SUBSTITUTE(SUBSTITUTE(SUBSTITUTE(SUBSTITUTE(SUBSTITUTE(SUBSTITUTE(IF(_xlfn.ISFORMULA('#_4 Order of Operations'!M26),_xlfn.FORMULATEXT('#_4 Order of Operations'!M26),'#_4 Order of Operations'!M26),"9","#"),"8","#"),"7","#"),"6","#"),"5","#"),"4","#"),"3","#"),"2","#"),"1","#"),"0","#"),"$","")," ",""),",","@"),"&gt;","@"),"&lt;","@"),"=","@"),")","@"),"(","@"),"^","@"),"/","@"),"+","@"),"*","@"),"-","@"),"@#","")))/2,TRUE,FALSE),"HardCodeMsg",IF(LEN(IF(_xlfn.ISFORMULA('4 Order of Operations'!M26),_xlfn.FORMULATEXT('4 Order of Operations'!M26),'4 Order of Operations'!M26))-LEN(SUBSTITUTE(IF(_xlfn.ISFORMULA('4 Order of Operations'!M26),_xlfn.FORMULATEXT('4 Order of Operations'!M26),'4 Order of Operations'!M26),"""",""))&gt;LEN(IF(_xlfn.ISFORMULA('#_4 Order of Operations'!M26),_xlfn.FORMULATEXT('#_4 Order of Operations'!M26),'#_4 Order of Operations'!M26))-LEN(SUBSTITUTE(IF(_xlfn.ISFORMULA('#_4 Order of Operations'!M26),_xlfn.FORMULATEXT('#_4 Order of Operations'!M26),'#_4 Order of Operations'!M26),"""","")),TRUE,FALSE),"HardQuoteMsg",IF(LEN(IF(_xlfn.ISFORMULA('4 Order of Operations'!M26),_xlfn.FORMULATEXT('4 Order of Operations'!M26),'4 Order of Operations'!M26))-LEN(SUBSTITUTE(IF(_xlfn.ISFORMULA('4 Order of Operations'!M26),_xlfn.FORMULATEXT('4 Order of Operations'!M26),'4 Order of Operations'!M26),"$",""))&lt;LEN(IF(_xlfn.ISFORMULA('#_4 Order of Operations'!M26),_xlfn.FORMULATEXT('#_4 Order of Operations'!M26),'#_4 Order of Operations'!M26))-LEN(SUBSTITUTE(IF(_xlfn.ISFORMULA('#_4 Order of Operations'!M26),_xlfn.FORMULATEXT('#_4 Order of Operations'!M26),'#_4 Order of Operations'!M26),"$","")),TRUE,FALSE),"MissingAbsMsg",_xlfn.IFS(ISTEXT('#_4 Order of Operations'!M26),FALSE,ISLOGICAL('#_4 Order of Operations'!M26),FALSE,SUBSTITUTE(CELL("format",'#_4 Order of Operations'!M26),"-","")=SUBSTITUTE(CELL("format",'4 Order of Operations'!M26),"-",""),FALSE,CELL("format",'#_4 Order of Operations'!M26)="G",FALSE,AND(CELL("format",'#_4 Order of Operations'!M26)="F0",CELL("format",'4 Order of Operations'!M26)="G"),FALSE,TRUE,IFERROR(IF(MATCH(CELL("format",'#_4 Order of Operations'!M26),FormatCodes_SFX!$A$4:$A$53,0)&gt;0,TRUE),FALSE),TRUE,TRUE),"FormatMsg",TRUE,"PerfectMsg")</f>
        <v>PerfectMsg</v>
      </c>
    </row>
    <row r="27" spans="2:15">
      <c r="B27" s="241">
        <v>0</v>
      </c>
      <c r="C27" s="241">
        <v>0</v>
      </c>
      <c r="D27" s="241">
        <v>0</v>
      </c>
      <c r="E27" s="241">
        <v>0</v>
      </c>
      <c r="F27" s="241">
        <v>0</v>
      </c>
      <c r="G27" s="242" t="str">
        <f ca="1">_xlfn.IFS(ISBLANK('4 Order of Operations'!G27),"",IF(NOT(ISNA('#_4 Order of Operations'!G27)),IF(ISNA('4 Order of Operations'!G27),TRUE,FALSE),FALSE),"StuNAMsg",IF(AND(ISNA('#_4 Order of Operations'!G27),ISNA('4 Order of Operations'!G27)),TRUE,FALSE),"PerfectMsg",IF(NOT(ISERROR('#_4 Order of Operations'!G27)),IF(ISERROR('4 Order of Operations'!G27),TRUE,FALSE),FALSE),"StuErrorMsg",IF(TYPE('#_4 Order of Operations'!G27)&lt;&gt;TYPE('4 Order of Operations'!G27),TRUE,FALSE),"WrongTypeMsg",IF(_xlfn.ISFORMULA('#_4 Order of Operations'!G27),IF(NOT(_xlfn.ISFORMULA('4 Order of Operations'!G27)),TRUE),FALSE),"MissingFormulaMsg",IF(NOT(AND(ISNUMBER(FIND("[",_xlfn.FORMULATEXT('#_4 Order of Operations'!G27))),ISNUMBER(FIND("!",_xlfn.FORMULATEXT('#_4 Order of Operations'!G27))))),AND(ISNUMBER(FIND("[",_xlfn.FORMULATEXT('4 Order of Operations'!G27))),ISNUMBER(FIND("!",_xlfn.FORMULATEXT('4 Order of Operations'!G27)))),FALSE),"ExternalRefsMsg",IF(ISNUMBER('#_4 Order of Operations'!G27),IF(ABS('#_4 Order of Operations'!G27-'4 Order of Operations'!G27)&gt;0.00001,TRUE,FALSE),IF('#_4 Order of Operations'!G27&lt;&gt;'4 Order of Operations'!G27,TRUE,FALSE)),IF(ISNUMBER('#_4 Order of Operations'!G27),IF('#_4 Order of Operations'!G27&gt;'4 Order of Operations'!G27,"TooLow","TooHigh"),"WrongAnswer"),NOT(_xlfn.ISFORMULA('#_4 Order of Operations'!G27)),IF(_xlfn.IFS(ISTEXT('#_4 Order of Operations'!G27),FALSE,ISLOGICAL('#_4 Order of Operations'!G27),FALSE,SUBSTITUTE(CELL("format",'#_4 Order of Operations'!G27),"-","")=SUBSTITUTE(CELL("format",'4 Order of Operations'!G27),"-",""),FALSE,CELL("format",'#_4 Order of Operations'!G27)="G",FALSE,AND(CELL("format",'#_4 Order of Operations'!G27)="F0",CELL("format",'4 Order of Operations'!G27)="G"),FALSE,TRUE,IFERROR(IF(MATCH(CELL("format",'#_4 Order of Operations'!G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4 Order of Operations'!G27),_xlfn.FORMULATEXT('4 Order of Operations'!G27),'4 Order of Operations'!G27),"9","#"),"8","#"),"7","#"),"6","#"),"5","#"),"4","#"),"3","#"),"2","#"),"1","#"),"0","#"),"$","")," ",""),",","@"),"&gt;","@"),"&lt;","@"),"=","@"),")","@"),"(","@"),"^","@"),"/","@"),"+","@"),"*","@"),"-","@"))-LEN(SUBSTITUTE(SUBSTITUTE(SUBSTITUTE(SUBSTITUTE(SUBSTITUTE(SUBSTITUTE(SUBSTITUTE(SUBSTITUTE(SUBSTITUTE(SUBSTITUTE(SUBSTITUTE(SUBSTITUTE(SUBSTITUTE(SUBSTITUTE(SUBSTITUTE(SUBSTITUTE(SUBSTITUTE(SUBSTITUTE(SUBSTITUTE(SUBSTITUTE(SUBSTITUTE(SUBSTITUTE(SUBSTITUTE(SUBSTITUTE(IF(_xlfn.ISFORMULA('4 Order of Operations'!G27),_xlfn.FORMULATEXT('4 Order of Operations'!G27),'4 Order of Operations'!G27),"9","#"),"8","#"),"7","#"),"6","#"),"5","#"),"4","#"),"3","#"),"2","#"),"1","#"),"0","#"),"$","")," ",""),",","@"),"&gt;","@"),"&lt;","@"),"=","@"),")","@"),"(","@"),"^","@"),"/","@"),"+","@"),"*","@"),"-","@"),"@#","")))/2&gt;(LEN(SUBSTITUTE(SUBSTITUTE(SUBSTITUTE(SUBSTITUTE(SUBSTITUTE(SUBSTITUTE(SUBSTITUTE(SUBSTITUTE(SUBSTITUTE(SUBSTITUTE(SUBSTITUTE(SUBSTITUTE(SUBSTITUTE(SUBSTITUTE(SUBSTITUTE(SUBSTITUTE(SUBSTITUTE(SUBSTITUTE(SUBSTITUTE(SUBSTITUTE(SUBSTITUTE(SUBSTITUTE(SUBSTITUTE(IF(_xlfn.ISFORMULA('#_4 Order of Operations'!G27),_xlfn.FORMULATEXT('#_4 Order of Operations'!G27),'#_4 Order of Operations'!G27),"9","#"),"8","#"),"7","#"),"6","#"),"5","#"),"4","#"),"3","#"),"2","#"),"1","#"),"0","#"),"$","")," ",""),",","@"),"&gt;","@"),"&lt;","@"),"=","@"),")","@"),"(","@"),"^","@"),"/","@"),"+","@"),"*","@"),"-","@"))-LEN(SUBSTITUTE(SUBSTITUTE(SUBSTITUTE(SUBSTITUTE(SUBSTITUTE(SUBSTITUTE(SUBSTITUTE(SUBSTITUTE(SUBSTITUTE(SUBSTITUTE(SUBSTITUTE(SUBSTITUTE(SUBSTITUTE(SUBSTITUTE(SUBSTITUTE(SUBSTITUTE(SUBSTITUTE(SUBSTITUTE(SUBSTITUTE(SUBSTITUTE(SUBSTITUTE(SUBSTITUTE(SUBSTITUTE(SUBSTITUTE(IF(_xlfn.ISFORMULA('#_4 Order of Operations'!G27),_xlfn.FORMULATEXT('#_4 Order of Operations'!G27),'#_4 Order of Operations'!G27),"9","#"),"8","#"),"7","#"),"6","#"),"5","#"),"4","#"),"3","#"),"2","#"),"1","#"),"0","#"),"$","")," ",""),",","@"),"&gt;","@"),"&lt;","@"),"=","@"),")","@"),"(","@"),"^","@"),"/","@"),"+","@"),"*","@"),"-","@"),"@#","")))/2,TRUE,FALSE),"HardCodeMsg",IF(LEN(IF(_xlfn.ISFORMULA('4 Order of Operations'!G27),_xlfn.FORMULATEXT('4 Order of Operations'!G27),'4 Order of Operations'!G27))-LEN(SUBSTITUTE(IF(_xlfn.ISFORMULA('4 Order of Operations'!G27),_xlfn.FORMULATEXT('4 Order of Operations'!G27),'4 Order of Operations'!G27),"""",""))&gt;LEN(IF(_xlfn.ISFORMULA('#_4 Order of Operations'!G27),_xlfn.FORMULATEXT('#_4 Order of Operations'!G27),'#_4 Order of Operations'!G27))-LEN(SUBSTITUTE(IF(_xlfn.ISFORMULA('#_4 Order of Operations'!G27),_xlfn.FORMULATEXT('#_4 Order of Operations'!G27),'#_4 Order of Operations'!G27),"""","")),TRUE,FALSE),"HardQuoteMsg",IF(LEN(IF(_xlfn.ISFORMULA('4 Order of Operations'!G27),_xlfn.FORMULATEXT('4 Order of Operations'!G27),'4 Order of Operations'!G27))-LEN(SUBSTITUTE(IF(_xlfn.ISFORMULA('4 Order of Operations'!G27),_xlfn.FORMULATEXT('4 Order of Operations'!G27),'4 Order of Operations'!G27),"$",""))&lt;LEN(IF(_xlfn.ISFORMULA('#_4 Order of Operations'!G27),_xlfn.FORMULATEXT('#_4 Order of Operations'!G27),'#_4 Order of Operations'!G27))-LEN(SUBSTITUTE(IF(_xlfn.ISFORMULA('#_4 Order of Operations'!G27),_xlfn.FORMULATEXT('#_4 Order of Operations'!G27),'#_4 Order of Operations'!G27),"$","")),TRUE,FALSE),"MissingAbsMsg",_xlfn.IFS(ISTEXT('#_4 Order of Operations'!G27),FALSE,ISLOGICAL('#_4 Order of Operations'!G27),FALSE,SUBSTITUTE(CELL("format",'#_4 Order of Operations'!G27),"-","")=SUBSTITUTE(CELL("format",'4 Order of Operations'!G27),"-",""),FALSE,CELL("format",'#_4 Order of Operations'!G27)="G",FALSE,AND(CELL("format",'#_4 Order of Operations'!G27)="F0",CELL("format",'4 Order of Operations'!G27)="G"),FALSE,TRUE,IFERROR(IF(MATCH(CELL("format",'#_4 Order of Operations'!G27),FormatCodes_SFX!$A$4:$A$53,0)&gt;0,TRUE),FALSE),TRUE,TRUE),"FormatMsg",TRUE,"PerfectMsg")</f>
        <v>PerfectMsg</v>
      </c>
      <c r="H27" s="242" t="str">
        <f ca="1">_xlfn.IFS(ISBLANK('4 Order of Operations'!H27),"",IF(NOT(ISNA('#_4 Order of Operations'!H27)),IF(ISNA('4 Order of Operations'!H27),TRUE,FALSE),FALSE),"StuNAMsg",IF(AND(ISNA('#_4 Order of Operations'!H27),ISNA('4 Order of Operations'!H27)),TRUE,FALSE),"PerfectMsg",IF(NOT(ISERROR('#_4 Order of Operations'!H27)),IF(ISERROR('4 Order of Operations'!H27),TRUE,FALSE),FALSE),"StuErrorMsg",IF(TYPE('#_4 Order of Operations'!H27)&lt;&gt;TYPE('4 Order of Operations'!H27),TRUE,FALSE),"WrongTypeMsg",IF(_xlfn.ISFORMULA('#_4 Order of Operations'!H27),IF(NOT(_xlfn.ISFORMULA('4 Order of Operations'!H27)),TRUE),FALSE),"MissingFormulaMsg",IF(NOT(AND(ISNUMBER(FIND("[",_xlfn.FORMULATEXT('#_4 Order of Operations'!H27))),ISNUMBER(FIND("!",_xlfn.FORMULATEXT('#_4 Order of Operations'!H27))))),AND(ISNUMBER(FIND("[",_xlfn.FORMULATEXT('4 Order of Operations'!H27))),ISNUMBER(FIND("!",_xlfn.FORMULATEXT('4 Order of Operations'!H27)))),FALSE),"ExternalRefsMsg",IF(ISNUMBER('#_4 Order of Operations'!H27),IF(ABS('#_4 Order of Operations'!H27-'4 Order of Operations'!H27)&gt;0.00001,TRUE,FALSE),IF('#_4 Order of Operations'!H27&lt;&gt;'4 Order of Operations'!H27,TRUE,FALSE)),IF(ISNUMBER('#_4 Order of Operations'!H27),IF('#_4 Order of Operations'!H27&gt;'4 Order of Operations'!H27,"TooLow","TooHigh"),"WrongAnswer"),NOT(_xlfn.ISFORMULA('#_4 Order of Operations'!H27)),IF(_xlfn.IFS(ISTEXT('#_4 Order of Operations'!H27),FALSE,ISLOGICAL('#_4 Order of Operations'!H27),FALSE,SUBSTITUTE(CELL("format",'#_4 Order of Operations'!H27),"-","")=SUBSTITUTE(CELL("format",'4 Order of Operations'!H27),"-",""),FALSE,CELL("format",'#_4 Order of Operations'!H27)="G",FALSE,AND(CELL("format",'#_4 Order of Operations'!H27)="F0",CELL("format",'4 Order of Operations'!H27)="G"),FALSE,TRUE,IFERROR(IF(MATCH(CELL("format",'#_4 Order of Operations'!H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4 Order of Operations'!H27),_xlfn.FORMULATEXT('4 Order of Operations'!H27),'4 Order of Operations'!H27),"9","#"),"8","#"),"7","#"),"6","#"),"5","#"),"4","#"),"3","#"),"2","#"),"1","#"),"0","#"),"$","")," ",""),",","@"),"&gt;","@"),"&lt;","@"),"=","@"),")","@"),"(","@"),"^","@"),"/","@"),"+","@"),"*","@"),"-","@"))-LEN(SUBSTITUTE(SUBSTITUTE(SUBSTITUTE(SUBSTITUTE(SUBSTITUTE(SUBSTITUTE(SUBSTITUTE(SUBSTITUTE(SUBSTITUTE(SUBSTITUTE(SUBSTITUTE(SUBSTITUTE(SUBSTITUTE(SUBSTITUTE(SUBSTITUTE(SUBSTITUTE(SUBSTITUTE(SUBSTITUTE(SUBSTITUTE(SUBSTITUTE(SUBSTITUTE(SUBSTITUTE(SUBSTITUTE(SUBSTITUTE(IF(_xlfn.ISFORMULA('4 Order of Operations'!H27),_xlfn.FORMULATEXT('4 Order of Operations'!H27),'4 Order of Operations'!H27),"9","#"),"8","#"),"7","#"),"6","#"),"5","#"),"4","#"),"3","#"),"2","#"),"1","#"),"0","#"),"$","")," ",""),",","@"),"&gt;","@"),"&lt;","@"),"=","@"),")","@"),"(","@"),"^","@"),"/","@"),"+","@"),"*","@"),"-","@"),"@#","")))/2&gt;(LEN(SUBSTITUTE(SUBSTITUTE(SUBSTITUTE(SUBSTITUTE(SUBSTITUTE(SUBSTITUTE(SUBSTITUTE(SUBSTITUTE(SUBSTITUTE(SUBSTITUTE(SUBSTITUTE(SUBSTITUTE(SUBSTITUTE(SUBSTITUTE(SUBSTITUTE(SUBSTITUTE(SUBSTITUTE(SUBSTITUTE(SUBSTITUTE(SUBSTITUTE(SUBSTITUTE(SUBSTITUTE(SUBSTITUTE(IF(_xlfn.ISFORMULA('#_4 Order of Operations'!H27),_xlfn.FORMULATEXT('#_4 Order of Operations'!H27),'#_4 Order of Operations'!H27),"9","#"),"8","#"),"7","#"),"6","#"),"5","#"),"4","#"),"3","#"),"2","#"),"1","#"),"0","#"),"$","")," ",""),",","@"),"&gt;","@"),"&lt;","@"),"=","@"),")","@"),"(","@"),"^","@"),"/","@"),"+","@"),"*","@"),"-","@"))-LEN(SUBSTITUTE(SUBSTITUTE(SUBSTITUTE(SUBSTITUTE(SUBSTITUTE(SUBSTITUTE(SUBSTITUTE(SUBSTITUTE(SUBSTITUTE(SUBSTITUTE(SUBSTITUTE(SUBSTITUTE(SUBSTITUTE(SUBSTITUTE(SUBSTITUTE(SUBSTITUTE(SUBSTITUTE(SUBSTITUTE(SUBSTITUTE(SUBSTITUTE(SUBSTITUTE(SUBSTITUTE(SUBSTITUTE(SUBSTITUTE(IF(_xlfn.ISFORMULA('#_4 Order of Operations'!H27),_xlfn.FORMULATEXT('#_4 Order of Operations'!H27),'#_4 Order of Operations'!H27),"9","#"),"8","#"),"7","#"),"6","#"),"5","#"),"4","#"),"3","#"),"2","#"),"1","#"),"0","#"),"$","")," ",""),",","@"),"&gt;","@"),"&lt;","@"),"=","@"),")","@"),"(","@"),"^","@"),"/","@"),"+","@"),"*","@"),"-","@"),"@#","")))/2,TRUE,FALSE),"HardCodeMsg",IF(LEN(IF(_xlfn.ISFORMULA('4 Order of Operations'!H27),_xlfn.FORMULATEXT('4 Order of Operations'!H27),'4 Order of Operations'!H27))-LEN(SUBSTITUTE(IF(_xlfn.ISFORMULA('4 Order of Operations'!H27),_xlfn.FORMULATEXT('4 Order of Operations'!H27),'4 Order of Operations'!H27),"""",""))&gt;LEN(IF(_xlfn.ISFORMULA('#_4 Order of Operations'!H27),_xlfn.FORMULATEXT('#_4 Order of Operations'!H27),'#_4 Order of Operations'!H27))-LEN(SUBSTITUTE(IF(_xlfn.ISFORMULA('#_4 Order of Operations'!H27),_xlfn.FORMULATEXT('#_4 Order of Operations'!H27),'#_4 Order of Operations'!H27),"""","")),TRUE,FALSE),"HardQuoteMsg",IF(LEN(IF(_xlfn.ISFORMULA('4 Order of Operations'!H27),_xlfn.FORMULATEXT('4 Order of Operations'!H27),'4 Order of Operations'!H27))-LEN(SUBSTITUTE(IF(_xlfn.ISFORMULA('4 Order of Operations'!H27),_xlfn.FORMULATEXT('4 Order of Operations'!H27),'4 Order of Operations'!H27),"$",""))&lt;LEN(IF(_xlfn.ISFORMULA('#_4 Order of Operations'!H27),_xlfn.FORMULATEXT('#_4 Order of Operations'!H27),'#_4 Order of Operations'!H27))-LEN(SUBSTITUTE(IF(_xlfn.ISFORMULA('#_4 Order of Operations'!H27),_xlfn.FORMULATEXT('#_4 Order of Operations'!H27),'#_4 Order of Operations'!H27),"$","")),TRUE,FALSE),"MissingAbsMsg",_xlfn.IFS(ISTEXT('#_4 Order of Operations'!H27),FALSE,ISLOGICAL('#_4 Order of Operations'!H27),FALSE,SUBSTITUTE(CELL("format",'#_4 Order of Operations'!H27),"-","")=SUBSTITUTE(CELL("format",'4 Order of Operations'!H27),"-",""),FALSE,CELL("format",'#_4 Order of Operations'!H27)="G",FALSE,AND(CELL("format",'#_4 Order of Operations'!H27)="F0",CELL("format",'4 Order of Operations'!H27)="G"),FALSE,TRUE,IFERROR(IF(MATCH(CELL("format",'#_4 Order of Operations'!H27),FormatCodes_SFX!$A$4:$A$53,0)&gt;0,TRUE),FALSE),TRUE,TRUE),"FormatMsg",TRUE,"PerfectMsg")</f>
        <v>PerfectMsg</v>
      </c>
      <c r="I27" s="243">
        <v>0</v>
      </c>
      <c r="J27" s="243">
        <v>1</v>
      </c>
      <c r="K27" s="243">
        <v>0</v>
      </c>
      <c r="L27" s="242" t="str">
        <f ca="1">_xlfn.IFS(ISBLANK('4 Order of Operations'!L27),"",IF(NOT(ISNA('#_4 Order of Operations'!L27)),IF(ISNA('4 Order of Operations'!L27),TRUE,FALSE),FALSE),"StuNAMsg",IF(AND(ISNA('#_4 Order of Operations'!L27),ISNA('4 Order of Operations'!L27)),TRUE,FALSE),"PerfectMsg",IF(NOT(ISERROR('#_4 Order of Operations'!L27)),IF(ISERROR('4 Order of Operations'!L27),TRUE,FALSE),FALSE),"StuErrorMsg",IF(TYPE('#_4 Order of Operations'!L27)&lt;&gt;TYPE('4 Order of Operations'!L27),TRUE,FALSE),"WrongTypeMsg",IF(_xlfn.ISFORMULA('#_4 Order of Operations'!L27),IF(NOT(_xlfn.ISFORMULA('4 Order of Operations'!L27)),TRUE),FALSE),"MissingFormulaMsg",IF(NOT(AND(ISNUMBER(FIND("[",_xlfn.FORMULATEXT('#_4 Order of Operations'!L27))),ISNUMBER(FIND("!",_xlfn.FORMULATEXT('#_4 Order of Operations'!L27))))),AND(ISNUMBER(FIND("[",_xlfn.FORMULATEXT('4 Order of Operations'!L27))),ISNUMBER(FIND("!",_xlfn.FORMULATEXT('4 Order of Operations'!L27)))),FALSE),"ExternalRefsMsg",IF(ISNUMBER('#_4 Order of Operations'!L27),IF(ABS('#_4 Order of Operations'!L27-'4 Order of Operations'!L27)&gt;0.00001,TRUE,FALSE),IF('#_4 Order of Operations'!L27&lt;&gt;'4 Order of Operations'!L27,TRUE,FALSE)),IF(ISNUMBER('#_4 Order of Operations'!L27),IF('#_4 Order of Operations'!L27&gt;'4 Order of Operations'!L27,"TooLow","TooHigh"),"WrongAnswer"),NOT(_xlfn.ISFORMULA('#_4 Order of Operations'!L27)),IF(_xlfn.IFS(ISTEXT('#_4 Order of Operations'!L27),FALSE,ISLOGICAL('#_4 Order of Operations'!L27),FALSE,SUBSTITUTE(CELL("format",'#_4 Order of Operations'!L27),"-","")=SUBSTITUTE(CELL("format",'4 Order of Operations'!L27),"-",""),FALSE,CELL("format",'#_4 Order of Operations'!L27)="G",FALSE,AND(CELL("format",'#_4 Order of Operations'!L27)="F0",CELL("format",'4 Order of Operations'!L27)="G"),FALSE,TRUE,IFERROR(IF(MATCH(CELL("format",'#_4 Order of Operations'!L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4 Order of Operations'!L27),_xlfn.FORMULATEXT('4 Order of Operations'!L27),'4 Order of Operations'!L27),"9","#"),"8","#"),"7","#"),"6","#"),"5","#"),"4","#"),"3","#"),"2","#"),"1","#"),"0","#"),"$","")," ",""),",","@"),"&gt;","@"),"&lt;","@"),"=","@"),")","@"),"(","@"),"^","@"),"/","@"),"+","@"),"*","@"),"-","@"))-LEN(SUBSTITUTE(SUBSTITUTE(SUBSTITUTE(SUBSTITUTE(SUBSTITUTE(SUBSTITUTE(SUBSTITUTE(SUBSTITUTE(SUBSTITUTE(SUBSTITUTE(SUBSTITUTE(SUBSTITUTE(SUBSTITUTE(SUBSTITUTE(SUBSTITUTE(SUBSTITUTE(SUBSTITUTE(SUBSTITUTE(SUBSTITUTE(SUBSTITUTE(SUBSTITUTE(SUBSTITUTE(SUBSTITUTE(SUBSTITUTE(IF(_xlfn.ISFORMULA('4 Order of Operations'!L27),_xlfn.FORMULATEXT('4 Order of Operations'!L27),'4 Order of Operations'!L27),"9","#"),"8","#"),"7","#"),"6","#"),"5","#"),"4","#"),"3","#"),"2","#"),"1","#"),"0","#"),"$","")," ",""),",","@"),"&gt;","@"),"&lt;","@"),"=","@"),")","@"),"(","@"),"^","@"),"/","@"),"+","@"),"*","@"),"-","@"),"@#","")))/2&gt;(LEN(SUBSTITUTE(SUBSTITUTE(SUBSTITUTE(SUBSTITUTE(SUBSTITUTE(SUBSTITUTE(SUBSTITUTE(SUBSTITUTE(SUBSTITUTE(SUBSTITUTE(SUBSTITUTE(SUBSTITUTE(SUBSTITUTE(SUBSTITUTE(SUBSTITUTE(SUBSTITUTE(SUBSTITUTE(SUBSTITUTE(SUBSTITUTE(SUBSTITUTE(SUBSTITUTE(SUBSTITUTE(SUBSTITUTE(IF(_xlfn.ISFORMULA('#_4 Order of Operations'!L27),_xlfn.FORMULATEXT('#_4 Order of Operations'!L27),'#_4 Order of Operations'!L27),"9","#"),"8","#"),"7","#"),"6","#"),"5","#"),"4","#"),"3","#"),"2","#"),"1","#"),"0","#"),"$","")," ",""),",","@"),"&gt;","@"),"&lt;","@"),"=","@"),")","@"),"(","@"),"^","@"),"/","@"),"+","@"),"*","@"),"-","@"))-LEN(SUBSTITUTE(SUBSTITUTE(SUBSTITUTE(SUBSTITUTE(SUBSTITUTE(SUBSTITUTE(SUBSTITUTE(SUBSTITUTE(SUBSTITUTE(SUBSTITUTE(SUBSTITUTE(SUBSTITUTE(SUBSTITUTE(SUBSTITUTE(SUBSTITUTE(SUBSTITUTE(SUBSTITUTE(SUBSTITUTE(SUBSTITUTE(SUBSTITUTE(SUBSTITUTE(SUBSTITUTE(SUBSTITUTE(SUBSTITUTE(IF(_xlfn.ISFORMULA('#_4 Order of Operations'!L27),_xlfn.FORMULATEXT('#_4 Order of Operations'!L27),'#_4 Order of Operations'!L27),"9","#"),"8","#"),"7","#"),"6","#"),"5","#"),"4","#"),"3","#"),"2","#"),"1","#"),"0","#"),"$","")," ",""),",","@"),"&gt;","@"),"&lt;","@"),"=","@"),")","@"),"(","@"),"^","@"),"/","@"),"+","@"),"*","@"),"-","@"),"@#","")))/2,TRUE,FALSE),"HardCodeMsg",IF(LEN(IF(_xlfn.ISFORMULA('4 Order of Operations'!L27),_xlfn.FORMULATEXT('4 Order of Operations'!L27),'4 Order of Operations'!L27))-LEN(SUBSTITUTE(IF(_xlfn.ISFORMULA('4 Order of Operations'!L27),_xlfn.FORMULATEXT('4 Order of Operations'!L27),'4 Order of Operations'!L27),"""",""))&gt;LEN(IF(_xlfn.ISFORMULA('#_4 Order of Operations'!L27),_xlfn.FORMULATEXT('#_4 Order of Operations'!L27),'#_4 Order of Operations'!L27))-LEN(SUBSTITUTE(IF(_xlfn.ISFORMULA('#_4 Order of Operations'!L27),_xlfn.FORMULATEXT('#_4 Order of Operations'!L27),'#_4 Order of Operations'!L27),"""","")),TRUE,FALSE),"HardQuoteMsg",IF(LEN(IF(_xlfn.ISFORMULA('4 Order of Operations'!L27),_xlfn.FORMULATEXT('4 Order of Operations'!L27),'4 Order of Operations'!L27))-LEN(SUBSTITUTE(IF(_xlfn.ISFORMULA('4 Order of Operations'!L27),_xlfn.FORMULATEXT('4 Order of Operations'!L27),'4 Order of Operations'!L27),"$",""))&lt;LEN(IF(_xlfn.ISFORMULA('#_4 Order of Operations'!L27),_xlfn.FORMULATEXT('#_4 Order of Operations'!L27),'#_4 Order of Operations'!L27))-LEN(SUBSTITUTE(IF(_xlfn.ISFORMULA('#_4 Order of Operations'!L27),_xlfn.FORMULATEXT('#_4 Order of Operations'!L27),'#_4 Order of Operations'!L27),"$","")),TRUE,FALSE),"MissingAbsMsg",_xlfn.IFS(ISTEXT('#_4 Order of Operations'!L27),FALSE,ISLOGICAL('#_4 Order of Operations'!L27),FALSE,SUBSTITUTE(CELL("format",'#_4 Order of Operations'!L27),"-","")=SUBSTITUTE(CELL("format",'4 Order of Operations'!L27),"-",""),FALSE,CELL("format",'#_4 Order of Operations'!L27)="G",FALSE,AND(CELL("format",'#_4 Order of Operations'!L27)="F0",CELL("format",'4 Order of Operations'!L27)="G"),FALSE,TRUE,IFERROR(IF(MATCH(CELL("format",'#_4 Order of Operations'!L27),FormatCodes_SFX!$A$4:$A$53,0)&gt;0,TRUE),FALSE),TRUE,TRUE),"FormatMsg",TRUE,"PerfectMsg")</f>
        <v>PerfectMsg</v>
      </c>
      <c r="M27" s="220" t="str">
        <f ca="1">_xlfn.IFS(ISBLANK('4 Order of Operations'!M27),"",IF(NOT(ISNA('#_4 Order of Operations'!M27)),IF(ISNA('4 Order of Operations'!M27),TRUE,FALSE),FALSE),"StuNAMsg",IF(AND(ISNA('#_4 Order of Operations'!M27),ISNA('4 Order of Operations'!M27)),TRUE,FALSE),"PerfectMsg",IF(NOT(ISERROR('#_4 Order of Operations'!M27)),IF(ISERROR('4 Order of Operations'!M27),TRUE,FALSE),FALSE),"StuErrorMsg",IF(TYPE('#_4 Order of Operations'!M27)&lt;&gt;TYPE('4 Order of Operations'!M27),TRUE,FALSE),"WrongTypeMsg",IF(_xlfn.ISFORMULA('#_4 Order of Operations'!M27),IF(NOT(_xlfn.ISFORMULA('4 Order of Operations'!M27)),TRUE),FALSE),"MissingFormulaMsg",IF(NOT(AND(ISNUMBER(FIND("[",_xlfn.FORMULATEXT('#_4 Order of Operations'!M27))),ISNUMBER(FIND("!",_xlfn.FORMULATEXT('#_4 Order of Operations'!M27))))),AND(ISNUMBER(FIND("[",_xlfn.FORMULATEXT('4 Order of Operations'!M27))),ISNUMBER(FIND("!",_xlfn.FORMULATEXT('4 Order of Operations'!M27)))),FALSE),"ExternalRefsMsg",IF(ISNUMBER('#_4 Order of Operations'!M27),IF(ABS('#_4 Order of Operations'!M27-'4 Order of Operations'!M27)&gt;0.00001,TRUE,FALSE),IF('#_4 Order of Operations'!M27&lt;&gt;'4 Order of Operations'!M27,TRUE,FALSE)),IF(ISNUMBER('#_4 Order of Operations'!M27),IF('#_4 Order of Operations'!M27&gt;'4 Order of Operations'!M27,"TooLow","TooHigh"),"WrongAnswer"),NOT(_xlfn.ISFORMULA('#_4 Order of Operations'!M27)),IF(_xlfn.IFS(ISTEXT('#_4 Order of Operations'!M27),FALSE,ISLOGICAL('#_4 Order of Operations'!M27),FALSE,SUBSTITUTE(CELL("format",'#_4 Order of Operations'!M27),"-","")=SUBSTITUTE(CELL("format",'4 Order of Operations'!M27),"-",""),FALSE,CELL("format",'#_4 Order of Operations'!M27)="G",FALSE,AND(CELL("format",'#_4 Order of Operations'!M27)="F0",CELL("format",'4 Order of Operations'!M27)="G"),FALSE,TRUE,IFERROR(IF(MATCH(CELL("format",'#_4 Order of Operations'!M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4 Order of Operations'!M27),_xlfn.FORMULATEXT('4 Order of Operations'!M27),'4 Order of Operations'!M27),"9","#"),"8","#"),"7","#"),"6","#"),"5","#"),"4","#"),"3","#"),"2","#"),"1","#"),"0","#"),"$","")," ",""),",","@"),"&gt;","@"),"&lt;","@"),"=","@"),")","@"),"(","@"),"^","@"),"/","@"),"+","@"),"*","@"),"-","@"))-LEN(SUBSTITUTE(SUBSTITUTE(SUBSTITUTE(SUBSTITUTE(SUBSTITUTE(SUBSTITUTE(SUBSTITUTE(SUBSTITUTE(SUBSTITUTE(SUBSTITUTE(SUBSTITUTE(SUBSTITUTE(SUBSTITUTE(SUBSTITUTE(SUBSTITUTE(SUBSTITUTE(SUBSTITUTE(SUBSTITUTE(SUBSTITUTE(SUBSTITUTE(SUBSTITUTE(SUBSTITUTE(SUBSTITUTE(SUBSTITUTE(IF(_xlfn.ISFORMULA('4 Order of Operations'!M27),_xlfn.FORMULATEXT('4 Order of Operations'!M27),'4 Order of Operations'!M27),"9","#"),"8","#"),"7","#"),"6","#"),"5","#"),"4","#"),"3","#"),"2","#"),"1","#"),"0","#"),"$","")," ",""),",","@"),"&gt;","@"),"&lt;","@"),"=","@"),")","@"),"(","@"),"^","@"),"/","@"),"+","@"),"*","@"),"-","@"),"@#","")))/2&gt;(LEN(SUBSTITUTE(SUBSTITUTE(SUBSTITUTE(SUBSTITUTE(SUBSTITUTE(SUBSTITUTE(SUBSTITUTE(SUBSTITUTE(SUBSTITUTE(SUBSTITUTE(SUBSTITUTE(SUBSTITUTE(SUBSTITUTE(SUBSTITUTE(SUBSTITUTE(SUBSTITUTE(SUBSTITUTE(SUBSTITUTE(SUBSTITUTE(SUBSTITUTE(SUBSTITUTE(SUBSTITUTE(SUBSTITUTE(IF(_xlfn.ISFORMULA('#_4 Order of Operations'!M27),_xlfn.FORMULATEXT('#_4 Order of Operations'!M27),'#_4 Order of Operations'!M27),"9","#"),"8","#"),"7","#"),"6","#"),"5","#"),"4","#"),"3","#"),"2","#"),"1","#"),"0","#"),"$","")," ",""),",","@"),"&gt;","@"),"&lt;","@"),"=","@"),")","@"),"(","@"),"^","@"),"/","@"),"+","@"),"*","@"),"-","@"))-LEN(SUBSTITUTE(SUBSTITUTE(SUBSTITUTE(SUBSTITUTE(SUBSTITUTE(SUBSTITUTE(SUBSTITUTE(SUBSTITUTE(SUBSTITUTE(SUBSTITUTE(SUBSTITUTE(SUBSTITUTE(SUBSTITUTE(SUBSTITUTE(SUBSTITUTE(SUBSTITUTE(SUBSTITUTE(SUBSTITUTE(SUBSTITUTE(SUBSTITUTE(SUBSTITUTE(SUBSTITUTE(SUBSTITUTE(SUBSTITUTE(IF(_xlfn.ISFORMULA('#_4 Order of Operations'!M27),_xlfn.FORMULATEXT('#_4 Order of Operations'!M27),'#_4 Order of Operations'!M27),"9","#"),"8","#"),"7","#"),"6","#"),"5","#"),"4","#"),"3","#"),"2","#"),"1","#"),"0","#"),"$","")," ",""),",","@"),"&gt;","@"),"&lt;","@"),"=","@"),")","@"),"(","@"),"^","@"),"/","@"),"+","@"),"*","@"),"-","@"),"@#","")))/2,TRUE,FALSE),"HardCodeMsg",IF(LEN(IF(_xlfn.ISFORMULA('4 Order of Operations'!M27),_xlfn.FORMULATEXT('4 Order of Operations'!M27),'4 Order of Operations'!M27))-LEN(SUBSTITUTE(IF(_xlfn.ISFORMULA('4 Order of Operations'!M27),_xlfn.FORMULATEXT('4 Order of Operations'!M27),'4 Order of Operations'!M27),"""",""))&gt;LEN(IF(_xlfn.ISFORMULA('#_4 Order of Operations'!M27),_xlfn.FORMULATEXT('#_4 Order of Operations'!M27),'#_4 Order of Operations'!M27))-LEN(SUBSTITUTE(IF(_xlfn.ISFORMULA('#_4 Order of Operations'!M27),_xlfn.FORMULATEXT('#_4 Order of Operations'!M27),'#_4 Order of Operations'!M27),"""","")),TRUE,FALSE),"HardQuoteMsg",IF(LEN(IF(_xlfn.ISFORMULA('4 Order of Operations'!M27),_xlfn.FORMULATEXT('4 Order of Operations'!M27),'4 Order of Operations'!M27))-LEN(SUBSTITUTE(IF(_xlfn.ISFORMULA('4 Order of Operations'!M27),_xlfn.FORMULATEXT('4 Order of Operations'!M27),'4 Order of Operations'!M27),"$",""))&lt;LEN(IF(_xlfn.ISFORMULA('#_4 Order of Operations'!M27),_xlfn.FORMULATEXT('#_4 Order of Operations'!M27),'#_4 Order of Operations'!M27))-LEN(SUBSTITUTE(IF(_xlfn.ISFORMULA('#_4 Order of Operations'!M27),_xlfn.FORMULATEXT('#_4 Order of Operations'!M27),'#_4 Order of Operations'!M27),"$","")),TRUE,FALSE),"MissingAbsMsg",_xlfn.IFS(ISTEXT('#_4 Order of Operations'!M27),FALSE,ISLOGICAL('#_4 Order of Operations'!M27),FALSE,SUBSTITUTE(CELL("format",'#_4 Order of Operations'!M27),"-","")=SUBSTITUTE(CELL("format",'4 Order of Operations'!M27),"-",""),FALSE,CELL("format",'#_4 Order of Operations'!M27)="G",FALSE,AND(CELL("format",'#_4 Order of Operations'!M27)="F0",CELL("format",'4 Order of Operations'!M27)="G"),FALSE,TRUE,IFERROR(IF(MATCH(CELL("format",'#_4 Order of Operations'!M27),FormatCodes_SFX!$A$4:$A$53,0)&gt;0,TRUE),FALSE),TRUE,TRUE),"FormatMsg",TRUE,"PerfectMsg")</f>
        <v>PerfectMsg</v>
      </c>
    </row>
    <row r="28" spans="2:15">
      <c r="B28" s="241">
        <v>0</v>
      </c>
      <c r="C28" s="241">
        <v>0</v>
      </c>
      <c r="D28" s="241">
        <v>0</v>
      </c>
      <c r="E28" s="241">
        <v>0</v>
      </c>
      <c r="F28" s="241">
        <v>0</v>
      </c>
      <c r="G28" s="242" t="str">
        <f ca="1">_xlfn.IFS(ISBLANK('4 Order of Operations'!G28),"",IF(NOT(ISNA('#_4 Order of Operations'!G28)),IF(ISNA('4 Order of Operations'!G28),TRUE,FALSE),FALSE),"StuNAMsg",IF(AND(ISNA('#_4 Order of Operations'!G28),ISNA('4 Order of Operations'!G28)),TRUE,FALSE),"PerfectMsg",IF(NOT(ISERROR('#_4 Order of Operations'!G28)),IF(ISERROR('4 Order of Operations'!G28),TRUE,FALSE),FALSE),"StuErrorMsg",IF(TYPE('#_4 Order of Operations'!G28)&lt;&gt;TYPE('4 Order of Operations'!G28),TRUE,FALSE),"WrongTypeMsg",IF(_xlfn.ISFORMULA('#_4 Order of Operations'!G28),IF(NOT(_xlfn.ISFORMULA('4 Order of Operations'!G28)),TRUE),FALSE),"MissingFormulaMsg",IF(NOT(AND(ISNUMBER(FIND("[",_xlfn.FORMULATEXT('#_4 Order of Operations'!G28))),ISNUMBER(FIND("!",_xlfn.FORMULATEXT('#_4 Order of Operations'!G28))))),AND(ISNUMBER(FIND("[",_xlfn.FORMULATEXT('4 Order of Operations'!G28))),ISNUMBER(FIND("!",_xlfn.FORMULATEXT('4 Order of Operations'!G28)))),FALSE),"ExternalRefsMsg",IF(ISNUMBER('#_4 Order of Operations'!G28),IF(ABS('#_4 Order of Operations'!G28-'4 Order of Operations'!G28)&gt;0.00001,TRUE,FALSE),IF('#_4 Order of Operations'!G28&lt;&gt;'4 Order of Operations'!G28,TRUE,FALSE)),IF(ISNUMBER('#_4 Order of Operations'!G28),IF('#_4 Order of Operations'!G28&gt;'4 Order of Operations'!G28,"TooLow","TooHigh"),"WrongAnswer"),NOT(_xlfn.ISFORMULA('#_4 Order of Operations'!G28)),IF(_xlfn.IFS(ISTEXT('#_4 Order of Operations'!G28),FALSE,ISLOGICAL('#_4 Order of Operations'!G28),FALSE,SUBSTITUTE(CELL("format",'#_4 Order of Operations'!G28),"-","")=SUBSTITUTE(CELL("format",'4 Order of Operations'!G28),"-",""),FALSE,CELL("format",'#_4 Order of Operations'!G28)="G",FALSE,AND(CELL("format",'#_4 Order of Operations'!G28)="F0",CELL("format",'4 Order of Operations'!G28)="G"),FALSE,TRUE,IFERROR(IF(MATCH(CELL("format",'#_4 Order of Operations'!G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4 Order of Operations'!G28),_xlfn.FORMULATEXT('4 Order of Operations'!G28),'4 Order of Operations'!G28),"9","#"),"8","#"),"7","#"),"6","#"),"5","#"),"4","#"),"3","#"),"2","#"),"1","#"),"0","#"),"$","")," ",""),",","@"),"&gt;","@"),"&lt;","@"),"=","@"),")","@"),"(","@"),"^","@"),"/","@"),"+","@"),"*","@"),"-","@"))-LEN(SUBSTITUTE(SUBSTITUTE(SUBSTITUTE(SUBSTITUTE(SUBSTITUTE(SUBSTITUTE(SUBSTITUTE(SUBSTITUTE(SUBSTITUTE(SUBSTITUTE(SUBSTITUTE(SUBSTITUTE(SUBSTITUTE(SUBSTITUTE(SUBSTITUTE(SUBSTITUTE(SUBSTITUTE(SUBSTITUTE(SUBSTITUTE(SUBSTITUTE(SUBSTITUTE(SUBSTITUTE(SUBSTITUTE(SUBSTITUTE(IF(_xlfn.ISFORMULA('4 Order of Operations'!G28),_xlfn.FORMULATEXT('4 Order of Operations'!G28),'4 Order of Operations'!G28),"9","#"),"8","#"),"7","#"),"6","#"),"5","#"),"4","#"),"3","#"),"2","#"),"1","#"),"0","#"),"$","")," ",""),",","@"),"&gt;","@"),"&lt;","@"),"=","@"),")","@"),"(","@"),"^","@"),"/","@"),"+","@"),"*","@"),"-","@"),"@#","")))/2&gt;(LEN(SUBSTITUTE(SUBSTITUTE(SUBSTITUTE(SUBSTITUTE(SUBSTITUTE(SUBSTITUTE(SUBSTITUTE(SUBSTITUTE(SUBSTITUTE(SUBSTITUTE(SUBSTITUTE(SUBSTITUTE(SUBSTITUTE(SUBSTITUTE(SUBSTITUTE(SUBSTITUTE(SUBSTITUTE(SUBSTITUTE(SUBSTITUTE(SUBSTITUTE(SUBSTITUTE(SUBSTITUTE(SUBSTITUTE(IF(_xlfn.ISFORMULA('#_4 Order of Operations'!G28),_xlfn.FORMULATEXT('#_4 Order of Operations'!G28),'#_4 Order of Operations'!G28),"9","#"),"8","#"),"7","#"),"6","#"),"5","#"),"4","#"),"3","#"),"2","#"),"1","#"),"0","#"),"$","")," ",""),",","@"),"&gt;","@"),"&lt;","@"),"=","@"),")","@"),"(","@"),"^","@"),"/","@"),"+","@"),"*","@"),"-","@"))-LEN(SUBSTITUTE(SUBSTITUTE(SUBSTITUTE(SUBSTITUTE(SUBSTITUTE(SUBSTITUTE(SUBSTITUTE(SUBSTITUTE(SUBSTITUTE(SUBSTITUTE(SUBSTITUTE(SUBSTITUTE(SUBSTITUTE(SUBSTITUTE(SUBSTITUTE(SUBSTITUTE(SUBSTITUTE(SUBSTITUTE(SUBSTITUTE(SUBSTITUTE(SUBSTITUTE(SUBSTITUTE(SUBSTITUTE(SUBSTITUTE(IF(_xlfn.ISFORMULA('#_4 Order of Operations'!G28),_xlfn.FORMULATEXT('#_4 Order of Operations'!G28),'#_4 Order of Operations'!G28),"9","#"),"8","#"),"7","#"),"6","#"),"5","#"),"4","#"),"3","#"),"2","#"),"1","#"),"0","#"),"$","")," ",""),",","@"),"&gt;","@"),"&lt;","@"),"=","@"),")","@"),"(","@"),"^","@"),"/","@"),"+","@"),"*","@"),"-","@"),"@#","")))/2,TRUE,FALSE),"HardCodeMsg",IF(LEN(IF(_xlfn.ISFORMULA('4 Order of Operations'!G28),_xlfn.FORMULATEXT('4 Order of Operations'!G28),'4 Order of Operations'!G28))-LEN(SUBSTITUTE(IF(_xlfn.ISFORMULA('4 Order of Operations'!G28),_xlfn.FORMULATEXT('4 Order of Operations'!G28),'4 Order of Operations'!G28),"""",""))&gt;LEN(IF(_xlfn.ISFORMULA('#_4 Order of Operations'!G28),_xlfn.FORMULATEXT('#_4 Order of Operations'!G28),'#_4 Order of Operations'!G28))-LEN(SUBSTITUTE(IF(_xlfn.ISFORMULA('#_4 Order of Operations'!G28),_xlfn.FORMULATEXT('#_4 Order of Operations'!G28),'#_4 Order of Operations'!G28),"""","")),TRUE,FALSE),"HardQuoteMsg",IF(LEN(IF(_xlfn.ISFORMULA('4 Order of Operations'!G28),_xlfn.FORMULATEXT('4 Order of Operations'!G28),'4 Order of Operations'!G28))-LEN(SUBSTITUTE(IF(_xlfn.ISFORMULA('4 Order of Operations'!G28),_xlfn.FORMULATEXT('4 Order of Operations'!G28),'4 Order of Operations'!G28),"$",""))&lt;LEN(IF(_xlfn.ISFORMULA('#_4 Order of Operations'!G28),_xlfn.FORMULATEXT('#_4 Order of Operations'!G28),'#_4 Order of Operations'!G28))-LEN(SUBSTITUTE(IF(_xlfn.ISFORMULA('#_4 Order of Operations'!G28),_xlfn.FORMULATEXT('#_4 Order of Operations'!G28),'#_4 Order of Operations'!G28),"$","")),TRUE,FALSE),"MissingAbsMsg",_xlfn.IFS(ISTEXT('#_4 Order of Operations'!G28),FALSE,ISLOGICAL('#_4 Order of Operations'!G28),FALSE,SUBSTITUTE(CELL("format",'#_4 Order of Operations'!G28),"-","")=SUBSTITUTE(CELL("format",'4 Order of Operations'!G28),"-",""),FALSE,CELL("format",'#_4 Order of Operations'!G28)="G",FALSE,AND(CELL("format",'#_4 Order of Operations'!G28)="F0",CELL("format",'4 Order of Operations'!G28)="G"),FALSE,TRUE,IFERROR(IF(MATCH(CELL("format",'#_4 Order of Operations'!G28),FormatCodes_SFX!$A$4:$A$53,0)&gt;0,TRUE),FALSE),TRUE,TRUE),"FormatMsg",TRUE,"PerfectMsg")</f>
        <v>PerfectMsg</v>
      </c>
      <c r="H28" s="242" t="str">
        <f ca="1">_xlfn.IFS(ISBLANK('4 Order of Operations'!H28),"",IF(NOT(ISNA('#_4 Order of Operations'!H28)),IF(ISNA('4 Order of Operations'!H28),TRUE,FALSE),FALSE),"StuNAMsg",IF(AND(ISNA('#_4 Order of Operations'!H28),ISNA('4 Order of Operations'!H28)),TRUE,FALSE),"PerfectMsg",IF(NOT(ISERROR('#_4 Order of Operations'!H28)),IF(ISERROR('4 Order of Operations'!H28),TRUE,FALSE),FALSE),"StuErrorMsg",IF(TYPE('#_4 Order of Operations'!H28)&lt;&gt;TYPE('4 Order of Operations'!H28),TRUE,FALSE),"WrongTypeMsg",IF(_xlfn.ISFORMULA('#_4 Order of Operations'!H28),IF(NOT(_xlfn.ISFORMULA('4 Order of Operations'!H28)),TRUE),FALSE),"MissingFormulaMsg",IF(NOT(AND(ISNUMBER(FIND("[",_xlfn.FORMULATEXT('#_4 Order of Operations'!H28))),ISNUMBER(FIND("!",_xlfn.FORMULATEXT('#_4 Order of Operations'!H28))))),AND(ISNUMBER(FIND("[",_xlfn.FORMULATEXT('4 Order of Operations'!H28))),ISNUMBER(FIND("!",_xlfn.FORMULATEXT('4 Order of Operations'!H28)))),FALSE),"ExternalRefsMsg",IF(ISNUMBER('#_4 Order of Operations'!H28),IF(ABS('#_4 Order of Operations'!H28-'4 Order of Operations'!H28)&gt;0.00001,TRUE,FALSE),IF('#_4 Order of Operations'!H28&lt;&gt;'4 Order of Operations'!H28,TRUE,FALSE)),IF(ISNUMBER('#_4 Order of Operations'!H28),IF('#_4 Order of Operations'!H28&gt;'4 Order of Operations'!H28,"TooLow","TooHigh"),"WrongAnswer"),NOT(_xlfn.ISFORMULA('#_4 Order of Operations'!H28)),IF(_xlfn.IFS(ISTEXT('#_4 Order of Operations'!H28),FALSE,ISLOGICAL('#_4 Order of Operations'!H28),FALSE,SUBSTITUTE(CELL("format",'#_4 Order of Operations'!H28),"-","")=SUBSTITUTE(CELL("format",'4 Order of Operations'!H28),"-",""),FALSE,CELL("format",'#_4 Order of Operations'!H28)="G",FALSE,AND(CELL("format",'#_4 Order of Operations'!H28)="F0",CELL("format",'4 Order of Operations'!H28)="G"),FALSE,TRUE,IFERROR(IF(MATCH(CELL("format",'#_4 Order of Operations'!H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4 Order of Operations'!H28),_xlfn.FORMULATEXT('4 Order of Operations'!H28),'4 Order of Operations'!H28),"9","#"),"8","#"),"7","#"),"6","#"),"5","#"),"4","#"),"3","#"),"2","#"),"1","#"),"0","#"),"$","")," ",""),",","@"),"&gt;","@"),"&lt;","@"),"=","@"),")","@"),"(","@"),"^","@"),"/","@"),"+","@"),"*","@"),"-","@"))-LEN(SUBSTITUTE(SUBSTITUTE(SUBSTITUTE(SUBSTITUTE(SUBSTITUTE(SUBSTITUTE(SUBSTITUTE(SUBSTITUTE(SUBSTITUTE(SUBSTITUTE(SUBSTITUTE(SUBSTITUTE(SUBSTITUTE(SUBSTITUTE(SUBSTITUTE(SUBSTITUTE(SUBSTITUTE(SUBSTITUTE(SUBSTITUTE(SUBSTITUTE(SUBSTITUTE(SUBSTITUTE(SUBSTITUTE(SUBSTITUTE(IF(_xlfn.ISFORMULA('4 Order of Operations'!H28),_xlfn.FORMULATEXT('4 Order of Operations'!H28),'4 Order of Operations'!H28),"9","#"),"8","#"),"7","#"),"6","#"),"5","#"),"4","#"),"3","#"),"2","#"),"1","#"),"0","#"),"$","")," ",""),",","@"),"&gt;","@"),"&lt;","@"),"=","@"),")","@"),"(","@"),"^","@"),"/","@"),"+","@"),"*","@"),"-","@"),"@#","")))/2&gt;(LEN(SUBSTITUTE(SUBSTITUTE(SUBSTITUTE(SUBSTITUTE(SUBSTITUTE(SUBSTITUTE(SUBSTITUTE(SUBSTITUTE(SUBSTITUTE(SUBSTITUTE(SUBSTITUTE(SUBSTITUTE(SUBSTITUTE(SUBSTITUTE(SUBSTITUTE(SUBSTITUTE(SUBSTITUTE(SUBSTITUTE(SUBSTITUTE(SUBSTITUTE(SUBSTITUTE(SUBSTITUTE(SUBSTITUTE(IF(_xlfn.ISFORMULA('#_4 Order of Operations'!H28),_xlfn.FORMULATEXT('#_4 Order of Operations'!H28),'#_4 Order of Operations'!H28),"9","#"),"8","#"),"7","#"),"6","#"),"5","#"),"4","#"),"3","#"),"2","#"),"1","#"),"0","#"),"$","")," ",""),",","@"),"&gt;","@"),"&lt;","@"),"=","@"),")","@"),"(","@"),"^","@"),"/","@"),"+","@"),"*","@"),"-","@"))-LEN(SUBSTITUTE(SUBSTITUTE(SUBSTITUTE(SUBSTITUTE(SUBSTITUTE(SUBSTITUTE(SUBSTITUTE(SUBSTITUTE(SUBSTITUTE(SUBSTITUTE(SUBSTITUTE(SUBSTITUTE(SUBSTITUTE(SUBSTITUTE(SUBSTITUTE(SUBSTITUTE(SUBSTITUTE(SUBSTITUTE(SUBSTITUTE(SUBSTITUTE(SUBSTITUTE(SUBSTITUTE(SUBSTITUTE(SUBSTITUTE(IF(_xlfn.ISFORMULA('#_4 Order of Operations'!H28),_xlfn.FORMULATEXT('#_4 Order of Operations'!H28),'#_4 Order of Operations'!H28),"9","#"),"8","#"),"7","#"),"6","#"),"5","#"),"4","#"),"3","#"),"2","#"),"1","#"),"0","#"),"$","")," ",""),",","@"),"&gt;","@"),"&lt;","@"),"=","@"),")","@"),"(","@"),"^","@"),"/","@"),"+","@"),"*","@"),"-","@"),"@#","")))/2,TRUE,FALSE),"HardCodeMsg",IF(LEN(IF(_xlfn.ISFORMULA('4 Order of Operations'!H28),_xlfn.FORMULATEXT('4 Order of Operations'!H28),'4 Order of Operations'!H28))-LEN(SUBSTITUTE(IF(_xlfn.ISFORMULA('4 Order of Operations'!H28),_xlfn.FORMULATEXT('4 Order of Operations'!H28),'4 Order of Operations'!H28),"""",""))&gt;LEN(IF(_xlfn.ISFORMULA('#_4 Order of Operations'!H28),_xlfn.FORMULATEXT('#_4 Order of Operations'!H28),'#_4 Order of Operations'!H28))-LEN(SUBSTITUTE(IF(_xlfn.ISFORMULA('#_4 Order of Operations'!H28),_xlfn.FORMULATEXT('#_4 Order of Operations'!H28),'#_4 Order of Operations'!H28),"""","")),TRUE,FALSE),"HardQuoteMsg",IF(LEN(IF(_xlfn.ISFORMULA('4 Order of Operations'!H28),_xlfn.FORMULATEXT('4 Order of Operations'!H28),'4 Order of Operations'!H28))-LEN(SUBSTITUTE(IF(_xlfn.ISFORMULA('4 Order of Operations'!H28),_xlfn.FORMULATEXT('4 Order of Operations'!H28),'4 Order of Operations'!H28),"$",""))&lt;LEN(IF(_xlfn.ISFORMULA('#_4 Order of Operations'!H28),_xlfn.FORMULATEXT('#_4 Order of Operations'!H28),'#_4 Order of Operations'!H28))-LEN(SUBSTITUTE(IF(_xlfn.ISFORMULA('#_4 Order of Operations'!H28),_xlfn.FORMULATEXT('#_4 Order of Operations'!H28),'#_4 Order of Operations'!H28),"$","")),TRUE,FALSE),"MissingAbsMsg",_xlfn.IFS(ISTEXT('#_4 Order of Operations'!H28),FALSE,ISLOGICAL('#_4 Order of Operations'!H28),FALSE,SUBSTITUTE(CELL("format",'#_4 Order of Operations'!H28),"-","")=SUBSTITUTE(CELL("format",'4 Order of Operations'!H28),"-",""),FALSE,CELL("format",'#_4 Order of Operations'!H28)="G",FALSE,AND(CELL("format",'#_4 Order of Operations'!H28)="F0",CELL("format",'4 Order of Operations'!H28)="G"),FALSE,TRUE,IFERROR(IF(MATCH(CELL("format",'#_4 Order of Operations'!H28),FormatCodes_SFX!$A$4:$A$53,0)&gt;0,TRUE),FALSE),TRUE,TRUE),"FormatMsg",TRUE,"PerfectMsg")</f>
        <v>PerfectMsg</v>
      </c>
      <c r="I28" s="243">
        <v>0</v>
      </c>
      <c r="J28" s="243">
        <v>0</v>
      </c>
      <c r="K28" s="243">
        <v>0</v>
      </c>
      <c r="L28" s="242" t="str">
        <f ca="1">_xlfn.IFS(ISBLANK('4 Order of Operations'!L28),"",IF(NOT(ISNA('#_4 Order of Operations'!L28)),IF(ISNA('4 Order of Operations'!L28),TRUE,FALSE),FALSE),"StuNAMsg",IF(AND(ISNA('#_4 Order of Operations'!L28),ISNA('4 Order of Operations'!L28)),TRUE,FALSE),"PerfectMsg",IF(NOT(ISERROR('#_4 Order of Operations'!L28)),IF(ISERROR('4 Order of Operations'!L28),TRUE,FALSE),FALSE),"StuErrorMsg",IF(TYPE('#_4 Order of Operations'!L28)&lt;&gt;TYPE('4 Order of Operations'!L28),TRUE,FALSE),"WrongTypeMsg",IF(_xlfn.ISFORMULA('#_4 Order of Operations'!L28),IF(NOT(_xlfn.ISFORMULA('4 Order of Operations'!L28)),TRUE),FALSE),"MissingFormulaMsg",IF(NOT(AND(ISNUMBER(FIND("[",_xlfn.FORMULATEXT('#_4 Order of Operations'!L28))),ISNUMBER(FIND("!",_xlfn.FORMULATEXT('#_4 Order of Operations'!L28))))),AND(ISNUMBER(FIND("[",_xlfn.FORMULATEXT('4 Order of Operations'!L28))),ISNUMBER(FIND("!",_xlfn.FORMULATEXT('4 Order of Operations'!L28)))),FALSE),"ExternalRefsMsg",IF(ISNUMBER('#_4 Order of Operations'!L28),IF(ABS('#_4 Order of Operations'!L28-'4 Order of Operations'!L28)&gt;0.00001,TRUE,FALSE),IF('#_4 Order of Operations'!L28&lt;&gt;'4 Order of Operations'!L28,TRUE,FALSE)),IF(ISNUMBER('#_4 Order of Operations'!L28),IF('#_4 Order of Operations'!L28&gt;'4 Order of Operations'!L28,"TooLow","TooHigh"),"WrongAnswer"),NOT(_xlfn.ISFORMULA('#_4 Order of Operations'!L28)),IF(_xlfn.IFS(ISTEXT('#_4 Order of Operations'!L28),FALSE,ISLOGICAL('#_4 Order of Operations'!L28),FALSE,SUBSTITUTE(CELL("format",'#_4 Order of Operations'!L28),"-","")=SUBSTITUTE(CELL("format",'4 Order of Operations'!L28),"-",""),FALSE,CELL("format",'#_4 Order of Operations'!L28)="G",FALSE,AND(CELL("format",'#_4 Order of Operations'!L28)="F0",CELL("format",'4 Order of Operations'!L28)="G"),FALSE,TRUE,IFERROR(IF(MATCH(CELL("format",'#_4 Order of Operations'!L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4 Order of Operations'!L28),_xlfn.FORMULATEXT('4 Order of Operations'!L28),'4 Order of Operations'!L28),"9","#"),"8","#"),"7","#"),"6","#"),"5","#"),"4","#"),"3","#"),"2","#"),"1","#"),"0","#"),"$","")," ",""),",","@"),"&gt;","@"),"&lt;","@"),"=","@"),")","@"),"(","@"),"^","@"),"/","@"),"+","@"),"*","@"),"-","@"))-LEN(SUBSTITUTE(SUBSTITUTE(SUBSTITUTE(SUBSTITUTE(SUBSTITUTE(SUBSTITUTE(SUBSTITUTE(SUBSTITUTE(SUBSTITUTE(SUBSTITUTE(SUBSTITUTE(SUBSTITUTE(SUBSTITUTE(SUBSTITUTE(SUBSTITUTE(SUBSTITUTE(SUBSTITUTE(SUBSTITUTE(SUBSTITUTE(SUBSTITUTE(SUBSTITUTE(SUBSTITUTE(SUBSTITUTE(SUBSTITUTE(IF(_xlfn.ISFORMULA('4 Order of Operations'!L28),_xlfn.FORMULATEXT('4 Order of Operations'!L28),'4 Order of Operations'!L28),"9","#"),"8","#"),"7","#"),"6","#"),"5","#"),"4","#"),"3","#"),"2","#"),"1","#"),"0","#"),"$","")," ",""),",","@"),"&gt;","@"),"&lt;","@"),"=","@"),")","@"),"(","@"),"^","@"),"/","@"),"+","@"),"*","@"),"-","@"),"@#","")))/2&gt;(LEN(SUBSTITUTE(SUBSTITUTE(SUBSTITUTE(SUBSTITUTE(SUBSTITUTE(SUBSTITUTE(SUBSTITUTE(SUBSTITUTE(SUBSTITUTE(SUBSTITUTE(SUBSTITUTE(SUBSTITUTE(SUBSTITUTE(SUBSTITUTE(SUBSTITUTE(SUBSTITUTE(SUBSTITUTE(SUBSTITUTE(SUBSTITUTE(SUBSTITUTE(SUBSTITUTE(SUBSTITUTE(SUBSTITUTE(IF(_xlfn.ISFORMULA('#_4 Order of Operations'!L28),_xlfn.FORMULATEXT('#_4 Order of Operations'!L28),'#_4 Order of Operations'!L28),"9","#"),"8","#"),"7","#"),"6","#"),"5","#"),"4","#"),"3","#"),"2","#"),"1","#"),"0","#"),"$","")," ",""),",","@"),"&gt;","@"),"&lt;","@"),"=","@"),")","@"),"(","@"),"^","@"),"/","@"),"+","@"),"*","@"),"-","@"))-LEN(SUBSTITUTE(SUBSTITUTE(SUBSTITUTE(SUBSTITUTE(SUBSTITUTE(SUBSTITUTE(SUBSTITUTE(SUBSTITUTE(SUBSTITUTE(SUBSTITUTE(SUBSTITUTE(SUBSTITUTE(SUBSTITUTE(SUBSTITUTE(SUBSTITUTE(SUBSTITUTE(SUBSTITUTE(SUBSTITUTE(SUBSTITUTE(SUBSTITUTE(SUBSTITUTE(SUBSTITUTE(SUBSTITUTE(SUBSTITUTE(IF(_xlfn.ISFORMULA('#_4 Order of Operations'!L28),_xlfn.FORMULATEXT('#_4 Order of Operations'!L28),'#_4 Order of Operations'!L28),"9","#"),"8","#"),"7","#"),"6","#"),"5","#"),"4","#"),"3","#"),"2","#"),"1","#"),"0","#"),"$","")," ",""),",","@"),"&gt;","@"),"&lt;","@"),"=","@"),")","@"),"(","@"),"^","@"),"/","@"),"+","@"),"*","@"),"-","@"),"@#","")))/2,TRUE,FALSE),"HardCodeMsg",IF(LEN(IF(_xlfn.ISFORMULA('4 Order of Operations'!L28),_xlfn.FORMULATEXT('4 Order of Operations'!L28),'4 Order of Operations'!L28))-LEN(SUBSTITUTE(IF(_xlfn.ISFORMULA('4 Order of Operations'!L28),_xlfn.FORMULATEXT('4 Order of Operations'!L28),'4 Order of Operations'!L28),"""",""))&gt;LEN(IF(_xlfn.ISFORMULA('#_4 Order of Operations'!L28),_xlfn.FORMULATEXT('#_4 Order of Operations'!L28),'#_4 Order of Operations'!L28))-LEN(SUBSTITUTE(IF(_xlfn.ISFORMULA('#_4 Order of Operations'!L28),_xlfn.FORMULATEXT('#_4 Order of Operations'!L28),'#_4 Order of Operations'!L28),"""","")),TRUE,FALSE),"HardQuoteMsg",IF(LEN(IF(_xlfn.ISFORMULA('4 Order of Operations'!L28),_xlfn.FORMULATEXT('4 Order of Operations'!L28),'4 Order of Operations'!L28))-LEN(SUBSTITUTE(IF(_xlfn.ISFORMULA('4 Order of Operations'!L28),_xlfn.FORMULATEXT('4 Order of Operations'!L28),'4 Order of Operations'!L28),"$",""))&lt;LEN(IF(_xlfn.ISFORMULA('#_4 Order of Operations'!L28),_xlfn.FORMULATEXT('#_4 Order of Operations'!L28),'#_4 Order of Operations'!L28))-LEN(SUBSTITUTE(IF(_xlfn.ISFORMULA('#_4 Order of Operations'!L28),_xlfn.FORMULATEXT('#_4 Order of Operations'!L28),'#_4 Order of Operations'!L28),"$","")),TRUE,FALSE),"MissingAbsMsg",_xlfn.IFS(ISTEXT('#_4 Order of Operations'!L28),FALSE,ISLOGICAL('#_4 Order of Operations'!L28),FALSE,SUBSTITUTE(CELL("format",'#_4 Order of Operations'!L28),"-","")=SUBSTITUTE(CELL("format",'4 Order of Operations'!L28),"-",""),FALSE,CELL("format",'#_4 Order of Operations'!L28)="G",FALSE,AND(CELL("format",'#_4 Order of Operations'!L28)="F0",CELL("format",'4 Order of Operations'!L28)="G"),FALSE,TRUE,IFERROR(IF(MATCH(CELL("format",'#_4 Order of Operations'!L28),FormatCodes_SFX!$A$4:$A$53,0)&gt;0,TRUE),FALSE),TRUE,TRUE),"FormatMsg",TRUE,"PerfectMsg")</f>
        <v>PerfectMsg</v>
      </c>
      <c r="M28" s="220" t="str">
        <f ca="1">_xlfn.IFS(ISBLANK('4 Order of Operations'!M28),"",IF(NOT(ISNA('#_4 Order of Operations'!M28)),IF(ISNA('4 Order of Operations'!M28),TRUE,FALSE),FALSE),"StuNAMsg",IF(AND(ISNA('#_4 Order of Operations'!M28),ISNA('4 Order of Operations'!M28)),TRUE,FALSE),"PerfectMsg",IF(NOT(ISERROR('#_4 Order of Operations'!M28)),IF(ISERROR('4 Order of Operations'!M28),TRUE,FALSE),FALSE),"StuErrorMsg",IF(TYPE('#_4 Order of Operations'!M28)&lt;&gt;TYPE('4 Order of Operations'!M28),TRUE,FALSE),"WrongTypeMsg",IF(_xlfn.ISFORMULA('#_4 Order of Operations'!M28),IF(NOT(_xlfn.ISFORMULA('4 Order of Operations'!M28)),TRUE),FALSE),"MissingFormulaMsg",IF(NOT(AND(ISNUMBER(FIND("[",_xlfn.FORMULATEXT('#_4 Order of Operations'!M28))),ISNUMBER(FIND("!",_xlfn.FORMULATEXT('#_4 Order of Operations'!M28))))),AND(ISNUMBER(FIND("[",_xlfn.FORMULATEXT('4 Order of Operations'!M28))),ISNUMBER(FIND("!",_xlfn.FORMULATEXT('4 Order of Operations'!M28)))),FALSE),"ExternalRefsMsg",IF(ISNUMBER('#_4 Order of Operations'!M28),IF(ABS('#_4 Order of Operations'!M28-'4 Order of Operations'!M28)&gt;0.00001,TRUE,FALSE),IF('#_4 Order of Operations'!M28&lt;&gt;'4 Order of Operations'!M28,TRUE,FALSE)),IF(ISNUMBER('#_4 Order of Operations'!M28),IF('#_4 Order of Operations'!M28&gt;'4 Order of Operations'!M28,"TooLow","TooHigh"),"WrongAnswer"),NOT(_xlfn.ISFORMULA('#_4 Order of Operations'!M28)),IF(_xlfn.IFS(ISTEXT('#_4 Order of Operations'!M28),FALSE,ISLOGICAL('#_4 Order of Operations'!M28),FALSE,SUBSTITUTE(CELL("format",'#_4 Order of Operations'!M28),"-","")=SUBSTITUTE(CELL("format",'4 Order of Operations'!M28),"-",""),FALSE,CELL("format",'#_4 Order of Operations'!M28)="G",FALSE,AND(CELL("format",'#_4 Order of Operations'!M28)="F0",CELL("format",'4 Order of Operations'!M28)="G"),FALSE,TRUE,IFERROR(IF(MATCH(CELL("format",'#_4 Order of Operations'!M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4 Order of Operations'!M28),_xlfn.FORMULATEXT('4 Order of Operations'!M28),'4 Order of Operations'!M28),"9","#"),"8","#"),"7","#"),"6","#"),"5","#"),"4","#"),"3","#"),"2","#"),"1","#"),"0","#"),"$","")," ",""),",","@"),"&gt;","@"),"&lt;","@"),"=","@"),")","@"),"(","@"),"^","@"),"/","@"),"+","@"),"*","@"),"-","@"))-LEN(SUBSTITUTE(SUBSTITUTE(SUBSTITUTE(SUBSTITUTE(SUBSTITUTE(SUBSTITUTE(SUBSTITUTE(SUBSTITUTE(SUBSTITUTE(SUBSTITUTE(SUBSTITUTE(SUBSTITUTE(SUBSTITUTE(SUBSTITUTE(SUBSTITUTE(SUBSTITUTE(SUBSTITUTE(SUBSTITUTE(SUBSTITUTE(SUBSTITUTE(SUBSTITUTE(SUBSTITUTE(SUBSTITUTE(SUBSTITUTE(IF(_xlfn.ISFORMULA('4 Order of Operations'!M28),_xlfn.FORMULATEXT('4 Order of Operations'!M28),'4 Order of Operations'!M28),"9","#"),"8","#"),"7","#"),"6","#"),"5","#"),"4","#"),"3","#"),"2","#"),"1","#"),"0","#"),"$","")," ",""),",","@"),"&gt;","@"),"&lt;","@"),"=","@"),")","@"),"(","@"),"^","@"),"/","@"),"+","@"),"*","@"),"-","@"),"@#","")))/2&gt;(LEN(SUBSTITUTE(SUBSTITUTE(SUBSTITUTE(SUBSTITUTE(SUBSTITUTE(SUBSTITUTE(SUBSTITUTE(SUBSTITUTE(SUBSTITUTE(SUBSTITUTE(SUBSTITUTE(SUBSTITUTE(SUBSTITUTE(SUBSTITUTE(SUBSTITUTE(SUBSTITUTE(SUBSTITUTE(SUBSTITUTE(SUBSTITUTE(SUBSTITUTE(SUBSTITUTE(SUBSTITUTE(SUBSTITUTE(IF(_xlfn.ISFORMULA('#_4 Order of Operations'!M28),_xlfn.FORMULATEXT('#_4 Order of Operations'!M28),'#_4 Order of Operations'!M28),"9","#"),"8","#"),"7","#"),"6","#"),"5","#"),"4","#"),"3","#"),"2","#"),"1","#"),"0","#"),"$","")," ",""),",","@"),"&gt;","@"),"&lt;","@"),"=","@"),")","@"),"(","@"),"^","@"),"/","@"),"+","@"),"*","@"),"-","@"))-LEN(SUBSTITUTE(SUBSTITUTE(SUBSTITUTE(SUBSTITUTE(SUBSTITUTE(SUBSTITUTE(SUBSTITUTE(SUBSTITUTE(SUBSTITUTE(SUBSTITUTE(SUBSTITUTE(SUBSTITUTE(SUBSTITUTE(SUBSTITUTE(SUBSTITUTE(SUBSTITUTE(SUBSTITUTE(SUBSTITUTE(SUBSTITUTE(SUBSTITUTE(SUBSTITUTE(SUBSTITUTE(SUBSTITUTE(SUBSTITUTE(IF(_xlfn.ISFORMULA('#_4 Order of Operations'!M28),_xlfn.FORMULATEXT('#_4 Order of Operations'!M28),'#_4 Order of Operations'!M28),"9","#"),"8","#"),"7","#"),"6","#"),"5","#"),"4","#"),"3","#"),"2","#"),"1","#"),"0","#"),"$","")," ",""),",","@"),"&gt;","@"),"&lt;","@"),"=","@"),")","@"),"(","@"),"^","@"),"/","@"),"+","@"),"*","@"),"-","@"),"@#","")))/2,TRUE,FALSE),"HardCodeMsg",IF(LEN(IF(_xlfn.ISFORMULA('4 Order of Operations'!M28),_xlfn.FORMULATEXT('4 Order of Operations'!M28),'4 Order of Operations'!M28))-LEN(SUBSTITUTE(IF(_xlfn.ISFORMULA('4 Order of Operations'!M28),_xlfn.FORMULATEXT('4 Order of Operations'!M28),'4 Order of Operations'!M28),"""",""))&gt;LEN(IF(_xlfn.ISFORMULA('#_4 Order of Operations'!M28),_xlfn.FORMULATEXT('#_4 Order of Operations'!M28),'#_4 Order of Operations'!M28))-LEN(SUBSTITUTE(IF(_xlfn.ISFORMULA('#_4 Order of Operations'!M28),_xlfn.FORMULATEXT('#_4 Order of Operations'!M28),'#_4 Order of Operations'!M28),"""","")),TRUE,FALSE),"HardQuoteMsg",IF(LEN(IF(_xlfn.ISFORMULA('4 Order of Operations'!M28),_xlfn.FORMULATEXT('4 Order of Operations'!M28),'4 Order of Operations'!M28))-LEN(SUBSTITUTE(IF(_xlfn.ISFORMULA('4 Order of Operations'!M28),_xlfn.FORMULATEXT('4 Order of Operations'!M28),'4 Order of Operations'!M28),"$",""))&lt;LEN(IF(_xlfn.ISFORMULA('#_4 Order of Operations'!M28),_xlfn.FORMULATEXT('#_4 Order of Operations'!M28),'#_4 Order of Operations'!M28))-LEN(SUBSTITUTE(IF(_xlfn.ISFORMULA('#_4 Order of Operations'!M28),_xlfn.FORMULATEXT('#_4 Order of Operations'!M28),'#_4 Order of Operations'!M28),"$","")),TRUE,FALSE),"MissingAbsMsg",_xlfn.IFS(ISTEXT('#_4 Order of Operations'!M28),FALSE,ISLOGICAL('#_4 Order of Operations'!M28),FALSE,SUBSTITUTE(CELL("format",'#_4 Order of Operations'!M28),"-","")=SUBSTITUTE(CELL("format",'4 Order of Operations'!M28),"-",""),FALSE,CELL("format",'#_4 Order of Operations'!M28)="G",FALSE,AND(CELL("format",'#_4 Order of Operations'!M28)="F0",CELL("format",'4 Order of Operations'!M28)="G"),FALSE,TRUE,IFERROR(IF(MATCH(CELL("format",'#_4 Order of Operations'!M28),FormatCodes_SFX!$A$4:$A$53,0)&gt;0,TRUE),FALSE),TRUE,TRUE),"FormatMsg",TRUE,"PerfectMsg")</f>
        <v>PerfectMsg</v>
      </c>
    </row>
    <row r="29" spans="2:15">
      <c r="B29" s="241">
        <v>0</v>
      </c>
      <c r="C29" s="241">
        <v>0</v>
      </c>
      <c r="D29" s="241">
        <v>0</v>
      </c>
      <c r="E29" s="241">
        <v>0</v>
      </c>
      <c r="F29" s="241">
        <v>0</v>
      </c>
      <c r="G29" s="242" t="str">
        <f ca="1">_xlfn.IFS(ISBLANK('4 Order of Operations'!G29),"",IF(NOT(ISNA('#_4 Order of Operations'!G29)),IF(ISNA('4 Order of Operations'!G29),TRUE,FALSE),FALSE),"StuNAMsg",IF(AND(ISNA('#_4 Order of Operations'!G29),ISNA('4 Order of Operations'!G29)),TRUE,FALSE),"PerfectMsg",IF(NOT(ISERROR('#_4 Order of Operations'!G29)),IF(ISERROR('4 Order of Operations'!G29),TRUE,FALSE),FALSE),"StuErrorMsg",IF(TYPE('#_4 Order of Operations'!G29)&lt;&gt;TYPE('4 Order of Operations'!G29),TRUE,FALSE),"WrongTypeMsg",IF(_xlfn.ISFORMULA('#_4 Order of Operations'!G29),IF(NOT(_xlfn.ISFORMULA('4 Order of Operations'!G29)),TRUE),FALSE),"MissingFormulaMsg",IF(NOT(AND(ISNUMBER(FIND("[",_xlfn.FORMULATEXT('#_4 Order of Operations'!G29))),ISNUMBER(FIND("!",_xlfn.FORMULATEXT('#_4 Order of Operations'!G29))))),AND(ISNUMBER(FIND("[",_xlfn.FORMULATEXT('4 Order of Operations'!G29))),ISNUMBER(FIND("!",_xlfn.FORMULATEXT('4 Order of Operations'!G29)))),FALSE),"ExternalRefsMsg",IF(ISNUMBER('#_4 Order of Operations'!G29),IF(ABS('#_4 Order of Operations'!G29-'4 Order of Operations'!G29)&gt;0.00001,TRUE,FALSE),IF('#_4 Order of Operations'!G29&lt;&gt;'4 Order of Operations'!G29,TRUE,FALSE)),IF(ISNUMBER('#_4 Order of Operations'!G29),IF('#_4 Order of Operations'!G29&gt;'4 Order of Operations'!G29,"TooLow","TooHigh"),"WrongAnswer"),NOT(_xlfn.ISFORMULA('#_4 Order of Operations'!G29)),IF(_xlfn.IFS(ISTEXT('#_4 Order of Operations'!G29),FALSE,ISLOGICAL('#_4 Order of Operations'!G29),FALSE,SUBSTITUTE(CELL("format",'#_4 Order of Operations'!G29),"-","")=SUBSTITUTE(CELL("format",'4 Order of Operations'!G29),"-",""),FALSE,CELL("format",'#_4 Order of Operations'!G29)="G",FALSE,AND(CELL("format",'#_4 Order of Operations'!G29)="F0",CELL("format",'4 Order of Operations'!G29)="G"),FALSE,TRUE,IFERROR(IF(MATCH(CELL("format",'#_4 Order of Operations'!G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4 Order of Operations'!G29),_xlfn.FORMULATEXT('4 Order of Operations'!G29),'4 Order of Operations'!G29),"9","#"),"8","#"),"7","#"),"6","#"),"5","#"),"4","#"),"3","#"),"2","#"),"1","#"),"0","#"),"$","")," ",""),",","@"),"&gt;","@"),"&lt;","@"),"=","@"),")","@"),"(","@"),"^","@"),"/","@"),"+","@"),"*","@"),"-","@"))-LEN(SUBSTITUTE(SUBSTITUTE(SUBSTITUTE(SUBSTITUTE(SUBSTITUTE(SUBSTITUTE(SUBSTITUTE(SUBSTITUTE(SUBSTITUTE(SUBSTITUTE(SUBSTITUTE(SUBSTITUTE(SUBSTITUTE(SUBSTITUTE(SUBSTITUTE(SUBSTITUTE(SUBSTITUTE(SUBSTITUTE(SUBSTITUTE(SUBSTITUTE(SUBSTITUTE(SUBSTITUTE(SUBSTITUTE(SUBSTITUTE(IF(_xlfn.ISFORMULA('4 Order of Operations'!G29),_xlfn.FORMULATEXT('4 Order of Operations'!G29),'4 Order of Operations'!G29),"9","#"),"8","#"),"7","#"),"6","#"),"5","#"),"4","#"),"3","#"),"2","#"),"1","#"),"0","#"),"$","")," ",""),",","@"),"&gt;","@"),"&lt;","@"),"=","@"),")","@"),"(","@"),"^","@"),"/","@"),"+","@"),"*","@"),"-","@"),"@#","")))/2&gt;(LEN(SUBSTITUTE(SUBSTITUTE(SUBSTITUTE(SUBSTITUTE(SUBSTITUTE(SUBSTITUTE(SUBSTITUTE(SUBSTITUTE(SUBSTITUTE(SUBSTITUTE(SUBSTITUTE(SUBSTITUTE(SUBSTITUTE(SUBSTITUTE(SUBSTITUTE(SUBSTITUTE(SUBSTITUTE(SUBSTITUTE(SUBSTITUTE(SUBSTITUTE(SUBSTITUTE(SUBSTITUTE(SUBSTITUTE(IF(_xlfn.ISFORMULA('#_4 Order of Operations'!G29),_xlfn.FORMULATEXT('#_4 Order of Operations'!G29),'#_4 Order of Operations'!G29),"9","#"),"8","#"),"7","#"),"6","#"),"5","#"),"4","#"),"3","#"),"2","#"),"1","#"),"0","#"),"$","")," ",""),",","@"),"&gt;","@"),"&lt;","@"),"=","@"),")","@"),"(","@"),"^","@"),"/","@"),"+","@"),"*","@"),"-","@"))-LEN(SUBSTITUTE(SUBSTITUTE(SUBSTITUTE(SUBSTITUTE(SUBSTITUTE(SUBSTITUTE(SUBSTITUTE(SUBSTITUTE(SUBSTITUTE(SUBSTITUTE(SUBSTITUTE(SUBSTITUTE(SUBSTITUTE(SUBSTITUTE(SUBSTITUTE(SUBSTITUTE(SUBSTITUTE(SUBSTITUTE(SUBSTITUTE(SUBSTITUTE(SUBSTITUTE(SUBSTITUTE(SUBSTITUTE(SUBSTITUTE(IF(_xlfn.ISFORMULA('#_4 Order of Operations'!G29),_xlfn.FORMULATEXT('#_4 Order of Operations'!G29),'#_4 Order of Operations'!G29),"9","#"),"8","#"),"7","#"),"6","#"),"5","#"),"4","#"),"3","#"),"2","#"),"1","#"),"0","#"),"$","")," ",""),",","@"),"&gt;","@"),"&lt;","@"),"=","@"),")","@"),"(","@"),"^","@"),"/","@"),"+","@"),"*","@"),"-","@"),"@#","")))/2,TRUE,FALSE),"HardCodeMsg",IF(LEN(IF(_xlfn.ISFORMULA('4 Order of Operations'!G29),_xlfn.FORMULATEXT('4 Order of Operations'!G29),'4 Order of Operations'!G29))-LEN(SUBSTITUTE(IF(_xlfn.ISFORMULA('4 Order of Operations'!G29),_xlfn.FORMULATEXT('4 Order of Operations'!G29),'4 Order of Operations'!G29),"""",""))&gt;LEN(IF(_xlfn.ISFORMULA('#_4 Order of Operations'!G29),_xlfn.FORMULATEXT('#_4 Order of Operations'!G29),'#_4 Order of Operations'!G29))-LEN(SUBSTITUTE(IF(_xlfn.ISFORMULA('#_4 Order of Operations'!G29),_xlfn.FORMULATEXT('#_4 Order of Operations'!G29),'#_4 Order of Operations'!G29),"""","")),TRUE,FALSE),"HardQuoteMsg",IF(LEN(IF(_xlfn.ISFORMULA('4 Order of Operations'!G29),_xlfn.FORMULATEXT('4 Order of Operations'!G29),'4 Order of Operations'!G29))-LEN(SUBSTITUTE(IF(_xlfn.ISFORMULA('4 Order of Operations'!G29),_xlfn.FORMULATEXT('4 Order of Operations'!G29),'4 Order of Operations'!G29),"$",""))&lt;LEN(IF(_xlfn.ISFORMULA('#_4 Order of Operations'!G29),_xlfn.FORMULATEXT('#_4 Order of Operations'!G29),'#_4 Order of Operations'!G29))-LEN(SUBSTITUTE(IF(_xlfn.ISFORMULA('#_4 Order of Operations'!G29),_xlfn.FORMULATEXT('#_4 Order of Operations'!G29),'#_4 Order of Operations'!G29),"$","")),TRUE,FALSE),"MissingAbsMsg",_xlfn.IFS(ISTEXT('#_4 Order of Operations'!G29),FALSE,ISLOGICAL('#_4 Order of Operations'!G29),FALSE,SUBSTITUTE(CELL("format",'#_4 Order of Operations'!G29),"-","")=SUBSTITUTE(CELL("format",'4 Order of Operations'!G29),"-",""),FALSE,CELL("format",'#_4 Order of Operations'!G29)="G",FALSE,AND(CELL("format",'#_4 Order of Operations'!G29)="F0",CELL("format",'4 Order of Operations'!G29)="G"),FALSE,TRUE,IFERROR(IF(MATCH(CELL("format",'#_4 Order of Operations'!G29),FormatCodes_SFX!$A$4:$A$53,0)&gt;0,TRUE),FALSE),TRUE,TRUE),"FormatMsg",TRUE,"PerfectMsg")</f>
        <v>PerfectMsg</v>
      </c>
      <c r="H29" s="242" t="str">
        <f ca="1">_xlfn.IFS(ISBLANK('4 Order of Operations'!H29),"",IF(NOT(ISNA('#_4 Order of Operations'!H29)),IF(ISNA('4 Order of Operations'!H29),TRUE,FALSE),FALSE),"StuNAMsg",IF(AND(ISNA('#_4 Order of Operations'!H29),ISNA('4 Order of Operations'!H29)),TRUE,FALSE),"PerfectMsg",IF(NOT(ISERROR('#_4 Order of Operations'!H29)),IF(ISERROR('4 Order of Operations'!H29),TRUE,FALSE),FALSE),"StuErrorMsg",IF(TYPE('#_4 Order of Operations'!H29)&lt;&gt;TYPE('4 Order of Operations'!H29),TRUE,FALSE),"WrongTypeMsg",IF(_xlfn.ISFORMULA('#_4 Order of Operations'!H29),IF(NOT(_xlfn.ISFORMULA('4 Order of Operations'!H29)),TRUE),FALSE),"MissingFormulaMsg",IF(NOT(AND(ISNUMBER(FIND("[",_xlfn.FORMULATEXT('#_4 Order of Operations'!H29))),ISNUMBER(FIND("!",_xlfn.FORMULATEXT('#_4 Order of Operations'!H29))))),AND(ISNUMBER(FIND("[",_xlfn.FORMULATEXT('4 Order of Operations'!H29))),ISNUMBER(FIND("!",_xlfn.FORMULATEXT('4 Order of Operations'!H29)))),FALSE),"ExternalRefsMsg",IF(ISNUMBER('#_4 Order of Operations'!H29),IF(ABS('#_4 Order of Operations'!H29-'4 Order of Operations'!H29)&gt;0.00001,TRUE,FALSE),IF('#_4 Order of Operations'!H29&lt;&gt;'4 Order of Operations'!H29,TRUE,FALSE)),IF(ISNUMBER('#_4 Order of Operations'!H29),IF('#_4 Order of Operations'!H29&gt;'4 Order of Operations'!H29,"TooLow","TooHigh"),"WrongAnswer"),NOT(_xlfn.ISFORMULA('#_4 Order of Operations'!H29)),IF(_xlfn.IFS(ISTEXT('#_4 Order of Operations'!H29),FALSE,ISLOGICAL('#_4 Order of Operations'!H29),FALSE,SUBSTITUTE(CELL("format",'#_4 Order of Operations'!H29),"-","")=SUBSTITUTE(CELL("format",'4 Order of Operations'!H29),"-",""),FALSE,CELL("format",'#_4 Order of Operations'!H29)="G",FALSE,AND(CELL("format",'#_4 Order of Operations'!H29)="F0",CELL("format",'4 Order of Operations'!H29)="G"),FALSE,TRUE,IFERROR(IF(MATCH(CELL("format",'#_4 Order of Operations'!H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4 Order of Operations'!H29),_xlfn.FORMULATEXT('4 Order of Operations'!H29),'4 Order of Operations'!H29),"9","#"),"8","#"),"7","#"),"6","#"),"5","#"),"4","#"),"3","#"),"2","#"),"1","#"),"0","#"),"$","")," ",""),",","@"),"&gt;","@"),"&lt;","@"),"=","@"),")","@"),"(","@"),"^","@"),"/","@"),"+","@"),"*","@"),"-","@"))-LEN(SUBSTITUTE(SUBSTITUTE(SUBSTITUTE(SUBSTITUTE(SUBSTITUTE(SUBSTITUTE(SUBSTITUTE(SUBSTITUTE(SUBSTITUTE(SUBSTITUTE(SUBSTITUTE(SUBSTITUTE(SUBSTITUTE(SUBSTITUTE(SUBSTITUTE(SUBSTITUTE(SUBSTITUTE(SUBSTITUTE(SUBSTITUTE(SUBSTITUTE(SUBSTITUTE(SUBSTITUTE(SUBSTITUTE(SUBSTITUTE(IF(_xlfn.ISFORMULA('4 Order of Operations'!H29),_xlfn.FORMULATEXT('4 Order of Operations'!H29),'4 Order of Operations'!H29),"9","#"),"8","#"),"7","#"),"6","#"),"5","#"),"4","#"),"3","#"),"2","#"),"1","#"),"0","#"),"$","")," ",""),",","@"),"&gt;","@"),"&lt;","@"),"=","@"),")","@"),"(","@"),"^","@"),"/","@"),"+","@"),"*","@"),"-","@"),"@#","")))/2&gt;(LEN(SUBSTITUTE(SUBSTITUTE(SUBSTITUTE(SUBSTITUTE(SUBSTITUTE(SUBSTITUTE(SUBSTITUTE(SUBSTITUTE(SUBSTITUTE(SUBSTITUTE(SUBSTITUTE(SUBSTITUTE(SUBSTITUTE(SUBSTITUTE(SUBSTITUTE(SUBSTITUTE(SUBSTITUTE(SUBSTITUTE(SUBSTITUTE(SUBSTITUTE(SUBSTITUTE(SUBSTITUTE(SUBSTITUTE(IF(_xlfn.ISFORMULA('#_4 Order of Operations'!H29),_xlfn.FORMULATEXT('#_4 Order of Operations'!H29),'#_4 Order of Operations'!H29),"9","#"),"8","#"),"7","#"),"6","#"),"5","#"),"4","#"),"3","#"),"2","#"),"1","#"),"0","#"),"$","")," ",""),",","@"),"&gt;","@"),"&lt;","@"),"=","@"),")","@"),"(","@"),"^","@"),"/","@"),"+","@"),"*","@"),"-","@"))-LEN(SUBSTITUTE(SUBSTITUTE(SUBSTITUTE(SUBSTITUTE(SUBSTITUTE(SUBSTITUTE(SUBSTITUTE(SUBSTITUTE(SUBSTITUTE(SUBSTITUTE(SUBSTITUTE(SUBSTITUTE(SUBSTITUTE(SUBSTITUTE(SUBSTITUTE(SUBSTITUTE(SUBSTITUTE(SUBSTITUTE(SUBSTITUTE(SUBSTITUTE(SUBSTITUTE(SUBSTITUTE(SUBSTITUTE(SUBSTITUTE(IF(_xlfn.ISFORMULA('#_4 Order of Operations'!H29),_xlfn.FORMULATEXT('#_4 Order of Operations'!H29),'#_4 Order of Operations'!H29),"9","#"),"8","#"),"7","#"),"6","#"),"5","#"),"4","#"),"3","#"),"2","#"),"1","#"),"0","#"),"$","")," ",""),",","@"),"&gt;","@"),"&lt;","@"),"=","@"),")","@"),"(","@"),"^","@"),"/","@"),"+","@"),"*","@"),"-","@"),"@#","")))/2,TRUE,FALSE),"HardCodeMsg",IF(LEN(IF(_xlfn.ISFORMULA('4 Order of Operations'!H29),_xlfn.FORMULATEXT('4 Order of Operations'!H29),'4 Order of Operations'!H29))-LEN(SUBSTITUTE(IF(_xlfn.ISFORMULA('4 Order of Operations'!H29),_xlfn.FORMULATEXT('4 Order of Operations'!H29),'4 Order of Operations'!H29),"""",""))&gt;LEN(IF(_xlfn.ISFORMULA('#_4 Order of Operations'!H29),_xlfn.FORMULATEXT('#_4 Order of Operations'!H29),'#_4 Order of Operations'!H29))-LEN(SUBSTITUTE(IF(_xlfn.ISFORMULA('#_4 Order of Operations'!H29),_xlfn.FORMULATEXT('#_4 Order of Operations'!H29),'#_4 Order of Operations'!H29),"""","")),TRUE,FALSE),"HardQuoteMsg",IF(LEN(IF(_xlfn.ISFORMULA('4 Order of Operations'!H29),_xlfn.FORMULATEXT('4 Order of Operations'!H29),'4 Order of Operations'!H29))-LEN(SUBSTITUTE(IF(_xlfn.ISFORMULA('4 Order of Operations'!H29),_xlfn.FORMULATEXT('4 Order of Operations'!H29),'4 Order of Operations'!H29),"$",""))&lt;LEN(IF(_xlfn.ISFORMULA('#_4 Order of Operations'!H29),_xlfn.FORMULATEXT('#_4 Order of Operations'!H29),'#_4 Order of Operations'!H29))-LEN(SUBSTITUTE(IF(_xlfn.ISFORMULA('#_4 Order of Operations'!H29),_xlfn.FORMULATEXT('#_4 Order of Operations'!H29),'#_4 Order of Operations'!H29),"$","")),TRUE,FALSE),"MissingAbsMsg",_xlfn.IFS(ISTEXT('#_4 Order of Operations'!H29),FALSE,ISLOGICAL('#_4 Order of Operations'!H29),FALSE,SUBSTITUTE(CELL("format",'#_4 Order of Operations'!H29),"-","")=SUBSTITUTE(CELL("format",'4 Order of Operations'!H29),"-",""),FALSE,CELL("format",'#_4 Order of Operations'!H29)="G",FALSE,AND(CELL("format",'#_4 Order of Operations'!H29)="F0",CELL("format",'4 Order of Operations'!H29)="G"),FALSE,TRUE,IFERROR(IF(MATCH(CELL("format",'#_4 Order of Operations'!H29),FormatCodes_SFX!$A$4:$A$53,0)&gt;0,TRUE),FALSE),TRUE,TRUE),"FormatMsg",TRUE,"PerfectMsg")</f>
        <v>PerfectMsg</v>
      </c>
      <c r="I29" s="243">
        <v>0</v>
      </c>
      <c r="J29" s="243">
        <v>0</v>
      </c>
      <c r="K29" s="243">
        <v>0</v>
      </c>
      <c r="L29" s="242" t="str">
        <f ca="1">_xlfn.IFS(ISBLANK('4 Order of Operations'!L29),"",IF(NOT(ISNA('#_4 Order of Operations'!L29)),IF(ISNA('4 Order of Operations'!L29),TRUE,FALSE),FALSE),"StuNAMsg",IF(AND(ISNA('#_4 Order of Operations'!L29),ISNA('4 Order of Operations'!L29)),TRUE,FALSE),"PerfectMsg",IF(NOT(ISERROR('#_4 Order of Operations'!L29)),IF(ISERROR('4 Order of Operations'!L29),TRUE,FALSE),FALSE),"StuErrorMsg",IF(TYPE('#_4 Order of Operations'!L29)&lt;&gt;TYPE('4 Order of Operations'!L29),TRUE,FALSE),"WrongTypeMsg",IF(_xlfn.ISFORMULA('#_4 Order of Operations'!L29),IF(NOT(_xlfn.ISFORMULA('4 Order of Operations'!L29)),TRUE),FALSE),"MissingFormulaMsg",IF(NOT(AND(ISNUMBER(FIND("[",_xlfn.FORMULATEXT('#_4 Order of Operations'!L29))),ISNUMBER(FIND("!",_xlfn.FORMULATEXT('#_4 Order of Operations'!L29))))),AND(ISNUMBER(FIND("[",_xlfn.FORMULATEXT('4 Order of Operations'!L29))),ISNUMBER(FIND("!",_xlfn.FORMULATEXT('4 Order of Operations'!L29)))),FALSE),"ExternalRefsMsg",IF(ISNUMBER('#_4 Order of Operations'!L29),IF(ABS('#_4 Order of Operations'!L29-'4 Order of Operations'!L29)&gt;0.00001,TRUE,FALSE),IF('#_4 Order of Operations'!L29&lt;&gt;'4 Order of Operations'!L29,TRUE,FALSE)),IF(ISNUMBER('#_4 Order of Operations'!L29),IF('#_4 Order of Operations'!L29&gt;'4 Order of Operations'!L29,"TooLow","TooHigh"),"WrongAnswer"),NOT(_xlfn.ISFORMULA('#_4 Order of Operations'!L29)),IF(_xlfn.IFS(ISTEXT('#_4 Order of Operations'!L29),FALSE,ISLOGICAL('#_4 Order of Operations'!L29),FALSE,SUBSTITUTE(CELL("format",'#_4 Order of Operations'!L29),"-","")=SUBSTITUTE(CELL("format",'4 Order of Operations'!L29),"-",""),FALSE,CELL("format",'#_4 Order of Operations'!L29)="G",FALSE,AND(CELL("format",'#_4 Order of Operations'!L29)="F0",CELL("format",'4 Order of Operations'!L29)="G"),FALSE,TRUE,IFERROR(IF(MATCH(CELL("format",'#_4 Order of Operations'!L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4 Order of Operations'!L29),_xlfn.FORMULATEXT('4 Order of Operations'!L29),'4 Order of Operations'!L29),"9","#"),"8","#"),"7","#"),"6","#"),"5","#"),"4","#"),"3","#"),"2","#"),"1","#"),"0","#"),"$","")," ",""),",","@"),"&gt;","@"),"&lt;","@"),"=","@"),")","@"),"(","@"),"^","@"),"/","@"),"+","@"),"*","@"),"-","@"))-LEN(SUBSTITUTE(SUBSTITUTE(SUBSTITUTE(SUBSTITUTE(SUBSTITUTE(SUBSTITUTE(SUBSTITUTE(SUBSTITUTE(SUBSTITUTE(SUBSTITUTE(SUBSTITUTE(SUBSTITUTE(SUBSTITUTE(SUBSTITUTE(SUBSTITUTE(SUBSTITUTE(SUBSTITUTE(SUBSTITUTE(SUBSTITUTE(SUBSTITUTE(SUBSTITUTE(SUBSTITUTE(SUBSTITUTE(SUBSTITUTE(IF(_xlfn.ISFORMULA('4 Order of Operations'!L29),_xlfn.FORMULATEXT('4 Order of Operations'!L29),'4 Order of Operations'!L29),"9","#"),"8","#"),"7","#"),"6","#"),"5","#"),"4","#"),"3","#"),"2","#"),"1","#"),"0","#"),"$","")," ",""),",","@"),"&gt;","@"),"&lt;","@"),"=","@"),")","@"),"(","@"),"^","@"),"/","@"),"+","@"),"*","@"),"-","@"),"@#","")))/2&gt;(LEN(SUBSTITUTE(SUBSTITUTE(SUBSTITUTE(SUBSTITUTE(SUBSTITUTE(SUBSTITUTE(SUBSTITUTE(SUBSTITUTE(SUBSTITUTE(SUBSTITUTE(SUBSTITUTE(SUBSTITUTE(SUBSTITUTE(SUBSTITUTE(SUBSTITUTE(SUBSTITUTE(SUBSTITUTE(SUBSTITUTE(SUBSTITUTE(SUBSTITUTE(SUBSTITUTE(SUBSTITUTE(SUBSTITUTE(IF(_xlfn.ISFORMULA('#_4 Order of Operations'!L29),_xlfn.FORMULATEXT('#_4 Order of Operations'!L29),'#_4 Order of Operations'!L29),"9","#"),"8","#"),"7","#"),"6","#"),"5","#"),"4","#"),"3","#"),"2","#"),"1","#"),"0","#"),"$","")," ",""),",","@"),"&gt;","@"),"&lt;","@"),"=","@"),")","@"),"(","@"),"^","@"),"/","@"),"+","@"),"*","@"),"-","@"))-LEN(SUBSTITUTE(SUBSTITUTE(SUBSTITUTE(SUBSTITUTE(SUBSTITUTE(SUBSTITUTE(SUBSTITUTE(SUBSTITUTE(SUBSTITUTE(SUBSTITUTE(SUBSTITUTE(SUBSTITUTE(SUBSTITUTE(SUBSTITUTE(SUBSTITUTE(SUBSTITUTE(SUBSTITUTE(SUBSTITUTE(SUBSTITUTE(SUBSTITUTE(SUBSTITUTE(SUBSTITUTE(SUBSTITUTE(SUBSTITUTE(IF(_xlfn.ISFORMULA('#_4 Order of Operations'!L29),_xlfn.FORMULATEXT('#_4 Order of Operations'!L29),'#_4 Order of Operations'!L29),"9","#"),"8","#"),"7","#"),"6","#"),"5","#"),"4","#"),"3","#"),"2","#"),"1","#"),"0","#"),"$","")," ",""),",","@"),"&gt;","@"),"&lt;","@"),"=","@"),")","@"),"(","@"),"^","@"),"/","@"),"+","@"),"*","@"),"-","@"),"@#","")))/2,TRUE,FALSE),"HardCodeMsg",IF(LEN(IF(_xlfn.ISFORMULA('4 Order of Operations'!L29),_xlfn.FORMULATEXT('4 Order of Operations'!L29),'4 Order of Operations'!L29))-LEN(SUBSTITUTE(IF(_xlfn.ISFORMULA('4 Order of Operations'!L29),_xlfn.FORMULATEXT('4 Order of Operations'!L29),'4 Order of Operations'!L29),"""",""))&gt;LEN(IF(_xlfn.ISFORMULA('#_4 Order of Operations'!L29),_xlfn.FORMULATEXT('#_4 Order of Operations'!L29),'#_4 Order of Operations'!L29))-LEN(SUBSTITUTE(IF(_xlfn.ISFORMULA('#_4 Order of Operations'!L29),_xlfn.FORMULATEXT('#_4 Order of Operations'!L29),'#_4 Order of Operations'!L29),"""","")),TRUE,FALSE),"HardQuoteMsg",IF(LEN(IF(_xlfn.ISFORMULA('4 Order of Operations'!L29),_xlfn.FORMULATEXT('4 Order of Operations'!L29),'4 Order of Operations'!L29))-LEN(SUBSTITUTE(IF(_xlfn.ISFORMULA('4 Order of Operations'!L29),_xlfn.FORMULATEXT('4 Order of Operations'!L29),'4 Order of Operations'!L29),"$",""))&lt;LEN(IF(_xlfn.ISFORMULA('#_4 Order of Operations'!L29),_xlfn.FORMULATEXT('#_4 Order of Operations'!L29),'#_4 Order of Operations'!L29))-LEN(SUBSTITUTE(IF(_xlfn.ISFORMULA('#_4 Order of Operations'!L29),_xlfn.FORMULATEXT('#_4 Order of Operations'!L29),'#_4 Order of Operations'!L29),"$","")),TRUE,FALSE),"MissingAbsMsg",_xlfn.IFS(ISTEXT('#_4 Order of Operations'!L29),FALSE,ISLOGICAL('#_4 Order of Operations'!L29),FALSE,SUBSTITUTE(CELL("format",'#_4 Order of Operations'!L29),"-","")=SUBSTITUTE(CELL("format",'4 Order of Operations'!L29),"-",""),FALSE,CELL("format",'#_4 Order of Operations'!L29)="G",FALSE,AND(CELL("format",'#_4 Order of Operations'!L29)="F0",CELL("format",'4 Order of Operations'!L29)="G"),FALSE,TRUE,IFERROR(IF(MATCH(CELL("format",'#_4 Order of Operations'!L29),FormatCodes_SFX!$A$4:$A$53,0)&gt;0,TRUE),FALSE),TRUE,TRUE),"FormatMsg",TRUE,"PerfectMsg")</f>
        <v>PerfectMsg</v>
      </c>
      <c r="M29" s="220" t="str">
        <f ca="1">_xlfn.IFS(ISBLANK('4 Order of Operations'!M29),"",IF(NOT(ISNA('#_4 Order of Operations'!M29)),IF(ISNA('4 Order of Operations'!M29),TRUE,FALSE),FALSE),"StuNAMsg",IF(AND(ISNA('#_4 Order of Operations'!M29),ISNA('4 Order of Operations'!M29)),TRUE,FALSE),"PerfectMsg",IF(NOT(ISERROR('#_4 Order of Operations'!M29)),IF(ISERROR('4 Order of Operations'!M29),TRUE,FALSE),FALSE),"StuErrorMsg",IF(TYPE('#_4 Order of Operations'!M29)&lt;&gt;TYPE('4 Order of Operations'!M29),TRUE,FALSE),"WrongTypeMsg",IF(_xlfn.ISFORMULA('#_4 Order of Operations'!M29),IF(NOT(_xlfn.ISFORMULA('4 Order of Operations'!M29)),TRUE),FALSE),"MissingFormulaMsg",IF(NOT(AND(ISNUMBER(FIND("[",_xlfn.FORMULATEXT('#_4 Order of Operations'!M29))),ISNUMBER(FIND("!",_xlfn.FORMULATEXT('#_4 Order of Operations'!M29))))),AND(ISNUMBER(FIND("[",_xlfn.FORMULATEXT('4 Order of Operations'!M29))),ISNUMBER(FIND("!",_xlfn.FORMULATEXT('4 Order of Operations'!M29)))),FALSE),"ExternalRefsMsg",IF(ISNUMBER('#_4 Order of Operations'!M29),IF(ABS('#_4 Order of Operations'!M29-'4 Order of Operations'!M29)&gt;0.00001,TRUE,FALSE),IF('#_4 Order of Operations'!M29&lt;&gt;'4 Order of Operations'!M29,TRUE,FALSE)),IF(ISNUMBER('#_4 Order of Operations'!M29),IF('#_4 Order of Operations'!M29&gt;'4 Order of Operations'!M29,"TooLow","TooHigh"),"WrongAnswer"),NOT(_xlfn.ISFORMULA('#_4 Order of Operations'!M29)),IF(_xlfn.IFS(ISTEXT('#_4 Order of Operations'!M29),FALSE,ISLOGICAL('#_4 Order of Operations'!M29),FALSE,SUBSTITUTE(CELL("format",'#_4 Order of Operations'!M29),"-","")=SUBSTITUTE(CELL("format",'4 Order of Operations'!M29),"-",""),FALSE,CELL("format",'#_4 Order of Operations'!M29)="G",FALSE,AND(CELL("format",'#_4 Order of Operations'!M29)="F0",CELL("format",'4 Order of Operations'!M29)="G"),FALSE,TRUE,IFERROR(IF(MATCH(CELL("format",'#_4 Order of Operations'!M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4 Order of Operations'!M29),_xlfn.FORMULATEXT('4 Order of Operations'!M29),'4 Order of Operations'!M29),"9","#"),"8","#"),"7","#"),"6","#"),"5","#"),"4","#"),"3","#"),"2","#"),"1","#"),"0","#"),"$","")," ",""),",","@"),"&gt;","@"),"&lt;","@"),"=","@"),")","@"),"(","@"),"^","@"),"/","@"),"+","@"),"*","@"),"-","@"))-LEN(SUBSTITUTE(SUBSTITUTE(SUBSTITUTE(SUBSTITUTE(SUBSTITUTE(SUBSTITUTE(SUBSTITUTE(SUBSTITUTE(SUBSTITUTE(SUBSTITUTE(SUBSTITUTE(SUBSTITUTE(SUBSTITUTE(SUBSTITUTE(SUBSTITUTE(SUBSTITUTE(SUBSTITUTE(SUBSTITUTE(SUBSTITUTE(SUBSTITUTE(SUBSTITUTE(SUBSTITUTE(SUBSTITUTE(SUBSTITUTE(IF(_xlfn.ISFORMULA('4 Order of Operations'!M29),_xlfn.FORMULATEXT('4 Order of Operations'!M29),'4 Order of Operations'!M29),"9","#"),"8","#"),"7","#"),"6","#"),"5","#"),"4","#"),"3","#"),"2","#"),"1","#"),"0","#"),"$","")," ",""),",","@"),"&gt;","@"),"&lt;","@"),"=","@"),")","@"),"(","@"),"^","@"),"/","@"),"+","@"),"*","@"),"-","@"),"@#","")))/2&gt;(LEN(SUBSTITUTE(SUBSTITUTE(SUBSTITUTE(SUBSTITUTE(SUBSTITUTE(SUBSTITUTE(SUBSTITUTE(SUBSTITUTE(SUBSTITUTE(SUBSTITUTE(SUBSTITUTE(SUBSTITUTE(SUBSTITUTE(SUBSTITUTE(SUBSTITUTE(SUBSTITUTE(SUBSTITUTE(SUBSTITUTE(SUBSTITUTE(SUBSTITUTE(SUBSTITUTE(SUBSTITUTE(SUBSTITUTE(IF(_xlfn.ISFORMULA('#_4 Order of Operations'!M29),_xlfn.FORMULATEXT('#_4 Order of Operations'!M29),'#_4 Order of Operations'!M29),"9","#"),"8","#"),"7","#"),"6","#"),"5","#"),"4","#"),"3","#"),"2","#"),"1","#"),"0","#"),"$","")," ",""),",","@"),"&gt;","@"),"&lt;","@"),"=","@"),")","@"),"(","@"),"^","@"),"/","@"),"+","@"),"*","@"),"-","@"))-LEN(SUBSTITUTE(SUBSTITUTE(SUBSTITUTE(SUBSTITUTE(SUBSTITUTE(SUBSTITUTE(SUBSTITUTE(SUBSTITUTE(SUBSTITUTE(SUBSTITUTE(SUBSTITUTE(SUBSTITUTE(SUBSTITUTE(SUBSTITUTE(SUBSTITUTE(SUBSTITUTE(SUBSTITUTE(SUBSTITUTE(SUBSTITUTE(SUBSTITUTE(SUBSTITUTE(SUBSTITUTE(SUBSTITUTE(SUBSTITUTE(IF(_xlfn.ISFORMULA('#_4 Order of Operations'!M29),_xlfn.FORMULATEXT('#_4 Order of Operations'!M29),'#_4 Order of Operations'!M29),"9","#"),"8","#"),"7","#"),"6","#"),"5","#"),"4","#"),"3","#"),"2","#"),"1","#"),"0","#"),"$","")," ",""),",","@"),"&gt;","@"),"&lt;","@"),"=","@"),")","@"),"(","@"),"^","@"),"/","@"),"+","@"),"*","@"),"-","@"),"@#","")))/2,TRUE,FALSE),"HardCodeMsg",IF(LEN(IF(_xlfn.ISFORMULA('4 Order of Operations'!M29),_xlfn.FORMULATEXT('4 Order of Operations'!M29),'4 Order of Operations'!M29))-LEN(SUBSTITUTE(IF(_xlfn.ISFORMULA('4 Order of Operations'!M29),_xlfn.FORMULATEXT('4 Order of Operations'!M29),'4 Order of Operations'!M29),"""",""))&gt;LEN(IF(_xlfn.ISFORMULA('#_4 Order of Operations'!M29),_xlfn.FORMULATEXT('#_4 Order of Operations'!M29),'#_4 Order of Operations'!M29))-LEN(SUBSTITUTE(IF(_xlfn.ISFORMULA('#_4 Order of Operations'!M29),_xlfn.FORMULATEXT('#_4 Order of Operations'!M29),'#_4 Order of Operations'!M29),"""","")),TRUE,FALSE),"HardQuoteMsg",IF(LEN(IF(_xlfn.ISFORMULA('4 Order of Operations'!M29),_xlfn.FORMULATEXT('4 Order of Operations'!M29),'4 Order of Operations'!M29))-LEN(SUBSTITUTE(IF(_xlfn.ISFORMULA('4 Order of Operations'!M29),_xlfn.FORMULATEXT('4 Order of Operations'!M29),'4 Order of Operations'!M29),"$",""))&lt;LEN(IF(_xlfn.ISFORMULA('#_4 Order of Operations'!M29),_xlfn.FORMULATEXT('#_4 Order of Operations'!M29),'#_4 Order of Operations'!M29))-LEN(SUBSTITUTE(IF(_xlfn.ISFORMULA('#_4 Order of Operations'!M29),_xlfn.FORMULATEXT('#_4 Order of Operations'!M29),'#_4 Order of Operations'!M29),"$","")),TRUE,FALSE),"MissingAbsMsg",_xlfn.IFS(ISTEXT('#_4 Order of Operations'!M29),FALSE,ISLOGICAL('#_4 Order of Operations'!M29),FALSE,SUBSTITUTE(CELL("format",'#_4 Order of Operations'!M29),"-","")=SUBSTITUTE(CELL("format",'4 Order of Operations'!M29),"-",""),FALSE,CELL("format",'#_4 Order of Operations'!M29)="G",FALSE,AND(CELL("format",'#_4 Order of Operations'!M29)="F0",CELL("format",'4 Order of Operations'!M29)="G"),FALSE,TRUE,IFERROR(IF(MATCH(CELL("format",'#_4 Order of Operations'!M29),FormatCodes_SFX!$A$4:$A$53,0)&gt;0,TRUE),FALSE),TRUE,TRUE),"FormatMsg",TRUE,"PerfectMsg")</f>
        <v>PerfectMsg</v>
      </c>
    </row>
    <row r="30" spans="2:15">
      <c r="B30" s="238"/>
      <c r="C30" s="239"/>
    </row>
    <row r="31" spans="2:15">
      <c r="B31" s="238"/>
      <c r="C31" s="239"/>
    </row>
    <row r="33" spans="2:2" s="240" customFormat="1"/>
    <row r="36" spans="2:2" ht="21" customHeight="1"/>
    <row r="37" spans="2:2" ht="19.5" customHeight="1">
      <c r="B37" s="174"/>
    </row>
    <row r="38" spans="2:2" ht="20.25" customHeight="1">
      <c r="B38" s="174"/>
    </row>
    <row r="39" spans="2:2" ht="20.25" customHeight="1"/>
    <row r="40" spans="2:2" ht="20.25" customHeight="1"/>
    <row r="41" spans="2:2" ht="20.25" customHeight="1"/>
    <row r="42" spans="2:2" ht="20.25" customHeight="1"/>
    <row r="43" spans="2:2" ht="20.25" customHeight="1"/>
    <row r="44" spans="2:2" ht="20.25" customHeight="1"/>
    <row r="45" spans="2:2" ht="20.25" customHeight="1"/>
    <row r="46" spans="2:2" ht="20.25" customHeight="1"/>
  </sheetData>
  <mergeCells count="1">
    <mergeCell ref="B21:M21"/>
  </mergeCell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BDA99-3A4E-4513-A7C0-6F05389520D3}">
  <dimension ref="A1:AO46"/>
  <sheetViews>
    <sheetView showGridLines="0" zoomScaleNormal="100" workbookViewId="0">
      <pane ySplit="2" topLeftCell="A3" activePane="bottomLeft" state="frozen"/>
      <selection pane="bottomLeft" activeCell="M23" sqref="M23:M29"/>
    </sheetView>
  </sheetViews>
  <sheetFormatPr defaultColWidth="9.75" defaultRowHeight="15"/>
  <cols>
    <col min="1" max="3" width="8.75" style="86" customWidth="1"/>
    <col min="4" max="6" width="6" style="86" customWidth="1"/>
    <col min="7" max="7" width="13" style="86" bestFit="1" customWidth="1"/>
    <col min="8" max="8" width="9.25" style="86" bestFit="1" customWidth="1"/>
    <col min="9" max="11" width="5.25" style="86" customWidth="1"/>
    <col min="12" max="12" width="16.25" style="86" bestFit="1" customWidth="1"/>
    <col min="13" max="13" width="17.25" style="86" bestFit="1" customWidth="1"/>
    <col min="14" max="16384" width="9.75" style="86"/>
  </cols>
  <sheetData>
    <row r="1" spans="1:41" ht="22.15" customHeight="1">
      <c r="A1" s="157" t="s">
        <v>556</v>
      </c>
      <c r="B1" s="157" t="s">
        <v>557</v>
      </c>
      <c r="C1" s="157" t="s">
        <v>558</v>
      </c>
      <c r="D1" s="158"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157"/>
      <c r="F1" s="157"/>
      <c r="G1" s="157"/>
      <c r="H1" s="157"/>
      <c r="I1" s="158" t="str" cm="1">
        <f t="array" ref="I1">_xlfn.IFS(ROW(A100)&lt;100,"Undo deleted row or quit without saving",COLUMN(AZ1)&lt;52,"Undo deleted column or quit without saving",ROW(A100)&gt;100,"Undo inserted row or quit without saving",COLUMN(AZ1)&gt;52,"Undo inserted column or quit without saving",Scoreboard!$F$24&lt;&gt;"","Security compromised: Undo last action or quit without saving",TRUE=TRUE,"Connor Guarino")</f>
        <v>Connor Guarino</v>
      </c>
      <c r="J1" s="158"/>
      <c r="K1" s="158"/>
      <c r="L1" s="158" t="s">
        <v>559</v>
      </c>
      <c r="M1" s="158"/>
      <c r="N1" s="158"/>
      <c r="O1" s="158"/>
      <c r="P1" s="159" t="s">
        <v>560</v>
      </c>
      <c r="Q1" s="158"/>
      <c r="R1" s="158"/>
      <c r="S1" s="194" t="s">
        <v>563</v>
      </c>
      <c r="T1" s="161"/>
      <c r="U1" s="160"/>
      <c r="V1" s="161"/>
      <c r="W1" s="160"/>
      <c r="X1" s="157" t="str">
        <f t="shared" ref="X1:AA2" si="0">A1</f>
        <v>earned</v>
      </c>
      <c r="Y1" s="157" t="str">
        <f t="shared" si="0"/>
        <v>possible</v>
      </c>
      <c r="Z1" s="157" t="str">
        <f t="shared" si="0"/>
        <v>cell</v>
      </c>
      <c r="AA1" s="158" t="str">
        <f t="shared" ca="1" si="0"/>
        <v>error</v>
      </c>
      <c r="AB1" s="157"/>
      <c r="AC1" s="157"/>
      <c r="AD1" s="162"/>
      <c r="AE1" s="162"/>
      <c r="AF1" s="158" t="str">
        <f>I1</f>
        <v>Connor Guarino</v>
      </c>
      <c r="AG1" s="158"/>
      <c r="AH1" s="162"/>
      <c r="AI1" s="162"/>
      <c r="AJ1" s="162"/>
      <c r="AK1" s="162"/>
      <c r="AL1" s="158" t="s">
        <v>559</v>
      </c>
      <c r="AM1" s="162"/>
      <c r="AN1" s="162"/>
      <c r="AO1" s="162"/>
    </row>
    <row r="2" spans="1:41" ht="22.9" customHeight="1" thickBot="1">
      <c r="A2" s="163">
        <f ca="1">'4 Order of OperationsSC'!$A$2</f>
        <v>12</v>
      </c>
      <c r="B2" s="164">
        <f>'4 Order of OperationsSC'!$B$2</f>
        <v>12</v>
      </c>
      <c r="C2" s="163" t="str" cm="1">
        <f t="array" aca="1" ref="C2" ca="1">SUBSTITUTE(IF(LEN(CELL("address"))&lt;15,CELL("address"),""),"$","")</f>
        <v/>
      </c>
      <c r="D2" s="165" t="str">
        <f ca="1">IF(ISNUMBER(SEARCH("#REF!",_xlfn.FORMULATEXT(INDIRECT("'4 Order of OperationsSC'!"&amp;C2)))),"DRAGGING CELLS IS NOT PERMITTED. PLEASE UNDO LAST ACTION!!",IF($P$1&lt;&gt;"Feedback OFF",IFERROR(HLOOKUP(INDIRECT("'4 Order of OperationsSC'!"&amp;C2),Feedback_SFX!$B$2:$N$10,IF($P$1="Feedback ON", 2, Feedback_SFX!B1), FALSE), ""),""))</f>
        <v/>
      </c>
      <c r="E2" s="166"/>
      <c r="F2" s="166"/>
      <c r="G2" s="166"/>
      <c r="H2" s="166"/>
      <c r="I2" s="167"/>
      <c r="J2" s="166"/>
      <c r="K2" s="166"/>
      <c r="L2" s="166"/>
      <c r="M2" s="166"/>
      <c r="N2" s="166"/>
      <c r="O2" s="166"/>
      <c r="P2" s="173" t="str">
        <f ca="1">IF(Scoreboard!$E$4="Excel version: Invalid","****ERROR: Scoreboard requires Excel 365 or 2021 to run****", "")</f>
        <v/>
      </c>
      <c r="Q2" s="166"/>
      <c r="R2" s="166"/>
      <c r="S2" s="168"/>
      <c r="T2" s="169"/>
      <c r="U2" s="170"/>
      <c r="V2" s="169"/>
      <c r="W2" s="170"/>
      <c r="X2" s="171">
        <f t="shared" ca="1" si="0"/>
        <v>12</v>
      </c>
      <c r="Y2" s="171">
        <f t="shared" si="0"/>
        <v>12</v>
      </c>
      <c r="Z2" s="171" t="str">
        <f t="shared" ca="1" si="0"/>
        <v/>
      </c>
      <c r="AA2" s="165" t="str">
        <f t="shared" ca="1" si="0"/>
        <v/>
      </c>
      <c r="AB2" s="166"/>
      <c r="AC2" s="166"/>
      <c r="AD2" s="172"/>
      <c r="AE2" s="172"/>
      <c r="AF2" s="172"/>
      <c r="AG2" s="172"/>
      <c r="AH2" s="172"/>
      <c r="AI2" s="172"/>
      <c r="AJ2" s="172"/>
      <c r="AK2" s="172"/>
      <c r="AL2" s="172"/>
      <c r="AM2" s="172"/>
      <c r="AN2" s="172"/>
      <c r="AO2" s="172"/>
    </row>
    <row r="3" spans="1:41" s="78" customFormat="1" ht="15.75"/>
    <row r="4" spans="1:41" s="78" customFormat="1" ht="18.75">
      <c r="B4" s="1" t="s">
        <v>171</v>
      </c>
      <c r="C4" s="79"/>
      <c r="D4" s="79"/>
      <c r="E4" s="79"/>
      <c r="F4" s="79"/>
      <c r="G4" s="79"/>
      <c r="H4" s="79"/>
      <c r="I4" s="79"/>
      <c r="J4" s="79"/>
      <c r="K4" s="79"/>
      <c r="L4" s="79"/>
      <c r="M4" s="79"/>
      <c r="N4" s="79"/>
      <c r="O4" s="79"/>
      <c r="P4" s="79"/>
      <c r="Q4" s="80"/>
    </row>
    <row r="5" spans="1:41" s="78" customFormat="1" ht="15.75">
      <c r="B5" s="3" t="s">
        <v>172</v>
      </c>
      <c r="C5" s="81"/>
      <c r="D5" s="81"/>
      <c r="E5" s="81"/>
      <c r="F5" s="81"/>
      <c r="G5" s="81"/>
      <c r="H5" s="81"/>
      <c r="I5" s="81"/>
      <c r="J5" s="81"/>
      <c r="K5" s="81"/>
      <c r="L5" s="81"/>
      <c r="M5" s="81"/>
      <c r="N5" s="81"/>
      <c r="O5" s="81"/>
      <c r="P5" s="81"/>
      <c r="Q5" s="82"/>
    </row>
    <row r="6" spans="1:41" s="78" customFormat="1" ht="15.75">
      <c r="B6" s="3" t="s">
        <v>173</v>
      </c>
      <c r="C6" s="81"/>
      <c r="D6" s="81"/>
      <c r="E6" s="81"/>
      <c r="F6" s="81"/>
      <c r="G6" s="81"/>
      <c r="H6" s="81"/>
      <c r="I6" s="81"/>
      <c r="J6" s="81"/>
      <c r="K6" s="81"/>
      <c r="L6" s="81"/>
      <c r="M6" s="81"/>
      <c r="N6" s="81"/>
      <c r="O6" s="81"/>
      <c r="P6" s="81"/>
      <c r="Q6" s="82"/>
    </row>
    <row r="7" spans="1:41" s="78" customFormat="1" ht="15.75">
      <c r="B7" s="16" t="s">
        <v>26</v>
      </c>
      <c r="C7" s="81"/>
      <c r="D7" s="81"/>
      <c r="E7" s="81"/>
      <c r="F7" s="81"/>
      <c r="G7" s="81"/>
      <c r="H7" s="81"/>
      <c r="I7" s="81"/>
      <c r="J7" s="81"/>
      <c r="K7" s="81"/>
      <c r="L7" s="81"/>
      <c r="M7" s="81"/>
      <c r="N7" s="81"/>
      <c r="O7" s="81"/>
      <c r="P7" s="81"/>
      <c r="Q7" s="82"/>
    </row>
    <row r="8" spans="1:41" s="78" customFormat="1" ht="16.149999999999999" customHeight="1">
      <c r="B8" s="3" t="s">
        <v>174</v>
      </c>
      <c r="C8" s="81"/>
      <c r="D8" s="81"/>
      <c r="E8" s="81"/>
      <c r="F8" s="81"/>
      <c r="G8" s="81"/>
      <c r="H8" s="81"/>
      <c r="I8" s="81"/>
      <c r="J8" s="81"/>
      <c r="K8" s="81"/>
      <c r="L8" s="81"/>
      <c r="M8" s="81"/>
      <c r="N8" s="81"/>
      <c r="O8" s="81"/>
      <c r="P8" s="81"/>
      <c r="Q8" s="82"/>
    </row>
    <row r="9" spans="1:41" s="78" customFormat="1" ht="16.149999999999999" customHeight="1">
      <c r="B9" s="3" t="s">
        <v>175</v>
      </c>
      <c r="C9" s="81"/>
      <c r="D9" s="81"/>
      <c r="E9" s="81"/>
      <c r="F9" s="81"/>
      <c r="G9" s="81"/>
      <c r="H9" s="81"/>
      <c r="I9" s="81"/>
      <c r="J9" s="81"/>
      <c r="K9" s="81"/>
      <c r="L9" s="81"/>
      <c r="M9" s="81"/>
      <c r="N9" s="81"/>
      <c r="O9" s="81"/>
      <c r="P9" s="81"/>
      <c r="Q9" s="82"/>
    </row>
    <row r="10" spans="1:41" s="78" customFormat="1" ht="15.75">
      <c r="B10" s="83"/>
      <c r="C10" s="84"/>
      <c r="D10" s="84"/>
      <c r="E10" s="84"/>
      <c r="F10" s="84"/>
      <c r="G10" s="84"/>
      <c r="H10" s="84"/>
      <c r="I10" s="84"/>
      <c r="J10" s="84"/>
      <c r="K10" s="84"/>
      <c r="L10" s="84"/>
      <c r="M10" s="84"/>
      <c r="N10" s="84"/>
      <c r="O10" s="84"/>
      <c r="P10" s="84"/>
      <c r="Q10" s="85"/>
    </row>
    <row r="11" spans="1:41" s="78" customFormat="1" ht="15.75"/>
    <row r="18" spans="2:15">
      <c r="O18" s="87"/>
    </row>
    <row r="21" spans="2:15" ht="15.75">
      <c r="B21" s="369" t="s">
        <v>176</v>
      </c>
      <c r="C21" s="370"/>
      <c r="D21" s="370"/>
      <c r="E21" s="370"/>
      <c r="F21" s="370"/>
      <c r="G21" s="370"/>
      <c r="H21" s="370"/>
      <c r="I21" s="370"/>
      <c r="J21" s="370"/>
      <c r="K21" s="370"/>
      <c r="L21" s="370"/>
      <c r="M21" s="370"/>
    </row>
    <row r="22" spans="2:15" ht="15.75">
      <c r="B22" s="58" t="s">
        <v>177</v>
      </c>
      <c r="C22" s="58" t="s">
        <v>178</v>
      </c>
      <c r="D22" s="58" t="s">
        <v>179</v>
      </c>
      <c r="E22" s="58" t="s">
        <v>180</v>
      </c>
      <c r="F22" s="58" t="s">
        <v>181</v>
      </c>
      <c r="G22" s="58" t="s">
        <v>182</v>
      </c>
      <c r="H22" s="58" t="s">
        <v>183</v>
      </c>
      <c r="I22" s="58" t="s">
        <v>184</v>
      </c>
      <c r="J22" s="58" t="s">
        <v>185</v>
      </c>
      <c r="K22" s="58" t="s">
        <v>186</v>
      </c>
      <c r="L22" s="58" t="s">
        <v>187</v>
      </c>
      <c r="M22" s="58" t="s">
        <v>188</v>
      </c>
    </row>
    <row r="23" spans="2:15" ht="15.75">
      <c r="B23" s="88">
        <v>2</v>
      </c>
      <c r="C23" s="88">
        <v>3</v>
      </c>
      <c r="D23" s="88">
        <v>6</v>
      </c>
      <c r="E23" s="88">
        <v>1</v>
      </c>
      <c r="F23" s="88">
        <v>4</v>
      </c>
      <c r="G23" s="234">
        <f>C23*B23+(D23/(F23-E23))</f>
        <v>8</v>
      </c>
      <c r="H23" s="234">
        <f>(B23+C23)^2 +B23*F23^(1/2)</f>
        <v>29</v>
      </c>
      <c r="I23" s="89">
        <v>1</v>
      </c>
      <c r="J23" s="89">
        <v>2</v>
      </c>
      <c r="K23" s="89">
        <v>2</v>
      </c>
      <c r="L23" s="234">
        <f>B23*I23*J23*K23+C23*(SQRT(I23*J23))</f>
        <v>12.242640687119286</v>
      </c>
      <c r="M23" s="361">
        <f>((D23*I23)/(I23+J23))+E23*(J23^F23)</f>
        <v>18</v>
      </c>
    </row>
    <row r="24" spans="2:15" ht="15.75">
      <c r="B24" s="88">
        <v>1</v>
      </c>
      <c r="C24" s="88">
        <v>16</v>
      </c>
      <c r="D24" s="88">
        <v>8</v>
      </c>
      <c r="E24" s="88">
        <v>10</v>
      </c>
      <c r="F24" s="88">
        <v>8</v>
      </c>
      <c r="G24" s="234">
        <f t="shared" ref="G24:G29" si="1">C24*B24+(D24/(F24-E24))</f>
        <v>12</v>
      </c>
      <c r="H24" s="234">
        <f t="shared" ref="H24:H29" si="2">(B24+C24)^2 +B24*F24^(1/2)</f>
        <v>291.82842712474621</v>
      </c>
      <c r="I24" s="89">
        <v>3</v>
      </c>
      <c r="J24" s="89">
        <v>2</v>
      </c>
      <c r="K24" s="89">
        <v>1</v>
      </c>
      <c r="L24" s="234">
        <f t="shared" ref="L24:L29" si="3">B24*I24*J24*K24+C24*(SQRT(I24*J24))</f>
        <v>45.191835884530846</v>
      </c>
      <c r="M24" s="361">
        <f t="shared" ref="M24:M29" si="4">((D24*I24)/(I24+J24))+E24*(J24^F24)</f>
        <v>2564.8000000000002</v>
      </c>
    </row>
    <row r="25" spans="2:15" ht="15.75">
      <c r="B25" s="88">
        <v>3</v>
      </c>
      <c r="C25" s="88">
        <v>5</v>
      </c>
      <c r="D25" s="88">
        <v>7</v>
      </c>
      <c r="E25" s="88">
        <v>9</v>
      </c>
      <c r="F25" s="88">
        <v>18</v>
      </c>
      <c r="G25" s="234">
        <f t="shared" si="1"/>
        <v>15.777777777777779</v>
      </c>
      <c r="H25" s="234">
        <f t="shared" si="2"/>
        <v>76.727922061357859</v>
      </c>
      <c r="I25" s="89">
        <v>1</v>
      </c>
      <c r="J25" s="89">
        <v>3</v>
      </c>
      <c r="K25" s="89">
        <v>2</v>
      </c>
      <c r="L25" s="234">
        <f t="shared" si="3"/>
        <v>26.660254037844386</v>
      </c>
      <c r="M25" s="361">
        <f t="shared" si="4"/>
        <v>3486784402.75</v>
      </c>
    </row>
    <row r="26" spans="2:15" ht="15.75">
      <c r="B26" s="90">
        <v>17</v>
      </c>
      <c r="C26" s="90">
        <v>4</v>
      </c>
      <c r="D26" s="90">
        <v>17</v>
      </c>
      <c r="E26" s="90">
        <v>12</v>
      </c>
      <c r="F26" s="90">
        <v>1</v>
      </c>
      <c r="G26" s="234">
        <f t="shared" si="1"/>
        <v>66.454545454545453</v>
      </c>
      <c r="H26" s="234">
        <f t="shared" si="2"/>
        <v>458</v>
      </c>
      <c r="I26" s="91">
        <v>2</v>
      </c>
      <c r="J26" s="91">
        <v>4</v>
      </c>
      <c r="K26" s="91">
        <v>3</v>
      </c>
      <c r="L26" s="234">
        <f t="shared" si="3"/>
        <v>419.31370849898474</v>
      </c>
      <c r="M26" s="361">
        <f t="shared" si="4"/>
        <v>53.666666666666664</v>
      </c>
    </row>
    <row r="27" spans="2:15" ht="15.75">
      <c r="B27" s="90">
        <v>6</v>
      </c>
      <c r="C27" s="90">
        <v>8</v>
      </c>
      <c r="D27" s="90">
        <v>9</v>
      </c>
      <c r="E27" s="90">
        <v>17</v>
      </c>
      <c r="F27" s="90">
        <v>12</v>
      </c>
      <c r="G27" s="234">
        <f t="shared" si="1"/>
        <v>46.2</v>
      </c>
      <c r="H27" s="234">
        <f t="shared" si="2"/>
        <v>216.78460969082653</v>
      </c>
      <c r="I27" s="91">
        <v>3</v>
      </c>
      <c r="J27" s="235">
        <v>1</v>
      </c>
      <c r="K27" s="91">
        <v>2</v>
      </c>
      <c r="L27" s="234">
        <f t="shared" si="3"/>
        <v>49.856406460551014</v>
      </c>
      <c r="M27" s="361">
        <f t="shared" si="4"/>
        <v>23.75</v>
      </c>
    </row>
    <row r="28" spans="2:15" ht="15.75">
      <c r="B28" s="90">
        <v>8</v>
      </c>
      <c r="C28" s="90">
        <v>3</v>
      </c>
      <c r="D28" s="90">
        <v>11</v>
      </c>
      <c r="E28" s="90">
        <v>2</v>
      </c>
      <c r="F28" s="90">
        <v>16</v>
      </c>
      <c r="G28" s="234">
        <f t="shared" si="1"/>
        <v>24.785714285714285</v>
      </c>
      <c r="H28" s="234">
        <f t="shared" si="2"/>
        <v>153</v>
      </c>
      <c r="I28" s="91">
        <v>4</v>
      </c>
      <c r="J28" s="91">
        <v>3</v>
      </c>
      <c r="K28" s="91">
        <v>2</v>
      </c>
      <c r="L28" s="234">
        <f t="shared" si="3"/>
        <v>202.39230484541326</v>
      </c>
      <c r="M28" s="361">
        <f t="shared" si="4"/>
        <v>86093448.285714284</v>
      </c>
    </row>
    <row r="29" spans="2:15" ht="15.75">
      <c r="B29" s="90">
        <v>17</v>
      </c>
      <c r="C29" s="90">
        <v>4</v>
      </c>
      <c r="D29" s="90">
        <v>6</v>
      </c>
      <c r="E29" s="90">
        <v>15</v>
      </c>
      <c r="F29" s="90">
        <v>4</v>
      </c>
      <c r="G29" s="234">
        <f t="shared" si="1"/>
        <v>67.454545454545453</v>
      </c>
      <c r="H29" s="234">
        <f t="shared" si="2"/>
        <v>475</v>
      </c>
      <c r="I29" s="91">
        <v>4</v>
      </c>
      <c r="J29" s="91">
        <v>2</v>
      </c>
      <c r="K29" s="91">
        <v>2</v>
      </c>
      <c r="L29" s="234">
        <f t="shared" si="3"/>
        <v>283.31370849898474</v>
      </c>
      <c r="M29" s="361">
        <f t="shared" si="4"/>
        <v>244</v>
      </c>
    </row>
    <row r="30" spans="2:15" ht="15.75">
      <c r="B30" s="92"/>
      <c r="C30" s="93"/>
    </row>
    <row r="31" spans="2:15" ht="15.75">
      <c r="B31" s="92"/>
      <c r="C31" s="93"/>
      <c r="D31" s="94"/>
    </row>
    <row r="32" spans="2:15" ht="15.75">
      <c r="B32" s="94"/>
      <c r="C32" s="94"/>
      <c r="D32" s="94"/>
    </row>
    <row r="33" spans="2:2" s="95" customFormat="1"/>
    <row r="36" spans="2:2" ht="21" customHeight="1"/>
    <row r="37" spans="2:2" ht="19.5" customHeight="1">
      <c r="B37" s="96"/>
    </row>
    <row r="38" spans="2:2" ht="20.25" customHeight="1">
      <c r="B38" s="96"/>
    </row>
    <row r="39" spans="2:2" ht="20.25" customHeight="1"/>
    <row r="40" spans="2:2" ht="20.25" customHeight="1"/>
    <row r="41" spans="2:2" ht="20.25" customHeight="1"/>
    <row r="42" spans="2:2" ht="20.25" customHeight="1"/>
    <row r="43" spans="2:2" ht="20.25" customHeight="1"/>
    <row r="44" spans="2:2" ht="20.25" customHeight="1"/>
    <row r="45" spans="2:2" ht="20.25" customHeight="1"/>
    <row r="46" spans="2:2" ht="20.25" customHeight="1"/>
  </sheetData>
  <mergeCells count="1">
    <mergeCell ref="B21:M21"/>
  </mergeCells>
  <conditionalFormatting sqref="A1:A2">
    <cfRule type="expression" dxfId="286" priority="12">
      <formula>$A$2/$B$2&gt;=0.076</formula>
    </cfRule>
  </conditionalFormatting>
  <conditionalFormatting sqref="A1:O2 Q1:R1 X1:AO2 P2:R2">
    <cfRule type="expression" dxfId="285" priority="5">
      <formula>$P$1="Feedback OFF"</formula>
    </cfRule>
  </conditionalFormatting>
  <conditionalFormatting sqref="A3:AA100">
    <cfRule type="expression" dxfId="283" priority="2" stopIfTrue="1">
      <formula>$D$2="DRAGGING CELLS IS NOT PERMITTED. PLEASE UNDO LAST ACTION!!"</formula>
    </cfRule>
  </conditionalFormatting>
  <conditionalFormatting sqref="B1:B2">
    <cfRule type="expression" dxfId="278" priority="13">
      <formula>$A$2/$B$2&gt;=0.153</formula>
    </cfRule>
  </conditionalFormatting>
  <conditionalFormatting sqref="C1:C2">
    <cfRule type="expression" dxfId="277" priority="14">
      <formula>$A$2/$B$2&gt;=0.23</formula>
    </cfRule>
  </conditionalFormatting>
  <conditionalFormatting sqref="D1:D2">
    <cfRule type="expression" dxfId="276" priority="15">
      <formula>$A$2/$B$2&gt;=0.307</formula>
    </cfRule>
  </conditionalFormatting>
  <conditionalFormatting sqref="E1:E2">
    <cfRule type="expression" dxfId="275" priority="16">
      <formula>$A$2/$B$2&gt;=0.384</formula>
    </cfRule>
  </conditionalFormatting>
  <conditionalFormatting sqref="F1:F2">
    <cfRule type="expression" dxfId="274" priority="17">
      <formula>$A$2/$B$2&gt;=0.461</formula>
    </cfRule>
  </conditionalFormatting>
  <conditionalFormatting sqref="G1:G2">
    <cfRule type="expression" dxfId="273" priority="18">
      <formula>$A$2/$B$2&gt;=0.538</formula>
    </cfRule>
  </conditionalFormatting>
  <conditionalFormatting sqref="H1:H2">
    <cfRule type="expression" dxfId="272" priority="19">
      <formula>$A$2/$B$2&gt;=0.615</formula>
    </cfRule>
  </conditionalFormatting>
  <conditionalFormatting sqref="I1:P2">
    <cfRule type="expression" dxfId="270" priority="20">
      <formula>$A$2/$B$2&gt;=0.692</formula>
    </cfRule>
  </conditionalFormatting>
  <conditionalFormatting sqref="L1">
    <cfRule type="expression" dxfId="269" priority="8">
      <formula>$A$2/$B$2&gt;=0.846</formula>
    </cfRule>
  </conditionalFormatting>
  <conditionalFormatting sqref="O1">
    <cfRule type="expression" dxfId="268" priority="11">
      <formula>$A$2/$B$2&gt;=0.846</formula>
    </cfRule>
  </conditionalFormatting>
  <conditionalFormatting sqref="P1">
    <cfRule type="expression" dxfId="267" priority="6">
      <formula>$P$1&lt;&gt;""</formula>
    </cfRule>
  </conditionalFormatting>
  <conditionalFormatting sqref="Q1:R2">
    <cfRule type="expression" dxfId="266" priority="7">
      <formula>$A$2/$B$2&gt;=0.846</formula>
    </cfRule>
  </conditionalFormatting>
  <conditionalFormatting sqref="X1:AF1 AH1:AK1 AM1:AO1 X2:AO2">
    <cfRule type="expression" dxfId="265" priority="21">
      <formula>$A$2/$B$2&gt;=1</formula>
    </cfRule>
  </conditionalFormatting>
  <conditionalFormatting sqref="AG1">
    <cfRule type="expression" dxfId="264" priority="10">
      <formula>$A$2/$B$2&gt;=0.846</formula>
    </cfRule>
  </conditionalFormatting>
  <conditionalFormatting sqref="AL1">
    <cfRule type="expression" dxfId="263" priority="9">
      <formula>$A$2/$B$2&gt;=0.846</formula>
    </cfRule>
  </conditionalFormatting>
  <dataValidations count="1">
    <dataValidation type="list" allowBlank="1" showInputMessage="1" showErrorMessage="1" sqref="P1" xr:uid="{5D6C84DA-1CDE-489C-BCC0-CFD7449D1A27}">
      <formula1>"Feedback ON, Taunting ON, Feedback OFF"</formula1>
    </dataValidation>
  </dataValidations>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expression" priority="1" stopIfTrue="1" id="{F2DB284F-7B65-4308-81D1-557EA9BCA8CB}">
            <xm:f>Scoreboard!$E$4="Excel version: Invalid"</xm:f>
            <x14:dxf>
              <font>
                <color rgb="FF9C0006"/>
              </font>
              <fill>
                <patternFill>
                  <fgColor indexed="64"/>
                  <bgColor rgb="FFFFC7CE"/>
                </patternFill>
              </fill>
            </x14:dxf>
          </x14:cfRule>
          <x14:cfRule type="expression" priority="3" stopIfTrue="1" id="{86D36B58-06B4-4486-AA04-C858FCD80956}">
            <xm:f>Scoreboard!$F$24&lt;&gt;""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72288C9D-68AD-4D8C-852D-ACD4D6D82369}">
            <xm:f>AND($P$1&lt;&gt;"Feedback OFF",IF('4 Order of OperationsSC'!A3=Feedback_SFX!$C$2, TRUE, FALSE))</xm:f>
            <x14:dxf>
              <fill>
                <patternFill>
                  <bgColor rgb="FFCEEED0"/>
                </patternFill>
              </fill>
            </x14:dxf>
          </x14:cfRule>
          <x14:cfRule type="expression" priority="23" stopIfTrue="1" id="{8F77BAD9-5C80-488E-B913-D7F5F4327A05}">
            <xm:f>AND($P$1&lt;&gt;"Feedback OFF",IF('4 Order of OperationsSC'!A3=Feedback_SFX!$K$2, TRUE, FALSE))</xm:f>
            <x14:dxf>
              <fill>
                <patternFill>
                  <bgColor rgb="FFFFFF64"/>
                </patternFill>
              </fill>
            </x14:dxf>
          </x14:cfRule>
          <x14:cfRule type="expression" priority="24" stopIfTrue="1" id="{A44B1F60-023A-492E-9535-E2574BCB5A17}">
            <xm:f>AND($P$1&lt;&gt;"Feedback OFF",AND(IF('4 Order of OperationsSC'!A3&lt;&gt;Feedback_SFX!$C$2, TRUE, FALSE),'4 Order of OperationsSC'!A3&lt;&gt;"",_xlfn.ISFORMULA('4 Order of OperationsSC'!A3)))</xm:f>
            <x14:dxf>
              <fill>
                <patternFill>
                  <bgColor rgb="FFFF99CC"/>
                </patternFill>
              </fill>
            </x14:dxf>
          </x14:cfRule>
          <xm:sqref>A3:AL29</xm:sqref>
        </x14:conditionalFormatting>
        <x14:conditionalFormatting xmlns:xm="http://schemas.microsoft.com/office/excel/2006/main">
          <x14:cfRule type="expression" priority="4" stopIfTrue="1" id="{03AB2E38-D753-43CD-826D-3F637436500B}">
            <xm:f>Scoreboard!$F$24&lt;&gt;""</xm:f>
            <x14:dxf>
              <font>
                <color rgb="FF9C0006"/>
              </font>
              <fill>
                <patternFill>
                  <fgColor indexed="64"/>
                  <bgColor rgb="FFFFC7CE"/>
                </patternFill>
              </fill>
            </x14:dxf>
          </x14:cfRule>
          <xm:sqref>I1:N1</xm:sqref>
        </x14:conditionalFormatting>
      </x14:conditionalFormatting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0F5CB-F782-410A-BC0A-3E291C86D8F1}">
  <sheetPr>
    <tabColor rgb="FF4FADEA"/>
  </sheetPr>
  <dimension ref="A1:AO46"/>
  <sheetViews>
    <sheetView zoomScaleNormal="100" workbookViewId="0">
      <pane ySplit="2" topLeftCell="A3" activePane="bottomLeft" state="frozen"/>
      <selection pane="bottomLeft" activeCell="A3" sqref="A3:XFD3"/>
    </sheetView>
  </sheetViews>
  <sheetFormatPr defaultColWidth="9.75" defaultRowHeight="8.25"/>
  <cols>
    <col min="1" max="1" width="1.75" style="236" customWidth="1"/>
    <col min="2" max="6" width="6" style="236" customWidth="1"/>
    <col min="7" max="7" width="13.125" style="236" bestFit="1" customWidth="1"/>
    <col min="8" max="8" width="9.375" style="236" bestFit="1" customWidth="1"/>
    <col min="9" max="11" width="5.25" style="236" customWidth="1"/>
    <col min="12" max="12" width="16.375" style="236" bestFit="1" customWidth="1"/>
    <col min="13" max="13" width="31.25" style="236" bestFit="1" customWidth="1"/>
    <col min="14" max="31" width="9.75" style="236"/>
    <col min="32" max="32" width="9.75" style="236" bestFit="1" customWidth="1"/>
    <col min="33" max="16384" width="9.75" style="236"/>
  </cols>
  <sheetData>
    <row r="1" spans="1:41" ht="22.15" customHeight="1">
      <c r="A1" s="179" t="s">
        <v>556</v>
      </c>
      <c r="B1" s="179" t="s">
        <v>557</v>
      </c>
      <c r="C1" s="179" t="s">
        <v>558</v>
      </c>
      <c r="D1" s="178"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179"/>
      <c r="F1" s="179"/>
      <c r="G1" s="179"/>
      <c r="H1" s="179"/>
      <c r="I1" s="178" t="str">
        <f>'4 Order of OperationsSC'!$I$1</f>
        <v>Connor Guarino</v>
      </c>
      <c r="J1" s="178"/>
      <c r="K1" s="178"/>
      <c r="L1" s="178" t="s">
        <v>559</v>
      </c>
      <c r="M1" s="178"/>
      <c r="N1" s="178"/>
      <c r="O1" s="178"/>
      <c r="P1" s="178" t="s">
        <v>560</v>
      </c>
      <c r="Q1" s="178"/>
      <c r="R1" s="178"/>
      <c r="S1" s="174"/>
      <c r="T1" s="174"/>
      <c r="U1" s="174"/>
      <c r="V1" s="174"/>
      <c r="W1" s="174"/>
      <c r="X1" s="179" t="str">
        <f t="shared" ref="X1:AA2" si="0">A1</f>
        <v>earned</v>
      </c>
      <c r="Y1" s="179" t="str">
        <f t="shared" si="0"/>
        <v>possible</v>
      </c>
      <c r="Z1" s="179" t="str">
        <f t="shared" si="0"/>
        <v>cell</v>
      </c>
      <c r="AA1" s="178" t="str">
        <f t="shared" ca="1" si="0"/>
        <v>error</v>
      </c>
      <c r="AB1" s="179"/>
      <c r="AC1" s="179"/>
      <c r="AD1" s="174"/>
      <c r="AE1" s="174"/>
      <c r="AF1" s="178" t="str">
        <f>I1</f>
        <v>Connor Guarino</v>
      </c>
      <c r="AG1" s="178"/>
      <c r="AH1" s="174"/>
      <c r="AI1" s="174"/>
      <c r="AJ1" s="174"/>
      <c r="AK1" s="174"/>
      <c r="AL1" s="178" t="s">
        <v>559</v>
      </c>
      <c r="AM1" s="174"/>
      <c r="AN1" s="174"/>
      <c r="AO1" s="174"/>
    </row>
    <row r="2" spans="1:41" ht="22.9" customHeight="1">
      <c r="A2" s="179">
        <f ca="1">'4 Order of OperationsSC'!$A$2</f>
        <v>12</v>
      </c>
      <c r="B2" s="180">
        <f>'4 Order of OperationsSC'!$B$2</f>
        <v>12</v>
      </c>
      <c r="C2" s="179" t="str" cm="1">
        <f t="array" aca="1" ref="C2" ca="1">SUBSTITUTE(IF(LEN(CELL("address"))&lt;15,CELL("address"),""),"$","")</f>
        <v/>
      </c>
      <c r="D2" s="178" t="str">
        <f ca="1">IF(ISNUMBER(SEARCH("#REF!",_xlfn.FORMULATEXT(INDIRECT("'4 Order of OperationsSC'!"&amp;C2)))),"DRAGGING CELLS IS NOT PERMITTED. PLEASE UNDO LAST ACTION!!",IF($P$1&lt;&gt;"Feedback OFF",IFERROR(HLOOKUP(INDIRECT("'4 Order of OperationsSC'!"&amp;C2),Feedback_SFX!$B$2:$N$10,IF($P$1="Feedback ON", 2, Feedback_SFX!B1), FALSE), ""),""))</f>
        <v/>
      </c>
      <c r="E2" s="179"/>
      <c r="F2" s="179"/>
      <c r="G2" s="179"/>
      <c r="H2" s="179"/>
      <c r="I2" s="181"/>
      <c r="J2" s="179"/>
      <c r="K2" s="179"/>
      <c r="L2" s="179"/>
      <c r="M2" s="179"/>
      <c r="N2" s="179"/>
      <c r="O2" s="179"/>
      <c r="P2" s="179"/>
      <c r="Q2" s="179"/>
      <c r="R2" s="179"/>
      <c r="S2" s="174"/>
      <c r="T2" s="174"/>
      <c r="U2" s="174"/>
      <c r="V2" s="174"/>
      <c r="W2" s="174"/>
      <c r="X2" s="182">
        <f t="shared" ca="1" si="0"/>
        <v>12</v>
      </c>
      <c r="Y2" s="182">
        <f t="shared" si="0"/>
        <v>12</v>
      </c>
      <c r="Z2" s="182" t="str">
        <f t="shared" ca="1" si="0"/>
        <v/>
      </c>
      <c r="AA2" s="178" t="str">
        <f t="shared" ca="1" si="0"/>
        <v/>
      </c>
      <c r="AB2" s="179"/>
      <c r="AC2" s="179"/>
      <c r="AD2" s="174"/>
      <c r="AE2" s="174"/>
      <c r="AF2" s="174"/>
      <c r="AG2" s="174"/>
      <c r="AH2" s="174"/>
      <c r="AI2" s="174"/>
      <c r="AJ2" s="174"/>
      <c r="AK2" s="174"/>
      <c r="AL2" s="174"/>
      <c r="AM2" s="174"/>
      <c r="AN2" s="174"/>
      <c r="AO2" s="174"/>
    </row>
    <row r="4" spans="1:41">
      <c r="B4" s="175" t="s">
        <v>171</v>
      </c>
    </row>
    <row r="5" spans="1:41">
      <c r="B5" s="174" t="s">
        <v>568</v>
      </c>
    </row>
    <row r="6" spans="1:41">
      <c r="B6" s="174" t="s">
        <v>173</v>
      </c>
    </row>
    <row r="7" spans="1:41">
      <c r="B7" s="175" t="s">
        <v>26</v>
      </c>
    </row>
    <row r="8" spans="1:41" ht="16.149999999999999" customHeight="1">
      <c r="B8" s="174" t="s">
        <v>174</v>
      </c>
    </row>
    <row r="9" spans="1:41" ht="16.149999999999999" customHeight="1">
      <c r="B9" s="174" t="s">
        <v>175</v>
      </c>
    </row>
    <row r="10" spans="1:41">
      <c r="B10" s="174"/>
    </row>
    <row r="18" spans="2:15">
      <c r="O18" s="237"/>
    </row>
    <row r="21" spans="2:15">
      <c r="B21" s="368" t="s">
        <v>176</v>
      </c>
      <c r="C21" s="368"/>
      <c r="D21" s="368"/>
      <c r="E21" s="368"/>
      <c r="F21" s="368"/>
      <c r="G21" s="368"/>
      <c r="H21" s="368"/>
      <c r="I21" s="368"/>
      <c r="J21" s="368"/>
      <c r="K21" s="368"/>
      <c r="L21" s="368"/>
      <c r="M21" s="368"/>
    </row>
    <row r="22" spans="2:15">
      <c r="B22" s="210" t="s">
        <v>177</v>
      </c>
      <c r="C22" s="210" t="s">
        <v>178</v>
      </c>
      <c r="D22" s="210" t="s">
        <v>179</v>
      </c>
      <c r="E22" s="210" t="s">
        <v>180</v>
      </c>
      <c r="F22" s="210" t="s">
        <v>181</v>
      </c>
      <c r="G22" s="210" t="s">
        <v>182</v>
      </c>
      <c r="H22" s="210" t="s">
        <v>183</v>
      </c>
      <c r="I22" s="210" t="s">
        <v>184</v>
      </c>
      <c r="J22" s="210" t="s">
        <v>185</v>
      </c>
      <c r="K22" s="210" t="s">
        <v>186</v>
      </c>
      <c r="L22" s="210" t="s">
        <v>187</v>
      </c>
      <c r="M22" s="210" t="s">
        <v>188</v>
      </c>
    </row>
    <row r="23" spans="2:15">
      <c r="B23" s="241">
        <v>2</v>
      </c>
      <c r="C23" s="241">
        <v>3</v>
      </c>
      <c r="D23" s="241">
        <v>6</v>
      </c>
      <c r="E23" s="241">
        <v>1</v>
      </c>
      <c r="F23" s="241">
        <v>4</v>
      </c>
      <c r="G23" s="242">
        <f>C23*B23+(D23/(F23-E23))</f>
        <v>8</v>
      </c>
      <c r="H23" s="242">
        <f>(B23+C23)^2+B23*F23^(1/2)</f>
        <v>29</v>
      </c>
      <c r="I23" s="243">
        <v>1</v>
      </c>
      <c r="J23" s="243">
        <v>2</v>
      </c>
      <c r="K23" s="243">
        <v>2</v>
      </c>
      <c r="L23" s="242">
        <f>B23*I23*J23*K23+(C23*SQRT(I23*J23))</f>
        <v>12.242640687119286</v>
      </c>
      <c r="M23" s="220">
        <f>D23*I23/(I23+J23)+E23*J23^F23</f>
        <v>18</v>
      </c>
    </row>
    <row r="24" spans="2:15">
      <c r="B24" s="241">
        <v>1</v>
      </c>
      <c r="C24" s="241">
        <v>16</v>
      </c>
      <c r="D24" s="241">
        <v>8</v>
      </c>
      <c r="E24" s="241">
        <v>10</v>
      </c>
      <c r="F24" s="241">
        <v>8</v>
      </c>
      <c r="G24" s="242">
        <f t="shared" ref="G24:G29" si="1">C24*B24+(D24/(F24-E24))</f>
        <v>12</v>
      </c>
      <c r="H24" s="242">
        <f t="shared" ref="H24:H29" si="2">(B24+C24)^2+B24*F24^(1/2)</f>
        <v>291.82842712474621</v>
      </c>
      <c r="I24" s="243">
        <v>3</v>
      </c>
      <c r="J24" s="243">
        <v>2</v>
      </c>
      <c r="K24" s="243">
        <v>1</v>
      </c>
      <c r="L24" s="242">
        <f t="shared" ref="L24:L29" si="3">B24*I24*J24*K24+(C24*SQRT(I24*J24))</f>
        <v>45.191835884530846</v>
      </c>
      <c r="M24" s="220">
        <f t="shared" ref="M24:M29" si="4">D24*I24/(I24+J24)+E24*J24^F24</f>
        <v>2564.8000000000002</v>
      </c>
    </row>
    <row r="25" spans="2:15">
      <c r="B25" s="241">
        <v>3</v>
      </c>
      <c r="C25" s="241">
        <v>5</v>
      </c>
      <c r="D25" s="241">
        <v>7</v>
      </c>
      <c r="E25" s="241">
        <v>9</v>
      </c>
      <c r="F25" s="241">
        <v>18</v>
      </c>
      <c r="G25" s="242">
        <f t="shared" si="1"/>
        <v>15.777777777777779</v>
      </c>
      <c r="H25" s="242">
        <f t="shared" si="2"/>
        <v>76.727922061357859</v>
      </c>
      <c r="I25" s="243">
        <v>1</v>
      </c>
      <c r="J25" s="243">
        <v>3</v>
      </c>
      <c r="K25" s="243">
        <v>2</v>
      </c>
      <c r="L25" s="242">
        <f t="shared" si="3"/>
        <v>26.660254037844386</v>
      </c>
      <c r="M25" s="220">
        <f t="shared" si="4"/>
        <v>3486784402.75</v>
      </c>
    </row>
    <row r="26" spans="2:15">
      <c r="B26" s="241">
        <v>17</v>
      </c>
      <c r="C26" s="241">
        <v>4</v>
      </c>
      <c r="D26" s="241">
        <v>17</v>
      </c>
      <c r="E26" s="241">
        <v>12</v>
      </c>
      <c r="F26" s="241">
        <v>1</v>
      </c>
      <c r="G26" s="242">
        <f t="shared" si="1"/>
        <v>66.454545454545453</v>
      </c>
      <c r="H26" s="242">
        <f t="shared" si="2"/>
        <v>458</v>
      </c>
      <c r="I26" s="243">
        <v>2</v>
      </c>
      <c r="J26" s="243">
        <v>4</v>
      </c>
      <c r="K26" s="243">
        <v>3</v>
      </c>
      <c r="L26" s="242">
        <f t="shared" si="3"/>
        <v>419.31370849898474</v>
      </c>
      <c r="M26" s="220">
        <f t="shared" si="4"/>
        <v>53.666666666666664</v>
      </c>
    </row>
    <row r="27" spans="2:15">
      <c r="B27" s="241">
        <v>6</v>
      </c>
      <c r="C27" s="241">
        <v>8</v>
      </c>
      <c r="D27" s="241">
        <v>9</v>
      </c>
      <c r="E27" s="241">
        <v>17</v>
      </c>
      <c r="F27" s="241">
        <v>12</v>
      </c>
      <c r="G27" s="242">
        <f t="shared" si="1"/>
        <v>46.2</v>
      </c>
      <c r="H27" s="242">
        <f t="shared" si="2"/>
        <v>216.78460969082653</v>
      </c>
      <c r="I27" s="243">
        <v>3</v>
      </c>
      <c r="J27" s="243">
        <v>1</v>
      </c>
      <c r="K27" s="243">
        <v>2</v>
      </c>
      <c r="L27" s="242">
        <f t="shared" si="3"/>
        <v>49.856406460551014</v>
      </c>
      <c r="M27" s="220">
        <f t="shared" si="4"/>
        <v>23.75</v>
      </c>
    </row>
    <row r="28" spans="2:15">
      <c r="B28" s="241">
        <v>8</v>
      </c>
      <c r="C28" s="241">
        <v>3</v>
      </c>
      <c r="D28" s="241">
        <v>11</v>
      </c>
      <c r="E28" s="241">
        <v>2</v>
      </c>
      <c r="F28" s="241">
        <v>16</v>
      </c>
      <c r="G28" s="242">
        <f t="shared" si="1"/>
        <v>24.785714285714285</v>
      </c>
      <c r="H28" s="242">
        <f t="shared" si="2"/>
        <v>153</v>
      </c>
      <c r="I28" s="243">
        <v>4</v>
      </c>
      <c r="J28" s="243">
        <v>3</v>
      </c>
      <c r="K28" s="243">
        <v>2</v>
      </c>
      <c r="L28" s="242">
        <f t="shared" si="3"/>
        <v>202.39230484541326</v>
      </c>
      <c r="M28" s="220">
        <f t="shared" si="4"/>
        <v>86093448.285714284</v>
      </c>
    </row>
    <row r="29" spans="2:15">
      <c r="B29" s="241">
        <v>17</v>
      </c>
      <c r="C29" s="241">
        <v>4</v>
      </c>
      <c r="D29" s="241">
        <v>6</v>
      </c>
      <c r="E29" s="241">
        <v>15</v>
      </c>
      <c r="F29" s="241">
        <v>4</v>
      </c>
      <c r="G29" s="242">
        <f t="shared" si="1"/>
        <v>67.454545454545453</v>
      </c>
      <c r="H29" s="242">
        <f t="shared" si="2"/>
        <v>475</v>
      </c>
      <c r="I29" s="243">
        <v>4</v>
      </c>
      <c r="J29" s="243">
        <v>2</v>
      </c>
      <c r="K29" s="243">
        <v>2</v>
      </c>
      <c r="L29" s="242">
        <f t="shared" si="3"/>
        <v>283.31370849898474</v>
      </c>
      <c r="M29" s="220">
        <f t="shared" si="4"/>
        <v>244</v>
      </c>
    </row>
    <row r="30" spans="2:15">
      <c r="B30" s="238"/>
      <c r="C30" s="239"/>
    </row>
    <row r="31" spans="2:15">
      <c r="B31" s="238"/>
      <c r="C31" s="239"/>
    </row>
    <row r="33" spans="2:2" s="240" customFormat="1"/>
    <row r="36" spans="2:2" ht="21" customHeight="1"/>
    <row r="37" spans="2:2" ht="19.5" customHeight="1">
      <c r="B37" s="174"/>
    </row>
    <row r="38" spans="2:2" ht="20.25" customHeight="1">
      <c r="B38" s="174"/>
    </row>
    <row r="39" spans="2:2" ht="20.25" customHeight="1"/>
    <row r="40" spans="2:2" ht="20.25" customHeight="1"/>
    <row r="41" spans="2:2" ht="20.25" customHeight="1"/>
    <row r="42" spans="2:2" ht="20.25" customHeight="1"/>
    <row r="43" spans="2:2" ht="20.25" customHeight="1"/>
    <row r="44" spans="2:2" ht="20.25" customHeight="1"/>
    <row r="45" spans="2:2" ht="20.25" customHeight="1"/>
    <row r="46" spans="2:2" ht="20.25" customHeight="1"/>
  </sheetData>
  <mergeCells count="1">
    <mergeCell ref="B21:M21"/>
  </mergeCells>
  <conditionalFormatting sqref="A1:A2">
    <cfRule type="expression" dxfId="262" priority="8">
      <formula>$A$2/$B$2&gt;=0.076</formula>
    </cfRule>
  </conditionalFormatting>
  <conditionalFormatting sqref="B1:B2">
    <cfRule type="expression" dxfId="261" priority="9">
      <formula>$A$2/$B$2&gt;=0.153</formula>
    </cfRule>
  </conditionalFormatting>
  <conditionalFormatting sqref="C1:C2">
    <cfRule type="expression" dxfId="260" priority="10">
      <formula>$A$2/$B$2&gt;=0.23</formula>
    </cfRule>
  </conditionalFormatting>
  <conditionalFormatting sqref="D1:D2">
    <cfRule type="expression" dxfId="259" priority="11">
      <formula>$A$2/$B$2&gt;=0.307</formula>
    </cfRule>
  </conditionalFormatting>
  <conditionalFormatting sqref="E1:E2">
    <cfRule type="expression" dxfId="258" priority="12">
      <formula>$A$2/$B$2&gt;=0.384</formula>
    </cfRule>
  </conditionalFormatting>
  <conditionalFormatting sqref="F1:F2">
    <cfRule type="expression" dxfId="257" priority="13">
      <formula>$A$2/$B$2&gt;=0.461</formula>
    </cfRule>
  </conditionalFormatting>
  <conditionalFormatting sqref="G1:G2">
    <cfRule type="expression" dxfId="256" priority="14">
      <formula>$A$2/$B$2&gt;=0.538</formula>
    </cfRule>
  </conditionalFormatting>
  <conditionalFormatting sqref="H1:H2">
    <cfRule type="expression" dxfId="255" priority="15">
      <formula>$A$2/$B$2&gt;=0.615</formula>
    </cfRule>
  </conditionalFormatting>
  <conditionalFormatting sqref="I1:P2">
    <cfRule type="expression" dxfId="254" priority="16">
      <formula>$A$2/$B$2&gt;=0.692</formula>
    </cfRule>
  </conditionalFormatting>
  <conditionalFormatting sqref="L1">
    <cfRule type="expression" dxfId="253" priority="4">
      <formula>$A$2/$B$2&gt;=0.846</formula>
    </cfRule>
  </conditionalFormatting>
  <conditionalFormatting sqref="O1">
    <cfRule type="expression" dxfId="252" priority="7">
      <formula>$A$2/$B$2&gt;=0.846</formula>
    </cfRule>
  </conditionalFormatting>
  <conditionalFormatting sqref="P1">
    <cfRule type="expression" dxfId="251" priority="2">
      <formula>$P$1&lt;&gt;""</formula>
    </cfRule>
  </conditionalFormatting>
  <conditionalFormatting sqref="Q1:R1 A1:O2 X1:AO2 P2:R2">
    <cfRule type="expression" dxfId="250" priority="1">
      <formula>$P$1="Feedback OFF"</formula>
    </cfRule>
  </conditionalFormatting>
  <conditionalFormatting sqref="Q1:R2">
    <cfRule type="expression" dxfId="249" priority="3">
      <formula>$A$2/$B$2&gt;=0.846</formula>
    </cfRule>
  </conditionalFormatting>
  <conditionalFormatting sqref="X1:AF1 AH1:AK1 AM1:AO1 X2:AO2">
    <cfRule type="expression" dxfId="248" priority="17">
      <formula>$A$2/$B$2&gt;=1</formula>
    </cfRule>
  </conditionalFormatting>
  <conditionalFormatting sqref="AG1">
    <cfRule type="expression" dxfId="247" priority="6">
      <formula>$A$2/$B$2&gt;=0.846</formula>
    </cfRule>
  </conditionalFormatting>
  <conditionalFormatting sqref="AL1">
    <cfRule type="expression" dxfId="246" priority="5">
      <formula>$A$2/$B$2&gt;=0.846</formula>
    </cfRule>
  </conditionalFormatting>
  <dataValidations count="1">
    <dataValidation type="list" allowBlank="1" showInputMessage="1" showErrorMessage="1" sqref="P1" xr:uid="{D73CDE24-42F0-44C8-B011-771B4A72A515}">
      <formula1>"Feedback ON, Taunting ON, Feedback OFF"</formula1>
    </dataValidation>
  </dataValidation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FCE95-4F94-4C80-BE54-5F2A2C603EB8}">
  <sheetPr>
    <tabColor rgb="FF4FADEA"/>
  </sheetPr>
  <dimension ref="B3:J32"/>
  <sheetViews>
    <sheetView zoomScaleNormal="100" workbookViewId="0">
      <selection activeCell="L26" sqref="L26"/>
    </sheetView>
  </sheetViews>
  <sheetFormatPr defaultColWidth="11" defaultRowHeight="8.25"/>
  <cols>
    <col min="1" max="1" width="2.25" style="174" customWidth="1"/>
    <col min="2" max="2" width="16.5" style="174" customWidth="1"/>
    <col min="3" max="3" width="15.25" style="174" customWidth="1"/>
    <col min="4" max="9" width="15.75" style="174" bestFit="1" customWidth="1"/>
    <col min="10" max="10" width="13.5" style="174" customWidth="1"/>
    <col min="11" max="16384" width="11" style="174"/>
  </cols>
  <sheetData>
    <row r="3" spans="2:10" ht="19.149999999999999" customHeight="1"/>
    <row r="4" spans="2:10" ht="16.149999999999999" customHeight="1">
      <c r="B4" s="175">
        <v>0</v>
      </c>
    </row>
    <row r="5" spans="2:10" ht="16.149999999999999" customHeight="1">
      <c r="B5" s="174">
        <v>0</v>
      </c>
    </row>
    <row r="6" spans="2:10" ht="16.149999999999999" customHeight="1">
      <c r="B6" s="175">
        <v>0</v>
      </c>
    </row>
    <row r="7" spans="2:10" ht="16.149999999999999" customHeight="1">
      <c r="B7" s="174">
        <v>0</v>
      </c>
    </row>
    <row r="8" spans="2:10" ht="16.149999999999999" customHeight="1">
      <c r="B8" s="174">
        <v>0</v>
      </c>
    </row>
    <row r="9" spans="2:10" ht="16.149999999999999" customHeight="1">
      <c r="B9" s="174">
        <v>0</v>
      </c>
    </row>
    <row r="10" spans="2:10" ht="15" customHeight="1">
      <c r="B10" s="174">
        <v>0</v>
      </c>
    </row>
    <row r="11" spans="2:10" ht="15" customHeight="1"/>
    <row r="12" spans="2:10" ht="15" customHeight="1"/>
    <row r="13" spans="2:10" ht="17.25" customHeight="1"/>
    <row r="14" spans="2:10">
      <c r="B14" s="366">
        <v>0</v>
      </c>
      <c r="C14" s="366"/>
      <c r="D14" s="366"/>
      <c r="E14" s="366"/>
      <c r="F14" s="366"/>
      <c r="G14" s="366"/>
      <c r="H14" s="366"/>
      <c r="I14" s="366"/>
      <c r="J14" s="366"/>
    </row>
    <row r="15" spans="2:10">
      <c r="B15" s="208"/>
      <c r="C15" s="208">
        <v>0</v>
      </c>
      <c r="D15" s="208">
        <v>0</v>
      </c>
      <c r="E15" s="208">
        <v>0</v>
      </c>
      <c r="F15" s="208">
        <v>0</v>
      </c>
      <c r="G15" s="208">
        <v>0</v>
      </c>
      <c r="H15" s="208">
        <v>0</v>
      </c>
      <c r="I15" s="208">
        <v>0</v>
      </c>
      <c r="J15" s="208">
        <v>0</v>
      </c>
    </row>
    <row r="16" spans="2:10">
      <c r="B16" s="244">
        <v>0</v>
      </c>
      <c r="C16" s="215">
        <v>0</v>
      </c>
      <c r="D16" s="215">
        <v>0</v>
      </c>
      <c r="E16" s="215">
        <v>0</v>
      </c>
      <c r="F16" s="215">
        <v>0</v>
      </c>
      <c r="G16" s="215">
        <v>0</v>
      </c>
      <c r="H16" s="215">
        <v>0</v>
      </c>
      <c r="I16" s="215">
        <v>1</v>
      </c>
      <c r="J16" s="215">
        <v>1</v>
      </c>
    </row>
    <row r="17" spans="2:10">
      <c r="B17" s="244">
        <v>0</v>
      </c>
      <c r="C17" s="215">
        <v>0</v>
      </c>
      <c r="D17" s="215">
        <v>0</v>
      </c>
      <c r="E17" s="215">
        <v>0</v>
      </c>
      <c r="F17" s="215">
        <v>0</v>
      </c>
      <c r="G17" s="215">
        <v>0</v>
      </c>
      <c r="H17" s="215">
        <v>0</v>
      </c>
      <c r="I17" s="215">
        <v>1</v>
      </c>
      <c r="J17" s="215">
        <v>1</v>
      </c>
    </row>
    <row r="18" spans="2:10">
      <c r="B18" s="244">
        <v>0</v>
      </c>
      <c r="C18" s="215">
        <v>0</v>
      </c>
      <c r="D18" s="215">
        <v>0</v>
      </c>
      <c r="E18" s="215">
        <v>0</v>
      </c>
      <c r="F18" s="215">
        <v>0</v>
      </c>
      <c r="G18" s="215">
        <v>0</v>
      </c>
      <c r="H18" s="215">
        <v>0</v>
      </c>
      <c r="I18" s="215">
        <v>0</v>
      </c>
      <c r="J18" s="215">
        <v>0</v>
      </c>
    </row>
    <row r="19" spans="2:10">
      <c r="B19" s="244">
        <v>0</v>
      </c>
      <c r="C19" s="215">
        <v>0</v>
      </c>
      <c r="D19" s="215">
        <v>0</v>
      </c>
      <c r="E19" s="215">
        <v>0</v>
      </c>
      <c r="F19" s="215">
        <v>0</v>
      </c>
      <c r="G19" s="215">
        <v>0</v>
      </c>
      <c r="H19" s="215">
        <v>0</v>
      </c>
      <c r="I19" s="215">
        <v>0</v>
      </c>
      <c r="J19" s="215">
        <v>0</v>
      </c>
    </row>
    <row r="20" spans="2:10">
      <c r="B20" s="244">
        <v>0</v>
      </c>
      <c r="C20" s="215">
        <v>0</v>
      </c>
      <c r="D20" s="215">
        <v>0</v>
      </c>
      <c r="E20" s="215">
        <v>0</v>
      </c>
      <c r="F20" s="215">
        <v>0</v>
      </c>
      <c r="G20" s="215">
        <v>0</v>
      </c>
      <c r="H20" s="215">
        <v>0</v>
      </c>
      <c r="I20" s="215">
        <v>0</v>
      </c>
      <c r="J20" s="215">
        <v>0</v>
      </c>
    </row>
    <row r="21" spans="2:10">
      <c r="B21" s="244">
        <v>0</v>
      </c>
      <c r="C21" s="215">
        <v>0</v>
      </c>
      <c r="D21" s="215">
        <v>0</v>
      </c>
      <c r="E21" s="215">
        <v>0</v>
      </c>
      <c r="F21" s="215">
        <v>0</v>
      </c>
      <c r="G21" s="215">
        <v>0</v>
      </c>
      <c r="H21" s="215">
        <v>0</v>
      </c>
      <c r="I21" s="215">
        <v>1</v>
      </c>
      <c r="J21" s="215">
        <v>1</v>
      </c>
    </row>
    <row r="24" spans="2:10" ht="15.75" customHeight="1">
      <c r="B24" s="366">
        <v>0</v>
      </c>
      <c r="C24" s="208"/>
      <c r="D24" s="208">
        <v>0</v>
      </c>
      <c r="E24" s="208">
        <v>0</v>
      </c>
      <c r="F24" s="208">
        <v>0</v>
      </c>
      <c r="G24" s="208">
        <v>0</v>
      </c>
      <c r="H24" s="208">
        <v>0</v>
      </c>
      <c r="I24" s="208">
        <v>0</v>
      </c>
    </row>
    <row r="25" spans="2:10" ht="15.75" customHeight="1">
      <c r="B25" s="366"/>
      <c r="C25" s="244">
        <v>0</v>
      </c>
      <c r="D25" s="215">
        <v>0</v>
      </c>
      <c r="E25" s="215">
        <v>0</v>
      </c>
      <c r="F25" s="215">
        <v>0</v>
      </c>
      <c r="G25" s="215">
        <v>0</v>
      </c>
      <c r="H25" s="215">
        <v>0</v>
      </c>
      <c r="I25" s="215">
        <v>0</v>
      </c>
    </row>
    <row r="26" spans="2:10" ht="15.75" customHeight="1">
      <c r="B26" s="366"/>
      <c r="C26" s="244">
        <v>0</v>
      </c>
      <c r="D26" s="215">
        <v>0</v>
      </c>
      <c r="E26" s="215">
        <v>0</v>
      </c>
      <c r="F26" s="215">
        <v>0</v>
      </c>
      <c r="G26" s="215">
        <v>0</v>
      </c>
      <c r="H26" s="215">
        <v>0</v>
      </c>
      <c r="I26" s="215">
        <v>0</v>
      </c>
    </row>
    <row r="27" spans="2:10" ht="15.75" customHeight="1">
      <c r="B27" s="366"/>
      <c r="C27" s="244">
        <v>0</v>
      </c>
      <c r="D27" s="215">
        <v>0</v>
      </c>
      <c r="E27" s="215">
        <v>0</v>
      </c>
      <c r="F27" s="215">
        <v>0</v>
      </c>
      <c r="G27" s="215">
        <v>0</v>
      </c>
      <c r="H27" s="215">
        <v>0</v>
      </c>
      <c r="I27" s="215">
        <v>0</v>
      </c>
    </row>
    <row r="28" spans="2:10" ht="15.75" customHeight="1">
      <c r="B28" s="366"/>
      <c r="C28" s="244">
        <v>0</v>
      </c>
      <c r="D28" s="215">
        <v>0</v>
      </c>
      <c r="E28" s="215">
        <v>0</v>
      </c>
      <c r="F28" s="215">
        <v>0</v>
      </c>
      <c r="G28" s="215">
        <v>0</v>
      </c>
      <c r="H28" s="215">
        <v>0</v>
      </c>
      <c r="I28" s="215">
        <v>0</v>
      </c>
    </row>
    <row r="29" spans="2:10" ht="15.75" customHeight="1">
      <c r="B29" s="366"/>
      <c r="C29" s="244">
        <v>0</v>
      </c>
      <c r="D29" s="215">
        <v>0</v>
      </c>
      <c r="E29" s="215">
        <v>0</v>
      </c>
      <c r="F29" s="215">
        <v>0</v>
      </c>
      <c r="G29" s="215">
        <v>0</v>
      </c>
      <c r="H29" s="215">
        <v>0</v>
      </c>
      <c r="I29" s="215">
        <v>0</v>
      </c>
    </row>
    <row r="30" spans="2:10" ht="15.75" customHeight="1">
      <c r="B30" s="366"/>
      <c r="C30" s="244">
        <v>0</v>
      </c>
      <c r="D30" s="215">
        <v>0</v>
      </c>
      <c r="E30" s="215">
        <v>0</v>
      </c>
      <c r="F30" s="215">
        <v>0</v>
      </c>
      <c r="G30" s="215">
        <v>0</v>
      </c>
      <c r="H30" s="215">
        <v>0</v>
      </c>
      <c r="I30" s="215">
        <v>0</v>
      </c>
    </row>
    <row r="31" spans="2:10" ht="15.75" customHeight="1">
      <c r="B31" s="366"/>
      <c r="C31" s="244">
        <v>0</v>
      </c>
      <c r="D31" s="215">
        <v>1</v>
      </c>
      <c r="E31" s="215">
        <v>1</v>
      </c>
      <c r="F31" s="215">
        <v>0</v>
      </c>
      <c r="G31" s="215">
        <v>0</v>
      </c>
      <c r="H31" s="215">
        <v>0</v>
      </c>
      <c r="I31" s="215">
        <v>1</v>
      </c>
    </row>
    <row r="32" spans="2:10" ht="15.75" customHeight="1">
      <c r="B32" s="366"/>
      <c r="C32" s="244">
        <v>0</v>
      </c>
      <c r="D32" s="215">
        <v>1</v>
      </c>
      <c r="E32" s="215">
        <v>1</v>
      </c>
      <c r="F32" s="215">
        <v>0</v>
      </c>
      <c r="G32" s="215">
        <v>0</v>
      </c>
      <c r="H32" s="215">
        <v>0</v>
      </c>
      <c r="I32" s="215">
        <v>1</v>
      </c>
    </row>
  </sheetData>
  <mergeCells count="2">
    <mergeCell ref="B14:J14"/>
    <mergeCell ref="B24:B32"/>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7F21A-6E15-4386-886C-F1C2A775393F}">
  <sheetPr>
    <tabColor rgb="FF4FADEA"/>
  </sheetPr>
  <dimension ref="A1:J32"/>
  <sheetViews>
    <sheetView zoomScaleNormal="100" workbookViewId="0">
      <selection activeCell="I16" sqref="I16"/>
    </sheetView>
  </sheetViews>
  <sheetFormatPr defaultColWidth="11" defaultRowHeight="8.25"/>
  <cols>
    <col min="1" max="1" width="2.25" style="174" customWidth="1"/>
    <col min="2" max="2" width="16.5" style="174" customWidth="1"/>
    <col min="3" max="3" width="15.25" style="174" customWidth="1"/>
    <col min="4" max="9" width="15.75" style="174" bestFit="1" customWidth="1"/>
    <col min="10" max="10" width="13.5" style="174" customWidth="1"/>
    <col min="11" max="16384" width="11" style="174"/>
  </cols>
  <sheetData>
    <row r="1" spans="1:10">
      <c r="I1" s="174" t="s">
        <v>561</v>
      </c>
    </row>
    <row r="2" spans="1:10">
      <c r="A2" s="174">
        <f ca="1">IF('5 Paste Special'!$D$2="DRAGGING CELLS IS NOT PERMITTED. PLEASE UNDO LAST ACTION!!",0,IF('5 Paste Special'!$P$1&lt;&gt;"Feedback OFF",IF(Scoreboard!$F$25="",SUMIFS('5 Paste SpecialPT'!A3:$AL$32, '5 Paste SpecialPT'!A3:$AL$32, "&gt;0", '5 Paste SpecialSC'!A3:$AL$32, "PerfectMsg")+ABS(SUMIFS('5 Paste SpecialPT'!A3:$AL$32, '5 Paste SpecialPT'!A3:$AL$32, "&lt;0", '5 Paste SpecialSC'!A3:$AL$32, "PerfectMsg")),0),0))</f>
        <v>12</v>
      </c>
      <c r="B2" s="174">
        <f>SUMIF('5 Paste SpecialPT'!A3:$AL$32,"&gt;0")</f>
        <v>12</v>
      </c>
    </row>
    <row r="3" spans="1:10" ht="19.149999999999999" customHeight="1"/>
    <row r="4" spans="1:10" ht="16.149999999999999" customHeight="1">
      <c r="B4" s="175">
        <v>0</v>
      </c>
    </row>
    <row r="5" spans="1:10" ht="16.149999999999999" customHeight="1">
      <c r="B5" s="174">
        <v>0</v>
      </c>
    </row>
    <row r="6" spans="1:10" ht="16.149999999999999" customHeight="1">
      <c r="B6" s="175">
        <v>0</v>
      </c>
    </row>
    <row r="7" spans="1:10" ht="16.149999999999999" customHeight="1">
      <c r="B7" s="174">
        <v>0</v>
      </c>
    </row>
    <row r="8" spans="1:10" ht="16.149999999999999" customHeight="1">
      <c r="B8" s="174">
        <v>0</v>
      </c>
    </row>
    <row r="9" spans="1:10" ht="16.149999999999999" customHeight="1">
      <c r="B9" s="174">
        <v>0</v>
      </c>
    </row>
    <row r="10" spans="1:10" ht="15" customHeight="1">
      <c r="B10" s="174">
        <v>0</v>
      </c>
    </row>
    <row r="11" spans="1:10" ht="15" customHeight="1"/>
    <row r="12" spans="1:10" ht="15" customHeight="1"/>
    <row r="13" spans="1:10" ht="17.25" customHeight="1"/>
    <row r="14" spans="1:10">
      <c r="B14" s="366">
        <v>0</v>
      </c>
      <c r="C14" s="366"/>
      <c r="D14" s="366"/>
      <c r="E14" s="366"/>
      <c r="F14" s="366"/>
      <c r="G14" s="366"/>
      <c r="H14" s="366"/>
      <c r="I14" s="366"/>
      <c r="J14" s="366"/>
    </row>
    <row r="15" spans="1:10">
      <c r="B15" s="208"/>
      <c r="C15" s="208">
        <v>0</v>
      </c>
      <c r="D15" s="208">
        <v>0</v>
      </c>
      <c r="E15" s="208">
        <v>0</v>
      </c>
      <c r="F15" s="208">
        <v>0</v>
      </c>
      <c r="G15" s="208">
        <v>0</v>
      </c>
      <c r="H15" s="208">
        <v>0</v>
      </c>
      <c r="I15" s="208">
        <v>0</v>
      </c>
      <c r="J15" s="208">
        <v>0</v>
      </c>
    </row>
    <row r="16" spans="1:10">
      <c r="B16" s="244">
        <v>0</v>
      </c>
      <c r="C16" s="215">
        <v>0</v>
      </c>
      <c r="D16" s="215">
        <v>0</v>
      </c>
      <c r="E16" s="215">
        <v>0</v>
      </c>
      <c r="F16" s="215">
        <v>0</v>
      </c>
      <c r="G16" s="215">
        <v>0</v>
      </c>
      <c r="H16" s="215">
        <v>0</v>
      </c>
      <c r="I16" s="215" t="str">
        <f ca="1">_xlfn.IFS(ISBLANK('5 Paste Special'!I16),"",IF(NOT(ISNA('#_5 Paste Special'!I16)),IF(ISNA('5 Paste Special'!I16),TRUE,FALSE),FALSE),"StuNAMsg",IF(AND(ISNA('#_5 Paste Special'!I16),ISNA('5 Paste Special'!I16)),TRUE,FALSE),"PerfectMsg",IF(NOT(ISERROR('#_5 Paste Special'!I16)),IF(ISERROR('5 Paste Special'!I16),TRUE,FALSE),FALSE),"StuErrorMsg",IF(TYPE('#_5 Paste Special'!I16)&lt;&gt;TYPE('5 Paste Special'!I16),TRUE,FALSE),"WrongTypeMsg",IF(_xlfn.ISFORMULA('#_5 Paste Special'!I16),IF(NOT(_xlfn.ISFORMULA('5 Paste Special'!I16)),TRUE),FALSE),"MissingFormulaMsg",IF(NOT(AND(ISNUMBER(FIND("[",_xlfn.FORMULATEXT('#_5 Paste Special'!I16))),ISNUMBER(FIND("!",_xlfn.FORMULATEXT('#_5 Paste Special'!I16))))),AND(ISNUMBER(FIND("[",_xlfn.FORMULATEXT('5 Paste Special'!I16))),ISNUMBER(FIND("!",_xlfn.FORMULATEXT('5 Paste Special'!I16)))),FALSE),"ExternalRefsMsg",IF(ISNUMBER('#_5 Paste Special'!I16),IF(ABS('#_5 Paste Special'!I16-'5 Paste Special'!I16)&gt;0.00001,TRUE,FALSE),IF('#_5 Paste Special'!I16&lt;&gt;'5 Paste Special'!I16,TRUE,FALSE)),IF(ISNUMBER('#_5 Paste Special'!I16),IF('#_5 Paste Special'!I16&gt;'5 Paste Special'!I16,"TooLow","TooHigh"),"WrongAnswer"),NOT(_xlfn.ISFORMULA('#_5 Paste Special'!I16)),IF(_xlfn.IFS(ISTEXT('#_5 Paste Special'!I16),FALSE,ISLOGICAL('#_5 Paste Special'!I16),FALSE,SUBSTITUTE(CELL("format",'#_5 Paste Special'!I16),"-","")=SUBSTITUTE(CELL("format",'5 Paste Special'!I16),"-",""),FALSE,CELL("format",'#_5 Paste Special'!I16)="G",FALSE,AND(CELL("format",'#_5 Paste Special'!I16)="F0",CELL("format",'5 Paste Special'!I16)="G"),FALSE,TRUE,IFERROR(IF(MATCH(CELL("format",'#_5 Paste Special'!I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5 Paste Special'!I16),_xlfn.FORMULATEXT('5 Paste Special'!I16),'5 Paste Special'!I16),"9","#"),"8","#"),"7","#"),"6","#"),"5","#"),"4","#"),"3","#"),"2","#"),"1","#"),"0","#"),"$","")," ",""),",","@"),"&gt;","@"),"&lt;","@"),"=","@"),")","@"),"(","@"),"^","@"),"/","@"),"+","@"),"*","@"),"-","@"))-LEN(SUBSTITUTE(SUBSTITUTE(SUBSTITUTE(SUBSTITUTE(SUBSTITUTE(SUBSTITUTE(SUBSTITUTE(SUBSTITUTE(SUBSTITUTE(SUBSTITUTE(SUBSTITUTE(SUBSTITUTE(SUBSTITUTE(SUBSTITUTE(SUBSTITUTE(SUBSTITUTE(SUBSTITUTE(SUBSTITUTE(SUBSTITUTE(SUBSTITUTE(SUBSTITUTE(SUBSTITUTE(SUBSTITUTE(SUBSTITUTE(IF(_xlfn.ISFORMULA('5 Paste Special'!I16),_xlfn.FORMULATEXT('5 Paste Special'!I16),'5 Paste Special'!I16),"9","#"),"8","#"),"7","#"),"6","#"),"5","#"),"4","#"),"3","#"),"2","#"),"1","#"),"0","#"),"$","")," ",""),",","@"),"&gt;","@"),"&lt;","@"),"=","@"),")","@"),"(","@"),"^","@"),"/","@"),"+","@"),"*","@"),"-","@"),"@#","")))/2&gt;(LEN(SUBSTITUTE(SUBSTITUTE(SUBSTITUTE(SUBSTITUTE(SUBSTITUTE(SUBSTITUTE(SUBSTITUTE(SUBSTITUTE(SUBSTITUTE(SUBSTITUTE(SUBSTITUTE(SUBSTITUTE(SUBSTITUTE(SUBSTITUTE(SUBSTITUTE(SUBSTITUTE(SUBSTITUTE(SUBSTITUTE(SUBSTITUTE(SUBSTITUTE(SUBSTITUTE(SUBSTITUTE(SUBSTITUTE(IF(_xlfn.ISFORMULA('#_5 Paste Special'!I16),_xlfn.FORMULATEXT('#_5 Paste Special'!I16),'#_5 Paste Special'!I16),"9","#"),"8","#"),"7","#"),"6","#"),"5","#"),"4","#"),"3","#"),"2","#"),"1","#"),"0","#"),"$","")," ",""),",","@"),"&gt;","@"),"&lt;","@"),"=","@"),")","@"),"(","@"),"^","@"),"/","@"),"+","@"),"*","@"),"-","@"))-LEN(SUBSTITUTE(SUBSTITUTE(SUBSTITUTE(SUBSTITUTE(SUBSTITUTE(SUBSTITUTE(SUBSTITUTE(SUBSTITUTE(SUBSTITUTE(SUBSTITUTE(SUBSTITUTE(SUBSTITUTE(SUBSTITUTE(SUBSTITUTE(SUBSTITUTE(SUBSTITUTE(SUBSTITUTE(SUBSTITUTE(SUBSTITUTE(SUBSTITUTE(SUBSTITUTE(SUBSTITUTE(SUBSTITUTE(SUBSTITUTE(IF(_xlfn.ISFORMULA('#_5 Paste Special'!I16),_xlfn.FORMULATEXT('#_5 Paste Special'!I16),'#_5 Paste Special'!I16),"9","#"),"8","#"),"7","#"),"6","#"),"5","#"),"4","#"),"3","#"),"2","#"),"1","#"),"0","#"),"$","")," ",""),",","@"),"&gt;","@"),"&lt;","@"),"=","@"),")","@"),"(","@"),"^","@"),"/","@"),"+","@"),"*","@"),"-","@"),"@#","")))/2,TRUE,FALSE),"HardCodeMsg",IF(LEN(IF(_xlfn.ISFORMULA('5 Paste Special'!I16),_xlfn.FORMULATEXT('5 Paste Special'!I16),'5 Paste Special'!I16))-LEN(SUBSTITUTE(IF(_xlfn.ISFORMULA('5 Paste Special'!I16),_xlfn.FORMULATEXT('5 Paste Special'!I16),'5 Paste Special'!I16),"""",""))&gt;LEN(IF(_xlfn.ISFORMULA('#_5 Paste Special'!I16),_xlfn.FORMULATEXT('#_5 Paste Special'!I16),'#_5 Paste Special'!I16))-LEN(SUBSTITUTE(IF(_xlfn.ISFORMULA('#_5 Paste Special'!I16),_xlfn.FORMULATEXT('#_5 Paste Special'!I16),'#_5 Paste Special'!I16),"""","")),TRUE,FALSE),"HardQuoteMsg",IF(LEN(IF(_xlfn.ISFORMULA('5 Paste Special'!I16),_xlfn.FORMULATEXT('5 Paste Special'!I16),'5 Paste Special'!I16))-LEN(SUBSTITUTE(IF(_xlfn.ISFORMULA('5 Paste Special'!I16),_xlfn.FORMULATEXT('5 Paste Special'!I16),'5 Paste Special'!I16),"$",""))&lt;LEN(IF(_xlfn.ISFORMULA('#_5 Paste Special'!I16),_xlfn.FORMULATEXT('#_5 Paste Special'!I16),'#_5 Paste Special'!I16))-LEN(SUBSTITUTE(IF(_xlfn.ISFORMULA('#_5 Paste Special'!I16),_xlfn.FORMULATEXT('#_5 Paste Special'!I16),'#_5 Paste Special'!I16),"$","")),TRUE,FALSE),"MissingAbsMsg",_xlfn.IFS(ISTEXT('#_5 Paste Special'!I16),FALSE,ISLOGICAL('#_5 Paste Special'!I16),FALSE,SUBSTITUTE(CELL("format",'#_5 Paste Special'!I16),"-","")=SUBSTITUTE(CELL("format",'5 Paste Special'!I16),"-",""),FALSE,CELL("format",'#_5 Paste Special'!I16)="G",FALSE,AND(CELL("format",'#_5 Paste Special'!I16)="F0",CELL("format",'5 Paste Special'!I16)="G"),FALSE,TRUE,IFERROR(IF(MATCH(CELL("format",'#_5 Paste Special'!I16),FormatCodes_SFX!$A$4:$A$53,0)&gt;0,TRUE),FALSE),TRUE,TRUE),"FormatMsg",TRUE,"PerfectMsg")</f>
        <v>PerfectMsg</v>
      </c>
      <c r="J16" s="215" t="str">
        <f ca="1">_xlfn.IFS(ISBLANK('5 Paste Special'!J16),"",IF(NOT(ISNA('#_5 Paste Special'!J16)),IF(ISNA('5 Paste Special'!J16),TRUE,FALSE),FALSE),"StuNAMsg",IF(AND(ISNA('#_5 Paste Special'!J16),ISNA('5 Paste Special'!J16)),TRUE,FALSE),"PerfectMsg",IF(NOT(ISERROR('#_5 Paste Special'!J16)),IF(ISERROR('5 Paste Special'!J16),TRUE,FALSE),FALSE),"StuErrorMsg",IF(TYPE('#_5 Paste Special'!J16)&lt;&gt;TYPE('5 Paste Special'!J16),TRUE,FALSE),"WrongTypeMsg",IF(_xlfn.ISFORMULA('#_5 Paste Special'!J16),IF(NOT(_xlfn.ISFORMULA('5 Paste Special'!J16)),TRUE),FALSE),"MissingFormulaMsg",IF(NOT(AND(ISNUMBER(FIND("[",_xlfn.FORMULATEXT('#_5 Paste Special'!J16))),ISNUMBER(FIND("!",_xlfn.FORMULATEXT('#_5 Paste Special'!J16))))),AND(ISNUMBER(FIND("[",_xlfn.FORMULATEXT('5 Paste Special'!J16))),ISNUMBER(FIND("!",_xlfn.FORMULATEXT('5 Paste Special'!J16)))),FALSE),"ExternalRefsMsg",IF(ISNUMBER('#_5 Paste Special'!J16),IF(ABS('#_5 Paste Special'!J16-'5 Paste Special'!J16)&gt;0.00001,TRUE,FALSE),IF('#_5 Paste Special'!J16&lt;&gt;'5 Paste Special'!J16,TRUE,FALSE)),IF(ISNUMBER('#_5 Paste Special'!J16),IF('#_5 Paste Special'!J16&gt;'5 Paste Special'!J16,"TooLow","TooHigh"),"WrongAnswer"),NOT(_xlfn.ISFORMULA('#_5 Paste Special'!J16)),IF(_xlfn.IFS(ISTEXT('#_5 Paste Special'!J16),FALSE,ISLOGICAL('#_5 Paste Special'!J16),FALSE,SUBSTITUTE(CELL("format",'#_5 Paste Special'!J16),"-","")=SUBSTITUTE(CELL("format",'5 Paste Special'!J16),"-",""),FALSE,CELL("format",'#_5 Paste Special'!J16)="G",FALSE,AND(CELL("format",'#_5 Paste Special'!J16)="F0",CELL("format",'5 Paste Special'!J16)="G"),FALSE,TRUE,IFERROR(IF(MATCH(CELL("format",'#_5 Paste Special'!J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5 Paste Special'!J16),_xlfn.FORMULATEXT('5 Paste Special'!J16),'5 Paste Special'!J16),"9","#"),"8","#"),"7","#"),"6","#"),"5","#"),"4","#"),"3","#"),"2","#"),"1","#"),"0","#"),"$","")," ",""),",","@"),"&gt;","@"),"&lt;","@"),"=","@"),")","@"),"(","@"),"^","@"),"/","@"),"+","@"),"*","@"),"-","@"))-LEN(SUBSTITUTE(SUBSTITUTE(SUBSTITUTE(SUBSTITUTE(SUBSTITUTE(SUBSTITUTE(SUBSTITUTE(SUBSTITUTE(SUBSTITUTE(SUBSTITUTE(SUBSTITUTE(SUBSTITUTE(SUBSTITUTE(SUBSTITUTE(SUBSTITUTE(SUBSTITUTE(SUBSTITUTE(SUBSTITUTE(SUBSTITUTE(SUBSTITUTE(SUBSTITUTE(SUBSTITUTE(SUBSTITUTE(SUBSTITUTE(IF(_xlfn.ISFORMULA('5 Paste Special'!J16),_xlfn.FORMULATEXT('5 Paste Special'!J16),'5 Paste Special'!J16),"9","#"),"8","#"),"7","#"),"6","#"),"5","#"),"4","#"),"3","#"),"2","#"),"1","#"),"0","#"),"$","")," ",""),",","@"),"&gt;","@"),"&lt;","@"),"=","@"),")","@"),"(","@"),"^","@"),"/","@"),"+","@"),"*","@"),"-","@"),"@#","")))/2&gt;(LEN(SUBSTITUTE(SUBSTITUTE(SUBSTITUTE(SUBSTITUTE(SUBSTITUTE(SUBSTITUTE(SUBSTITUTE(SUBSTITUTE(SUBSTITUTE(SUBSTITUTE(SUBSTITUTE(SUBSTITUTE(SUBSTITUTE(SUBSTITUTE(SUBSTITUTE(SUBSTITUTE(SUBSTITUTE(SUBSTITUTE(SUBSTITUTE(SUBSTITUTE(SUBSTITUTE(SUBSTITUTE(SUBSTITUTE(IF(_xlfn.ISFORMULA('#_5 Paste Special'!J16),_xlfn.FORMULATEXT('#_5 Paste Special'!J16),'#_5 Paste Special'!J16),"9","#"),"8","#"),"7","#"),"6","#"),"5","#"),"4","#"),"3","#"),"2","#"),"1","#"),"0","#"),"$","")," ",""),",","@"),"&gt;","@"),"&lt;","@"),"=","@"),")","@"),"(","@"),"^","@"),"/","@"),"+","@"),"*","@"),"-","@"))-LEN(SUBSTITUTE(SUBSTITUTE(SUBSTITUTE(SUBSTITUTE(SUBSTITUTE(SUBSTITUTE(SUBSTITUTE(SUBSTITUTE(SUBSTITUTE(SUBSTITUTE(SUBSTITUTE(SUBSTITUTE(SUBSTITUTE(SUBSTITUTE(SUBSTITUTE(SUBSTITUTE(SUBSTITUTE(SUBSTITUTE(SUBSTITUTE(SUBSTITUTE(SUBSTITUTE(SUBSTITUTE(SUBSTITUTE(SUBSTITUTE(IF(_xlfn.ISFORMULA('#_5 Paste Special'!J16),_xlfn.FORMULATEXT('#_5 Paste Special'!J16),'#_5 Paste Special'!J16),"9","#"),"8","#"),"7","#"),"6","#"),"5","#"),"4","#"),"3","#"),"2","#"),"1","#"),"0","#"),"$","")," ",""),",","@"),"&gt;","@"),"&lt;","@"),"=","@"),")","@"),"(","@"),"^","@"),"/","@"),"+","@"),"*","@"),"-","@"),"@#","")))/2,TRUE,FALSE),"HardCodeMsg",IF(LEN(IF(_xlfn.ISFORMULA('5 Paste Special'!J16),_xlfn.FORMULATEXT('5 Paste Special'!J16),'5 Paste Special'!J16))-LEN(SUBSTITUTE(IF(_xlfn.ISFORMULA('5 Paste Special'!J16),_xlfn.FORMULATEXT('5 Paste Special'!J16),'5 Paste Special'!J16),"""",""))&gt;LEN(IF(_xlfn.ISFORMULA('#_5 Paste Special'!J16),_xlfn.FORMULATEXT('#_5 Paste Special'!J16),'#_5 Paste Special'!J16))-LEN(SUBSTITUTE(IF(_xlfn.ISFORMULA('#_5 Paste Special'!J16),_xlfn.FORMULATEXT('#_5 Paste Special'!J16),'#_5 Paste Special'!J16),"""","")),TRUE,FALSE),"HardQuoteMsg",IF(LEN(IF(_xlfn.ISFORMULA('5 Paste Special'!J16),_xlfn.FORMULATEXT('5 Paste Special'!J16),'5 Paste Special'!J16))-LEN(SUBSTITUTE(IF(_xlfn.ISFORMULA('5 Paste Special'!J16),_xlfn.FORMULATEXT('5 Paste Special'!J16),'5 Paste Special'!J16),"$",""))&lt;LEN(IF(_xlfn.ISFORMULA('#_5 Paste Special'!J16),_xlfn.FORMULATEXT('#_5 Paste Special'!J16),'#_5 Paste Special'!J16))-LEN(SUBSTITUTE(IF(_xlfn.ISFORMULA('#_5 Paste Special'!J16),_xlfn.FORMULATEXT('#_5 Paste Special'!J16),'#_5 Paste Special'!J16),"$","")),TRUE,FALSE),"MissingAbsMsg",_xlfn.IFS(ISTEXT('#_5 Paste Special'!J16),FALSE,ISLOGICAL('#_5 Paste Special'!J16),FALSE,SUBSTITUTE(CELL("format",'#_5 Paste Special'!J16),"-","")=SUBSTITUTE(CELL("format",'5 Paste Special'!J16),"-",""),FALSE,CELL("format",'#_5 Paste Special'!J16)="G",FALSE,AND(CELL("format",'#_5 Paste Special'!J16)="F0",CELL("format",'5 Paste Special'!J16)="G"),FALSE,TRUE,IFERROR(IF(MATCH(CELL("format",'#_5 Paste Special'!J16),FormatCodes_SFX!$A$4:$A$53,0)&gt;0,TRUE),FALSE),TRUE,TRUE),"FormatMsg",TRUE,"PerfectMsg")</f>
        <v>PerfectMsg</v>
      </c>
    </row>
    <row r="17" spans="2:10">
      <c r="B17" s="244">
        <v>0</v>
      </c>
      <c r="C17" s="215">
        <v>0</v>
      </c>
      <c r="D17" s="215">
        <v>0</v>
      </c>
      <c r="E17" s="215">
        <v>0</v>
      </c>
      <c r="F17" s="215">
        <v>0</v>
      </c>
      <c r="G17" s="215">
        <v>0</v>
      </c>
      <c r="H17" s="215">
        <v>0</v>
      </c>
      <c r="I17" s="215" t="str">
        <f ca="1">_xlfn.IFS(ISBLANK('5 Paste Special'!I17),"",IF(NOT(ISNA('#_5 Paste Special'!I17)),IF(ISNA('5 Paste Special'!I17),TRUE,FALSE),FALSE),"StuNAMsg",IF(AND(ISNA('#_5 Paste Special'!I17),ISNA('5 Paste Special'!I17)),TRUE,FALSE),"PerfectMsg",IF(NOT(ISERROR('#_5 Paste Special'!I17)),IF(ISERROR('5 Paste Special'!I17),TRUE,FALSE),FALSE),"StuErrorMsg",IF(TYPE('#_5 Paste Special'!I17)&lt;&gt;TYPE('5 Paste Special'!I17),TRUE,FALSE),"WrongTypeMsg",IF(_xlfn.ISFORMULA('#_5 Paste Special'!I17),IF(NOT(_xlfn.ISFORMULA('5 Paste Special'!I17)),TRUE),FALSE),"MissingFormulaMsg",IF(NOT(AND(ISNUMBER(FIND("[",_xlfn.FORMULATEXT('#_5 Paste Special'!I17))),ISNUMBER(FIND("!",_xlfn.FORMULATEXT('#_5 Paste Special'!I17))))),AND(ISNUMBER(FIND("[",_xlfn.FORMULATEXT('5 Paste Special'!I17))),ISNUMBER(FIND("!",_xlfn.FORMULATEXT('5 Paste Special'!I17)))),FALSE),"ExternalRefsMsg",IF(ISNUMBER('#_5 Paste Special'!I17),IF(ABS('#_5 Paste Special'!I17-'5 Paste Special'!I17)&gt;0.00001,TRUE,FALSE),IF('#_5 Paste Special'!I17&lt;&gt;'5 Paste Special'!I17,TRUE,FALSE)),IF(ISNUMBER('#_5 Paste Special'!I17),IF('#_5 Paste Special'!I17&gt;'5 Paste Special'!I17,"TooLow","TooHigh"),"WrongAnswer"),NOT(_xlfn.ISFORMULA('#_5 Paste Special'!I17)),IF(_xlfn.IFS(ISTEXT('#_5 Paste Special'!I17),FALSE,ISLOGICAL('#_5 Paste Special'!I17),FALSE,SUBSTITUTE(CELL("format",'#_5 Paste Special'!I17),"-","")=SUBSTITUTE(CELL("format",'5 Paste Special'!I17),"-",""),FALSE,CELL("format",'#_5 Paste Special'!I17)="G",FALSE,AND(CELL("format",'#_5 Paste Special'!I17)="F0",CELL("format",'5 Paste Special'!I17)="G"),FALSE,TRUE,IFERROR(IF(MATCH(CELL("format",'#_5 Paste Special'!I17)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5 Paste Special'!I17),_xlfn.FORMULATEXT('5 Paste Special'!I17),'5 Paste Special'!I17),"9","#"),"8","#"),"7","#"),"6","#"),"5","#"),"4","#"),"3","#"),"2","#"),"1","#"),"0","#"),"$","")," ",""),",","@"),"&gt;","@"),"&lt;","@"),"=","@"),")","@"),"(","@"),"^","@"),"/","@"),"+","@"),"*","@"),"-","@"))-LEN(SUBSTITUTE(SUBSTITUTE(SUBSTITUTE(SUBSTITUTE(SUBSTITUTE(SUBSTITUTE(SUBSTITUTE(SUBSTITUTE(SUBSTITUTE(SUBSTITUTE(SUBSTITUTE(SUBSTITUTE(SUBSTITUTE(SUBSTITUTE(SUBSTITUTE(SUBSTITUTE(SUBSTITUTE(SUBSTITUTE(SUBSTITUTE(SUBSTITUTE(SUBSTITUTE(SUBSTITUTE(SUBSTITUTE(SUBSTITUTE(IF(_xlfn.ISFORMULA('5 Paste Special'!I17),_xlfn.FORMULATEXT('5 Paste Special'!I17),'5 Paste Special'!I17),"9","#"),"8","#"),"7","#"),"6","#"),"5","#"),"4","#"),"3","#"),"2","#"),"1","#"),"0","#"),"$","")," ",""),",","@"),"&gt;","@"),"&lt;","@"),"=","@"),")","@"),"(","@"),"^","@"),"/","@"),"+","@"),"*","@"),"-","@"),"@#","")))/2&gt;(LEN(SUBSTITUTE(SUBSTITUTE(SUBSTITUTE(SUBSTITUTE(SUBSTITUTE(SUBSTITUTE(SUBSTITUTE(SUBSTITUTE(SUBSTITUTE(SUBSTITUTE(SUBSTITUTE(SUBSTITUTE(SUBSTITUTE(SUBSTITUTE(SUBSTITUTE(SUBSTITUTE(SUBSTITUTE(SUBSTITUTE(SUBSTITUTE(SUBSTITUTE(SUBSTITUTE(SUBSTITUTE(SUBSTITUTE(IF(_xlfn.ISFORMULA('#_5 Paste Special'!I17),_xlfn.FORMULATEXT('#_5 Paste Special'!I17),'#_5 Paste Special'!I17),"9","#"),"8","#"),"7","#"),"6","#"),"5","#"),"4","#"),"3","#"),"2","#"),"1","#"),"0","#"),"$","")," ",""),",","@"),"&gt;","@"),"&lt;","@"),"=","@"),")","@"),"(","@"),"^","@"),"/","@"),"+","@"),"*","@"),"-","@"))-LEN(SUBSTITUTE(SUBSTITUTE(SUBSTITUTE(SUBSTITUTE(SUBSTITUTE(SUBSTITUTE(SUBSTITUTE(SUBSTITUTE(SUBSTITUTE(SUBSTITUTE(SUBSTITUTE(SUBSTITUTE(SUBSTITUTE(SUBSTITUTE(SUBSTITUTE(SUBSTITUTE(SUBSTITUTE(SUBSTITUTE(SUBSTITUTE(SUBSTITUTE(SUBSTITUTE(SUBSTITUTE(SUBSTITUTE(SUBSTITUTE(IF(_xlfn.ISFORMULA('#_5 Paste Special'!I17),_xlfn.FORMULATEXT('#_5 Paste Special'!I17),'#_5 Paste Special'!I17),"9","#"),"8","#"),"7","#"),"6","#"),"5","#"),"4","#"),"3","#"),"2","#"),"1","#"),"0","#"),"$","")," ",""),",","@"),"&gt;","@"),"&lt;","@"),"=","@"),")","@"),"(","@"),"^","@"),"/","@"),"+","@"),"*","@"),"-","@"),"@#","")))/2,TRUE,FALSE),"HardCodeMsg",IF(LEN(IF(_xlfn.ISFORMULA('5 Paste Special'!I17),_xlfn.FORMULATEXT('5 Paste Special'!I17),'5 Paste Special'!I17))-LEN(SUBSTITUTE(IF(_xlfn.ISFORMULA('5 Paste Special'!I17),_xlfn.FORMULATEXT('5 Paste Special'!I17),'5 Paste Special'!I17),"""",""))&gt;LEN(IF(_xlfn.ISFORMULA('#_5 Paste Special'!I17),_xlfn.FORMULATEXT('#_5 Paste Special'!I17),'#_5 Paste Special'!I17))-LEN(SUBSTITUTE(IF(_xlfn.ISFORMULA('#_5 Paste Special'!I17),_xlfn.FORMULATEXT('#_5 Paste Special'!I17),'#_5 Paste Special'!I17),"""","")),TRUE,FALSE),"HardQuoteMsg",IF(LEN(IF(_xlfn.ISFORMULA('5 Paste Special'!I17),_xlfn.FORMULATEXT('5 Paste Special'!I17),'5 Paste Special'!I17))-LEN(SUBSTITUTE(IF(_xlfn.ISFORMULA('5 Paste Special'!I17),_xlfn.FORMULATEXT('5 Paste Special'!I17),'5 Paste Special'!I17),"$",""))&lt;LEN(IF(_xlfn.ISFORMULA('#_5 Paste Special'!I17),_xlfn.FORMULATEXT('#_5 Paste Special'!I17),'#_5 Paste Special'!I17))-LEN(SUBSTITUTE(IF(_xlfn.ISFORMULA('#_5 Paste Special'!I17),_xlfn.FORMULATEXT('#_5 Paste Special'!I17),'#_5 Paste Special'!I17),"$","")),TRUE,FALSE),"MissingAbsMsg",_xlfn.IFS(ISTEXT('#_5 Paste Special'!I17),FALSE,ISLOGICAL('#_5 Paste Special'!I17),FALSE,SUBSTITUTE(CELL("format",'#_5 Paste Special'!I17),"-","")=SUBSTITUTE(CELL("format",'5 Paste Special'!I17),"-",""),FALSE,CELL("format",'#_5 Paste Special'!I17)="G",FALSE,AND(CELL("format",'#_5 Paste Special'!I17)="F0",CELL("format",'5 Paste Special'!I17)="G"),FALSE,TRUE,IFERROR(IF(MATCH(CELL("format",'#_5 Paste Special'!I17),FormatCodes_SFX!$A$4:$A$53,0)&gt;0,TRUE),FALSE),TRUE,TRUE),"FormatMsg",TRUE,"PerfectMsg")</f>
        <v>PerfectMsg</v>
      </c>
      <c r="J17" s="215" t="str">
        <f ca="1">_xlfn.IFS(ISBLANK('5 Paste Special'!J17),"",IF(NOT(ISNA('#_5 Paste Special'!J17)),IF(ISNA('5 Paste Special'!J17),TRUE,FALSE),FALSE),"StuNAMsg",IF(AND(ISNA('#_5 Paste Special'!J17),ISNA('5 Paste Special'!J17)),TRUE,FALSE),"PerfectMsg",IF(NOT(ISERROR('#_5 Paste Special'!J17)),IF(ISERROR('5 Paste Special'!J17),TRUE,FALSE),FALSE),"StuErrorMsg",IF(TYPE('#_5 Paste Special'!J17)&lt;&gt;TYPE('5 Paste Special'!J17),TRUE,FALSE),"WrongTypeMsg",IF(_xlfn.ISFORMULA('#_5 Paste Special'!J17),IF(NOT(_xlfn.ISFORMULA('5 Paste Special'!J17)),TRUE),FALSE),"MissingFormulaMsg",IF(NOT(AND(ISNUMBER(FIND("[",_xlfn.FORMULATEXT('#_5 Paste Special'!J17))),ISNUMBER(FIND("!",_xlfn.FORMULATEXT('#_5 Paste Special'!J17))))),AND(ISNUMBER(FIND("[",_xlfn.FORMULATEXT('5 Paste Special'!J17))),ISNUMBER(FIND("!",_xlfn.FORMULATEXT('5 Paste Special'!J17)))),FALSE),"ExternalRefsMsg",IF(ISNUMBER('#_5 Paste Special'!J17),IF(ABS('#_5 Paste Special'!J17-'5 Paste Special'!J17)&gt;0.00001,TRUE,FALSE),IF('#_5 Paste Special'!J17&lt;&gt;'5 Paste Special'!J17,TRUE,FALSE)),IF(ISNUMBER('#_5 Paste Special'!J17),IF('#_5 Paste Special'!J17&gt;'5 Paste Special'!J17,"TooLow","TooHigh"),"WrongAnswer"),NOT(_xlfn.ISFORMULA('#_5 Paste Special'!J17)),IF(_xlfn.IFS(ISTEXT('#_5 Paste Special'!J17),FALSE,ISLOGICAL('#_5 Paste Special'!J17),FALSE,SUBSTITUTE(CELL("format",'#_5 Paste Special'!J17),"-","")=SUBSTITUTE(CELL("format",'5 Paste Special'!J17),"-",""),FALSE,CELL("format",'#_5 Paste Special'!J17)="G",FALSE,AND(CELL("format",'#_5 Paste Special'!J17)="F0",CELL("format",'5 Paste Special'!J17)="G"),FALSE,TRUE,IFERROR(IF(MATCH(CELL("format",'#_5 Paste Special'!J17)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5 Paste Special'!J17),_xlfn.FORMULATEXT('5 Paste Special'!J17),'5 Paste Special'!J17),"9","#"),"8","#"),"7","#"),"6","#"),"5","#"),"4","#"),"3","#"),"2","#"),"1","#"),"0","#"),"$","")," ",""),",","@"),"&gt;","@"),"&lt;","@"),"=","@"),")","@"),"(","@"),"^","@"),"/","@"),"+","@"),"*","@"),"-","@"))-LEN(SUBSTITUTE(SUBSTITUTE(SUBSTITUTE(SUBSTITUTE(SUBSTITUTE(SUBSTITUTE(SUBSTITUTE(SUBSTITUTE(SUBSTITUTE(SUBSTITUTE(SUBSTITUTE(SUBSTITUTE(SUBSTITUTE(SUBSTITUTE(SUBSTITUTE(SUBSTITUTE(SUBSTITUTE(SUBSTITUTE(SUBSTITUTE(SUBSTITUTE(SUBSTITUTE(SUBSTITUTE(SUBSTITUTE(SUBSTITUTE(IF(_xlfn.ISFORMULA('5 Paste Special'!J17),_xlfn.FORMULATEXT('5 Paste Special'!J17),'5 Paste Special'!J17),"9","#"),"8","#"),"7","#"),"6","#"),"5","#"),"4","#"),"3","#"),"2","#"),"1","#"),"0","#"),"$","")," ",""),",","@"),"&gt;","@"),"&lt;","@"),"=","@"),")","@"),"(","@"),"^","@"),"/","@"),"+","@"),"*","@"),"-","@"),"@#","")))/2&gt;(LEN(SUBSTITUTE(SUBSTITUTE(SUBSTITUTE(SUBSTITUTE(SUBSTITUTE(SUBSTITUTE(SUBSTITUTE(SUBSTITUTE(SUBSTITUTE(SUBSTITUTE(SUBSTITUTE(SUBSTITUTE(SUBSTITUTE(SUBSTITUTE(SUBSTITUTE(SUBSTITUTE(SUBSTITUTE(SUBSTITUTE(SUBSTITUTE(SUBSTITUTE(SUBSTITUTE(SUBSTITUTE(SUBSTITUTE(IF(_xlfn.ISFORMULA('#_5 Paste Special'!J17),_xlfn.FORMULATEXT('#_5 Paste Special'!J17),'#_5 Paste Special'!J17),"9","#"),"8","#"),"7","#"),"6","#"),"5","#"),"4","#"),"3","#"),"2","#"),"1","#"),"0","#"),"$","")," ",""),",","@"),"&gt;","@"),"&lt;","@"),"=","@"),")","@"),"(","@"),"^","@"),"/","@"),"+","@"),"*","@"),"-","@"))-LEN(SUBSTITUTE(SUBSTITUTE(SUBSTITUTE(SUBSTITUTE(SUBSTITUTE(SUBSTITUTE(SUBSTITUTE(SUBSTITUTE(SUBSTITUTE(SUBSTITUTE(SUBSTITUTE(SUBSTITUTE(SUBSTITUTE(SUBSTITUTE(SUBSTITUTE(SUBSTITUTE(SUBSTITUTE(SUBSTITUTE(SUBSTITUTE(SUBSTITUTE(SUBSTITUTE(SUBSTITUTE(SUBSTITUTE(SUBSTITUTE(IF(_xlfn.ISFORMULA('#_5 Paste Special'!J17),_xlfn.FORMULATEXT('#_5 Paste Special'!J17),'#_5 Paste Special'!J17),"9","#"),"8","#"),"7","#"),"6","#"),"5","#"),"4","#"),"3","#"),"2","#"),"1","#"),"0","#"),"$","")," ",""),",","@"),"&gt;","@"),"&lt;","@"),"=","@"),")","@"),"(","@"),"^","@"),"/","@"),"+","@"),"*","@"),"-","@"),"@#","")))/2,TRUE,FALSE),"HardCodeMsg",IF(LEN(IF(_xlfn.ISFORMULA('5 Paste Special'!J17),_xlfn.FORMULATEXT('5 Paste Special'!J17),'5 Paste Special'!J17))-LEN(SUBSTITUTE(IF(_xlfn.ISFORMULA('5 Paste Special'!J17),_xlfn.FORMULATEXT('5 Paste Special'!J17),'5 Paste Special'!J17),"""",""))&gt;LEN(IF(_xlfn.ISFORMULA('#_5 Paste Special'!J17),_xlfn.FORMULATEXT('#_5 Paste Special'!J17),'#_5 Paste Special'!J17))-LEN(SUBSTITUTE(IF(_xlfn.ISFORMULA('#_5 Paste Special'!J17),_xlfn.FORMULATEXT('#_5 Paste Special'!J17),'#_5 Paste Special'!J17),"""","")),TRUE,FALSE),"HardQuoteMsg",IF(LEN(IF(_xlfn.ISFORMULA('5 Paste Special'!J17),_xlfn.FORMULATEXT('5 Paste Special'!J17),'5 Paste Special'!J17))-LEN(SUBSTITUTE(IF(_xlfn.ISFORMULA('5 Paste Special'!J17),_xlfn.FORMULATEXT('5 Paste Special'!J17),'5 Paste Special'!J17),"$",""))&lt;LEN(IF(_xlfn.ISFORMULA('#_5 Paste Special'!J17),_xlfn.FORMULATEXT('#_5 Paste Special'!J17),'#_5 Paste Special'!J17))-LEN(SUBSTITUTE(IF(_xlfn.ISFORMULA('#_5 Paste Special'!J17),_xlfn.FORMULATEXT('#_5 Paste Special'!J17),'#_5 Paste Special'!J17),"$","")),TRUE,FALSE),"MissingAbsMsg",_xlfn.IFS(ISTEXT('#_5 Paste Special'!J17),FALSE,ISLOGICAL('#_5 Paste Special'!J17),FALSE,SUBSTITUTE(CELL("format",'#_5 Paste Special'!J17),"-","")=SUBSTITUTE(CELL("format",'5 Paste Special'!J17),"-",""),FALSE,CELL("format",'#_5 Paste Special'!J17)="G",FALSE,AND(CELL("format",'#_5 Paste Special'!J17)="F0",CELL("format",'5 Paste Special'!J17)="G"),FALSE,TRUE,IFERROR(IF(MATCH(CELL("format",'#_5 Paste Special'!J17),FormatCodes_SFX!$A$4:$A$53,0)&gt;0,TRUE),FALSE),TRUE,TRUE),"FormatMsg",TRUE,"PerfectMsg")</f>
        <v>PerfectMsg</v>
      </c>
    </row>
    <row r="18" spans="2:10">
      <c r="B18" s="244">
        <v>0</v>
      </c>
      <c r="C18" s="215">
        <v>0</v>
      </c>
      <c r="D18" s="215">
        <v>0</v>
      </c>
      <c r="E18" s="215">
        <v>0</v>
      </c>
      <c r="F18" s="215">
        <v>0</v>
      </c>
      <c r="G18" s="215">
        <v>0</v>
      </c>
      <c r="H18" s="215">
        <v>0</v>
      </c>
      <c r="I18" s="215" t="str">
        <f ca="1">_xlfn.IFS(ISBLANK('5 Paste Special'!I18),"",IF(NOT(ISNA('#_5 Paste Special'!I18)),IF(ISNA('5 Paste Special'!I18),TRUE,FALSE),FALSE),"StuNAMsg",IF(AND(ISNA('#_5 Paste Special'!I18),ISNA('5 Paste Special'!I18)),TRUE,FALSE),"PerfectMsg",IF(NOT(ISERROR('#_5 Paste Special'!I18)),IF(ISERROR('5 Paste Special'!I18),TRUE,FALSE),FALSE),"StuErrorMsg",IF(TYPE('#_5 Paste Special'!I18)&lt;&gt;TYPE('5 Paste Special'!I18),TRUE,FALSE),"WrongTypeMsg",IF(_xlfn.ISFORMULA('#_5 Paste Special'!I18),IF(NOT(_xlfn.ISFORMULA('5 Paste Special'!I18)),TRUE),FALSE),"MissingFormulaMsg",IF(NOT(AND(ISNUMBER(FIND("[",_xlfn.FORMULATEXT('#_5 Paste Special'!I18))),ISNUMBER(FIND("!",_xlfn.FORMULATEXT('#_5 Paste Special'!I18))))),AND(ISNUMBER(FIND("[",_xlfn.FORMULATEXT('5 Paste Special'!I18))),ISNUMBER(FIND("!",_xlfn.FORMULATEXT('5 Paste Special'!I18)))),FALSE),"ExternalRefsMsg",IF(ISNUMBER('#_5 Paste Special'!I18),IF(ABS('#_5 Paste Special'!I18-'5 Paste Special'!I18)&gt;0.00001,TRUE,FALSE),IF('#_5 Paste Special'!I18&lt;&gt;'5 Paste Special'!I18,TRUE,FALSE)),IF(ISNUMBER('#_5 Paste Special'!I18),IF('#_5 Paste Special'!I18&gt;'5 Paste Special'!I18,"TooLow","TooHigh"),"WrongAnswer"),NOT(_xlfn.ISFORMULA('#_5 Paste Special'!I18)),IF(_xlfn.IFS(ISTEXT('#_5 Paste Special'!I18),FALSE,ISLOGICAL('#_5 Paste Special'!I18),FALSE,SUBSTITUTE(CELL("format",'#_5 Paste Special'!I18),"-","")=SUBSTITUTE(CELL("format",'5 Paste Special'!I18),"-",""),FALSE,CELL("format",'#_5 Paste Special'!I18)="G",FALSE,AND(CELL("format",'#_5 Paste Special'!I18)="F0",CELL("format",'5 Paste Special'!I18)="G"),FALSE,TRUE,IFERROR(IF(MATCH(CELL("format",'#_5 Paste Special'!I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5 Paste Special'!I18),_xlfn.FORMULATEXT('5 Paste Special'!I18),'5 Paste Special'!I18),"9","#"),"8","#"),"7","#"),"6","#"),"5","#"),"4","#"),"3","#"),"2","#"),"1","#"),"0","#"),"$","")," ",""),",","@"),"&gt;","@"),"&lt;","@"),"=","@"),")","@"),"(","@"),"^","@"),"/","@"),"+","@"),"*","@"),"-","@"))-LEN(SUBSTITUTE(SUBSTITUTE(SUBSTITUTE(SUBSTITUTE(SUBSTITUTE(SUBSTITUTE(SUBSTITUTE(SUBSTITUTE(SUBSTITUTE(SUBSTITUTE(SUBSTITUTE(SUBSTITUTE(SUBSTITUTE(SUBSTITUTE(SUBSTITUTE(SUBSTITUTE(SUBSTITUTE(SUBSTITUTE(SUBSTITUTE(SUBSTITUTE(SUBSTITUTE(SUBSTITUTE(SUBSTITUTE(SUBSTITUTE(IF(_xlfn.ISFORMULA('5 Paste Special'!I18),_xlfn.FORMULATEXT('5 Paste Special'!I18),'5 Paste Special'!I18),"9","#"),"8","#"),"7","#"),"6","#"),"5","#"),"4","#"),"3","#"),"2","#"),"1","#"),"0","#"),"$","")," ",""),",","@"),"&gt;","@"),"&lt;","@"),"=","@"),")","@"),"(","@"),"^","@"),"/","@"),"+","@"),"*","@"),"-","@"),"@#","")))/2&gt;(LEN(SUBSTITUTE(SUBSTITUTE(SUBSTITUTE(SUBSTITUTE(SUBSTITUTE(SUBSTITUTE(SUBSTITUTE(SUBSTITUTE(SUBSTITUTE(SUBSTITUTE(SUBSTITUTE(SUBSTITUTE(SUBSTITUTE(SUBSTITUTE(SUBSTITUTE(SUBSTITUTE(SUBSTITUTE(SUBSTITUTE(SUBSTITUTE(SUBSTITUTE(SUBSTITUTE(SUBSTITUTE(SUBSTITUTE(IF(_xlfn.ISFORMULA('#_5 Paste Special'!I18),_xlfn.FORMULATEXT('#_5 Paste Special'!I18),'#_5 Paste Special'!I18),"9","#"),"8","#"),"7","#"),"6","#"),"5","#"),"4","#"),"3","#"),"2","#"),"1","#"),"0","#"),"$","")," ",""),",","@"),"&gt;","@"),"&lt;","@"),"=","@"),")","@"),"(","@"),"^","@"),"/","@"),"+","@"),"*","@"),"-","@"))-LEN(SUBSTITUTE(SUBSTITUTE(SUBSTITUTE(SUBSTITUTE(SUBSTITUTE(SUBSTITUTE(SUBSTITUTE(SUBSTITUTE(SUBSTITUTE(SUBSTITUTE(SUBSTITUTE(SUBSTITUTE(SUBSTITUTE(SUBSTITUTE(SUBSTITUTE(SUBSTITUTE(SUBSTITUTE(SUBSTITUTE(SUBSTITUTE(SUBSTITUTE(SUBSTITUTE(SUBSTITUTE(SUBSTITUTE(SUBSTITUTE(IF(_xlfn.ISFORMULA('#_5 Paste Special'!I18),_xlfn.FORMULATEXT('#_5 Paste Special'!I18),'#_5 Paste Special'!I18),"9","#"),"8","#"),"7","#"),"6","#"),"5","#"),"4","#"),"3","#"),"2","#"),"1","#"),"0","#"),"$","")," ",""),",","@"),"&gt;","@"),"&lt;","@"),"=","@"),")","@"),"(","@"),"^","@"),"/","@"),"+","@"),"*","@"),"-","@"),"@#","")))/2,TRUE,FALSE),"HardCodeMsg",IF(LEN(IF(_xlfn.ISFORMULA('5 Paste Special'!I18),_xlfn.FORMULATEXT('5 Paste Special'!I18),'5 Paste Special'!I18))-LEN(SUBSTITUTE(IF(_xlfn.ISFORMULA('5 Paste Special'!I18),_xlfn.FORMULATEXT('5 Paste Special'!I18),'5 Paste Special'!I18),"""",""))&gt;LEN(IF(_xlfn.ISFORMULA('#_5 Paste Special'!I18),_xlfn.FORMULATEXT('#_5 Paste Special'!I18),'#_5 Paste Special'!I18))-LEN(SUBSTITUTE(IF(_xlfn.ISFORMULA('#_5 Paste Special'!I18),_xlfn.FORMULATEXT('#_5 Paste Special'!I18),'#_5 Paste Special'!I18),"""","")),TRUE,FALSE),"HardQuoteMsg",IF(LEN(IF(_xlfn.ISFORMULA('5 Paste Special'!I18),_xlfn.FORMULATEXT('5 Paste Special'!I18),'5 Paste Special'!I18))-LEN(SUBSTITUTE(IF(_xlfn.ISFORMULA('5 Paste Special'!I18),_xlfn.FORMULATEXT('5 Paste Special'!I18),'5 Paste Special'!I18),"$",""))&lt;LEN(IF(_xlfn.ISFORMULA('#_5 Paste Special'!I18),_xlfn.FORMULATEXT('#_5 Paste Special'!I18),'#_5 Paste Special'!I18))-LEN(SUBSTITUTE(IF(_xlfn.ISFORMULA('#_5 Paste Special'!I18),_xlfn.FORMULATEXT('#_5 Paste Special'!I18),'#_5 Paste Special'!I18),"$","")),TRUE,FALSE),"MissingAbsMsg",_xlfn.IFS(ISTEXT('#_5 Paste Special'!I18),FALSE,ISLOGICAL('#_5 Paste Special'!I18),FALSE,SUBSTITUTE(CELL("format",'#_5 Paste Special'!I18),"-","")=SUBSTITUTE(CELL("format",'5 Paste Special'!I18),"-",""),FALSE,CELL("format",'#_5 Paste Special'!I18)="G",FALSE,AND(CELL("format",'#_5 Paste Special'!I18)="F0",CELL("format",'5 Paste Special'!I18)="G"),FALSE,TRUE,IFERROR(IF(MATCH(CELL("format",'#_5 Paste Special'!I18),FormatCodes_SFX!$A$4:$A$53,0)&gt;0,TRUE),FALSE),TRUE,TRUE),"FormatMsg",TRUE,"PerfectMsg")</f>
        <v>PerfectMsg</v>
      </c>
      <c r="J18" s="215" t="str">
        <f ca="1">_xlfn.IFS(ISBLANK('5 Paste Special'!J18),"",IF(NOT(ISNA('#_5 Paste Special'!J18)),IF(ISNA('5 Paste Special'!J18),TRUE,FALSE),FALSE),"StuNAMsg",IF(AND(ISNA('#_5 Paste Special'!J18),ISNA('5 Paste Special'!J18)),TRUE,FALSE),"PerfectMsg",IF(NOT(ISERROR('#_5 Paste Special'!J18)),IF(ISERROR('5 Paste Special'!J18),TRUE,FALSE),FALSE),"StuErrorMsg",IF(TYPE('#_5 Paste Special'!J18)&lt;&gt;TYPE('5 Paste Special'!J18),TRUE,FALSE),"WrongTypeMsg",IF(_xlfn.ISFORMULA('#_5 Paste Special'!J18),IF(NOT(_xlfn.ISFORMULA('5 Paste Special'!J18)),TRUE),FALSE),"MissingFormulaMsg",IF(NOT(AND(ISNUMBER(FIND("[",_xlfn.FORMULATEXT('#_5 Paste Special'!J18))),ISNUMBER(FIND("!",_xlfn.FORMULATEXT('#_5 Paste Special'!J18))))),AND(ISNUMBER(FIND("[",_xlfn.FORMULATEXT('5 Paste Special'!J18))),ISNUMBER(FIND("!",_xlfn.FORMULATEXT('5 Paste Special'!J18)))),FALSE),"ExternalRefsMsg",IF(ISNUMBER('#_5 Paste Special'!J18),IF(ABS('#_5 Paste Special'!J18-'5 Paste Special'!J18)&gt;0.00001,TRUE,FALSE),IF('#_5 Paste Special'!J18&lt;&gt;'5 Paste Special'!J18,TRUE,FALSE)),IF(ISNUMBER('#_5 Paste Special'!J18),IF('#_5 Paste Special'!J18&gt;'5 Paste Special'!J18,"TooLow","TooHigh"),"WrongAnswer"),NOT(_xlfn.ISFORMULA('#_5 Paste Special'!J18)),IF(_xlfn.IFS(ISTEXT('#_5 Paste Special'!J18),FALSE,ISLOGICAL('#_5 Paste Special'!J18),FALSE,SUBSTITUTE(CELL("format",'#_5 Paste Special'!J18),"-","")=SUBSTITUTE(CELL("format",'5 Paste Special'!J18),"-",""),FALSE,CELL("format",'#_5 Paste Special'!J18)="G",FALSE,AND(CELL("format",'#_5 Paste Special'!J18)="F0",CELL("format",'5 Paste Special'!J18)="G"),FALSE,TRUE,IFERROR(IF(MATCH(CELL("format",'#_5 Paste Special'!J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5 Paste Special'!J18),_xlfn.FORMULATEXT('5 Paste Special'!J18),'5 Paste Special'!J18),"9","#"),"8","#"),"7","#"),"6","#"),"5","#"),"4","#"),"3","#"),"2","#"),"1","#"),"0","#"),"$","")," ",""),",","@"),"&gt;","@"),"&lt;","@"),"=","@"),")","@"),"(","@"),"^","@"),"/","@"),"+","@"),"*","@"),"-","@"))-LEN(SUBSTITUTE(SUBSTITUTE(SUBSTITUTE(SUBSTITUTE(SUBSTITUTE(SUBSTITUTE(SUBSTITUTE(SUBSTITUTE(SUBSTITUTE(SUBSTITUTE(SUBSTITUTE(SUBSTITUTE(SUBSTITUTE(SUBSTITUTE(SUBSTITUTE(SUBSTITUTE(SUBSTITUTE(SUBSTITUTE(SUBSTITUTE(SUBSTITUTE(SUBSTITUTE(SUBSTITUTE(SUBSTITUTE(SUBSTITUTE(IF(_xlfn.ISFORMULA('5 Paste Special'!J18),_xlfn.FORMULATEXT('5 Paste Special'!J18),'5 Paste Special'!J18),"9","#"),"8","#"),"7","#"),"6","#"),"5","#"),"4","#"),"3","#"),"2","#"),"1","#"),"0","#"),"$","")," ",""),",","@"),"&gt;","@"),"&lt;","@"),"=","@"),")","@"),"(","@"),"^","@"),"/","@"),"+","@"),"*","@"),"-","@"),"@#","")))/2&gt;(LEN(SUBSTITUTE(SUBSTITUTE(SUBSTITUTE(SUBSTITUTE(SUBSTITUTE(SUBSTITUTE(SUBSTITUTE(SUBSTITUTE(SUBSTITUTE(SUBSTITUTE(SUBSTITUTE(SUBSTITUTE(SUBSTITUTE(SUBSTITUTE(SUBSTITUTE(SUBSTITUTE(SUBSTITUTE(SUBSTITUTE(SUBSTITUTE(SUBSTITUTE(SUBSTITUTE(SUBSTITUTE(SUBSTITUTE(IF(_xlfn.ISFORMULA('#_5 Paste Special'!J18),_xlfn.FORMULATEXT('#_5 Paste Special'!J18),'#_5 Paste Special'!J18),"9","#"),"8","#"),"7","#"),"6","#"),"5","#"),"4","#"),"3","#"),"2","#"),"1","#"),"0","#"),"$","")," ",""),",","@"),"&gt;","@"),"&lt;","@"),"=","@"),")","@"),"(","@"),"^","@"),"/","@"),"+","@"),"*","@"),"-","@"))-LEN(SUBSTITUTE(SUBSTITUTE(SUBSTITUTE(SUBSTITUTE(SUBSTITUTE(SUBSTITUTE(SUBSTITUTE(SUBSTITUTE(SUBSTITUTE(SUBSTITUTE(SUBSTITUTE(SUBSTITUTE(SUBSTITUTE(SUBSTITUTE(SUBSTITUTE(SUBSTITUTE(SUBSTITUTE(SUBSTITUTE(SUBSTITUTE(SUBSTITUTE(SUBSTITUTE(SUBSTITUTE(SUBSTITUTE(SUBSTITUTE(IF(_xlfn.ISFORMULA('#_5 Paste Special'!J18),_xlfn.FORMULATEXT('#_5 Paste Special'!J18),'#_5 Paste Special'!J18),"9","#"),"8","#"),"7","#"),"6","#"),"5","#"),"4","#"),"3","#"),"2","#"),"1","#"),"0","#"),"$","")," ",""),",","@"),"&gt;","@"),"&lt;","@"),"=","@"),")","@"),"(","@"),"^","@"),"/","@"),"+","@"),"*","@"),"-","@"),"@#","")))/2,TRUE,FALSE),"HardCodeMsg",IF(LEN(IF(_xlfn.ISFORMULA('5 Paste Special'!J18),_xlfn.FORMULATEXT('5 Paste Special'!J18),'5 Paste Special'!J18))-LEN(SUBSTITUTE(IF(_xlfn.ISFORMULA('5 Paste Special'!J18),_xlfn.FORMULATEXT('5 Paste Special'!J18),'5 Paste Special'!J18),"""",""))&gt;LEN(IF(_xlfn.ISFORMULA('#_5 Paste Special'!J18),_xlfn.FORMULATEXT('#_5 Paste Special'!J18),'#_5 Paste Special'!J18))-LEN(SUBSTITUTE(IF(_xlfn.ISFORMULA('#_5 Paste Special'!J18),_xlfn.FORMULATEXT('#_5 Paste Special'!J18),'#_5 Paste Special'!J18),"""","")),TRUE,FALSE),"HardQuoteMsg",IF(LEN(IF(_xlfn.ISFORMULA('5 Paste Special'!J18),_xlfn.FORMULATEXT('5 Paste Special'!J18),'5 Paste Special'!J18))-LEN(SUBSTITUTE(IF(_xlfn.ISFORMULA('5 Paste Special'!J18),_xlfn.FORMULATEXT('5 Paste Special'!J18),'5 Paste Special'!J18),"$",""))&lt;LEN(IF(_xlfn.ISFORMULA('#_5 Paste Special'!J18),_xlfn.FORMULATEXT('#_5 Paste Special'!J18),'#_5 Paste Special'!J18))-LEN(SUBSTITUTE(IF(_xlfn.ISFORMULA('#_5 Paste Special'!J18),_xlfn.FORMULATEXT('#_5 Paste Special'!J18),'#_5 Paste Special'!J18),"$","")),TRUE,FALSE),"MissingAbsMsg",_xlfn.IFS(ISTEXT('#_5 Paste Special'!J18),FALSE,ISLOGICAL('#_5 Paste Special'!J18),FALSE,SUBSTITUTE(CELL("format",'#_5 Paste Special'!J18),"-","")=SUBSTITUTE(CELL("format",'5 Paste Special'!J18),"-",""),FALSE,CELL("format",'#_5 Paste Special'!J18)="G",FALSE,AND(CELL("format",'#_5 Paste Special'!J18)="F0",CELL("format",'5 Paste Special'!J18)="G"),FALSE,TRUE,IFERROR(IF(MATCH(CELL("format",'#_5 Paste Special'!J18),FormatCodes_SFX!$A$4:$A$53,0)&gt;0,TRUE),FALSE),TRUE,TRUE),"FormatMsg",TRUE,"PerfectMsg")</f>
        <v>PerfectMsg</v>
      </c>
    </row>
    <row r="19" spans="2:10">
      <c r="B19" s="244">
        <v>0</v>
      </c>
      <c r="C19" s="215">
        <v>0</v>
      </c>
      <c r="D19" s="215">
        <v>0</v>
      </c>
      <c r="E19" s="215">
        <v>0</v>
      </c>
      <c r="F19" s="215">
        <v>0</v>
      </c>
      <c r="G19" s="215">
        <v>0</v>
      </c>
      <c r="H19" s="215">
        <v>0</v>
      </c>
      <c r="I19" s="215" t="str">
        <f ca="1">_xlfn.IFS(ISBLANK('5 Paste Special'!I19),"",IF(NOT(ISNA('#_5 Paste Special'!I19)),IF(ISNA('5 Paste Special'!I19),TRUE,FALSE),FALSE),"StuNAMsg",IF(AND(ISNA('#_5 Paste Special'!I19),ISNA('5 Paste Special'!I19)),TRUE,FALSE),"PerfectMsg",IF(NOT(ISERROR('#_5 Paste Special'!I19)),IF(ISERROR('5 Paste Special'!I19),TRUE,FALSE),FALSE),"StuErrorMsg",IF(TYPE('#_5 Paste Special'!I19)&lt;&gt;TYPE('5 Paste Special'!I19),TRUE,FALSE),"WrongTypeMsg",IF(_xlfn.ISFORMULA('#_5 Paste Special'!I19),IF(NOT(_xlfn.ISFORMULA('5 Paste Special'!I19)),TRUE),FALSE),"MissingFormulaMsg",IF(NOT(AND(ISNUMBER(FIND("[",_xlfn.FORMULATEXT('#_5 Paste Special'!I19))),ISNUMBER(FIND("!",_xlfn.FORMULATEXT('#_5 Paste Special'!I19))))),AND(ISNUMBER(FIND("[",_xlfn.FORMULATEXT('5 Paste Special'!I19))),ISNUMBER(FIND("!",_xlfn.FORMULATEXT('5 Paste Special'!I19)))),FALSE),"ExternalRefsMsg",IF(ISNUMBER('#_5 Paste Special'!I19),IF(ABS('#_5 Paste Special'!I19-'5 Paste Special'!I19)&gt;0.00001,TRUE,FALSE),IF('#_5 Paste Special'!I19&lt;&gt;'5 Paste Special'!I19,TRUE,FALSE)),IF(ISNUMBER('#_5 Paste Special'!I19),IF('#_5 Paste Special'!I19&gt;'5 Paste Special'!I19,"TooLow","TooHigh"),"WrongAnswer"),NOT(_xlfn.ISFORMULA('#_5 Paste Special'!I19)),IF(_xlfn.IFS(ISTEXT('#_5 Paste Special'!I19),FALSE,ISLOGICAL('#_5 Paste Special'!I19),FALSE,SUBSTITUTE(CELL("format",'#_5 Paste Special'!I19),"-","")=SUBSTITUTE(CELL("format",'5 Paste Special'!I19),"-",""),FALSE,CELL("format",'#_5 Paste Special'!I19)="G",FALSE,AND(CELL("format",'#_5 Paste Special'!I19)="F0",CELL("format",'5 Paste Special'!I19)="G"),FALSE,TRUE,IFERROR(IF(MATCH(CELL("format",'#_5 Paste Special'!I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5 Paste Special'!I19),_xlfn.FORMULATEXT('5 Paste Special'!I19),'5 Paste Special'!I19),"9","#"),"8","#"),"7","#"),"6","#"),"5","#"),"4","#"),"3","#"),"2","#"),"1","#"),"0","#"),"$","")," ",""),",","@"),"&gt;","@"),"&lt;","@"),"=","@"),")","@"),"(","@"),"^","@"),"/","@"),"+","@"),"*","@"),"-","@"))-LEN(SUBSTITUTE(SUBSTITUTE(SUBSTITUTE(SUBSTITUTE(SUBSTITUTE(SUBSTITUTE(SUBSTITUTE(SUBSTITUTE(SUBSTITUTE(SUBSTITUTE(SUBSTITUTE(SUBSTITUTE(SUBSTITUTE(SUBSTITUTE(SUBSTITUTE(SUBSTITUTE(SUBSTITUTE(SUBSTITUTE(SUBSTITUTE(SUBSTITUTE(SUBSTITUTE(SUBSTITUTE(SUBSTITUTE(SUBSTITUTE(IF(_xlfn.ISFORMULA('5 Paste Special'!I19),_xlfn.FORMULATEXT('5 Paste Special'!I19),'5 Paste Special'!I19),"9","#"),"8","#"),"7","#"),"6","#"),"5","#"),"4","#"),"3","#"),"2","#"),"1","#"),"0","#"),"$","")," ",""),",","@"),"&gt;","@"),"&lt;","@"),"=","@"),")","@"),"(","@"),"^","@"),"/","@"),"+","@"),"*","@"),"-","@"),"@#","")))/2&gt;(LEN(SUBSTITUTE(SUBSTITUTE(SUBSTITUTE(SUBSTITUTE(SUBSTITUTE(SUBSTITUTE(SUBSTITUTE(SUBSTITUTE(SUBSTITUTE(SUBSTITUTE(SUBSTITUTE(SUBSTITUTE(SUBSTITUTE(SUBSTITUTE(SUBSTITUTE(SUBSTITUTE(SUBSTITUTE(SUBSTITUTE(SUBSTITUTE(SUBSTITUTE(SUBSTITUTE(SUBSTITUTE(SUBSTITUTE(IF(_xlfn.ISFORMULA('#_5 Paste Special'!I19),_xlfn.FORMULATEXT('#_5 Paste Special'!I19),'#_5 Paste Special'!I19),"9","#"),"8","#"),"7","#"),"6","#"),"5","#"),"4","#"),"3","#"),"2","#"),"1","#"),"0","#"),"$","")," ",""),",","@"),"&gt;","@"),"&lt;","@"),"=","@"),")","@"),"(","@"),"^","@"),"/","@"),"+","@"),"*","@"),"-","@"))-LEN(SUBSTITUTE(SUBSTITUTE(SUBSTITUTE(SUBSTITUTE(SUBSTITUTE(SUBSTITUTE(SUBSTITUTE(SUBSTITUTE(SUBSTITUTE(SUBSTITUTE(SUBSTITUTE(SUBSTITUTE(SUBSTITUTE(SUBSTITUTE(SUBSTITUTE(SUBSTITUTE(SUBSTITUTE(SUBSTITUTE(SUBSTITUTE(SUBSTITUTE(SUBSTITUTE(SUBSTITUTE(SUBSTITUTE(SUBSTITUTE(IF(_xlfn.ISFORMULA('#_5 Paste Special'!I19),_xlfn.FORMULATEXT('#_5 Paste Special'!I19),'#_5 Paste Special'!I19),"9","#"),"8","#"),"7","#"),"6","#"),"5","#"),"4","#"),"3","#"),"2","#"),"1","#"),"0","#"),"$","")," ",""),",","@"),"&gt;","@"),"&lt;","@"),"=","@"),")","@"),"(","@"),"^","@"),"/","@"),"+","@"),"*","@"),"-","@"),"@#","")))/2,TRUE,FALSE),"HardCodeMsg",IF(LEN(IF(_xlfn.ISFORMULA('5 Paste Special'!I19),_xlfn.FORMULATEXT('5 Paste Special'!I19),'5 Paste Special'!I19))-LEN(SUBSTITUTE(IF(_xlfn.ISFORMULA('5 Paste Special'!I19),_xlfn.FORMULATEXT('5 Paste Special'!I19),'5 Paste Special'!I19),"""",""))&gt;LEN(IF(_xlfn.ISFORMULA('#_5 Paste Special'!I19),_xlfn.FORMULATEXT('#_5 Paste Special'!I19),'#_5 Paste Special'!I19))-LEN(SUBSTITUTE(IF(_xlfn.ISFORMULA('#_5 Paste Special'!I19),_xlfn.FORMULATEXT('#_5 Paste Special'!I19),'#_5 Paste Special'!I19),"""","")),TRUE,FALSE),"HardQuoteMsg",IF(LEN(IF(_xlfn.ISFORMULA('5 Paste Special'!I19),_xlfn.FORMULATEXT('5 Paste Special'!I19),'5 Paste Special'!I19))-LEN(SUBSTITUTE(IF(_xlfn.ISFORMULA('5 Paste Special'!I19),_xlfn.FORMULATEXT('5 Paste Special'!I19),'5 Paste Special'!I19),"$",""))&lt;LEN(IF(_xlfn.ISFORMULA('#_5 Paste Special'!I19),_xlfn.FORMULATEXT('#_5 Paste Special'!I19),'#_5 Paste Special'!I19))-LEN(SUBSTITUTE(IF(_xlfn.ISFORMULA('#_5 Paste Special'!I19),_xlfn.FORMULATEXT('#_5 Paste Special'!I19),'#_5 Paste Special'!I19),"$","")),TRUE,FALSE),"MissingAbsMsg",_xlfn.IFS(ISTEXT('#_5 Paste Special'!I19),FALSE,ISLOGICAL('#_5 Paste Special'!I19),FALSE,SUBSTITUTE(CELL("format",'#_5 Paste Special'!I19),"-","")=SUBSTITUTE(CELL("format",'5 Paste Special'!I19),"-",""),FALSE,CELL("format",'#_5 Paste Special'!I19)="G",FALSE,AND(CELL("format",'#_5 Paste Special'!I19)="F0",CELL("format",'5 Paste Special'!I19)="G"),FALSE,TRUE,IFERROR(IF(MATCH(CELL("format",'#_5 Paste Special'!I19),FormatCodes_SFX!$A$4:$A$53,0)&gt;0,TRUE),FALSE),TRUE,TRUE),"FormatMsg",TRUE,"PerfectMsg")</f>
        <v>PerfectMsg</v>
      </c>
      <c r="J19" s="215" t="str">
        <f ca="1">_xlfn.IFS(ISBLANK('5 Paste Special'!J19),"",IF(NOT(ISNA('#_5 Paste Special'!J19)),IF(ISNA('5 Paste Special'!J19),TRUE,FALSE),FALSE),"StuNAMsg",IF(AND(ISNA('#_5 Paste Special'!J19),ISNA('5 Paste Special'!J19)),TRUE,FALSE),"PerfectMsg",IF(NOT(ISERROR('#_5 Paste Special'!J19)),IF(ISERROR('5 Paste Special'!J19),TRUE,FALSE),FALSE),"StuErrorMsg",IF(TYPE('#_5 Paste Special'!J19)&lt;&gt;TYPE('5 Paste Special'!J19),TRUE,FALSE),"WrongTypeMsg",IF(_xlfn.ISFORMULA('#_5 Paste Special'!J19),IF(NOT(_xlfn.ISFORMULA('5 Paste Special'!J19)),TRUE),FALSE),"MissingFormulaMsg",IF(NOT(AND(ISNUMBER(FIND("[",_xlfn.FORMULATEXT('#_5 Paste Special'!J19))),ISNUMBER(FIND("!",_xlfn.FORMULATEXT('#_5 Paste Special'!J19))))),AND(ISNUMBER(FIND("[",_xlfn.FORMULATEXT('5 Paste Special'!J19))),ISNUMBER(FIND("!",_xlfn.FORMULATEXT('5 Paste Special'!J19)))),FALSE),"ExternalRefsMsg",IF(ISNUMBER('#_5 Paste Special'!J19),IF(ABS('#_5 Paste Special'!J19-'5 Paste Special'!J19)&gt;0.00001,TRUE,FALSE),IF('#_5 Paste Special'!J19&lt;&gt;'5 Paste Special'!J19,TRUE,FALSE)),IF(ISNUMBER('#_5 Paste Special'!J19),IF('#_5 Paste Special'!J19&gt;'5 Paste Special'!J19,"TooLow","TooHigh"),"WrongAnswer"),NOT(_xlfn.ISFORMULA('#_5 Paste Special'!J19)),IF(_xlfn.IFS(ISTEXT('#_5 Paste Special'!J19),FALSE,ISLOGICAL('#_5 Paste Special'!J19),FALSE,SUBSTITUTE(CELL("format",'#_5 Paste Special'!J19),"-","")=SUBSTITUTE(CELL("format",'5 Paste Special'!J19),"-",""),FALSE,CELL("format",'#_5 Paste Special'!J19)="G",FALSE,AND(CELL("format",'#_5 Paste Special'!J19)="F0",CELL("format",'5 Paste Special'!J19)="G"),FALSE,TRUE,IFERROR(IF(MATCH(CELL("format",'#_5 Paste Special'!J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5 Paste Special'!J19),_xlfn.FORMULATEXT('5 Paste Special'!J19),'5 Paste Special'!J19),"9","#"),"8","#"),"7","#"),"6","#"),"5","#"),"4","#"),"3","#"),"2","#"),"1","#"),"0","#"),"$","")," ",""),",","@"),"&gt;","@"),"&lt;","@"),"=","@"),")","@"),"(","@"),"^","@"),"/","@"),"+","@"),"*","@"),"-","@"))-LEN(SUBSTITUTE(SUBSTITUTE(SUBSTITUTE(SUBSTITUTE(SUBSTITUTE(SUBSTITUTE(SUBSTITUTE(SUBSTITUTE(SUBSTITUTE(SUBSTITUTE(SUBSTITUTE(SUBSTITUTE(SUBSTITUTE(SUBSTITUTE(SUBSTITUTE(SUBSTITUTE(SUBSTITUTE(SUBSTITUTE(SUBSTITUTE(SUBSTITUTE(SUBSTITUTE(SUBSTITUTE(SUBSTITUTE(SUBSTITUTE(IF(_xlfn.ISFORMULA('5 Paste Special'!J19),_xlfn.FORMULATEXT('5 Paste Special'!J19),'5 Paste Special'!J19),"9","#"),"8","#"),"7","#"),"6","#"),"5","#"),"4","#"),"3","#"),"2","#"),"1","#"),"0","#"),"$","")," ",""),",","@"),"&gt;","@"),"&lt;","@"),"=","@"),")","@"),"(","@"),"^","@"),"/","@"),"+","@"),"*","@"),"-","@"),"@#","")))/2&gt;(LEN(SUBSTITUTE(SUBSTITUTE(SUBSTITUTE(SUBSTITUTE(SUBSTITUTE(SUBSTITUTE(SUBSTITUTE(SUBSTITUTE(SUBSTITUTE(SUBSTITUTE(SUBSTITUTE(SUBSTITUTE(SUBSTITUTE(SUBSTITUTE(SUBSTITUTE(SUBSTITUTE(SUBSTITUTE(SUBSTITUTE(SUBSTITUTE(SUBSTITUTE(SUBSTITUTE(SUBSTITUTE(SUBSTITUTE(IF(_xlfn.ISFORMULA('#_5 Paste Special'!J19),_xlfn.FORMULATEXT('#_5 Paste Special'!J19),'#_5 Paste Special'!J19),"9","#"),"8","#"),"7","#"),"6","#"),"5","#"),"4","#"),"3","#"),"2","#"),"1","#"),"0","#"),"$","")," ",""),",","@"),"&gt;","@"),"&lt;","@"),"=","@"),")","@"),"(","@"),"^","@"),"/","@"),"+","@"),"*","@"),"-","@"))-LEN(SUBSTITUTE(SUBSTITUTE(SUBSTITUTE(SUBSTITUTE(SUBSTITUTE(SUBSTITUTE(SUBSTITUTE(SUBSTITUTE(SUBSTITUTE(SUBSTITUTE(SUBSTITUTE(SUBSTITUTE(SUBSTITUTE(SUBSTITUTE(SUBSTITUTE(SUBSTITUTE(SUBSTITUTE(SUBSTITUTE(SUBSTITUTE(SUBSTITUTE(SUBSTITUTE(SUBSTITUTE(SUBSTITUTE(SUBSTITUTE(IF(_xlfn.ISFORMULA('#_5 Paste Special'!J19),_xlfn.FORMULATEXT('#_5 Paste Special'!J19),'#_5 Paste Special'!J19),"9","#"),"8","#"),"7","#"),"6","#"),"5","#"),"4","#"),"3","#"),"2","#"),"1","#"),"0","#"),"$","")," ",""),",","@"),"&gt;","@"),"&lt;","@"),"=","@"),")","@"),"(","@"),"^","@"),"/","@"),"+","@"),"*","@"),"-","@"),"@#","")))/2,TRUE,FALSE),"HardCodeMsg",IF(LEN(IF(_xlfn.ISFORMULA('5 Paste Special'!J19),_xlfn.FORMULATEXT('5 Paste Special'!J19),'5 Paste Special'!J19))-LEN(SUBSTITUTE(IF(_xlfn.ISFORMULA('5 Paste Special'!J19),_xlfn.FORMULATEXT('5 Paste Special'!J19),'5 Paste Special'!J19),"""",""))&gt;LEN(IF(_xlfn.ISFORMULA('#_5 Paste Special'!J19),_xlfn.FORMULATEXT('#_5 Paste Special'!J19),'#_5 Paste Special'!J19))-LEN(SUBSTITUTE(IF(_xlfn.ISFORMULA('#_5 Paste Special'!J19),_xlfn.FORMULATEXT('#_5 Paste Special'!J19),'#_5 Paste Special'!J19),"""","")),TRUE,FALSE),"HardQuoteMsg",IF(LEN(IF(_xlfn.ISFORMULA('5 Paste Special'!J19),_xlfn.FORMULATEXT('5 Paste Special'!J19),'5 Paste Special'!J19))-LEN(SUBSTITUTE(IF(_xlfn.ISFORMULA('5 Paste Special'!J19),_xlfn.FORMULATEXT('5 Paste Special'!J19),'5 Paste Special'!J19),"$",""))&lt;LEN(IF(_xlfn.ISFORMULA('#_5 Paste Special'!J19),_xlfn.FORMULATEXT('#_5 Paste Special'!J19),'#_5 Paste Special'!J19))-LEN(SUBSTITUTE(IF(_xlfn.ISFORMULA('#_5 Paste Special'!J19),_xlfn.FORMULATEXT('#_5 Paste Special'!J19),'#_5 Paste Special'!J19),"$","")),TRUE,FALSE),"MissingAbsMsg",_xlfn.IFS(ISTEXT('#_5 Paste Special'!J19),FALSE,ISLOGICAL('#_5 Paste Special'!J19),FALSE,SUBSTITUTE(CELL("format",'#_5 Paste Special'!J19),"-","")=SUBSTITUTE(CELL("format",'5 Paste Special'!J19),"-",""),FALSE,CELL("format",'#_5 Paste Special'!J19)="G",FALSE,AND(CELL("format",'#_5 Paste Special'!J19)="F0",CELL("format",'5 Paste Special'!J19)="G"),FALSE,TRUE,IFERROR(IF(MATCH(CELL("format",'#_5 Paste Special'!J19),FormatCodes_SFX!$A$4:$A$53,0)&gt;0,TRUE),FALSE),TRUE,TRUE),"FormatMsg",TRUE,"PerfectMsg")</f>
        <v>PerfectMsg</v>
      </c>
    </row>
    <row r="20" spans="2:10">
      <c r="B20" s="244">
        <v>0</v>
      </c>
      <c r="C20" s="215">
        <v>0</v>
      </c>
      <c r="D20" s="215">
        <v>0</v>
      </c>
      <c r="E20" s="215">
        <v>0</v>
      </c>
      <c r="F20" s="215">
        <v>0</v>
      </c>
      <c r="G20" s="215">
        <v>0</v>
      </c>
      <c r="H20" s="215">
        <v>0</v>
      </c>
      <c r="I20" s="215" t="str">
        <f ca="1">_xlfn.IFS(ISBLANK('5 Paste Special'!I20),"",IF(NOT(ISNA('#_5 Paste Special'!I20)),IF(ISNA('5 Paste Special'!I20),TRUE,FALSE),FALSE),"StuNAMsg",IF(AND(ISNA('#_5 Paste Special'!I20),ISNA('5 Paste Special'!I20)),TRUE,FALSE),"PerfectMsg",IF(NOT(ISERROR('#_5 Paste Special'!I20)),IF(ISERROR('5 Paste Special'!I20),TRUE,FALSE),FALSE),"StuErrorMsg",IF(TYPE('#_5 Paste Special'!I20)&lt;&gt;TYPE('5 Paste Special'!I20),TRUE,FALSE),"WrongTypeMsg",IF(_xlfn.ISFORMULA('#_5 Paste Special'!I20),IF(NOT(_xlfn.ISFORMULA('5 Paste Special'!I20)),TRUE),FALSE),"MissingFormulaMsg",IF(NOT(AND(ISNUMBER(FIND("[",_xlfn.FORMULATEXT('#_5 Paste Special'!I20))),ISNUMBER(FIND("!",_xlfn.FORMULATEXT('#_5 Paste Special'!I20))))),AND(ISNUMBER(FIND("[",_xlfn.FORMULATEXT('5 Paste Special'!I20))),ISNUMBER(FIND("!",_xlfn.FORMULATEXT('5 Paste Special'!I20)))),FALSE),"ExternalRefsMsg",IF(ISNUMBER('#_5 Paste Special'!I20),IF(ABS('#_5 Paste Special'!I20-'5 Paste Special'!I20)&gt;0.00001,TRUE,FALSE),IF('#_5 Paste Special'!I20&lt;&gt;'5 Paste Special'!I20,TRUE,FALSE)),IF(ISNUMBER('#_5 Paste Special'!I20),IF('#_5 Paste Special'!I20&gt;'5 Paste Special'!I20,"TooLow","TooHigh"),"WrongAnswer"),NOT(_xlfn.ISFORMULA('#_5 Paste Special'!I20)),IF(_xlfn.IFS(ISTEXT('#_5 Paste Special'!I20),FALSE,ISLOGICAL('#_5 Paste Special'!I20),FALSE,SUBSTITUTE(CELL("format",'#_5 Paste Special'!I20),"-","")=SUBSTITUTE(CELL("format",'5 Paste Special'!I20),"-",""),FALSE,CELL("format",'#_5 Paste Special'!I20)="G",FALSE,AND(CELL("format",'#_5 Paste Special'!I20)="F0",CELL("format",'5 Paste Special'!I20)="G"),FALSE,TRUE,IFERROR(IF(MATCH(CELL("format",'#_5 Paste Special'!I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5 Paste Special'!I20),_xlfn.FORMULATEXT('5 Paste Special'!I20),'5 Paste Special'!I20),"9","#"),"8","#"),"7","#"),"6","#"),"5","#"),"4","#"),"3","#"),"2","#"),"1","#"),"0","#"),"$","")," ",""),",","@"),"&gt;","@"),"&lt;","@"),"=","@"),")","@"),"(","@"),"^","@"),"/","@"),"+","@"),"*","@"),"-","@"))-LEN(SUBSTITUTE(SUBSTITUTE(SUBSTITUTE(SUBSTITUTE(SUBSTITUTE(SUBSTITUTE(SUBSTITUTE(SUBSTITUTE(SUBSTITUTE(SUBSTITUTE(SUBSTITUTE(SUBSTITUTE(SUBSTITUTE(SUBSTITUTE(SUBSTITUTE(SUBSTITUTE(SUBSTITUTE(SUBSTITUTE(SUBSTITUTE(SUBSTITUTE(SUBSTITUTE(SUBSTITUTE(SUBSTITUTE(SUBSTITUTE(IF(_xlfn.ISFORMULA('5 Paste Special'!I20),_xlfn.FORMULATEXT('5 Paste Special'!I20),'5 Paste Special'!I20),"9","#"),"8","#"),"7","#"),"6","#"),"5","#"),"4","#"),"3","#"),"2","#"),"1","#"),"0","#"),"$","")," ",""),",","@"),"&gt;","@"),"&lt;","@"),"=","@"),")","@"),"(","@"),"^","@"),"/","@"),"+","@"),"*","@"),"-","@"),"@#","")))/2&gt;(LEN(SUBSTITUTE(SUBSTITUTE(SUBSTITUTE(SUBSTITUTE(SUBSTITUTE(SUBSTITUTE(SUBSTITUTE(SUBSTITUTE(SUBSTITUTE(SUBSTITUTE(SUBSTITUTE(SUBSTITUTE(SUBSTITUTE(SUBSTITUTE(SUBSTITUTE(SUBSTITUTE(SUBSTITUTE(SUBSTITUTE(SUBSTITUTE(SUBSTITUTE(SUBSTITUTE(SUBSTITUTE(SUBSTITUTE(IF(_xlfn.ISFORMULA('#_5 Paste Special'!I20),_xlfn.FORMULATEXT('#_5 Paste Special'!I20),'#_5 Paste Special'!I20),"9","#"),"8","#"),"7","#"),"6","#"),"5","#"),"4","#"),"3","#"),"2","#"),"1","#"),"0","#"),"$","")," ",""),",","@"),"&gt;","@"),"&lt;","@"),"=","@"),")","@"),"(","@"),"^","@"),"/","@"),"+","@"),"*","@"),"-","@"))-LEN(SUBSTITUTE(SUBSTITUTE(SUBSTITUTE(SUBSTITUTE(SUBSTITUTE(SUBSTITUTE(SUBSTITUTE(SUBSTITUTE(SUBSTITUTE(SUBSTITUTE(SUBSTITUTE(SUBSTITUTE(SUBSTITUTE(SUBSTITUTE(SUBSTITUTE(SUBSTITUTE(SUBSTITUTE(SUBSTITUTE(SUBSTITUTE(SUBSTITUTE(SUBSTITUTE(SUBSTITUTE(SUBSTITUTE(SUBSTITUTE(IF(_xlfn.ISFORMULA('#_5 Paste Special'!I20),_xlfn.FORMULATEXT('#_5 Paste Special'!I20),'#_5 Paste Special'!I20),"9","#"),"8","#"),"7","#"),"6","#"),"5","#"),"4","#"),"3","#"),"2","#"),"1","#"),"0","#"),"$","")," ",""),",","@"),"&gt;","@"),"&lt;","@"),"=","@"),")","@"),"(","@"),"^","@"),"/","@"),"+","@"),"*","@"),"-","@"),"@#","")))/2,TRUE,FALSE),"HardCodeMsg",IF(LEN(IF(_xlfn.ISFORMULA('5 Paste Special'!I20),_xlfn.FORMULATEXT('5 Paste Special'!I20),'5 Paste Special'!I20))-LEN(SUBSTITUTE(IF(_xlfn.ISFORMULA('5 Paste Special'!I20),_xlfn.FORMULATEXT('5 Paste Special'!I20),'5 Paste Special'!I20),"""",""))&gt;LEN(IF(_xlfn.ISFORMULA('#_5 Paste Special'!I20),_xlfn.FORMULATEXT('#_5 Paste Special'!I20),'#_5 Paste Special'!I20))-LEN(SUBSTITUTE(IF(_xlfn.ISFORMULA('#_5 Paste Special'!I20),_xlfn.FORMULATEXT('#_5 Paste Special'!I20),'#_5 Paste Special'!I20),"""","")),TRUE,FALSE),"HardQuoteMsg",IF(LEN(IF(_xlfn.ISFORMULA('5 Paste Special'!I20),_xlfn.FORMULATEXT('5 Paste Special'!I20),'5 Paste Special'!I20))-LEN(SUBSTITUTE(IF(_xlfn.ISFORMULA('5 Paste Special'!I20),_xlfn.FORMULATEXT('5 Paste Special'!I20),'5 Paste Special'!I20),"$",""))&lt;LEN(IF(_xlfn.ISFORMULA('#_5 Paste Special'!I20),_xlfn.FORMULATEXT('#_5 Paste Special'!I20),'#_5 Paste Special'!I20))-LEN(SUBSTITUTE(IF(_xlfn.ISFORMULA('#_5 Paste Special'!I20),_xlfn.FORMULATEXT('#_5 Paste Special'!I20),'#_5 Paste Special'!I20),"$","")),TRUE,FALSE),"MissingAbsMsg",_xlfn.IFS(ISTEXT('#_5 Paste Special'!I20),FALSE,ISLOGICAL('#_5 Paste Special'!I20),FALSE,SUBSTITUTE(CELL("format",'#_5 Paste Special'!I20),"-","")=SUBSTITUTE(CELL("format",'5 Paste Special'!I20),"-",""),FALSE,CELL("format",'#_5 Paste Special'!I20)="G",FALSE,AND(CELL("format",'#_5 Paste Special'!I20)="F0",CELL("format",'5 Paste Special'!I20)="G"),FALSE,TRUE,IFERROR(IF(MATCH(CELL("format",'#_5 Paste Special'!I20),FormatCodes_SFX!$A$4:$A$53,0)&gt;0,TRUE),FALSE),TRUE,TRUE),"FormatMsg",TRUE,"PerfectMsg")</f>
        <v>PerfectMsg</v>
      </c>
      <c r="J20" s="215" t="str">
        <f ca="1">_xlfn.IFS(ISBLANK('5 Paste Special'!J20),"",IF(NOT(ISNA('#_5 Paste Special'!J20)),IF(ISNA('5 Paste Special'!J20),TRUE,FALSE),FALSE),"StuNAMsg",IF(AND(ISNA('#_5 Paste Special'!J20),ISNA('5 Paste Special'!J20)),TRUE,FALSE),"PerfectMsg",IF(NOT(ISERROR('#_5 Paste Special'!J20)),IF(ISERROR('5 Paste Special'!J20),TRUE,FALSE),FALSE),"StuErrorMsg",IF(TYPE('#_5 Paste Special'!J20)&lt;&gt;TYPE('5 Paste Special'!J20),TRUE,FALSE),"WrongTypeMsg",IF(_xlfn.ISFORMULA('#_5 Paste Special'!J20),IF(NOT(_xlfn.ISFORMULA('5 Paste Special'!J20)),TRUE),FALSE),"MissingFormulaMsg",IF(NOT(AND(ISNUMBER(FIND("[",_xlfn.FORMULATEXT('#_5 Paste Special'!J20))),ISNUMBER(FIND("!",_xlfn.FORMULATEXT('#_5 Paste Special'!J20))))),AND(ISNUMBER(FIND("[",_xlfn.FORMULATEXT('5 Paste Special'!J20))),ISNUMBER(FIND("!",_xlfn.FORMULATEXT('5 Paste Special'!J20)))),FALSE),"ExternalRefsMsg",IF(ISNUMBER('#_5 Paste Special'!J20),IF(ABS('#_5 Paste Special'!J20-'5 Paste Special'!J20)&gt;0.00001,TRUE,FALSE),IF('#_5 Paste Special'!J20&lt;&gt;'5 Paste Special'!J20,TRUE,FALSE)),IF(ISNUMBER('#_5 Paste Special'!J20),IF('#_5 Paste Special'!J20&gt;'5 Paste Special'!J20,"TooLow","TooHigh"),"WrongAnswer"),NOT(_xlfn.ISFORMULA('#_5 Paste Special'!J20)),IF(_xlfn.IFS(ISTEXT('#_5 Paste Special'!J20),FALSE,ISLOGICAL('#_5 Paste Special'!J20),FALSE,SUBSTITUTE(CELL("format",'#_5 Paste Special'!J20),"-","")=SUBSTITUTE(CELL("format",'5 Paste Special'!J20),"-",""),FALSE,CELL("format",'#_5 Paste Special'!J20)="G",FALSE,AND(CELL("format",'#_5 Paste Special'!J20)="F0",CELL("format",'5 Paste Special'!J20)="G"),FALSE,TRUE,IFERROR(IF(MATCH(CELL("format",'#_5 Paste Special'!J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5 Paste Special'!J20),_xlfn.FORMULATEXT('5 Paste Special'!J20),'5 Paste Special'!J20),"9","#"),"8","#"),"7","#"),"6","#"),"5","#"),"4","#"),"3","#"),"2","#"),"1","#"),"0","#"),"$","")," ",""),",","@"),"&gt;","@"),"&lt;","@"),"=","@"),")","@"),"(","@"),"^","@"),"/","@"),"+","@"),"*","@"),"-","@"))-LEN(SUBSTITUTE(SUBSTITUTE(SUBSTITUTE(SUBSTITUTE(SUBSTITUTE(SUBSTITUTE(SUBSTITUTE(SUBSTITUTE(SUBSTITUTE(SUBSTITUTE(SUBSTITUTE(SUBSTITUTE(SUBSTITUTE(SUBSTITUTE(SUBSTITUTE(SUBSTITUTE(SUBSTITUTE(SUBSTITUTE(SUBSTITUTE(SUBSTITUTE(SUBSTITUTE(SUBSTITUTE(SUBSTITUTE(SUBSTITUTE(IF(_xlfn.ISFORMULA('5 Paste Special'!J20),_xlfn.FORMULATEXT('5 Paste Special'!J20),'5 Paste Special'!J20),"9","#"),"8","#"),"7","#"),"6","#"),"5","#"),"4","#"),"3","#"),"2","#"),"1","#"),"0","#"),"$","")," ",""),",","@"),"&gt;","@"),"&lt;","@"),"=","@"),")","@"),"(","@"),"^","@"),"/","@"),"+","@"),"*","@"),"-","@"),"@#","")))/2&gt;(LEN(SUBSTITUTE(SUBSTITUTE(SUBSTITUTE(SUBSTITUTE(SUBSTITUTE(SUBSTITUTE(SUBSTITUTE(SUBSTITUTE(SUBSTITUTE(SUBSTITUTE(SUBSTITUTE(SUBSTITUTE(SUBSTITUTE(SUBSTITUTE(SUBSTITUTE(SUBSTITUTE(SUBSTITUTE(SUBSTITUTE(SUBSTITUTE(SUBSTITUTE(SUBSTITUTE(SUBSTITUTE(SUBSTITUTE(IF(_xlfn.ISFORMULA('#_5 Paste Special'!J20),_xlfn.FORMULATEXT('#_5 Paste Special'!J20),'#_5 Paste Special'!J20),"9","#"),"8","#"),"7","#"),"6","#"),"5","#"),"4","#"),"3","#"),"2","#"),"1","#"),"0","#"),"$","")," ",""),",","@"),"&gt;","@"),"&lt;","@"),"=","@"),")","@"),"(","@"),"^","@"),"/","@"),"+","@"),"*","@"),"-","@"))-LEN(SUBSTITUTE(SUBSTITUTE(SUBSTITUTE(SUBSTITUTE(SUBSTITUTE(SUBSTITUTE(SUBSTITUTE(SUBSTITUTE(SUBSTITUTE(SUBSTITUTE(SUBSTITUTE(SUBSTITUTE(SUBSTITUTE(SUBSTITUTE(SUBSTITUTE(SUBSTITUTE(SUBSTITUTE(SUBSTITUTE(SUBSTITUTE(SUBSTITUTE(SUBSTITUTE(SUBSTITUTE(SUBSTITUTE(SUBSTITUTE(IF(_xlfn.ISFORMULA('#_5 Paste Special'!J20),_xlfn.FORMULATEXT('#_5 Paste Special'!J20),'#_5 Paste Special'!J20),"9","#"),"8","#"),"7","#"),"6","#"),"5","#"),"4","#"),"3","#"),"2","#"),"1","#"),"0","#"),"$","")," ",""),",","@"),"&gt;","@"),"&lt;","@"),"=","@"),")","@"),"(","@"),"^","@"),"/","@"),"+","@"),"*","@"),"-","@"),"@#","")))/2,TRUE,FALSE),"HardCodeMsg",IF(LEN(IF(_xlfn.ISFORMULA('5 Paste Special'!J20),_xlfn.FORMULATEXT('5 Paste Special'!J20),'5 Paste Special'!J20))-LEN(SUBSTITUTE(IF(_xlfn.ISFORMULA('5 Paste Special'!J20),_xlfn.FORMULATEXT('5 Paste Special'!J20),'5 Paste Special'!J20),"""",""))&gt;LEN(IF(_xlfn.ISFORMULA('#_5 Paste Special'!J20),_xlfn.FORMULATEXT('#_5 Paste Special'!J20),'#_5 Paste Special'!J20))-LEN(SUBSTITUTE(IF(_xlfn.ISFORMULA('#_5 Paste Special'!J20),_xlfn.FORMULATEXT('#_5 Paste Special'!J20),'#_5 Paste Special'!J20),"""","")),TRUE,FALSE),"HardQuoteMsg",IF(LEN(IF(_xlfn.ISFORMULA('5 Paste Special'!J20),_xlfn.FORMULATEXT('5 Paste Special'!J20),'5 Paste Special'!J20))-LEN(SUBSTITUTE(IF(_xlfn.ISFORMULA('5 Paste Special'!J20),_xlfn.FORMULATEXT('5 Paste Special'!J20),'5 Paste Special'!J20),"$",""))&lt;LEN(IF(_xlfn.ISFORMULA('#_5 Paste Special'!J20),_xlfn.FORMULATEXT('#_5 Paste Special'!J20),'#_5 Paste Special'!J20))-LEN(SUBSTITUTE(IF(_xlfn.ISFORMULA('#_5 Paste Special'!J20),_xlfn.FORMULATEXT('#_5 Paste Special'!J20),'#_5 Paste Special'!J20),"$","")),TRUE,FALSE),"MissingAbsMsg",_xlfn.IFS(ISTEXT('#_5 Paste Special'!J20),FALSE,ISLOGICAL('#_5 Paste Special'!J20),FALSE,SUBSTITUTE(CELL("format",'#_5 Paste Special'!J20),"-","")=SUBSTITUTE(CELL("format",'5 Paste Special'!J20),"-",""),FALSE,CELL("format",'#_5 Paste Special'!J20)="G",FALSE,AND(CELL("format",'#_5 Paste Special'!J20)="F0",CELL("format",'5 Paste Special'!J20)="G"),FALSE,TRUE,IFERROR(IF(MATCH(CELL("format",'#_5 Paste Special'!J20),FormatCodes_SFX!$A$4:$A$53,0)&gt;0,TRUE),FALSE),TRUE,TRUE),"FormatMsg",TRUE,"PerfectMsg")</f>
        <v>PerfectMsg</v>
      </c>
    </row>
    <row r="21" spans="2:10">
      <c r="B21" s="244">
        <v>0</v>
      </c>
      <c r="C21" s="215">
        <v>0</v>
      </c>
      <c r="D21" s="215">
        <v>0</v>
      </c>
      <c r="E21" s="215">
        <v>0</v>
      </c>
      <c r="F21" s="215">
        <v>0</v>
      </c>
      <c r="G21" s="215">
        <v>0</v>
      </c>
      <c r="H21" s="215">
        <v>0</v>
      </c>
      <c r="I21" s="215" t="str">
        <f ca="1">_xlfn.IFS(ISBLANK('5 Paste Special'!I21),"",IF(NOT(ISNA('#_5 Paste Special'!I21)),IF(ISNA('5 Paste Special'!I21),TRUE,FALSE),FALSE),"StuNAMsg",IF(AND(ISNA('#_5 Paste Special'!I21),ISNA('5 Paste Special'!I21)),TRUE,FALSE),"PerfectMsg",IF(NOT(ISERROR('#_5 Paste Special'!I21)),IF(ISERROR('5 Paste Special'!I21),TRUE,FALSE),FALSE),"StuErrorMsg",IF(TYPE('#_5 Paste Special'!I21)&lt;&gt;TYPE('5 Paste Special'!I21),TRUE,FALSE),"WrongTypeMsg",IF(_xlfn.ISFORMULA('#_5 Paste Special'!I21),IF(NOT(_xlfn.ISFORMULA('5 Paste Special'!I21)),TRUE),FALSE),"MissingFormulaMsg",IF(NOT(AND(ISNUMBER(FIND("[",_xlfn.FORMULATEXT('#_5 Paste Special'!I21))),ISNUMBER(FIND("!",_xlfn.FORMULATEXT('#_5 Paste Special'!I21))))),AND(ISNUMBER(FIND("[",_xlfn.FORMULATEXT('5 Paste Special'!I21))),ISNUMBER(FIND("!",_xlfn.FORMULATEXT('5 Paste Special'!I21)))),FALSE),"ExternalRefsMsg",IF(ISNUMBER('#_5 Paste Special'!I21),IF(ABS('#_5 Paste Special'!I21-'5 Paste Special'!I21)&gt;0.00001,TRUE,FALSE),IF('#_5 Paste Special'!I21&lt;&gt;'5 Paste Special'!I21,TRUE,FALSE)),IF(ISNUMBER('#_5 Paste Special'!I21),IF('#_5 Paste Special'!I21&gt;'5 Paste Special'!I21,"TooLow","TooHigh"),"WrongAnswer"),NOT(_xlfn.ISFORMULA('#_5 Paste Special'!I21)),IF(_xlfn.IFS(ISTEXT('#_5 Paste Special'!I21),FALSE,ISLOGICAL('#_5 Paste Special'!I21),FALSE,SUBSTITUTE(CELL("format",'#_5 Paste Special'!I21),"-","")=SUBSTITUTE(CELL("format",'5 Paste Special'!I21),"-",""),FALSE,CELL("format",'#_5 Paste Special'!I21)="G",FALSE,AND(CELL("format",'#_5 Paste Special'!I21)="F0",CELL("format",'5 Paste Special'!I21)="G"),FALSE,TRUE,IFERROR(IF(MATCH(CELL("format",'#_5 Paste Special'!I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5 Paste Special'!I21),_xlfn.FORMULATEXT('5 Paste Special'!I21),'5 Paste Special'!I21),"9","#"),"8","#"),"7","#"),"6","#"),"5","#"),"4","#"),"3","#"),"2","#"),"1","#"),"0","#"),"$","")," ",""),",","@"),"&gt;","@"),"&lt;","@"),"=","@"),")","@"),"(","@"),"^","@"),"/","@"),"+","@"),"*","@"),"-","@"))-LEN(SUBSTITUTE(SUBSTITUTE(SUBSTITUTE(SUBSTITUTE(SUBSTITUTE(SUBSTITUTE(SUBSTITUTE(SUBSTITUTE(SUBSTITUTE(SUBSTITUTE(SUBSTITUTE(SUBSTITUTE(SUBSTITUTE(SUBSTITUTE(SUBSTITUTE(SUBSTITUTE(SUBSTITUTE(SUBSTITUTE(SUBSTITUTE(SUBSTITUTE(SUBSTITUTE(SUBSTITUTE(SUBSTITUTE(SUBSTITUTE(IF(_xlfn.ISFORMULA('5 Paste Special'!I21),_xlfn.FORMULATEXT('5 Paste Special'!I21),'5 Paste Special'!I21),"9","#"),"8","#"),"7","#"),"6","#"),"5","#"),"4","#"),"3","#"),"2","#"),"1","#"),"0","#"),"$","")," ",""),",","@"),"&gt;","@"),"&lt;","@"),"=","@"),")","@"),"(","@"),"^","@"),"/","@"),"+","@"),"*","@"),"-","@"),"@#","")))/2&gt;(LEN(SUBSTITUTE(SUBSTITUTE(SUBSTITUTE(SUBSTITUTE(SUBSTITUTE(SUBSTITUTE(SUBSTITUTE(SUBSTITUTE(SUBSTITUTE(SUBSTITUTE(SUBSTITUTE(SUBSTITUTE(SUBSTITUTE(SUBSTITUTE(SUBSTITUTE(SUBSTITUTE(SUBSTITUTE(SUBSTITUTE(SUBSTITUTE(SUBSTITUTE(SUBSTITUTE(SUBSTITUTE(SUBSTITUTE(IF(_xlfn.ISFORMULA('#_5 Paste Special'!I21),_xlfn.FORMULATEXT('#_5 Paste Special'!I21),'#_5 Paste Special'!I21),"9","#"),"8","#"),"7","#"),"6","#"),"5","#"),"4","#"),"3","#"),"2","#"),"1","#"),"0","#"),"$","")," ",""),",","@"),"&gt;","@"),"&lt;","@"),"=","@"),")","@"),"(","@"),"^","@"),"/","@"),"+","@"),"*","@"),"-","@"))-LEN(SUBSTITUTE(SUBSTITUTE(SUBSTITUTE(SUBSTITUTE(SUBSTITUTE(SUBSTITUTE(SUBSTITUTE(SUBSTITUTE(SUBSTITUTE(SUBSTITUTE(SUBSTITUTE(SUBSTITUTE(SUBSTITUTE(SUBSTITUTE(SUBSTITUTE(SUBSTITUTE(SUBSTITUTE(SUBSTITUTE(SUBSTITUTE(SUBSTITUTE(SUBSTITUTE(SUBSTITUTE(SUBSTITUTE(SUBSTITUTE(IF(_xlfn.ISFORMULA('#_5 Paste Special'!I21),_xlfn.FORMULATEXT('#_5 Paste Special'!I21),'#_5 Paste Special'!I21),"9","#"),"8","#"),"7","#"),"6","#"),"5","#"),"4","#"),"3","#"),"2","#"),"1","#"),"0","#"),"$","")," ",""),",","@"),"&gt;","@"),"&lt;","@"),"=","@"),")","@"),"(","@"),"^","@"),"/","@"),"+","@"),"*","@"),"-","@"),"@#","")))/2,TRUE,FALSE),"HardCodeMsg",IF(LEN(IF(_xlfn.ISFORMULA('5 Paste Special'!I21),_xlfn.FORMULATEXT('5 Paste Special'!I21),'5 Paste Special'!I21))-LEN(SUBSTITUTE(IF(_xlfn.ISFORMULA('5 Paste Special'!I21),_xlfn.FORMULATEXT('5 Paste Special'!I21),'5 Paste Special'!I21),"""",""))&gt;LEN(IF(_xlfn.ISFORMULA('#_5 Paste Special'!I21),_xlfn.FORMULATEXT('#_5 Paste Special'!I21),'#_5 Paste Special'!I21))-LEN(SUBSTITUTE(IF(_xlfn.ISFORMULA('#_5 Paste Special'!I21),_xlfn.FORMULATEXT('#_5 Paste Special'!I21),'#_5 Paste Special'!I21),"""","")),TRUE,FALSE),"HardQuoteMsg",IF(LEN(IF(_xlfn.ISFORMULA('5 Paste Special'!I21),_xlfn.FORMULATEXT('5 Paste Special'!I21),'5 Paste Special'!I21))-LEN(SUBSTITUTE(IF(_xlfn.ISFORMULA('5 Paste Special'!I21),_xlfn.FORMULATEXT('5 Paste Special'!I21),'5 Paste Special'!I21),"$",""))&lt;LEN(IF(_xlfn.ISFORMULA('#_5 Paste Special'!I21),_xlfn.FORMULATEXT('#_5 Paste Special'!I21),'#_5 Paste Special'!I21))-LEN(SUBSTITUTE(IF(_xlfn.ISFORMULA('#_5 Paste Special'!I21),_xlfn.FORMULATEXT('#_5 Paste Special'!I21),'#_5 Paste Special'!I21),"$","")),TRUE,FALSE),"MissingAbsMsg",_xlfn.IFS(ISTEXT('#_5 Paste Special'!I21),FALSE,ISLOGICAL('#_5 Paste Special'!I21),FALSE,SUBSTITUTE(CELL("format",'#_5 Paste Special'!I21),"-","")=SUBSTITUTE(CELL("format",'5 Paste Special'!I21),"-",""),FALSE,CELL("format",'#_5 Paste Special'!I21)="G",FALSE,AND(CELL("format",'#_5 Paste Special'!I21)="F0",CELL("format",'5 Paste Special'!I21)="G"),FALSE,TRUE,IFERROR(IF(MATCH(CELL("format",'#_5 Paste Special'!I21),FormatCodes_SFX!$A$4:$A$53,0)&gt;0,TRUE),FALSE),TRUE,TRUE),"FormatMsg",TRUE,"PerfectMsg")</f>
        <v>PerfectMsg</v>
      </c>
      <c r="J21" s="215" t="str">
        <f ca="1">_xlfn.IFS(ISBLANK('5 Paste Special'!J21),"",IF(NOT(ISNA('#_5 Paste Special'!J21)),IF(ISNA('5 Paste Special'!J21),TRUE,FALSE),FALSE),"StuNAMsg",IF(AND(ISNA('#_5 Paste Special'!J21),ISNA('5 Paste Special'!J21)),TRUE,FALSE),"PerfectMsg",IF(NOT(ISERROR('#_5 Paste Special'!J21)),IF(ISERROR('5 Paste Special'!J21),TRUE,FALSE),FALSE),"StuErrorMsg",IF(TYPE('#_5 Paste Special'!J21)&lt;&gt;TYPE('5 Paste Special'!J21),TRUE,FALSE),"WrongTypeMsg",IF(_xlfn.ISFORMULA('#_5 Paste Special'!J21),IF(NOT(_xlfn.ISFORMULA('5 Paste Special'!J21)),TRUE),FALSE),"MissingFormulaMsg",IF(NOT(AND(ISNUMBER(FIND("[",_xlfn.FORMULATEXT('#_5 Paste Special'!J21))),ISNUMBER(FIND("!",_xlfn.FORMULATEXT('#_5 Paste Special'!J21))))),AND(ISNUMBER(FIND("[",_xlfn.FORMULATEXT('5 Paste Special'!J21))),ISNUMBER(FIND("!",_xlfn.FORMULATEXT('5 Paste Special'!J21)))),FALSE),"ExternalRefsMsg",IF(ISNUMBER('#_5 Paste Special'!J21),IF(ABS('#_5 Paste Special'!J21-'5 Paste Special'!J21)&gt;0.00001,TRUE,FALSE),IF('#_5 Paste Special'!J21&lt;&gt;'5 Paste Special'!J21,TRUE,FALSE)),IF(ISNUMBER('#_5 Paste Special'!J21),IF('#_5 Paste Special'!J21&gt;'5 Paste Special'!J21,"TooLow","TooHigh"),"WrongAnswer"),NOT(_xlfn.ISFORMULA('#_5 Paste Special'!J21)),IF(_xlfn.IFS(ISTEXT('#_5 Paste Special'!J21),FALSE,ISLOGICAL('#_5 Paste Special'!J21),FALSE,SUBSTITUTE(CELL("format",'#_5 Paste Special'!J21),"-","")=SUBSTITUTE(CELL("format",'5 Paste Special'!J21),"-",""),FALSE,CELL("format",'#_5 Paste Special'!J21)="G",FALSE,AND(CELL("format",'#_5 Paste Special'!J21)="F0",CELL("format",'5 Paste Special'!J21)="G"),FALSE,TRUE,IFERROR(IF(MATCH(CELL("format",'#_5 Paste Special'!J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5 Paste Special'!J21),_xlfn.FORMULATEXT('5 Paste Special'!J21),'5 Paste Special'!J21),"9","#"),"8","#"),"7","#"),"6","#"),"5","#"),"4","#"),"3","#"),"2","#"),"1","#"),"0","#"),"$","")," ",""),",","@"),"&gt;","@"),"&lt;","@"),"=","@"),")","@"),"(","@"),"^","@"),"/","@"),"+","@"),"*","@"),"-","@"))-LEN(SUBSTITUTE(SUBSTITUTE(SUBSTITUTE(SUBSTITUTE(SUBSTITUTE(SUBSTITUTE(SUBSTITUTE(SUBSTITUTE(SUBSTITUTE(SUBSTITUTE(SUBSTITUTE(SUBSTITUTE(SUBSTITUTE(SUBSTITUTE(SUBSTITUTE(SUBSTITUTE(SUBSTITUTE(SUBSTITUTE(SUBSTITUTE(SUBSTITUTE(SUBSTITUTE(SUBSTITUTE(SUBSTITUTE(SUBSTITUTE(IF(_xlfn.ISFORMULA('5 Paste Special'!J21),_xlfn.FORMULATEXT('5 Paste Special'!J21),'5 Paste Special'!J21),"9","#"),"8","#"),"7","#"),"6","#"),"5","#"),"4","#"),"3","#"),"2","#"),"1","#"),"0","#"),"$","")," ",""),",","@"),"&gt;","@"),"&lt;","@"),"=","@"),")","@"),"(","@"),"^","@"),"/","@"),"+","@"),"*","@"),"-","@"),"@#","")))/2&gt;(LEN(SUBSTITUTE(SUBSTITUTE(SUBSTITUTE(SUBSTITUTE(SUBSTITUTE(SUBSTITUTE(SUBSTITUTE(SUBSTITUTE(SUBSTITUTE(SUBSTITUTE(SUBSTITUTE(SUBSTITUTE(SUBSTITUTE(SUBSTITUTE(SUBSTITUTE(SUBSTITUTE(SUBSTITUTE(SUBSTITUTE(SUBSTITUTE(SUBSTITUTE(SUBSTITUTE(SUBSTITUTE(SUBSTITUTE(IF(_xlfn.ISFORMULA('#_5 Paste Special'!J21),_xlfn.FORMULATEXT('#_5 Paste Special'!J21),'#_5 Paste Special'!J21),"9","#"),"8","#"),"7","#"),"6","#"),"5","#"),"4","#"),"3","#"),"2","#"),"1","#"),"0","#"),"$","")," ",""),",","@"),"&gt;","@"),"&lt;","@"),"=","@"),")","@"),"(","@"),"^","@"),"/","@"),"+","@"),"*","@"),"-","@"))-LEN(SUBSTITUTE(SUBSTITUTE(SUBSTITUTE(SUBSTITUTE(SUBSTITUTE(SUBSTITUTE(SUBSTITUTE(SUBSTITUTE(SUBSTITUTE(SUBSTITUTE(SUBSTITUTE(SUBSTITUTE(SUBSTITUTE(SUBSTITUTE(SUBSTITUTE(SUBSTITUTE(SUBSTITUTE(SUBSTITUTE(SUBSTITUTE(SUBSTITUTE(SUBSTITUTE(SUBSTITUTE(SUBSTITUTE(SUBSTITUTE(IF(_xlfn.ISFORMULA('#_5 Paste Special'!J21),_xlfn.FORMULATEXT('#_5 Paste Special'!J21),'#_5 Paste Special'!J21),"9","#"),"8","#"),"7","#"),"6","#"),"5","#"),"4","#"),"3","#"),"2","#"),"1","#"),"0","#"),"$","")," ",""),",","@"),"&gt;","@"),"&lt;","@"),"=","@"),")","@"),"(","@"),"^","@"),"/","@"),"+","@"),"*","@"),"-","@"),"@#","")))/2,TRUE,FALSE),"HardCodeMsg",IF(LEN(IF(_xlfn.ISFORMULA('5 Paste Special'!J21),_xlfn.FORMULATEXT('5 Paste Special'!J21),'5 Paste Special'!J21))-LEN(SUBSTITUTE(IF(_xlfn.ISFORMULA('5 Paste Special'!J21),_xlfn.FORMULATEXT('5 Paste Special'!J21),'5 Paste Special'!J21),"""",""))&gt;LEN(IF(_xlfn.ISFORMULA('#_5 Paste Special'!J21),_xlfn.FORMULATEXT('#_5 Paste Special'!J21),'#_5 Paste Special'!J21))-LEN(SUBSTITUTE(IF(_xlfn.ISFORMULA('#_5 Paste Special'!J21),_xlfn.FORMULATEXT('#_5 Paste Special'!J21),'#_5 Paste Special'!J21),"""","")),TRUE,FALSE),"HardQuoteMsg",IF(LEN(IF(_xlfn.ISFORMULA('5 Paste Special'!J21),_xlfn.FORMULATEXT('5 Paste Special'!J21),'5 Paste Special'!J21))-LEN(SUBSTITUTE(IF(_xlfn.ISFORMULA('5 Paste Special'!J21),_xlfn.FORMULATEXT('5 Paste Special'!J21),'5 Paste Special'!J21),"$",""))&lt;LEN(IF(_xlfn.ISFORMULA('#_5 Paste Special'!J21),_xlfn.FORMULATEXT('#_5 Paste Special'!J21),'#_5 Paste Special'!J21))-LEN(SUBSTITUTE(IF(_xlfn.ISFORMULA('#_5 Paste Special'!J21),_xlfn.FORMULATEXT('#_5 Paste Special'!J21),'#_5 Paste Special'!J21),"$","")),TRUE,FALSE),"MissingAbsMsg",_xlfn.IFS(ISTEXT('#_5 Paste Special'!J21),FALSE,ISLOGICAL('#_5 Paste Special'!J21),FALSE,SUBSTITUTE(CELL("format",'#_5 Paste Special'!J21),"-","")=SUBSTITUTE(CELL("format",'5 Paste Special'!J21),"-",""),FALSE,CELL("format",'#_5 Paste Special'!J21)="G",FALSE,AND(CELL("format",'#_5 Paste Special'!J21)="F0",CELL("format",'5 Paste Special'!J21)="G"),FALSE,TRUE,IFERROR(IF(MATCH(CELL("format",'#_5 Paste Special'!J21),FormatCodes_SFX!$A$4:$A$53,0)&gt;0,TRUE),FALSE),TRUE,TRUE),"FormatMsg",TRUE,"PerfectMsg")</f>
        <v>PerfectMsg</v>
      </c>
    </row>
    <row r="24" spans="2:10" ht="15.75" customHeight="1">
      <c r="B24" s="366">
        <v>0</v>
      </c>
      <c r="C24" s="208"/>
      <c r="D24" s="208">
        <v>0</v>
      </c>
      <c r="E24" s="208">
        <v>0</v>
      </c>
      <c r="F24" s="208">
        <v>0</v>
      </c>
      <c r="G24" s="208">
        <v>0</v>
      </c>
      <c r="H24" s="208">
        <v>0</v>
      </c>
      <c r="I24" s="208">
        <v>0</v>
      </c>
    </row>
    <row r="25" spans="2:10" ht="15.75" customHeight="1">
      <c r="B25" s="366"/>
      <c r="C25" s="244">
        <v>0</v>
      </c>
      <c r="D25" s="215">
        <v>0</v>
      </c>
      <c r="E25" s="215">
        <v>0</v>
      </c>
      <c r="F25" s="215">
        <v>0</v>
      </c>
      <c r="G25" s="215">
        <v>0</v>
      </c>
      <c r="H25" s="215">
        <v>0</v>
      </c>
      <c r="I25" s="215">
        <v>0</v>
      </c>
    </row>
    <row r="26" spans="2:10" ht="15.75" customHeight="1">
      <c r="B26" s="366"/>
      <c r="C26" s="244">
        <v>0</v>
      </c>
      <c r="D26" s="215">
        <v>0</v>
      </c>
      <c r="E26" s="215">
        <v>0</v>
      </c>
      <c r="F26" s="215">
        <v>0</v>
      </c>
      <c r="G26" s="215">
        <v>0</v>
      </c>
      <c r="H26" s="215">
        <v>0</v>
      </c>
      <c r="I26" s="215">
        <v>0</v>
      </c>
    </row>
    <row r="27" spans="2:10" ht="15.75" customHeight="1">
      <c r="B27" s="366"/>
      <c r="C27" s="244">
        <v>0</v>
      </c>
      <c r="D27" s="215">
        <v>0</v>
      </c>
      <c r="E27" s="215">
        <v>0</v>
      </c>
      <c r="F27" s="215">
        <v>0</v>
      </c>
      <c r="G27" s="215">
        <v>0</v>
      </c>
      <c r="H27" s="215">
        <v>0</v>
      </c>
      <c r="I27" s="215">
        <v>0</v>
      </c>
    </row>
    <row r="28" spans="2:10" ht="15.75" customHeight="1">
      <c r="B28" s="366"/>
      <c r="C28" s="244">
        <v>0</v>
      </c>
      <c r="D28" s="215">
        <v>0</v>
      </c>
      <c r="E28" s="215">
        <v>0</v>
      </c>
      <c r="F28" s="215">
        <v>0</v>
      </c>
      <c r="G28" s="215">
        <v>0</v>
      </c>
      <c r="H28" s="215">
        <v>0</v>
      </c>
      <c r="I28" s="215">
        <v>0</v>
      </c>
    </row>
    <row r="29" spans="2:10" ht="15.75" customHeight="1">
      <c r="B29" s="366"/>
      <c r="C29" s="244">
        <v>0</v>
      </c>
      <c r="D29" s="215">
        <v>0</v>
      </c>
      <c r="E29" s="215">
        <v>0</v>
      </c>
      <c r="F29" s="215">
        <v>0</v>
      </c>
      <c r="G29" s="215">
        <v>0</v>
      </c>
      <c r="H29" s="215">
        <v>0</v>
      </c>
      <c r="I29" s="215">
        <v>0</v>
      </c>
    </row>
    <row r="30" spans="2:10" ht="15.75" customHeight="1">
      <c r="B30" s="366"/>
      <c r="C30" s="244">
        <v>0</v>
      </c>
      <c r="D30" s="215">
        <v>0</v>
      </c>
      <c r="E30" s="215">
        <v>0</v>
      </c>
      <c r="F30" s="215">
        <v>0</v>
      </c>
      <c r="G30" s="215">
        <v>0</v>
      </c>
      <c r="H30" s="215">
        <v>0</v>
      </c>
      <c r="I30" s="215">
        <v>0</v>
      </c>
    </row>
    <row r="31" spans="2:10" ht="15.75" customHeight="1">
      <c r="B31" s="366"/>
      <c r="C31" s="244">
        <v>0</v>
      </c>
      <c r="D31" s="215" t="str">
        <f ca="1">_xlfn.IFS(ISBLANK('5 Paste Special'!D31),"",IF(NOT(ISNA('#_5 Paste Special'!D31)),IF(ISNA('5 Paste Special'!D31),TRUE,FALSE),FALSE),"StuNAMsg",IF(AND(ISNA('#_5 Paste Special'!D31),ISNA('5 Paste Special'!D31)),TRUE,FALSE),"PerfectMsg",IF(NOT(ISERROR('#_5 Paste Special'!D31)),IF(ISERROR('5 Paste Special'!D31),TRUE,FALSE),FALSE),"StuErrorMsg",IF(TYPE('#_5 Paste Special'!D31)&lt;&gt;TYPE('5 Paste Special'!D31),TRUE,FALSE),"WrongTypeMsg",IF(_xlfn.ISFORMULA('#_5 Paste Special'!D31),IF(NOT(_xlfn.ISFORMULA('5 Paste Special'!D31)),TRUE),FALSE),"MissingFormulaMsg",IF(NOT(AND(ISNUMBER(FIND("[",_xlfn.FORMULATEXT('#_5 Paste Special'!D31))),ISNUMBER(FIND("!",_xlfn.FORMULATEXT('#_5 Paste Special'!D31))))),AND(ISNUMBER(FIND("[",_xlfn.FORMULATEXT('5 Paste Special'!D31))),ISNUMBER(FIND("!",_xlfn.FORMULATEXT('5 Paste Special'!D31)))),FALSE),"ExternalRefsMsg",IF(ISNUMBER('#_5 Paste Special'!D31),IF(ABS('#_5 Paste Special'!D31-'5 Paste Special'!D31)&gt;0.00001,TRUE,FALSE),IF('#_5 Paste Special'!D31&lt;&gt;'5 Paste Special'!D31,TRUE,FALSE)),IF(ISNUMBER('#_5 Paste Special'!D31),IF('#_5 Paste Special'!D31&gt;'5 Paste Special'!D31,"TooLow","TooHigh"),"WrongAnswer"),NOT(_xlfn.ISFORMULA('#_5 Paste Special'!D31)),IF(_xlfn.IFS(ISTEXT('#_5 Paste Special'!D31),FALSE,ISLOGICAL('#_5 Paste Special'!D31),FALSE,SUBSTITUTE(CELL("format",'#_5 Paste Special'!D31),"-","")=SUBSTITUTE(CELL("format",'5 Paste Special'!D31),"-",""),FALSE,CELL("format",'#_5 Paste Special'!D31)="G",FALSE,AND(CELL("format",'#_5 Paste Special'!D31)="F0",CELL("format",'5 Paste Special'!D31)="G"),FALSE,TRUE,IFERROR(IF(MATCH(CELL("format",'#_5 Paste Special'!D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5 Paste Special'!D31),_xlfn.FORMULATEXT('5 Paste Special'!D31),'5 Paste Special'!D31),"9","#"),"8","#"),"7","#"),"6","#"),"5","#"),"4","#"),"3","#"),"2","#"),"1","#"),"0","#"),"$","")," ",""),",","@"),"&gt;","@"),"&lt;","@"),"=","@"),")","@"),"(","@"),"^","@"),"/","@"),"+","@"),"*","@"),"-","@"))-LEN(SUBSTITUTE(SUBSTITUTE(SUBSTITUTE(SUBSTITUTE(SUBSTITUTE(SUBSTITUTE(SUBSTITUTE(SUBSTITUTE(SUBSTITUTE(SUBSTITUTE(SUBSTITUTE(SUBSTITUTE(SUBSTITUTE(SUBSTITUTE(SUBSTITUTE(SUBSTITUTE(SUBSTITUTE(SUBSTITUTE(SUBSTITUTE(SUBSTITUTE(SUBSTITUTE(SUBSTITUTE(SUBSTITUTE(SUBSTITUTE(IF(_xlfn.ISFORMULA('5 Paste Special'!D31),_xlfn.FORMULATEXT('5 Paste Special'!D31),'5 Paste Special'!D31),"9","#"),"8","#"),"7","#"),"6","#"),"5","#"),"4","#"),"3","#"),"2","#"),"1","#"),"0","#"),"$","")," ",""),",","@"),"&gt;","@"),"&lt;","@"),"=","@"),")","@"),"(","@"),"^","@"),"/","@"),"+","@"),"*","@"),"-","@"),"@#","")))/2&gt;(LEN(SUBSTITUTE(SUBSTITUTE(SUBSTITUTE(SUBSTITUTE(SUBSTITUTE(SUBSTITUTE(SUBSTITUTE(SUBSTITUTE(SUBSTITUTE(SUBSTITUTE(SUBSTITUTE(SUBSTITUTE(SUBSTITUTE(SUBSTITUTE(SUBSTITUTE(SUBSTITUTE(SUBSTITUTE(SUBSTITUTE(SUBSTITUTE(SUBSTITUTE(SUBSTITUTE(SUBSTITUTE(SUBSTITUTE(IF(_xlfn.ISFORMULA('#_5 Paste Special'!D31),_xlfn.FORMULATEXT('#_5 Paste Special'!D31),'#_5 Paste Special'!D31),"9","#"),"8","#"),"7","#"),"6","#"),"5","#"),"4","#"),"3","#"),"2","#"),"1","#"),"0","#"),"$","")," ",""),",","@"),"&gt;","@"),"&lt;","@"),"=","@"),")","@"),"(","@"),"^","@"),"/","@"),"+","@"),"*","@"),"-","@"))-LEN(SUBSTITUTE(SUBSTITUTE(SUBSTITUTE(SUBSTITUTE(SUBSTITUTE(SUBSTITUTE(SUBSTITUTE(SUBSTITUTE(SUBSTITUTE(SUBSTITUTE(SUBSTITUTE(SUBSTITUTE(SUBSTITUTE(SUBSTITUTE(SUBSTITUTE(SUBSTITUTE(SUBSTITUTE(SUBSTITUTE(SUBSTITUTE(SUBSTITUTE(SUBSTITUTE(SUBSTITUTE(SUBSTITUTE(SUBSTITUTE(IF(_xlfn.ISFORMULA('#_5 Paste Special'!D31),_xlfn.FORMULATEXT('#_5 Paste Special'!D31),'#_5 Paste Special'!D31),"9","#"),"8","#"),"7","#"),"6","#"),"5","#"),"4","#"),"3","#"),"2","#"),"1","#"),"0","#"),"$","")," ",""),",","@"),"&gt;","@"),"&lt;","@"),"=","@"),")","@"),"(","@"),"^","@"),"/","@"),"+","@"),"*","@"),"-","@"),"@#","")))/2,TRUE,FALSE),"HardCodeMsg",IF(LEN(IF(_xlfn.ISFORMULA('5 Paste Special'!D31),_xlfn.FORMULATEXT('5 Paste Special'!D31),'5 Paste Special'!D31))-LEN(SUBSTITUTE(IF(_xlfn.ISFORMULA('5 Paste Special'!D31),_xlfn.FORMULATEXT('5 Paste Special'!D31),'5 Paste Special'!D31),"""",""))&gt;LEN(IF(_xlfn.ISFORMULA('#_5 Paste Special'!D31),_xlfn.FORMULATEXT('#_5 Paste Special'!D31),'#_5 Paste Special'!D31))-LEN(SUBSTITUTE(IF(_xlfn.ISFORMULA('#_5 Paste Special'!D31),_xlfn.FORMULATEXT('#_5 Paste Special'!D31),'#_5 Paste Special'!D31),"""","")),TRUE,FALSE),"HardQuoteMsg",IF(LEN(IF(_xlfn.ISFORMULA('5 Paste Special'!D31),_xlfn.FORMULATEXT('5 Paste Special'!D31),'5 Paste Special'!D31))-LEN(SUBSTITUTE(IF(_xlfn.ISFORMULA('5 Paste Special'!D31),_xlfn.FORMULATEXT('5 Paste Special'!D31),'5 Paste Special'!D31),"$",""))&lt;LEN(IF(_xlfn.ISFORMULA('#_5 Paste Special'!D31),_xlfn.FORMULATEXT('#_5 Paste Special'!D31),'#_5 Paste Special'!D31))-LEN(SUBSTITUTE(IF(_xlfn.ISFORMULA('#_5 Paste Special'!D31),_xlfn.FORMULATEXT('#_5 Paste Special'!D31),'#_5 Paste Special'!D31),"$","")),TRUE,FALSE),"MissingAbsMsg",_xlfn.IFS(ISTEXT('#_5 Paste Special'!D31),FALSE,ISLOGICAL('#_5 Paste Special'!D31),FALSE,SUBSTITUTE(CELL("format",'#_5 Paste Special'!D31),"-","")=SUBSTITUTE(CELL("format",'5 Paste Special'!D31),"-",""),FALSE,CELL("format",'#_5 Paste Special'!D31)="G",FALSE,AND(CELL("format",'#_5 Paste Special'!D31)="F0",CELL("format",'5 Paste Special'!D31)="G"),FALSE,TRUE,IFERROR(IF(MATCH(CELL("format",'#_5 Paste Special'!D31),FormatCodes_SFX!$A$4:$A$53,0)&gt;0,TRUE),FALSE),TRUE,TRUE),"FormatMsg",TRUE,"PerfectMsg")</f>
        <v>PerfectMsg</v>
      </c>
      <c r="E31" s="215" t="str">
        <f ca="1">_xlfn.IFS(ISBLANK('5 Paste Special'!E31),"",IF(NOT(ISNA('#_5 Paste Special'!E31)),IF(ISNA('5 Paste Special'!E31),TRUE,FALSE),FALSE),"StuNAMsg",IF(AND(ISNA('#_5 Paste Special'!E31),ISNA('5 Paste Special'!E31)),TRUE,FALSE),"PerfectMsg",IF(NOT(ISERROR('#_5 Paste Special'!E31)),IF(ISERROR('5 Paste Special'!E31),TRUE,FALSE),FALSE),"StuErrorMsg",IF(TYPE('#_5 Paste Special'!E31)&lt;&gt;TYPE('5 Paste Special'!E31),TRUE,FALSE),"WrongTypeMsg",IF(_xlfn.ISFORMULA('#_5 Paste Special'!E31),IF(NOT(_xlfn.ISFORMULA('5 Paste Special'!E31)),TRUE),FALSE),"MissingFormulaMsg",IF(NOT(AND(ISNUMBER(FIND("[",_xlfn.FORMULATEXT('#_5 Paste Special'!E31))),ISNUMBER(FIND("!",_xlfn.FORMULATEXT('#_5 Paste Special'!E31))))),AND(ISNUMBER(FIND("[",_xlfn.FORMULATEXT('5 Paste Special'!E31))),ISNUMBER(FIND("!",_xlfn.FORMULATEXT('5 Paste Special'!E31)))),FALSE),"ExternalRefsMsg",IF(ISNUMBER('#_5 Paste Special'!E31),IF(ABS('#_5 Paste Special'!E31-'5 Paste Special'!E31)&gt;0.00001,TRUE,FALSE),IF('#_5 Paste Special'!E31&lt;&gt;'5 Paste Special'!E31,TRUE,FALSE)),IF(ISNUMBER('#_5 Paste Special'!E31),IF('#_5 Paste Special'!E31&gt;'5 Paste Special'!E31,"TooLow","TooHigh"),"WrongAnswer"),NOT(_xlfn.ISFORMULA('#_5 Paste Special'!E31)),IF(_xlfn.IFS(ISTEXT('#_5 Paste Special'!E31),FALSE,ISLOGICAL('#_5 Paste Special'!E31),FALSE,SUBSTITUTE(CELL("format",'#_5 Paste Special'!E31),"-","")=SUBSTITUTE(CELL("format",'5 Paste Special'!E31),"-",""),FALSE,CELL("format",'#_5 Paste Special'!E31)="G",FALSE,AND(CELL("format",'#_5 Paste Special'!E31)="F0",CELL("format",'5 Paste Special'!E31)="G"),FALSE,TRUE,IFERROR(IF(MATCH(CELL("format",'#_5 Paste Special'!E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5 Paste Special'!E31),_xlfn.FORMULATEXT('5 Paste Special'!E31),'5 Paste Special'!E31),"9","#"),"8","#"),"7","#"),"6","#"),"5","#"),"4","#"),"3","#"),"2","#"),"1","#"),"0","#"),"$","")," ",""),",","@"),"&gt;","@"),"&lt;","@"),"=","@"),")","@"),"(","@"),"^","@"),"/","@"),"+","@"),"*","@"),"-","@"))-LEN(SUBSTITUTE(SUBSTITUTE(SUBSTITUTE(SUBSTITUTE(SUBSTITUTE(SUBSTITUTE(SUBSTITUTE(SUBSTITUTE(SUBSTITUTE(SUBSTITUTE(SUBSTITUTE(SUBSTITUTE(SUBSTITUTE(SUBSTITUTE(SUBSTITUTE(SUBSTITUTE(SUBSTITUTE(SUBSTITUTE(SUBSTITUTE(SUBSTITUTE(SUBSTITUTE(SUBSTITUTE(SUBSTITUTE(SUBSTITUTE(IF(_xlfn.ISFORMULA('5 Paste Special'!E31),_xlfn.FORMULATEXT('5 Paste Special'!E31),'5 Paste Special'!E31),"9","#"),"8","#"),"7","#"),"6","#"),"5","#"),"4","#"),"3","#"),"2","#"),"1","#"),"0","#"),"$","")," ",""),",","@"),"&gt;","@"),"&lt;","@"),"=","@"),")","@"),"(","@"),"^","@"),"/","@"),"+","@"),"*","@"),"-","@"),"@#","")))/2&gt;(LEN(SUBSTITUTE(SUBSTITUTE(SUBSTITUTE(SUBSTITUTE(SUBSTITUTE(SUBSTITUTE(SUBSTITUTE(SUBSTITUTE(SUBSTITUTE(SUBSTITUTE(SUBSTITUTE(SUBSTITUTE(SUBSTITUTE(SUBSTITUTE(SUBSTITUTE(SUBSTITUTE(SUBSTITUTE(SUBSTITUTE(SUBSTITUTE(SUBSTITUTE(SUBSTITUTE(SUBSTITUTE(SUBSTITUTE(IF(_xlfn.ISFORMULA('#_5 Paste Special'!E31),_xlfn.FORMULATEXT('#_5 Paste Special'!E31),'#_5 Paste Special'!E31),"9","#"),"8","#"),"7","#"),"6","#"),"5","#"),"4","#"),"3","#"),"2","#"),"1","#"),"0","#"),"$","")," ",""),",","@"),"&gt;","@"),"&lt;","@"),"=","@"),")","@"),"(","@"),"^","@"),"/","@"),"+","@"),"*","@"),"-","@"))-LEN(SUBSTITUTE(SUBSTITUTE(SUBSTITUTE(SUBSTITUTE(SUBSTITUTE(SUBSTITUTE(SUBSTITUTE(SUBSTITUTE(SUBSTITUTE(SUBSTITUTE(SUBSTITUTE(SUBSTITUTE(SUBSTITUTE(SUBSTITUTE(SUBSTITUTE(SUBSTITUTE(SUBSTITUTE(SUBSTITUTE(SUBSTITUTE(SUBSTITUTE(SUBSTITUTE(SUBSTITUTE(SUBSTITUTE(SUBSTITUTE(IF(_xlfn.ISFORMULA('#_5 Paste Special'!E31),_xlfn.FORMULATEXT('#_5 Paste Special'!E31),'#_5 Paste Special'!E31),"9","#"),"8","#"),"7","#"),"6","#"),"5","#"),"4","#"),"3","#"),"2","#"),"1","#"),"0","#"),"$","")," ",""),",","@"),"&gt;","@"),"&lt;","@"),"=","@"),")","@"),"(","@"),"^","@"),"/","@"),"+","@"),"*","@"),"-","@"),"@#","")))/2,TRUE,FALSE),"HardCodeMsg",IF(LEN(IF(_xlfn.ISFORMULA('5 Paste Special'!E31),_xlfn.FORMULATEXT('5 Paste Special'!E31),'5 Paste Special'!E31))-LEN(SUBSTITUTE(IF(_xlfn.ISFORMULA('5 Paste Special'!E31),_xlfn.FORMULATEXT('5 Paste Special'!E31),'5 Paste Special'!E31),"""",""))&gt;LEN(IF(_xlfn.ISFORMULA('#_5 Paste Special'!E31),_xlfn.FORMULATEXT('#_5 Paste Special'!E31),'#_5 Paste Special'!E31))-LEN(SUBSTITUTE(IF(_xlfn.ISFORMULA('#_5 Paste Special'!E31),_xlfn.FORMULATEXT('#_5 Paste Special'!E31),'#_5 Paste Special'!E31),"""","")),TRUE,FALSE),"HardQuoteMsg",IF(LEN(IF(_xlfn.ISFORMULA('5 Paste Special'!E31),_xlfn.FORMULATEXT('5 Paste Special'!E31),'5 Paste Special'!E31))-LEN(SUBSTITUTE(IF(_xlfn.ISFORMULA('5 Paste Special'!E31),_xlfn.FORMULATEXT('5 Paste Special'!E31),'5 Paste Special'!E31),"$",""))&lt;LEN(IF(_xlfn.ISFORMULA('#_5 Paste Special'!E31),_xlfn.FORMULATEXT('#_5 Paste Special'!E31),'#_5 Paste Special'!E31))-LEN(SUBSTITUTE(IF(_xlfn.ISFORMULA('#_5 Paste Special'!E31),_xlfn.FORMULATEXT('#_5 Paste Special'!E31),'#_5 Paste Special'!E31),"$","")),TRUE,FALSE),"MissingAbsMsg",_xlfn.IFS(ISTEXT('#_5 Paste Special'!E31),FALSE,ISLOGICAL('#_5 Paste Special'!E31),FALSE,SUBSTITUTE(CELL("format",'#_5 Paste Special'!E31),"-","")=SUBSTITUTE(CELL("format",'5 Paste Special'!E31),"-",""),FALSE,CELL("format",'#_5 Paste Special'!E31)="G",FALSE,AND(CELL("format",'#_5 Paste Special'!E31)="F0",CELL("format",'5 Paste Special'!E31)="G"),FALSE,TRUE,IFERROR(IF(MATCH(CELL("format",'#_5 Paste Special'!E31),FormatCodes_SFX!$A$4:$A$53,0)&gt;0,TRUE),FALSE),TRUE,TRUE),"FormatMsg",TRUE,"PerfectMsg")</f>
        <v>PerfectMsg</v>
      </c>
      <c r="F31" s="215" t="str">
        <f ca="1">_xlfn.IFS(ISBLANK('5 Paste Special'!F31),"",IF(NOT(ISNA('#_5 Paste Special'!F31)),IF(ISNA('5 Paste Special'!F31),TRUE,FALSE),FALSE),"StuNAMsg",IF(AND(ISNA('#_5 Paste Special'!F31),ISNA('5 Paste Special'!F31)),TRUE,FALSE),"PerfectMsg",IF(NOT(ISERROR('#_5 Paste Special'!F31)),IF(ISERROR('5 Paste Special'!F31),TRUE,FALSE),FALSE),"StuErrorMsg",IF(TYPE('#_5 Paste Special'!F31)&lt;&gt;TYPE('5 Paste Special'!F31),TRUE,FALSE),"WrongTypeMsg",IF(_xlfn.ISFORMULA('#_5 Paste Special'!F31),IF(NOT(_xlfn.ISFORMULA('5 Paste Special'!F31)),TRUE),FALSE),"MissingFormulaMsg",IF(NOT(AND(ISNUMBER(FIND("[",_xlfn.FORMULATEXT('#_5 Paste Special'!F31))),ISNUMBER(FIND("!",_xlfn.FORMULATEXT('#_5 Paste Special'!F31))))),AND(ISNUMBER(FIND("[",_xlfn.FORMULATEXT('5 Paste Special'!F31))),ISNUMBER(FIND("!",_xlfn.FORMULATEXT('5 Paste Special'!F31)))),FALSE),"ExternalRefsMsg",IF(ISNUMBER('#_5 Paste Special'!F31),IF(ABS('#_5 Paste Special'!F31-'5 Paste Special'!F31)&gt;0.00001,TRUE,FALSE),IF('#_5 Paste Special'!F31&lt;&gt;'5 Paste Special'!F31,TRUE,FALSE)),IF(ISNUMBER('#_5 Paste Special'!F31),IF('#_5 Paste Special'!F31&gt;'5 Paste Special'!F31,"TooLow","TooHigh"),"WrongAnswer"),NOT(_xlfn.ISFORMULA('#_5 Paste Special'!F31)),IF(_xlfn.IFS(ISTEXT('#_5 Paste Special'!F31),FALSE,ISLOGICAL('#_5 Paste Special'!F31),FALSE,SUBSTITUTE(CELL("format",'#_5 Paste Special'!F31),"-","")=SUBSTITUTE(CELL("format",'5 Paste Special'!F31),"-",""),FALSE,CELL("format",'#_5 Paste Special'!F31)="G",FALSE,AND(CELL("format",'#_5 Paste Special'!F31)="F0",CELL("format",'5 Paste Special'!F31)="G"),FALSE,TRUE,IFERROR(IF(MATCH(CELL("format",'#_5 Paste Special'!F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5 Paste Special'!F31),_xlfn.FORMULATEXT('5 Paste Special'!F31),'5 Paste Special'!F31),"9","#"),"8","#"),"7","#"),"6","#"),"5","#"),"4","#"),"3","#"),"2","#"),"1","#"),"0","#"),"$","")," ",""),",","@"),"&gt;","@"),"&lt;","@"),"=","@"),")","@"),"(","@"),"^","@"),"/","@"),"+","@"),"*","@"),"-","@"))-LEN(SUBSTITUTE(SUBSTITUTE(SUBSTITUTE(SUBSTITUTE(SUBSTITUTE(SUBSTITUTE(SUBSTITUTE(SUBSTITUTE(SUBSTITUTE(SUBSTITUTE(SUBSTITUTE(SUBSTITUTE(SUBSTITUTE(SUBSTITUTE(SUBSTITUTE(SUBSTITUTE(SUBSTITUTE(SUBSTITUTE(SUBSTITUTE(SUBSTITUTE(SUBSTITUTE(SUBSTITUTE(SUBSTITUTE(SUBSTITUTE(IF(_xlfn.ISFORMULA('5 Paste Special'!F31),_xlfn.FORMULATEXT('5 Paste Special'!F31),'5 Paste Special'!F31),"9","#"),"8","#"),"7","#"),"6","#"),"5","#"),"4","#"),"3","#"),"2","#"),"1","#"),"0","#"),"$","")," ",""),",","@"),"&gt;","@"),"&lt;","@"),"=","@"),")","@"),"(","@"),"^","@"),"/","@"),"+","@"),"*","@"),"-","@"),"@#","")))/2&gt;(LEN(SUBSTITUTE(SUBSTITUTE(SUBSTITUTE(SUBSTITUTE(SUBSTITUTE(SUBSTITUTE(SUBSTITUTE(SUBSTITUTE(SUBSTITUTE(SUBSTITUTE(SUBSTITUTE(SUBSTITUTE(SUBSTITUTE(SUBSTITUTE(SUBSTITUTE(SUBSTITUTE(SUBSTITUTE(SUBSTITUTE(SUBSTITUTE(SUBSTITUTE(SUBSTITUTE(SUBSTITUTE(SUBSTITUTE(IF(_xlfn.ISFORMULA('#_5 Paste Special'!F31),_xlfn.FORMULATEXT('#_5 Paste Special'!F31),'#_5 Paste Special'!F31),"9","#"),"8","#"),"7","#"),"6","#"),"5","#"),"4","#"),"3","#"),"2","#"),"1","#"),"0","#"),"$","")," ",""),",","@"),"&gt;","@"),"&lt;","@"),"=","@"),")","@"),"(","@"),"^","@"),"/","@"),"+","@"),"*","@"),"-","@"))-LEN(SUBSTITUTE(SUBSTITUTE(SUBSTITUTE(SUBSTITUTE(SUBSTITUTE(SUBSTITUTE(SUBSTITUTE(SUBSTITUTE(SUBSTITUTE(SUBSTITUTE(SUBSTITUTE(SUBSTITUTE(SUBSTITUTE(SUBSTITUTE(SUBSTITUTE(SUBSTITUTE(SUBSTITUTE(SUBSTITUTE(SUBSTITUTE(SUBSTITUTE(SUBSTITUTE(SUBSTITUTE(SUBSTITUTE(SUBSTITUTE(IF(_xlfn.ISFORMULA('#_5 Paste Special'!F31),_xlfn.FORMULATEXT('#_5 Paste Special'!F31),'#_5 Paste Special'!F31),"9","#"),"8","#"),"7","#"),"6","#"),"5","#"),"4","#"),"3","#"),"2","#"),"1","#"),"0","#"),"$","")," ",""),",","@"),"&gt;","@"),"&lt;","@"),"=","@"),")","@"),"(","@"),"^","@"),"/","@"),"+","@"),"*","@"),"-","@"),"@#","")))/2,TRUE,FALSE),"HardCodeMsg",IF(LEN(IF(_xlfn.ISFORMULA('5 Paste Special'!F31),_xlfn.FORMULATEXT('5 Paste Special'!F31),'5 Paste Special'!F31))-LEN(SUBSTITUTE(IF(_xlfn.ISFORMULA('5 Paste Special'!F31),_xlfn.FORMULATEXT('5 Paste Special'!F31),'5 Paste Special'!F31),"""",""))&gt;LEN(IF(_xlfn.ISFORMULA('#_5 Paste Special'!F31),_xlfn.FORMULATEXT('#_5 Paste Special'!F31),'#_5 Paste Special'!F31))-LEN(SUBSTITUTE(IF(_xlfn.ISFORMULA('#_5 Paste Special'!F31),_xlfn.FORMULATEXT('#_5 Paste Special'!F31),'#_5 Paste Special'!F31),"""","")),TRUE,FALSE),"HardQuoteMsg",IF(LEN(IF(_xlfn.ISFORMULA('5 Paste Special'!F31),_xlfn.FORMULATEXT('5 Paste Special'!F31),'5 Paste Special'!F31))-LEN(SUBSTITUTE(IF(_xlfn.ISFORMULA('5 Paste Special'!F31),_xlfn.FORMULATEXT('5 Paste Special'!F31),'5 Paste Special'!F31),"$",""))&lt;LEN(IF(_xlfn.ISFORMULA('#_5 Paste Special'!F31),_xlfn.FORMULATEXT('#_5 Paste Special'!F31),'#_5 Paste Special'!F31))-LEN(SUBSTITUTE(IF(_xlfn.ISFORMULA('#_5 Paste Special'!F31),_xlfn.FORMULATEXT('#_5 Paste Special'!F31),'#_5 Paste Special'!F31),"$","")),TRUE,FALSE),"MissingAbsMsg",_xlfn.IFS(ISTEXT('#_5 Paste Special'!F31),FALSE,ISLOGICAL('#_5 Paste Special'!F31),FALSE,SUBSTITUTE(CELL("format",'#_5 Paste Special'!F31),"-","")=SUBSTITUTE(CELL("format",'5 Paste Special'!F31),"-",""),FALSE,CELL("format",'#_5 Paste Special'!F31)="G",FALSE,AND(CELL("format",'#_5 Paste Special'!F31)="F0",CELL("format",'5 Paste Special'!F31)="G"),FALSE,TRUE,IFERROR(IF(MATCH(CELL("format",'#_5 Paste Special'!F31),FormatCodes_SFX!$A$4:$A$53,0)&gt;0,TRUE),FALSE),TRUE,TRUE),"FormatMsg",TRUE,"PerfectMsg")</f>
        <v>PerfectMsg</v>
      </c>
      <c r="G31" s="215" t="str">
        <f ca="1">_xlfn.IFS(ISBLANK('5 Paste Special'!G31),"",IF(NOT(ISNA('#_5 Paste Special'!G31)),IF(ISNA('5 Paste Special'!G31),TRUE,FALSE),FALSE),"StuNAMsg",IF(AND(ISNA('#_5 Paste Special'!G31),ISNA('5 Paste Special'!G31)),TRUE,FALSE),"PerfectMsg",IF(NOT(ISERROR('#_5 Paste Special'!G31)),IF(ISERROR('5 Paste Special'!G31),TRUE,FALSE),FALSE),"StuErrorMsg",IF(TYPE('#_5 Paste Special'!G31)&lt;&gt;TYPE('5 Paste Special'!G31),TRUE,FALSE),"WrongTypeMsg",IF(_xlfn.ISFORMULA('#_5 Paste Special'!G31),IF(NOT(_xlfn.ISFORMULA('5 Paste Special'!G31)),TRUE),FALSE),"MissingFormulaMsg",IF(NOT(AND(ISNUMBER(FIND("[",_xlfn.FORMULATEXT('#_5 Paste Special'!G31))),ISNUMBER(FIND("!",_xlfn.FORMULATEXT('#_5 Paste Special'!G31))))),AND(ISNUMBER(FIND("[",_xlfn.FORMULATEXT('5 Paste Special'!G31))),ISNUMBER(FIND("!",_xlfn.FORMULATEXT('5 Paste Special'!G31)))),FALSE),"ExternalRefsMsg",IF(ISNUMBER('#_5 Paste Special'!G31),IF(ABS('#_5 Paste Special'!G31-'5 Paste Special'!G31)&gt;0.00001,TRUE,FALSE),IF('#_5 Paste Special'!G31&lt;&gt;'5 Paste Special'!G31,TRUE,FALSE)),IF(ISNUMBER('#_5 Paste Special'!G31),IF('#_5 Paste Special'!G31&gt;'5 Paste Special'!G31,"TooLow","TooHigh"),"WrongAnswer"),NOT(_xlfn.ISFORMULA('#_5 Paste Special'!G31)),IF(_xlfn.IFS(ISTEXT('#_5 Paste Special'!G31),FALSE,ISLOGICAL('#_5 Paste Special'!G31),FALSE,SUBSTITUTE(CELL("format",'#_5 Paste Special'!G31),"-","")=SUBSTITUTE(CELL("format",'5 Paste Special'!G31),"-",""),FALSE,CELL("format",'#_5 Paste Special'!G31)="G",FALSE,AND(CELL("format",'#_5 Paste Special'!G31)="F0",CELL("format",'5 Paste Special'!G31)="G"),FALSE,TRUE,IFERROR(IF(MATCH(CELL("format",'#_5 Paste Special'!G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5 Paste Special'!G31),_xlfn.FORMULATEXT('5 Paste Special'!G31),'5 Paste Special'!G31),"9","#"),"8","#"),"7","#"),"6","#"),"5","#"),"4","#"),"3","#"),"2","#"),"1","#"),"0","#"),"$","")," ",""),",","@"),"&gt;","@"),"&lt;","@"),"=","@"),")","@"),"(","@"),"^","@"),"/","@"),"+","@"),"*","@"),"-","@"))-LEN(SUBSTITUTE(SUBSTITUTE(SUBSTITUTE(SUBSTITUTE(SUBSTITUTE(SUBSTITUTE(SUBSTITUTE(SUBSTITUTE(SUBSTITUTE(SUBSTITUTE(SUBSTITUTE(SUBSTITUTE(SUBSTITUTE(SUBSTITUTE(SUBSTITUTE(SUBSTITUTE(SUBSTITUTE(SUBSTITUTE(SUBSTITUTE(SUBSTITUTE(SUBSTITUTE(SUBSTITUTE(SUBSTITUTE(SUBSTITUTE(IF(_xlfn.ISFORMULA('5 Paste Special'!G31),_xlfn.FORMULATEXT('5 Paste Special'!G31),'5 Paste Special'!G31),"9","#"),"8","#"),"7","#"),"6","#"),"5","#"),"4","#"),"3","#"),"2","#"),"1","#"),"0","#"),"$","")," ",""),",","@"),"&gt;","@"),"&lt;","@"),"=","@"),")","@"),"(","@"),"^","@"),"/","@"),"+","@"),"*","@"),"-","@"),"@#","")))/2&gt;(LEN(SUBSTITUTE(SUBSTITUTE(SUBSTITUTE(SUBSTITUTE(SUBSTITUTE(SUBSTITUTE(SUBSTITUTE(SUBSTITUTE(SUBSTITUTE(SUBSTITUTE(SUBSTITUTE(SUBSTITUTE(SUBSTITUTE(SUBSTITUTE(SUBSTITUTE(SUBSTITUTE(SUBSTITUTE(SUBSTITUTE(SUBSTITUTE(SUBSTITUTE(SUBSTITUTE(SUBSTITUTE(SUBSTITUTE(IF(_xlfn.ISFORMULA('#_5 Paste Special'!G31),_xlfn.FORMULATEXT('#_5 Paste Special'!G31),'#_5 Paste Special'!G31),"9","#"),"8","#"),"7","#"),"6","#"),"5","#"),"4","#"),"3","#"),"2","#"),"1","#"),"0","#"),"$","")," ",""),",","@"),"&gt;","@"),"&lt;","@"),"=","@"),")","@"),"(","@"),"^","@"),"/","@"),"+","@"),"*","@"),"-","@"))-LEN(SUBSTITUTE(SUBSTITUTE(SUBSTITUTE(SUBSTITUTE(SUBSTITUTE(SUBSTITUTE(SUBSTITUTE(SUBSTITUTE(SUBSTITUTE(SUBSTITUTE(SUBSTITUTE(SUBSTITUTE(SUBSTITUTE(SUBSTITUTE(SUBSTITUTE(SUBSTITUTE(SUBSTITUTE(SUBSTITUTE(SUBSTITUTE(SUBSTITUTE(SUBSTITUTE(SUBSTITUTE(SUBSTITUTE(SUBSTITUTE(IF(_xlfn.ISFORMULA('#_5 Paste Special'!G31),_xlfn.FORMULATEXT('#_5 Paste Special'!G31),'#_5 Paste Special'!G31),"9","#"),"8","#"),"7","#"),"6","#"),"5","#"),"4","#"),"3","#"),"2","#"),"1","#"),"0","#"),"$","")," ",""),",","@"),"&gt;","@"),"&lt;","@"),"=","@"),")","@"),"(","@"),"^","@"),"/","@"),"+","@"),"*","@"),"-","@"),"@#","")))/2,TRUE,FALSE),"HardCodeMsg",IF(LEN(IF(_xlfn.ISFORMULA('5 Paste Special'!G31),_xlfn.FORMULATEXT('5 Paste Special'!G31),'5 Paste Special'!G31))-LEN(SUBSTITUTE(IF(_xlfn.ISFORMULA('5 Paste Special'!G31),_xlfn.FORMULATEXT('5 Paste Special'!G31),'5 Paste Special'!G31),"""",""))&gt;LEN(IF(_xlfn.ISFORMULA('#_5 Paste Special'!G31),_xlfn.FORMULATEXT('#_5 Paste Special'!G31),'#_5 Paste Special'!G31))-LEN(SUBSTITUTE(IF(_xlfn.ISFORMULA('#_5 Paste Special'!G31),_xlfn.FORMULATEXT('#_5 Paste Special'!G31),'#_5 Paste Special'!G31),"""","")),TRUE,FALSE),"HardQuoteMsg",IF(LEN(IF(_xlfn.ISFORMULA('5 Paste Special'!G31),_xlfn.FORMULATEXT('5 Paste Special'!G31),'5 Paste Special'!G31))-LEN(SUBSTITUTE(IF(_xlfn.ISFORMULA('5 Paste Special'!G31),_xlfn.FORMULATEXT('5 Paste Special'!G31),'5 Paste Special'!G31),"$",""))&lt;LEN(IF(_xlfn.ISFORMULA('#_5 Paste Special'!G31),_xlfn.FORMULATEXT('#_5 Paste Special'!G31),'#_5 Paste Special'!G31))-LEN(SUBSTITUTE(IF(_xlfn.ISFORMULA('#_5 Paste Special'!G31),_xlfn.FORMULATEXT('#_5 Paste Special'!G31),'#_5 Paste Special'!G31),"$","")),TRUE,FALSE),"MissingAbsMsg",_xlfn.IFS(ISTEXT('#_5 Paste Special'!G31),FALSE,ISLOGICAL('#_5 Paste Special'!G31),FALSE,SUBSTITUTE(CELL("format",'#_5 Paste Special'!G31),"-","")=SUBSTITUTE(CELL("format",'5 Paste Special'!G31),"-",""),FALSE,CELL("format",'#_5 Paste Special'!G31)="G",FALSE,AND(CELL("format",'#_5 Paste Special'!G31)="F0",CELL("format",'5 Paste Special'!G31)="G"),FALSE,TRUE,IFERROR(IF(MATCH(CELL("format",'#_5 Paste Special'!G31),FormatCodes_SFX!$A$4:$A$53,0)&gt;0,TRUE),FALSE),TRUE,TRUE),"FormatMsg",TRUE,"PerfectMsg")</f>
        <v>PerfectMsg</v>
      </c>
      <c r="H31" s="215" t="str">
        <f ca="1">_xlfn.IFS(ISBLANK('5 Paste Special'!H31),"",IF(NOT(ISNA('#_5 Paste Special'!H31)),IF(ISNA('5 Paste Special'!H31),TRUE,FALSE),FALSE),"StuNAMsg",IF(AND(ISNA('#_5 Paste Special'!H31),ISNA('5 Paste Special'!H31)),TRUE,FALSE),"PerfectMsg",IF(NOT(ISERROR('#_5 Paste Special'!H31)),IF(ISERROR('5 Paste Special'!H31),TRUE,FALSE),FALSE),"StuErrorMsg",IF(TYPE('#_5 Paste Special'!H31)&lt;&gt;TYPE('5 Paste Special'!H31),TRUE,FALSE),"WrongTypeMsg",IF(_xlfn.ISFORMULA('#_5 Paste Special'!H31),IF(NOT(_xlfn.ISFORMULA('5 Paste Special'!H31)),TRUE),FALSE),"MissingFormulaMsg",IF(NOT(AND(ISNUMBER(FIND("[",_xlfn.FORMULATEXT('#_5 Paste Special'!H31))),ISNUMBER(FIND("!",_xlfn.FORMULATEXT('#_5 Paste Special'!H31))))),AND(ISNUMBER(FIND("[",_xlfn.FORMULATEXT('5 Paste Special'!H31))),ISNUMBER(FIND("!",_xlfn.FORMULATEXT('5 Paste Special'!H31)))),FALSE),"ExternalRefsMsg",IF(ISNUMBER('#_5 Paste Special'!H31),IF(ABS('#_5 Paste Special'!H31-'5 Paste Special'!H31)&gt;0.00001,TRUE,FALSE),IF('#_5 Paste Special'!H31&lt;&gt;'5 Paste Special'!H31,TRUE,FALSE)),IF(ISNUMBER('#_5 Paste Special'!H31),IF('#_5 Paste Special'!H31&gt;'5 Paste Special'!H31,"TooLow","TooHigh"),"WrongAnswer"),NOT(_xlfn.ISFORMULA('#_5 Paste Special'!H31)),IF(_xlfn.IFS(ISTEXT('#_5 Paste Special'!H31),FALSE,ISLOGICAL('#_5 Paste Special'!H31),FALSE,SUBSTITUTE(CELL("format",'#_5 Paste Special'!H31),"-","")=SUBSTITUTE(CELL("format",'5 Paste Special'!H31),"-",""),FALSE,CELL("format",'#_5 Paste Special'!H31)="G",FALSE,AND(CELL("format",'#_5 Paste Special'!H31)="F0",CELL("format",'5 Paste Special'!H31)="G"),FALSE,TRUE,IFERROR(IF(MATCH(CELL("format",'#_5 Paste Special'!H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5 Paste Special'!H31),_xlfn.FORMULATEXT('5 Paste Special'!H31),'5 Paste Special'!H31),"9","#"),"8","#"),"7","#"),"6","#"),"5","#"),"4","#"),"3","#"),"2","#"),"1","#"),"0","#"),"$","")," ",""),",","@"),"&gt;","@"),"&lt;","@"),"=","@"),")","@"),"(","@"),"^","@"),"/","@"),"+","@"),"*","@"),"-","@"))-LEN(SUBSTITUTE(SUBSTITUTE(SUBSTITUTE(SUBSTITUTE(SUBSTITUTE(SUBSTITUTE(SUBSTITUTE(SUBSTITUTE(SUBSTITUTE(SUBSTITUTE(SUBSTITUTE(SUBSTITUTE(SUBSTITUTE(SUBSTITUTE(SUBSTITUTE(SUBSTITUTE(SUBSTITUTE(SUBSTITUTE(SUBSTITUTE(SUBSTITUTE(SUBSTITUTE(SUBSTITUTE(SUBSTITUTE(SUBSTITUTE(IF(_xlfn.ISFORMULA('5 Paste Special'!H31),_xlfn.FORMULATEXT('5 Paste Special'!H31),'5 Paste Special'!H31),"9","#"),"8","#"),"7","#"),"6","#"),"5","#"),"4","#"),"3","#"),"2","#"),"1","#"),"0","#"),"$","")," ",""),",","@"),"&gt;","@"),"&lt;","@"),"=","@"),")","@"),"(","@"),"^","@"),"/","@"),"+","@"),"*","@"),"-","@"),"@#","")))/2&gt;(LEN(SUBSTITUTE(SUBSTITUTE(SUBSTITUTE(SUBSTITUTE(SUBSTITUTE(SUBSTITUTE(SUBSTITUTE(SUBSTITUTE(SUBSTITUTE(SUBSTITUTE(SUBSTITUTE(SUBSTITUTE(SUBSTITUTE(SUBSTITUTE(SUBSTITUTE(SUBSTITUTE(SUBSTITUTE(SUBSTITUTE(SUBSTITUTE(SUBSTITUTE(SUBSTITUTE(SUBSTITUTE(SUBSTITUTE(IF(_xlfn.ISFORMULA('#_5 Paste Special'!H31),_xlfn.FORMULATEXT('#_5 Paste Special'!H31),'#_5 Paste Special'!H31),"9","#"),"8","#"),"7","#"),"6","#"),"5","#"),"4","#"),"3","#"),"2","#"),"1","#"),"0","#"),"$","")," ",""),",","@"),"&gt;","@"),"&lt;","@"),"=","@"),")","@"),"(","@"),"^","@"),"/","@"),"+","@"),"*","@"),"-","@"))-LEN(SUBSTITUTE(SUBSTITUTE(SUBSTITUTE(SUBSTITUTE(SUBSTITUTE(SUBSTITUTE(SUBSTITUTE(SUBSTITUTE(SUBSTITUTE(SUBSTITUTE(SUBSTITUTE(SUBSTITUTE(SUBSTITUTE(SUBSTITUTE(SUBSTITUTE(SUBSTITUTE(SUBSTITUTE(SUBSTITUTE(SUBSTITUTE(SUBSTITUTE(SUBSTITUTE(SUBSTITUTE(SUBSTITUTE(SUBSTITUTE(IF(_xlfn.ISFORMULA('#_5 Paste Special'!H31),_xlfn.FORMULATEXT('#_5 Paste Special'!H31),'#_5 Paste Special'!H31),"9","#"),"8","#"),"7","#"),"6","#"),"5","#"),"4","#"),"3","#"),"2","#"),"1","#"),"0","#"),"$","")," ",""),",","@"),"&gt;","@"),"&lt;","@"),"=","@"),")","@"),"(","@"),"^","@"),"/","@"),"+","@"),"*","@"),"-","@"),"@#","")))/2,TRUE,FALSE),"HardCodeMsg",IF(LEN(IF(_xlfn.ISFORMULA('5 Paste Special'!H31),_xlfn.FORMULATEXT('5 Paste Special'!H31),'5 Paste Special'!H31))-LEN(SUBSTITUTE(IF(_xlfn.ISFORMULA('5 Paste Special'!H31),_xlfn.FORMULATEXT('5 Paste Special'!H31),'5 Paste Special'!H31),"""",""))&gt;LEN(IF(_xlfn.ISFORMULA('#_5 Paste Special'!H31),_xlfn.FORMULATEXT('#_5 Paste Special'!H31),'#_5 Paste Special'!H31))-LEN(SUBSTITUTE(IF(_xlfn.ISFORMULA('#_5 Paste Special'!H31),_xlfn.FORMULATEXT('#_5 Paste Special'!H31),'#_5 Paste Special'!H31),"""","")),TRUE,FALSE),"HardQuoteMsg",IF(LEN(IF(_xlfn.ISFORMULA('5 Paste Special'!H31),_xlfn.FORMULATEXT('5 Paste Special'!H31),'5 Paste Special'!H31))-LEN(SUBSTITUTE(IF(_xlfn.ISFORMULA('5 Paste Special'!H31),_xlfn.FORMULATEXT('5 Paste Special'!H31),'5 Paste Special'!H31),"$",""))&lt;LEN(IF(_xlfn.ISFORMULA('#_5 Paste Special'!H31),_xlfn.FORMULATEXT('#_5 Paste Special'!H31),'#_5 Paste Special'!H31))-LEN(SUBSTITUTE(IF(_xlfn.ISFORMULA('#_5 Paste Special'!H31),_xlfn.FORMULATEXT('#_5 Paste Special'!H31),'#_5 Paste Special'!H31),"$","")),TRUE,FALSE),"MissingAbsMsg",_xlfn.IFS(ISTEXT('#_5 Paste Special'!H31),FALSE,ISLOGICAL('#_5 Paste Special'!H31),FALSE,SUBSTITUTE(CELL("format",'#_5 Paste Special'!H31),"-","")=SUBSTITUTE(CELL("format",'5 Paste Special'!H31),"-",""),FALSE,CELL("format",'#_5 Paste Special'!H31)="G",FALSE,AND(CELL("format",'#_5 Paste Special'!H31)="F0",CELL("format",'5 Paste Special'!H31)="G"),FALSE,TRUE,IFERROR(IF(MATCH(CELL("format",'#_5 Paste Special'!H31),FormatCodes_SFX!$A$4:$A$53,0)&gt;0,TRUE),FALSE),TRUE,TRUE),"FormatMsg",TRUE,"PerfectMsg")</f>
        <v>PerfectMsg</v>
      </c>
      <c r="I31" s="215" t="str">
        <f ca="1">_xlfn.IFS(ISBLANK('5 Paste Special'!I31),"",IF(NOT(ISNA('#_5 Paste Special'!I31)),IF(ISNA('5 Paste Special'!I31),TRUE,FALSE),FALSE),"StuNAMsg",IF(AND(ISNA('#_5 Paste Special'!I31),ISNA('5 Paste Special'!I31)),TRUE,FALSE),"PerfectMsg",IF(NOT(ISERROR('#_5 Paste Special'!I31)),IF(ISERROR('5 Paste Special'!I31),TRUE,FALSE),FALSE),"StuErrorMsg",IF(TYPE('#_5 Paste Special'!I31)&lt;&gt;TYPE('5 Paste Special'!I31),TRUE,FALSE),"WrongTypeMsg",IF(_xlfn.ISFORMULA('#_5 Paste Special'!I31),IF(NOT(_xlfn.ISFORMULA('5 Paste Special'!I31)),TRUE),FALSE),"MissingFormulaMsg",IF(NOT(AND(ISNUMBER(FIND("[",_xlfn.FORMULATEXT('#_5 Paste Special'!I31))),ISNUMBER(FIND("!",_xlfn.FORMULATEXT('#_5 Paste Special'!I31))))),AND(ISNUMBER(FIND("[",_xlfn.FORMULATEXT('5 Paste Special'!I31))),ISNUMBER(FIND("!",_xlfn.FORMULATEXT('5 Paste Special'!I31)))),FALSE),"ExternalRefsMsg",IF(ISNUMBER('#_5 Paste Special'!I31),IF(ABS('#_5 Paste Special'!I31-'5 Paste Special'!I31)&gt;0.00001,TRUE,FALSE),IF('#_5 Paste Special'!I31&lt;&gt;'5 Paste Special'!I31,TRUE,FALSE)),IF(ISNUMBER('#_5 Paste Special'!I31),IF('#_5 Paste Special'!I31&gt;'5 Paste Special'!I31,"TooLow","TooHigh"),"WrongAnswer"),NOT(_xlfn.ISFORMULA('#_5 Paste Special'!I31)),IF(_xlfn.IFS(ISTEXT('#_5 Paste Special'!I31),FALSE,ISLOGICAL('#_5 Paste Special'!I31),FALSE,SUBSTITUTE(CELL("format",'#_5 Paste Special'!I31),"-","")=SUBSTITUTE(CELL("format",'5 Paste Special'!I31),"-",""),FALSE,CELL("format",'#_5 Paste Special'!I31)="G",FALSE,AND(CELL("format",'#_5 Paste Special'!I31)="F0",CELL("format",'5 Paste Special'!I31)="G"),FALSE,TRUE,IFERROR(IF(MATCH(CELL("format",'#_5 Paste Special'!I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5 Paste Special'!I31),_xlfn.FORMULATEXT('5 Paste Special'!I31),'5 Paste Special'!I31),"9","#"),"8","#"),"7","#"),"6","#"),"5","#"),"4","#"),"3","#"),"2","#"),"1","#"),"0","#"),"$","")," ",""),",","@"),"&gt;","@"),"&lt;","@"),"=","@"),")","@"),"(","@"),"^","@"),"/","@"),"+","@"),"*","@"),"-","@"))-LEN(SUBSTITUTE(SUBSTITUTE(SUBSTITUTE(SUBSTITUTE(SUBSTITUTE(SUBSTITUTE(SUBSTITUTE(SUBSTITUTE(SUBSTITUTE(SUBSTITUTE(SUBSTITUTE(SUBSTITUTE(SUBSTITUTE(SUBSTITUTE(SUBSTITUTE(SUBSTITUTE(SUBSTITUTE(SUBSTITUTE(SUBSTITUTE(SUBSTITUTE(SUBSTITUTE(SUBSTITUTE(SUBSTITUTE(SUBSTITUTE(IF(_xlfn.ISFORMULA('5 Paste Special'!I31),_xlfn.FORMULATEXT('5 Paste Special'!I31),'5 Paste Special'!I31),"9","#"),"8","#"),"7","#"),"6","#"),"5","#"),"4","#"),"3","#"),"2","#"),"1","#"),"0","#"),"$","")," ",""),",","@"),"&gt;","@"),"&lt;","@"),"=","@"),")","@"),"(","@"),"^","@"),"/","@"),"+","@"),"*","@"),"-","@"),"@#","")))/2&gt;(LEN(SUBSTITUTE(SUBSTITUTE(SUBSTITUTE(SUBSTITUTE(SUBSTITUTE(SUBSTITUTE(SUBSTITUTE(SUBSTITUTE(SUBSTITUTE(SUBSTITUTE(SUBSTITUTE(SUBSTITUTE(SUBSTITUTE(SUBSTITUTE(SUBSTITUTE(SUBSTITUTE(SUBSTITUTE(SUBSTITUTE(SUBSTITUTE(SUBSTITUTE(SUBSTITUTE(SUBSTITUTE(SUBSTITUTE(IF(_xlfn.ISFORMULA('#_5 Paste Special'!I31),_xlfn.FORMULATEXT('#_5 Paste Special'!I31),'#_5 Paste Special'!I31),"9","#"),"8","#"),"7","#"),"6","#"),"5","#"),"4","#"),"3","#"),"2","#"),"1","#"),"0","#"),"$","")," ",""),",","@"),"&gt;","@"),"&lt;","@"),"=","@"),")","@"),"(","@"),"^","@"),"/","@"),"+","@"),"*","@"),"-","@"))-LEN(SUBSTITUTE(SUBSTITUTE(SUBSTITUTE(SUBSTITUTE(SUBSTITUTE(SUBSTITUTE(SUBSTITUTE(SUBSTITUTE(SUBSTITUTE(SUBSTITUTE(SUBSTITUTE(SUBSTITUTE(SUBSTITUTE(SUBSTITUTE(SUBSTITUTE(SUBSTITUTE(SUBSTITUTE(SUBSTITUTE(SUBSTITUTE(SUBSTITUTE(SUBSTITUTE(SUBSTITUTE(SUBSTITUTE(SUBSTITUTE(IF(_xlfn.ISFORMULA('#_5 Paste Special'!I31),_xlfn.FORMULATEXT('#_5 Paste Special'!I31),'#_5 Paste Special'!I31),"9","#"),"8","#"),"7","#"),"6","#"),"5","#"),"4","#"),"3","#"),"2","#"),"1","#"),"0","#"),"$","")," ",""),",","@"),"&gt;","@"),"&lt;","@"),"=","@"),")","@"),"(","@"),"^","@"),"/","@"),"+","@"),"*","@"),"-","@"),"@#","")))/2,TRUE,FALSE),"HardCodeMsg",IF(LEN(IF(_xlfn.ISFORMULA('5 Paste Special'!I31),_xlfn.FORMULATEXT('5 Paste Special'!I31),'5 Paste Special'!I31))-LEN(SUBSTITUTE(IF(_xlfn.ISFORMULA('5 Paste Special'!I31),_xlfn.FORMULATEXT('5 Paste Special'!I31),'5 Paste Special'!I31),"""",""))&gt;LEN(IF(_xlfn.ISFORMULA('#_5 Paste Special'!I31),_xlfn.FORMULATEXT('#_5 Paste Special'!I31),'#_5 Paste Special'!I31))-LEN(SUBSTITUTE(IF(_xlfn.ISFORMULA('#_5 Paste Special'!I31),_xlfn.FORMULATEXT('#_5 Paste Special'!I31),'#_5 Paste Special'!I31),"""","")),TRUE,FALSE),"HardQuoteMsg",IF(LEN(IF(_xlfn.ISFORMULA('5 Paste Special'!I31),_xlfn.FORMULATEXT('5 Paste Special'!I31),'5 Paste Special'!I31))-LEN(SUBSTITUTE(IF(_xlfn.ISFORMULA('5 Paste Special'!I31),_xlfn.FORMULATEXT('5 Paste Special'!I31),'5 Paste Special'!I31),"$",""))&lt;LEN(IF(_xlfn.ISFORMULA('#_5 Paste Special'!I31),_xlfn.FORMULATEXT('#_5 Paste Special'!I31),'#_5 Paste Special'!I31))-LEN(SUBSTITUTE(IF(_xlfn.ISFORMULA('#_5 Paste Special'!I31),_xlfn.FORMULATEXT('#_5 Paste Special'!I31),'#_5 Paste Special'!I31),"$","")),TRUE,FALSE),"MissingAbsMsg",_xlfn.IFS(ISTEXT('#_5 Paste Special'!I31),FALSE,ISLOGICAL('#_5 Paste Special'!I31),FALSE,SUBSTITUTE(CELL("format",'#_5 Paste Special'!I31),"-","")=SUBSTITUTE(CELL("format",'5 Paste Special'!I31),"-",""),FALSE,CELL("format",'#_5 Paste Special'!I31)="G",FALSE,AND(CELL("format",'#_5 Paste Special'!I31)="F0",CELL("format",'5 Paste Special'!I31)="G"),FALSE,TRUE,IFERROR(IF(MATCH(CELL("format",'#_5 Paste Special'!I31),FormatCodes_SFX!$A$4:$A$53,0)&gt;0,TRUE),FALSE),TRUE,TRUE),"FormatMsg",TRUE,"PerfectMsg")</f>
        <v>PerfectMsg</v>
      </c>
    </row>
    <row r="32" spans="2:10" ht="15.75" customHeight="1">
      <c r="B32" s="366"/>
      <c r="C32" s="244">
        <v>0</v>
      </c>
      <c r="D32" s="215" t="str">
        <f ca="1">_xlfn.IFS(ISBLANK('5 Paste Special'!D32),"",IF(NOT(ISNA('#_5 Paste Special'!D32)),IF(ISNA('5 Paste Special'!D32),TRUE,FALSE),FALSE),"StuNAMsg",IF(AND(ISNA('#_5 Paste Special'!D32),ISNA('5 Paste Special'!D32)),TRUE,FALSE),"PerfectMsg",IF(NOT(ISERROR('#_5 Paste Special'!D32)),IF(ISERROR('5 Paste Special'!D32),TRUE,FALSE),FALSE),"StuErrorMsg",IF(TYPE('#_5 Paste Special'!D32)&lt;&gt;TYPE('5 Paste Special'!D32),TRUE,FALSE),"WrongTypeMsg",IF(_xlfn.ISFORMULA('#_5 Paste Special'!D32),IF(NOT(_xlfn.ISFORMULA('5 Paste Special'!D32)),TRUE),FALSE),"MissingFormulaMsg",IF(NOT(AND(ISNUMBER(FIND("[",_xlfn.FORMULATEXT('#_5 Paste Special'!D32))),ISNUMBER(FIND("!",_xlfn.FORMULATEXT('#_5 Paste Special'!D32))))),AND(ISNUMBER(FIND("[",_xlfn.FORMULATEXT('5 Paste Special'!D32))),ISNUMBER(FIND("!",_xlfn.FORMULATEXT('5 Paste Special'!D32)))),FALSE),"ExternalRefsMsg",IF(ISNUMBER('#_5 Paste Special'!D32),IF(ABS('#_5 Paste Special'!D32-'5 Paste Special'!D32)&gt;0.00001,TRUE,FALSE),IF('#_5 Paste Special'!D32&lt;&gt;'5 Paste Special'!D32,TRUE,FALSE)),IF(ISNUMBER('#_5 Paste Special'!D32),IF('#_5 Paste Special'!D32&gt;'5 Paste Special'!D32,"TooLow","TooHigh"),"WrongAnswer"),NOT(_xlfn.ISFORMULA('#_5 Paste Special'!D32)),IF(_xlfn.IFS(ISTEXT('#_5 Paste Special'!D32),FALSE,ISLOGICAL('#_5 Paste Special'!D32),FALSE,SUBSTITUTE(CELL("format",'#_5 Paste Special'!D32),"-","")=SUBSTITUTE(CELL("format",'5 Paste Special'!D32),"-",""),FALSE,CELL("format",'#_5 Paste Special'!D32)="G",FALSE,AND(CELL("format",'#_5 Paste Special'!D32)="F0",CELL("format",'5 Paste Special'!D32)="G"),FALSE,TRUE,IFERROR(IF(MATCH(CELL("format",'#_5 Paste Special'!D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5 Paste Special'!D32),_xlfn.FORMULATEXT('5 Paste Special'!D32),'5 Paste Special'!D32),"9","#"),"8","#"),"7","#"),"6","#"),"5","#"),"4","#"),"3","#"),"2","#"),"1","#"),"0","#"),"$","")," ",""),",","@"),"&gt;","@"),"&lt;","@"),"=","@"),")","@"),"(","@"),"^","@"),"/","@"),"+","@"),"*","@"),"-","@"))-LEN(SUBSTITUTE(SUBSTITUTE(SUBSTITUTE(SUBSTITUTE(SUBSTITUTE(SUBSTITUTE(SUBSTITUTE(SUBSTITUTE(SUBSTITUTE(SUBSTITUTE(SUBSTITUTE(SUBSTITUTE(SUBSTITUTE(SUBSTITUTE(SUBSTITUTE(SUBSTITUTE(SUBSTITUTE(SUBSTITUTE(SUBSTITUTE(SUBSTITUTE(SUBSTITUTE(SUBSTITUTE(SUBSTITUTE(SUBSTITUTE(IF(_xlfn.ISFORMULA('5 Paste Special'!D32),_xlfn.FORMULATEXT('5 Paste Special'!D32),'5 Paste Special'!D32),"9","#"),"8","#"),"7","#"),"6","#"),"5","#"),"4","#"),"3","#"),"2","#"),"1","#"),"0","#"),"$","")," ",""),",","@"),"&gt;","@"),"&lt;","@"),"=","@"),")","@"),"(","@"),"^","@"),"/","@"),"+","@"),"*","@"),"-","@"),"@#","")))/2&gt;(LEN(SUBSTITUTE(SUBSTITUTE(SUBSTITUTE(SUBSTITUTE(SUBSTITUTE(SUBSTITUTE(SUBSTITUTE(SUBSTITUTE(SUBSTITUTE(SUBSTITUTE(SUBSTITUTE(SUBSTITUTE(SUBSTITUTE(SUBSTITUTE(SUBSTITUTE(SUBSTITUTE(SUBSTITUTE(SUBSTITUTE(SUBSTITUTE(SUBSTITUTE(SUBSTITUTE(SUBSTITUTE(SUBSTITUTE(IF(_xlfn.ISFORMULA('#_5 Paste Special'!D32),_xlfn.FORMULATEXT('#_5 Paste Special'!D32),'#_5 Paste Special'!D32),"9","#"),"8","#"),"7","#"),"6","#"),"5","#"),"4","#"),"3","#"),"2","#"),"1","#"),"0","#"),"$","")," ",""),",","@"),"&gt;","@"),"&lt;","@"),"=","@"),")","@"),"(","@"),"^","@"),"/","@"),"+","@"),"*","@"),"-","@"))-LEN(SUBSTITUTE(SUBSTITUTE(SUBSTITUTE(SUBSTITUTE(SUBSTITUTE(SUBSTITUTE(SUBSTITUTE(SUBSTITUTE(SUBSTITUTE(SUBSTITUTE(SUBSTITUTE(SUBSTITUTE(SUBSTITUTE(SUBSTITUTE(SUBSTITUTE(SUBSTITUTE(SUBSTITUTE(SUBSTITUTE(SUBSTITUTE(SUBSTITUTE(SUBSTITUTE(SUBSTITUTE(SUBSTITUTE(SUBSTITUTE(IF(_xlfn.ISFORMULA('#_5 Paste Special'!D32),_xlfn.FORMULATEXT('#_5 Paste Special'!D32),'#_5 Paste Special'!D32),"9","#"),"8","#"),"7","#"),"6","#"),"5","#"),"4","#"),"3","#"),"2","#"),"1","#"),"0","#"),"$","")," ",""),",","@"),"&gt;","@"),"&lt;","@"),"=","@"),")","@"),"(","@"),"^","@"),"/","@"),"+","@"),"*","@"),"-","@"),"@#","")))/2,TRUE,FALSE),"HardCodeMsg",IF(LEN(IF(_xlfn.ISFORMULA('5 Paste Special'!D32),_xlfn.FORMULATEXT('5 Paste Special'!D32),'5 Paste Special'!D32))-LEN(SUBSTITUTE(IF(_xlfn.ISFORMULA('5 Paste Special'!D32),_xlfn.FORMULATEXT('5 Paste Special'!D32),'5 Paste Special'!D32),"""",""))&gt;LEN(IF(_xlfn.ISFORMULA('#_5 Paste Special'!D32),_xlfn.FORMULATEXT('#_5 Paste Special'!D32),'#_5 Paste Special'!D32))-LEN(SUBSTITUTE(IF(_xlfn.ISFORMULA('#_5 Paste Special'!D32),_xlfn.FORMULATEXT('#_5 Paste Special'!D32),'#_5 Paste Special'!D32),"""","")),TRUE,FALSE),"HardQuoteMsg",IF(LEN(IF(_xlfn.ISFORMULA('5 Paste Special'!D32),_xlfn.FORMULATEXT('5 Paste Special'!D32),'5 Paste Special'!D32))-LEN(SUBSTITUTE(IF(_xlfn.ISFORMULA('5 Paste Special'!D32),_xlfn.FORMULATEXT('5 Paste Special'!D32),'5 Paste Special'!D32),"$",""))&lt;LEN(IF(_xlfn.ISFORMULA('#_5 Paste Special'!D32),_xlfn.FORMULATEXT('#_5 Paste Special'!D32),'#_5 Paste Special'!D32))-LEN(SUBSTITUTE(IF(_xlfn.ISFORMULA('#_5 Paste Special'!D32),_xlfn.FORMULATEXT('#_5 Paste Special'!D32),'#_5 Paste Special'!D32),"$","")),TRUE,FALSE),"MissingAbsMsg",_xlfn.IFS(ISTEXT('#_5 Paste Special'!D32),FALSE,ISLOGICAL('#_5 Paste Special'!D32),FALSE,SUBSTITUTE(CELL("format",'#_5 Paste Special'!D32),"-","")=SUBSTITUTE(CELL("format",'5 Paste Special'!D32),"-",""),FALSE,CELL("format",'#_5 Paste Special'!D32)="G",FALSE,AND(CELL("format",'#_5 Paste Special'!D32)="F0",CELL("format",'5 Paste Special'!D32)="G"),FALSE,TRUE,IFERROR(IF(MATCH(CELL("format",'#_5 Paste Special'!D32),FormatCodes_SFX!$A$4:$A$53,0)&gt;0,TRUE),FALSE),TRUE,TRUE),"FormatMsg",TRUE,"PerfectMsg")</f>
        <v>PerfectMsg</v>
      </c>
      <c r="E32" s="215" t="str">
        <f ca="1">_xlfn.IFS(ISBLANK('5 Paste Special'!E32),"",IF(NOT(ISNA('#_5 Paste Special'!E32)),IF(ISNA('5 Paste Special'!E32),TRUE,FALSE),FALSE),"StuNAMsg",IF(AND(ISNA('#_5 Paste Special'!E32),ISNA('5 Paste Special'!E32)),TRUE,FALSE),"PerfectMsg",IF(NOT(ISERROR('#_5 Paste Special'!E32)),IF(ISERROR('5 Paste Special'!E32),TRUE,FALSE),FALSE),"StuErrorMsg",IF(TYPE('#_5 Paste Special'!E32)&lt;&gt;TYPE('5 Paste Special'!E32),TRUE,FALSE),"WrongTypeMsg",IF(_xlfn.ISFORMULA('#_5 Paste Special'!E32),IF(NOT(_xlfn.ISFORMULA('5 Paste Special'!E32)),TRUE),FALSE),"MissingFormulaMsg",IF(NOT(AND(ISNUMBER(FIND("[",_xlfn.FORMULATEXT('#_5 Paste Special'!E32))),ISNUMBER(FIND("!",_xlfn.FORMULATEXT('#_5 Paste Special'!E32))))),AND(ISNUMBER(FIND("[",_xlfn.FORMULATEXT('5 Paste Special'!E32))),ISNUMBER(FIND("!",_xlfn.FORMULATEXT('5 Paste Special'!E32)))),FALSE),"ExternalRefsMsg",IF(ISNUMBER('#_5 Paste Special'!E32),IF(ABS('#_5 Paste Special'!E32-'5 Paste Special'!E32)&gt;0.00001,TRUE,FALSE),IF('#_5 Paste Special'!E32&lt;&gt;'5 Paste Special'!E32,TRUE,FALSE)),IF(ISNUMBER('#_5 Paste Special'!E32),IF('#_5 Paste Special'!E32&gt;'5 Paste Special'!E32,"TooLow","TooHigh"),"WrongAnswer"),NOT(_xlfn.ISFORMULA('#_5 Paste Special'!E32)),IF(_xlfn.IFS(ISTEXT('#_5 Paste Special'!E32),FALSE,ISLOGICAL('#_5 Paste Special'!E32),FALSE,SUBSTITUTE(CELL("format",'#_5 Paste Special'!E32),"-","")=SUBSTITUTE(CELL("format",'5 Paste Special'!E32),"-",""),FALSE,CELL("format",'#_5 Paste Special'!E32)="G",FALSE,AND(CELL("format",'#_5 Paste Special'!E32)="F0",CELL("format",'5 Paste Special'!E32)="G"),FALSE,TRUE,IFERROR(IF(MATCH(CELL("format",'#_5 Paste Special'!E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5 Paste Special'!E32),_xlfn.FORMULATEXT('5 Paste Special'!E32),'5 Paste Special'!E32),"9","#"),"8","#"),"7","#"),"6","#"),"5","#"),"4","#"),"3","#"),"2","#"),"1","#"),"0","#"),"$","")," ",""),",","@"),"&gt;","@"),"&lt;","@"),"=","@"),")","@"),"(","@"),"^","@"),"/","@"),"+","@"),"*","@"),"-","@"))-LEN(SUBSTITUTE(SUBSTITUTE(SUBSTITUTE(SUBSTITUTE(SUBSTITUTE(SUBSTITUTE(SUBSTITUTE(SUBSTITUTE(SUBSTITUTE(SUBSTITUTE(SUBSTITUTE(SUBSTITUTE(SUBSTITUTE(SUBSTITUTE(SUBSTITUTE(SUBSTITUTE(SUBSTITUTE(SUBSTITUTE(SUBSTITUTE(SUBSTITUTE(SUBSTITUTE(SUBSTITUTE(SUBSTITUTE(SUBSTITUTE(IF(_xlfn.ISFORMULA('5 Paste Special'!E32),_xlfn.FORMULATEXT('5 Paste Special'!E32),'5 Paste Special'!E32),"9","#"),"8","#"),"7","#"),"6","#"),"5","#"),"4","#"),"3","#"),"2","#"),"1","#"),"0","#"),"$","")," ",""),",","@"),"&gt;","@"),"&lt;","@"),"=","@"),")","@"),"(","@"),"^","@"),"/","@"),"+","@"),"*","@"),"-","@"),"@#","")))/2&gt;(LEN(SUBSTITUTE(SUBSTITUTE(SUBSTITUTE(SUBSTITUTE(SUBSTITUTE(SUBSTITUTE(SUBSTITUTE(SUBSTITUTE(SUBSTITUTE(SUBSTITUTE(SUBSTITUTE(SUBSTITUTE(SUBSTITUTE(SUBSTITUTE(SUBSTITUTE(SUBSTITUTE(SUBSTITUTE(SUBSTITUTE(SUBSTITUTE(SUBSTITUTE(SUBSTITUTE(SUBSTITUTE(SUBSTITUTE(IF(_xlfn.ISFORMULA('#_5 Paste Special'!E32),_xlfn.FORMULATEXT('#_5 Paste Special'!E32),'#_5 Paste Special'!E32),"9","#"),"8","#"),"7","#"),"6","#"),"5","#"),"4","#"),"3","#"),"2","#"),"1","#"),"0","#"),"$","")," ",""),",","@"),"&gt;","@"),"&lt;","@"),"=","@"),")","@"),"(","@"),"^","@"),"/","@"),"+","@"),"*","@"),"-","@"))-LEN(SUBSTITUTE(SUBSTITUTE(SUBSTITUTE(SUBSTITUTE(SUBSTITUTE(SUBSTITUTE(SUBSTITUTE(SUBSTITUTE(SUBSTITUTE(SUBSTITUTE(SUBSTITUTE(SUBSTITUTE(SUBSTITUTE(SUBSTITUTE(SUBSTITUTE(SUBSTITUTE(SUBSTITUTE(SUBSTITUTE(SUBSTITUTE(SUBSTITUTE(SUBSTITUTE(SUBSTITUTE(SUBSTITUTE(SUBSTITUTE(IF(_xlfn.ISFORMULA('#_5 Paste Special'!E32),_xlfn.FORMULATEXT('#_5 Paste Special'!E32),'#_5 Paste Special'!E32),"9","#"),"8","#"),"7","#"),"6","#"),"5","#"),"4","#"),"3","#"),"2","#"),"1","#"),"0","#"),"$","")," ",""),",","@"),"&gt;","@"),"&lt;","@"),"=","@"),")","@"),"(","@"),"^","@"),"/","@"),"+","@"),"*","@"),"-","@"),"@#","")))/2,TRUE,FALSE),"HardCodeMsg",IF(LEN(IF(_xlfn.ISFORMULA('5 Paste Special'!E32),_xlfn.FORMULATEXT('5 Paste Special'!E32),'5 Paste Special'!E32))-LEN(SUBSTITUTE(IF(_xlfn.ISFORMULA('5 Paste Special'!E32),_xlfn.FORMULATEXT('5 Paste Special'!E32),'5 Paste Special'!E32),"""",""))&gt;LEN(IF(_xlfn.ISFORMULA('#_5 Paste Special'!E32),_xlfn.FORMULATEXT('#_5 Paste Special'!E32),'#_5 Paste Special'!E32))-LEN(SUBSTITUTE(IF(_xlfn.ISFORMULA('#_5 Paste Special'!E32),_xlfn.FORMULATEXT('#_5 Paste Special'!E32),'#_5 Paste Special'!E32),"""","")),TRUE,FALSE),"HardQuoteMsg",IF(LEN(IF(_xlfn.ISFORMULA('5 Paste Special'!E32),_xlfn.FORMULATEXT('5 Paste Special'!E32),'5 Paste Special'!E32))-LEN(SUBSTITUTE(IF(_xlfn.ISFORMULA('5 Paste Special'!E32),_xlfn.FORMULATEXT('5 Paste Special'!E32),'5 Paste Special'!E32),"$",""))&lt;LEN(IF(_xlfn.ISFORMULA('#_5 Paste Special'!E32),_xlfn.FORMULATEXT('#_5 Paste Special'!E32),'#_5 Paste Special'!E32))-LEN(SUBSTITUTE(IF(_xlfn.ISFORMULA('#_5 Paste Special'!E32),_xlfn.FORMULATEXT('#_5 Paste Special'!E32),'#_5 Paste Special'!E32),"$","")),TRUE,FALSE),"MissingAbsMsg",_xlfn.IFS(ISTEXT('#_5 Paste Special'!E32),FALSE,ISLOGICAL('#_5 Paste Special'!E32),FALSE,SUBSTITUTE(CELL("format",'#_5 Paste Special'!E32),"-","")=SUBSTITUTE(CELL("format",'5 Paste Special'!E32),"-",""),FALSE,CELL("format",'#_5 Paste Special'!E32)="G",FALSE,AND(CELL("format",'#_5 Paste Special'!E32)="F0",CELL("format",'5 Paste Special'!E32)="G"),FALSE,TRUE,IFERROR(IF(MATCH(CELL("format",'#_5 Paste Special'!E32),FormatCodes_SFX!$A$4:$A$53,0)&gt;0,TRUE),FALSE),TRUE,TRUE),"FormatMsg",TRUE,"PerfectMsg")</f>
        <v>PerfectMsg</v>
      </c>
      <c r="F32" s="215" t="str">
        <f ca="1">_xlfn.IFS(ISBLANK('5 Paste Special'!F32),"",IF(NOT(ISNA('#_5 Paste Special'!F32)),IF(ISNA('5 Paste Special'!F32),TRUE,FALSE),FALSE),"StuNAMsg",IF(AND(ISNA('#_5 Paste Special'!F32),ISNA('5 Paste Special'!F32)),TRUE,FALSE),"PerfectMsg",IF(NOT(ISERROR('#_5 Paste Special'!F32)),IF(ISERROR('5 Paste Special'!F32),TRUE,FALSE),FALSE),"StuErrorMsg",IF(TYPE('#_5 Paste Special'!F32)&lt;&gt;TYPE('5 Paste Special'!F32),TRUE,FALSE),"WrongTypeMsg",IF(_xlfn.ISFORMULA('#_5 Paste Special'!F32),IF(NOT(_xlfn.ISFORMULA('5 Paste Special'!F32)),TRUE),FALSE),"MissingFormulaMsg",IF(NOT(AND(ISNUMBER(FIND("[",_xlfn.FORMULATEXT('#_5 Paste Special'!F32))),ISNUMBER(FIND("!",_xlfn.FORMULATEXT('#_5 Paste Special'!F32))))),AND(ISNUMBER(FIND("[",_xlfn.FORMULATEXT('5 Paste Special'!F32))),ISNUMBER(FIND("!",_xlfn.FORMULATEXT('5 Paste Special'!F32)))),FALSE),"ExternalRefsMsg",IF(ISNUMBER('#_5 Paste Special'!F32),IF(ABS('#_5 Paste Special'!F32-'5 Paste Special'!F32)&gt;0.00001,TRUE,FALSE),IF('#_5 Paste Special'!F32&lt;&gt;'5 Paste Special'!F32,TRUE,FALSE)),IF(ISNUMBER('#_5 Paste Special'!F32),IF('#_5 Paste Special'!F32&gt;'5 Paste Special'!F32,"TooLow","TooHigh"),"WrongAnswer"),NOT(_xlfn.ISFORMULA('#_5 Paste Special'!F32)),IF(_xlfn.IFS(ISTEXT('#_5 Paste Special'!F32),FALSE,ISLOGICAL('#_5 Paste Special'!F32),FALSE,SUBSTITUTE(CELL("format",'#_5 Paste Special'!F32),"-","")=SUBSTITUTE(CELL("format",'5 Paste Special'!F32),"-",""),FALSE,CELL("format",'#_5 Paste Special'!F32)="G",FALSE,AND(CELL("format",'#_5 Paste Special'!F32)="F0",CELL("format",'5 Paste Special'!F32)="G"),FALSE,TRUE,IFERROR(IF(MATCH(CELL("format",'#_5 Paste Special'!F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5 Paste Special'!F32),_xlfn.FORMULATEXT('5 Paste Special'!F32),'5 Paste Special'!F32),"9","#"),"8","#"),"7","#"),"6","#"),"5","#"),"4","#"),"3","#"),"2","#"),"1","#"),"0","#"),"$","")," ",""),",","@"),"&gt;","@"),"&lt;","@"),"=","@"),")","@"),"(","@"),"^","@"),"/","@"),"+","@"),"*","@"),"-","@"))-LEN(SUBSTITUTE(SUBSTITUTE(SUBSTITUTE(SUBSTITUTE(SUBSTITUTE(SUBSTITUTE(SUBSTITUTE(SUBSTITUTE(SUBSTITUTE(SUBSTITUTE(SUBSTITUTE(SUBSTITUTE(SUBSTITUTE(SUBSTITUTE(SUBSTITUTE(SUBSTITUTE(SUBSTITUTE(SUBSTITUTE(SUBSTITUTE(SUBSTITUTE(SUBSTITUTE(SUBSTITUTE(SUBSTITUTE(SUBSTITUTE(IF(_xlfn.ISFORMULA('5 Paste Special'!F32),_xlfn.FORMULATEXT('5 Paste Special'!F32),'5 Paste Special'!F32),"9","#"),"8","#"),"7","#"),"6","#"),"5","#"),"4","#"),"3","#"),"2","#"),"1","#"),"0","#"),"$","")," ",""),",","@"),"&gt;","@"),"&lt;","@"),"=","@"),")","@"),"(","@"),"^","@"),"/","@"),"+","@"),"*","@"),"-","@"),"@#","")))/2&gt;(LEN(SUBSTITUTE(SUBSTITUTE(SUBSTITUTE(SUBSTITUTE(SUBSTITUTE(SUBSTITUTE(SUBSTITUTE(SUBSTITUTE(SUBSTITUTE(SUBSTITUTE(SUBSTITUTE(SUBSTITUTE(SUBSTITUTE(SUBSTITUTE(SUBSTITUTE(SUBSTITUTE(SUBSTITUTE(SUBSTITUTE(SUBSTITUTE(SUBSTITUTE(SUBSTITUTE(SUBSTITUTE(SUBSTITUTE(IF(_xlfn.ISFORMULA('#_5 Paste Special'!F32),_xlfn.FORMULATEXT('#_5 Paste Special'!F32),'#_5 Paste Special'!F32),"9","#"),"8","#"),"7","#"),"6","#"),"5","#"),"4","#"),"3","#"),"2","#"),"1","#"),"0","#"),"$","")," ",""),",","@"),"&gt;","@"),"&lt;","@"),"=","@"),")","@"),"(","@"),"^","@"),"/","@"),"+","@"),"*","@"),"-","@"))-LEN(SUBSTITUTE(SUBSTITUTE(SUBSTITUTE(SUBSTITUTE(SUBSTITUTE(SUBSTITUTE(SUBSTITUTE(SUBSTITUTE(SUBSTITUTE(SUBSTITUTE(SUBSTITUTE(SUBSTITUTE(SUBSTITUTE(SUBSTITUTE(SUBSTITUTE(SUBSTITUTE(SUBSTITUTE(SUBSTITUTE(SUBSTITUTE(SUBSTITUTE(SUBSTITUTE(SUBSTITUTE(SUBSTITUTE(SUBSTITUTE(IF(_xlfn.ISFORMULA('#_5 Paste Special'!F32),_xlfn.FORMULATEXT('#_5 Paste Special'!F32),'#_5 Paste Special'!F32),"9","#"),"8","#"),"7","#"),"6","#"),"5","#"),"4","#"),"3","#"),"2","#"),"1","#"),"0","#"),"$","")," ",""),",","@"),"&gt;","@"),"&lt;","@"),"=","@"),")","@"),"(","@"),"^","@"),"/","@"),"+","@"),"*","@"),"-","@"),"@#","")))/2,TRUE,FALSE),"HardCodeMsg",IF(LEN(IF(_xlfn.ISFORMULA('5 Paste Special'!F32),_xlfn.FORMULATEXT('5 Paste Special'!F32),'5 Paste Special'!F32))-LEN(SUBSTITUTE(IF(_xlfn.ISFORMULA('5 Paste Special'!F32),_xlfn.FORMULATEXT('5 Paste Special'!F32),'5 Paste Special'!F32),"""",""))&gt;LEN(IF(_xlfn.ISFORMULA('#_5 Paste Special'!F32),_xlfn.FORMULATEXT('#_5 Paste Special'!F32),'#_5 Paste Special'!F32))-LEN(SUBSTITUTE(IF(_xlfn.ISFORMULA('#_5 Paste Special'!F32),_xlfn.FORMULATEXT('#_5 Paste Special'!F32),'#_5 Paste Special'!F32),"""","")),TRUE,FALSE),"HardQuoteMsg",IF(LEN(IF(_xlfn.ISFORMULA('5 Paste Special'!F32),_xlfn.FORMULATEXT('5 Paste Special'!F32),'5 Paste Special'!F32))-LEN(SUBSTITUTE(IF(_xlfn.ISFORMULA('5 Paste Special'!F32),_xlfn.FORMULATEXT('5 Paste Special'!F32),'5 Paste Special'!F32),"$",""))&lt;LEN(IF(_xlfn.ISFORMULA('#_5 Paste Special'!F32),_xlfn.FORMULATEXT('#_5 Paste Special'!F32),'#_5 Paste Special'!F32))-LEN(SUBSTITUTE(IF(_xlfn.ISFORMULA('#_5 Paste Special'!F32),_xlfn.FORMULATEXT('#_5 Paste Special'!F32),'#_5 Paste Special'!F32),"$","")),TRUE,FALSE),"MissingAbsMsg",_xlfn.IFS(ISTEXT('#_5 Paste Special'!F32),FALSE,ISLOGICAL('#_5 Paste Special'!F32),FALSE,SUBSTITUTE(CELL("format",'#_5 Paste Special'!F32),"-","")=SUBSTITUTE(CELL("format",'5 Paste Special'!F32),"-",""),FALSE,CELL("format",'#_5 Paste Special'!F32)="G",FALSE,AND(CELL("format",'#_5 Paste Special'!F32)="F0",CELL("format",'5 Paste Special'!F32)="G"),FALSE,TRUE,IFERROR(IF(MATCH(CELL("format",'#_5 Paste Special'!F32),FormatCodes_SFX!$A$4:$A$53,0)&gt;0,TRUE),FALSE),TRUE,TRUE),"FormatMsg",TRUE,"PerfectMsg")</f>
        <v>PerfectMsg</v>
      </c>
      <c r="G32" s="215" t="str">
        <f ca="1">_xlfn.IFS(ISBLANK('5 Paste Special'!G32),"",IF(NOT(ISNA('#_5 Paste Special'!G32)),IF(ISNA('5 Paste Special'!G32),TRUE,FALSE),FALSE),"StuNAMsg",IF(AND(ISNA('#_5 Paste Special'!G32),ISNA('5 Paste Special'!G32)),TRUE,FALSE),"PerfectMsg",IF(NOT(ISERROR('#_5 Paste Special'!G32)),IF(ISERROR('5 Paste Special'!G32),TRUE,FALSE),FALSE),"StuErrorMsg",IF(TYPE('#_5 Paste Special'!G32)&lt;&gt;TYPE('5 Paste Special'!G32),TRUE,FALSE),"WrongTypeMsg",IF(_xlfn.ISFORMULA('#_5 Paste Special'!G32),IF(NOT(_xlfn.ISFORMULA('5 Paste Special'!G32)),TRUE),FALSE),"MissingFormulaMsg",IF(NOT(AND(ISNUMBER(FIND("[",_xlfn.FORMULATEXT('#_5 Paste Special'!G32))),ISNUMBER(FIND("!",_xlfn.FORMULATEXT('#_5 Paste Special'!G32))))),AND(ISNUMBER(FIND("[",_xlfn.FORMULATEXT('5 Paste Special'!G32))),ISNUMBER(FIND("!",_xlfn.FORMULATEXT('5 Paste Special'!G32)))),FALSE),"ExternalRefsMsg",IF(ISNUMBER('#_5 Paste Special'!G32),IF(ABS('#_5 Paste Special'!G32-'5 Paste Special'!G32)&gt;0.00001,TRUE,FALSE),IF('#_5 Paste Special'!G32&lt;&gt;'5 Paste Special'!G32,TRUE,FALSE)),IF(ISNUMBER('#_5 Paste Special'!G32),IF('#_5 Paste Special'!G32&gt;'5 Paste Special'!G32,"TooLow","TooHigh"),"WrongAnswer"),NOT(_xlfn.ISFORMULA('#_5 Paste Special'!G32)),IF(_xlfn.IFS(ISTEXT('#_5 Paste Special'!G32),FALSE,ISLOGICAL('#_5 Paste Special'!G32),FALSE,SUBSTITUTE(CELL("format",'#_5 Paste Special'!G32),"-","")=SUBSTITUTE(CELL("format",'5 Paste Special'!G32),"-",""),FALSE,CELL("format",'#_5 Paste Special'!G32)="G",FALSE,AND(CELL("format",'#_5 Paste Special'!G32)="F0",CELL("format",'5 Paste Special'!G32)="G"),FALSE,TRUE,IFERROR(IF(MATCH(CELL("format",'#_5 Paste Special'!G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5 Paste Special'!G32),_xlfn.FORMULATEXT('5 Paste Special'!G32),'5 Paste Special'!G32),"9","#"),"8","#"),"7","#"),"6","#"),"5","#"),"4","#"),"3","#"),"2","#"),"1","#"),"0","#"),"$","")," ",""),",","@"),"&gt;","@"),"&lt;","@"),"=","@"),")","@"),"(","@"),"^","@"),"/","@"),"+","@"),"*","@"),"-","@"))-LEN(SUBSTITUTE(SUBSTITUTE(SUBSTITUTE(SUBSTITUTE(SUBSTITUTE(SUBSTITUTE(SUBSTITUTE(SUBSTITUTE(SUBSTITUTE(SUBSTITUTE(SUBSTITUTE(SUBSTITUTE(SUBSTITUTE(SUBSTITUTE(SUBSTITUTE(SUBSTITUTE(SUBSTITUTE(SUBSTITUTE(SUBSTITUTE(SUBSTITUTE(SUBSTITUTE(SUBSTITUTE(SUBSTITUTE(SUBSTITUTE(IF(_xlfn.ISFORMULA('5 Paste Special'!G32),_xlfn.FORMULATEXT('5 Paste Special'!G32),'5 Paste Special'!G32),"9","#"),"8","#"),"7","#"),"6","#"),"5","#"),"4","#"),"3","#"),"2","#"),"1","#"),"0","#"),"$","")," ",""),",","@"),"&gt;","@"),"&lt;","@"),"=","@"),")","@"),"(","@"),"^","@"),"/","@"),"+","@"),"*","@"),"-","@"),"@#","")))/2&gt;(LEN(SUBSTITUTE(SUBSTITUTE(SUBSTITUTE(SUBSTITUTE(SUBSTITUTE(SUBSTITUTE(SUBSTITUTE(SUBSTITUTE(SUBSTITUTE(SUBSTITUTE(SUBSTITUTE(SUBSTITUTE(SUBSTITUTE(SUBSTITUTE(SUBSTITUTE(SUBSTITUTE(SUBSTITUTE(SUBSTITUTE(SUBSTITUTE(SUBSTITUTE(SUBSTITUTE(SUBSTITUTE(SUBSTITUTE(IF(_xlfn.ISFORMULA('#_5 Paste Special'!G32),_xlfn.FORMULATEXT('#_5 Paste Special'!G32),'#_5 Paste Special'!G32),"9","#"),"8","#"),"7","#"),"6","#"),"5","#"),"4","#"),"3","#"),"2","#"),"1","#"),"0","#"),"$","")," ",""),",","@"),"&gt;","@"),"&lt;","@"),"=","@"),")","@"),"(","@"),"^","@"),"/","@"),"+","@"),"*","@"),"-","@"))-LEN(SUBSTITUTE(SUBSTITUTE(SUBSTITUTE(SUBSTITUTE(SUBSTITUTE(SUBSTITUTE(SUBSTITUTE(SUBSTITUTE(SUBSTITUTE(SUBSTITUTE(SUBSTITUTE(SUBSTITUTE(SUBSTITUTE(SUBSTITUTE(SUBSTITUTE(SUBSTITUTE(SUBSTITUTE(SUBSTITUTE(SUBSTITUTE(SUBSTITUTE(SUBSTITUTE(SUBSTITUTE(SUBSTITUTE(SUBSTITUTE(IF(_xlfn.ISFORMULA('#_5 Paste Special'!G32),_xlfn.FORMULATEXT('#_5 Paste Special'!G32),'#_5 Paste Special'!G32),"9","#"),"8","#"),"7","#"),"6","#"),"5","#"),"4","#"),"3","#"),"2","#"),"1","#"),"0","#"),"$","")," ",""),",","@"),"&gt;","@"),"&lt;","@"),"=","@"),")","@"),"(","@"),"^","@"),"/","@"),"+","@"),"*","@"),"-","@"),"@#","")))/2,TRUE,FALSE),"HardCodeMsg",IF(LEN(IF(_xlfn.ISFORMULA('5 Paste Special'!G32),_xlfn.FORMULATEXT('5 Paste Special'!G32),'5 Paste Special'!G32))-LEN(SUBSTITUTE(IF(_xlfn.ISFORMULA('5 Paste Special'!G32),_xlfn.FORMULATEXT('5 Paste Special'!G32),'5 Paste Special'!G32),"""",""))&gt;LEN(IF(_xlfn.ISFORMULA('#_5 Paste Special'!G32),_xlfn.FORMULATEXT('#_5 Paste Special'!G32),'#_5 Paste Special'!G32))-LEN(SUBSTITUTE(IF(_xlfn.ISFORMULA('#_5 Paste Special'!G32),_xlfn.FORMULATEXT('#_5 Paste Special'!G32),'#_5 Paste Special'!G32),"""","")),TRUE,FALSE),"HardQuoteMsg",IF(LEN(IF(_xlfn.ISFORMULA('5 Paste Special'!G32),_xlfn.FORMULATEXT('5 Paste Special'!G32),'5 Paste Special'!G32))-LEN(SUBSTITUTE(IF(_xlfn.ISFORMULA('5 Paste Special'!G32),_xlfn.FORMULATEXT('5 Paste Special'!G32),'5 Paste Special'!G32),"$",""))&lt;LEN(IF(_xlfn.ISFORMULA('#_5 Paste Special'!G32),_xlfn.FORMULATEXT('#_5 Paste Special'!G32),'#_5 Paste Special'!G32))-LEN(SUBSTITUTE(IF(_xlfn.ISFORMULA('#_5 Paste Special'!G32),_xlfn.FORMULATEXT('#_5 Paste Special'!G32),'#_5 Paste Special'!G32),"$","")),TRUE,FALSE),"MissingAbsMsg",_xlfn.IFS(ISTEXT('#_5 Paste Special'!G32),FALSE,ISLOGICAL('#_5 Paste Special'!G32),FALSE,SUBSTITUTE(CELL("format",'#_5 Paste Special'!G32),"-","")=SUBSTITUTE(CELL("format",'5 Paste Special'!G32),"-",""),FALSE,CELL("format",'#_5 Paste Special'!G32)="G",FALSE,AND(CELL("format",'#_5 Paste Special'!G32)="F0",CELL("format",'5 Paste Special'!G32)="G"),FALSE,TRUE,IFERROR(IF(MATCH(CELL("format",'#_5 Paste Special'!G32),FormatCodes_SFX!$A$4:$A$53,0)&gt;0,TRUE),FALSE),TRUE,TRUE),"FormatMsg",TRUE,"PerfectMsg")</f>
        <v>PerfectMsg</v>
      </c>
      <c r="H32" s="215" t="str">
        <f ca="1">_xlfn.IFS(ISBLANK('5 Paste Special'!H32),"",IF(NOT(ISNA('#_5 Paste Special'!H32)),IF(ISNA('5 Paste Special'!H32),TRUE,FALSE),FALSE),"StuNAMsg",IF(AND(ISNA('#_5 Paste Special'!H32),ISNA('5 Paste Special'!H32)),TRUE,FALSE),"PerfectMsg",IF(NOT(ISERROR('#_5 Paste Special'!H32)),IF(ISERROR('5 Paste Special'!H32),TRUE,FALSE),FALSE),"StuErrorMsg",IF(TYPE('#_5 Paste Special'!H32)&lt;&gt;TYPE('5 Paste Special'!H32),TRUE,FALSE),"WrongTypeMsg",IF(_xlfn.ISFORMULA('#_5 Paste Special'!H32),IF(NOT(_xlfn.ISFORMULA('5 Paste Special'!H32)),TRUE),FALSE),"MissingFormulaMsg",IF(NOT(AND(ISNUMBER(FIND("[",_xlfn.FORMULATEXT('#_5 Paste Special'!H32))),ISNUMBER(FIND("!",_xlfn.FORMULATEXT('#_5 Paste Special'!H32))))),AND(ISNUMBER(FIND("[",_xlfn.FORMULATEXT('5 Paste Special'!H32))),ISNUMBER(FIND("!",_xlfn.FORMULATEXT('5 Paste Special'!H32)))),FALSE),"ExternalRefsMsg",IF(ISNUMBER('#_5 Paste Special'!H32),IF(ABS('#_5 Paste Special'!H32-'5 Paste Special'!H32)&gt;0.00001,TRUE,FALSE),IF('#_5 Paste Special'!H32&lt;&gt;'5 Paste Special'!H32,TRUE,FALSE)),IF(ISNUMBER('#_5 Paste Special'!H32),IF('#_5 Paste Special'!H32&gt;'5 Paste Special'!H32,"TooLow","TooHigh"),"WrongAnswer"),NOT(_xlfn.ISFORMULA('#_5 Paste Special'!H32)),IF(_xlfn.IFS(ISTEXT('#_5 Paste Special'!H32),FALSE,ISLOGICAL('#_5 Paste Special'!H32),FALSE,SUBSTITUTE(CELL("format",'#_5 Paste Special'!H32),"-","")=SUBSTITUTE(CELL("format",'5 Paste Special'!H32),"-",""),FALSE,CELL("format",'#_5 Paste Special'!H32)="G",FALSE,AND(CELL("format",'#_5 Paste Special'!H32)="F0",CELL("format",'5 Paste Special'!H32)="G"),FALSE,TRUE,IFERROR(IF(MATCH(CELL("format",'#_5 Paste Special'!H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5 Paste Special'!H32),_xlfn.FORMULATEXT('5 Paste Special'!H32),'5 Paste Special'!H32),"9","#"),"8","#"),"7","#"),"6","#"),"5","#"),"4","#"),"3","#"),"2","#"),"1","#"),"0","#"),"$","")," ",""),",","@"),"&gt;","@"),"&lt;","@"),"=","@"),")","@"),"(","@"),"^","@"),"/","@"),"+","@"),"*","@"),"-","@"))-LEN(SUBSTITUTE(SUBSTITUTE(SUBSTITUTE(SUBSTITUTE(SUBSTITUTE(SUBSTITUTE(SUBSTITUTE(SUBSTITUTE(SUBSTITUTE(SUBSTITUTE(SUBSTITUTE(SUBSTITUTE(SUBSTITUTE(SUBSTITUTE(SUBSTITUTE(SUBSTITUTE(SUBSTITUTE(SUBSTITUTE(SUBSTITUTE(SUBSTITUTE(SUBSTITUTE(SUBSTITUTE(SUBSTITUTE(SUBSTITUTE(IF(_xlfn.ISFORMULA('5 Paste Special'!H32),_xlfn.FORMULATEXT('5 Paste Special'!H32),'5 Paste Special'!H32),"9","#"),"8","#"),"7","#"),"6","#"),"5","#"),"4","#"),"3","#"),"2","#"),"1","#"),"0","#"),"$","")," ",""),",","@"),"&gt;","@"),"&lt;","@"),"=","@"),")","@"),"(","@"),"^","@"),"/","@"),"+","@"),"*","@"),"-","@"),"@#","")))/2&gt;(LEN(SUBSTITUTE(SUBSTITUTE(SUBSTITUTE(SUBSTITUTE(SUBSTITUTE(SUBSTITUTE(SUBSTITUTE(SUBSTITUTE(SUBSTITUTE(SUBSTITUTE(SUBSTITUTE(SUBSTITUTE(SUBSTITUTE(SUBSTITUTE(SUBSTITUTE(SUBSTITUTE(SUBSTITUTE(SUBSTITUTE(SUBSTITUTE(SUBSTITUTE(SUBSTITUTE(SUBSTITUTE(SUBSTITUTE(IF(_xlfn.ISFORMULA('#_5 Paste Special'!H32),_xlfn.FORMULATEXT('#_5 Paste Special'!H32),'#_5 Paste Special'!H32),"9","#"),"8","#"),"7","#"),"6","#"),"5","#"),"4","#"),"3","#"),"2","#"),"1","#"),"0","#"),"$","")," ",""),",","@"),"&gt;","@"),"&lt;","@"),"=","@"),")","@"),"(","@"),"^","@"),"/","@"),"+","@"),"*","@"),"-","@"))-LEN(SUBSTITUTE(SUBSTITUTE(SUBSTITUTE(SUBSTITUTE(SUBSTITUTE(SUBSTITUTE(SUBSTITUTE(SUBSTITUTE(SUBSTITUTE(SUBSTITUTE(SUBSTITUTE(SUBSTITUTE(SUBSTITUTE(SUBSTITUTE(SUBSTITUTE(SUBSTITUTE(SUBSTITUTE(SUBSTITUTE(SUBSTITUTE(SUBSTITUTE(SUBSTITUTE(SUBSTITUTE(SUBSTITUTE(SUBSTITUTE(IF(_xlfn.ISFORMULA('#_5 Paste Special'!H32),_xlfn.FORMULATEXT('#_5 Paste Special'!H32),'#_5 Paste Special'!H32),"9","#"),"8","#"),"7","#"),"6","#"),"5","#"),"4","#"),"3","#"),"2","#"),"1","#"),"0","#"),"$","")," ",""),",","@"),"&gt;","@"),"&lt;","@"),"=","@"),")","@"),"(","@"),"^","@"),"/","@"),"+","@"),"*","@"),"-","@"),"@#","")))/2,TRUE,FALSE),"HardCodeMsg",IF(LEN(IF(_xlfn.ISFORMULA('5 Paste Special'!H32),_xlfn.FORMULATEXT('5 Paste Special'!H32),'5 Paste Special'!H32))-LEN(SUBSTITUTE(IF(_xlfn.ISFORMULA('5 Paste Special'!H32),_xlfn.FORMULATEXT('5 Paste Special'!H32),'5 Paste Special'!H32),"""",""))&gt;LEN(IF(_xlfn.ISFORMULA('#_5 Paste Special'!H32),_xlfn.FORMULATEXT('#_5 Paste Special'!H32),'#_5 Paste Special'!H32))-LEN(SUBSTITUTE(IF(_xlfn.ISFORMULA('#_5 Paste Special'!H32),_xlfn.FORMULATEXT('#_5 Paste Special'!H32),'#_5 Paste Special'!H32),"""","")),TRUE,FALSE),"HardQuoteMsg",IF(LEN(IF(_xlfn.ISFORMULA('5 Paste Special'!H32),_xlfn.FORMULATEXT('5 Paste Special'!H32),'5 Paste Special'!H32))-LEN(SUBSTITUTE(IF(_xlfn.ISFORMULA('5 Paste Special'!H32),_xlfn.FORMULATEXT('5 Paste Special'!H32),'5 Paste Special'!H32),"$",""))&lt;LEN(IF(_xlfn.ISFORMULA('#_5 Paste Special'!H32),_xlfn.FORMULATEXT('#_5 Paste Special'!H32),'#_5 Paste Special'!H32))-LEN(SUBSTITUTE(IF(_xlfn.ISFORMULA('#_5 Paste Special'!H32),_xlfn.FORMULATEXT('#_5 Paste Special'!H32),'#_5 Paste Special'!H32),"$","")),TRUE,FALSE),"MissingAbsMsg",_xlfn.IFS(ISTEXT('#_5 Paste Special'!H32),FALSE,ISLOGICAL('#_5 Paste Special'!H32),FALSE,SUBSTITUTE(CELL("format",'#_5 Paste Special'!H32),"-","")=SUBSTITUTE(CELL("format",'5 Paste Special'!H32),"-",""),FALSE,CELL("format",'#_5 Paste Special'!H32)="G",FALSE,AND(CELL("format",'#_5 Paste Special'!H32)="F0",CELL("format",'5 Paste Special'!H32)="G"),FALSE,TRUE,IFERROR(IF(MATCH(CELL("format",'#_5 Paste Special'!H32),FormatCodes_SFX!$A$4:$A$53,0)&gt;0,TRUE),FALSE),TRUE,TRUE),"FormatMsg",TRUE,"PerfectMsg")</f>
        <v>PerfectMsg</v>
      </c>
      <c r="I32" s="215" t="str">
        <f ca="1">_xlfn.IFS(ISBLANK('5 Paste Special'!I32),"",IF(NOT(ISNA('#_5 Paste Special'!I32)),IF(ISNA('5 Paste Special'!I32),TRUE,FALSE),FALSE),"StuNAMsg",IF(AND(ISNA('#_5 Paste Special'!I32),ISNA('5 Paste Special'!I32)),TRUE,FALSE),"PerfectMsg",IF(NOT(ISERROR('#_5 Paste Special'!I32)),IF(ISERROR('5 Paste Special'!I32),TRUE,FALSE),FALSE),"StuErrorMsg",IF(TYPE('#_5 Paste Special'!I32)&lt;&gt;TYPE('5 Paste Special'!I32),TRUE,FALSE),"WrongTypeMsg",IF(_xlfn.ISFORMULA('#_5 Paste Special'!I32),IF(NOT(_xlfn.ISFORMULA('5 Paste Special'!I32)),TRUE),FALSE),"MissingFormulaMsg",IF(NOT(AND(ISNUMBER(FIND("[",_xlfn.FORMULATEXT('#_5 Paste Special'!I32))),ISNUMBER(FIND("!",_xlfn.FORMULATEXT('#_5 Paste Special'!I32))))),AND(ISNUMBER(FIND("[",_xlfn.FORMULATEXT('5 Paste Special'!I32))),ISNUMBER(FIND("!",_xlfn.FORMULATEXT('5 Paste Special'!I32)))),FALSE),"ExternalRefsMsg",IF(ISNUMBER('#_5 Paste Special'!I32),IF(ABS('#_5 Paste Special'!I32-'5 Paste Special'!I32)&gt;0.00001,TRUE,FALSE),IF('#_5 Paste Special'!I32&lt;&gt;'5 Paste Special'!I32,TRUE,FALSE)),IF(ISNUMBER('#_5 Paste Special'!I32),IF('#_5 Paste Special'!I32&gt;'5 Paste Special'!I32,"TooLow","TooHigh"),"WrongAnswer"),NOT(_xlfn.ISFORMULA('#_5 Paste Special'!I32)),IF(_xlfn.IFS(ISTEXT('#_5 Paste Special'!I32),FALSE,ISLOGICAL('#_5 Paste Special'!I32),FALSE,SUBSTITUTE(CELL("format",'#_5 Paste Special'!I32),"-","")=SUBSTITUTE(CELL("format",'5 Paste Special'!I32),"-",""),FALSE,CELL("format",'#_5 Paste Special'!I32)="G",FALSE,AND(CELL("format",'#_5 Paste Special'!I32)="F0",CELL("format",'5 Paste Special'!I32)="G"),FALSE,TRUE,IFERROR(IF(MATCH(CELL("format",'#_5 Paste Special'!I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5 Paste Special'!I32),_xlfn.FORMULATEXT('5 Paste Special'!I32),'5 Paste Special'!I32),"9","#"),"8","#"),"7","#"),"6","#"),"5","#"),"4","#"),"3","#"),"2","#"),"1","#"),"0","#"),"$","")," ",""),",","@"),"&gt;","@"),"&lt;","@"),"=","@"),")","@"),"(","@"),"^","@"),"/","@"),"+","@"),"*","@"),"-","@"))-LEN(SUBSTITUTE(SUBSTITUTE(SUBSTITUTE(SUBSTITUTE(SUBSTITUTE(SUBSTITUTE(SUBSTITUTE(SUBSTITUTE(SUBSTITUTE(SUBSTITUTE(SUBSTITUTE(SUBSTITUTE(SUBSTITUTE(SUBSTITUTE(SUBSTITUTE(SUBSTITUTE(SUBSTITUTE(SUBSTITUTE(SUBSTITUTE(SUBSTITUTE(SUBSTITUTE(SUBSTITUTE(SUBSTITUTE(SUBSTITUTE(IF(_xlfn.ISFORMULA('5 Paste Special'!I32),_xlfn.FORMULATEXT('5 Paste Special'!I32),'5 Paste Special'!I32),"9","#"),"8","#"),"7","#"),"6","#"),"5","#"),"4","#"),"3","#"),"2","#"),"1","#"),"0","#"),"$","")," ",""),",","@"),"&gt;","@"),"&lt;","@"),"=","@"),")","@"),"(","@"),"^","@"),"/","@"),"+","@"),"*","@"),"-","@"),"@#","")))/2&gt;(LEN(SUBSTITUTE(SUBSTITUTE(SUBSTITUTE(SUBSTITUTE(SUBSTITUTE(SUBSTITUTE(SUBSTITUTE(SUBSTITUTE(SUBSTITUTE(SUBSTITUTE(SUBSTITUTE(SUBSTITUTE(SUBSTITUTE(SUBSTITUTE(SUBSTITUTE(SUBSTITUTE(SUBSTITUTE(SUBSTITUTE(SUBSTITUTE(SUBSTITUTE(SUBSTITUTE(SUBSTITUTE(SUBSTITUTE(IF(_xlfn.ISFORMULA('#_5 Paste Special'!I32),_xlfn.FORMULATEXT('#_5 Paste Special'!I32),'#_5 Paste Special'!I32),"9","#"),"8","#"),"7","#"),"6","#"),"5","#"),"4","#"),"3","#"),"2","#"),"1","#"),"0","#"),"$","")," ",""),",","@"),"&gt;","@"),"&lt;","@"),"=","@"),")","@"),"(","@"),"^","@"),"/","@"),"+","@"),"*","@"),"-","@"))-LEN(SUBSTITUTE(SUBSTITUTE(SUBSTITUTE(SUBSTITUTE(SUBSTITUTE(SUBSTITUTE(SUBSTITUTE(SUBSTITUTE(SUBSTITUTE(SUBSTITUTE(SUBSTITUTE(SUBSTITUTE(SUBSTITUTE(SUBSTITUTE(SUBSTITUTE(SUBSTITUTE(SUBSTITUTE(SUBSTITUTE(SUBSTITUTE(SUBSTITUTE(SUBSTITUTE(SUBSTITUTE(SUBSTITUTE(SUBSTITUTE(IF(_xlfn.ISFORMULA('#_5 Paste Special'!I32),_xlfn.FORMULATEXT('#_5 Paste Special'!I32),'#_5 Paste Special'!I32),"9","#"),"8","#"),"7","#"),"6","#"),"5","#"),"4","#"),"3","#"),"2","#"),"1","#"),"0","#"),"$","")," ",""),",","@"),"&gt;","@"),"&lt;","@"),"=","@"),")","@"),"(","@"),"^","@"),"/","@"),"+","@"),"*","@"),"-","@"),"@#","")))/2,TRUE,FALSE),"HardCodeMsg",IF(LEN(IF(_xlfn.ISFORMULA('5 Paste Special'!I32),_xlfn.FORMULATEXT('5 Paste Special'!I32),'5 Paste Special'!I32))-LEN(SUBSTITUTE(IF(_xlfn.ISFORMULA('5 Paste Special'!I32),_xlfn.FORMULATEXT('5 Paste Special'!I32),'5 Paste Special'!I32),"""",""))&gt;LEN(IF(_xlfn.ISFORMULA('#_5 Paste Special'!I32),_xlfn.FORMULATEXT('#_5 Paste Special'!I32),'#_5 Paste Special'!I32))-LEN(SUBSTITUTE(IF(_xlfn.ISFORMULA('#_5 Paste Special'!I32),_xlfn.FORMULATEXT('#_5 Paste Special'!I32),'#_5 Paste Special'!I32),"""","")),TRUE,FALSE),"HardQuoteMsg",IF(LEN(IF(_xlfn.ISFORMULA('5 Paste Special'!I32),_xlfn.FORMULATEXT('5 Paste Special'!I32),'5 Paste Special'!I32))-LEN(SUBSTITUTE(IF(_xlfn.ISFORMULA('5 Paste Special'!I32),_xlfn.FORMULATEXT('5 Paste Special'!I32),'5 Paste Special'!I32),"$",""))&lt;LEN(IF(_xlfn.ISFORMULA('#_5 Paste Special'!I32),_xlfn.FORMULATEXT('#_5 Paste Special'!I32),'#_5 Paste Special'!I32))-LEN(SUBSTITUTE(IF(_xlfn.ISFORMULA('#_5 Paste Special'!I32),_xlfn.FORMULATEXT('#_5 Paste Special'!I32),'#_5 Paste Special'!I32),"$","")),TRUE,FALSE),"MissingAbsMsg",_xlfn.IFS(ISTEXT('#_5 Paste Special'!I32),FALSE,ISLOGICAL('#_5 Paste Special'!I32),FALSE,SUBSTITUTE(CELL("format",'#_5 Paste Special'!I32),"-","")=SUBSTITUTE(CELL("format",'5 Paste Special'!I32),"-",""),FALSE,CELL("format",'#_5 Paste Special'!I32)="G",FALSE,AND(CELL("format",'#_5 Paste Special'!I32)="F0",CELL("format",'5 Paste Special'!I32)="G"),FALSE,TRUE,IFERROR(IF(MATCH(CELL("format",'#_5 Paste Special'!I32),FormatCodes_SFX!$A$4:$A$53,0)&gt;0,TRUE),FALSE),TRUE,TRUE),"FormatMsg",TRUE,"PerfectMsg")</f>
        <v>PerfectMsg</v>
      </c>
    </row>
  </sheetData>
  <mergeCells count="2">
    <mergeCell ref="B14:J14"/>
    <mergeCell ref="B24:B32"/>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C7CD6-5EE8-4FBB-8672-88637A875B52}">
  <dimension ref="A1:AO32"/>
  <sheetViews>
    <sheetView showGridLines="0" zoomScaleNormal="100" workbookViewId="0">
      <pane ySplit="2" topLeftCell="A3" activePane="bottomLeft" state="frozen"/>
      <selection pane="bottomLeft" activeCell="K23" sqref="K23"/>
    </sheetView>
  </sheetViews>
  <sheetFormatPr defaultColWidth="11" defaultRowHeight="15.75"/>
  <cols>
    <col min="1" max="1" width="8.75" customWidth="1"/>
    <col min="2" max="2" width="16.5" customWidth="1"/>
    <col min="3" max="3" width="15.25" customWidth="1"/>
    <col min="4" max="8" width="13" bestFit="1" customWidth="1"/>
    <col min="9" max="9" width="15.25" bestFit="1" customWidth="1"/>
    <col min="10" max="10" width="13.5" customWidth="1"/>
  </cols>
  <sheetData>
    <row r="1" spans="1:41" ht="22.15" customHeight="1">
      <c r="A1" s="157" t="s">
        <v>556</v>
      </c>
      <c r="B1" s="157" t="s">
        <v>557</v>
      </c>
      <c r="C1" s="157" t="s">
        <v>558</v>
      </c>
      <c r="D1" s="158"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157"/>
      <c r="F1" s="157"/>
      <c r="G1" s="157"/>
      <c r="H1" s="157"/>
      <c r="I1" s="158" t="str" cm="1">
        <f t="array" ref="I1">_xlfn.IFS(ROW(A100)&lt;100,"Undo deleted row or quit without saving",COLUMN(AZ1)&lt;52,"Undo deleted column or quit without saving",ROW(A100)&gt;100,"Undo inserted row or quit without saving",COLUMN(AZ1)&gt;52,"Undo inserted column or quit without saving",Scoreboard!$F$25&lt;&gt;"","Security compromised: Undo last action or quit without saving",TRUE=TRUE,"Connor Guarino")</f>
        <v>Connor Guarino</v>
      </c>
      <c r="J1" s="158"/>
      <c r="K1" s="158"/>
      <c r="L1" s="158" t="s">
        <v>559</v>
      </c>
      <c r="M1" s="158"/>
      <c r="N1" s="158"/>
      <c r="O1" s="158"/>
      <c r="P1" s="159" t="s">
        <v>560</v>
      </c>
      <c r="Q1" s="158"/>
      <c r="R1" s="158"/>
      <c r="S1" s="194" t="s">
        <v>563</v>
      </c>
      <c r="T1" s="161"/>
      <c r="U1" s="160"/>
      <c r="V1" s="161"/>
      <c r="W1" s="160"/>
      <c r="X1" s="157" t="str">
        <f t="shared" ref="X1:AA2" si="0">A1</f>
        <v>earned</v>
      </c>
      <c r="Y1" s="157" t="str">
        <f t="shared" si="0"/>
        <v>possible</v>
      </c>
      <c r="Z1" s="157" t="str">
        <f t="shared" si="0"/>
        <v>cell</v>
      </c>
      <c r="AA1" s="158" t="str">
        <f t="shared" ca="1" si="0"/>
        <v>error</v>
      </c>
      <c r="AB1" s="157"/>
      <c r="AC1" s="157"/>
      <c r="AD1" s="162"/>
      <c r="AE1" s="162"/>
      <c r="AF1" s="158" t="str">
        <f>I1</f>
        <v>Connor Guarino</v>
      </c>
      <c r="AG1" s="158"/>
      <c r="AH1" s="162"/>
      <c r="AI1" s="162"/>
      <c r="AJ1" s="162"/>
      <c r="AK1" s="162"/>
      <c r="AL1" s="158" t="s">
        <v>559</v>
      </c>
      <c r="AM1" s="162"/>
      <c r="AN1" s="162"/>
      <c r="AO1" s="162"/>
    </row>
    <row r="2" spans="1:41" ht="22.9" customHeight="1" thickBot="1">
      <c r="A2" s="163">
        <f ca="1">'5 Paste SpecialSC'!$A$2</f>
        <v>12</v>
      </c>
      <c r="B2" s="164">
        <f>'5 Paste SpecialSC'!$B$2</f>
        <v>12</v>
      </c>
      <c r="C2" s="163" t="str" cm="1">
        <f t="array" aca="1" ref="C2" ca="1">SUBSTITUTE(IF(LEN(CELL("address"))&lt;15,CELL("address"),""),"$","")</f>
        <v/>
      </c>
      <c r="D2" s="165" t="str">
        <f ca="1">IF(ISNUMBER(SEARCH("#REF!",_xlfn.FORMULATEXT(INDIRECT("'5 Paste SpecialSC'!"&amp;C2)))),"DRAGGING CELLS IS NOT PERMITTED. PLEASE UNDO LAST ACTION!!",IF($P$1&lt;&gt;"Feedback OFF",IFERROR(HLOOKUP(INDIRECT("'5 Paste SpecialSC'!"&amp;C2),Feedback_SFX!$B$2:$N$10,IF($P$1="Feedback ON", 2, Feedback_SFX!B1), FALSE), ""),""))</f>
        <v/>
      </c>
      <c r="E2" s="166"/>
      <c r="F2" s="166"/>
      <c r="G2" s="166"/>
      <c r="H2" s="166"/>
      <c r="I2" s="167"/>
      <c r="J2" s="166"/>
      <c r="K2" s="166"/>
      <c r="L2" s="166"/>
      <c r="M2" s="166"/>
      <c r="N2" s="166"/>
      <c r="O2" s="166"/>
      <c r="P2" s="173" t="str">
        <f ca="1">IF(Scoreboard!$E$4="Excel version: Invalid","****ERROR: Scoreboard requires Excel 365 or 2021 to run****", "")</f>
        <v/>
      </c>
      <c r="Q2" s="166"/>
      <c r="R2" s="166"/>
      <c r="S2" s="168"/>
      <c r="T2" s="169"/>
      <c r="U2" s="170"/>
      <c r="V2" s="169"/>
      <c r="W2" s="170"/>
      <c r="X2" s="171">
        <f t="shared" ca="1" si="0"/>
        <v>12</v>
      </c>
      <c r="Y2" s="171">
        <f t="shared" si="0"/>
        <v>12</v>
      </c>
      <c r="Z2" s="171" t="str">
        <f t="shared" ca="1" si="0"/>
        <v/>
      </c>
      <c r="AA2" s="165" t="str">
        <f t="shared" ca="1" si="0"/>
        <v/>
      </c>
      <c r="AB2" s="166"/>
      <c r="AC2" s="166"/>
      <c r="AD2" s="172"/>
      <c r="AE2" s="172"/>
      <c r="AF2" s="172"/>
      <c r="AG2" s="172"/>
      <c r="AH2" s="172"/>
      <c r="AI2" s="172"/>
      <c r="AJ2" s="172"/>
      <c r="AK2" s="172"/>
      <c r="AL2" s="172"/>
      <c r="AM2" s="172"/>
      <c r="AN2" s="172"/>
      <c r="AO2" s="172"/>
    </row>
    <row r="3" spans="1:41" ht="19.149999999999999" customHeight="1"/>
    <row r="4" spans="1:41" ht="16.149999999999999" customHeight="1">
      <c r="B4" s="1" t="s">
        <v>189</v>
      </c>
      <c r="C4" s="14"/>
      <c r="D4" s="14"/>
      <c r="E4" s="14"/>
      <c r="F4" s="14"/>
      <c r="G4" s="14"/>
      <c r="H4" s="14"/>
      <c r="I4" s="14"/>
      <c r="J4" s="14"/>
      <c r="K4" s="2"/>
    </row>
    <row r="5" spans="1:41" ht="16.149999999999999" customHeight="1">
      <c r="B5" s="3" t="s">
        <v>190</v>
      </c>
      <c r="C5" s="15"/>
      <c r="D5" s="15"/>
      <c r="E5" s="15"/>
      <c r="F5" s="15"/>
      <c r="G5" s="15"/>
      <c r="H5" s="15"/>
      <c r="I5" s="15"/>
      <c r="J5" s="15"/>
      <c r="K5" s="4"/>
    </row>
    <row r="6" spans="1:41" ht="16.149999999999999" customHeight="1">
      <c r="B6" s="16" t="s">
        <v>26</v>
      </c>
      <c r="C6" s="15"/>
      <c r="D6" s="15"/>
      <c r="E6" s="15"/>
      <c r="F6" s="15"/>
      <c r="G6" s="15"/>
      <c r="H6" s="15"/>
      <c r="I6" s="15"/>
      <c r="J6" s="15"/>
      <c r="K6" s="4"/>
    </row>
    <row r="7" spans="1:41" ht="16.149999999999999" customHeight="1">
      <c r="B7" s="3" t="s">
        <v>191</v>
      </c>
      <c r="C7" s="15"/>
      <c r="D7" s="15"/>
      <c r="E7" s="15"/>
      <c r="F7" s="15"/>
      <c r="G7" s="15"/>
      <c r="H7" s="15"/>
      <c r="I7" s="15"/>
      <c r="J7" s="15"/>
      <c r="K7" s="4"/>
    </row>
    <row r="8" spans="1:41" ht="16.149999999999999" customHeight="1">
      <c r="B8" s="3" t="s">
        <v>192</v>
      </c>
      <c r="C8" s="15"/>
      <c r="D8" s="15"/>
      <c r="E8" s="15"/>
      <c r="F8" s="15"/>
      <c r="G8" s="15"/>
      <c r="H8" s="15"/>
      <c r="I8" s="15"/>
      <c r="J8" s="15"/>
      <c r="K8" s="4"/>
    </row>
    <row r="9" spans="1:41" ht="16.149999999999999" customHeight="1">
      <c r="B9" s="3" t="s">
        <v>193</v>
      </c>
      <c r="C9" s="15"/>
      <c r="D9" s="15"/>
      <c r="E9" s="15"/>
      <c r="F9" s="15"/>
      <c r="G9" s="15"/>
      <c r="H9" s="15"/>
      <c r="I9" s="15"/>
      <c r="J9" s="15"/>
      <c r="K9" s="4"/>
    </row>
    <row r="10" spans="1:41" ht="15" customHeight="1">
      <c r="B10" s="3" t="s">
        <v>194</v>
      </c>
      <c r="C10" s="15"/>
      <c r="D10" s="15"/>
      <c r="E10" s="15"/>
      <c r="F10" s="15"/>
      <c r="G10" s="15"/>
      <c r="H10" s="15"/>
      <c r="I10" s="15"/>
      <c r="J10" s="15"/>
      <c r="K10" s="4"/>
    </row>
    <row r="11" spans="1:41" ht="15" customHeight="1">
      <c r="B11" s="83"/>
      <c r="C11" s="22"/>
      <c r="D11" s="22"/>
      <c r="E11" s="22"/>
      <c r="F11" s="22"/>
      <c r="G11" s="22"/>
      <c r="H11" s="22"/>
      <c r="I11" s="22"/>
      <c r="J11" s="22"/>
      <c r="K11" s="6"/>
    </row>
    <row r="12" spans="1:41" ht="15" customHeight="1"/>
    <row r="13" spans="1:41" ht="17.25" customHeight="1"/>
    <row r="14" spans="1:41">
      <c r="B14" s="371" t="s">
        <v>195</v>
      </c>
      <c r="C14" s="371"/>
      <c r="D14" s="371"/>
      <c r="E14" s="371"/>
      <c r="F14" s="371"/>
      <c r="G14" s="371"/>
      <c r="H14" s="371"/>
      <c r="I14" s="371"/>
      <c r="J14" s="371"/>
    </row>
    <row r="15" spans="1:41">
      <c r="B15" s="97"/>
      <c r="C15" s="97" t="s">
        <v>196</v>
      </c>
      <c r="D15" s="97" t="s">
        <v>197</v>
      </c>
      <c r="E15" s="97" t="s">
        <v>198</v>
      </c>
      <c r="F15" s="97" t="s">
        <v>199</v>
      </c>
      <c r="G15" s="97" t="s">
        <v>200</v>
      </c>
      <c r="H15" s="97" t="s">
        <v>201</v>
      </c>
      <c r="I15" s="97" t="s">
        <v>202</v>
      </c>
      <c r="J15" s="97" t="s">
        <v>203</v>
      </c>
    </row>
    <row r="16" spans="1:41">
      <c r="B16" s="98" t="s">
        <v>44</v>
      </c>
      <c r="C16" s="99">
        <v>6081</v>
      </c>
      <c r="D16" s="99">
        <v>8754</v>
      </c>
      <c r="E16" s="99">
        <v>9455</v>
      </c>
      <c r="F16" s="99">
        <v>5347</v>
      </c>
      <c r="G16" s="99">
        <v>2936</v>
      </c>
      <c r="H16" s="99">
        <v>2499</v>
      </c>
      <c r="I16" s="362">
        <f>SUM(C16:H16)</f>
        <v>35072</v>
      </c>
      <c r="J16" s="363">
        <f>AVERAGE(C16:H16)</f>
        <v>5845.333333333333</v>
      </c>
    </row>
    <row r="17" spans="2:10">
      <c r="B17" s="98" t="s">
        <v>45</v>
      </c>
      <c r="C17" s="99">
        <v>7346</v>
      </c>
      <c r="D17" s="99">
        <v>9002</v>
      </c>
      <c r="E17" s="99">
        <v>7589</v>
      </c>
      <c r="F17" s="99">
        <v>2481</v>
      </c>
      <c r="G17" s="99">
        <v>5141</v>
      </c>
      <c r="H17" s="99">
        <v>5433</v>
      </c>
      <c r="I17" s="362">
        <f t="shared" ref="I17:I21" si="1">SUM(C17:H17)</f>
        <v>36992</v>
      </c>
      <c r="J17" s="363">
        <f t="shared" ref="J17:J21" si="2">AVERAGE(C17:H17)</f>
        <v>6165.333333333333</v>
      </c>
    </row>
    <row r="18" spans="2:10">
      <c r="B18" s="98" t="s">
        <v>46</v>
      </c>
      <c r="C18" s="99">
        <v>9435</v>
      </c>
      <c r="D18" s="99">
        <v>8392</v>
      </c>
      <c r="E18" s="99">
        <v>6493</v>
      </c>
      <c r="F18" s="99">
        <v>6316</v>
      </c>
      <c r="G18" s="99">
        <v>2078</v>
      </c>
      <c r="H18" s="99">
        <v>2583</v>
      </c>
      <c r="I18" s="362">
        <f t="shared" si="1"/>
        <v>35297</v>
      </c>
      <c r="J18" s="363">
        <f t="shared" si="2"/>
        <v>5882.833333333333</v>
      </c>
    </row>
    <row r="19" spans="2:10">
      <c r="B19" s="98" t="s">
        <v>47</v>
      </c>
      <c r="C19" s="100">
        <v>6582</v>
      </c>
      <c r="D19" s="100">
        <v>9359</v>
      </c>
      <c r="E19" s="100">
        <v>8381</v>
      </c>
      <c r="F19" s="101">
        <v>3372</v>
      </c>
      <c r="G19" s="100">
        <v>5665</v>
      </c>
      <c r="H19" s="100">
        <v>2041</v>
      </c>
      <c r="I19" s="362">
        <f t="shared" si="1"/>
        <v>35400</v>
      </c>
      <c r="J19" s="363">
        <f t="shared" si="2"/>
        <v>5900</v>
      </c>
    </row>
    <row r="20" spans="2:10">
      <c r="B20" s="98" t="s">
        <v>48</v>
      </c>
      <c r="C20" s="100">
        <v>9023</v>
      </c>
      <c r="D20" s="100">
        <v>5311</v>
      </c>
      <c r="E20" s="100">
        <v>7510</v>
      </c>
      <c r="F20" s="100">
        <v>6871</v>
      </c>
      <c r="G20" s="100">
        <v>5826</v>
      </c>
      <c r="H20" s="100">
        <v>6829</v>
      </c>
      <c r="I20" s="362">
        <f t="shared" si="1"/>
        <v>41370</v>
      </c>
      <c r="J20" s="363">
        <f t="shared" si="2"/>
        <v>6895</v>
      </c>
    </row>
    <row r="21" spans="2:10">
      <c r="B21" s="98" t="s">
        <v>49</v>
      </c>
      <c r="C21" s="100">
        <v>7863</v>
      </c>
      <c r="D21" s="100">
        <v>6898</v>
      </c>
      <c r="E21" s="100">
        <v>5340</v>
      </c>
      <c r="F21" s="100">
        <v>2882</v>
      </c>
      <c r="G21" s="100">
        <v>4106</v>
      </c>
      <c r="H21" s="100">
        <v>5167</v>
      </c>
      <c r="I21" s="362">
        <f t="shared" si="1"/>
        <v>32256</v>
      </c>
      <c r="J21" s="363">
        <f t="shared" si="2"/>
        <v>5376</v>
      </c>
    </row>
    <row r="24" spans="2:10" ht="15.75" customHeight="1">
      <c r="B24" s="371" t="s">
        <v>195</v>
      </c>
      <c r="C24" s="97"/>
      <c r="D24" s="97" t="s">
        <v>44</v>
      </c>
      <c r="E24" s="97" t="s">
        <v>45</v>
      </c>
      <c r="F24" s="97" t="s">
        <v>46</v>
      </c>
      <c r="G24" s="97" t="s">
        <v>47</v>
      </c>
      <c r="H24" s="97" t="s">
        <v>48</v>
      </c>
      <c r="I24" s="97" t="s">
        <v>49</v>
      </c>
    </row>
    <row r="25" spans="2:10" ht="15.75" customHeight="1">
      <c r="B25" s="371"/>
      <c r="C25" s="98" t="s">
        <v>196</v>
      </c>
      <c r="D25" s="102">
        <v>6081</v>
      </c>
      <c r="E25" s="102">
        <v>7346</v>
      </c>
      <c r="F25" s="102">
        <v>9435</v>
      </c>
      <c r="G25" s="102">
        <v>6582</v>
      </c>
      <c r="H25" s="102">
        <v>9023</v>
      </c>
      <c r="I25" s="102">
        <v>7863</v>
      </c>
    </row>
    <row r="26" spans="2:10" ht="15.75" customHeight="1">
      <c r="B26" s="371"/>
      <c r="C26" s="98" t="s">
        <v>197</v>
      </c>
      <c r="D26" s="102">
        <v>8754</v>
      </c>
      <c r="E26" s="102">
        <v>9002</v>
      </c>
      <c r="F26" s="102">
        <v>8392</v>
      </c>
      <c r="G26" s="102">
        <v>9359</v>
      </c>
      <c r="H26" s="102">
        <v>5311</v>
      </c>
      <c r="I26" s="102">
        <v>6898</v>
      </c>
    </row>
    <row r="27" spans="2:10" ht="15.75" customHeight="1">
      <c r="B27" s="371"/>
      <c r="C27" s="98" t="s">
        <v>198</v>
      </c>
      <c r="D27" s="102">
        <v>9455</v>
      </c>
      <c r="E27" s="102">
        <v>7589</v>
      </c>
      <c r="F27" s="102">
        <v>6493</v>
      </c>
      <c r="G27" s="102">
        <v>8381</v>
      </c>
      <c r="H27" s="102">
        <v>7510</v>
      </c>
      <c r="I27" s="102">
        <v>5340</v>
      </c>
    </row>
    <row r="28" spans="2:10" ht="15.75" customHeight="1">
      <c r="B28" s="371"/>
      <c r="C28" s="98" t="s">
        <v>199</v>
      </c>
      <c r="D28" s="102">
        <v>5347</v>
      </c>
      <c r="E28" s="102">
        <v>2481</v>
      </c>
      <c r="F28" s="102">
        <v>6316</v>
      </c>
      <c r="G28" s="102">
        <v>3372</v>
      </c>
      <c r="H28" s="102">
        <v>6871</v>
      </c>
      <c r="I28" s="102">
        <v>2882</v>
      </c>
    </row>
    <row r="29" spans="2:10" ht="15.75" customHeight="1">
      <c r="B29" s="371"/>
      <c r="C29" s="98" t="s">
        <v>200</v>
      </c>
      <c r="D29" s="102">
        <v>2936</v>
      </c>
      <c r="E29" s="102">
        <v>5141</v>
      </c>
      <c r="F29" s="102">
        <v>2078</v>
      </c>
      <c r="G29" s="102">
        <v>5665</v>
      </c>
      <c r="H29" s="102">
        <v>5826</v>
      </c>
      <c r="I29" s="102">
        <v>4106</v>
      </c>
    </row>
    <row r="30" spans="2:10" ht="15.75" customHeight="1">
      <c r="B30" s="371"/>
      <c r="C30" s="98" t="s">
        <v>201</v>
      </c>
      <c r="D30" s="102">
        <v>2499</v>
      </c>
      <c r="E30" s="102">
        <v>5433</v>
      </c>
      <c r="F30" s="102">
        <v>2583</v>
      </c>
      <c r="G30" s="102">
        <v>2041</v>
      </c>
      <c r="H30" s="102">
        <v>6829</v>
      </c>
      <c r="I30" s="102">
        <v>5167</v>
      </c>
    </row>
    <row r="31" spans="2:10" ht="15.75" customHeight="1">
      <c r="B31" s="371"/>
      <c r="C31" s="98" t="s">
        <v>202</v>
      </c>
      <c r="D31" s="362">
        <f>SUM(D25:D30)</f>
        <v>35072</v>
      </c>
      <c r="E31" s="362">
        <f t="shared" ref="E31:I31" si="3">SUM(E25:E30)</f>
        <v>36992</v>
      </c>
      <c r="F31" s="362">
        <f t="shared" si="3"/>
        <v>35297</v>
      </c>
      <c r="G31" s="362">
        <f t="shared" si="3"/>
        <v>35400</v>
      </c>
      <c r="H31" s="362">
        <f t="shared" si="3"/>
        <v>41370</v>
      </c>
      <c r="I31" s="362">
        <f t="shared" si="3"/>
        <v>32256</v>
      </c>
    </row>
    <row r="32" spans="2:10" ht="15.75" customHeight="1">
      <c r="B32" s="371"/>
      <c r="C32" s="98" t="s">
        <v>203</v>
      </c>
      <c r="D32" s="363">
        <f>AVERAGE(D25:D30)</f>
        <v>5845.333333333333</v>
      </c>
      <c r="E32" s="363">
        <f t="shared" ref="E32:I32" si="4">AVERAGE(E25:E30)</f>
        <v>6165.333333333333</v>
      </c>
      <c r="F32" s="363">
        <f t="shared" si="4"/>
        <v>5882.833333333333</v>
      </c>
      <c r="G32" s="363">
        <f t="shared" si="4"/>
        <v>5900</v>
      </c>
      <c r="H32" s="363">
        <f t="shared" si="4"/>
        <v>6895</v>
      </c>
      <c r="I32" s="363">
        <f t="shared" si="4"/>
        <v>5376</v>
      </c>
    </row>
  </sheetData>
  <mergeCells count="2">
    <mergeCell ref="B14:J14"/>
    <mergeCell ref="B24:B32"/>
  </mergeCells>
  <conditionalFormatting sqref="A1:A2">
    <cfRule type="expression" dxfId="245" priority="12">
      <formula>$A$2/$B$2&gt;=0.076</formula>
    </cfRule>
  </conditionalFormatting>
  <conditionalFormatting sqref="A1:O2 Q1:R1 X1:AO2 P2:R2">
    <cfRule type="expression" dxfId="244" priority="5">
      <formula>$P$1="Feedback OFF"</formula>
    </cfRule>
  </conditionalFormatting>
  <conditionalFormatting sqref="A3:AA100">
    <cfRule type="expression" dxfId="242" priority="2" stopIfTrue="1">
      <formula>$D$2="DRAGGING CELLS IS NOT PERMITTED. PLEASE UNDO LAST ACTION!!"</formula>
    </cfRule>
  </conditionalFormatting>
  <conditionalFormatting sqref="B1:B2">
    <cfRule type="expression" dxfId="237" priority="13">
      <formula>$A$2/$B$2&gt;=0.153</formula>
    </cfRule>
  </conditionalFormatting>
  <conditionalFormatting sqref="C1:C2">
    <cfRule type="expression" dxfId="236" priority="14">
      <formula>$A$2/$B$2&gt;=0.23</formula>
    </cfRule>
  </conditionalFormatting>
  <conditionalFormatting sqref="D1:D2">
    <cfRule type="expression" dxfId="235" priority="15">
      <formula>$A$2/$B$2&gt;=0.307</formula>
    </cfRule>
  </conditionalFormatting>
  <conditionalFormatting sqref="E1:E2">
    <cfRule type="expression" dxfId="234" priority="16">
      <formula>$A$2/$B$2&gt;=0.384</formula>
    </cfRule>
  </conditionalFormatting>
  <conditionalFormatting sqref="F1:F2">
    <cfRule type="expression" dxfId="233" priority="17">
      <formula>$A$2/$B$2&gt;=0.461</formula>
    </cfRule>
  </conditionalFormatting>
  <conditionalFormatting sqref="G1:G2">
    <cfRule type="expression" dxfId="232" priority="18">
      <formula>$A$2/$B$2&gt;=0.538</formula>
    </cfRule>
  </conditionalFormatting>
  <conditionalFormatting sqref="H1:H2">
    <cfRule type="expression" dxfId="231" priority="19">
      <formula>$A$2/$B$2&gt;=0.615</formula>
    </cfRule>
  </conditionalFormatting>
  <conditionalFormatting sqref="I1:P2">
    <cfRule type="expression" dxfId="229" priority="20">
      <formula>$A$2/$B$2&gt;=0.692</formula>
    </cfRule>
  </conditionalFormatting>
  <conditionalFormatting sqref="L1">
    <cfRule type="expression" dxfId="228" priority="8">
      <formula>$A$2/$B$2&gt;=0.846</formula>
    </cfRule>
  </conditionalFormatting>
  <conditionalFormatting sqref="O1">
    <cfRule type="expression" dxfId="227" priority="11">
      <formula>$A$2/$B$2&gt;=0.846</formula>
    </cfRule>
  </conditionalFormatting>
  <conditionalFormatting sqref="P1">
    <cfRule type="expression" dxfId="226" priority="6">
      <formula>$P$1&lt;&gt;""</formula>
    </cfRule>
  </conditionalFormatting>
  <conditionalFormatting sqref="Q1:R2">
    <cfRule type="expression" dxfId="225" priority="7">
      <formula>$A$2/$B$2&gt;=0.846</formula>
    </cfRule>
  </conditionalFormatting>
  <conditionalFormatting sqref="X1:AF1 AH1:AK1 AM1:AO1 X2:AO2">
    <cfRule type="expression" dxfId="224" priority="21">
      <formula>$A$2/$B$2&gt;=1</formula>
    </cfRule>
  </conditionalFormatting>
  <conditionalFormatting sqref="AG1">
    <cfRule type="expression" dxfId="223" priority="10">
      <formula>$A$2/$B$2&gt;=0.846</formula>
    </cfRule>
  </conditionalFormatting>
  <conditionalFormatting sqref="AL1">
    <cfRule type="expression" dxfId="222" priority="9">
      <formula>$A$2/$B$2&gt;=0.846</formula>
    </cfRule>
  </conditionalFormatting>
  <dataValidations count="1">
    <dataValidation type="list" allowBlank="1" showInputMessage="1" showErrorMessage="1" sqref="P1" xr:uid="{BC958A4A-A362-414D-9A8F-6FDFAA89BEB8}">
      <formula1>"Feedback ON, Taunting ON, Feedback OFF"</formula1>
    </dataValidation>
  </dataValidations>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stopIfTrue="1" id="{5290D699-0F83-435B-9BD7-42BE51A8E0EE}">
            <xm:f>Scoreboard!$E$4="Excel version: Invalid"</xm:f>
            <x14:dxf>
              <font>
                <color rgb="FF9C0006"/>
              </font>
              <fill>
                <patternFill>
                  <fgColor indexed="64"/>
                  <bgColor rgb="FFFFC7CE"/>
                </patternFill>
              </fill>
            </x14:dxf>
          </x14:cfRule>
          <x14:cfRule type="expression" priority="3" stopIfTrue="1" id="{1AE6814B-7E80-47D3-A62C-706147935842}">
            <xm:f>Scoreboard!$F$25&lt;&gt;""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1BC7786C-D5C8-4482-B74D-72F19D53DA09}">
            <xm:f>AND($P$1&lt;&gt;"Feedback OFF",IF('5 Paste SpecialSC'!A3=Feedback_SFX!$C$2, TRUE, FALSE))</xm:f>
            <x14:dxf>
              <fill>
                <patternFill>
                  <bgColor rgb="FFCEEED0"/>
                </patternFill>
              </fill>
            </x14:dxf>
          </x14:cfRule>
          <x14:cfRule type="expression" priority="23" stopIfTrue="1" id="{27D7D4E2-58C2-4B8B-BE4C-B426C01049F6}">
            <xm:f>AND($P$1&lt;&gt;"Feedback OFF",IF('5 Paste SpecialSC'!A3=Feedback_SFX!$K$2, TRUE, FALSE))</xm:f>
            <x14:dxf>
              <fill>
                <patternFill>
                  <bgColor rgb="FFFFFF64"/>
                </patternFill>
              </fill>
            </x14:dxf>
          </x14:cfRule>
          <x14:cfRule type="expression" priority="24" stopIfTrue="1" id="{0B108BF7-6B81-40B3-8421-765D404504F7}">
            <xm:f>AND($P$1&lt;&gt;"Feedback OFF",AND(IF('5 Paste SpecialSC'!A3&lt;&gt;Feedback_SFX!$C$2, TRUE, FALSE),'5 Paste SpecialSC'!A3&lt;&gt;"",_xlfn.ISFORMULA('5 Paste SpecialSC'!A3)))</xm:f>
            <x14:dxf>
              <fill>
                <patternFill>
                  <bgColor rgb="FFFF99CC"/>
                </patternFill>
              </fill>
            </x14:dxf>
          </x14:cfRule>
          <xm:sqref>A3:AL32</xm:sqref>
        </x14:conditionalFormatting>
        <x14:conditionalFormatting xmlns:xm="http://schemas.microsoft.com/office/excel/2006/main">
          <x14:cfRule type="expression" priority="4" stopIfTrue="1" id="{5B43409D-E1ED-4E97-8DBD-DC12171D3929}">
            <xm:f>Scoreboard!$F$25&lt;&gt;""</xm:f>
            <x14:dxf>
              <font>
                <color rgb="FF9C0006"/>
              </font>
              <fill>
                <patternFill>
                  <fgColor indexed="64"/>
                  <bgColor rgb="FFFFC7CE"/>
                </patternFill>
              </fill>
            </x14:dxf>
          </x14:cfRule>
          <xm:sqref>I1:N1</xm:sqref>
        </x14:conditionalFormatting>
      </x14:conditionalFormatting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4E346-5C2D-492C-B906-584F59D55221}">
  <sheetPr>
    <tabColor rgb="FF4FADEA"/>
  </sheetPr>
  <dimension ref="A1:AL32"/>
  <sheetViews>
    <sheetView zoomScaleNormal="100" workbookViewId="0">
      <pane ySplit="2" topLeftCell="A3" activePane="bottomLeft" state="frozen"/>
      <selection pane="bottomLeft" activeCell="A3" sqref="A3:XFD3"/>
    </sheetView>
  </sheetViews>
  <sheetFormatPr defaultColWidth="11" defaultRowHeight="8.25"/>
  <cols>
    <col min="1" max="1" width="2.25" style="174" customWidth="1"/>
    <col min="2" max="2" width="16.5" style="174" customWidth="1"/>
    <col min="3" max="3" width="15.25" style="174" customWidth="1"/>
    <col min="4" max="4" width="19.75" style="174" bestFit="1" customWidth="1"/>
    <col min="5" max="5" width="19.875" style="174" bestFit="1" customWidth="1"/>
    <col min="6" max="6" width="19.75" style="174" bestFit="1" customWidth="1"/>
    <col min="7" max="7" width="20.25" style="174" bestFit="1" customWidth="1"/>
    <col min="8" max="9" width="21.75" style="174" bestFit="1" customWidth="1"/>
    <col min="10" max="10" width="13.5" style="174" customWidth="1"/>
    <col min="11" max="31" width="11" style="174"/>
    <col min="32" max="32" width="11.125" style="174" bestFit="1" customWidth="1"/>
    <col min="33" max="16384" width="11" style="174"/>
  </cols>
  <sheetData>
    <row r="1" spans="1:38" ht="22.15" customHeight="1">
      <c r="A1" s="179" t="s">
        <v>556</v>
      </c>
      <c r="B1" s="179" t="s">
        <v>557</v>
      </c>
      <c r="C1" s="179" t="s">
        <v>558</v>
      </c>
      <c r="D1" s="178"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179"/>
      <c r="F1" s="179"/>
      <c r="G1" s="179"/>
      <c r="H1" s="179"/>
      <c r="I1" s="178" t="str">
        <f>'5 Paste SpecialSC'!$I$1</f>
        <v>Connor Guarino</v>
      </c>
      <c r="J1" s="178"/>
      <c r="K1" s="178"/>
      <c r="L1" s="178" t="s">
        <v>559</v>
      </c>
      <c r="M1" s="178"/>
      <c r="N1" s="178"/>
      <c r="O1" s="178"/>
      <c r="P1" s="178" t="s">
        <v>560</v>
      </c>
      <c r="Q1" s="178"/>
      <c r="R1" s="178"/>
      <c r="X1" s="179" t="str">
        <f t="shared" ref="X1:AA2" si="0">A1</f>
        <v>earned</v>
      </c>
      <c r="Y1" s="179" t="str">
        <f t="shared" si="0"/>
        <v>possible</v>
      </c>
      <c r="Z1" s="179" t="str">
        <f t="shared" si="0"/>
        <v>cell</v>
      </c>
      <c r="AA1" s="178" t="str">
        <f t="shared" ca="1" si="0"/>
        <v>error</v>
      </c>
      <c r="AB1" s="179"/>
      <c r="AC1" s="179"/>
      <c r="AF1" s="178" t="str">
        <f>I1</f>
        <v>Connor Guarino</v>
      </c>
      <c r="AG1" s="178"/>
      <c r="AL1" s="178" t="s">
        <v>559</v>
      </c>
    </row>
    <row r="2" spans="1:38" ht="22.9" customHeight="1">
      <c r="A2" s="179">
        <f ca="1">'5 Paste SpecialSC'!$A$2</f>
        <v>12</v>
      </c>
      <c r="B2" s="180">
        <f>'5 Paste SpecialSC'!$B$2</f>
        <v>12</v>
      </c>
      <c r="C2" s="179" t="str" cm="1">
        <f t="array" aca="1" ref="C2" ca="1">SUBSTITUTE(IF(LEN(CELL("address"))&lt;15,CELL("address"),""),"$","")</f>
        <v/>
      </c>
      <c r="D2" s="178" t="str">
        <f ca="1">IF(ISNUMBER(SEARCH("#REF!",_xlfn.FORMULATEXT(INDIRECT("'5 Paste SpecialSC'!"&amp;C2)))),"DRAGGING CELLS IS NOT PERMITTED. PLEASE UNDO LAST ACTION!!",IF($P$1&lt;&gt;"Feedback OFF",IFERROR(HLOOKUP(INDIRECT("'5 Paste SpecialSC'!"&amp;C2),Feedback_SFX!$B$2:$N$10,IF($P$1="Feedback ON", 2, Feedback_SFX!B1), FALSE), ""),""))</f>
        <v/>
      </c>
      <c r="E2" s="179"/>
      <c r="F2" s="179"/>
      <c r="G2" s="179"/>
      <c r="H2" s="179"/>
      <c r="I2" s="181"/>
      <c r="J2" s="179"/>
      <c r="K2" s="179"/>
      <c r="L2" s="179"/>
      <c r="M2" s="179"/>
      <c r="N2" s="179"/>
      <c r="O2" s="179"/>
      <c r="P2" s="179"/>
      <c r="Q2" s="179"/>
      <c r="R2" s="179"/>
      <c r="X2" s="182">
        <f t="shared" ca="1" si="0"/>
        <v>12</v>
      </c>
      <c r="Y2" s="182">
        <f t="shared" si="0"/>
        <v>12</v>
      </c>
      <c r="Z2" s="182" t="str">
        <f t="shared" ca="1" si="0"/>
        <v/>
      </c>
      <c r="AA2" s="178" t="str">
        <f t="shared" ca="1" si="0"/>
        <v/>
      </c>
      <c r="AB2" s="179"/>
      <c r="AC2" s="179"/>
    </row>
    <row r="3" spans="1:38" ht="19.149999999999999" customHeight="1"/>
    <row r="4" spans="1:38" ht="16.149999999999999" customHeight="1">
      <c r="B4" s="175" t="s">
        <v>189</v>
      </c>
    </row>
    <row r="5" spans="1:38" ht="16.149999999999999" customHeight="1">
      <c r="B5" s="174" t="s">
        <v>190</v>
      </c>
    </row>
    <row r="6" spans="1:38" ht="16.149999999999999" customHeight="1">
      <c r="B6" s="175" t="s">
        <v>26</v>
      </c>
    </row>
    <row r="7" spans="1:38" ht="16.149999999999999" customHeight="1">
      <c r="B7" s="174" t="s">
        <v>191</v>
      </c>
    </row>
    <row r="8" spans="1:38" ht="16.149999999999999" customHeight="1">
      <c r="B8" s="174" t="s">
        <v>192</v>
      </c>
    </row>
    <row r="9" spans="1:38" ht="16.149999999999999" customHeight="1">
      <c r="B9" s="174" t="s">
        <v>193</v>
      </c>
    </row>
    <row r="10" spans="1:38" ht="15" customHeight="1">
      <c r="B10" s="174" t="s">
        <v>194</v>
      </c>
    </row>
    <row r="11" spans="1:38" ht="15" customHeight="1"/>
    <row r="12" spans="1:38" ht="15" customHeight="1"/>
    <row r="13" spans="1:38" ht="17.25" customHeight="1"/>
    <row r="14" spans="1:38">
      <c r="B14" s="366" t="s">
        <v>195</v>
      </c>
      <c r="C14" s="366"/>
      <c r="D14" s="366"/>
      <c r="E14" s="366"/>
      <c r="F14" s="366"/>
      <c r="G14" s="366"/>
      <c r="H14" s="366"/>
      <c r="I14" s="366"/>
      <c r="J14" s="366"/>
    </row>
    <row r="15" spans="1:38">
      <c r="B15" s="208"/>
      <c r="C15" s="208" t="s">
        <v>196</v>
      </c>
      <c r="D15" s="208" t="s">
        <v>197</v>
      </c>
      <c r="E15" s="208" t="s">
        <v>198</v>
      </c>
      <c r="F15" s="208" t="s">
        <v>199</v>
      </c>
      <c r="G15" s="208" t="s">
        <v>200</v>
      </c>
      <c r="H15" s="208" t="s">
        <v>201</v>
      </c>
      <c r="I15" s="208" t="s">
        <v>202</v>
      </c>
      <c r="J15" s="208" t="s">
        <v>203</v>
      </c>
    </row>
    <row r="16" spans="1:38">
      <c r="B16" s="244" t="s">
        <v>44</v>
      </c>
      <c r="C16" s="215">
        <v>6081</v>
      </c>
      <c r="D16" s="215">
        <v>8754</v>
      </c>
      <c r="E16" s="215">
        <v>9455</v>
      </c>
      <c r="F16" s="215">
        <v>5347</v>
      </c>
      <c r="G16" s="215">
        <v>2936</v>
      </c>
      <c r="H16" s="215">
        <v>2499</v>
      </c>
      <c r="I16" s="215">
        <f>SUM(C16:H16)</f>
        <v>35072</v>
      </c>
      <c r="J16" s="215">
        <f>AVERAGE(C16:H16)</f>
        <v>5845.333333333333</v>
      </c>
    </row>
    <row r="17" spans="2:10">
      <c r="B17" s="244" t="s">
        <v>45</v>
      </c>
      <c r="C17" s="215">
        <v>7346</v>
      </c>
      <c r="D17" s="215">
        <v>9002</v>
      </c>
      <c r="E17" s="215">
        <v>7589</v>
      </c>
      <c r="F17" s="215">
        <v>2481</v>
      </c>
      <c r="G17" s="215">
        <v>5141</v>
      </c>
      <c r="H17" s="215">
        <v>5433</v>
      </c>
      <c r="I17" s="215">
        <f t="shared" ref="I17:I21" si="1">SUM(C17:H17)</f>
        <v>36992</v>
      </c>
      <c r="J17" s="215">
        <f t="shared" ref="J17:J21" si="2">AVERAGE(C17:H17)</f>
        <v>6165.333333333333</v>
      </c>
    </row>
    <row r="18" spans="2:10">
      <c r="B18" s="244" t="s">
        <v>46</v>
      </c>
      <c r="C18" s="215">
        <v>9435</v>
      </c>
      <c r="D18" s="215">
        <v>8392</v>
      </c>
      <c r="E18" s="215">
        <v>6493</v>
      </c>
      <c r="F18" s="215">
        <v>6316</v>
      </c>
      <c r="G18" s="215">
        <v>2078</v>
      </c>
      <c r="H18" s="215">
        <v>2583</v>
      </c>
      <c r="I18" s="215">
        <f t="shared" si="1"/>
        <v>35297</v>
      </c>
      <c r="J18" s="215">
        <f t="shared" si="2"/>
        <v>5882.833333333333</v>
      </c>
    </row>
    <row r="19" spans="2:10">
      <c r="B19" s="244" t="s">
        <v>47</v>
      </c>
      <c r="C19" s="215">
        <v>6582</v>
      </c>
      <c r="D19" s="215">
        <v>9359</v>
      </c>
      <c r="E19" s="215">
        <v>8381</v>
      </c>
      <c r="F19" s="215">
        <v>3372</v>
      </c>
      <c r="G19" s="215">
        <v>5665</v>
      </c>
      <c r="H19" s="215">
        <v>2041</v>
      </c>
      <c r="I19" s="215">
        <f t="shared" si="1"/>
        <v>35400</v>
      </c>
      <c r="J19" s="215">
        <f t="shared" si="2"/>
        <v>5900</v>
      </c>
    </row>
    <row r="20" spans="2:10">
      <c r="B20" s="244" t="s">
        <v>48</v>
      </c>
      <c r="C20" s="215">
        <v>9023</v>
      </c>
      <c r="D20" s="215">
        <v>5311</v>
      </c>
      <c r="E20" s="215">
        <v>7510</v>
      </c>
      <c r="F20" s="215">
        <v>6871</v>
      </c>
      <c r="G20" s="215">
        <v>5826</v>
      </c>
      <c r="H20" s="215">
        <v>6829</v>
      </c>
      <c r="I20" s="215">
        <f t="shared" si="1"/>
        <v>41370</v>
      </c>
      <c r="J20" s="215">
        <f t="shared" si="2"/>
        <v>6895</v>
      </c>
    </row>
    <row r="21" spans="2:10">
      <c r="B21" s="244" t="s">
        <v>49</v>
      </c>
      <c r="C21" s="215">
        <v>7863</v>
      </c>
      <c r="D21" s="215">
        <v>6898</v>
      </c>
      <c r="E21" s="215">
        <v>5340</v>
      </c>
      <c r="F21" s="215">
        <v>2882</v>
      </c>
      <c r="G21" s="215">
        <v>4106</v>
      </c>
      <c r="H21" s="215">
        <v>5167</v>
      </c>
      <c r="I21" s="215">
        <f t="shared" si="1"/>
        <v>32256</v>
      </c>
      <c r="J21" s="215">
        <f t="shared" si="2"/>
        <v>5376</v>
      </c>
    </row>
    <row r="24" spans="2:10" ht="15.75" customHeight="1">
      <c r="B24" s="366" t="s">
        <v>195</v>
      </c>
      <c r="C24" s="208"/>
      <c r="D24" s="208" t="s">
        <v>44</v>
      </c>
      <c r="E24" s="208" t="s">
        <v>45</v>
      </c>
      <c r="F24" s="208" t="s">
        <v>46</v>
      </c>
      <c r="G24" s="208" t="s">
        <v>47</v>
      </c>
      <c r="H24" s="208" t="s">
        <v>48</v>
      </c>
      <c r="I24" s="208" t="s">
        <v>49</v>
      </c>
    </row>
    <row r="25" spans="2:10" ht="15.75" customHeight="1">
      <c r="B25" s="366"/>
      <c r="C25" s="244" t="s">
        <v>196</v>
      </c>
      <c r="D25" s="215">
        <v>6081</v>
      </c>
      <c r="E25" s="215">
        <v>7346</v>
      </c>
      <c r="F25" s="215">
        <v>9435</v>
      </c>
      <c r="G25" s="215">
        <v>6582</v>
      </c>
      <c r="H25" s="215">
        <v>9023</v>
      </c>
      <c r="I25" s="215">
        <v>7863</v>
      </c>
    </row>
    <row r="26" spans="2:10" ht="15.75" customHeight="1">
      <c r="B26" s="366"/>
      <c r="C26" s="244" t="s">
        <v>197</v>
      </c>
      <c r="D26" s="215">
        <v>8754</v>
      </c>
      <c r="E26" s="215">
        <v>9002</v>
      </c>
      <c r="F26" s="215">
        <v>8392</v>
      </c>
      <c r="G26" s="215">
        <v>9359</v>
      </c>
      <c r="H26" s="215">
        <v>5311</v>
      </c>
      <c r="I26" s="215">
        <v>6898</v>
      </c>
    </row>
    <row r="27" spans="2:10" ht="15.75" customHeight="1">
      <c r="B27" s="366"/>
      <c r="C27" s="244" t="s">
        <v>198</v>
      </c>
      <c r="D27" s="215">
        <v>9455</v>
      </c>
      <c r="E27" s="215">
        <v>7589</v>
      </c>
      <c r="F27" s="215">
        <v>6493</v>
      </c>
      <c r="G27" s="215">
        <v>8381</v>
      </c>
      <c r="H27" s="215">
        <v>7510</v>
      </c>
      <c r="I27" s="215">
        <v>5340</v>
      </c>
    </row>
    <row r="28" spans="2:10" ht="15.75" customHeight="1">
      <c r="B28" s="366"/>
      <c r="C28" s="244" t="s">
        <v>199</v>
      </c>
      <c r="D28" s="215">
        <v>5347</v>
      </c>
      <c r="E28" s="215">
        <v>2481</v>
      </c>
      <c r="F28" s="215">
        <v>6316</v>
      </c>
      <c r="G28" s="215">
        <v>3372</v>
      </c>
      <c r="H28" s="215">
        <v>6871</v>
      </c>
      <c r="I28" s="215">
        <v>2882</v>
      </c>
    </row>
    <row r="29" spans="2:10" ht="15.75" customHeight="1">
      <c r="B29" s="366"/>
      <c r="C29" s="244" t="s">
        <v>200</v>
      </c>
      <c r="D29" s="215">
        <v>2936</v>
      </c>
      <c r="E29" s="215">
        <v>5141</v>
      </c>
      <c r="F29" s="215">
        <v>2078</v>
      </c>
      <c r="G29" s="215">
        <v>5665</v>
      </c>
      <c r="H29" s="215">
        <v>5826</v>
      </c>
      <c r="I29" s="215">
        <v>4106</v>
      </c>
    </row>
    <row r="30" spans="2:10" ht="15.75" customHeight="1">
      <c r="B30" s="366"/>
      <c r="C30" s="244" t="s">
        <v>201</v>
      </c>
      <c r="D30" s="215">
        <v>2499</v>
      </c>
      <c r="E30" s="215">
        <v>5433</v>
      </c>
      <c r="F30" s="215">
        <v>2583</v>
      </c>
      <c r="G30" s="215">
        <v>2041</v>
      </c>
      <c r="H30" s="215">
        <v>6829</v>
      </c>
      <c r="I30" s="215">
        <v>5167</v>
      </c>
    </row>
    <row r="31" spans="2:10" ht="15.75" customHeight="1">
      <c r="B31" s="366"/>
      <c r="C31" s="244" t="s">
        <v>202</v>
      </c>
      <c r="D31" s="215">
        <f t="shared" ref="D31:I31" si="3">SUM(D25:D30)</f>
        <v>35072</v>
      </c>
      <c r="E31" s="215">
        <f t="shared" si="3"/>
        <v>36992</v>
      </c>
      <c r="F31" s="215">
        <f t="shared" si="3"/>
        <v>35297</v>
      </c>
      <c r="G31" s="215">
        <f t="shared" si="3"/>
        <v>35400</v>
      </c>
      <c r="H31" s="215">
        <f t="shared" si="3"/>
        <v>41370</v>
      </c>
      <c r="I31" s="215">
        <f t="shared" si="3"/>
        <v>32256</v>
      </c>
    </row>
    <row r="32" spans="2:10" ht="15.75" customHeight="1">
      <c r="B32" s="366"/>
      <c r="C32" s="244" t="s">
        <v>203</v>
      </c>
      <c r="D32" s="215">
        <f t="shared" ref="D32:I32" si="4">AVERAGE(D25:D30)</f>
        <v>5845.333333333333</v>
      </c>
      <c r="E32" s="215">
        <f t="shared" si="4"/>
        <v>6165.333333333333</v>
      </c>
      <c r="F32" s="215">
        <f t="shared" si="4"/>
        <v>5882.833333333333</v>
      </c>
      <c r="G32" s="215">
        <f t="shared" si="4"/>
        <v>5900</v>
      </c>
      <c r="H32" s="215">
        <f t="shared" si="4"/>
        <v>6895</v>
      </c>
      <c r="I32" s="215">
        <f t="shared" si="4"/>
        <v>5376</v>
      </c>
    </row>
  </sheetData>
  <mergeCells count="2">
    <mergeCell ref="B14:J14"/>
    <mergeCell ref="B24:B32"/>
  </mergeCells>
  <conditionalFormatting sqref="A1:A2">
    <cfRule type="expression" dxfId="221" priority="8">
      <formula>$A$2/$B$2&gt;=0.076</formula>
    </cfRule>
  </conditionalFormatting>
  <conditionalFormatting sqref="B1:B2">
    <cfRule type="expression" dxfId="220" priority="9">
      <formula>$A$2/$B$2&gt;=0.153</formula>
    </cfRule>
  </conditionalFormatting>
  <conditionalFormatting sqref="C1:C2">
    <cfRule type="expression" dxfId="219" priority="10">
      <formula>$A$2/$B$2&gt;=0.23</formula>
    </cfRule>
  </conditionalFormatting>
  <conditionalFormatting sqref="D1:D2">
    <cfRule type="expression" dxfId="218" priority="11">
      <formula>$A$2/$B$2&gt;=0.307</formula>
    </cfRule>
  </conditionalFormatting>
  <conditionalFormatting sqref="E1:E2">
    <cfRule type="expression" dxfId="217" priority="12">
      <formula>$A$2/$B$2&gt;=0.384</formula>
    </cfRule>
  </conditionalFormatting>
  <conditionalFormatting sqref="F1:F2">
    <cfRule type="expression" dxfId="216" priority="13">
      <formula>$A$2/$B$2&gt;=0.461</formula>
    </cfRule>
  </conditionalFormatting>
  <conditionalFormatting sqref="G1:G2">
    <cfRule type="expression" dxfId="215" priority="14">
      <formula>$A$2/$B$2&gt;=0.538</formula>
    </cfRule>
  </conditionalFormatting>
  <conditionalFormatting sqref="H1:H2">
    <cfRule type="expression" dxfId="214" priority="15">
      <formula>$A$2/$B$2&gt;=0.615</formula>
    </cfRule>
  </conditionalFormatting>
  <conditionalFormatting sqref="I1:P2">
    <cfRule type="expression" dxfId="213" priority="16">
      <formula>$A$2/$B$2&gt;=0.692</formula>
    </cfRule>
  </conditionalFormatting>
  <conditionalFormatting sqref="L1">
    <cfRule type="expression" dxfId="212" priority="4">
      <formula>$A$2/$B$2&gt;=0.846</formula>
    </cfRule>
  </conditionalFormatting>
  <conditionalFormatting sqref="O1">
    <cfRule type="expression" dxfId="211" priority="7">
      <formula>$A$2/$B$2&gt;=0.846</formula>
    </cfRule>
  </conditionalFormatting>
  <conditionalFormatting sqref="P1">
    <cfRule type="expression" dxfId="210" priority="2">
      <formula>$P$1&lt;&gt;""</formula>
    </cfRule>
  </conditionalFormatting>
  <conditionalFormatting sqref="Q1:R1 A1:O2 X1:AO2 P2:R2">
    <cfRule type="expression" dxfId="209" priority="1">
      <formula>$P$1="Feedback OFF"</formula>
    </cfRule>
  </conditionalFormatting>
  <conditionalFormatting sqref="Q1:R2">
    <cfRule type="expression" dxfId="208" priority="3">
      <formula>$A$2/$B$2&gt;=0.846</formula>
    </cfRule>
  </conditionalFormatting>
  <conditionalFormatting sqref="X1:AF1 AH1:AK1 AM1:AO1 X2:AO2">
    <cfRule type="expression" dxfId="207" priority="17">
      <formula>$A$2/$B$2&gt;=1</formula>
    </cfRule>
  </conditionalFormatting>
  <conditionalFormatting sqref="AG1">
    <cfRule type="expression" dxfId="206" priority="6">
      <formula>$A$2/$B$2&gt;=0.846</formula>
    </cfRule>
  </conditionalFormatting>
  <conditionalFormatting sqref="AL1">
    <cfRule type="expression" dxfId="205" priority="5">
      <formula>$A$2/$B$2&gt;=0.846</formula>
    </cfRule>
  </conditionalFormatting>
  <dataValidations count="1">
    <dataValidation type="list" allowBlank="1" showInputMessage="1" showErrorMessage="1" sqref="P1" xr:uid="{AED2239D-C153-4E75-81EE-139FEE5389B1}">
      <formula1>"Feedback ON, Taunting ON, Feedback OFF"</formula1>
    </dataValidation>
  </dataValidation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96124-B3E8-4225-A358-6D6549E4A173}">
  <sheetPr>
    <tabColor rgb="FF4FADEA"/>
  </sheetPr>
  <dimension ref="B4:F46"/>
  <sheetViews>
    <sheetView topLeftCell="A22" workbookViewId="0">
      <selection activeCell="E47" sqref="E47"/>
    </sheetView>
  </sheetViews>
  <sheetFormatPr defaultColWidth="10.75" defaultRowHeight="8.25"/>
  <cols>
    <col min="1" max="1" width="1.75" style="174" customWidth="1"/>
    <col min="2" max="2" width="18" style="174" bestFit="1" customWidth="1"/>
    <col min="3" max="3" width="19.5" style="174" customWidth="1"/>
    <col min="4" max="4" width="16.75" style="174" customWidth="1"/>
    <col min="5" max="5" width="19" style="174" customWidth="1"/>
    <col min="6" max="6" width="29.75" style="174" customWidth="1"/>
    <col min="7" max="7" width="10.75" style="174"/>
    <col min="8" max="8" width="16.25" style="174" customWidth="1"/>
    <col min="9" max="9" width="22.25" style="174" customWidth="1"/>
    <col min="10" max="13" width="16.25" style="174" customWidth="1"/>
    <col min="14" max="16384" width="10.75" style="174"/>
  </cols>
  <sheetData>
    <row r="4" spans="2:6">
      <c r="B4" s="175">
        <v>0</v>
      </c>
    </row>
    <row r="5" spans="2:6">
      <c r="B5" s="174">
        <v>0</v>
      </c>
    </row>
    <row r="6" spans="2:6">
      <c r="B6" s="175">
        <v>0</v>
      </c>
    </row>
    <row r="7" spans="2:6">
      <c r="B7" s="174">
        <v>0</v>
      </c>
    </row>
    <row r="8" spans="2:6">
      <c r="B8" s="174">
        <v>0</v>
      </c>
    </row>
    <row r="9" spans="2:6">
      <c r="B9" s="174">
        <v>0</v>
      </c>
    </row>
    <row r="10" spans="2:6">
      <c r="B10" s="174">
        <v>0</v>
      </c>
    </row>
    <row r="11" spans="2:6">
      <c r="B11" s="174">
        <v>0</v>
      </c>
    </row>
    <row r="15" spans="2:6">
      <c r="B15" s="366">
        <v>0</v>
      </c>
      <c r="C15" s="366"/>
      <c r="D15" s="366"/>
      <c r="E15" s="366"/>
      <c r="F15" s="366"/>
    </row>
    <row r="16" spans="2:6">
      <c r="B16" s="210">
        <v>0</v>
      </c>
      <c r="C16" s="210">
        <v>0</v>
      </c>
      <c r="D16" s="210">
        <v>0</v>
      </c>
      <c r="E16" s="210">
        <v>0</v>
      </c>
      <c r="F16" s="210">
        <v>0</v>
      </c>
    </row>
    <row r="17" spans="2:6">
      <c r="B17" s="174">
        <v>0</v>
      </c>
      <c r="C17" s="182">
        <v>1</v>
      </c>
      <c r="D17" s="179">
        <v>1</v>
      </c>
      <c r="E17" s="248">
        <v>1</v>
      </c>
      <c r="F17" s="248">
        <v>1</v>
      </c>
    </row>
    <row r="18" spans="2:6">
      <c r="B18" s="174">
        <v>0</v>
      </c>
      <c r="C18" s="182">
        <v>1</v>
      </c>
      <c r="D18" s="179">
        <v>1</v>
      </c>
      <c r="E18" s="248">
        <v>1</v>
      </c>
      <c r="F18" s="248">
        <v>1</v>
      </c>
    </row>
    <row r="19" spans="2:6">
      <c r="B19" s="174">
        <v>0</v>
      </c>
      <c r="C19" s="182">
        <v>0</v>
      </c>
      <c r="D19" s="179">
        <v>0</v>
      </c>
      <c r="E19" s="248">
        <v>0</v>
      </c>
      <c r="F19" s="248">
        <v>0</v>
      </c>
    </row>
    <row r="20" spans="2:6">
      <c r="B20" s="174">
        <v>0</v>
      </c>
      <c r="C20" s="182">
        <v>0</v>
      </c>
      <c r="D20" s="179">
        <v>0</v>
      </c>
      <c r="E20" s="248">
        <v>0</v>
      </c>
      <c r="F20" s="248">
        <v>0</v>
      </c>
    </row>
    <row r="21" spans="2:6">
      <c r="B21" s="249">
        <v>0</v>
      </c>
      <c r="C21" s="182">
        <v>1</v>
      </c>
      <c r="D21" s="179">
        <v>1</v>
      </c>
      <c r="E21" s="248">
        <v>1</v>
      </c>
      <c r="F21" s="248">
        <v>1</v>
      </c>
    </row>
    <row r="25" spans="2:6">
      <c r="B25" s="366">
        <v>0</v>
      </c>
      <c r="C25" s="366"/>
      <c r="D25" s="366"/>
      <c r="E25" s="366"/>
      <c r="F25" s="366"/>
    </row>
    <row r="26" spans="2:6" ht="16.149999999999999" customHeight="1">
      <c r="B26" s="372">
        <v>0</v>
      </c>
      <c r="C26" s="372"/>
      <c r="D26" s="372"/>
      <c r="E26" s="372"/>
      <c r="F26" s="179">
        <v>1</v>
      </c>
    </row>
    <row r="27" spans="2:6" ht="16.149999999999999" hidden="1" customHeight="1">
      <c r="B27" s="231"/>
      <c r="C27" s="231"/>
      <c r="D27" s="231"/>
      <c r="E27" s="231"/>
      <c r="F27" s="179">
        <v>0</v>
      </c>
    </row>
    <row r="28" spans="2:6">
      <c r="B28" s="372">
        <v>0</v>
      </c>
      <c r="C28" s="372"/>
      <c r="D28" s="372"/>
      <c r="E28" s="372"/>
      <c r="F28" s="250">
        <v>1</v>
      </c>
    </row>
    <row r="29" spans="2:6" ht="16.149999999999999" customHeight="1">
      <c r="B29" s="372">
        <v>0</v>
      </c>
      <c r="C29" s="372"/>
      <c r="D29" s="372"/>
      <c r="E29" s="372"/>
      <c r="F29" s="251">
        <v>1</v>
      </c>
    </row>
    <row r="30" spans="2:6">
      <c r="B30" s="372">
        <v>0</v>
      </c>
      <c r="C30" s="372"/>
      <c r="D30" s="372"/>
      <c r="E30" s="372"/>
      <c r="F30" s="229">
        <v>1</v>
      </c>
    </row>
    <row r="31" spans="2:6">
      <c r="B31" s="372">
        <v>0</v>
      </c>
      <c r="C31" s="372"/>
      <c r="D31" s="372"/>
      <c r="E31" s="372"/>
      <c r="F31" s="230">
        <v>1</v>
      </c>
    </row>
    <row r="32" spans="2:6">
      <c r="B32" s="372">
        <v>0</v>
      </c>
      <c r="C32" s="372"/>
      <c r="D32" s="372"/>
      <c r="E32" s="372"/>
      <c r="F32" s="252">
        <v>1</v>
      </c>
    </row>
    <row r="36" spans="2:6">
      <c r="B36" s="366">
        <v>0</v>
      </c>
      <c r="C36" s="366"/>
      <c r="D36" s="366"/>
      <c r="E36" s="366"/>
      <c r="F36" s="366"/>
    </row>
    <row r="37" spans="2:6">
      <c r="B37" s="210">
        <v>0</v>
      </c>
      <c r="C37" s="210">
        <v>0</v>
      </c>
      <c r="D37" s="210">
        <v>0</v>
      </c>
      <c r="E37" s="210">
        <v>0</v>
      </c>
      <c r="F37" s="210">
        <v>0</v>
      </c>
    </row>
    <row r="38" spans="2:6">
      <c r="B38" s="174">
        <v>0</v>
      </c>
      <c r="C38" s="179">
        <v>0</v>
      </c>
      <c r="D38" s="179">
        <v>1</v>
      </c>
      <c r="E38" s="179">
        <v>1</v>
      </c>
      <c r="F38" s="179">
        <v>1</v>
      </c>
    </row>
    <row r="39" spans="2:6" hidden="1">
      <c r="C39" s="179">
        <v>0</v>
      </c>
      <c r="D39" s="179"/>
      <c r="E39" s="179"/>
      <c r="F39" s="179"/>
    </row>
    <row r="40" spans="2:6">
      <c r="B40" s="174">
        <v>0</v>
      </c>
      <c r="C40" s="179">
        <v>0</v>
      </c>
      <c r="D40" s="179">
        <v>1</v>
      </c>
      <c r="E40" s="179">
        <v>1</v>
      </c>
      <c r="F40" s="179">
        <v>1</v>
      </c>
    </row>
    <row r="41" spans="2:6">
      <c r="B41" s="174">
        <v>0</v>
      </c>
      <c r="C41" s="179">
        <v>0</v>
      </c>
      <c r="D41" s="179">
        <v>1</v>
      </c>
      <c r="E41" s="179">
        <v>1</v>
      </c>
      <c r="F41" s="179">
        <v>1</v>
      </c>
    </row>
    <row r="42" spans="2:6">
      <c r="C42" s="179"/>
      <c r="D42" s="179"/>
    </row>
    <row r="43" spans="2:6">
      <c r="B43" s="210">
        <v>0</v>
      </c>
      <c r="C43" s="210">
        <v>0</v>
      </c>
      <c r="D43" s="210">
        <v>0</v>
      </c>
      <c r="E43" s="210">
        <v>0</v>
      </c>
      <c r="F43" s="210">
        <v>0</v>
      </c>
    </row>
    <row r="44" spans="2:6">
      <c r="B44" s="174">
        <v>0</v>
      </c>
      <c r="C44" s="179">
        <v>0</v>
      </c>
      <c r="D44" s="179">
        <v>0</v>
      </c>
      <c r="E44" s="179">
        <v>0</v>
      </c>
      <c r="F44" s="174">
        <v>1</v>
      </c>
    </row>
    <row r="45" spans="2:6">
      <c r="B45" s="174">
        <v>0</v>
      </c>
      <c r="C45" s="179">
        <v>0</v>
      </c>
      <c r="D45" s="179">
        <v>0</v>
      </c>
      <c r="E45" s="179">
        <v>0</v>
      </c>
      <c r="F45" s="174">
        <v>1</v>
      </c>
    </row>
    <row r="46" spans="2:6">
      <c r="B46" s="174">
        <v>0</v>
      </c>
      <c r="C46" s="179">
        <v>0</v>
      </c>
      <c r="D46" s="179">
        <v>0</v>
      </c>
      <c r="E46" s="179">
        <v>0</v>
      </c>
      <c r="F46" s="174">
        <v>1</v>
      </c>
    </row>
  </sheetData>
  <mergeCells count="9">
    <mergeCell ref="B31:E31"/>
    <mergeCell ref="B32:E32"/>
    <mergeCell ref="B36:F36"/>
    <mergeCell ref="B15:F15"/>
    <mergeCell ref="B25:F25"/>
    <mergeCell ref="B26:E26"/>
    <mergeCell ref="B28:E28"/>
    <mergeCell ref="B29:E29"/>
    <mergeCell ref="B30:E30"/>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5CFA5-ACA5-4E85-81B0-335AF8E25F2A}">
  <sheetPr>
    <tabColor rgb="FF4FADEA"/>
  </sheetPr>
  <dimension ref="A1:I46"/>
  <sheetViews>
    <sheetView topLeftCell="A22" workbookViewId="0">
      <selection activeCell="C17" sqref="C17"/>
    </sheetView>
  </sheetViews>
  <sheetFormatPr defaultColWidth="10.75" defaultRowHeight="8.25"/>
  <cols>
    <col min="1" max="1" width="1.75" style="174" customWidth="1"/>
    <col min="2" max="2" width="18" style="174" bestFit="1" customWidth="1"/>
    <col min="3" max="3" width="19.5" style="174" customWidth="1"/>
    <col min="4" max="4" width="16.75" style="174" customWidth="1"/>
    <col min="5" max="5" width="19" style="174" customWidth="1"/>
    <col min="6" max="6" width="29.75" style="174" customWidth="1"/>
    <col min="7" max="7" width="10.75" style="174"/>
    <col min="8" max="8" width="16.25" style="174" customWidth="1"/>
    <col min="9" max="9" width="22.25" style="174" customWidth="1"/>
    <col min="10" max="13" width="16.25" style="174" customWidth="1"/>
    <col min="14" max="16384" width="10.75" style="174"/>
  </cols>
  <sheetData>
    <row r="1" spans="1:9">
      <c r="I1" s="174" t="s">
        <v>561</v>
      </c>
    </row>
    <row r="2" spans="1:9">
      <c r="A2" s="174">
        <f ca="1">IF('6 RoundRefJoin'!$D$2="DRAGGING CELLS IS NOT PERMITTED. PLEASE UNDO LAST ACTION!!",0,IF('6 RoundRefJoin'!$P$1&lt;&gt;"Feedback OFF",IF(Scoreboard!$F$26="",SUMIFS('6 RoundRefJoinPT'!A3:$AL$46, '6 RoundRefJoinPT'!A3:$AL$46, "&gt;0", '6 RoundRefJoinSC'!A3:$AL$46, "PerfectMsg")+ABS(SUMIFS('6 RoundRefJoinPT'!A3:$AL$46, '6 RoundRefJoinPT'!A3:$AL$46, "&lt;0", '6 RoundRefJoinSC'!A3:$AL$46, "PerfectMsg")),0),0))</f>
        <v>30</v>
      </c>
      <c r="B2" s="174">
        <f>SUMIF('6 RoundRefJoinPT'!A3:$AL$46,"&gt;0")</f>
        <v>30</v>
      </c>
    </row>
    <row r="4" spans="1:9">
      <c r="B4" s="175">
        <v>0</v>
      </c>
    </row>
    <row r="5" spans="1:9">
      <c r="B5" s="174">
        <v>0</v>
      </c>
    </row>
    <row r="6" spans="1:9">
      <c r="B6" s="175">
        <v>0</v>
      </c>
    </row>
    <row r="7" spans="1:9">
      <c r="B7" s="174">
        <v>0</v>
      </c>
    </row>
    <row r="8" spans="1:9">
      <c r="B8" s="174">
        <v>0</v>
      </c>
    </row>
    <row r="9" spans="1:9">
      <c r="B9" s="174">
        <v>0</v>
      </c>
    </row>
    <row r="10" spans="1:9">
      <c r="B10" s="174">
        <v>0</v>
      </c>
    </row>
    <row r="11" spans="1:9">
      <c r="B11" s="174">
        <v>0</v>
      </c>
    </row>
    <row r="15" spans="1:9">
      <c r="B15" s="366">
        <v>0</v>
      </c>
      <c r="C15" s="366"/>
      <c r="D15" s="366"/>
      <c r="E15" s="366"/>
      <c r="F15" s="366"/>
    </row>
    <row r="16" spans="1:9">
      <c r="B16" s="210">
        <v>0</v>
      </c>
      <c r="C16" s="210">
        <v>0</v>
      </c>
      <c r="D16" s="210">
        <v>0</v>
      </c>
      <c r="E16" s="210">
        <v>0</v>
      </c>
      <c r="F16" s="210">
        <v>0</v>
      </c>
    </row>
    <row r="17" spans="2:6">
      <c r="B17" s="174">
        <v>0</v>
      </c>
      <c r="C17" s="182" t="str">
        <f ca="1">_xlfn.IFS(ISBLANK('6 RoundRefJoin'!C17),"",IF(NOT(ISNA('#_6 RoundRefJoin'!C17)),IF(ISNA('6 RoundRefJoin'!C17),TRUE,FALSE),FALSE),"StuNAMsg",IF(AND(ISNA('#_6 RoundRefJoin'!C17),ISNA('6 RoundRefJoin'!C17)),TRUE,FALSE),"PerfectMsg",IF(NOT(ISERROR('#_6 RoundRefJoin'!C17)),IF(ISERROR('6 RoundRefJoin'!C17),TRUE,FALSE),FALSE),"StuErrorMsg",IF(TYPE('#_6 RoundRefJoin'!C17)&lt;&gt;TYPE('6 RoundRefJoin'!C17),TRUE,FALSE),"WrongTypeMsg",IF(_xlfn.ISFORMULA('#_6 RoundRefJoin'!C17),IF(NOT(_xlfn.ISFORMULA('6 RoundRefJoin'!C17)),TRUE),FALSE),"MissingFormulaMsg",IF(NOT(AND(ISNUMBER(FIND("[",_xlfn.FORMULATEXT('#_6 RoundRefJoin'!C17))),ISNUMBER(FIND("!",_xlfn.FORMULATEXT('#_6 RoundRefJoin'!C17))))),AND(ISNUMBER(FIND("[",_xlfn.FORMULATEXT('6 RoundRefJoin'!C17))),ISNUMBER(FIND("!",_xlfn.FORMULATEXT('6 RoundRefJoin'!C17)))),FALSE),"ExternalRefsMsg",IF(ISNUMBER('#_6 RoundRefJoin'!C17),IF(ABS('#_6 RoundRefJoin'!C17-'6 RoundRefJoin'!C17)&gt;0.00001,TRUE,FALSE),IF('#_6 RoundRefJoin'!C17&lt;&gt;'6 RoundRefJoin'!C17,TRUE,FALSE)),IF(ISNUMBER('#_6 RoundRefJoin'!C17),IF('#_6 RoundRefJoin'!C17&gt;'6 RoundRefJoin'!C17,"TooLow","TooHigh"),"WrongAnswer"),NOT(_xlfn.ISFORMULA('#_6 RoundRefJoin'!C17)),IF(_xlfn.IFS(ISTEXT('#_6 RoundRefJoin'!C17),FALSE,ISLOGICAL('#_6 RoundRefJoin'!C17),FALSE,SUBSTITUTE(CELL("format",'#_6 RoundRefJoin'!C17),"-","")=SUBSTITUTE(CELL("format",'6 RoundRefJoin'!C17),"-",""),FALSE,CELL("format",'#_6 RoundRefJoin'!C17)="G",FALSE,AND(CELL("format",'#_6 RoundRefJoin'!C17)="F0",CELL("format",'6 RoundRefJoin'!C17)="G"),FALSE,TRUE,IFERROR(IF(MATCH(CELL("format",'#_6 RoundRefJoin'!C17)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RoundRefJoin'!C17),_xlfn.FORMULATEXT('6 RoundRefJoin'!C17),'6 RoundRefJoin'!C17),"9","#"),"8","#"),"7","#"),"6","#"),"5","#"),"4","#"),"3","#"),"2","#"),"1","#"),"0","#"),"$",""),"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RoundRefJoin'!C17),_xlfn.FORMULATEXT('6 RoundRefJoin'!C17),'6 RoundRefJoin'!C17),"9","#"),"8","#"),"7","#"),"6","#"),"5","#"),"4","#"),"3","#"),"2","#"),"1","#"),"0","#"),"$",""),"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RoundRefJoin'!C17),_xlfn.FORMULATEXT('#_6 RoundRefJoin'!C17),'#_6 RoundRefJoin'!C17),"9","#"),"8","#"),"7","#"),"6","#"),"5","#"),"4","#"),"3","#"),"2","#"),"1","#"),"0","#"),"$",""),"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RoundRefJoin'!C17),_xlfn.FORMULATEXT('#_6 RoundRefJoin'!C17),'#_6 RoundRefJoin'!C17),"9","#"),"8","#"),"7","#"),"6","#"),"5","#"),"4","#"),"3","#"),"2","#"),"1","#"),"0","#"),"$","")," ",""),",","@"),"&gt;","@"),"&lt;","@"),"=","@"),")","@"),"(","@"),"^","@"),"/","@"),"+","@"),"*","@"),"-","@"),"@#","")))/2,TRUE,FALSE),"HardCodeMsg",IF(LEN(IF(_xlfn.ISFORMULA('6 RoundRefJoin'!C17),_xlfn.FORMULATEXT('6 RoundRefJoin'!C17),'6 RoundRefJoin'!C17))-LEN(SUBSTITUTE(IF(_xlfn.ISFORMULA('6 RoundRefJoin'!C17),_xlfn.FORMULATEXT('6 RoundRefJoin'!C17),'6 RoundRefJoin'!C17),"""",""))&gt;LEN(IF(_xlfn.ISFORMULA('#_6 RoundRefJoin'!C17),_xlfn.FORMULATEXT('#_6 RoundRefJoin'!C17),'#_6 RoundRefJoin'!C17))-LEN(SUBSTITUTE(IF(_xlfn.ISFORMULA('#_6 RoundRefJoin'!C17),_xlfn.FORMULATEXT('#_6 RoundRefJoin'!C17),'#_6 RoundRefJoin'!C17),"""","")),TRUE,FALSE),"HardQuoteMsg",IF(LEN(IF(_xlfn.ISFORMULA('6 RoundRefJoin'!C17),_xlfn.FORMULATEXT('6 RoundRefJoin'!C17),'6 RoundRefJoin'!C17))-LEN(SUBSTITUTE(IF(_xlfn.ISFORMULA('6 RoundRefJoin'!C17),_xlfn.FORMULATEXT('6 RoundRefJoin'!C17),'6 RoundRefJoin'!C17),"$",""))&lt;LEN(IF(_xlfn.ISFORMULA('#_6 RoundRefJoin'!C17),_xlfn.FORMULATEXT('#_6 RoundRefJoin'!C17),'#_6 RoundRefJoin'!C17))-LEN(SUBSTITUTE(IF(_xlfn.ISFORMULA('#_6 RoundRefJoin'!C17),_xlfn.FORMULATEXT('#_6 RoundRefJoin'!C17),'#_6 RoundRefJoin'!C17),"$","")),TRUE,FALSE),"MissingAbsMsg",_xlfn.IFS(ISTEXT('#_6 RoundRefJoin'!C17),FALSE,ISLOGICAL('#_6 RoundRefJoin'!C17),FALSE,SUBSTITUTE(CELL("format",'#_6 RoundRefJoin'!C17),"-","")=SUBSTITUTE(CELL("format",'6 RoundRefJoin'!C17),"-",""),FALSE,CELL("format",'#_6 RoundRefJoin'!C17)="G",FALSE,AND(CELL("format",'#_6 RoundRefJoin'!C17)="F0",CELL("format",'6 RoundRefJoin'!C17)="G"),FALSE,TRUE,IFERROR(IF(MATCH(CELL("format",'#_6 RoundRefJoin'!C17),FormatCodes_SFX!$A$4:$A$53,0)&gt;0,TRUE),FALSE),TRUE,TRUE),"FormatMsg",TRUE,"PerfectMsg")</f>
        <v>PerfectMsg</v>
      </c>
      <c r="D17" s="179" t="str">
        <f ca="1">_xlfn.IFS(ISBLANK('6 RoundRefJoin'!D17),"",IF(NOT(ISNA('#_6 RoundRefJoin'!D17)),IF(ISNA('6 RoundRefJoin'!D17),TRUE,FALSE),FALSE),"StuNAMsg",IF(AND(ISNA('#_6 RoundRefJoin'!D17),ISNA('6 RoundRefJoin'!D17)),TRUE,FALSE),"PerfectMsg",IF(NOT(ISERROR('#_6 RoundRefJoin'!D17)),IF(ISERROR('6 RoundRefJoin'!D17),TRUE,FALSE),FALSE),"StuErrorMsg",IF(TYPE('#_6 RoundRefJoin'!D17)&lt;&gt;TYPE('6 RoundRefJoin'!D17),TRUE,FALSE),"WrongTypeMsg",IF(_xlfn.ISFORMULA('#_6 RoundRefJoin'!D17),IF(NOT(_xlfn.ISFORMULA('6 RoundRefJoin'!D17)),TRUE),FALSE),"MissingFormulaMsg",IF(NOT(AND(ISNUMBER(FIND("[",_xlfn.FORMULATEXT('#_6 RoundRefJoin'!D17))),ISNUMBER(FIND("!",_xlfn.FORMULATEXT('#_6 RoundRefJoin'!D17))))),AND(ISNUMBER(FIND("[",_xlfn.FORMULATEXT('6 RoundRefJoin'!D17))),ISNUMBER(FIND("!",_xlfn.FORMULATEXT('6 RoundRefJoin'!D17)))),FALSE),"ExternalRefsMsg",IF(ISNUMBER('#_6 RoundRefJoin'!D17),IF(ABS('#_6 RoundRefJoin'!D17-'6 RoundRefJoin'!D17)&gt;0.00001,TRUE,FALSE),IF('#_6 RoundRefJoin'!D17&lt;&gt;'6 RoundRefJoin'!D17,TRUE,FALSE)),IF(ISNUMBER('#_6 RoundRefJoin'!D17),IF('#_6 RoundRefJoin'!D17&gt;'6 RoundRefJoin'!D17,"TooLow","TooHigh"),"WrongAnswer"),NOT(_xlfn.ISFORMULA('#_6 RoundRefJoin'!D17)),IF(_xlfn.IFS(ISTEXT('#_6 RoundRefJoin'!D17),FALSE,ISLOGICAL('#_6 RoundRefJoin'!D17),FALSE,SUBSTITUTE(CELL("format",'#_6 RoundRefJoin'!D17),"-","")=SUBSTITUTE(CELL("format",'6 RoundRefJoin'!D17),"-",""),FALSE,CELL("format",'#_6 RoundRefJoin'!D17)="G",FALSE,AND(CELL("format",'#_6 RoundRefJoin'!D17)="F0",CELL("format",'6 RoundRefJoin'!D17)="G"),FALSE,TRUE,IFERROR(IF(MATCH(CELL("format",'#_6 RoundRefJoin'!D17)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RoundRefJoin'!D17),_xlfn.FORMULATEXT('6 RoundRefJoin'!D17),'6 RoundRefJoin'!D17),"9","#"),"8","#"),"7","#"),"6","#"),"5","#"),"4","#"),"3","#"),"2","#"),"1","#"),"0","#"),"$",""),"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RoundRefJoin'!D17),_xlfn.FORMULATEXT('6 RoundRefJoin'!D17),'6 RoundRefJoin'!D17),"9","#"),"8","#"),"7","#"),"6","#"),"5","#"),"4","#"),"3","#"),"2","#"),"1","#"),"0","#"),"$",""),"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RoundRefJoin'!D17),_xlfn.FORMULATEXT('#_6 RoundRefJoin'!D17),'#_6 RoundRefJoin'!D17),"9","#"),"8","#"),"7","#"),"6","#"),"5","#"),"4","#"),"3","#"),"2","#"),"1","#"),"0","#"),"$",""),"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RoundRefJoin'!D17),_xlfn.FORMULATEXT('#_6 RoundRefJoin'!D17),'#_6 RoundRefJoin'!D17),"9","#"),"8","#"),"7","#"),"6","#"),"5","#"),"4","#"),"3","#"),"2","#"),"1","#"),"0","#"),"$","")," ",""),",","@"),"&gt;","@"),"&lt;","@"),"=","@"),")","@"),"(","@"),"^","@"),"/","@"),"+","@"),"*","@"),"-","@"),"@#","")))/2,TRUE,FALSE),"HardCodeMsg",IF(LEN(IF(_xlfn.ISFORMULA('6 RoundRefJoin'!D17),_xlfn.FORMULATEXT('6 RoundRefJoin'!D17),'6 RoundRefJoin'!D17))-LEN(SUBSTITUTE(IF(_xlfn.ISFORMULA('6 RoundRefJoin'!D17),_xlfn.FORMULATEXT('6 RoundRefJoin'!D17),'6 RoundRefJoin'!D17),"""",""))&gt;LEN(IF(_xlfn.ISFORMULA('#_6 RoundRefJoin'!D17),_xlfn.FORMULATEXT('#_6 RoundRefJoin'!D17),'#_6 RoundRefJoin'!D17))-LEN(SUBSTITUTE(IF(_xlfn.ISFORMULA('#_6 RoundRefJoin'!D17),_xlfn.FORMULATEXT('#_6 RoundRefJoin'!D17),'#_6 RoundRefJoin'!D17),"""","")),TRUE,FALSE),"HardQuoteMsg",IF(LEN(IF(_xlfn.ISFORMULA('6 RoundRefJoin'!D17),_xlfn.FORMULATEXT('6 RoundRefJoin'!D17),'6 RoundRefJoin'!D17))-LEN(SUBSTITUTE(IF(_xlfn.ISFORMULA('6 RoundRefJoin'!D17),_xlfn.FORMULATEXT('6 RoundRefJoin'!D17),'6 RoundRefJoin'!D17),"$",""))&lt;LEN(IF(_xlfn.ISFORMULA('#_6 RoundRefJoin'!D17),_xlfn.FORMULATEXT('#_6 RoundRefJoin'!D17),'#_6 RoundRefJoin'!D17))-LEN(SUBSTITUTE(IF(_xlfn.ISFORMULA('#_6 RoundRefJoin'!D17),_xlfn.FORMULATEXT('#_6 RoundRefJoin'!D17),'#_6 RoundRefJoin'!D17),"$","")),TRUE,FALSE),"MissingAbsMsg",_xlfn.IFS(ISTEXT('#_6 RoundRefJoin'!D17),FALSE,ISLOGICAL('#_6 RoundRefJoin'!D17),FALSE,SUBSTITUTE(CELL("format",'#_6 RoundRefJoin'!D17),"-","")=SUBSTITUTE(CELL("format",'6 RoundRefJoin'!D17),"-",""),FALSE,CELL("format",'#_6 RoundRefJoin'!D17)="G",FALSE,AND(CELL("format",'#_6 RoundRefJoin'!D17)="F0",CELL("format",'6 RoundRefJoin'!D17)="G"),FALSE,TRUE,IFERROR(IF(MATCH(CELL("format",'#_6 RoundRefJoin'!D17),FormatCodes_SFX!$A$4:$A$53,0)&gt;0,TRUE),FALSE),TRUE,TRUE),"FormatMsg",TRUE,"PerfectMsg")</f>
        <v>PerfectMsg</v>
      </c>
      <c r="E17" s="248" t="str">
        <f ca="1">_xlfn.IFS(ISBLANK('6 RoundRefJoin'!E17),"",IF(NOT(ISNA('#_6 RoundRefJoin'!E17)),IF(ISNA('6 RoundRefJoin'!E17),TRUE,FALSE),FALSE),"StuNAMsg",IF(AND(ISNA('#_6 RoundRefJoin'!E17),ISNA('6 RoundRefJoin'!E17)),TRUE,FALSE),"PerfectMsg",IF(NOT(ISERROR('#_6 RoundRefJoin'!E17)),IF(ISERROR('6 RoundRefJoin'!E17),TRUE,FALSE),FALSE),"StuErrorMsg",IF(TYPE('#_6 RoundRefJoin'!E17)&lt;&gt;TYPE('6 RoundRefJoin'!E17),TRUE,FALSE),"WrongTypeMsg",IF(_xlfn.ISFORMULA('#_6 RoundRefJoin'!E17),IF(NOT(_xlfn.ISFORMULA('6 RoundRefJoin'!E17)),TRUE),FALSE),"MissingFormulaMsg",IF(NOT(AND(ISNUMBER(FIND("[",_xlfn.FORMULATEXT('#_6 RoundRefJoin'!E17))),ISNUMBER(FIND("!",_xlfn.FORMULATEXT('#_6 RoundRefJoin'!E17))))),AND(ISNUMBER(FIND("[",_xlfn.FORMULATEXT('6 RoundRefJoin'!E17))),ISNUMBER(FIND("!",_xlfn.FORMULATEXT('6 RoundRefJoin'!E17)))),FALSE),"ExternalRefsMsg",IF(ISNUMBER('#_6 RoundRefJoin'!E17),IF(ABS('#_6 RoundRefJoin'!E17-'6 RoundRefJoin'!E17)&gt;0.00001,TRUE,FALSE),IF('#_6 RoundRefJoin'!E17&lt;&gt;'6 RoundRefJoin'!E17,TRUE,FALSE)),IF(ISNUMBER('#_6 RoundRefJoin'!E17),IF('#_6 RoundRefJoin'!E17&gt;'6 RoundRefJoin'!E17,"TooLow","TooHigh"),"WrongAnswer"),NOT(_xlfn.ISFORMULA('#_6 RoundRefJoin'!E17)),IF(_xlfn.IFS(ISTEXT('#_6 RoundRefJoin'!E17),FALSE,ISLOGICAL('#_6 RoundRefJoin'!E17),FALSE,SUBSTITUTE(CELL("format",'#_6 RoundRefJoin'!E17),"-","")=SUBSTITUTE(CELL("format",'6 RoundRefJoin'!E17),"-",""),FALSE,CELL("format",'#_6 RoundRefJoin'!E17)="G",FALSE,AND(CELL("format",'#_6 RoundRefJoin'!E17)="F0",CELL("format",'6 RoundRefJoin'!E17)="G"),FALSE,TRUE,IFERROR(IF(MATCH(CELL("format",'#_6 RoundRefJoin'!E17)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RoundRefJoin'!E17),_xlfn.FORMULATEXT('6 RoundRefJoin'!E17),'6 RoundRefJoin'!E17),"9","#"),"8","#"),"7","#"),"6","#"),"5","#"),"4","#"),"3","#"),"2","#"),"1","#"),"0","#"),"$",""),"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RoundRefJoin'!E17),_xlfn.FORMULATEXT('6 RoundRefJoin'!E17),'6 RoundRefJoin'!E17),"9","#"),"8","#"),"7","#"),"6","#"),"5","#"),"4","#"),"3","#"),"2","#"),"1","#"),"0","#"),"$",""),"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RoundRefJoin'!E17),_xlfn.FORMULATEXT('#_6 RoundRefJoin'!E17),'#_6 RoundRefJoin'!E17),"9","#"),"8","#"),"7","#"),"6","#"),"5","#"),"4","#"),"3","#"),"2","#"),"1","#"),"0","#"),"$",""),"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RoundRefJoin'!E17),_xlfn.FORMULATEXT('#_6 RoundRefJoin'!E17),'#_6 RoundRefJoin'!E17),"9","#"),"8","#"),"7","#"),"6","#"),"5","#"),"4","#"),"3","#"),"2","#"),"1","#"),"0","#"),"$","")," ",""),",","@"),"&gt;","@"),"&lt;","@"),"=","@"),")","@"),"(","@"),"^","@"),"/","@"),"+","@"),"*","@"),"-","@"),"@#","")))/2,TRUE,FALSE),"HardCodeMsg",IF(LEN(IF(_xlfn.ISFORMULA('6 RoundRefJoin'!E17),_xlfn.FORMULATEXT('6 RoundRefJoin'!E17),'6 RoundRefJoin'!E17))-LEN(SUBSTITUTE(IF(_xlfn.ISFORMULA('6 RoundRefJoin'!E17),_xlfn.FORMULATEXT('6 RoundRefJoin'!E17),'6 RoundRefJoin'!E17),"""",""))&gt;LEN(IF(_xlfn.ISFORMULA('#_6 RoundRefJoin'!E17),_xlfn.FORMULATEXT('#_6 RoundRefJoin'!E17),'#_6 RoundRefJoin'!E17))-LEN(SUBSTITUTE(IF(_xlfn.ISFORMULA('#_6 RoundRefJoin'!E17),_xlfn.FORMULATEXT('#_6 RoundRefJoin'!E17),'#_6 RoundRefJoin'!E17),"""","")),TRUE,FALSE),"HardQuoteMsg",IF(LEN(IF(_xlfn.ISFORMULA('6 RoundRefJoin'!E17),_xlfn.FORMULATEXT('6 RoundRefJoin'!E17),'6 RoundRefJoin'!E17))-LEN(SUBSTITUTE(IF(_xlfn.ISFORMULA('6 RoundRefJoin'!E17),_xlfn.FORMULATEXT('6 RoundRefJoin'!E17),'6 RoundRefJoin'!E17),"$",""))&lt;LEN(IF(_xlfn.ISFORMULA('#_6 RoundRefJoin'!E17),_xlfn.FORMULATEXT('#_6 RoundRefJoin'!E17),'#_6 RoundRefJoin'!E17))-LEN(SUBSTITUTE(IF(_xlfn.ISFORMULA('#_6 RoundRefJoin'!E17),_xlfn.FORMULATEXT('#_6 RoundRefJoin'!E17),'#_6 RoundRefJoin'!E17),"$","")),TRUE,FALSE),"MissingAbsMsg",_xlfn.IFS(ISTEXT('#_6 RoundRefJoin'!E17),FALSE,ISLOGICAL('#_6 RoundRefJoin'!E17),FALSE,SUBSTITUTE(CELL("format",'#_6 RoundRefJoin'!E17),"-","")=SUBSTITUTE(CELL("format",'6 RoundRefJoin'!E17),"-",""),FALSE,CELL("format",'#_6 RoundRefJoin'!E17)="G",FALSE,AND(CELL("format",'#_6 RoundRefJoin'!E17)="F0",CELL("format",'6 RoundRefJoin'!E17)="G"),FALSE,TRUE,IFERROR(IF(MATCH(CELL("format",'#_6 RoundRefJoin'!E17),FormatCodes_SFX!$A$4:$A$53,0)&gt;0,TRUE),FALSE),TRUE,TRUE),"FormatMsg",TRUE,"PerfectMsg")</f>
        <v>PerfectMsg</v>
      </c>
      <c r="F17" s="248" t="str">
        <f ca="1">_xlfn.IFS(ISBLANK('6 RoundRefJoin'!F17),"",IF(NOT(ISNA('#_6 RoundRefJoin'!F17)),IF(ISNA('6 RoundRefJoin'!F17),TRUE,FALSE),FALSE),"StuNAMsg",IF(AND(ISNA('#_6 RoundRefJoin'!F17),ISNA('6 RoundRefJoin'!F17)),TRUE,FALSE),"PerfectMsg",IF(NOT(ISERROR('#_6 RoundRefJoin'!F17)),IF(ISERROR('6 RoundRefJoin'!F17),TRUE,FALSE),FALSE),"StuErrorMsg",IF(TYPE('#_6 RoundRefJoin'!F17)&lt;&gt;TYPE('6 RoundRefJoin'!F17),TRUE,FALSE),"WrongTypeMsg",IF(_xlfn.ISFORMULA('#_6 RoundRefJoin'!F17),IF(NOT(_xlfn.ISFORMULA('6 RoundRefJoin'!F17)),TRUE),FALSE),"MissingFormulaMsg",IF(NOT(AND(ISNUMBER(FIND("[",_xlfn.FORMULATEXT('#_6 RoundRefJoin'!F17))),ISNUMBER(FIND("!",_xlfn.FORMULATEXT('#_6 RoundRefJoin'!F17))))),AND(ISNUMBER(FIND("[",_xlfn.FORMULATEXT('6 RoundRefJoin'!F17))),ISNUMBER(FIND("!",_xlfn.FORMULATEXT('6 RoundRefJoin'!F17)))),FALSE),"ExternalRefsMsg",IF(ISNUMBER('#_6 RoundRefJoin'!F17),IF(ABS('#_6 RoundRefJoin'!F17-'6 RoundRefJoin'!F17)&gt;0.00001,TRUE,FALSE),IF('#_6 RoundRefJoin'!F17&lt;&gt;'6 RoundRefJoin'!F17,TRUE,FALSE)),IF(ISNUMBER('#_6 RoundRefJoin'!F17),IF('#_6 RoundRefJoin'!F17&gt;'6 RoundRefJoin'!F17,"TooLow","TooHigh"),"WrongAnswer"),NOT(_xlfn.ISFORMULA('#_6 RoundRefJoin'!F17)),IF(_xlfn.IFS(ISTEXT('#_6 RoundRefJoin'!F17),FALSE,ISLOGICAL('#_6 RoundRefJoin'!F17),FALSE,SUBSTITUTE(CELL("format",'#_6 RoundRefJoin'!F17),"-","")=SUBSTITUTE(CELL("format",'6 RoundRefJoin'!F17),"-",""),FALSE,CELL("format",'#_6 RoundRefJoin'!F17)="G",FALSE,AND(CELL("format",'#_6 RoundRefJoin'!F17)="F0",CELL("format",'6 RoundRefJoin'!F17)="G"),FALSE,TRUE,IFERROR(IF(MATCH(CELL("format",'#_6 RoundRefJoin'!F17)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RoundRefJoin'!F17),_xlfn.FORMULATEXT('6 RoundRefJoin'!F17),'6 RoundRefJoin'!F17),"9","#"),"8","#"),"7","#"),"6","#"),"5","#"),"4","#"),"3","#"),"2","#"),"1","#"),"0","#"),"$",""),"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RoundRefJoin'!F17),_xlfn.FORMULATEXT('6 RoundRefJoin'!F17),'6 RoundRefJoin'!F17),"9","#"),"8","#"),"7","#"),"6","#"),"5","#"),"4","#"),"3","#"),"2","#"),"1","#"),"0","#"),"$",""),"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RoundRefJoin'!F17),_xlfn.FORMULATEXT('#_6 RoundRefJoin'!F17),'#_6 RoundRefJoin'!F17),"9","#"),"8","#"),"7","#"),"6","#"),"5","#"),"4","#"),"3","#"),"2","#"),"1","#"),"0","#"),"$",""),"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RoundRefJoin'!F17),_xlfn.FORMULATEXT('#_6 RoundRefJoin'!F17),'#_6 RoundRefJoin'!F17),"9","#"),"8","#"),"7","#"),"6","#"),"5","#"),"4","#"),"3","#"),"2","#"),"1","#"),"0","#"),"$","")," ",""),",","@"),"&gt;","@"),"&lt;","@"),"=","@"),")","@"),"(","@"),"^","@"),"/","@"),"+","@"),"*","@"),"-","@"),"@#","")))/2,TRUE,FALSE),"HardCodeMsg",IF(LEN(IF(_xlfn.ISFORMULA('6 RoundRefJoin'!F17),_xlfn.FORMULATEXT('6 RoundRefJoin'!F17),'6 RoundRefJoin'!F17))-LEN(SUBSTITUTE(IF(_xlfn.ISFORMULA('6 RoundRefJoin'!F17),_xlfn.FORMULATEXT('6 RoundRefJoin'!F17),'6 RoundRefJoin'!F17),"""",""))&gt;LEN(IF(_xlfn.ISFORMULA('#_6 RoundRefJoin'!F17),_xlfn.FORMULATEXT('#_6 RoundRefJoin'!F17),'#_6 RoundRefJoin'!F17))-LEN(SUBSTITUTE(IF(_xlfn.ISFORMULA('#_6 RoundRefJoin'!F17),_xlfn.FORMULATEXT('#_6 RoundRefJoin'!F17),'#_6 RoundRefJoin'!F17),"""","")),TRUE,FALSE),"HardQuoteMsg",IF(LEN(IF(_xlfn.ISFORMULA('6 RoundRefJoin'!F17),_xlfn.FORMULATEXT('6 RoundRefJoin'!F17),'6 RoundRefJoin'!F17))-LEN(SUBSTITUTE(IF(_xlfn.ISFORMULA('6 RoundRefJoin'!F17),_xlfn.FORMULATEXT('6 RoundRefJoin'!F17),'6 RoundRefJoin'!F17),"$",""))&lt;LEN(IF(_xlfn.ISFORMULA('#_6 RoundRefJoin'!F17),_xlfn.FORMULATEXT('#_6 RoundRefJoin'!F17),'#_6 RoundRefJoin'!F17))-LEN(SUBSTITUTE(IF(_xlfn.ISFORMULA('#_6 RoundRefJoin'!F17),_xlfn.FORMULATEXT('#_6 RoundRefJoin'!F17),'#_6 RoundRefJoin'!F17),"$","")),TRUE,FALSE),"MissingAbsMsg",_xlfn.IFS(ISTEXT('#_6 RoundRefJoin'!F17),FALSE,ISLOGICAL('#_6 RoundRefJoin'!F17),FALSE,SUBSTITUTE(CELL("format",'#_6 RoundRefJoin'!F17),"-","")=SUBSTITUTE(CELL("format",'6 RoundRefJoin'!F17),"-",""),FALSE,CELL("format",'#_6 RoundRefJoin'!F17)="G",FALSE,AND(CELL("format",'#_6 RoundRefJoin'!F17)="F0",CELL("format",'6 RoundRefJoin'!F17)="G"),FALSE,TRUE,IFERROR(IF(MATCH(CELL("format",'#_6 RoundRefJoin'!F17),FormatCodes_SFX!$A$4:$A$53,0)&gt;0,TRUE),FALSE),TRUE,TRUE),"FormatMsg",TRUE,"PerfectMsg")</f>
        <v>PerfectMsg</v>
      </c>
    </row>
    <row r="18" spans="2:6">
      <c r="B18" s="174">
        <v>0</v>
      </c>
      <c r="C18" s="182" t="str">
        <f ca="1">_xlfn.IFS(ISBLANK('6 RoundRefJoin'!C18),"",IF(NOT(ISNA('#_6 RoundRefJoin'!C18)),IF(ISNA('6 RoundRefJoin'!C18),TRUE,FALSE),FALSE),"StuNAMsg",IF(AND(ISNA('#_6 RoundRefJoin'!C18),ISNA('6 RoundRefJoin'!C18)),TRUE,FALSE),"PerfectMsg",IF(NOT(ISERROR('#_6 RoundRefJoin'!C18)),IF(ISERROR('6 RoundRefJoin'!C18),TRUE,FALSE),FALSE),"StuErrorMsg",IF(TYPE('#_6 RoundRefJoin'!C18)&lt;&gt;TYPE('6 RoundRefJoin'!C18),TRUE,FALSE),"WrongTypeMsg",IF(_xlfn.ISFORMULA('#_6 RoundRefJoin'!C18),IF(NOT(_xlfn.ISFORMULA('6 RoundRefJoin'!C18)),TRUE),FALSE),"MissingFormulaMsg",IF(NOT(AND(ISNUMBER(FIND("[",_xlfn.FORMULATEXT('#_6 RoundRefJoin'!C18))),ISNUMBER(FIND("!",_xlfn.FORMULATEXT('#_6 RoundRefJoin'!C18))))),AND(ISNUMBER(FIND("[",_xlfn.FORMULATEXT('6 RoundRefJoin'!C18))),ISNUMBER(FIND("!",_xlfn.FORMULATEXT('6 RoundRefJoin'!C18)))),FALSE),"ExternalRefsMsg",IF(ISNUMBER('#_6 RoundRefJoin'!C18),IF(ABS('#_6 RoundRefJoin'!C18-'6 RoundRefJoin'!C18)&gt;0.00001,TRUE,FALSE),IF('#_6 RoundRefJoin'!C18&lt;&gt;'6 RoundRefJoin'!C18,TRUE,FALSE)),IF(ISNUMBER('#_6 RoundRefJoin'!C18),IF('#_6 RoundRefJoin'!C18&gt;'6 RoundRefJoin'!C18,"TooLow","TooHigh"),"WrongAnswer"),NOT(_xlfn.ISFORMULA('#_6 RoundRefJoin'!C18)),IF(_xlfn.IFS(ISTEXT('#_6 RoundRefJoin'!C18),FALSE,ISLOGICAL('#_6 RoundRefJoin'!C18),FALSE,SUBSTITUTE(CELL("format",'#_6 RoundRefJoin'!C18),"-","")=SUBSTITUTE(CELL("format",'6 RoundRefJoin'!C18),"-",""),FALSE,CELL("format",'#_6 RoundRefJoin'!C18)="G",FALSE,AND(CELL("format",'#_6 RoundRefJoin'!C18)="F0",CELL("format",'6 RoundRefJoin'!C18)="G"),FALSE,TRUE,IFERROR(IF(MATCH(CELL("format",'#_6 RoundRefJoin'!C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RoundRefJoin'!C18),_xlfn.FORMULATEXT('6 RoundRefJoin'!C18),'6 RoundRefJoin'!C18),"9","#"),"8","#"),"7","#"),"6","#"),"5","#"),"4","#"),"3","#"),"2","#"),"1","#"),"0","#"),"$",""),"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RoundRefJoin'!C18),_xlfn.FORMULATEXT('6 RoundRefJoin'!C18),'6 RoundRefJoin'!C18),"9","#"),"8","#"),"7","#"),"6","#"),"5","#"),"4","#"),"3","#"),"2","#"),"1","#"),"0","#"),"$",""),"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RoundRefJoin'!C18),_xlfn.FORMULATEXT('#_6 RoundRefJoin'!C18),'#_6 RoundRefJoin'!C18),"9","#"),"8","#"),"7","#"),"6","#"),"5","#"),"4","#"),"3","#"),"2","#"),"1","#"),"0","#"),"$",""),"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RoundRefJoin'!C18),_xlfn.FORMULATEXT('#_6 RoundRefJoin'!C18),'#_6 RoundRefJoin'!C18),"9","#"),"8","#"),"7","#"),"6","#"),"5","#"),"4","#"),"3","#"),"2","#"),"1","#"),"0","#"),"$","")," ",""),",","@"),"&gt;","@"),"&lt;","@"),"=","@"),")","@"),"(","@"),"^","@"),"/","@"),"+","@"),"*","@"),"-","@"),"@#","")))/2,TRUE,FALSE),"HardCodeMsg",IF(LEN(IF(_xlfn.ISFORMULA('6 RoundRefJoin'!C18),_xlfn.FORMULATEXT('6 RoundRefJoin'!C18),'6 RoundRefJoin'!C18))-LEN(SUBSTITUTE(IF(_xlfn.ISFORMULA('6 RoundRefJoin'!C18),_xlfn.FORMULATEXT('6 RoundRefJoin'!C18),'6 RoundRefJoin'!C18),"""",""))&gt;LEN(IF(_xlfn.ISFORMULA('#_6 RoundRefJoin'!C18),_xlfn.FORMULATEXT('#_6 RoundRefJoin'!C18),'#_6 RoundRefJoin'!C18))-LEN(SUBSTITUTE(IF(_xlfn.ISFORMULA('#_6 RoundRefJoin'!C18),_xlfn.FORMULATEXT('#_6 RoundRefJoin'!C18),'#_6 RoundRefJoin'!C18),"""","")),TRUE,FALSE),"HardQuoteMsg",IF(LEN(IF(_xlfn.ISFORMULA('6 RoundRefJoin'!C18),_xlfn.FORMULATEXT('6 RoundRefJoin'!C18),'6 RoundRefJoin'!C18))-LEN(SUBSTITUTE(IF(_xlfn.ISFORMULA('6 RoundRefJoin'!C18),_xlfn.FORMULATEXT('6 RoundRefJoin'!C18),'6 RoundRefJoin'!C18),"$",""))&lt;LEN(IF(_xlfn.ISFORMULA('#_6 RoundRefJoin'!C18),_xlfn.FORMULATEXT('#_6 RoundRefJoin'!C18),'#_6 RoundRefJoin'!C18))-LEN(SUBSTITUTE(IF(_xlfn.ISFORMULA('#_6 RoundRefJoin'!C18),_xlfn.FORMULATEXT('#_6 RoundRefJoin'!C18),'#_6 RoundRefJoin'!C18),"$","")),TRUE,FALSE),"MissingAbsMsg",_xlfn.IFS(ISTEXT('#_6 RoundRefJoin'!C18),FALSE,ISLOGICAL('#_6 RoundRefJoin'!C18),FALSE,SUBSTITUTE(CELL("format",'#_6 RoundRefJoin'!C18),"-","")=SUBSTITUTE(CELL("format",'6 RoundRefJoin'!C18),"-",""),FALSE,CELL("format",'#_6 RoundRefJoin'!C18)="G",FALSE,AND(CELL("format",'#_6 RoundRefJoin'!C18)="F0",CELL("format",'6 RoundRefJoin'!C18)="G"),FALSE,TRUE,IFERROR(IF(MATCH(CELL("format",'#_6 RoundRefJoin'!C18),FormatCodes_SFX!$A$4:$A$53,0)&gt;0,TRUE),FALSE),TRUE,TRUE),"FormatMsg",TRUE,"PerfectMsg")</f>
        <v>PerfectMsg</v>
      </c>
      <c r="D18" s="179" t="str">
        <f ca="1">_xlfn.IFS(ISBLANK('6 RoundRefJoin'!D18),"",IF(NOT(ISNA('#_6 RoundRefJoin'!D18)),IF(ISNA('6 RoundRefJoin'!D18),TRUE,FALSE),FALSE),"StuNAMsg",IF(AND(ISNA('#_6 RoundRefJoin'!D18),ISNA('6 RoundRefJoin'!D18)),TRUE,FALSE),"PerfectMsg",IF(NOT(ISERROR('#_6 RoundRefJoin'!D18)),IF(ISERROR('6 RoundRefJoin'!D18),TRUE,FALSE),FALSE),"StuErrorMsg",IF(TYPE('#_6 RoundRefJoin'!D18)&lt;&gt;TYPE('6 RoundRefJoin'!D18),TRUE,FALSE),"WrongTypeMsg",IF(_xlfn.ISFORMULA('#_6 RoundRefJoin'!D18),IF(NOT(_xlfn.ISFORMULA('6 RoundRefJoin'!D18)),TRUE),FALSE),"MissingFormulaMsg",IF(NOT(AND(ISNUMBER(FIND("[",_xlfn.FORMULATEXT('#_6 RoundRefJoin'!D18))),ISNUMBER(FIND("!",_xlfn.FORMULATEXT('#_6 RoundRefJoin'!D18))))),AND(ISNUMBER(FIND("[",_xlfn.FORMULATEXT('6 RoundRefJoin'!D18))),ISNUMBER(FIND("!",_xlfn.FORMULATEXT('6 RoundRefJoin'!D18)))),FALSE),"ExternalRefsMsg",IF(ISNUMBER('#_6 RoundRefJoin'!D18),IF(ABS('#_6 RoundRefJoin'!D18-'6 RoundRefJoin'!D18)&gt;0.00001,TRUE,FALSE),IF('#_6 RoundRefJoin'!D18&lt;&gt;'6 RoundRefJoin'!D18,TRUE,FALSE)),IF(ISNUMBER('#_6 RoundRefJoin'!D18),IF('#_6 RoundRefJoin'!D18&gt;'6 RoundRefJoin'!D18,"TooLow","TooHigh"),"WrongAnswer"),NOT(_xlfn.ISFORMULA('#_6 RoundRefJoin'!D18)),IF(_xlfn.IFS(ISTEXT('#_6 RoundRefJoin'!D18),FALSE,ISLOGICAL('#_6 RoundRefJoin'!D18),FALSE,SUBSTITUTE(CELL("format",'#_6 RoundRefJoin'!D18),"-","")=SUBSTITUTE(CELL("format",'6 RoundRefJoin'!D18),"-",""),FALSE,CELL("format",'#_6 RoundRefJoin'!D18)="G",FALSE,AND(CELL("format",'#_6 RoundRefJoin'!D18)="F0",CELL("format",'6 RoundRefJoin'!D18)="G"),FALSE,TRUE,IFERROR(IF(MATCH(CELL("format",'#_6 RoundRefJoin'!D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RoundRefJoin'!D18),_xlfn.FORMULATEXT('6 RoundRefJoin'!D18),'6 RoundRefJoin'!D18),"9","#"),"8","#"),"7","#"),"6","#"),"5","#"),"4","#"),"3","#"),"2","#"),"1","#"),"0","#"),"$",""),"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RoundRefJoin'!D18),_xlfn.FORMULATEXT('6 RoundRefJoin'!D18),'6 RoundRefJoin'!D18),"9","#"),"8","#"),"7","#"),"6","#"),"5","#"),"4","#"),"3","#"),"2","#"),"1","#"),"0","#"),"$",""),"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RoundRefJoin'!D18),_xlfn.FORMULATEXT('#_6 RoundRefJoin'!D18),'#_6 RoundRefJoin'!D18),"9","#"),"8","#"),"7","#"),"6","#"),"5","#"),"4","#"),"3","#"),"2","#"),"1","#"),"0","#"),"$",""),"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RoundRefJoin'!D18),_xlfn.FORMULATEXT('#_6 RoundRefJoin'!D18),'#_6 RoundRefJoin'!D18),"9","#"),"8","#"),"7","#"),"6","#"),"5","#"),"4","#"),"3","#"),"2","#"),"1","#"),"0","#"),"$","")," ",""),",","@"),"&gt;","@"),"&lt;","@"),"=","@"),")","@"),"(","@"),"^","@"),"/","@"),"+","@"),"*","@"),"-","@"),"@#","")))/2,TRUE,FALSE),"HardCodeMsg",IF(LEN(IF(_xlfn.ISFORMULA('6 RoundRefJoin'!D18),_xlfn.FORMULATEXT('6 RoundRefJoin'!D18),'6 RoundRefJoin'!D18))-LEN(SUBSTITUTE(IF(_xlfn.ISFORMULA('6 RoundRefJoin'!D18),_xlfn.FORMULATEXT('6 RoundRefJoin'!D18),'6 RoundRefJoin'!D18),"""",""))&gt;LEN(IF(_xlfn.ISFORMULA('#_6 RoundRefJoin'!D18),_xlfn.FORMULATEXT('#_6 RoundRefJoin'!D18),'#_6 RoundRefJoin'!D18))-LEN(SUBSTITUTE(IF(_xlfn.ISFORMULA('#_6 RoundRefJoin'!D18),_xlfn.FORMULATEXT('#_6 RoundRefJoin'!D18),'#_6 RoundRefJoin'!D18),"""","")),TRUE,FALSE),"HardQuoteMsg",IF(LEN(IF(_xlfn.ISFORMULA('6 RoundRefJoin'!D18),_xlfn.FORMULATEXT('6 RoundRefJoin'!D18),'6 RoundRefJoin'!D18))-LEN(SUBSTITUTE(IF(_xlfn.ISFORMULA('6 RoundRefJoin'!D18),_xlfn.FORMULATEXT('6 RoundRefJoin'!D18),'6 RoundRefJoin'!D18),"$",""))&lt;LEN(IF(_xlfn.ISFORMULA('#_6 RoundRefJoin'!D18),_xlfn.FORMULATEXT('#_6 RoundRefJoin'!D18),'#_6 RoundRefJoin'!D18))-LEN(SUBSTITUTE(IF(_xlfn.ISFORMULA('#_6 RoundRefJoin'!D18),_xlfn.FORMULATEXT('#_6 RoundRefJoin'!D18),'#_6 RoundRefJoin'!D18),"$","")),TRUE,FALSE),"MissingAbsMsg",_xlfn.IFS(ISTEXT('#_6 RoundRefJoin'!D18),FALSE,ISLOGICAL('#_6 RoundRefJoin'!D18),FALSE,SUBSTITUTE(CELL("format",'#_6 RoundRefJoin'!D18),"-","")=SUBSTITUTE(CELL("format",'6 RoundRefJoin'!D18),"-",""),FALSE,CELL("format",'#_6 RoundRefJoin'!D18)="G",FALSE,AND(CELL("format",'#_6 RoundRefJoin'!D18)="F0",CELL("format",'6 RoundRefJoin'!D18)="G"),FALSE,TRUE,IFERROR(IF(MATCH(CELL("format",'#_6 RoundRefJoin'!D18),FormatCodes_SFX!$A$4:$A$53,0)&gt;0,TRUE),FALSE),TRUE,TRUE),"FormatMsg",TRUE,"PerfectMsg")</f>
        <v>PerfectMsg</v>
      </c>
      <c r="E18" s="248" t="str">
        <f ca="1">_xlfn.IFS(ISBLANK('6 RoundRefJoin'!E18),"",IF(NOT(ISNA('#_6 RoundRefJoin'!E18)),IF(ISNA('6 RoundRefJoin'!E18),TRUE,FALSE),FALSE),"StuNAMsg",IF(AND(ISNA('#_6 RoundRefJoin'!E18),ISNA('6 RoundRefJoin'!E18)),TRUE,FALSE),"PerfectMsg",IF(NOT(ISERROR('#_6 RoundRefJoin'!E18)),IF(ISERROR('6 RoundRefJoin'!E18),TRUE,FALSE),FALSE),"StuErrorMsg",IF(TYPE('#_6 RoundRefJoin'!E18)&lt;&gt;TYPE('6 RoundRefJoin'!E18),TRUE,FALSE),"WrongTypeMsg",IF(_xlfn.ISFORMULA('#_6 RoundRefJoin'!E18),IF(NOT(_xlfn.ISFORMULA('6 RoundRefJoin'!E18)),TRUE),FALSE),"MissingFormulaMsg",IF(NOT(AND(ISNUMBER(FIND("[",_xlfn.FORMULATEXT('#_6 RoundRefJoin'!E18))),ISNUMBER(FIND("!",_xlfn.FORMULATEXT('#_6 RoundRefJoin'!E18))))),AND(ISNUMBER(FIND("[",_xlfn.FORMULATEXT('6 RoundRefJoin'!E18))),ISNUMBER(FIND("!",_xlfn.FORMULATEXT('6 RoundRefJoin'!E18)))),FALSE),"ExternalRefsMsg",IF(ISNUMBER('#_6 RoundRefJoin'!E18),IF(ABS('#_6 RoundRefJoin'!E18-'6 RoundRefJoin'!E18)&gt;0.00001,TRUE,FALSE),IF('#_6 RoundRefJoin'!E18&lt;&gt;'6 RoundRefJoin'!E18,TRUE,FALSE)),IF(ISNUMBER('#_6 RoundRefJoin'!E18),IF('#_6 RoundRefJoin'!E18&gt;'6 RoundRefJoin'!E18,"TooLow","TooHigh"),"WrongAnswer"),NOT(_xlfn.ISFORMULA('#_6 RoundRefJoin'!E18)),IF(_xlfn.IFS(ISTEXT('#_6 RoundRefJoin'!E18),FALSE,ISLOGICAL('#_6 RoundRefJoin'!E18),FALSE,SUBSTITUTE(CELL("format",'#_6 RoundRefJoin'!E18),"-","")=SUBSTITUTE(CELL("format",'6 RoundRefJoin'!E18),"-",""),FALSE,CELL("format",'#_6 RoundRefJoin'!E18)="G",FALSE,AND(CELL("format",'#_6 RoundRefJoin'!E18)="F0",CELL("format",'6 RoundRefJoin'!E18)="G"),FALSE,TRUE,IFERROR(IF(MATCH(CELL("format",'#_6 RoundRefJoin'!E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RoundRefJoin'!E18),_xlfn.FORMULATEXT('6 RoundRefJoin'!E18),'6 RoundRefJoin'!E18),"9","#"),"8","#"),"7","#"),"6","#"),"5","#"),"4","#"),"3","#"),"2","#"),"1","#"),"0","#"),"$",""),"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RoundRefJoin'!E18),_xlfn.FORMULATEXT('6 RoundRefJoin'!E18),'6 RoundRefJoin'!E18),"9","#"),"8","#"),"7","#"),"6","#"),"5","#"),"4","#"),"3","#"),"2","#"),"1","#"),"0","#"),"$",""),"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RoundRefJoin'!E18),_xlfn.FORMULATEXT('#_6 RoundRefJoin'!E18),'#_6 RoundRefJoin'!E18),"9","#"),"8","#"),"7","#"),"6","#"),"5","#"),"4","#"),"3","#"),"2","#"),"1","#"),"0","#"),"$",""),"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RoundRefJoin'!E18),_xlfn.FORMULATEXT('#_6 RoundRefJoin'!E18),'#_6 RoundRefJoin'!E18),"9","#"),"8","#"),"7","#"),"6","#"),"5","#"),"4","#"),"3","#"),"2","#"),"1","#"),"0","#"),"$","")," ",""),",","@"),"&gt;","@"),"&lt;","@"),"=","@"),")","@"),"(","@"),"^","@"),"/","@"),"+","@"),"*","@"),"-","@"),"@#","")))/2,TRUE,FALSE),"HardCodeMsg",IF(LEN(IF(_xlfn.ISFORMULA('6 RoundRefJoin'!E18),_xlfn.FORMULATEXT('6 RoundRefJoin'!E18),'6 RoundRefJoin'!E18))-LEN(SUBSTITUTE(IF(_xlfn.ISFORMULA('6 RoundRefJoin'!E18),_xlfn.FORMULATEXT('6 RoundRefJoin'!E18),'6 RoundRefJoin'!E18),"""",""))&gt;LEN(IF(_xlfn.ISFORMULA('#_6 RoundRefJoin'!E18),_xlfn.FORMULATEXT('#_6 RoundRefJoin'!E18),'#_6 RoundRefJoin'!E18))-LEN(SUBSTITUTE(IF(_xlfn.ISFORMULA('#_6 RoundRefJoin'!E18),_xlfn.FORMULATEXT('#_6 RoundRefJoin'!E18),'#_6 RoundRefJoin'!E18),"""","")),TRUE,FALSE),"HardQuoteMsg",IF(LEN(IF(_xlfn.ISFORMULA('6 RoundRefJoin'!E18),_xlfn.FORMULATEXT('6 RoundRefJoin'!E18),'6 RoundRefJoin'!E18))-LEN(SUBSTITUTE(IF(_xlfn.ISFORMULA('6 RoundRefJoin'!E18),_xlfn.FORMULATEXT('6 RoundRefJoin'!E18),'6 RoundRefJoin'!E18),"$",""))&lt;LEN(IF(_xlfn.ISFORMULA('#_6 RoundRefJoin'!E18),_xlfn.FORMULATEXT('#_6 RoundRefJoin'!E18),'#_6 RoundRefJoin'!E18))-LEN(SUBSTITUTE(IF(_xlfn.ISFORMULA('#_6 RoundRefJoin'!E18),_xlfn.FORMULATEXT('#_6 RoundRefJoin'!E18),'#_6 RoundRefJoin'!E18),"$","")),TRUE,FALSE),"MissingAbsMsg",_xlfn.IFS(ISTEXT('#_6 RoundRefJoin'!E18),FALSE,ISLOGICAL('#_6 RoundRefJoin'!E18),FALSE,SUBSTITUTE(CELL("format",'#_6 RoundRefJoin'!E18),"-","")=SUBSTITUTE(CELL("format",'6 RoundRefJoin'!E18),"-",""),FALSE,CELL("format",'#_6 RoundRefJoin'!E18)="G",FALSE,AND(CELL("format",'#_6 RoundRefJoin'!E18)="F0",CELL("format",'6 RoundRefJoin'!E18)="G"),FALSE,TRUE,IFERROR(IF(MATCH(CELL("format",'#_6 RoundRefJoin'!E18),FormatCodes_SFX!$A$4:$A$53,0)&gt;0,TRUE),FALSE),TRUE,TRUE),"FormatMsg",TRUE,"PerfectMsg")</f>
        <v>PerfectMsg</v>
      </c>
      <c r="F18" s="248" t="str">
        <f ca="1">_xlfn.IFS(ISBLANK('6 RoundRefJoin'!F18),"",IF(NOT(ISNA('#_6 RoundRefJoin'!F18)),IF(ISNA('6 RoundRefJoin'!F18),TRUE,FALSE),FALSE),"StuNAMsg",IF(AND(ISNA('#_6 RoundRefJoin'!F18),ISNA('6 RoundRefJoin'!F18)),TRUE,FALSE),"PerfectMsg",IF(NOT(ISERROR('#_6 RoundRefJoin'!F18)),IF(ISERROR('6 RoundRefJoin'!F18),TRUE,FALSE),FALSE),"StuErrorMsg",IF(TYPE('#_6 RoundRefJoin'!F18)&lt;&gt;TYPE('6 RoundRefJoin'!F18),TRUE,FALSE),"WrongTypeMsg",IF(_xlfn.ISFORMULA('#_6 RoundRefJoin'!F18),IF(NOT(_xlfn.ISFORMULA('6 RoundRefJoin'!F18)),TRUE),FALSE),"MissingFormulaMsg",IF(NOT(AND(ISNUMBER(FIND("[",_xlfn.FORMULATEXT('#_6 RoundRefJoin'!F18))),ISNUMBER(FIND("!",_xlfn.FORMULATEXT('#_6 RoundRefJoin'!F18))))),AND(ISNUMBER(FIND("[",_xlfn.FORMULATEXT('6 RoundRefJoin'!F18))),ISNUMBER(FIND("!",_xlfn.FORMULATEXT('6 RoundRefJoin'!F18)))),FALSE),"ExternalRefsMsg",IF(ISNUMBER('#_6 RoundRefJoin'!F18),IF(ABS('#_6 RoundRefJoin'!F18-'6 RoundRefJoin'!F18)&gt;0.00001,TRUE,FALSE),IF('#_6 RoundRefJoin'!F18&lt;&gt;'6 RoundRefJoin'!F18,TRUE,FALSE)),IF(ISNUMBER('#_6 RoundRefJoin'!F18),IF('#_6 RoundRefJoin'!F18&gt;'6 RoundRefJoin'!F18,"TooLow","TooHigh"),"WrongAnswer"),NOT(_xlfn.ISFORMULA('#_6 RoundRefJoin'!F18)),IF(_xlfn.IFS(ISTEXT('#_6 RoundRefJoin'!F18),FALSE,ISLOGICAL('#_6 RoundRefJoin'!F18),FALSE,SUBSTITUTE(CELL("format",'#_6 RoundRefJoin'!F18),"-","")=SUBSTITUTE(CELL("format",'6 RoundRefJoin'!F18),"-",""),FALSE,CELL("format",'#_6 RoundRefJoin'!F18)="G",FALSE,AND(CELL("format",'#_6 RoundRefJoin'!F18)="F0",CELL("format",'6 RoundRefJoin'!F18)="G"),FALSE,TRUE,IFERROR(IF(MATCH(CELL("format",'#_6 RoundRefJoin'!F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RoundRefJoin'!F18),_xlfn.FORMULATEXT('6 RoundRefJoin'!F18),'6 RoundRefJoin'!F18),"9","#"),"8","#"),"7","#"),"6","#"),"5","#"),"4","#"),"3","#"),"2","#"),"1","#"),"0","#"),"$",""),"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RoundRefJoin'!F18),_xlfn.FORMULATEXT('6 RoundRefJoin'!F18),'6 RoundRefJoin'!F18),"9","#"),"8","#"),"7","#"),"6","#"),"5","#"),"4","#"),"3","#"),"2","#"),"1","#"),"0","#"),"$",""),"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RoundRefJoin'!F18),_xlfn.FORMULATEXT('#_6 RoundRefJoin'!F18),'#_6 RoundRefJoin'!F18),"9","#"),"8","#"),"7","#"),"6","#"),"5","#"),"4","#"),"3","#"),"2","#"),"1","#"),"0","#"),"$",""),"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RoundRefJoin'!F18),_xlfn.FORMULATEXT('#_6 RoundRefJoin'!F18),'#_6 RoundRefJoin'!F18),"9","#"),"8","#"),"7","#"),"6","#"),"5","#"),"4","#"),"3","#"),"2","#"),"1","#"),"0","#"),"$","")," ",""),",","@"),"&gt;","@"),"&lt;","@"),"=","@"),")","@"),"(","@"),"^","@"),"/","@"),"+","@"),"*","@"),"-","@"),"@#","")))/2,TRUE,FALSE),"HardCodeMsg",IF(LEN(IF(_xlfn.ISFORMULA('6 RoundRefJoin'!F18),_xlfn.FORMULATEXT('6 RoundRefJoin'!F18),'6 RoundRefJoin'!F18))-LEN(SUBSTITUTE(IF(_xlfn.ISFORMULA('6 RoundRefJoin'!F18),_xlfn.FORMULATEXT('6 RoundRefJoin'!F18),'6 RoundRefJoin'!F18),"""",""))&gt;LEN(IF(_xlfn.ISFORMULA('#_6 RoundRefJoin'!F18),_xlfn.FORMULATEXT('#_6 RoundRefJoin'!F18),'#_6 RoundRefJoin'!F18))-LEN(SUBSTITUTE(IF(_xlfn.ISFORMULA('#_6 RoundRefJoin'!F18),_xlfn.FORMULATEXT('#_6 RoundRefJoin'!F18),'#_6 RoundRefJoin'!F18),"""","")),TRUE,FALSE),"HardQuoteMsg",IF(LEN(IF(_xlfn.ISFORMULA('6 RoundRefJoin'!F18),_xlfn.FORMULATEXT('6 RoundRefJoin'!F18),'6 RoundRefJoin'!F18))-LEN(SUBSTITUTE(IF(_xlfn.ISFORMULA('6 RoundRefJoin'!F18),_xlfn.FORMULATEXT('6 RoundRefJoin'!F18),'6 RoundRefJoin'!F18),"$",""))&lt;LEN(IF(_xlfn.ISFORMULA('#_6 RoundRefJoin'!F18),_xlfn.FORMULATEXT('#_6 RoundRefJoin'!F18),'#_6 RoundRefJoin'!F18))-LEN(SUBSTITUTE(IF(_xlfn.ISFORMULA('#_6 RoundRefJoin'!F18),_xlfn.FORMULATEXT('#_6 RoundRefJoin'!F18),'#_6 RoundRefJoin'!F18),"$","")),TRUE,FALSE),"MissingAbsMsg",_xlfn.IFS(ISTEXT('#_6 RoundRefJoin'!F18),FALSE,ISLOGICAL('#_6 RoundRefJoin'!F18),FALSE,SUBSTITUTE(CELL("format",'#_6 RoundRefJoin'!F18),"-","")=SUBSTITUTE(CELL("format",'6 RoundRefJoin'!F18),"-",""),FALSE,CELL("format",'#_6 RoundRefJoin'!F18)="G",FALSE,AND(CELL("format",'#_6 RoundRefJoin'!F18)="F0",CELL("format",'6 RoundRefJoin'!F18)="G"),FALSE,TRUE,IFERROR(IF(MATCH(CELL("format",'#_6 RoundRefJoin'!F18),FormatCodes_SFX!$A$4:$A$53,0)&gt;0,TRUE),FALSE),TRUE,TRUE),"FormatMsg",TRUE,"PerfectMsg")</f>
        <v>PerfectMsg</v>
      </c>
    </row>
    <row r="19" spans="2:6">
      <c r="B19" s="174">
        <v>0</v>
      </c>
      <c r="C19" s="182" t="str">
        <f ca="1">_xlfn.IFS(ISBLANK('6 RoundRefJoin'!C19),"",IF(NOT(ISNA('#_6 RoundRefJoin'!C19)),IF(ISNA('6 RoundRefJoin'!C19),TRUE,FALSE),FALSE),"StuNAMsg",IF(AND(ISNA('#_6 RoundRefJoin'!C19),ISNA('6 RoundRefJoin'!C19)),TRUE,FALSE),"PerfectMsg",IF(NOT(ISERROR('#_6 RoundRefJoin'!C19)),IF(ISERROR('6 RoundRefJoin'!C19),TRUE,FALSE),FALSE),"StuErrorMsg",IF(TYPE('#_6 RoundRefJoin'!C19)&lt;&gt;TYPE('6 RoundRefJoin'!C19),TRUE,FALSE),"WrongTypeMsg",IF(_xlfn.ISFORMULA('#_6 RoundRefJoin'!C19),IF(NOT(_xlfn.ISFORMULA('6 RoundRefJoin'!C19)),TRUE),FALSE),"MissingFormulaMsg",IF(NOT(AND(ISNUMBER(FIND("[",_xlfn.FORMULATEXT('#_6 RoundRefJoin'!C19))),ISNUMBER(FIND("!",_xlfn.FORMULATEXT('#_6 RoundRefJoin'!C19))))),AND(ISNUMBER(FIND("[",_xlfn.FORMULATEXT('6 RoundRefJoin'!C19))),ISNUMBER(FIND("!",_xlfn.FORMULATEXT('6 RoundRefJoin'!C19)))),FALSE),"ExternalRefsMsg",IF(ISNUMBER('#_6 RoundRefJoin'!C19),IF(ABS('#_6 RoundRefJoin'!C19-'6 RoundRefJoin'!C19)&gt;0.00001,TRUE,FALSE),IF('#_6 RoundRefJoin'!C19&lt;&gt;'6 RoundRefJoin'!C19,TRUE,FALSE)),IF(ISNUMBER('#_6 RoundRefJoin'!C19),IF('#_6 RoundRefJoin'!C19&gt;'6 RoundRefJoin'!C19,"TooLow","TooHigh"),"WrongAnswer"),NOT(_xlfn.ISFORMULA('#_6 RoundRefJoin'!C19)),IF(_xlfn.IFS(ISTEXT('#_6 RoundRefJoin'!C19),FALSE,ISLOGICAL('#_6 RoundRefJoin'!C19),FALSE,SUBSTITUTE(CELL("format",'#_6 RoundRefJoin'!C19),"-","")=SUBSTITUTE(CELL("format",'6 RoundRefJoin'!C19),"-",""),FALSE,CELL("format",'#_6 RoundRefJoin'!C19)="G",FALSE,AND(CELL("format",'#_6 RoundRefJoin'!C19)="F0",CELL("format",'6 RoundRefJoin'!C19)="G"),FALSE,TRUE,IFERROR(IF(MATCH(CELL("format",'#_6 RoundRefJoin'!C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RoundRefJoin'!C19),_xlfn.FORMULATEXT('6 RoundRefJoin'!C19),'6 RoundRefJoin'!C19),"9","#"),"8","#"),"7","#"),"6","#"),"5","#"),"4","#"),"3","#"),"2","#"),"1","#"),"0","#"),"$",""),"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RoundRefJoin'!C19),_xlfn.FORMULATEXT('6 RoundRefJoin'!C19),'6 RoundRefJoin'!C19),"9","#"),"8","#"),"7","#"),"6","#"),"5","#"),"4","#"),"3","#"),"2","#"),"1","#"),"0","#"),"$",""),"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RoundRefJoin'!C19),_xlfn.FORMULATEXT('#_6 RoundRefJoin'!C19),'#_6 RoundRefJoin'!C19),"9","#"),"8","#"),"7","#"),"6","#"),"5","#"),"4","#"),"3","#"),"2","#"),"1","#"),"0","#"),"$",""),"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RoundRefJoin'!C19),_xlfn.FORMULATEXT('#_6 RoundRefJoin'!C19),'#_6 RoundRefJoin'!C19),"9","#"),"8","#"),"7","#"),"6","#"),"5","#"),"4","#"),"3","#"),"2","#"),"1","#"),"0","#"),"$","")," ",""),",","@"),"&gt;","@"),"&lt;","@"),"=","@"),")","@"),"(","@"),"^","@"),"/","@"),"+","@"),"*","@"),"-","@"),"@#","")))/2,TRUE,FALSE),"HardCodeMsg",IF(LEN(IF(_xlfn.ISFORMULA('6 RoundRefJoin'!C19),_xlfn.FORMULATEXT('6 RoundRefJoin'!C19),'6 RoundRefJoin'!C19))-LEN(SUBSTITUTE(IF(_xlfn.ISFORMULA('6 RoundRefJoin'!C19),_xlfn.FORMULATEXT('6 RoundRefJoin'!C19),'6 RoundRefJoin'!C19),"""",""))&gt;LEN(IF(_xlfn.ISFORMULA('#_6 RoundRefJoin'!C19),_xlfn.FORMULATEXT('#_6 RoundRefJoin'!C19),'#_6 RoundRefJoin'!C19))-LEN(SUBSTITUTE(IF(_xlfn.ISFORMULA('#_6 RoundRefJoin'!C19),_xlfn.FORMULATEXT('#_6 RoundRefJoin'!C19),'#_6 RoundRefJoin'!C19),"""","")),TRUE,FALSE),"HardQuoteMsg",IF(LEN(IF(_xlfn.ISFORMULA('6 RoundRefJoin'!C19),_xlfn.FORMULATEXT('6 RoundRefJoin'!C19),'6 RoundRefJoin'!C19))-LEN(SUBSTITUTE(IF(_xlfn.ISFORMULA('6 RoundRefJoin'!C19),_xlfn.FORMULATEXT('6 RoundRefJoin'!C19),'6 RoundRefJoin'!C19),"$",""))&lt;LEN(IF(_xlfn.ISFORMULA('#_6 RoundRefJoin'!C19),_xlfn.FORMULATEXT('#_6 RoundRefJoin'!C19),'#_6 RoundRefJoin'!C19))-LEN(SUBSTITUTE(IF(_xlfn.ISFORMULA('#_6 RoundRefJoin'!C19),_xlfn.FORMULATEXT('#_6 RoundRefJoin'!C19),'#_6 RoundRefJoin'!C19),"$","")),TRUE,FALSE),"MissingAbsMsg",_xlfn.IFS(ISTEXT('#_6 RoundRefJoin'!C19),FALSE,ISLOGICAL('#_6 RoundRefJoin'!C19),FALSE,SUBSTITUTE(CELL("format",'#_6 RoundRefJoin'!C19),"-","")=SUBSTITUTE(CELL("format",'6 RoundRefJoin'!C19),"-",""),FALSE,CELL("format",'#_6 RoundRefJoin'!C19)="G",FALSE,AND(CELL("format",'#_6 RoundRefJoin'!C19)="F0",CELL("format",'6 RoundRefJoin'!C19)="G"),FALSE,TRUE,IFERROR(IF(MATCH(CELL("format",'#_6 RoundRefJoin'!C19),FormatCodes_SFX!$A$4:$A$53,0)&gt;0,TRUE),FALSE),TRUE,TRUE),"FormatMsg",TRUE,"PerfectMsg")</f>
        <v>PerfectMsg</v>
      </c>
      <c r="D19" s="179" t="str">
        <f ca="1">_xlfn.IFS(ISBLANK('6 RoundRefJoin'!D19),"",IF(NOT(ISNA('#_6 RoundRefJoin'!D19)),IF(ISNA('6 RoundRefJoin'!D19),TRUE,FALSE),FALSE),"StuNAMsg",IF(AND(ISNA('#_6 RoundRefJoin'!D19),ISNA('6 RoundRefJoin'!D19)),TRUE,FALSE),"PerfectMsg",IF(NOT(ISERROR('#_6 RoundRefJoin'!D19)),IF(ISERROR('6 RoundRefJoin'!D19),TRUE,FALSE),FALSE),"StuErrorMsg",IF(TYPE('#_6 RoundRefJoin'!D19)&lt;&gt;TYPE('6 RoundRefJoin'!D19),TRUE,FALSE),"WrongTypeMsg",IF(_xlfn.ISFORMULA('#_6 RoundRefJoin'!D19),IF(NOT(_xlfn.ISFORMULA('6 RoundRefJoin'!D19)),TRUE),FALSE),"MissingFormulaMsg",IF(NOT(AND(ISNUMBER(FIND("[",_xlfn.FORMULATEXT('#_6 RoundRefJoin'!D19))),ISNUMBER(FIND("!",_xlfn.FORMULATEXT('#_6 RoundRefJoin'!D19))))),AND(ISNUMBER(FIND("[",_xlfn.FORMULATEXT('6 RoundRefJoin'!D19))),ISNUMBER(FIND("!",_xlfn.FORMULATEXT('6 RoundRefJoin'!D19)))),FALSE),"ExternalRefsMsg",IF(ISNUMBER('#_6 RoundRefJoin'!D19),IF(ABS('#_6 RoundRefJoin'!D19-'6 RoundRefJoin'!D19)&gt;0.00001,TRUE,FALSE),IF('#_6 RoundRefJoin'!D19&lt;&gt;'6 RoundRefJoin'!D19,TRUE,FALSE)),IF(ISNUMBER('#_6 RoundRefJoin'!D19),IF('#_6 RoundRefJoin'!D19&gt;'6 RoundRefJoin'!D19,"TooLow","TooHigh"),"WrongAnswer"),NOT(_xlfn.ISFORMULA('#_6 RoundRefJoin'!D19)),IF(_xlfn.IFS(ISTEXT('#_6 RoundRefJoin'!D19),FALSE,ISLOGICAL('#_6 RoundRefJoin'!D19),FALSE,SUBSTITUTE(CELL("format",'#_6 RoundRefJoin'!D19),"-","")=SUBSTITUTE(CELL("format",'6 RoundRefJoin'!D19),"-",""),FALSE,CELL("format",'#_6 RoundRefJoin'!D19)="G",FALSE,AND(CELL("format",'#_6 RoundRefJoin'!D19)="F0",CELL("format",'6 RoundRefJoin'!D19)="G"),FALSE,TRUE,IFERROR(IF(MATCH(CELL("format",'#_6 RoundRefJoin'!D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RoundRefJoin'!D19),_xlfn.FORMULATEXT('6 RoundRefJoin'!D19),'6 RoundRefJoin'!D19),"9","#"),"8","#"),"7","#"),"6","#"),"5","#"),"4","#"),"3","#"),"2","#"),"1","#"),"0","#"),"$",""),"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RoundRefJoin'!D19),_xlfn.FORMULATEXT('6 RoundRefJoin'!D19),'6 RoundRefJoin'!D19),"9","#"),"8","#"),"7","#"),"6","#"),"5","#"),"4","#"),"3","#"),"2","#"),"1","#"),"0","#"),"$",""),"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RoundRefJoin'!D19),_xlfn.FORMULATEXT('#_6 RoundRefJoin'!D19),'#_6 RoundRefJoin'!D19),"9","#"),"8","#"),"7","#"),"6","#"),"5","#"),"4","#"),"3","#"),"2","#"),"1","#"),"0","#"),"$",""),"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RoundRefJoin'!D19),_xlfn.FORMULATEXT('#_6 RoundRefJoin'!D19),'#_6 RoundRefJoin'!D19),"9","#"),"8","#"),"7","#"),"6","#"),"5","#"),"4","#"),"3","#"),"2","#"),"1","#"),"0","#"),"$","")," ",""),",","@"),"&gt;","@"),"&lt;","@"),"=","@"),")","@"),"(","@"),"^","@"),"/","@"),"+","@"),"*","@"),"-","@"),"@#","")))/2,TRUE,FALSE),"HardCodeMsg",IF(LEN(IF(_xlfn.ISFORMULA('6 RoundRefJoin'!D19),_xlfn.FORMULATEXT('6 RoundRefJoin'!D19),'6 RoundRefJoin'!D19))-LEN(SUBSTITUTE(IF(_xlfn.ISFORMULA('6 RoundRefJoin'!D19),_xlfn.FORMULATEXT('6 RoundRefJoin'!D19),'6 RoundRefJoin'!D19),"""",""))&gt;LEN(IF(_xlfn.ISFORMULA('#_6 RoundRefJoin'!D19),_xlfn.FORMULATEXT('#_6 RoundRefJoin'!D19),'#_6 RoundRefJoin'!D19))-LEN(SUBSTITUTE(IF(_xlfn.ISFORMULA('#_6 RoundRefJoin'!D19),_xlfn.FORMULATEXT('#_6 RoundRefJoin'!D19),'#_6 RoundRefJoin'!D19),"""","")),TRUE,FALSE),"HardQuoteMsg",IF(LEN(IF(_xlfn.ISFORMULA('6 RoundRefJoin'!D19),_xlfn.FORMULATEXT('6 RoundRefJoin'!D19),'6 RoundRefJoin'!D19))-LEN(SUBSTITUTE(IF(_xlfn.ISFORMULA('6 RoundRefJoin'!D19),_xlfn.FORMULATEXT('6 RoundRefJoin'!D19),'6 RoundRefJoin'!D19),"$",""))&lt;LEN(IF(_xlfn.ISFORMULA('#_6 RoundRefJoin'!D19),_xlfn.FORMULATEXT('#_6 RoundRefJoin'!D19),'#_6 RoundRefJoin'!D19))-LEN(SUBSTITUTE(IF(_xlfn.ISFORMULA('#_6 RoundRefJoin'!D19),_xlfn.FORMULATEXT('#_6 RoundRefJoin'!D19),'#_6 RoundRefJoin'!D19),"$","")),TRUE,FALSE),"MissingAbsMsg",_xlfn.IFS(ISTEXT('#_6 RoundRefJoin'!D19),FALSE,ISLOGICAL('#_6 RoundRefJoin'!D19),FALSE,SUBSTITUTE(CELL("format",'#_6 RoundRefJoin'!D19),"-","")=SUBSTITUTE(CELL("format",'6 RoundRefJoin'!D19),"-",""),FALSE,CELL("format",'#_6 RoundRefJoin'!D19)="G",FALSE,AND(CELL("format",'#_6 RoundRefJoin'!D19)="F0",CELL("format",'6 RoundRefJoin'!D19)="G"),FALSE,TRUE,IFERROR(IF(MATCH(CELL("format",'#_6 RoundRefJoin'!D19),FormatCodes_SFX!$A$4:$A$53,0)&gt;0,TRUE),FALSE),TRUE,TRUE),"FormatMsg",TRUE,"PerfectMsg")</f>
        <v>PerfectMsg</v>
      </c>
      <c r="E19" s="248" t="str">
        <f ca="1">_xlfn.IFS(ISBLANK('6 RoundRefJoin'!E19),"",IF(NOT(ISNA('#_6 RoundRefJoin'!E19)),IF(ISNA('6 RoundRefJoin'!E19),TRUE,FALSE),FALSE),"StuNAMsg",IF(AND(ISNA('#_6 RoundRefJoin'!E19),ISNA('6 RoundRefJoin'!E19)),TRUE,FALSE),"PerfectMsg",IF(NOT(ISERROR('#_6 RoundRefJoin'!E19)),IF(ISERROR('6 RoundRefJoin'!E19),TRUE,FALSE),FALSE),"StuErrorMsg",IF(TYPE('#_6 RoundRefJoin'!E19)&lt;&gt;TYPE('6 RoundRefJoin'!E19),TRUE,FALSE),"WrongTypeMsg",IF(_xlfn.ISFORMULA('#_6 RoundRefJoin'!E19),IF(NOT(_xlfn.ISFORMULA('6 RoundRefJoin'!E19)),TRUE),FALSE),"MissingFormulaMsg",IF(NOT(AND(ISNUMBER(FIND("[",_xlfn.FORMULATEXT('#_6 RoundRefJoin'!E19))),ISNUMBER(FIND("!",_xlfn.FORMULATEXT('#_6 RoundRefJoin'!E19))))),AND(ISNUMBER(FIND("[",_xlfn.FORMULATEXT('6 RoundRefJoin'!E19))),ISNUMBER(FIND("!",_xlfn.FORMULATEXT('6 RoundRefJoin'!E19)))),FALSE),"ExternalRefsMsg",IF(ISNUMBER('#_6 RoundRefJoin'!E19),IF(ABS('#_6 RoundRefJoin'!E19-'6 RoundRefJoin'!E19)&gt;0.00001,TRUE,FALSE),IF('#_6 RoundRefJoin'!E19&lt;&gt;'6 RoundRefJoin'!E19,TRUE,FALSE)),IF(ISNUMBER('#_6 RoundRefJoin'!E19),IF('#_6 RoundRefJoin'!E19&gt;'6 RoundRefJoin'!E19,"TooLow","TooHigh"),"WrongAnswer"),NOT(_xlfn.ISFORMULA('#_6 RoundRefJoin'!E19)),IF(_xlfn.IFS(ISTEXT('#_6 RoundRefJoin'!E19),FALSE,ISLOGICAL('#_6 RoundRefJoin'!E19),FALSE,SUBSTITUTE(CELL("format",'#_6 RoundRefJoin'!E19),"-","")=SUBSTITUTE(CELL("format",'6 RoundRefJoin'!E19),"-",""),FALSE,CELL("format",'#_6 RoundRefJoin'!E19)="G",FALSE,AND(CELL("format",'#_6 RoundRefJoin'!E19)="F0",CELL("format",'6 RoundRefJoin'!E19)="G"),FALSE,TRUE,IFERROR(IF(MATCH(CELL("format",'#_6 RoundRefJoin'!E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RoundRefJoin'!E19),_xlfn.FORMULATEXT('6 RoundRefJoin'!E19),'6 RoundRefJoin'!E19),"9","#"),"8","#"),"7","#"),"6","#"),"5","#"),"4","#"),"3","#"),"2","#"),"1","#"),"0","#"),"$",""),"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RoundRefJoin'!E19),_xlfn.FORMULATEXT('6 RoundRefJoin'!E19),'6 RoundRefJoin'!E19),"9","#"),"8","#"),"7","#"),"6","#"),"5","#"),"4","#"),"3","#"),"2","#"),"1","#"),"0","#"),"$",""),"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RoundRefJoin'!E19),_xlfn.FORMULATEXT('#_6 RoundRefJoin'!E19),'#_6 RoundRefJoin'!E19),"9","#"),"8","#"),"7","#"),"6","#"),"5","#"),"4","#"),"3","#"),"2","#"),"1","#"),"0","#"),"$",""),"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RoundRefJoin'!E19),_xlfn.FORMULATEXT('#_6 RoundRefJoin'!E19),'#_6 RoundRefJoin'!E19),"9","#"),"8","#"),"7","#"),"6","#"),"5","#"),"4","#"),"3","#"),"2","#"),"1","#"),"0","#"),"$","")," ",""),",","@"),"&gt;","@"),"&lt;","@"),"=","@"),")","@"),"(","@"),"^","@"),"/","@"),"+","@"),"*","@"),"-","@"),"@#","")))/2,TRUE,FALSE),"HardCodeMsg",IF(LEN(IF(_xlfn.ISFORMULA('6 RoundRefJoin'!E19),_xlfn.FORMULATEXT('6 RoundRefJoin'!E19),'6 RoundRefJoin'!E19))-LEN(SUBSTITUTE(IF(_xlfn.ISFORMULA('6 RoundRefJoin'!E19),_xlfn.FORMULATEXT('6 RoundRefJoin'!E19),'6 RoundRefJoin'!E19),"""",""))&gt;LEN(IF(_xlfn.ISFORMULA('#_6 RoundRefJoin'!E19),_xlfn.FORMULATEXT('#_6 RoundRefJoin'!E19),'#_6 RoundRefJoin'!E19))-LEN(SUBSTITUTE(IF(_xlfn.ISFORMULA('#_6 RoundRefJoin'!E19),_xlfn.FORMULATEXT('#_6 RoundRefJoin'!E19),'#_6 RoundRefJoin'!E19),"""","")),TRUE,FALSE),"HardQuoteMsg",IF(LEN(IF(_xlfn.ISFORMULA('6 RoundRefJoin'!E19),_xlfn.FORMULATEXT('6 RoundRefJoin'!E19),'6 RoundRefJoin'!E19))-LEN(SUBSTITUTE(IF(_xlfn.ISFORMULA('6 RoundRefJoin'!E19),_xlfn.FORMULATEXT('6 RoundRefJoin'!E19),'6 RoundRefJoin'!E19),"$",""))&lt;LEN(IF(_xlfn.ISFORMULA('#_6 RoundRefJoin'!E19),_xlfn.FORMULATEXT('#_6 RoundRefJoin'!E19),'#_6 RoundRefJoin'!E19))-LEN(SUBSTITUTE(IF(_xlfn.ISFORMULA('#_6 RoundRefJoin'!E19),_xlfn.FORMULATEXT('#_6 RoundRefJoin'!E19),'#_6 RoundRefJoin'!E19),"$","")),TRUE,FALSE),"MissingAbsMsg",_xlfn.IFS(ISTEXT('#_6 RoundRefJoin'!E19),FALSE,ISLOGICAL('#_6 RoundRefJoin'!E19),FALSE,SUBSTITUTE(CELL("format",'#_6 RoundRefJoin'!E19),"-","")=SUBSTITUTE(CELL("format",'6 RoundRefJoin'!E19),"-",""),FALSE,CELL("format",'#_6 RoundRefJoin'!E19)="G",FALSE,AND(CELL("format",'#_6 RoundRefJoin'!E19)="F0",CELL("format",'6 RoundRefJoin'!E19)="G"),FALSE,TRUE,IFERROR(IF(MATCH(CELL("format",'#_6 RoundRefJoin'!E19),FormatCodes_SFX!$A$4:$A$53,0)&gt;0,TRUE),FALSE),TRUE,TRUE),"FormatMsg",TRUE,"PerfectMsg")</f>
        <v>PerfectMsg</v>
      </c>
      <c r="F19" s="248" t="str">
        <f ca="1">_xlfn.IFS(ISBLANK('6 RoundRefJoin'!F19),"",IF(NOT(ISNA('#_6 RoundRefJoin'!F19)),IF(ISNA('6 RoundRefJoin'!F19),TRUE,FALSE),FALSE),"StuNAMsg",IF(AND(ISNA('#_6 RoundRefJoin'!F19),ISNA('6 RoundRefJoin'!F19)),TRUE,FALSE),"PerfectMsg",IF(NOT(ISERROR('#_6 RoundRefJoin'!F19)),IF(ISERROR('6 RoundRefJoin'!F19),TRUE,FALSE),FALSE),"StuErrorMsg",IF(TYPE('#_6 RoundRefJoin'!F19)&lt;&gt;TYPE('6 RoundRefJoin'!F19),TRUE,FALSE),"WrongTypeMsg",IF(_xlfn.ISFORMULA('#_6 RoundRefJoin'!F19),IF(NOT(_xlfn.ISFORMULA('6 RoundRefJoin'!F19)),TRUE),FALSE),"MissingFormulaMsg",IF(NOT(AND(ISNUMBER(FIND("[",_xlfn.FORMULATEXT('#_6 RoundRefJoin'!F19))),ISNUMBER(FIND("!",_xlfn.FORMULATEXT('#_6 RoundRefJoin'!F19))))),AND(ISNUMBER(FIND("[",_xlfn.FORMULATEXT('6 RoundRefJoin'!F19))),ISNUMBER(FIND("!",_xlfn.FORMULATEXT('6 RoundRefJoin'!F19)))),FALSE),"ExternalRefsMsg",IF(ISNUMBER('#_6 RoundRefJoin'!F19),IF(ABS('#_6 RoundRefJoin'!F19-'6 RoundRefJoin'!F19)&gt;0.00001,TRUE,FALSE),IF('#_6 RoundRefJoin'!F19&lt;&gt;'6 RoundRefJoin'!F19,TRUE,FALSE)),IF(ISNUMBER('#_6 RoundRefJoin'!F19),IF('#_6 RoundRefJoin'!F19&gt;'6 RoundRefJoin'!F19,"TooLow","TooHigh"),"WrongAnswer"),NOT(_xlfn.ISFORMULA('#_6 RoundRefJoin'!F19)),IF(_xlfn.IFS(ISTEXT('#_6 RoundRefJoin'!F19),FALSE,ISLOGICAL('#_6 RoundRefJoin'!F19),FALSE,SUBSTITUTE(CELL("format",'#_6 RoundRefJoin'!F19),"-","")=SUBSTITUTE(CELL("format",'6 RoundRefJoin'!F19),"-",""),FALSE,CELL("format",'#_6 RoundRefJoin'!F19)="G",FALSE,AND(CELL("format",'#_6 RoundRefJoin'!F19)="F0",CELL("format",'6 RoundRefJoin'!F19)="G"),FALSE,TRUE,IFERROR(IF(MATCH(CELL("format",'#_6 RoundRefJoin'!F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RoundRefJoin'!F19),_xlfn.FORMULATEXT('6 RoundRefJoin'!F19),'6 RoundRefJoin'!F19),"9","#"),"8","#"),"7","#"),"6","#"),"5","#"),"4","#"),"3","#"),"2","#"),"1","#"),"0","#"),"$",""),"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RoundRefJoin'!F19),_xlfn.FORMULATEXT('6 RoundRefJoin'!F19),'6 RoundRefJoin'!F19),"9","#"),"8","#"),"7","#"),"6","#"),"5","#"),"4","#"),"3","#"),"2","#"),"1","#"),"0","#"),"$",""),"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RoundRefJoin'!F19),_xlfn.FORMULATEXT('#_6 RoundRefJoin'!F19),'#_6 RoundRefJoin'!F19),"9","#"),"8","#"),"7","#"),"6","#"),"5","#"),"4","#"),"3","#"),"2","#"),"1","#"),"0","#"),"$",""),"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RoundRefJoin'!F19),_xlfn.FORMULATEXT('#_6 RoundRefJoin'!F19),'#_6 RoundRefJoin'!F19),"9","#"),"8","#"),"7","#"),"6","#"),"5","#"),"4","#"),"3","#"),"2","#"),"1","#"),"0","#"),"$","")," ",""),",","@"),"&gt;","@"),"&lt;","@"),"=","@"),")","@"),"(","@"),"^","@"),"/","@"),"+","@"),"*","@"),"-","@"),"@#","")))/2,TRUE,FALSE),"HardCodeMsg",IF(LEN(IF(_xlfn.ISFORMULA('6 RoundRefJoin'!F19),_xlfn.FORMULATEXT('6 RoundRefJoin'!F19),'6 RoundRefJoin'!F19))-LEN(SUBSTITUTE(IF(_xlfn.ISFORMULA('6 RoundRefJoin'!F19),_xlfn.FORMULATEXT('6 RoundRefJoin'!F19),'6 RoundRefJoin'!F19),"""",""))&gt;LEN(IF(_xlfn.ISFORMULA('#_6 RoundRefJoin'!F19),_xlfn.FORMULATEXT('#_6 RoundRefJoin'!F19),'#_6 RoundRefJoin'!F19))-LEN(SUBSTITUTE(IF(_xlfn.ISFORMULA('#_6 RoundRefJoin'!F19),_xlfn.FORMULATEXT('#_6 RoundRefJoin'!F19),'#_6 RoundRefJoin'!F19),"""","")),TRUE,FALSE),"HardQuoteMsg",IF(LEN(IF(_xlfn.ISFORMULA('6 RoundRefJoin'!F19),_xlfn.FORMULATEXT('6 RoundRefJoin'!F19),'6 RoundRefJoin'!F19))-LEN(SUBSTITUTE(IF(_xlfn.ISFORMULA('6 RoundRefJoin'!F19),_xlfn.FORMULATEXT('6 RoundRefJoin'!F19),'6 RoundRefJoin'!F19),"$",""))&lt;LEN(IF(_xlfn.ISFORMULA('#_6 RoundRefJoin'!F19),_xlfn.FORMULATEXT('#_6 RoundRefJoin'!F19),'#_6 RoundRefJoin'!F19))-LEN(SUBSTITUTE(IF(_xlfn.ISFORMULA('#_6 RoundRefJoin'!F19),_xlfn.FORMULATEXT('#_6 RoundRefJoin'!F19),'#_6 RoundRefJoin'!F19),"$","")),TRUE,FALSE),"MissingAbsMsg",_xlfn.IFS(ISTEXT('#_6 RoundRefJoin'!F19),FALSE,ISLOGICAL('#_6 RoundRefJoin'!F19),FALSE,SUBSTITUTE(CELL("format",'#_6 RoundRefJoin'!F19),"-","")=SUBSTITUTE(CELL("format",'6 RoundRefJoin'!F19),"-",""),FALSE,CELL("format",'#_6 RoundRefJoin'!F19)="G",FALSE,AND(CELL("format",'#_6 RoundRefJoin'!F19)="F0",CELL("format",'6 RoundRefJoin'!F19)="G"),FALSE,TRUE,IFERROR(IF(MATCH(CELL("format",'#_6 RoundRefJoin'!F19),FormatCodes_SFX!$A$4:$A$53,0)&gt;0,TRUE),FALSE),TRUE,TRUE),"FormatMsg",TRUE,"PerfectMsg")</f>
        <v>PerfectMsg</v>
      </c>
    </row>
    <row r="20" spans="2:6">
      <c r="B20" s="174">
        <v>0</v>
      </c>
      <c r="C20" s="182" t="str">
        <f ca="1">_xlfn.IFS(ISBLANK('6 RoundRefJoin'!C20),"",IF(NOT(ISNA('#_6 RoundRefJoin'!C20)),IF(ISNA('6 RoundRefJoin'!C20),TRUE,FALSE),FALSE),"StuNAMsg",IF(AND(ISNA('#_6 RoundRefJoin'!C20),ISNA('6 RoundRefJoin'!C20)),TRUE,FALSE),"PerfectMsg",IF(NOT(ISERROR('#_6 RoundRefJoin'!C20)),IF(ISERROR('6 RoundRefJoin'!C20),TRUE,FALSE),FALSE),"StuErrorMsg",IF(TYPE('#_6 RoundRefJoin'!C20)&lt;&gt;TYPE('6 RoundRefJoin'!C20),TRUE,FALSE),"WrongTypeMsg",IF(_xlfn.ISFORMULA('#_6 RoundRefJoin'!C20),IF(NOT(_xlfn.ISFORMULA('6 RoundRefJoin'!C20)),TRUE),FALSE),"MissingFormulaMsg",IF(NOT(AND(ISNUMBER(FIND("[",_xlfn.FORMULATEXT('#_6 RoundRefJoin'!C20))),ISNUMBER(FIND("!",_xlfn.FORMULATEXT('#_6 RoundRefJoin'!C20))))),AND(ISNUMBER(FIND("[",_xlfn.FORMULATEXT('6 RoundRefJoin'!C20))),ISNUMBER(FIND("!",_xlfn.FORMULATEXT('6 RoundRefJoin'!C20)))),FALSE),"ExternalRefsMsg",IF(ISNUMBER('#_6 RoundRefJoin'!C20),IF(ABS('#_6 RoundRefJoin'!C20-'6 RoundRefJoin'!C20)&gt;0.00001,TRUE,FALSE),IF('#_6 RoundRefJoin'!C20&lt;&gt;'6 RoundRefJoin'!C20,TRUE,FALSE)),IF(ISNUMBER('#_6 RoundRefJoin'!C20),IF('#_6 RoundRefJoin'!C20&gt;'6 RoundRefJoin'!C20,"TooLow","TooHigh"),"WrongAnswer"),NOT(_xlfn.ISFORMULA('#_6 RoundRefJoin'!C20)),IF(_xlfn.IFS(ISTEXT('#_6 RoundRefJoin'!C20),FALSE,ISLOGICAL('#_6 RoundRefJoin'!C20),FALSE,SUBSTITUTE(CELL("format",'#_6 RoundRefJoin'!C20),"-","")=SUBSTITUTE(CELL("format",'6 RoundRefJoin'!C20),"-",""),FALSE,CELL("format",'#_6 RoundRefJoin'!C20)="G",FALSE,AND(CELL("format",'#_6 RoundRefJoin'!C20)="F0",CELL("format",'6 RoundRefJoin'!C20)="G"),FALSE,TRUE,IFERROR(IF(MATCH(CELL("format",'#_6 RoundRefJoin'!C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RoundRefJoin'!C20),_xlfn.FORMULATEXT('6 RoundRefJoin'!C20),'6 RoundRefJoin'!C20),"9","#"),"8","#"),"7","#"),"6","#"),"5","#"),"4","#"),"3","#"),"2","#"),"1","#"),"0","#"),"$",""),"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RoundRefJoin'!C20),_xlfn.FORMULATEXT('6 RoundRefJoin'!C20),'6 RoundRefJoin'!C20),"9","#"),"8","#"),"7","#"),"6","#"),"5","#"),"4","#"),"3","#"),"2","#"),"1","#"),"0","#"),"$",""),"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RoundRefJoin'!C20),_xlfn.FORMULATEXT('#_6 RoundRefJoin'!C20),'#_6 RoundRefJoin'!C20),"9","#"),"8","#"),"7","#"),"6","#"),"5","#"),"4","#"),"3","#"),"2","#"),"1","#"),"0","#"),"$",""),"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RoundRefJoin'!C20),_xlfn.FORMULATEXT('#_6 RoundRefJoin'!C20),'#_6 RoundRefJoin'!C20),"9","#"),"8","#"),"7","#"),"6","#"),"5","#"),"4","#"),"3","#"),"2","#"),"1","#"),"0","#"),"$","")," ",""),",","@"),"&gt;","@"),"&lt;","@"),"=","@"),")","@"),"(","@"),"^","@"),"/","@"),"+","@"),"*","@"),"-","@"),"@#","")))/2,TRUE,FALSE),"HardCodeMsg",IF(LEN(IF(_xlfn.ISFORMULA('6 RoundRefJoin'!C20),_xlfn.FORMULATEXT('6 RoundRefJoin'!C20),'6 RoundRefJoin'!C20))-LEN(SUBSTITUTE(IF(_xlfn.ISFORMULA('6 RoundRefJoin'!C20),_xlfn.FORMULATEXT('6 RoundRefJoin'!C20),'6 RoundRefJoin'!C20),"""",""))&gt;LEN(IF(_xlfn.ISFORMULA('#_6 RoundRefJoin'!C20),_xlfn.FORMULATEXT('#_6 RoundRefJoin'!C20),'#_6 RoundRefJoin'!C20))-LEN(SUBSTITUTE(IF(_xlfn.ISFORMULA('#_6 RoundRefJoin'!C20),_xlfn.FORMULATEXT('#_6 RoundRefJoin'!C20),'#_6 RoundRefJoin'!C20),"""","")),TRUE,FALSE),"HardQuoteMsg",IF(LEN(IF(_xlfn.ISFORMULA('6 RoundRefJoin'!C20),_xlfn.FORMULATEXT('6 RoundRefJoin'!C20),'6 RoundRefJoin'!C20))-LEN(SUBSTITUTE(IF(_xlfn.ISFORMULA('6 RoundRefJoin'!C20),_xlfn.FORMULATEXT('6 RoundRefJoin'!C20),'6 RoundRefJoin'!C20),"$",""))&lt;LEN(IF(_xlfn.ISFORMULA('#_6 RoundRefJoin'!C20),_xlfn.FORMULATEXT('#_6 RoundRefJoin'!C20),'#_6 RoundRefJoin'!C20))-LEN(SUBSTITUTE(IF(_xlfn.ISFORMULA('#_6 RoundRefJoin'!C20),_xlfn.FORMULATEXT('#_6 RoundRefJoin'!C20),'#_6 RoundRefJoin'!C20),"$","")),TRUE,FALSE),"MissingAbsMsg",_xlfn.IFS(ISTEXT('#_6 RoundRefJoin'!C20),FALSE,ISLOGICAL('#_6 RoundRefJoin'!C20),FALSE,SUBSTITUTE(CELL("format",'#_6 RoundRefJoin'!C20),"-","")=SUBSTITUTE(CELL("format",'6 RoundRefJoin'!C20),"-",""),FALSE,CELL("format",'#_6 RoundRefJoin'!C20)="G",FALSE,AND(CELL("format",'#_6 RoundRefJoin'!C20)="F0",CELL("format",'6 RoundRefJoin'!C20)="G"),FALSE,TRUE,IFERROR(IF(MATCH(CELL("format",'#_6 RoundRefJoin'!C20),FormatCodes_SFX!$A$4:$A$53,0)&gt;0,TRUE),FALSE),TRUE,TRUE),"FormatMsg",TRUE,"PerfectMsg")</f>
        <v>PerfectMsg</v>
      </c>
      <c r="D20" s="179" t="str">
        <f ca="1">_xlfn.IFS(ISBLANK('6 RoundRefJoin'!D20),"",IF(NOT(ISNA('#_6 RoundRefJoin'!D20)),IF(ISNA('6 RoundRefJoin'!D20),TRUE,FALSE),FALSE),"StuNAMsg",IF(AND(ISNA('#_6 RoundRefJoin'!D20),ISNA('6 RoundRefJoin'!D20)),TRUE,FALSE),"PerfectMsg",IF(NOT(ISERROR('#_6 RoundRefJoin'!D20)),IF(ISERROR('6 RoundRefJoin'!D20),TRUE,FALSE),FALSE),"StuErrorMsg",IF(TYPE('#_6 RoundRefJoin'!D20)&lt;&gt;TYPE('6 RoundRefJoin'!D20),TRUE,FALSE),"WrongTypeMsg",IF(_xlfn.ISFORMULA('#_6 RoundRefJoin'!D20),IF(NOT(_xlfn.ISFORMULA('6 RoundRefJoin'!D20)),TRUE),FALSE),"MissingFormulaMsg",IF(NOT(AND(ISNUMBER(FIND("[",_xlfn.FORMULATEXT('#_6 RoundRefJoin'!D20))),ISNUMBER(FIND("!",_xlfn.FORMULATEXT('#_6 RoundRefJoin'!D20))))),AND(ISNUMBER(FIND("[",_xlfn.FORMULATEXT('6 RoundRefJoin'!D20))),ISNUMBER(FIND("!",_xlfn.FORMULATEXT('6 RoundRefJoin'!D20)))),FALSE),"ExternalRefsMsg",IF(ISNUMBER('#_6 RoundRefJoin'!D20),IF(ABS('#_6 RoundRefJoin'!D20-'6 RoundRefJoin'!D20)&gt;0.00001,TRUE,FALSE),IF('#_6 RoundRefJoin'!D20&lt;&gt;'6 RoundRefJoin'!D20,TRUE,FALSE)),IF(ISNUMBER('#_6 RoundRefJoin'!D20),IF('#_6 RoundRefJoin'!D20&gt;'6 RoundRefJoin'!D20,"TooLow","TooHigh"),"WrongAnswer"),NOT(_xlfn.ISFORMULA('#_6 RoundRefJoin'!D20)),IF(_xlfn.IFS(ISTEXT('#_6 RoundRefJoin'!D20),FALSE,ISLOGICAL('#_6 RoundRefJoin'!D20),FALSE,SUBSTITUTE(CELL("format",'#_6 RoundRefJoin'!D20),"-","")=SUBSTITUTE(CELL("format",'6 RoundRefJoin'!D20),"-",""),FALSE,CELL("format",'#_6 RoundRefJoin'!D20)="G",FALSE,AND(CELL("format",'#_6 RoundRefJoin'!D20)="F0",CELL("format",'6 RoundRefJoin'!D20)="G"),FALSE,TRUE,IFERROR(IF(MATCH(CELL("format",'#_6 RoundRefJoin'!D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RoundRefJoin'!D20),_xlfn.FORMULATEXT('6 RoundRefJoin'!D20),'6 RoundRefJoin'!D20),"9","#"),"8","#"),"7","#"),"6","#"),"5","#"),"4","#"),"3","#"),"2","#"),"1","#"),"0","#"),"$",""),"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RoundRefJoin'!D20),_xlfn.FORMULATEXT('6 RoundRefJoin'!D20),'6 RoundRefJoin'!D20),"9","#"),"8","#"),"7","#"),"6","#"),"5","#"),"4","#"),"3","#"),"2","#"),"1","#"),"0","#"),"$",""),"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RoundRefJoin'!D20),_xlfn.FORMULATEXT('#_6 RoundRefJoin'!D20),'#_6 RoundRefJoin'!D20),"9","#"),"8","#"),"7","#"),"6","#"),"5","#"),"4","#"),"3","#"),"2","#"),"1","#"),"0","#"),"$",""),"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RoundRefJoin'!D20),_xlfn.FORMULATEXT('#_6 RoundRefJoin'!D20),'#_6 RoundRefJoin'!D20),"9","#"),"8","#"),"7","#"),"6","#"),"5","#"),"4","#"),"3","#"),"2","#"),"1","#"),"0","#"),"$","")," ",""),",","@"),"&gt;","@"),"&lt;","@"),"=","@"),")","@"),"(","@"),"^","@"),"/","@"),"+","@"),"*","@"),"-","@"),"@#","")))/2,TRUE,FALSE),"HardCodeMsg",IF(LEN(IF(_xlfn.ISFORMULA('6 RoundRefJoin'!D20),_xlfn.FORMULATEXT('6 RoundRefJoin'!D20),'6 RoundRefJoin'!D20))-LEN(SUBSTITUTE(IF(_xlfn.ISFORMULA('6 RoundRefJoin'!D20),_xlfn.FORMULATEXT('6 RoundRefJoin'!D20),'6 RoundRefJoin'!D20),"""",""))&gt;LEN(IF(_xlfn.ISFORMULA('#_6 RoundRefJoin'!D20),_xlfn.FORMULATEXT('#_6 RoundRefJoin'!D20),'#_6 RoundRefJoin'!D20))-LEN(SUBSTITUTE(IF(_xlfn.ISFORMULA('#_6 RoundRefJoin'!D20),_xlfn.FORMULATEXT('#_6 RoundRefJoin'!D20),'#_6 RoundRefJoin'!D20),"""","")),TRUE,FALSE),"HardQuoteMsg",IF(LEN(IF(_xlfn.ISFORMULA('6 RoundRefJoin'!D20),_xlfn.FORMULATEXT('6 RoundRefJoin'!D20),'6 RoundRefJoin'!D20))-LEN(SUBSTITUTE(IF(_xlfn.ISFORMULA('6 RoundRefJoin'!D20),_xlfn.FORMULATEXT('6 RoundRefJoin'!D20),'6 RoundRefJoin'!D20),"$",""))&lt;LEN(IF(_xlfn.ISFORMULA('#_6 RoundRefJoin'!D20),_xlfn.FORMULATEXT('#_6 RoundRefJoin'!D20),'#_6 RoundRefJoin'!D20))-LEN(SUBSTITUTE(IF(_xlfn.ISFORMULA('#_6 RoundRefJoin'!D20),_xlfn.FORMULATEXT('#_6 RoundRefJoin'!D20),'#_6 RoundRefJoin'!D20),"$","")),TRUE,FALSE),"MissingAbsMsg",_xlfn.IFS(ISTEXT('#_6 RoundRefJoin'!D20),FALSE,ISLOGICAL('#_6 RoundRefJoin'!D20),FALSE,SUBSTITUTE(CELL("format",'#_6 RoundRefJoin'!D20),"-","")=SUBSTITUTE(CELL("format",'6 RoundRefJoin'!D20),"-",""),FALSE,CELL("format",'#_6 RoundRefJoin'!D20)="G",FALSE,AND(CELL("format",'#_6 RoundRefJoin'!D20)="F0",CELL("format",'6 RoundRefJoin'!D20)="G"),FALSE,TRUE,IFERROR(IF(MATCH(CELL("format",'#_6 RoundRefJoin'!D20),FormatCodes_SFX!$A$4:$A$53,0)&gt;0,TRUE),FALSE),TRUE,TRUE),"FormatMsg",TRUE,"PerfectMsg")</f>
        <v>PerfectMsg</v>
      </c>
      <c r="E20" s="248" t="str">
        <f ca="1">_xlfn.IFS(ISBLANK('6 RoundRefJoin'!E20),"",IF(NOT(ISNA('#_6 RoundRefJoin'!E20)),IF(ISNA('6 RoundRefJoin'!E20),TRUE,FALSE),FALSE),"StuNAMsg",IF(AND(ISNA('#_6 RoundRefJoin'!E20),ISNA('6 RoundRefJoin'!E20)),TRUE,FALSE),"PerfectMsg",IF(NOT(ISERROR('#_6 RoundRefJoin'!E20)),IF(ISERROR('6 RoundRefJoin'!E20),TRUE,FALSE),FALSE),"StuErrorMsg",IF(TYPE('#_6 RoundRefJoin'!E20)&lt;&gt;TYPE('6 RoundRefJoin'!E20),TRUE,FALSE),"WrongTypeMsg",IF(_xlfn.ISFORMULA('#_6 RoundRefJoin'!E20),IF(NOT(_xlfn.ISFORMULA('6 RoundRefJoin'!E20)),TRUE),FALSE),"MissingFormulaMsg",IF(NOT(AND(ISNUMBER(FIND("[",_xlfn.FORMULATEXT('#_6 RoundRefJoin'!E20))),ISNUMBER(FIND("!",_xlfn.FORMULATEXT('#_6 RoundRefJoin'!E20))))),AND(ISNUMBER(FIND("[",_xlfn.FORMULATEXT('6 RoundRefJoin'!E20))),ISNUMBER(FIND("!",_xlfn.FORMULATEXT('6 RoundRefJoin'!E20)))),FALSE),"ExternalRefsMsg",IF(ISNUMBER('#_6 RoundRefJoin'!E20),IF(ABS('#_6 RoundRefJoin'!E20-'6 RoundRefJoin'!E20)&gt;0.00001,TRUE,FALSE),IF('#_6 RoundRefJoin'!E20&lt;&gt;'6 RoundRefJoin'!E20,TRUE,FALSE)),IF(ISNUMBER('#_6 RoundRefJoin'!E20),IF('#_6 RoundRefJoin'!E20&gt;'6 RoundRefJoin'!E20,"TooLow","TooHigh"),"WrongAnswer"),NOT(_xlfn.ISFORMULA('#_6 RoundRefJoin'!E20)),IF(_xlfn.IFS(ISTEXT('#_6 RoundRefJoin'!E20),FALSE,ISLOGICAL('#_6 RoundRefJoin'!E20),FALSE,SUBSTITUTE(CELL("format",'#_6 RoundRefJoin'!E20),"-","")=SUBSTITUTE(CELL("format",'6 RoundRefJoin'!E20),"-",""),FALSE,CELL("format",'#_6 RoundRefJoin'!E20)="G",FALSE,AND(CELL("format",'#_6 RoundRefJoin'!E20)="F0",CELL("format",'6 RoundRefJoin'!E20)="G"),FALSE,TRUE,IFERROR(IF(MATCH(CELL("format",'#_6 RoundRefJoin'!E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RoundRefJoin'!E20),_xlfn.FORMULATEXT('6 RoundRefJoin'!E20),'6 RoundRefJoin'!E20),"9","#"),"8","#"),"7","#"),"6","#"),"5","#"),"4","#"),"3","#"),"2","#"),"1","#"),"0","#"),"$",""),"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RoundRefJoin'!E20),_xlfn.FORMULATEXT('6 RoundRefJoin'!E20),'6 RoundRefJoin'!E20),"9","#"),"8","#"),"7","#"),"6","#"),"5","#"),"4","#"),"3","#"),"2","#"),"1","#"),"0","#"),"$",""),"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RoundRefJoin'!E20),_xlfn.FORMULATEXT('#_6 RoundRefJoin'!E20),'#_6 RoundRefJoin'!E20),"9","#"),"8","#"),"7","#"),"6","#"),"5","#"),"4","#"),"3","#"),"2","#"),"1","#"),"0","#"),"$",""),"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RoundRefJoin'!E20),_xlfn.FORMULATEXT('#_6 RoundRefJoin'!E20),'#_6 RoundRefJoin'!E20),"9","#"),"8","#"),"7","#"),"6","#"),"5","#"),"4","#"),"3","#"),"2","#"),"1","#"),"0","#"),"$","")," ",""),",","@"),"&gt;","@"),"&lt;","@"),"=","@"),")","@"),"(","@"),"^","@"),"/","@"),"+","@"),"*","@"),"-","@"),"@#","")))/2,TRUE,FALSE),"HardCodeMsg",IF(LEN(IF(_xlfn.ISFORMULA('6 RoundRefJoin'!E20),_xlfn.FORMULATEXT('6 RoundRefJoin'!E20),'6 RoundRefJoin'!E20))-LEN(SUBSTITUTE(IF(_xlfn.ISFORMULA('6 RoundRefJoin'!E20),_xlfn.FORMULATEXT('6 RoundRefJoin'!E20),'6 RoundRefJoin'!E20),"""",""))&gt;LEN(IF(_xlfn.ISFORMULA('#_6 RoundRefJoin'!E20),_xlfn.FORMULATEXT('#_6 RoundRefJoin'!E20),'#_6 RoundRefJoin'!E20))-LEN(SUBSTITUTE(IF(_xlfn.ISFORMULA('#_6 RoundRefJoin'!E20),_xlfn.FORMULATEXT('#_6 RoundRefJoin'!E20),'#_6 RoundRefJoin'!E20),"""","")),TRUE,FALSE),"HardQuoteMsg",IF(LEN(IF(_xlfn.ISFORMULA('6 RoundRefJoin'!E20),_xlfn.FORMULATEXT('6 RoundRefJoin'!E20),'6 RoundRefJoin'!E20))-LEN(SUBSTITUTE(IF(_xlfn.ISFORMULA('6 RoundRefJoin'!E20),_xlfn.FORMULATEXT('6 RoundRefJoin'!E20),'6 RoundRefJoin'!E20),"$",""))&lt;LEN(IF(_xlfn.ISFORMULA('#_6 RoundRefJoin'!E20),_xlfn.FORMULATEXT('#_6 RoundRefJoin'!E20),'#_6 RoundRefJoin'!E20))-LEN(SUBSTITUTE(IF(_xlfn.ISFORMULA('#_6 RoundRefJoin'!E20),_xlfn.FORMULATEXT('#_6 RoundRefJoin'!E20),'#_6 RoundRefJoin'!E20),"$","")),TRUE,FALSE),"MissingAbsMsg",_xlfn.IFS(ISTEXT('#_6 RoundRefJoin'!E20),FALSE,ISLOGICAL('#_6 RoundRefJoin'!E20),FALSE,SUBSTITUTE(CELL("format",'#_6 RoundRefJoin'!E20),"-","")=SUBSTITUTE(CELL("format",'6 RoundRefJoin'!E20),"-",""),FALSE,CELL("format",'#_6 RoundRefJoin'!E20)="G",FALSE,AND(CELL("format",'#_6 RoundRefJoin'!E20)="F0",CELL("format",'6 RoundRefJoin'!E20)="G"),FALSE,TRUE,IFERROR(IF(MATCH(CELL("format",'#_6 RoundRefJoin'!E20),FormatCodes_SFX!$A$4:$A$53,0)&gt;0,TRUE),FALSE),TRUE,TRUE),"FormatMsg",TRUE,"PerfectMsg")</f>
        <v>PerfectMsg</v>
      </c>
      <c r="F20" s="248" t="str">
        <f ca="1">_xlfn.IFS(ISBLANK('6 RoundRefJoin'!F20),"",IF(NOT(ISNA('#_6 RoundRefJoin'!F20)),IF(ISNA('6 RoundRefJoin'!F20),TRUE,FALSE),FALSE),"StuNAMsg",IF(AND(ISNA('#_6 RoundRefJoin'!F20),ISNA('6 RoundRefJoin'!F20)),TRUE,FALSE),"PerfectMsg",IF(NOT(ISERROR('#_6 RoundRefJoin'!F20)),IF(ISERROR('6 RoundRefJoin'!F20),TRUE,FALSE),FALSE),"StuErrorMsg",IF(TYPE('#_6 RoundRefJoin'!F20)&lt;&gt;TYPE('6 RoundRefJoin'!F20),TRUE,FALSE),"WrongTypeMsg",IF(_xlfn.ISFORMULA('#_6 RoundRefJoin'!F20),IF(NOT(_xlfn.ISFORMULA('6 RoundRefJoin'!F20)),TRUE),FALSE),"MissingFormulaMsg",IF(NOT(AND(ISNUMBER(FIND("[",_xlfn.FORMULATEXT('#_6 RoundRefJoin'!F20))),ISNUMBER(FIND("!",_xlfn.FORMULATEXT('#_6 RoundRefJoin'!F20))))),AND(ISNUMBER(FIND("[",_xlfn.FORMULATEXT('6 RoundRefJoin'!F20))),ISNUMBER(FIND("!",_xlfn.FORMULATEXT('6 RoundRefJoin'!F20)))),FALSE),"ExternalRefsMsg",IF(ISNUMBER('#_6 RoundRefJoin'!F20),IF(ABS('#_6 RoundRefJoin'!F20-'6 RoundRefJoin'!F20)&gt;0.00001,TRUE,FALSE),IF('#_6 RoundRefJoin'!F20&lt;&gt;'6 RoundRefJoin'!F20,TRUE,FALSE)),IF(ISNUMBER('#_6 RoundRefJoin'!F20),IF('#_6 RoundRefJoin'!F20&gt;'6 RoundRefJoin'!F20,"TooLow","TooHigh"),"WrongAnswer"),NOT(_xlfn.ISFORMULA('#_6 RoundRefJoin'!F20)),IF(_xlfn.IFS(ISTEXT('#_6 RoundRefJoin'!F20),FALSE,ISLOGICAL('#_6 RoundRefJoin'!F20),FALSE,SUBSTITUTE(CELL("format",'#_6 RoundRefJoin'!F20),"-","")=SUBSTITUTE(CELL("format",'6 RoundRefJoin'!F20),"-",""),FALSE,CELL("format",'#_6 RoundRefJoin'!F20)="G",FALSE,AND(CELL("format",'#_6 RoundRefJoin'!F20)="F0",CELL("format",'6 RoundRefJoin'!F20)="G"),FALSE,TRUE,IFERROR(IF(MATCH(CELL("format",'#_6 RoundRefJoin'!F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RoundRefJoin'!F20),_xlfn.FORMULATEXT('6 RoundRefJoin'!F20),'6 RoundRefJoin'!F20),"9","#"),"8","#"),"7","#"),"6","#"),"5","#"),"4","#"),"3","#"),"2","#"),"1","#"),"0","#"),"$",""),"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RoundRefJoin'!F20),_xlfn.FORMULATEXT('6 RoundRefJoin'!F20),'6 RoundRefJoin'!F20),"9","#"),"8","#"),"7","#"),"6","#"),"5","#"),"4","#"),"3","#"),"2","#"),"1","#"),"0","#"),"$",""),"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RoundRefJoin'!F20),_xlfn.FORMULATEXT('#_6 RoundRefJoin'!F20),'#_6 RoundRefJoin'!F20),"9","#"),"8","#"),"7","#"),"6","#"),"5","#"),"4","#"),"3","#"),"2","#"),"1","#"),"0","#"),"$",""),"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RoundRefJoin'!F20),_xlfn.FORMULATEXT('#_6 RoundRefJoin'!F20),'#_6 RoundRefJoin'!F20),"9","#"),"8","#"),"7","#"),"6","#"),"5","#"),"4","#"),"3","#"),"2","#"),"1","#"),"0","#"),"$","")," ",""),",","@"),"&gt;","@"),"&lt;","@"),"=","@"),")","@"),"(","@"),"^","@"),"/","@"),"+","@"),"*","@"),"-","@"),"@#","")))/2,TRUE,FALSE),"HardCodeMsg",IF(LEN(IF(_xlfn.ISFORMULA('6 RoundRefJoin'!F20),_xlfn.FORMULATEXT('6 RoundRefJoin'!F20),'6 RoundRefJoin'!F20))-LEN(SUBSTITUTE(IF(_xlfn.ISFORMULA('6 RoundRefJoin'!F20),_xlfn.FORMULATEXT('6 RoundRefJoin'!F20),'6 RoundRefJoin'!F20),"""",""))&gt;LEN(IF(_xlfn.ISFORMULA('#_6 RoundRefJoin'!F20),_xlfn.FORMULATEXT('#_6 RoundRefJoin'!F20),'#_6 RoundRefJoin'!F20))-LEN(SUBSTITUTE(IF(_xlfn.ISFORMULA('#_6 RoundRefJoin'!F20),_xlfn.FORMULATEXT('#_6 RoundRefJoin'!F20),'#_6 RoundRefJoin'!F20),"""","")),TRUE,FALSE),"HardQuoteMsg",IF(LEN(IF(_xlfn.ISFORMULA('6 RoundRefJoin'!F20),_xlfn.FORMULATEXT('6 RoundRefJoin'!F20),'6 RoundRefJoin'!F20))-LEN(SUBSTITUTE(IF(_xlfn.ISFORMULA('6 RoundRefJoin'!F20),_xlfn.FORMULATEXT('6 RoundRefJoin'!F20),'6 RoundRefJoin'!F20),"$",""))&lt;LEN(IF(_xlfn.ISFORMULA('#_6 RoundRefJoin'!F20),_xlfn.FORMULATEXT('#_6 RoundRefJoin'!F20),'#_6 RoundRefJoin'!F20))-LEN(SUBSTITUTE(IF(_xlfn.ISFORMULA('#_6 RoundRefJoin'!F20),_xlfn.FORMULATEXT('#_6 RoundRefJoin'!F20),'#_6 RoundRefJoin'!F20),"$","")),TRUE,FALSE),"MissingAbsMsg",_xlfn.IFS(ISTEXT('#_6 RoundRefJoin'!F20),FALSE,ISLOGICAL('#_6 RoundRefJoin'!F20),FALSE,SUBSTITUTE(CELL("format",'#_6 RoundRefJoin'!F20),"-","")=SUBSTITUTE(CELL("format",'6 RoundRefJoin'!F20),"-",""),FALSE,CELL("format",'#_6 RoundRefJoin'!F20)="G",FALSE,AND(CELL("format",'#_6 RoundRefJoin'!F20)="F0",CELL("format",'6 RoundRefJoin'!F20)="G"),FALSE,TRUE,IFERROR(IF(MATCH(CELL("format",'#_6 RoundRefJoin'!F20),FormatCodes_SFX!$A$4:$A$53,0)&gt;0,TRUE),FALSE),TRUE,TRUE),"FormatMsg",TRUE,"PerfectMsg")</f>
        <v>PerfectMsg</v>
      </c>
    </row>
    <row r="21" spans="2:6">
      <c r="B21" s="249">
        <v>0</v>
      </c>
      <c r="C21" s="182" t="str">
        <f ca="1">_xlfn.IFS(ISBLANK('6 RoundRefJoin'!C21),"",IF(NOT(ISNA('#_6 RoundRefJoin'!C21)),IF(ISNA('6 RoundRefJoin'!C21),TRUE,FALSE),FALSE),"StuNAMsg",IF(AND(ISNA('#_6 RoundRefJoin'!C21),ISNA('6 RoundRefJoin'!C21)),TRUE,FALSE),"PerfectMsg",IF(NOT(ISERROR('#_6 RoundRefJoin'!C21)),IF(ISERROR('6 RoundRefJoin'!C21),TRUE,FALSE),FALSE),"StuErrorMsg",IF(TYPE('#_6 RoundRefJoin'!C21)&lt;&gt;TYPE('6 RoundRefJoin'!C21),TRUE,FALSE),"WrongTypeMsg",IF(_xlfn.ISFORMULA('#_6 RoundRefJoin'!C21),IF(NOT(_xlfn.ISFORMULA('6 RoundRefJoin'!C21)),TRUE),FALSE),"MissingFormulaMsg",IF(NOT(AND(ISNUMBER(FIND("[",_xlfn.FORMULATEXT('#_6 RoundRefJoin'!C21))),ISNUMBER(FIND("!",_xlfn.FORMULATEXT('#_6 RoundRefJoin'!C21))))),AND(ISNUMBER(FIND("[",_xlfn.FORMULATEXT('6 RoundRefJoin'!C21))),ISNUMBER(FIND("!",_xlfn.FORMULATEXT('6 RoundRefJoin'!C21)))),FALSE),"ExternalRefsMsg",IF(ISNUMBER('#_6 RoundRefJoin'!C21),IF(ABS('#_6 RoundRefJoin'!C21-'6 RoundRefJoin'!C21)&gt;0.00001,TRUE,FALSE),IF('#_6 RoundRefJoin'!C21&lt;&gt;'6 RoundRefJoin'!C21,TRUE,FALSE)),IF(ISNUMBER('#_6 RoundRefJoin'!C21),IF('#_6 RoundRefJoin'!C21&gt;'6 RoundRefJoin'!C21,"TooLow","TooHigh"),"WrongAnswer"),NOT(_xlfn.ISFORMULA('#_6 RoundRefJoin'!C21)),IF(_xlfn.IFS(ISTEXT('#_6 RoundRefJoin'!C21),FALSE,ISLOGICAL('#_6 RoundRefJoin'!C21),FALSE,SUBSTITUTE(CELL("format",'#_6 RoundRefJoin'!C21),"-","")=SUBSTITUTE(CELL("format",'6 RoundRefJoin'!C21),"-",""),FALSE,CELL("format",'#_6 RoundRefJoin'!C21)="G",FALSE,AND(CELL("format",'#_6 RoundRefJoin'!C21)="F0",CELL("format",'6 RoundRefJoin'!C21)="G"),FALSE,TRUE,IFERROR(IF(MATCH(CELL("format",'#_6 RoundRefJoin'!C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RoundRefJoin'!C21),_xlfn.FORMULATEXT('6 RoundRefJoin'!C21),'6 RoundRefJoin'!C21),"9","#"),"8","#"),"7","#"),"6","#"),"5","#"),"4","#"),"3","#"),"2","#"),"1","#"),"0","#"),"$",""),"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RoundRefJoin'!C21),_xlfn.FORMULATEXT('6 RoundRefJoin'!C21),'6 RoundRefJoin'!C21),"9","#"),"8","#"),"7","#"),"6","#"),"5","#"),"4","#"),"3","#"),"2","#"),"1","#"),"0","#"),"$",""),"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RoundRefJoin'!C21),_xlfn.FORMULATEXT('#_6 RoundRefJoin'!C21),'#_6 RoundRefJoin'!C21),"9","#"),"8","#"),"7","#"),"6","#"),"5","#"),"4","#"),"3","#"),"2","#"),"1","#"),"0","#"),"$",""),"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RoundRefJoin'!C21),_xlfn.FORMULATEXT('#_6 RoundRefJoin'!C21),'#_6 RoundRefJoin'!C21),"9","#"),"8","#"),"7","#"),"6","#"),"5","#"),"4","#"),"3","#"),"2","#"),"1","#"),"0","#"),"$","")," ",""),",","@"),"&gt;","@"),"&lt;","@"),"=","@"),")","@"),"(","@"),"^","@"),"/","@"),"+","@"),"*","@"),"-","@"),"@#","")))/2,TRUE,FALSE),"HardCodeMsg",IF(LEN(IF(_xlfn.ISFORMULA('6 RoundRefJoin'!C21),_xlfn.FORMULATEXT('6 RoundRefJoin'!C21),'6 RoundRefJoin'!C21))-LEN(SUBSTITUTE(IF(_xlfn.ISFORMULA('6 RoundRefJoin'!C21),_xlfn.FORMULATEXT('6 RoundRefJoin'!C21),'6 RoundRefJoin'!C21),"""",""))&gt;LEN(IF(_xlfn.ISFORMULA('#_6 RoundRefJoin'!C21),_xlfn.FORMULATEXT('#_6 RoundRefJoin'!C21),'#_6 RoundRefJoin'!C21))-LEN(SUBSTITUTE(IF(_xlfn.ISFORMULA('#_6 RoundRefJoin'!C21),_xlfn.FORMULATEXT('#_6 RoundRefJoin'!C21),'#_6 RoundRefJoin'!C21),"""","")),TRUE,FALSE),"HardQuoteMsg",IF(LEN(IF(_xlfn.ISFORMULA('6 RoundRefJoin'!C21),_xlfn.FORMULATEXT('6 RoundRefJoin'!C21),'6 RoundRefJoin'!C21))-LEN(SUBSTITUTE(IF(_xlfn.ISFORMULA('6 RoundRefJoin'!C21),_xlfn.FORMULATEXT('6 RoundRefJoin'!C21),'6 RoundRefJoin'!C21),"$",""))&lt;LEN(IF(_xlfn.ISFORMULA('#_6 RoundRefJoin'!C21),_xlfn.FORMULATEXT('#_6 RoundRefJoin'!C21),'#_6 RoundRefJoin'!C21))-LEN(SUBSTITUTE(IF(_xlfn.ISFORMULA('#_6 RoundRefJoin'!C21),_xlfn.FORMULATEXT('#_6 RoundRefJoin'!C21),'#_6 RoundRefJoin'!C21),"$","")),TRUE,FALSE),"MissingAbsMsg",_xlfn.IFS(ISTEXT('#_6 RoundRefJoin'!C21),FALSE,ISLOGICAL('#_6 RoundRefJoin'!C21),FALSE,SUBSTITUTE(CELL("format",'#_6 RoundRefJoin'!C21),"-","")=SUBSTITUTE(CELL("format",'6 RoundRefJoin'!C21),"-",""),FALSE,CELL("format",'#_6 RoundRefJoin'!C21)="G",FALSE,AND(CELL("format",'#_6 RoundRefJoin'!C21)="F0",CELL("format",'6 RoundRefJoin'!C21)="G"),FALSE,TRUE,IFERROR(IF(MATCH(CELL("format",'#_6 RoundRefJoin'!C21),FormatCodes_SFX!$A$4:$A$53,0)&gt;0,TRUE),FALSE),TRUE,TRUE),"FormatMsg",TRUE,"PerfectMsg")</f>
        <v>PerfectMsg</v>
      </c>
      <c r="D21" s="179" t="str">
        <f ca="1">_xlfn.IFS(ISBLANK('6 RoundRefJoin'!D21),"",IF(NOT(ISNA('#_6 RoundRefJoin'!D21)),IF(ISNA('6 RoundRefJoin'!D21),TRUE,FALSE),FALSE),"StuNAMsg",IF(AND(ISNA('#_6 RoundRefJoin'!D21),ISNA('6 RoundRefJoin'!D21)),TRUE,FALSE),"PerfectMsg",IF(NOT(ISERROR('#_6 RoundRefJoin'!D21)),IF(ISERROR('6 RoundRefJoin'!D21),TRUE,FALSE),FALSE),"StuErrorMsg",IF(TYPE('#_6 RoundRefJoin'!D21)&lt;&gt;TYPE('6 RoundRefJoin'!D21),TRUE,FALSE),"WrongTypeMsg",IF(_xlfn.ISFORMULA('#_6 RoundRefJoin'!D21),IF(NOT(_xlfn.ISFORMULA('6 RoundRefJoin'!D21)),TRUE),FALSE),"MissingFormulaMsg",IF(NOT(AND(ISNUMBER(FIND("[",_xlfn.FORMULATEXT('#_6 RoundRefJoin'!D21))),ISNUMBER(FIND("!",_xlfn.FORMULATEXT('#_6 RoundRefJoin'!D21))))),AND(ISNUMBER(FIND("[",_xlfn.FORMULATEXT('6 RoundRefJoin'!D21))),ISNUMBER(FIND("!",_xlfn.FORMULATEXT('6 RoundRefJoin'!D21)))),FALSE),"ExternalRefsMsg",IF(ISNUMBER('#_6 RoundRefJoin'!D21),IF(ABS('#_6 RoundRefJoin'!D21-'6 RoundRefJoin'!D21)&gt;0.00001,TRUE,FALSE),IF('#_6 RoundRefJoin'!D21&lt;&gt;'6 RoundRefJoin'!D21,TRUE,FALSE)),IF(ISNUMBER('#_6 RoundRefJoin'!D21),IF('#_6 RoundRefJoin'!D21&gt;'6 RoundRefJoin'!D21,"TooLow","TooHigh"),"WrongAnswer"),NOT(_xlfn.ISFORMULA('#_6 RoundRefJoin'!D21)),IF(_xlfn.IFS(ISTEXT('#_6 RoundRefJoin'!D21),FALSE,ISLOGICAL('#_6 RoundRefJoin'!D21),FALSE,SUBSTITUTE(CELL("format",'#_6 RoundRefJoin'!D21),"-","")=SUBSTITUTE(CELL("format",'6 RoundRefJoin'!D21),"-",""),FALSE,CELL("format",'#_6 RoundRefJoin'!D21)="G",FALSE,AND(CELL("format",'#_6 RoundRefJoin'!D21)="F0",CELL("format",'6 RoundRefJoin'!D21)="G"),FALSE,TRUE,IFERROR(IF(MATCH(CELL("format",'#_6 RoundRefJoin'!D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RoundRefJoin'!D21),_xlfn.FORMULATEXT('6 RoundRefJoin'!D21),'6 RoundRefJoin'!D21),"9","#"),"8","#"),"7","#"),"6","#"),"5","#"),"4","#"),"3","#"),"2","#"),"1","#"),"0","#"),"$",""),"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RoundRefJoin'!D21),_xlfn.FORMULATEXT('6 RoundRefJoin'!D21),'6 RoundRefJoin'!D21),"9","#"),"8","#"),"7","#"),"6","#"),"5","#"),"4","#"),"3","#"),"2","#"),"1","#"),"0","#"),"$",""),"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RoundRefJoin'!D21),_xlfn.FORMULATEXT('#_6 RoundRefJoin'!D21),'#_6 RoundRefJoin'!D21),"9","#"),"8","#"),"7","#"),"6","#"),"5","#"),"4","#"),"3","#"),"2","#"),"1","#"),"0","#"),"$",""),"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RoundRefJoin'!D21),_xlfn.FORMULATEXT('#_6 RoundRefJoin'!D21),'#_6 RoundRefJoin'!D21),"9","#"),"8","#"),"7","#"),"6","#"),"5","#"),"4","#"),"3","#"),"2","#"),"1","#"),"0","#"),"$","")," ",""),",","@"),"&gt;","@"),"&lt;","@"),"=","@"),")","@"),"(","@"),"^","@"),"/","@"),"+","@"),"*","@"),"-","@"),"@#","")))/2,TRUE,FALSE),"HardCodeMsg",IF(LEN(IF(_xlfn.ISFORMULA('6 RoundRefJoin'!D21),_xlfn.FORMULATEXT('6 RoundRefJoin'!D21),'6 RoundRefJoin'!D21))-LEN(SUBSTITUTE(IF(_xlfn.ISFORMULA('6 RoundRefJoin'!D21),_xlfn.FORMULATEXT('6 RoundRefJoin'!D21),'6 RoundRefJoin'!D21),"""",""))&gt;LEN(IF(_xlfn.ISFORMULA('#_6 RoundRefJoin'!D21),_xlfn.FORMULATEXT('#_6 RoundRefJoin'!D21),'#_6 RoundRefJoin'!D21))-LEN(SUBSTITUTE(IF(_xlfn.ISFORMULA('#_6 RoundRefJoin'!D21),_xlfn.FORMULATEXT('#_6 RoundRefJoin'!D21),'#_6 RoundRefJoin'!D21),"""","")),TRUE,FALSE),"HardQuoteMsg",IF(LEN(IF(_xlfn.ISFORMULA('6 RoundRefJoin'!D21),_xlfn.FORMULATEXT('6 RoundRefJoin'!D21),'6 RoundRefJoin'!D21))-LEN(SUBSTITUTE(IF(_xlfn.ISFORMULA('6 RoundRefJoin'!D21),_xlfn.FORMULATEXT('6 RoundRefJoin'!D21),'6 RoundRefJoin'!D21),"$",""))&lt;LEN(IF(_xlfn.ISFORMULA('#_6 RoundRefJoin'!D21),_xlfn.FORMULATEXT('#_6 RoundRefJoin'!D21),'#_6 RoundRefJoin'!D21))-LEN(SUBSTITUTE(IF(_xlfn.ISFORMULA('#_6 RoundRefJoin'!D21),_xlfn.FORMULATEXT('#_6 RoundRefJoin'!D21),'#_6 RoundRefJoin'!D21),"$","")),TRUE,FALSE),"MissingAbsMsg",_xlfn.IFS(ISTEXT('#_6 RoundRefJoin'!D21),FALSE,ISLOGICAL('#_6 RoundRefJoin'!D21),FALSE,SUBSTITUTE(CELL("format",'#_6 RoundRefJoin'!D21),"-","")=SUBSTITUTE(CELL("format",'6 RoundRefJoin'!D21),"-",""),FALSE,CELL("format",'#_6 RoundRefJoin'!D21)="G",FALSE,AND(CELL("format",'#_6 RoundRefJoin'!D21)="F0",CELL("format",'6 RoundRefJoin'!D21)="G"),FALSE,TRUE,IFERROR(IF(MATCH(CELL("format",'#_6 RoundRefJoin'!D21),FormatCodes_SFX!$A$4:$A$53,0)&gt;0,TRUE),FALSE),TRUE,TRUE),"FormatMsg",TRUE,"PerfectMsg")</f>
        <v>PerfectMsg</v>
      </c>
      <c r="E21" s="248" t="str">
        <f ca="1">_xlfn.IFS(ISBLANK('6 RoundRefJoin'!E21),"",IF(NOT(ISNA('#_6 RoundRefJoin'!E21)),IF(ISNA('6 RoundRefJoin'!E21),TRUE,FALSE),FALSE),"StuNAMsg",IF(AND(ISNA('#_6 RoundRefJoin'!E21),ISNA('6 RoundRefJoin'!E21)),TRUE,FALSE),"PerfectMsg",IF(NOT(ISERROR('#_6 RoundRefJoin'!E21)),IF(ISERROR('6 RoundRefJoin'!E21),TRUE,FALSE),FALSE),"StuErrorMsg",IF(TYPE('#_6 RoundRefJoin'!E21)&lt;&gt;TYPE('6 RoundRefJoin'!E21),TRUE,FALSE),"WrongTypeMsg",IF(_xlfn.ISFORMULA('#_6 RoundRefJoin'!E21),IF(NOT(_xlfn.ISFORMULA('6 RoundRefJoin'!E21)),TRUE),FALSE),"MissingFormulaMsg",IF(NOT(AND(ISNUMBER(FIND("[",_xlfn.FORMULATEXT('#_6 RoundRefJoin'!E21))),ISNUMBER(FIND("!",_xlfn.FORMULATEXT('#_6 RoundRefJoin'!E21))))),AND(ISNUMBER(FIND("[",_xlfn.FORMULATEXT('6 RoundRefJoin'!E21))),ISNUMBER(FIND("!",_xlfn.FORMULATEXT('6 RoundRefJoin'!E21)))),FALSE),"ExternalRefsMsg",IF(ISNUMBER('#_6 RoundRefJoin'!E21),IF(ABS('#_6 RoundRefJoin'!E21-'6 RoundRefJoin'!E21)&gt;0.00001,TRUE,FALSE),IF('#_6 RoundRefJoin'!E21&lt;&gt;'6 RoundRefJoin'!E21,TRUE,FALSE)),IF(ISNUMBER('#_6 RoundRefJoin'!E21),IF('#_6 RoundRefJoin'!E21&gt;'6 RoundRefJoin'!E21,"TooLow","TooHigh"),"WrongAnswer"),NOT(_xlfn.ISFORMULA('#_6 RoundRefJoin'!E21)),IF(_xlfn.IFS(ISTEXT('#_6 RoundRefJoin'!E21),FALSE,ISLOGICAL('#_6 RoundRefJoin'!E21),FALSE,SUBSTITUTE(CELL("format",'#_6 RoundRefJoin'!E21),"-","")=SUBSTITUTE(CELL("format",'6 RoundRefJoin'!E21),"-",""),FALSE,CELL("format",'#_6 RoundRefJoin'!E21)="G",FALSE,AND(CELL("format",'#_6 RoundRefJoin'!E21)="F0",CELL("format",'6 RoundRefJoin'!E21)="G"),FALSE,TRUE,IFERROR(IF(MATCH(CELL("format",'#_6 RoundRefJoin'!E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RoundRefJoin'!E21),_xlfn.FORMULATEXT('6 RoundRefJoin'!E21),'6 RoundRefJoin'!E21),"9","#"),"8","#"),"7","#"),"6","#"),"5","#"),"4","#"),"3","#"),"2","#"),"1","#"),"0","#"),"$",""),"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RoundRefJoin'!E21),_xlfn.FORMULATEXT('6 RoundRefJoin'!E21),'6 RoundRefJoin'!E21),"9","#"),"8","#"),"7","#"),"6","#"),"5","#"),"4","#"),"3","#"),"2","#"),"1","#"),"0","#"),"$",""),"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RoundRefJoin'!E21),_xlfn.FORMULATEXT('#_6 RoundRefJoin'!E21),'#_6 RoundRefJoin'!E21),"9","#"),"8","#"),"7","#"),"6","#"),"5","#"),"4","#"),"3","#"),"2","#"),"1","#"),"0","#"),"$",""),"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RoundRefJoin'!E21),_xlfn.FORMULATEXT('#_6 RoundRefJoin'!E21),'#_6 RoundRefJoin'!E21),"9","#"),"8","#"),"7","#"),"6","#"),"5","#"),"4","#"),"3","#"),"2","#"),"1","#"),"0","#"),"$","")," ",""),",","@"),"&gt;","@"),"&lt;","@"),"=","@"),")","@"),"(","@"),"^","@"),"/","@"),"+","@"),"*","@"),"-","@"),"@#","")))/2,TRUE,FALSE),"HardCodeMsg",IF(LEN(IF(_xlfn.ISFORMULA('6 RoundRefJoin'!E21),_xlfn.FORMULATEXT('6 RoundRefJoin'!E21),'6 RoundRefJoin'!E21))-LEN(SUBSTITUTE(IF(_xlfn.ISFORMULA('6 RoundRefJoin'!E21),_xlfn.FORMULATEXT('6 RoundRefJoin'!E21),'6 RoundRefJoin'!E21),"""",""))&gt;LEN(IF(_xlfn.ISFORMULA('#_6 RoundRefJoin'!E21),_xlfn.FORMULATEXT('#_6 RoundRefJoin'!E21),'#_6 RoundRefJoin'!E21))-LEN(SUBSTITUTE(IF(_xlfn.ISFORMULA('#_6 RoundRefJoin'!E21),_xlfn.FORMULATEXT('#_6 RoundRefJoin'!E21),'#_6 RoundRefJoin'!E21),"""","")),TRUE,FALSE),"HardQuoteMsg",IF(LEN(IF(_xlfn.ISFORMULA('6 RoundRefJoin'!E21),_xlfn.FORMULATEXT('6 RoundRefJoin'!E21),'6 RoundRefJoin'!E21))-LEN(SUBSTITUTE(IF(_xlfn.ISFORMULA('6 RoundRefJoin'!E21),_xlfn.FORMULATEXT('6 RoundRefJoin'!E21),'6 RoundRefJoin'!E21),"$",""))&lt;LEN(IF(_xlfn.ISFORMULA('#_6 RoundRefJoin'!E21),_xlfn.FORMULATEXT('#_6 RoundRefJoin'!E21),'#_6 RoundRefJoin'!E21))-LEN(SUBSTITUTE(IF(_xlfn.ISFORMULA('#_6 RoundRefJoin'!E21),_xlfn.FORMULATEXT('#_6 RoundRefJoin'!E21),'#_6 RoundRefJoin'!E21),"$","")),TRUE,FALSE),"MissingAbsMsg",_xlfn.IFS(ISTEXT('#_6 RoundRefJoin'!E21),FALSE,ISLOGICAL('#_6 RoundRefJoin'!E21),FALSE,SUBSTITUTE(CELL("format",'#_6 RoundRefJoin'!E21),"-","")=SUBSTITUTE(CELL("format",'6 RoundRefJoin'!E21),"-",""),FALSE,CELL("format",'#_6 RoundRefJoin'!E21)="G",FALSE,AND(CELL("format",'#_6 RoundRefJoin'!E21)="F0",CELL("format",'6 RoundRefJoin'!E21)="G"),FALSE,TRUE,IFERROR(IF(MATCH(CELL("format",'#_6 RoundRefJoin'!E21),FormatCodes_SFX!$A$4:$A$53,0)&gt;0,TRUE),FALSE),TRUE,TRUE),"FormatMsg",TRUE,"PerfectMsg")</f>
        <v>PerfectMsg</v>
      </c>
      <c r="F21" s="248" t="str">
        <f ca="1">_xlfn.IFS(ISBLANK('6 RoundRefJoin'!F21),"",IF(NOT(ISNA('#_6 RoundRefJoin'!F21)),IF(ISNA('6 RoundRefJoin'!F21),TRUE,FALSE),FALSE),"StuNAMsg",IF(AND(ISNA('#_6 RoundRefJoin'!F21),ISNA('6 RoundRefJoin'!F21)),TRUE,FALSE),"PerfectMsg",IF(NOT(ISERROR('#_6 RoundRefJoin'!F21)),IF(ISERROR('6 RoundRefJoin'!F21),TRUE,FALSE),FALSE),"StuErrorMsg",IF(TYPE('#_6 RoundRefJoin'!F21)&lt;&gt;TYPE('6 RoundRefJoin'!F21),TRUE,FALSE),"WrongTypeMsg",IF(_xlfn.ISFORMULA('#_6 RoundRefJoin'!F21),IF(NOT(_xlfn.ISFORMULA('6 RoundRefJoin'!F21)),TRUE),FALSE),"MissingFormulaMsg",IF(NOT(AND(ISNUMBER(FIND("[",_xlfn.FORMULATEXT('#_6 RoundRefJoin'!F21))),ISNUMBER(FIND("!",_xlfn.FORMULATEXT('#_6 RoundRefJoin'!F21))))),AND(ISNUMBER(FIND("[",_xlfn.FORMULATEXT('6 RoundRefJoin'!F21))),ISNUMBER(FIND("!",_xlfn.FORMULATEXT('6 RoundRefJoin'!F21)))),FALSE),"ExternalRefsMsg",IF(ISNUMBER('#_6 RoundRefJoin'!F21),IF(ABS('#_6 RoundRefJoin'!F21-'6 RoundRefJoin'!F21)&gt;0.00001,TRUE,FALSE),IF('#_6 RoundRefJoin'!F21&lt;&gt;'6 RoundRefJoin'!F21,TRUE,FALSE)),IF(ISNUMBER('#_6 RoundRefJoin'!F21),IF('#_6 RoundRefJoin'!F21&gt;'6 RoundRefJoin'!F21,"TooLow","TooHigh"),"WrongAnswer"),NOT(_xlfn.ISFORMULA('#_6 RoundRefJoin'!F21)),IF(_xlfn.IFS(ISTEXT('#_6 RoundRefJoin'!F21),FALSE,ISLOGICAL('#_6 RoundRefJoin'!F21),FALSE,SUBSTITUTE(CELL("format",'#_6 RoundRefJoin'!F21),"-","")=SUBSTITUTE(CELL("format",'6 RoundRefJoin'!F21),"-",""),FALSE,CELL("format",'#_6 RoundRefJoin'!F21)="G",FALSE,AND(CELL("format",'#_6 RoundRefJoin'!F21)="F0",CELL("format",'6 RoundRefJoin'!F21)="G"),FALSE,TRUE,IFERROR(IF(MATCH(CELL("format",'#_6 RoundRefJoin'!F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RoundRefJoin'!F21),_xlfn.FORMULATEXT('6 RoundRefJoin'!F21),'6 RoundRefJoin'!F21),"9","#"),"8","#"),"7","#"),"6","#"),"5","#"),"4","#"),"3","#"),"2","#"),"1","#"),"0","#"),"$",""),"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RoundRefJoin'!F21),_xlfn.FORMULATEXT('6 RoundRefJoin'!F21),'6 RoundRefJoin'!F21),"9","#"),"8","#"),"7","#"),"6","#"),"5","#"),"4","#"),"3","#"),"2","#"),"1","#"),"0","#"),"$",""),"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RoundRefJoin'!F21),_xlfn.FORMULATEXT('#_6 RoundRefJoin'!F21),'#_6 RoundRefJoin'!F21),"9","#"),"8","#"),"7","#"),"6","#"),"5","#"),"4","#"),"3","#"),"2","#"),"1","#"),"0","#"),"$",""),"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RoundRefJoin'!F21),_xlfn.FORMULATEXT('#_6 RoundRefJoin'!F21),'#_6 RoundRefJoin'!F21),"9","#"),"8","#"),"7","#"),"6","#"),"5","#"),"4","#"),"3","#"),"2","#"),"1","#"),"0","#"),"$","")," ",""),",","@"),"&gt;","@"),"&lt;","@"),"=","@"),")","@"),"(","@"),"^","@"),"/","@"),"+","@"),"*","@"),"-","@"),"@#","")))/2,TRUE,FALSE),"HardCodeMsg",IF(LEN(IF(_xlfn.ISFORMULA('6 RoundRefJoin'!F21),_xlfn.FORMULATEXT('6 RoundRefJoin'!F21),'6 RoundRefJoin'!F21))-LEN(SUBSTITUTE(IF(_xlfn.ISFORMULA('6 RoundRefJoin'!F21),_xlfn.FORMULATEXT('6 RoundRefJoin'!F21),'6 RoundRefJoin'!F21),"""",""))&gt;LEN(IF(_xlfn.ISFORMULA('#_6 RoundRefJoin'!F21),_xlfn.FORMULATEXT('#_6 RoundRefJoin'!F21),'#_6 RoundRefJoin'!F21))-LEN(SUBSTITUTE(IF(_xlfn.ISFORMULA('#_6 RoundRefJoin'!F21),_xlfn.FORMULATEXT('#_6 RoundRefJoin'!F21),'#_6 RoundRefJoin'!F21),"""","")),TRUE,FALSE),"HardQuoteMsg",IF(LEN(IF(_xlfn.ISFORMULA('6 RoundRefJoin'!F21),_xlfn.FORMULATEXT('6 RoundRefJoin'!F21),'6 RoundRefJoin'!F21))-LEN(SUBSTITUTE(IF(_xlfn.ISFORMULA('6 RoundRefJoin'!F21),_xlfn.FORMULATEXT('6 RoundRefJoin'!F21),'6 RoundRefJoin'!F21),"$",""))&lt;LEN(IF(_xlfn.ISFORMULA('#_6 RoundRefJoin'!F21),_xlfn.FORMULATEXT('#_6 RoundRefJoin'!F21),'#_6 RoundRefJoin'!F21))-LEN(SUBSTITUTE(IF(_xlfn.ISFORMULA('#_6 RoundRefJoin'!F21),_xlfn.FORMULATEXT('#_6 RoundRefJoin'!F21),'#_6 RoundRefJoin'!F21),"$","")),TRUE,FALSE),"MissingAbsMsg",_xlfn.IFS(ISTEXT('#_6 RoundRefJoin'!F21),FALSE,ISLOGICAL('#_6 RoundRefJoin'!F21),FALSE,SUBSTITUTE(CELL("format",'#_6 RoundRefJoin'!F21),"-","")=SUBSTITUTE(CELL("format",'6 RoundRefJoin'!F21),"-",""),FALSE,CELL("format",'#_6 RoundRefJoin'!F21)="G",FALSE,AND(CELL("format",'#_6 RoundRefJoin'!F21)="F0",CELL("format",'6 RoundRefJoin'!F21)="G"),FALSE,TRUE,IFERROR(IF(MATCH(CELL("format",'#_6 RoundRefJoin'!F21),FormatCodes_SFX!$A$4:$A$53,0)&gt;0,TRUE),FALSE),TRUE,TRUE),"FormatMsg",TRUE,"PerfectMsg")</f>
        <v>PerfectMsg</v>
      </c>
    </row>
    <row r="25" spans="2:6">
      <c r="B25" s="366">
        <v>0</v>
      </c>
      <c r="C25" s="366"/>
      <c r="D25" s="366"/>
      <c r="E25" s="366"/>
      <c r="F25" s="366"/>
    </row>
    <row r="26" spans="2:6" ht="16.149999999999999" customHeight="1">
      <c r="B26" s="372">
        <v>0</v>
      </c>
      <c r="C26" s="372"/>
      <c r="D26" s="372"/>
      <c r="E26" s="372"/>
      <c r="F26" s="179" t="str">
        <f ca="1">_xlfn.IFS(ISBLANK('6 RoundRefJoin'!F26),"",IF(NOT(ISNA('#_6 RoundRefJoin'!F26)),IF(ISNA('6 RoundRefJoin'!F26),TRUE,FALSE),FALSE),"StuNAMsg",IF(AND(ISNA('#_6 RoundRefJoin'!F26),ISNA('6 RoundRefJoin'!F26)),TRUE,FALSE),"PerfectMsg",IF(NOT(ISERROR('#_6 RoundRefJoin'!F26)),IF(ISERROR('6 RoundRefJoin'!F26),TRUE,FALSE),FALSE),"StuErrorMsg",IF(TYPE('#_6 RoundRefJoin'!F26)&lt;&gt;TYPE('6 RoundRefJoin'!F26),TRUE,FALSE),"WrongTypeMsg",IF(_xlfn.ISFORMULA('#_6 RoundRefJoin'!F26),IF(NOT(_xlfn.ISFORMULA('6 RoundRefJoin'!F26)),TRUE),FALSE),"MissingFormulaMsg",IF(NOT(AND(ISNUMBER(FIND("[",_xlfn.FORMULATEXT('#_6 RoundRefJoin'!F26))),ISNUMBER(FIND("!",_xlfn.FORMULATEXT('#_6 RoundRefJoin'!F26))))),AND(ISNUMBER(FIND("[",_xlfn.FORMULATEXT('6 RoundRefJoin'!F26))),ISNUMBER(FIND("!",_xlfn.FORMULATEXT('6 RoundRefJoin'!F26)))),FALSE),"ExternalRefsMsg",IF(ISNUMBER('#_6 RoundRefJoin'!F26),IF(ABS('#_6 RoundRefJoin'!F26-'6 RoundRefJoin'!F26)&gt;0.00001,TRUE,FALSE),IF('#_6 RoundRefJoin'!F26&lt;&gt;'6 RoundRefJoin'!F26,TRUE,FALSE)),IF(ISNUMBER('#_6 RoundRefJoin'!F26),IF('#_6 RoundRefJoin'!F26&gt;'6 RoundRefJoin'!F26,"TooLow","TooHigh"),"WrongAnswer"),NOT(_xlfn.ISFORMULA('#_6 RoundRefJoin'!F26)),IF(_xlfn.IFS(ISTEXT('#_6 RoundRefJoin'!F26),FALSE,ISLOGICAL('#_6 RoundRefJoin'!F26),FALSE,SUBSTITUTE(CELL("format",'#_6 RoundRefJoin'!F26),"-","")=SUBSTITUTE(CELL("format",'6 RoundRefJoin'!F26),"-",""),FALSE,CELL("format",'#_6 RoundRefJoin'!F26)="G",FALSE,AND(CELL("format",'#_6 RoundRefJoin'!F26)="F0",CELL("format",'6 RoundRefJoin'!F26)="G"),FALSE,TRUE,IFERROR(IF(MATCH(CELL("format",'#_6 RoundRefJoin'!F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RoundRefJoin'!F26),_xlfn.FORMULATEXT('6 RoundRefJoin'!F26),'6 RoundRefJoin'!F26),"9","#"),"8","#"),"7","#"),"6","#"),"5","#"),"4","#"),"3","#"),"2","#"),"1","#"),"0","#"),"$",""),"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RoundRefJoin'!F26),_xlfn.FORMULATEXT('6 RoundRefJoin'!F26),'6 RoundRefJoin'!F26),"9","#"),"8","#"),"7","#"),"6","#"),"5","#"),"4","#"),"3","#"),"2","#"),"1","#"),"0","#"),"$",""),"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RoundRefJoin'!F26),_xlfn.FORMULATEXT('#_6 RoundRefJoin'!F26),'#_6 RoundRefJoin'!F26),"9","#"),"8","#"),"7","#"),"6","#"),"5","#"),"4","#"),"3","#"),"2","#"),"1","#"),"0","#"),"$",""),"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RoundRefJoin'!F26),_xlfn.FORMULATEXT('#_6 RoundRefJoin'!F26),'#_6 RoundRefJoin'!F26),"9","#"),"8","#"),"7","#"),"6","#"),"5","#"),"4","#"),"3","#"),"2","#"),"1","#"),"0","#"),"$","")," ",""),",","@"),"&gt;","@"),"&lt;","@"),"=","@"),")","@"),"(","@"),"^","@"),"/","@"),"+","@"),"*","@"),"-","@"),"@#","")))/2,TRUE,FALSE),"HardCodeMsg",IF(LEN(IF(_xlfn.ISFORMULA('6 RoundRefJoin'!F26),_xlfn.FORMULATEXT('6 RoundRefJoin'!F26),'6 RoundRefJoin'!F26))-LEN(SUBSTITUTE(IF(_xlfn.ISFORMULA('6 RoundRefJoin'!F26),_xlfn.FORMULATEXT('6 RoundRefJoin'!F26),'6 RoundRefJoin'!F26),"""",""))&gt;LEN(IF(_xlfn.ISFORMULA('#_6 RoundRefJoin'!F26),_xlfn.FORMULATEXT('#_6 RoundRefJoin'!F26),'#_6 RoundRefJoin'!F26))-LEN(SUBSTITUTE(IF(_xlfn.ISFORMULA('#_6 RoundRefJoin'!F26),_xlfn.FORMULATEXT('#_6 RoundRefJoin'!F26),'#_6 RoundRefJoin'!F26),"""","")),TRUE,FALSE),"HardQuoteMsg",IF(LEN(IF(_xlfn.ISFORMULA('6 RoundRefJoin'!F26),_xlfn.FORMULATEXT('6 RoundRefJoin'!F26),'6 RoundRefJoin'!F26))-LEN(SUBSTITUTE(IF(_xlfn.ISFORMULA('6 RoundRefJoin'!F26),_xlfn.FORMULATEXT('6 RoundRefJoin'!F26),'6 RoundRefJoin'!F26),"$",""))&lt;LEN(IF(_xlfn.ISFORMULA('#_6 RoundRefJoin'!F26),_xlfn.FORMULATEXT('#_6 RoundRefJoin'!F26),'#_6 RoundRefJoin'!F26))-LEN(SUBSTITUTE(IF(_xlfn.ISFORMULA('#_6 RoundRefJoin'!F26),_xlfn.FORMULATEXT('#_6 RoundRefJoin'!F26),'#_6 RoundRefJoin'!F26),"$","")),TRUE,FALSE),"MissingAbsMsg",_xlfn.IFS(ISTEXT('#_6 RoundRefJoin'!F26),FALSE,ISLOGICAL('#_6 RoundRefJoin'!F26),FALSE,SUBSTITUTE(CELL("format",'#_6 RoundRefJoin'!F26),"-","")=SUBSTITUTE(CELL("format",'6 RoundRefJoin'!F26),"-",""),FALSE,CELL("format",'#_6 RoundRefJoin'!F26)="G",FALSE,AND(CELL("format",'#_6 RoundRefJoin'!F26)="F0",CELL("format",'6 RoundRefJoin'!F26)="G"),FALSE,TRUE,IFERROR(IF(MATCH(CELL("format",'#_6 RoundRefJoin'!F26),FormatCodes_SFX!$A$4:$A$53,0)&gt;0,TRUE),FALSE),TRUE,TRUE),"FormatMsg",TRUE,"PerfectMsg")</f>
        <v>PerfectMsg</v>
      </c>
    </row>
    <row r="27" spans="2:6" ht="16.149999999999999" hidden="1" customHeight="1">
      <c r="B27" s="231"/>
      <c r="C27" s="231"/>
      <c r="D27" s="231"/>
      <c r="E27" s="231"/>
      <c r="F27" s="179">
        <v>1000</v>
      </c>
    </row>
    <row r="28" spans="2:6">
      <c r="B28" s="372">
        <v>0</v>
      </c>
      <c r="C28" s="372"/>
      <c r="D28" s="372"/>
      <c r="E28" s="372"/>
      <c r="F28" s="250" t="str">
        <f ca="1">_xlfn.IFS(ISBLANK('6 RoundRefJoin'!F28),"",IF(NOT(ISNA('#_6 RoundRefJoin'!F28)),IF(ISNA('6 RoundRefJoin'!F28),TRUE,FALSE),FALSE),"StuNAMsg",IF(AND(ISNA('#_6 RoundRefJoin'!F28),ISNA('6 RoundRefJoin'!F28)),TRUE,FALSE),"PerfectMsg",IF(NOT(ISERROR('#_6 RoundRefJoin'!F28)),IF(ISERROR('6 RoundRefJoin'!F28),TRUE,FALSE),FALSE),"StuErrorMsg",IF(TYPE('#_6 RoundRefJoin'!F28)&lt;&gt;TYPE('6 RoundRefJoin'!F28),TRUE,FALSE),"WrongTypeMsg",IF(_xlfn.ISFORMULA('#_6 RoundRefJoin'!F28),IF(NOT(_xlfn.ISFORMULA('6 RoundRefJoin'!F28)),TRUE),FALSE),"MissingFormulaMsg",IF(NOT(AND(ISNUMBER(FIND("[",_xlfn.FORMULATEXT('#_6 RoundRefJoin'!F28))),ISNUMBER(FIND("!",_xlfn.FORMULATEXT('#_6 RoundRefJoin'!F28))))),AND(ISNUMBER(FIND("[",_xlfn.FORMULATEXT('6 RoundRefJoin'!F28))),ISNUMBER(FIND("!",_xlfn.FORMULATEXT('6 RoundRefJoin'!F28)))),FALSE),"ExternalRefsMsg",IF(ISNUMBER('#_6 RoundRefJoin'!F28),IF(ABS('#_6 RoundRefJoin'!F28-'6 RoundRefJoin'!F28)&gt;0.00001,TRUE,FALSE),IF('#_6 RoundRefJoin'!F28&lt;&gt;'6 RoundRefJoin'!F28,TRUE,FALSE)),IF(ISNUMBER('#_6 RoundRefJoin'!F28),IF('#_6 RoundRefJoin'!F28&gt;'6 RoundRefJoin'!F28,"TooLow","TooHigh"),"WrongAnswer"),NOT(_xlfn.ISFORMULA('#_6 RoundRefJoin'!F28)),IF(_xlfn.IFS(ISTEXT('#_6 RoundRefJoin'!F28),FALSE,ISLOGICAL('#_6 RoundRefJoin'!F28),FALSE,SUBSTITUTE(CELL("format",'#_6 RoundRefJoin'!F28),"-","")=SUBSTITUTE(CELL("format",'6 RoundRefJoin'!F28),"-",""),FALSE,CELL("format",'#_6 RoundRefJoin'!F28)="G",FALSE,AND(CELL("format",'#_6 RoundRefJoin'!F28)="F0",CELL("format",'6 RoundRefJoin'!F28)="G"),FALSE,TRUE,IFERROR(IF(MATCH(CELL("format",'#_6 RoundRefJoin'!F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RoundRefJoin'!F28),_xlfn.FORMULATEXT('6 RoundRefJoin'!F28),'6 RoundRefJoin'!F28),"9","#"),"8","#"),"7","#"),"6","#"),"5","#"),"4","#"),"3","#"),"2","#"),"1","#"),"0","#"),"$",""),"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RoundRefJoin'!F28),_xlfn.FORMULATEXT('6 RoundRefJoin'!F28),'6 RoundRefJoin'!F28),"9","#"),"8","#"),"7","#"),"6","#"),"5","#"),"4","#"),"3","#"),"2","#"),"1","#"),"0","#"),"$",""),"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RoundRefJoin'!F28),_xlfn.FORMULATEXT('#_6 RoundRefJoin'!F28),'#_6 RoundRefJoin'!F28),"9","#"),"8","#"),"7","#"),"6","#"),"5","#"),"4","#"),"3","#"),"2","#"),"1","#"),"0","#"),"$",""),"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RoundRefJoin'!F28),_xlfn.FORMULATEXT('#_6 RoundRefJoin'!F28),'#_6 RoundRefJoin'!F28),"9","#"),"8","#"),"7","#"),"6","#"),"5","#"),"4","#"),"3","#"),"2","#"),"1","#"),"0","#"),"$","")," ",""),",","@"),"&gt;","@"),"&lt;","@"),"=","@"),")","@"),"(","@"),"^","@"),"/","@"),"+","@"),"*","@"),"-","@"),"@#","")))/2,TRUE,FALSE),"HardCodeMsg",IF(LEN(IF(_xlfn.ISFORMULA('6 RoundRefJoin'!F28),_xlfn.FORMULATEXT('6 RoundRefJoin'!F28),'6 RoundRefJoin'!F28))-LEN(SUBSTITUTE(IF(_xlfn.ISFORMULA('6 RoundRefJoin'!F28),_xlfn.FORMULATEXT('6 RoundRefJoin'!F28),'6 RoundRefJoin'!F28),"""",""))&gt;LEN(IF(_xlfn.ISFORMULA('#_6 RoundRefJoin'!F28),_xlfn.FORMULATEXT('#_6 RoundRefJoin'!F28),'#_6 RoundRefJoin'!F28))-LEN(SUBSTITUTE(IF(_xlfn.ISFORMULA('#_6 RoundRefJoin'!F28),_xlfn.FORMULATEXT('#_6 RoundRefJoin'!F28),'#_6 RoundRefJoin'!F28),"""","")),TRUE,FALSE),"HardQuoteMsg",IF(LEN(IF(_xlfn.ISFORMULA('6 RoundRefJoin'!F28),_xlfn.FORMULATEXT('6 RoundRefJoin'!F28),'6 RoundRefJoin'!F28))-LEN(SUBSTITUTE(IF(_xlfn.ISFORMULA('6 RoundRefJoin'!F28),_xlfn.FORMULATEXT('6 RoundRefJoin'!F28),'6 RoundRefJoin'!F28),"$",""))&lt;LEN(IF(_xlfn.ISFORMULA('#_6 RoundRefJoin'!F28),_xlfn.FORMULATEXT('#_6 RoundRefJoin'!F28),'#_6 RoundRefJoin'!F28))-LEN(SUBSTITUTE(IF(_xlfn.ISFORMULA('#_6 RoundRefJoin'!F28),_xlfn.FORMULATEXT('#_6 RoundRefJoin'!F28),'#_6 RoundRefJoin'!F28),"$","")),TRUE,FALSE),"MissingAbsMsg",_xlfn.IFS(ISTEXT('#_6 RoundRefJoin'!F28),FALSE,ISLOGICAL('#_6 RoundRefJoin'!F28),FALSE,SUBSTITUTE(CELL("format",'#_6 RoundRefJoin'!F28),"-","")=SUBSTITUTE(CELL("format",'6 RoundRefJoin'!F28),"-",""),FALSE,CELL("format",'#_6 RoundRefJoin'!F28)="G",FALSE,AND(CELL("format",'#_6 RoundRefJoin'!F28)="F0",CELL("format",'6 RoundRefJoin'!F28)="G"),FALSE,TRUE,IFERROR(IF(MATCH(CELL("format",'#_6 RoundRefJoin'!F28),FormatCodes_SFX!$A$4:$A$53,0)&gt;0,TRUE),FALSE),TRUE,TRUE),"FormatMsg",TRUE,"PerfectMsg")</f>
        <v>PerfectMsg</v>
      </c>
    </row>
    <row r="29" spans="2:6" ht="16.149999999999999" customHeight="1">
      <c r="B29" s="372">
        <v>0</v>
      </c>
      <c r="C29" s="372"/>
      <c r="D29" s="372"/>
      <c r="E29" s="372"/>
      <c r="F29" s="251" t="str">
        <f ca="1">_xlfn.IFS(ISBLANK('6 RoundRefJoin'!F29),"",IF(NOT(ISNA('#_6 RoundRefJoin'!F29)),IF(ISNA('6 RoundRefJoin'!F29),TRUE,FALSE),FALSE),"StuNAMsg",IF(AND(ISNA('#_6 RoundRefJoin'!F29),ISNA('6 RoundRefJoin'!F29)),TRUE,FALSE),"PerfectMsg",IF(NOT(ISERROR('#_6 RoundRefJoin'!F29)),IF(ISERROR('6 RoundRefJoin'!F29),TRUE,FALSE),FALSE),"StuErrorMsg",IF(TYPE('#_6 RoundRefJoin'!F29)&lt;&gt;TYPE('6 RoundRefJoin'!F29),TRUE,FALSE),"WrongTypeMsg",IF(_xlfn.ISFORMULA('#_6 RoundRefJoin'!F29),IF(NOT(_xlfn.ISFORMULA('6 RoundRefJoin'!F29)),TRUE),FALSE),"MissingFormulaMsg",IF(NOT(AND(ISNUMBER(FIND("[",_xlfn.FORMULATEXT('#_6 RoundRefJoin'!F29))),ISNUMBER(FIND("!",_xlfn.FORMULATEXT('#_6 RoundRefJoin'!F29))))),AND(ISNUMBER(FIND("[",_xlfn.FORMULATEXT('6 RoundRefJoin'!F29))),ISNUMBER(FIND("!",_xlfn.FORMULATEXT('6 RoundRefJoin'!F29)))),FALSE),"ExternalRefsMsg",IF(ISNUMBER('#_6 RoundRefJoin'!F29),IF(ABS('#_6 RoundRefJoin'!F29-'6 RoundRefJoin'!F29)&gt;0.00001,TRUE,FALSE),IF('#_6 RoundRefJoin'!F29&lt;&gt;'6 RoundRefJoin'!F29,TRUE,FALSE)),IF(ISNUMBER('#_6 RoundRefJoin'!F29),IF('#_6 RoundRefJoin'!F29&gt;'6 RoundRefJoin'!F29,"TooLow","TooHigh"),"WrongAnswer"),NOT(_xlfn.ISFORMULA('#_6 RoundRefJoin'!F29)),IF(_xlfn.IFS(ISTEXT('#_6 RoundRefJoin'!F29),FALSE,ISLOGICAL('#_6 RoundRefJoin'!F29),FALSE,SUBSTITUTE(CELL("format",'#_6 RoundRefJoin'!F29),"-","")=SUBSTITUTE(CELL("format",'6 RoundRefJoin'!F29),"-",""),FALSE,CELL("format",'#_6 RoundRefJoin'!F29)="G",FALSE,AND(CELL("format",'#_6 RoundRefJoin'!F29)="F0",CELL("format",'6 RoundRefJoin'!F29)="G"),FALSE,TRUE,IFERROR(IF(MATCH(CELL("format",'#_6 RoundRefJoin'!F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RoundRefJoin'!F29),_xlfn.FORMULATEXT('6 RoundRefJoin'!F29),'6 RoundRefJoin'!F29),"9","#"),"8","#"),"7","#"),"6","#"),"5","#"),"4","#"),"3","#"),"2","#"),"1","#"),"0","#"),"$",""),"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RoundRefJoin'!F29),_xlfn.FORMULATEXT('6 RoundRefJoin'!F29),'6 RoundRefJoin'!F29),"9","#"),"8","#"),"7","#"),"6","#"),"5","#"),"4","#"),"3","#"),"2","#"),"1","#"),"0","#"),"$",""),"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RoundRefJoin'!F29),_xlfn.FORMULATEXT('#_6 RoundRefJoin'!F29),'#_6 RoundRefJoin'!F29),"9","#"),"8","#"),"7","#"),"6","#"),"5","#"),"4","#"),"3","#"),"2","#"),"1","#"),"0","#"),"$",""),"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RoundRefJoin'!F29),_xlfn.FORMULATEXT('#_6 RoundRefJoin'!F29),'#_6 RoundRefJoin'!F29),"9","#"),"8","#"),"7","#"),"6","#"),"5","#"),"4","#"),"3","#"),"2","#"),"1","#"),"0","#"),"$","")," ",""),",","@"),"&gt;","@"),"&lt;","@"),"=","@"),")","@"),"(","@"),"^","@"),"/","@"),"+","@"),"*","@"),"-","@"),"@#","")))/2,TRUE,FALSE),"HardCodeMsg",IF(LEN(IF(_xlfn.ISFORMULA('6 RoundRefJoin'!F29),_xlfn.FORMULATEXT('6 RoundRefJoin'!F29),'6 RoundRefJoin'!F29))-LEN(SUBSTITUTE(IF(_xlfn.ISFORMULA('6 RoundRefJoin'!F29),_xlfn.FORMULATEXT('6 RoundRefJoin'!F29),'6 RoundRefJoin'!F29),"""",""))&gt;LEN(IF(_xlfn.ISFORMULA('#_6 RoundRefJoin'!F29),_xlfn.FORMULATEXT('#_6 RoundRefJoin'!F29),'#_6 RoundRefJoin'!F29))-LEN(SUBSTITUTE(IF(_xlfn.ISFORMULA('#_6 RoundRefJoin'!F29),_xlfn.FORMULATEXT('#_6 RoundRefJoin'!F29),'#_6 RoundRefJoin'!F29),"""","")),TRUE,FALSE),"HardQuoteMsg",IF(LEN(IF(_xlfn.ISFORMULA('6 RoundRefJoin'!F29),_xlfn.FORMULATEXT('6 RoundRefJoin'!F29),'6 RoundRefJoin'!F29))-LEN(SUBSTITUTE(IF(_xlfn.ISFORMULA('6 RoundRefJoin'!F29),_xlfn.FORMULATEXT('6 RoundRefJoin'!F29),'6 RoundRefJoin'!F29),"$",""))&lt;LEN(IF(_xlfn.ISFORMULA('#_6 RoundRefJoin'!F29),_xlfn.FORMULATEXT('#_6 RoundRefJoin'!F29),'#_6 RoundRefJoin'!F29))-LEN(SUBSTITUTE(IF(_xlfn.ISFORMULA('#_6 RoundRefJoin'!F29),_xlfn.FORMULATEXT('#_6 RoundRefJoin'!F29),'#_6 RoundRefJoin'!F29),"$","")),TRUE,FALSE),"MissingAbsMsg",_xlfn.IFS(ISTEXT('#_6 RoundRefJoin'!F29),FALSE,ISLOGICAL('#_6 RoundRefJoin'!F29),FALSE,SUBSTITUTE(CELL("format",'#_6 RoundRefJoin'!F29),"-","")=SUBSTITUTE(CELL("format",'6 RoundRefJoin'!F29),"-",""),FALSE,CELL("format",'#_6 RoundRefJoin'!F29)="G",FALSE,AND(CELL("format",'#_6 RoundRefJoin'!F29)="F0",CELL("format",'6 RoundRefJoin'!F29)="G"),FALSE,TRUE,IFERROR(IF(MATCH(CELL("format",'#_6 RoundRefJoin'!F29),FormatCodes_SFX!$A$4:$A$53,0)&gt;0,TRUE),FALSE),TRUE,TRUE),"FormatMsg",TRUE,"PerfectMsg")</f>
        <v>PerfectMsg</v>
      </c>
    </row>
    <row r="30" spans="2:6">
      <c r="B30" s="372">
        <v>0</v>
      </c>
      <c r="C30" s="372"/>
      <c r="D30" s="372"/>
      <c r="E30" s="372"/>
      <c r="F30" s="229" t="str">
        <f ca="1">_xlfn.IFS(ISBLANK('6 RoundRefJoin'!F30),"",IF(NOT(ISNA('#_6 RoundRefJoin'!F30)),IF(ISNA('6 RoundRefJoin'!F30),TRUE,FALSE),FALSE),"StuNAMsg",IF(AND(ISNA('#_6 RoundRefJoin'!F30),ISNA('6 RoundRefJoin'!F30)),TRUE,FALSE),"PerfectMsg",IF(NOT(ISERROR('#_6 RoundRefJoin'!F30)),IF(ISERROR('6 RoundRefJoin'!F30),TRUE,FALSE),FALSE),"StuErrorMsg",IF(TYPE('#_6 RoundRefJoin'!F30)&lt;&gt;TYPE('6 RoundRefJoin'!F30),TRUE,FALSE),"WrongTypeMsg",IF(_xlfn.ISFORMULA('#_6 RoundRefJoin'!F30),IF(NOT(_xlfn.ISFORMULA('6 RoundRefJoin'!F30)),TRUE),FALSE),"MissingFormulaMsg",IF(NOT(AND(ISNUMBER(FIND("[",_xlfn.FORMULATEXT('#_6 RoundRefJoin'!F30))),ISNUMBER(FIND("!",_xlfn.FORMULATEXT('#_6 RoundRefJoin'!F30))))),AND(ISNUMBER(FIND("[",_xlfn.FORMULATEXT('6 RoundRefJoin'!F30))),ISNUMBER(FIND("!",_xlfn.FORMULATEXT('6 RoundRefJoin'!F30)))),FALSE),"ExternalRefsMsg",IF(ISNUMBER('#_6 RoundRefJoin'!F30),IF(ABS('#_6 RoundRefJoin'!F30-'6 RoundRefJoin'!F30)&gt;0.00001,TRUE,FALSE),IF('#_6 RoundRefJoin'!F30&lt;&gt;'6 RoundRefJoin'!F30,TRUE,FALSE)),IF(ISNUMBER('#_6 RoundRefJoin'!F30),IF('#_6 RoundRefJoin'!F30&gt;'6 RoundRefJoin'!F30,"TooLow","TooHigh"),"WrongAnswer"),NOT(_xlfn.ISFORMULA('#_6 RoundRefJoin'!F30)),IF(_xlfn.IFS(ISTEXT('#_6 RoundRefJoin'!F30),FALSE,ISLOGICAL('#_6 RoundRefJoin'!F30),FALSE,SUBSTITUTE(CELL("format",'#_6 RoundRefJoin'!F30),"-","")=SUBSTITUTE(CELL("format",'6 RoundRefJoin'!F30),"-",""),FALSE,CELL("format",'#_6 RoundRefJoin'!F30)="G",FALSE,AND(CELL("format",'#_6 RoundRefJoin'!F30)="F0",CELL("format",'6 RoundRefJoin'!F30)="G"),FALSE,TRUE,IFERROR(IF(MATCH(CELL("format",'#_6 RoundRefJoin'!F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RoundRefJoin'!F30),_xlfn.FORMULATEXT('6 RoundRefJoin'!F30),'6 RoundRefJoin'!F30),"9","#"),"8","#"),"7","#"),"6","#"),"5","#"),"4","#"),"3","#"),"2","#"),"1","#"),"0","#"),"$",""),"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RoundRefJoin'!F30),_xlfn.FORMULATEXT('6 RoundRefJoin'!F30),'6 RoundRefJoin'!F30),"9","#"),"8","#"),"7","#"),"6","#"),"5","#"),"4","#"),"3","#"),"2","#"),"1","#"),"0","#"),"$",""),"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RoundRefJoin'!F30),_xlfn.FORMULATEXT('#_6 RoundRefJoin'!F30),'#_6 RoundRefJoin'!F30),"9","#"),"8","#"),"7","#"),"6","#"),"5","#"),"4","#"),"3","#"),"2","#"),"1","#"),"0","#"),"$",""),"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RoundRefJoin'!F30),_xlfn.FORMULATEXT('#_6 RoundRefJoin'!F30),'#_6 RoundRefJoin'!F30),"9","#"),"8","#"),"7","#"),"6","#"),"5","#"),"4","#"),"3","#"),"2","#"),"1","#"),"0","#"),"$","")," ",""),",","@"),"&gt;","@"),"&lt;","@"),"=","@"),")","@"),"(","@"),"^","@"),"/","@"),"+","@"),"*","@"),"-","@"),"@#","")))/2,TRUE,FALSE),"HardCodeMsg",IF(LEN(IF(_xlfn.ISFORMULA('6 RoundRefJoin'!F30),_xlfn.FORMULATEXT('6 RoundRefJoin'!F30),'6 RoundRefJoin'!F30))-LEN(SUBSTITUTE(IF(_xlfn.ISFORMULA('6 RoundRefJoin'!F30),_xlfn.FORMULATEXT('6 RoundRefJoin'!F30),'6 RoundRefJoin'!F30),"""",""))&gt;LEN(IF(_xlfn.ISFORMULA('#_6 RoundRefJoin'!F30),_xlfn.FORMULATEXT('#_6 RoundRefJoin'!F30),'#_6 RoundRefJoin'!F30))-LEN(SUBSTITUTE(IF(_xlfn.ISFORMULA('#_6 RoundRefJoin'!F30),_xlfn.FORMULATEXT('#_6 RoundRefJoin'!F30),'#_6 RoundRefJoin'!F30),"""","")),TRUE,FALSE),"HardQuoteMsg",IF(LEN(IF(_xlfn.ISFORMULA('6 RoundRefJoin'!F30),_xlfn.FORMULATEXT('6 RoundRefJoin'!F30),'6 RoundRefJoin'!F30))-LEN(SUBSTITUTE(IF(_xlfn.ISFORMULA('6 RoundRefJoin'!F30),_xlfn.FORMULATEXT('6 RoundRefJoin'!F30),'6 RoundRefJoin'!F30),"$",""))&lt;LEN(IF(_xlfn.ISFORMULA('#_6 RoundRefJoin'!F30),_xlfn.FORMULATEXT('#_6 RoundRefJoin'!F30),'#_6 RoundRefJoin'!F30))-LEN(SUBSTITUTE(IF(_xlfn.ISFORMULA('#_6 RoundRefJoin'!F30),_xlfn.FORMULATEXT('#_6 RoundRefJoin'!F30),'#_6 RoundRefJoin'!F30),"$","")),TRUE,FALSE),"MissingAbsMsg",_xlfn.IFS(ISTEXT('#_6 RoundRefJoin'!F30),FALSE,ISLOGICAL('#_6 RoundRefJoin'!F30),FALSE,SUBSTITUTE(CELL("format",'#_6 RoundRefJoin'!F30),"-","")=SUBSTITUTE(CELL("format",'6 RoundRefJoin'!F30),"-",""),FALSE,CELL("format",'#_6 RoundRefJoin'!F30)="G",FALSE,AND(CELL("format",'#_6 RoundRefJoin'!F30)="F0",CELL("format",'6 RoundRefJoin'!F30)="G"),FALSE,TRUE,IFERROR(IF(MATCH(CELL("format",'#_6 RoundRefJoin'!F30),FormatCodes_SFX!$A$4:$A$53,0)&gt;0,TRUE),FALSE),TRUE,TRUE),"FormatMsg",TRUE,"PerfectMsg")</f>
        <v>PerfectMsg</v>
      </c>
    </row>
    <row r="31" spans="2:6">
      <c r="B31" s="372">
        <v>0</v>
      </c>
      <c r="C31" s="372"/>
      <c r="D31" s="372"/>
      <c r="E31" s="372"/>
      <c r="F31" s="230" t="str">
        <f ca="1">_xlfn.IFS(ISBLANK('6 RoundRefJoin'!F31),"",IF(NOT(ISNA('#_6 RoundRefJoin'!F31)),IF(ISNA('6 RoundRefJoin'!F31),TRUE,FALSE),FALSE),"StuNAMsg",IF(AND(ISNA('#_6 RoundRefJoin'!F31),ISNA('6 RoundRefJoin'!F31)),TRUE,FALSE),"PerfectMsg",IF(NOT(ISERROR('#_6 RoundRefJoin'!F31)),IF(ISERROR('6 RoundRefJoin'!F31),TRUE,FALSE),FALSE),"StuErrorMsg",IF(TYPE('#_6 RoundRefJoin'!F31)&lt;&gt;TYPE('6 RoundRefJoin'!F31),TRUE,FALSE),"WrongTypeMsg",IF(_xlfn.ISFORMULA('#_6 RoundRefJoin'!F31),IF(NOT(_xlfn.ISFORMULA('6 RoundRefJoin'!F31)),TRUE),FALSE),"MissingFormulaMsg",IF(NOT(AND(ISNUMBER(FIND("[",_xlfn.FORMULATEXT('#_6 RoundRefJoin'!F31))),ISNUMBER(FIND("!",_xlfn.FORMULATEXT('#_6 RoundRefJoin'!F31))))),AND(ISNUMBER(FIND("[",_xlfn.FORMULATEXT('6 RoundRefJoin'!F31))),ISNUMBER(FIND("!",_xlfn.FORMULATEXT('6 RoundRefJoin'!F31)))),FALSE),"ExternalRefsMsg",IF(ISNUMBER('#_6 RoundRefJoin'!F31),IF(ABS('#_6 RoundRefJoin'!F31-'6 RoundRefJoin'!F31)&gt;0.00001,TRUE,FALSE),IF('#_6 RoundRefJoin'!F31&lt;&gt;'6 RoundRefJoin'!F31,TRUE,FALSE)),IF(ISNUMBER('#_6 RoundRefJoin'!F31),IF('#_6 RoundRefJoin'!F31&gt;'6 RoundRefJoin'!F31,"TooLow","TooHigh"),"WrongAnswer"),NOT(_xlfn.ISFORMULA('#_6 RoundRefJoin'!F31)),IF(_xlfn.IFS(ISTEXT('#_6 RoundRefJoin'!F31),FALSE,ISLOGICAL('#_6 RoundRefJoin'!F31),FALSE,SUBSTITUTE(CELL("format",'#_6 RoundRefJoin'!F31),"-","")=SUBSTITUTE(CELL("format",'6 RoundRefJoin'!F31),"-",""),FALSE,CELL("format",'#_6 RoundRefJoin'!F31)="G",FALSE,AND(CELL("format",'#_6 RoundRefJoin'!F31)="F0",CELL("format",'6 RoundRefJoin'!F31)="G"),FALSE,TRUE,IFERROR(IF(MATCH(CELL("format",'#_6 RoundRefJoin'!F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RoundRefJoin'!F31),_xlfn.FORMULATEXT('6 RoundRefJoin'!F31),'6 RoundRefJoin'!F31),"9","#"),"8","#"),"7","#"),"6","#"),"5","#"),"4","#"),"3","#"),"2","#"),"1","#"),"0","#"),"$",""),"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RoundRefJoin'!F31),_xlfn.FORMULATEXT('6 RoundRefJoin'!F31),'6 RoundRefJoin'!F31),"9","#"),"8","#"),"7","#"),"6","#"),"5","#"),"4","#"),"3","#"),"2","#"),"1","#"),"0","#"),"$",""),"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RoundRefJoin'!F31),_xlfn.FORMULATEXT('#_6 RoundRefJoin'!F31),'#_6 RoundRefJoin'!F31),"9","#"),"8","#"),"7","#"),"6","#"),"5","#"),"4","#"),"3","#"),"2","#"),"1","#"),"0","#"),"$",""),"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RoundRefJoin'!F31),_xlfn.FORMULATEXT('#_6 RoundRefJoin'!F31),'#_6 RoundRefJoin'!F31),"9","#"),"8","#"),"7","#"),"6","#"),"5","#"),"4","#"),"3","#"),"2","#"),"1","#"),"0","#"),"$","")," ",""),",","@"),"&gt;","@"),"&lt;","@"),"=","@"),")","@"),"(","@"),"^","@"),"/","@"),"+","@"),"*","@"),"-","@"),"@#","")))/2,TRUE,FALSE),"HardCodeMsg",IF(LEN(IF(_xlfn.ISFORMULA('6 RoundRefJoin'!F31),_xlfn.FORMULATEXT('6 RoundRefJoin'!F31),'6 RoundRefJoin'!F31))-LEN(SUBSTITUTE(IF(_xlfn.ISFORMULA('6 RoundRefJoin'!F31),_xlfn.FORMULATEXT('6 RoundRefJoin'!F31),'6 RoundRefJoin'!F31),"""",""))&gt;LEN(IF(_xlfn.ISFORMULA('#_6 RoundRefJoin'!F31),_xlfn.FORMULATEXT('#_6 RoundRefJoin'!F31),'#_6 RoundRefJoin'!F31))-LEN(SUBSTITUTE(IF(_xlfn.ISFORMULA('#_6 RoundRefJoin'!F31),_xlfn.FORMULATEXT('#_6 RoundRefJoin'!F31),'#_6 RoundRefJoin'!F31),"""","")),TRUE,FALSE),"HardQuoteMsg",IF(LEN(IF(_xlfn.ISFORMULA('6 RoundRefJoin'!F31),_xlfn.FORMULATEXT('6 RoundRefJoin'!F31),'6 RoundRefJoin'!F31))-LEN(SUBSTITUTE(IF(_xlfn.ISFORMULA('6 RoundRefJoin'!F31),_xlfn.FORMULATEXT('6 RoundRefJoin'!F31),'6 RoundRefJoin'!F31),"$",""))&lt;LEN(IF(_xlfn.ISFORMULA('#_6 RoundRefJoin'!F31),_xlfn.FORMULATEXT('#_6 RoundRefJoin'!F31),'#_6 RoundRefJoin'!F31))-LEN(SUBSTITUTE(IF(_xlfn.ISFORMULA('#_6 RoundRefJoin'!F31),_xlfn.FORMULATEXT('#_6 RoundRefJoin'!F31),'#_6 RoundRefJoin'!F31),"$","")),TRUE,FALSE),"MissingAbsMsg",_xlfn.IFS(ISTEXT('#_6 RoundRefJoin'!F31),FALSE,ISLOGICAL('#_6 RoundRefJoin'!F31),FALSE,SUBSTITUTE(CELL("format",'#_6 RoundRefJoin'!F31),"-","")=SUBSTITUTE(CELL("format",'6 RoundRefJoin'!F31),"-",""),FALSE,CELL("format",'#_6 RoundRefJoin'!F31)="G",FALSE,AND(CELL("format",'#_6 RoundRefJoin'!F31)="F0",CELL("format",'6 RoundRefJoin'!F31)="G"),FALSE,TRUE,IFERROR(IF(MATCH(CELL("format",'#_6 RoundRefJoin'!F31),FormatCodes_SFX!$A$4:$A$53,0)&gt;0,TRUE),FALSE),TRUE,TRUE),"FormatMsg",TRUE,"PerfectMsg")</f>
        <v>PerfectMsg</v>
      </c>
    </row>
    <row r="32" spans="2:6">
      <c r="B32" s="372">
        <v>0</v>
      </c>
      <c r="C32" s="372"/>
      <c r="D32" s="372"/>
      <c r="E32" s="372"/>
      <c r="F32" s="252" t="str">
        <f ca="1">_xlfn.IFS(ISBLANK('6 RoundRefJoin'!F32),"",IF(NOT(ISNA('#_6 RoundRefJoin'!F32)),IF(ISNA('6 RoundRefJoin'!F32),TRUE,FALSE),FALSE),"StuNAMsg",IF(AND(ISNA('#_6 RoundRefJoin'!F32),ISNA('6 RoundRefJoin'!F32)),TRUE,FALSE),"PerfectMsg",IF(NOT(ISERROR('#_6 RoundRefJoin'!F32)),IF(ISERROR('6 RoundRefJoin'!F32),TRUE,FALSE),FALSE),"StuErrorMsg",IF(TYPE('#_6 RoundRefJoin'!F32)&lt;&gt;TYPE('6 RoundRefJoin'!F32),TRUE,FALSE),"WrongTypeMsg",IF(_xlfn.ISFORMULA('#_6 RoundRefJoin'!F32),IF(NOT(_xlfn.ISFORMULA('6 RoundRefJoin'!F32)),TRUE),FALSE),"MissingFormulaMsg",IF(NOT(AND(ISNUMBER(FIND("[",_xlfn.FORMULATEXT('#_6 RoundRefJoin'!F32))),ISNUMBER(FIND("!",_xlfn.FORMULATEXT('#_6 RoundRefJoin'!F32))))),AND(ISNUMBER(FIND("[",_xlfn.FORMULATEXT('6 RoundRefJoin'!F32))),ISNUMBER(FIND("!",_xlfn.FORMULATEXT('6 RoundRefJoin'!F32)))),FALSE),"ExternalRefsMsg",IF(ISNUMBER('#_6 RoundRefJoin'!F32),IF(ABS('#_6 RoundRefJoin'!F32-'6 RoundRefJoin'!F32)&gt;0.00001,TRUE,FALSE),IF('#_6 RoundRefJoin'!F32&lt;&gt;'6 RoundRefJoin'!F32,TRUE,FALSE)),IF(ISNUMBER('#_6 RoundRefJoin'!F32),IF('#_6 RoundRefJoin'!F32&gt;'6 RoundRefJoin'!F32,"TooLow","TooHigh"),"WrongAnswer"),NOT(_xlfn.ISFORMULA('#_6 RoundRefJoin'!F32)),IF(_xlfn.IFS(ISTEXT('#_6 RoundRefJoin'!F32),FALSE,ISLOGICAL('#_6 RoundRefJoin'!F32),FALSE,SUBSTITUTE(CELL("format",'#_6 RoundRefJoin'!F32),"-","")=SUBSTITUTE(CELL("format",'6 RoundRefJoin'!F32),"-",""),FALSE,CELL("format",'#_6 RoundRefJoin'!F32)="G",FALSE,AND(CELL("format",'#_6 RoundRefJoin'!F32)="F0",CELL("format",'6 RoundRefJoin'!F32)="G"),FALSE,TRUE,IFERROR(IF(MATCH(CELL("format",'#_6 RoundRefJoin'!F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RoundRefJoin'!F32),_xlfn.FORMULATEXT('6 RoundRefJoin'!F32),'6 RoundRefJoin'!F32),"9","#"),"8","#"),"7","#"),"6","#"),"5","#"),"4","#"),"3","#"),"2","#"),"1","#"),"0","#"),"$",""),"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RoundRefJoin'!F32),_xlfn.FORMULATEXT('6 RoundRefJoin'!F32),'6 RoundRefJoin'!F32),"9","#"),"8","#"),"7","#"),"6","#"),"5","#"),"4","#"),"3","#"),"2","#"),"1","#"),"0","#"),"$",""),"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RoundRefJoin'!F32),_xlfn.FORMULATEXT('#_6 RoundRefJoin'!F32),'#_6 RoundRefJoin'!F32),"9","#"),"8","#"),"7","#"),"6","#"),"5","#"),"4","#"),"3","#"),"2","#"),"1","#"),"0","#"),"$",""),"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RoundRefJoin'!F32),_xlfn.FORMULATEXT('#_6 RoundRefJoin'!F32),'#_6 RoundRefJoin'!F32),"9","#"),"8","#"),"7","#"),"6","#"),"5","#"),"4","#"),"3","#"),"2","#"),"1","#"),"0","#"),"$","")," ",""),",","@"),"&gt;","@"),"&lt;","@"),"=","@"),")","@"),"(","@"),"^","@"),"/","@"),"+","@"),"*","@"),"-","@"),"@#","")))/2,TRUE,FALSE),"HardCodeMsg",IF(LEN(IF(_xlfn.ISFORMULA('6 RoundRefJoin'!F32),_xlfn.FORMULATEXT('6 RoundRefJoin'!F32),'6 RoundRefJoin'!F32))-LEN(SUBSTITUTE(IF(_xlfn.ISFORMULA('6 RoundRefJoin'!F32),_xlfn.FORMULATEXT('6 RoundRefJoin'!F32),'6 RoundRefJoin'!F32),"""",""))&gt;LEN(IF(_xlfn.ISFORMULA('#_6 RoundRefJoin'!F32),_xlfn.FORMULATEXT('#_6 RoundRefJoin'!F32),'#_6 RoundRefJoin'!F32))-LEN(SUBSTITUTE(IF(_xlfn.ISFORMULA('#_6 RoundRefJoin'!F32),_xlfn.FORMULATEXT('#_6 RoundRefJoin'!F32),'#_6 RoundRefJoin'!F32),"""","")),TRUE,FALSE),"HardQuoteMsg",IF(LEN(IF(_xlfn.ISFORMULA('6 RoundRefJoin'!F32),_xlfn.FORMULATEXT('6 RoundRefJoin'!F32),'6 RoundRefJoin'!F32))-LEN(SUBSTITUTE(IF(_xlfn.ISFORMULA('6 RoundRefJoin'!F32),_xlfn.FORMULATEXT('6 RoundRefJoin'!F32),'6 RoundRefJoin'!F32),"$",""))&lt;LEN(IF(_xlfn.ISFORMULA('#_6 RoundRefJoin'!F32),_xlfn.FORMULATEXT('#_6 RoundRefJoin'!F32),'#_6 RoundRefJoin'!F32))-LEN(SUBSTITUTE(IF(_xlfn.ISFORMULA('#_6 RoundRefJoin'!F32),_xlfn.FORMULATEXT('#_6 RoundRefJoin'!F32),'#_6 RoundRefJoin'!F32),"$","")),TRUE,FALSE),"MissingAbsMsg",_xlfn.IFS(ISTEXT('#_6 RoundRefJoin'!F32),FALSE,ISLOGICAL('#_6 RoundRefJoin'!F32),FALSE,SUBSTITUTE(CELL("format",'#_6 RoundRefJoin'!F32),"-","")=SUBSTITUTE(CELL("format",'6 RoundRefJoin'!F32),"-",""),FALSE,CELL("format",'#_6 RoundRefJoin'!F32)="G",FALSE,AND(CELL("format",'#_6 RoundRefJoin'!F32)="F0",CELL("format",'6 RoundRefJoin'!F32)="G"),FALSE,TRUE,IFERROR(IF(MATCH(CELL("format",'#_6 RoundRefJoin'!F32),FormatCodes_SFX!$A$4:$A$53,0)&gt;0,TRUE),FALSE),TRUE,TRUE),"FormatMsg",TRUE,"PerfectMsg")</f>
        <v>PerfectMsg</v>
      </c>
    </row>
    <row r="36" spans="2:6">
      <c r="B36" s="366">
        <v>0</v>
      </c>
      <c r="C36" s="366"/>
      <c r="D36" s="366"/>
      <c r="E36" s="366"/>
      <c r="F36" s="366"/>
    </row>
    <row r="37" spans="2:6">
      <c r="B37" s="210">
        <v>0</v>
      </c>
      <c r="C37" s="210">
        <v>0</v>
      </c>
      <c r="D37" s="210">
        <v>0</v>
      </c>
      <c r="E37" s="210">
        <v>0</v>
      </c>
      <c r="F37" s="210">
        <v>0</v>
      </c>
    </row>
    <row r="38" spans="2:6">
      <c r="B38" s="174">
        <v>0</v>
      </c>
      <c r="C38" s="179">
        <v>0</v>
      </c>
      <c r="D38" s="179" t="str">
        <f ca="1">_xlfn.IFS(ISBLANK('6 RoundRefJoin'!D38),"",IF(NOT(ISNA('#_6 RoundRefJoin'!D38)),IF(ISNA('6 RoundRefJoin'!D38),TRUE,FALSE),FALSE),"StuNAMsg",IF(AND(ISNA('#_6 RoundRefJoin'!D38),ISNA('6 RoundRefJoin'!D38)),TRUE,FALSE),"PerfectMsg",IF(NOT(ISERROR('#_6 RoundRefJoin'!D38)),IF(ISERROR('6 RoundRefJoin'!D38),TRUE,FALSE),FALSE),"StuErrorMsg",IF(TYPE('#_6 RoundRefJoin'!D38)&lt;&gt;TYPE('6 RoundRefJoin'!D38),TRUE,FALSE),"WrongTypeMsg",IF(_xlfn.ISFORMULA('#_6 RoundRefJoin'!D38),IF(NOT(_xlfn.ISFORMULA('6 RoundRefJoin'!D38)),TRUE),FALSE),"MissingFormulaMsg",IF(NOT(AND(ISNUMBER(FIND("[",_xlfn.FORMULATEXT('#_6 RoundRefJoin'!D38))),ISNUMBER(FIND("!",_xlfn.FORMULATEXT('#_6 RoundRefJoin'!D38))))),AND(ISNUMBER(FIND("[",_xlfn.FORMULATEXT('6 RoundRefJoin'!D38))),ISNUMBER(FIND("!",_xlfn.FORMULATEXT('6 RoundRefJoin'!D38)))),FALSE),"ExternalRefsMsg",IF(ISNUMBER('#_6 RoundRefJoin'!D38),IF(ABS('#_6 RoundRefJoin'!D38-'6 RoundRefJoin'!D38)&gt;0.00001,TRUE,FALSE),IF('#_6 RoundRefJoin'!D38&lt;&gt;'6 RoundRefJoin'!D38,TRUE,FALSE)),IF(ISNUMBER('#_6 RoundRefJoin'!D38),IF('#_6 RoundRefJoin'!D38&gt;'6 RoundRefJoin'!D38,"TooLow","TooHigh"),"WrongAnswer"),NOT(_xlfn.ISFORMULA('#_6 RoundRefJoin'!D38)),IF(_xlfn.IFS(ISTEXT('#_6 RoundRefJoin'!D38),FALSE,ISLOGICAL('#_6 RoundRefJoin'!D38),FALSE,SUBSTITUTE(CELL("format",'#_6 RoundRefJoin'!D38),"-","")=SUBSTITUTE(CELL("format",'6 RoundRefJoin'!D38),"-",""),FALSE,CELL("format",'#_6 RoundRefJoin'!D38)="G",FALSE,AND(CELL("format",'#_6 RoundRefJoin'!D38)="F0",CELL("format",'6 RoundRefJoin'!D38)="G"),FALSE,TRUE,IFERROR(IF(MATCH(CELL("format",'#_6 RoundRefJoin'!D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RoundRefJoin'!D38),_xlfn.FORMULATEXT('6 RoundRefJoin'!D38),'6 RoundRefJoin'!D38),"9","#"),"8","#"),"7","#"),"6","#"),"5","#"),"4","#"),"3","#"),"2","#"),"1","#"),"0","#"),"$",""),"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RoundRefJoin'!D38),_xlfn.FORMULATEXT('6 RoundRefJoin'!D38),'6 RoundRefJoin'!D38),"9","#"),"8","#"),"7","#"),"6","#"),"5","#"),"4","#"),"3","#"),"2","#"),"1","#"),"0","#"),"$",""),"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RoundRefJoin'!D38),_xlfn.FORMULATEXT('#_6 RoundRefJoin'!D38),'#_6 RoundRefJoin'!D38),"9","#"),"8","#"),"7","#"),"6","#"),"5","#"),"4","#"),"3","#"),"2","#"),"1","#"),"0","#"),"$",""),"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RoundRefJoin'!D38),_xlfn.FORMULATEXT('#_6 RoundRefJoin'!D38),'#_6 RoundRefJoin'!D38),"9","#"),"8","#"),"7","#"),"6","#"),"5","#"),"4","#"),"3","#"),"2","#"),"1","#"),"0","#"),"$","")," ",""),",","@"),"&gt;","@"),"&lt;","@"),"=","@"),")","@"),"(","@"),"^","@"),"/","@"),"+","@"),"*","@"),"-","@"),"@#","")))/2,TRUE,FALSE),"HardCodeMsg",IF(LEN(IF(_xlfn.ISFORMULA('6 RoundRefJoin'!D38),_xlfn.FORMULATEXT('6 RoundRefJoin'!D38),'6 RoundRefJoin'!D38))-LEN(SUBSTITUTE(IF(_xlfn.ISFORMULA('6 RoundRefJoin'!D38),_xlfn.FORMULATEXT('6 RoundRefJoin'!D38),'6 RoundRefJoin'!D38),"""",""))&gt;LEN(IF(_xlfn.ISFORMULA('#_6 RoundRefJoin'!D38),_xlfn.FORMULATEXT('#_6 RoundRefJoin'!D38),'#_6 RoundRefJoin'!D38))-LEN(SUBSTITUTE(IF(_xlfn.ISFORMULA('#_6 RoundRefJoin'!D38),_xlfn.FORMULATEXT('#_6 RoundRefJoin'!D38),'#_6 RoundRefJoin'!D38),"""","")),TRUE,FALSE),"HardQuoteMsg",IF(LEN(IF(_xlfn.ISFORMULA('6 RoundRefJoin'!D38),_xlfn.FORMULATEXT('6 RoundRefJoin'!D38),'6 RoundRefJoin'!D38))-LEN(SUBSTITUTE(IF(_xlfn.ISFORMULA('6 RoundRefJoin'!D38),_xlfn.FORMULATEXT('6 RoundRefJoin'!D38),'6 RoundRefJoin'!D38),"$",""))&lt;LEN(IF(_xlfn.ISFORMULA('#_6 RoundRefJoin'!D38),_xlfn.FORMULATEXT('#_6 RoundRefJoin'!D38),'#_6 RoundRefJoin'!D38))-LEN(SUBSTITUTE(IF(_xlfn.ISFORMULA('#_6 RoundRefJoin'!D38),_xlfn.FORMULATEXT('#_6 RoundRefJoin'!D38),'#_6 RoundRefJoin'!D38),"$","")),TRUE,FALSE),"MissingAbsMsg",_xlfn.IFS(ISTEXT('#_6 RoundRefJoin'!D38),FALSE,ISLOGICAL('#_6 RoundRefJoin'!D38),FALSE,SUBSTITUTE(CELL("format",'#_6 RoundRefJoin'!D38),"-","")=SUBSTITUTE(CELL("format",'6 RoundRefJoin'!D38),"-",""),FALSE,CELL("format",'#_6 RoundRefJoin'!D38)="G",FALSE,AND(CELL("format",'#_6 RoundRefJoin'!D38)="F0",CELL("format",'6 RoundRefJoin'!D38)="G"),FALSE,TRUE,IFERROR(IF(MATCH(CELL("format",'#_6 RoundRefJoin'!D38),FormatCodes_SFX!$A$4:$A$53,0)&gt;0,TRUE),FALSE),TRUE,TRUE),"FormatMsg",TRUE,"PerfectMsg")</f>
        <v>PerfectMsg</v>
      </c>
      <c r="E38" s="179" t="str">
        <f ca="1">_xlfn.IFS(ISBLANK('6 RoundRefJoin'!E38),"",IF(NOT(ISNA('#_6 RoundRefJoin'!E38)),IF(ISNA('6 RoundRefJoin'!E38),TRUE,FALSE),FALSE),"StuNAMsg",IF(AND(ISNA('#_6 RoundRefJoin'!E38),ISNA('6 RoundRefJoin'!E38)),TRUE,FALSE),"PerfectMsg",IF(NOT(ISERROR('#_6 RoundRefJoin'!E38)),IF(ISERROR('6 RoundRefJoin'!E38),TRUE,FALSE),FALSE),"StuErrorMsg",IF(TYPE('#_6 RoundRefJoin'!E38)&lt;&gt;TYPE('6 RoundRefJoin'!E38),TRUE,FALSE),"WrongTypeMsg",IF(_xlfn.ISFORMULA('#_6 RoundRefJoin'!E38),IF(NOT(_xlfn.ISFORMULA('6 RoundRefJoin'!E38)),TRUE),FALSE),"MissingFormulaMsg",IF(NOT(AND(ISNUMBER(FIND("[",_xlfn.FORMULATEXT('#_6 RoundRefJoin'!E38))),ISNUMBER(FIND("!",_xlfn.FORMULATEXT('#_6 RoundRefJoin'!E38))))),AND(ISNUMBER(FIND("[",_xlfn.FORMULATEXT('6 RoundRefJoin'!E38))),ISNUMBER(FIND("!",_xlfn.FORMULATEXT('6 RoundRefJoin'!E38)))),FALSE),"ExternalRefsMsg",IF(ISNUMBER('#_6 RoundRefJoin'!E38),IF(ABS('#_6 RoundRefJoin'!E38-'6 RoundRefJoin'!E38)&gt;0.00001,TRUE,FALSE),IF('#_6 RoundRefJoin'!E38&lt;&gt;'6 RoundRefJoin'!E38,TRUE,FALSE)),IF(ISNUMBER('#_6 RoundRefJoin'!E38),IF('#_6 RoundRefJoin'!E38&gt;'6 RoundRefJoin'!E38,"TooLow","TooHigh"),"WrongAnswer"),NOT(_xlfn.ISFORMULA('#_6 RoundRefJoin'!E38)),IF(_xlfn.IFS(ISTEXT('#_6 RoundRefJoin'!E38),FALSE,ISLOGICAL('#_6 RoundRefJoin'!E38),FALSE,SUBSTITUTE(CELL("format",'#_6 RoundRefJoin'!E38),"-","")=SUBSTITUTE(CELL("format",'6 RoundRefJoin'!E38),"-",""),FALSE,CELL("format",'#_6 RoundRefJoin'!E38)="G",FALSE,AND(CELL("format",'#_6 RoundRefJoin'!E38)="F0",CELL("format",'6 RoundRefJoin'!E38)="G"),FALSE,TRUE,IFERROR(IF(MATCH(CELL("format",'#_6 RoundRefJoin'!E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RoundRefJoin'!E38),_xlfn.FORMULATEXT('6 RoundRefJoin'!E38),'6 RoundRefJoin'!E38),"9","#"),"8","#"),"7","#"),"6","#"),"5","#"),"4","#"),"3","#"),"2","#"),"1","#"),"0","#"),"$",""),"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RoundRefJoin'!E38),_xlfn.FORMULATEXT('6 RoundRefJoin'!E38),'6 RoundRefJoin'!E38),"9","#"),"8","#"),"7","#"),"6","#"),"5","#"),"4","#"),"3","#"),"2","#"),"1","#"),"0","#"),"$",""),"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RoundRefJoin'!E38),_xlfn.FORMULATEXT('#_6 RoundRefJoin'!E38),'#_6 RoundRefJoin'!E38),"9","#"),"8","#"),"7","#"),"6","#"),"5","#"),"4","#"),"3","#"),"2","#"),"1","#"),"0","#"),"$",""),"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RoundRefJoin'!E38),_xlfn.FORMULATEXT('#_6 RoundRefJoin'!E38),'#_6 RoundRefJoin'!E38),"9","#"),"8","#"),"7","#"),"6","#"),"5","#"),"4","#"),"3","#"),"2","#"),"1","#"),"0","#"),"$","")," ",""),",","@"),"&gt;","@"),"&lt;","@"),"=","@"),")","@"),"(","@"),"^","@"),"/","@"),"+","@"),"*","@"),"-","@"),"@#","")))/2,TRUE,FALSE),"HardCodeMsg",IF(LEN(IF(_xlfn.ISFORMULA('6 RoundRefJoin'!E38),_xlfn.FORMULATEXT('6 RoundRefJoin'!E38),'6 RoundRefJoin'!E38))-LEN(SUBSTITUTE(IF(_xlfn.ISFORMULA('6 RoundRefJoin'!E38),_xlfn.FORMULATEXT('6 RoundRefJoin'!E38),'6 RoundRefJoin'!E38),"""",""))&gt;LEN(IF(_xlfn.ISFORMULA('#_6 RoundRefJoin'!E38),_xlfn.FORMULATEXT('#_6 RoundRefJoin'!E38),'#_6 RoundRefJoin'!E38))-LEN(SUBSTITUTE(IF(_xlfn.ISFORMULA('#_6 RoundRefJoin'!E38),_xlfn.FORMULATEXT('#_6 RoundRefJoin'!E38),'#_6 RoundRefJoin'!E38),"""","")),TRUE,FALSE),"HardQuoteMsg",IF(LEN(IF(_xlfn.ISFORMULA('6 RoundRefJoin'!E38),_xlfn.FORMULATEXT('6 RoundRefJoin'!E38),'6 RoundRefJoin'!E38))-LEN(SUBSTITUTE(IF(_xlfn.ISFORMULA('6 RoundRefJoin'!E38),_xlfn.FORMULATEXT('6 RoundRefJoin'!E38),'6 RoundRefJoin'!E38),"$",""))&lt;LEN(IF(_xlfn.ISFORMULA('#_6 RoundRefJoin'!E38),_xlfn.FORMULATEXT('#_6 RoundRefJoin'!E38),'#_6 RoundRefJoin'!E38))-LEN(SUBSTITUTE(IF(_xlfn.ISFORMULA('#_6 RoundRefJoin'!E38),_xlfn.FORMULATEXT('#_6 RoundRefJoin'!E38),'#_6 RoundRefJoin'!E38),"$","")),TRUE,FALSE),"MissingAbsMsg",_xlfn.IFS(ISTEXT('#_6 RoundRefJoin'!E38),FALSE,ISLOGICAL('#_6 RoundRefJoin'!E38),FALSE,SUBSTITUTE(CELL("format",'#_6 RoundRefJoin'!E38),"-","")=SUBSTITUTE(CELL("format",'6 RoundRefJoin'!E38),"-",""),FALSE,CELL("format",'#_6 RoundRefJoin'!E38)="G",FALSE,AND(CELL("format",'#_6 RoundRefJoin'!E38)="F0",CELL("format",'6 RoundRefJoin'!E38)="G"),FALSE,TRUE,IFERROR(IF(MATCH(CELL("format",'#_6 RoundRefJoin'!E38),FormatCodes_SFX!$A$4:$A$53,0)&gt;0,TRUE),FALSE),TRUE,TRUE),"FormatMsg",TRUE,"PerfectMsg")</f>
        <v>PerfectMsg</v>
      </c>
      <c r="F38" s="179" t="str">
        <f ca="1">_xlfn.IFS(ISBLANK('6 RoundRefJoin'!F38),"",IF(NOT(ISNA('#_6 RoundRefJoin'!F38)),IF(ISNA('6 RoundRefJoin'!F38),TRUE,FALSE),FALSE),"StuNAMsg",IF(AND(ISNA('#_6 RoundRefJoin'!F38),ISNA('6 RoundRefJoin'!F38)),TRUE,FALSE),"PerfectMsg",IF(NOT(ISERROR('#_6 RoundRefJoin'!F38)),IF(ISERROR('6 RoundRefJoin'!F38),TRUE,FALSE),FALSE),"StuErrorMsg",IF(TYPE('#_6 RoundRefJoin'!F38)&lt;&gt;TYPE('6 RoundRefJoin'!F38),TRUE,FALSE),"WrongTypeMsg",IF(_xlfn.ISFORMULA('#_6 RoundRefJoin'!F38),IF(NOT(_xlfn.ISFORMULA('6 RoundRefJoin'!F38)),TRUE),FALSE),"MissingFormulaMsg",IF(NOT(AND(ISNUMBER(FIND("[",_xlfn.FORMULATEXT('#_6 RoundRefJoin'!F38))),ISNUMBER(FIND("!",_xlfn.FORMULATEXT('#_6 RoundRefJoin'!F38))))),AND(ISNUMBER(FIND("[",_xlfn.FORMULATEXT('6 RoundRefJoin'!F38))),ISNUMBER(FIND("!",_xlfn.FORMULATEXT('6 RoundRefJoin'!F38)))),FALSE),"ExternalRefsMsg",IF(ISNUMBER('#_6 RoundRefJoin'!F38),IF(ABS('#_6 RoundRefJoin'!F38-'6 RoundRefJoin'!F38)&gt;0.00001,TRUE,FALSE),IF('#_6 RoundRefJoin'!F38&lt;&gt;'6 RoundRefJoin'!F38,TRUE,FALSE)),IF(ISNUMBER('#_6 RoundRefJoin'!F38),IF('#_6 RoundRefJoin'!F38&gt;'6 RoundRefJoin'!F38,"TooLow","TooHigh"),"WrongAnswer"),NOT(_xlfn.ISFORMULA('#_6 RoundRefJoin'!F38)),IF(_xlfn.IFS(ISTEXT('#_6 RoundRefJoin'!F38),FALSE,ISLOGICAL('#_6 RoundRefJoin'!F38),FALSE,SUBSTITUTE(CELL("format",'#_6 RoundRefJoin'!F38),"-","")=SUBSTITUTE(CELL("format",'6 RoundRefJoin'!F38),"-",""),FALSE,CELL("format",'#_6 RoundRefJoin'!F38)="G",FALSE,AND(CELL("format",'#_6 RoundRefJoin'!F38)="F0",CELL("format",'6 RoundRefJoin'!F38)="G"),FALSE,TRUE,IFERROR(IF(MATCH(CELL("format",'#_6 RoundRefJoin'!F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RoundRefJoin'!F38),_xlfn.FORMULATEXT('6 RoundRefJoin'!F38),'6 RoundRefJoin'!F38),"9","#"),"8","#"),"7","#"),"6","#"),"5","#"),"4","#"),"3","#"),"2","#"),"1","#"),"0","#"),"$",""),"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RoundRefJoin'!F38),_xlfn.FORMULATEXT('6 RoundRefJoin'!F38),'6 RoundRefJoin'!F38),"9","#"),"8","#"),"7","#"),"6","#"),"5","#"),"4","#"),"3","#"),"2","#"),"1","#"),"0","#"),"$",""),"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RoundRefJoin'!F38),_xlfn.FORMULATEXT('#_6 RoundRefJoin'!F38),'#_6 RoundRefJoin'!F38),"9","#"),"8","#"),"7","#"),"6","#"),"5","#"),"4","#"),"3","#"),"2","#"),"1","#"),"0","#"),"$",""),"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RoundRefJoin'!F38),_xlfn.FORMULATEXT('#_6 RoundRefJoin'!F38),'#_6 RoundRefJoin'!F38),"9","#"),"8","#"),"7","#"),"6","#"),"5","#"),"4","#"),"3","#"),"2","#"),"1","#"),"0","#"),"$","")," ",""),",","@"),"&gt;","@"),"&lt;","@"),"=","@"),")","@"),"(","@"),"^","@"),"/","@"),"+","@"),"*","@"),"-","@"),"@#","")))/2,TRUE,FALSE),"HardCodeMsg",IF(LEN(IF(_xlfn.ISFORMULA('6 RoundRefJoin'!F38),_xlfn.FORMULATEXT('6 RoundRefJoin'!F38),'6 RoundRefJoin'!F38))-LEN(SUBSTITUTE(IF(_xlfn.ISFORMULA('6 RoundRefJoin'!F38),_xlfn.FORMULATEXT('6 RoundRefJoin'!F38),'6 RoundRefJoin'!F38),"""",""))&gt;LEN(IF(_xlfn.ISFORMULA('#_6 RoundRefJoin'!F38),_xlfn.FORMULATEXT('#_6 RoundRefJoin'!F38),'#_6 RoundRefJoin'!F38))-LEN(SUBSTITUTE(IF(_xlfn.ISFORMULA('#_6 RoundRefJoin'!F38),_xlfn.FORMULATEXT('#_6 RoundRefJoin'!F38),'#_6 RoundRefJoin'!F38),"""","")),TRUE,FALSE),"HardQuoteMsg",IF(LEN(IF(_xlfn.ISFORMULA('6 RoundRefJoin'!F38),_xlfn.FORMULATEXT('6 RoundRefJoin'!F38),'6 RoundRefJoin'!F38))-LEN(SUBSTITUTE(IF(_xlfn.ISFORMULA('6 RoundRefJoin'!F38),_xlfn.FORMULATEXT('6 RoundRefJoin'!F38),'6 RoundRefJoin'!F38),"$",""))&lt;LEN(IF(_xlfn.ISFORMULA('#_6 RoundRefJoin'!F38),_xlfn.FORMULATEXT('#_6 RoundRefJoin'!F38),'#_6 RoundRefJoin'!F38))-LEN(SUBSTITUTE(IF(_xlfn.ISFORMULA('#_6 RoundRefJoin'!F38),_xlfn.FORMULATEXT('#_6 RoundRefJoin'!F38),'#_6 RoundRefJoin'!F38),"$","")),TRUE,FALSE),"MissingAbsMsg",_xlfn.IFS(ISTEXT('#_6 RoundRefJoin'!F38),FALSE,ISLOGICAL('#_6 RoundRefJoin'!F38),FALSE,SUBSTITUTE(CELL("format",'#_6 RoundRefJoin'!F38),"-","")=SUBSTITUTE(CELL("format",'6 RoundRefJoin'!F38),"-",""),FALSE,CELL("format",'#_6 RoundRefJoin'!F38)="G",FALSE,AND(CELL("format",'#_6 RoundRefJoin'!F38)="F0",CELL("format",'6 RoundRefJoin'!F38)="G"),FALSE,TRUE,IFERROR(IF(MATCH(CELL("format",'#_6 RoundRefJoin'!F38),FormatCodes_SFX!$A$4:$A$53,0)&gt;0,TRUE),FALSE),TRUE,TRUE),"FormatMsg",TRUE,"PerfectMsg")</f>
        <v>PerfectMsg</v>
      </c>
    </row>
    <row r="39" spans="2:6" hidden="1">
      <c r="C39" s="179">
        <v>1000</v>
      </c>
      <c r="D39" s="179"/>
      <c r="E39" s="179"/>
      <c r="F39" s="179"/>
    </row>
    <row r="40" spans="2:6">
      <c r="B40" s="174">
        <v>0</v>
      </c>
      <c r="C40" s="179">
        <v>0</v>
      </c>
      <c r="D40" s="179" t="str">
        <f ca="1">_xlfn.IFS(ISBLANK('6 RoundRefJoin'!D40),"",IF(NOT(ISNA('#_6 RoundRefJoin'!D40)),IF(ISNA('6 RoundRefJoin'!D40),TRUE,FALSE),FALSE),"StuNAMsg",IF(AND(ISNA('#_6 RoundRefJoin'!D40),ISNA('6 RoundRefJoin'!D40)),TRUE,FALSE),"PerfectMsg",IF(NOT(ISERROR('#_6 RoundRefJoin'!D40)),IF(ISERROR('6 RoundRefJoin'!D40),TRUE,FALSE),FALSE),"StuErrorMsg",IF(TYPE('#_6 RoundRefJoin'!D40)&lt;&gt;TYPE('6 RoundRefJoin'!D40),TRUE,FALSE),"WrongTypeMsg",IF(_xlfn.ISFORMULA('#_6 RoundRefJoin'!D40),IF(NOT(_xlfn.ISFORMULA('6 RoundRefJoin'!D40)),TRUE),FALSE),"MissingFormulaMsg",IF(NOT(AND(ISNUMBER(FIND("[",_xlfn.FORMULATEXT('#_6 RoundRefJoin'!D40))),ISNUMBER(FIND("!",_xlfn.FORMULATEXT('#_6 RoundRefJoin'!D40))))),AND(ISNUMBER(FIND("[",_xlfn.FORMULATEXT('6 RoundRefJoin'!D40))),ISNUMBER(FIND("!",_xlfn.FORMULATEXT('6 RoundRefJoin'!D40)))),FALSE),"ExternalRefsMsg",IF(ISNUMBER('#_6 RoundRefJoin'!D40),IF(ABS('#_6 RoundRefJoin'!D40-'6 RoundRefJoin'!D40)&gt;0.00001,TRUE,FALSE),IF('#_6 RoundRefJoin'!D40&lt;&gt;'6 RoundRefJoin'!D40,TRUE,FALSE)),IF(ISNUMBER('#_6 RoundRefJoin'!D40),IF('#_6 RoundRefJoin'!D40&gt;'6 RoundRefJoin'!D40,"TooLow","TooHigh"),"WrongAnswer"),NOT(_xlfn.ISFORMULA('#_6 RoundRefJoin'!D40)),IF(_xlfn.IFS(ISTEXT('#_6 RoundRefJoin'!D40),FALSE,ISLOGICAL('#_6 RoundRefJoin'!D40),FALSE,SUBSTITUTE(CELL("format",'#_6 RoundRefJoin'!D40),"-","")=SUBSTITUTE(CELL("format",'6 RoundRefJoin'!D40),"-",""),FALSE,CELL("format",'#_6 RoundRefJoin'!D40)="G",FALSE,AND(CELL("format",'#_6 RoundRefJoin'!D40)="F0",CELL("format",'6 RoundRefJoin'!D40)="G"),FALSE,TRUE,IFERROR(IF(MATCH(CELL("format",'#_6 RoundRefJoin'!D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RoundRefJoin'!D40),_xlfn.FORMULATEXT('6 RoundRefJoin'!D40),'6 RoundRefJoin'!D40),"9","#"),"8","#"),"7","#"),"6","#"),"5","#"),"4","#"),"3","#"),"2","#"),"1","#"),"0","#"),"$",""),"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RoundRefJoin'!D40),_xlfn.FORMULATEXT('6 RoundRefJoin'!D40),'6 RoundRefJoin'!D40),"9","#"),"8","#"),"7","#"),"6","#"),"5","#"),"4","#"),"3","#"),"2","#"),"1","#"),"0","#"),"$",""),"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RoundRefJoin'!D40),_xlfn.FORMULATEXT('#_6 RoundRefJoin'!D40),'#_6 RoundRefJoin'!D40),"9","#"),"8","#"),"7","#"),"6","#"),"5","#"),"4","#"),"3","#"),"2","#"),"1","#"),"0","#"),"$",""),"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RoundRefJoin'!D40),_xlfn.FORMULATEXT('#_6 RoundRefJoin'!D40),'#_6 RoundRefJoin'!D40),"9","#"),"8","#"),"7","#"),"6","#"),"5","#"),"4","#"),"3","#"),"2","#"),"1","#"),"0","#"),"$","")," ",""),",","@"),"&gt;","@"),"&lt;","@"),"=","@"),")","@"),"(","@"),"^","@"),"/","@"),"+","@"),"*","@"),"-","@"),"@#","")))/2,TRUE,FALSE),"HardCodeMsg",IF(LEN(IF(_xlfn.ISFORMULA('6 RoundRefJoin'!D40),_xlfn.FORMULATEXT('6 RoundRefJoin'!D40),'6 RoundRefJoin'!D40))-LEN(SUBSTITUTE(IF(_xlfn.ISFORMULA('6 RoundRefJoin'!D40),_xlfn.FORMULATEXT('6 RoundRefJoin'!D40),'6 RoundRefJoin'!D40),"""",""))&gt;LEN(IF(_xlfn.ISFORMULA('#_6 RoundRefJoin'!D40),_xlfn.FORMULATEXT('#_6 RoundRefJoin'!D40),'#_6 RoundRefJoin'!D40))-LEN(SUBSTITUTE(IF(_xlfn.ISFORMULA('#_6 RoundRefJoin'!D40),_xlfn.FORMULATEXT('#_6 RoundRefJoin'!D40),'#_6 RoundRefJoin'!D40),"""","")),TRUE,FALSE),"HardQuoteMsg",IF(LEN(IF(_xlfn.ISFORMULA('6 RoundRefJoin'!D40),_xlfn.FORMULATEXT('6 RoundRefJoin'!D40),'6 RoundRefJoin'!D40))-LEN(SUBSTITUTE(IF(_xlfn.ISFORMULA('6 RoundRefJoin'!D40),_xlfn.FORMULATEXT('6 RoundRefJoin'!D40),'6 RoundRefJoin'!D40),"$",""))&lt;LEN(IF(_xlfn.ISFORMULA('#_6 RoundRefJoin'!D40),_xlfn.FORMULATEXT('#_6 RoundRefJoin'!D40),'#_6 RoundRefJoin'!D40))-LEN(SUBSTITUTE(IF(_xlfn.ISFORMULA('#_6 RoundRefJoin'!D40),_xlfn.FORMULATEXT('#_6 RoundRefJoin'!D40),'#_6 RoundRefJoin'!D40),"$","")),TRUE,FALSE),"MissingAbsMsg",_xlfn.IFS(ISTEXT('#_6 RoundRefJoin'!D40),FALSE,ISLOGICAL('#_6 RoundRefJoin'!D40),FALSE,SUBSTITUTE(CELL("format",'#_6 RoundRefJoin'!D40),"-","")=SUBSTITUTE(CELL("format",'6 RoundRefJoin'!D40),"-",""),FALSE,CELL("format",'#_6 RoundRefJoin'!D40)="G",FALSE,AND(CELL("format",'#_6 RoundRefJoin'!D40)="F0",CELL("format",'6 RoundRefJoin'!D40)="G"),FALSE,TRUE,IFERROR(IF(MATCH(CELL("format",'#_6 RoundRefJoin'!D40),FormatCodes_SFX!$A$4:$A$53,0)&gt;0,TRUE),FALSE),TRUE,TRUE),"FormatMsg",TRUE,"PerfectMsg")</f>
        <v>PerfectMsg</v>
      </c>
      <c r="E40" s="179" t="str">
        <f ca="1">_xlfn.IFS(ISBLANK('6 RoundRefJoin'!E40),"",IF(NOT(ISNA('#_6 RoundRefJoin'!E40)),IF(ISNA('6 RoundRefJoin'!E40),TRUE,FALSE),FALSE),"StuNAMsg",IF(AND(ISNA('#_6 RoundRefJoin'!E40),ISNA('6 RoundRefJoin'!E40)),TRUE,FALSE),"PerfectMsg",IF(NOT(ISERROR('#_6 RoundRefJoin'!E40)),IF(ISERROR('6 RoundRefJoin'!E40),TRUE,FALSE),FALSE),"StuErrorMsg",IF(TYPE('#_6 RoundRefJoin'!E40)&lt;&gt;TYPE('6 RoundRefJoin'!E40),TRUE,FALSE),"WrongTypeMsg",IF(_xlfn.ISFORMULA('#_6 RoundRefJoin'!E40),IF(NOT(_xlfn.ISFORMULA('6 RoundRefJoin'!E40)),TRUE),FALSE),"MissingFormulaMsg",IF(NOT(AND(ISNUMBER(FIND("[",_xlfn.FORMULATEXT('#_6 RoundRefJoin'!E40))),ISNUMBER(FIND("!",_xlfn.FORMULATEXT('#_6 RoundRefJoin'!E40))))),AND(ISNUMBER(FIND("[",_xlfn.FORMULATEXT('6 RoundRefJoin'!E40))),ISNUMBER(FIND("!",_xlfn.FORMULATEXT('6 RoundRefJoin'!E40)))),FALSE),"ExternalRefsMsg",IF(ISNUMBER('#_6 RoundRefJoin'!E40),IF(ABS('#_6 RoundRefJoin'!E40-'6 RoundRefJoin'!E40)&gt;0.00001,TRUE,FALSE),IF('#_6 RoundRefJoin'!E40&lt;&gt;'6 RoundRefJoin'!E40,TRUE,FALSE)),IF(ISNUMBER('#_6 RoundRefJoin'!E40),IF('#_6 RoundRefJoin'!E40&gt;'6 RoundRefJoin'!E40,"TooLow","TooHigh"),"WrongAnswer"),NOT(_xlfn.ISFORMULA('#_6 RoundRefJoin'!E40)),IF(_xlfn.IFS(ISTEXT('#_6 RoundRefJoin'!E40),FALSE,ISLOGICAL('#_6 RoundRefJoin'!E40),FALSE,SUBSTITUTE(CELL("format",'#_6 RoundRefJoin'!E40),"-","")=SUBSTITUTE(CELL("format",'6 RoundRefJoin'!E40),"-",""),FALSE,CELL("format",'#_6 RoundRefJoin'!E40)="G",FALSE,AND(CELL("format",'#_6 RoundRefJoin'!E40)="F0",CELL("format",'6 RoundRefJoin'!E40)="G"),FALSE,TRUE,IFERROR(IF(MATCH(CELL("format",'#_6 RoundRefJoin'!E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RoundRefJoin'!E40),_xlfn.FORMULATEXT('6 RoundRefJoin'!E40),'6 RoundRefJoin'!E40),"9","#"),"8","#"),"7","#"),"6","#"),"5","#"),"4","#"),"3","#"),"2","#"),"1","#"),"0","#"),"$",""),"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RoundRefJoin'!E40),_xlfn.FORMULATEXT('6 RoundRefJoin'!E40),'6 RoundRefJoin'!E40),"9","#"),"8","#"),"7","#"),"6","#"),"5","#"),"4","#"),"3","#"),"2","#"),"1","#"),"0","#"),"$",""),"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RoundRefJoin'!E40),_xlfn.FORMULATEXT('#_6 RoundRefJoin'!E40),'#_6 RoundRefJoin'!E40),"9","#"),"8","#"),"7","#"),"6","#"),"5","#"),"4","#"),"3","#"),"2","#"),"1","#"),"0","#"),"$",""),"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RoundRefJoin'!E40),_xlfn.FORMULATEXT('#_6 RoundRefJoin'!E40),'#_6 RoundRefJoin'!E40),"9","#"),"8","#"),"7","#"),"6","#"),"5","#"),"4","#"),"3","#"),"2","#"),"1","#"),"0","#"),"$","")," ",""),",","@"),"&gt;","@"),"&lt;","@"),"=","@"),")","@"),"(","@"),"^","@"),"/","@"),"+","@"),"*","@"),"-","@"),"@#","")))/2,TRUE,FALSE),"HardCodeMsg",IF(LEN(IF(_xlfn.ISFORMULA('6 RoundRefJoin'!E40),_xlfn.FORMULATEXT('6 RoundRefJoin'!E40),'6 RoundRefJoin'!E40))-LEN(SUBSTITUTE(IF(_xlfn.ISFORMULA('6 RoundRefJoin'!E40),_xlfn.FORMULATEXT('6 RoundRefJoin'!E40),'6 RoundRefJoin'!E40),"""",""))&gt;LEN(IF(_xlfn.ISFORMULA('#_6 RoundRefJoin'!E40),_xlfn.FORMULATEXT('#_6 RoundRefJoin'!E40),'#_6 RoundRefJoin'!E40))-LEN(SUBSTITUTE(IF(_xlfn.ISFORMULA('#_6 RoundRefJoin'!E40),_xlfn.FORMULATEXT('#_6 RoundRefJoin'!E40),'#_6 RoundRefJoin'!E40),"""","")),TRUE,FALSE),"HardQuoteMsg",IF(LEN(IF(_xlfn.ISFORMULA('6 RoundRefJoin'!E40),_xlfn.FORMULATEXT('6 RoundRefJoin'!E40),'6 RoundRefJoin'!E40))-LEN(SUBSTITUTE(IF(_xlfn.ISFORMULA('6 RoundRefJoin'!E40),_xlfn.FORMULATEXT('6 RoundRefJoin'!E40),'6 RoundRefJoin'!E40),"$",""))&lt;LEN(IF(_xlfn.ISFORMULA('#_6 RoundRefJoin'!E40),_xlfn.FORMULATEXT('#_6 RoundRefJoin'!E40),'#_6 RoundRefJoin'!E40))-LEN(SUBSTITUTE(IF(_xlfn.ISFORMULA('#_6 RoundRefJoin'!E40),_xlfn.FORMULATEXT('#_6 RoundRefJoin'!E40),'#_6 RoundRefJoin'!E40),"$","")),TRUE,FALSE),"MissingAbsMsg",_xlfn.IFS(ISTEXT('#_6 RoundRefJoin'!E40),FALSE,ISLOGICAL('#_6 RoundRefJoin'!E40),FALSE,SUBSTITUTE(CELL("format",'#_6 RoundRefJoin'!E40),"-","")=SUBSTITUTE(CELL("format",'6 RoundRefJoin'!E40),"-",""),FALSE,CELL("format",'#_6 RoundRefJoin'!E40)="G",FALSE,AND(CELL("format",'#_6 RoundRefJoin'!E40)="F0",CELL("format",'6 RoundRefJoin'!E40)="G"),FALSE,TRUE,IFERROR(IF(MATCH(CELL("format",'#_6 RoundRefJoin'!E40),FormatCodes_SFX!$A$4:$A$53,0)&gt;0,TRUE),FALSE),TRUE,TRUE),"FormatMsg",TRUE,"PerfectMsg")</f>
        <v>PerfectMsg</v>
      </c>
      <c r="F40" s="179" t="str">
        <f ca="1">_xlfn.IFS(ISBLANK('6 RoundRefJoin'!F40),"",IF(NOT(ISNA('#_6 RoundRefJoin'!F40)),IF(ISNA('6 RoundRefJoin'!F40),TRUE,FALSE),FALSE),"StuNAMsg",IF(AND(ISNA('#_6 RoundRefJoin'!F40),ISNA('6 RoundRefJoin'!F40)),TRUE,FALSE),"PerfectMsg",IF(NOT(ISERROR('#_6 RoundRefJoin'!F40)),IF(ISERROR('6 RoundRefJoin'!F40),TRUE,FALSE),FALSE),"StuErrorMsg",IF(TYPE('#_6 RoundRefJoin'!F40)&lt;&gt;TYPE('6 RoundRefJoin'!F40),TRUE,FALSE),"WrongTypeMsg",IF(_xlfn.ISFORMULA('#_6 RoundRefJoin'!F40),IF(NOT(_xlfn.ISFORMULA('6 RoundRefJoin'!F40)),TRUE),FALSE),"MissingFormulaMsg",IF(NOT(AND(ISNUMBER(FIND("[",_xlfn.FORMULATEXT('#_6 RoundRefJoin'!F40))),ISNUMBER(FIND("!",_xlfn.FORMULATEXT('#_6 RoundRefJoin'!F40))))),AND(ISNUMBER(FIND("[",_xlfn.FORMULATEXT('6 RoundRefJoin'!F40))),ISNUMBER(FIND("!",_xlfn.FORMULATEXT('6 RoundRefJoin'!F40)))),FALSE),"ExternalRefsMsg",IF(ISNUMBER('#_6 RoundRefJoin'!F40),IF(ABS('#_6 RoundRefJoin'!F40-'6 RoundRefJoin'!F40)&gt;0.00001,TRUE,FALSE),IF('#_6 RoundRefJoin'!F40&lt;&gt;'6 RoundRefJoin'!F40,TRUE,FALSE)),IF(ISNUMBER('#_6 RoundRefJoin'!F40),IF('#_6 RoundRefJoin'!F40&gt;'6 RoundRefJoin'!F40,"TooLow","TooHigh"),"WrongAnswer"),NOT(_xlfn.ISFORMULA('#_6 RoundRefJoin'!F40)),IF(_xlfn.IFS(ISTEXT('#_6 RoundRefJoin'!F40),FALSE,ISLOGICAL('#_6 RoundRefJoin'!F40),FALSE,SUBSTITUTE(CELL("format",'#_6 RoundRefJoin'!F40),"-","")=SUBSTITUTE(CELL("format",'6 RoundRefJoin'!F40),"-",""),FALSE,CELL("format",'#_6 RoundRefJoin'!F40)="G",FALSE,AND(CELL("format",'#_6 RoundRefJoin'!F40)="F0",CELL("format",'6 RoundRefJoin'!F40)="G"),FALSE,TRUE,IFERROR(IF(MATCH(CELL("format",'#_6 RoundRefJoin'!F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RoundRefJoin'!F40),_xlfn.FORMULATEXT('6 RoundRefJoin'!F40),'6 RoundRefJoin'!F40),"9","#"),"8","#"),"7","#"),"6","#"),"5","#"),"4","#"),"3","#"),"2","#"),"1","#"),"0","#"),"$",""),"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RoundRefJoin'!F40),_xlfn.FORMULATEXT('6 RoundRefJoin'!F40),'6 RoundRefJoin'!F40),"9","#"),"8","#"),"7","#"),"6","#"),"5","#"),"4","#"),"3","#"),"2","#"),"1","#"),"0","#"),"$",""),"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RoundRefJoin'!F40),_xlfn.FORMULATEXT('#_6 RoundRefJoin'!F40),'#_6 RoundRefJoin'!F40),"9","#"),"8","#"),"7","#"),"6","#"),"5","#"),"4","#"),"3","#"),"2","#"),"1","#"),"0","#"),"$",""),"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RoundRefJoin'!F40),_xlfn.FORMULATEXT('#_6 RoundRefJoin'!F40),'#_6 RoundRefJoin'!F40),"9","#"),"8","#"),"7","#"),"6","#"),"5","#"),"4","#"),"3","#"),"2","#"),"1","#"),"0","#"),"$","")," ",""),",","@"),"&gt;","@"),"&lt;","@"),"=","@"),")","@"),"(","@"),"^","@"),"/","@"),"+","@"),"*","@"),"-","@"),"@#","")))/2,TRUE,FALSE),"HardCodeMsg",IF(LEN(IF(_xlfn.ISFORMULA('6 RoundRefJoin'!F40),_xlfn.FORMULATEXT('6 RoundRefJoin'!F40),'6 RoundRefJoin'!F40))-LEN(SUBSTITUTE(IF(_xlfn.ISFORMULA('6 RoundRefJoin'!F40),_xlfn.FORMULATEXT('6 RoundRefJoin'!F40),'6 RoundRefJoin'!F40),"""",""))&gt;LEN(IF(_xlfn.ISFORMULA('#_6 RoundRefJoin'!F40),_xlfn.FORMULATEXT('#_6 RoundRefJoin'!F40),'#_6 RoundRefJoin'!F40))-LEN(SUBSTITUTE(IF(_xlfn.ISFORMULA('#_6 RoundRefJoin'!F40),_xlfn.FORMULATEXT('#_6 RoundRefJoin'!F40),'#_6 RoundRefJoin'!F40),"""","")),TRUE,FALSE),"HardQuoteMsg",IF(LEN(IF(_xlfn.ISFORMULA('6 RoundRefJoin'!F40),_xlfn.FORMULATEXT('6 RoundRefJoin'!F40),'6 RoundRefJoin'!F40))-LEN(SUBSTITUTE(IF(_xlfn.ISFORMULA('6 RoundRefJoin'!F40),_xlfn.FORMULATEXT('6 RoundRefJoin'!F40),'6 RoundRefJoin'!F40),"$",""))&lt;LEN(IF(_xlfn.ISFORMULA('#_6 RoundRefJoin'!F40),_xlfn.FORMULATEXT('#_6 RoundRefJoin'!F40),'#_6 RoundRefJoin'!F40))-LEN(SUBSTITUTE(IF(_xlfn.ISFORMULA('#_6 RoundRefJoin'!F40),_xlfn.FORMULATEXT('#_6 RoundRefJoin'!F40),'#_6 RoundRefJoin'!F40),"$","")),TRUE,FALSE),"MissingAbsMsg",_xlfn.IFS(ISTEXT('#_6 RoundRefJoin'!F40),FALSE,ISLOGICAL('#_6 RoundRefJoin'!F40),FALSE,SUBSTITUTE(CELL("format",'#_6 RoundRefJoin'!F40),"-","")=SUBSTITUTE(CELL("format",'6 RoundRefJoin'!F40),"-",""),FALSE,CELL("format",'#_6 RoundRefJoin'!F40)="G",FALSE,AND(CELL("format",'#_6 RoundRefJoin'!F40)="F0",CELL("format",'6 RoundRefJoin'!F40)="G"),FALSE,TRUE,IFERROR(IF(MATCH(CELL("format",'#_6 RoundRefJoin'!F40),FormatCodes_SFX!$A$4:$A$53,0)&gt;0,TRUE),FALSE),TRUE,TRUE),"FormatMsg",TRUE,"PerfectMsg")</f>
        <v>PerfectMsg</v>
      </c>
    </row>
    <row r="41" spans="2:6">
      <c r="B41" s="174">
        <v>0</v>
      </c>
      <c r="C41" s="179">
        <v>0</v>
      </c>
      <c r="D41" s="179" t="str">
        <f ca="1">_xlfn.IFS(ISBLANK('6 RoundRefJoin'!D41),"",IF(NOT(ISNA('#_6 RoundRefJoin'!D41)),IF(ISNA('6 RoundRefJoin'!D41),TRUE,FALSE),FALSE),"StuNAMsg",IF(AND(ISNA('#_6 RoundRefJoin'!D41),ISNA('6 RoundRefJoin'!D41)),TRUE,FALSE),"PerfectMsg",IF(NOT(ISERROR('#_6 RoundRefJoin'!D41)),IF(ISERROR('6 RoundRefJoin'!D41),TRUE,FALSE),FALSE),"StuErrorMsg",IF(TYPE('#_6 RoundRefJoin'!D41)&lt;&gt;TYPE('6 RoundRefJoin'!D41),TRUE,FALSE),"WrongTypeMsg",IF(_xlfn.ISFORMULA('#_6 RoundRefJoin'!D41),IF(NOT(_xlfn.ISFORMULA('6 RoundRefJoin'!D41)),TRUE),FALSE),"MissingFormulaMsg",IF(NOT(AND(ISNUMBER(FIND("[",_xlfn.FORMULATEXT('#_6 RoundRefJoin'!D41))),ISNUMBER(FIND("!",_xlfn.FORMULATEXT('#_6 RoundRefJoin'!D41))))),AND(ISNUMBER(FIND("[",_xlfn.FORMULATEXT('6 RoundRefJoin'!D41))),ISNUMBER(FIND("!",_xlfn.FORMULATEXT('6 RoundRefJoin'!D41)))),FALSE),"ExternalRefsMsg",IF(ISNUMBER('#_6 RoundRefJoin'!D41),IF(ABS('#_6 RoundRefJoin'!D41-'6 RoundRefJoin'!D41)&gt;0.00001,TRUE,FALSE),IF('#_6 RoundRefJoin'!D41&lt;&gt;'6 RoundRefJoin'!D41,TRUE,FALSE)),IF(ISNUMBER('#_6 RoundRefJoin'!D41),IF('#_6 RoundRefJoin'!D41&gt;'6 RoundRefJoin'!D41,"TooLow","TooHigh"),"WrongAnswer"),NOT(_xlfn.ISFORMULA('#_6 RoundRefJoin'!D41)),IF(_xlfn.IFS(ISTEXT('#_6 RoundRefJoin'!D41),FALSE,ISLOGICAL('#_6 RoundRefJoin'!D41),FALSE,SUBSTITUTE(CELL("format",'#_6 RoundRefJoin'!D41),"-","")=SUBSTITUTE(CELL("format",'6 RoundRefJoin'!D41),"-",""),FALSE,CELL("format",'#_6 RoundRefJoin'!D41)="G",FALSE,AND(CELL("format",'#_6 RoundRefJoin'!D41)="F0",CELL("format",'6 RoundRefJoin'!D41)="G"),FALSE,TRUE,IFERROR(IF(MATCH(CELL("format",'#_6 RoundRefJoin'!D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RoundRefJoin'!D41),_xlfn.FORMULATEXT('6 RoundRefJoin'!D41),'6 RoundRefJoin'!D41),"9","#"),"8","#"),"7","#"),"6","#"),"5","#"),"4","#"),"3","#"),"2","#"),"1","#"),"0","#"),"$",""),"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RoundRefJoin'!D41),_xlfn.FORMULATEXT('6 RoundRefJoin'!D41),'6 RoundRefJoin'!D41),"9","#"),"8","#"),"7","#"),"6","#"),"5","#"),"4","#"),"3","#"),"2","#"),"1","#"),"0","#"),"$",""),"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RoundRefJoin'!D41),_xlfn.FORMULATEXT('#_6 RoundRefJoin'!D41),'#_6 RoundRefJoin'!D41),"9","#"),"8","#"),"7","#"),"6","#"),"5","#"),"4","#"),"3","#"),"2","#"),"1","#"),"0","#"),"$",""),"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RoundRefJoin'!D41),_xlfn.FORMULATEXT('#_6 RoundRefJoin'!D41),'#_6 RoundRefJoin'!D41),"9","#"),"8","#"),"7","#"),"6","#"),"5","#"),"4","#"),"3","#"),"2","#"),"1","#"),"0","#"),"$","")," ",""),",","@"),"&gt;","@"),"&lt;","@"),"=","@"),")","@"),"(","@"),"^","@"),"/","@"),"+","@"),"*","@"),"-","@"),"@#","")))/2,TRUE,FALSE),"HardCodeMsg",IF(LEN(IF(_xlfn.ISFORMULA('6 RoundRefJoin'!D41),_xlfn.FORMULATEXT('6 RoundRefJoin'!D41),'6 RoundRefJoin'!D41))-LEN(SUBSTITUTE(IF(_xlfn.ISFORMULA('6 RoundRefJoin'!D41),_xlfn.FORMULATEXT('6 RoundRefJoin'!D41),'6 RoundRefJoin'!D41),"""",""))&gt;LEN(IF(_xlfn.ISFORMULA('#_6 RoundRefJoin'!D41),_xlfn.FORMULATEXT('#_6 RoundRefJoin'!D41),'#_6 RoundRefJoin'!D41))-LEN(SUBSTITUTE(IF(_xlfn.ISFORMULA('#_6 RoundRefJoin'!D41),_xlfn.FORMULATEXT('#_6 RoundRefJoin'!D41),'#_6 RoundRefJoin'!D41),"""","")),TRUE,FALSE),"HardQuoteMsg",IF(LEN(IF(_xlfn.ISFORMULA('6 RoundRefJoin'!D41),_xlfn.FORMULATEXT('6 RoundRefJoin'!D41),'6 RoundRefJoin'!D41))-LEN(SUBSTITUTE(IF(_xlfn.ISFORMULA('6 RoundRefJoin'!D41),_xlfn.FORMULATEXT('6 RoundRefJoin'!D41),'6 RoundRefJoin'!D41),"$",""))&lt;LEN(IF(_xlfn.ISFORMULA('#_6 RoundRefJoin'!D41),_xlfn.FORMULATEXT('#_6 RoundRefJoin'!D41),'#_6 RoundRefJoin'!D41))-LEN(SUBSTITUTE(IF(_xlfn.ISFORMULA('#_6 RoundRefJoin'!D41),_xlfn.FORMULATEXT('#_6 RoundRefJoin'!D41),'#_6 RoundRefJoin'!D41),"$","")),TRUE,FALSE),"MissingAbsMsg",_xlfn.IFS(ISTEXT('#_6 RoundRefJoin'!D41),FALSE,ISLOGICAL('#_6 RoundRefJoin'!D41),FALSE,SUBSTITUTE(CELL("format",'#_6 RoundRefJoin'!D41),"-","")=SUBSTITUTE(CELL("format",'6 RoundRefJoin'!D41),"-",""),FALSE,CELL("format",'#_6 RoundRefJoin'!D41)="G",FALSE,AND(CELL("format",'#_6 RoundRefJoin'!D41)="F0",CELL("format",'6 RoundRefJoin'!D41)="G"),FALSE,TRUE,IFERROR(IF(MATCH(CELL("format",'#_6 RoundRefJoin'!D41),FormatCodes_SFX!$A$4:$A$53,0)&gt;0,TRUE),FALSE),TRUE,TRUE),"FormatMsg",TRUE,"PerfectMsg")</f>
        <v>PerfectMsg</v>
      </c>
      <c r="E41" s="179" t="str">
        <f ca="1">_xlfn.IFS(ISBLANK('6 RoundRefJoin'!E41),"",IF(NOT(ISNA('#_6 RoundRefJoin'!E41)),IF(ISNA('6 RoundRefJoin'!E41),TRUE,FALSE),FALSE),"StuNAMsg",IF(AND(ISNA('#_6 RoundRefJoin'!E41),ISNA('6 RoundRefJoin'!E41)),TRUE,FALSE),"PerfectMsg",IF(NOT(ISERROR('#_6 RoundRefJoin'!E41)),IF(ISERROR('6 RoundRefJoin'!E41),TRUE,FALSE),FALSE),"StuErrorMsg",IF(TYPE('#_6 RoundRefJoin'!E41)&lt;&gt;TYPE('6 RoundRefJoin'!E41),TRUE,FALSE),"WrongTypeMsg",IF(_xlfn.ISFORMULA('#_6 RoundRefJoin'!E41),IF(NOT(_xlfn.ISFORMULA('6 RoundRefJoin'!E41)),TRUE),FALSE),"MissingFormulaMsg",IF(NOT(AND(ISNUMBER(FIND("[",_xlfn.FORMULATEXT('#_6 RoundRefJoin'!E41))),ISNUMBER(FIND("!",_xlfn.FORMULATEXT('#_6 RoundRefJoin'!E41))))),AND(ISNUMBER(FIND("[",_xlfn.FORMULATEXT('6 RoundRefJoin'!E41))),ISNUMBER(FIND("!",_xlfn.FORMULATEXT('6 RoundRefJoin'!E41)))),FALSE),"ExternalRefsMsg",IF(ISNUMBER('#_6 RoundRefJoin'!E41),IF(ABS('#_6 RoundRefJoin'!E41-'6 RoundRefJoin'!E41)&gt;0.00001,TRUE,FALSE),IF('#_6 RoundRefJoin'!E41&lt;&gt;'6 RoundRefJoin'!E41,TRUE,FALSE)),IF(ISNUMBER('#_6 RoundRefJoin'!E41),IF('#_6 RoundRefJoin'!E41&gt;'6 RoundRefJoin'!E41,"TooLow","TooHigh"),"WrongAnswer"),NOT(_xlfn.ISFORMULA('#_6 RoundRefJoin'!E41)),IF(_xlfn.IFS(ISTEXT('#_6 RoundRefJoin'!E41),FALSE,ISLOGICAL('#_6 RoundRefJoin'!E41),FALSE,SUBSTITUTE(CELL("format",'#_6 RoundRefJoin'!E41),"-","")=SUBSTITUTE(CELL("format",'6 RoundRefJoin'!E41),"-",""),FALSE,CELL("format",'#_6 RoundRefJoin'!E41)="G",FALSE,AND(CELL("format",'#_6 RoundRefJoin'!E41)="F0",CELL("format",'6 RoundRefJoin'!E41)="G"),FALSE,TRUE,IFERROR(IF(MATCH(CELL("format",'#_6 RoundRefJoin'!E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RoundRefJoin'!E41),_xlfn.FORMULATEXT('6 RoundRefJoin'!E41),'6 RoundRefJoin'!E41),"9","#"),"8","#"),"7","#"),"6","#"),"5","#"),"4","#"),"3","#"),"2","#"),"1","#"),"0","#"),"$",""),"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RoundRefJoin'!E41),_xlfn.FORMULATEXT('6 RoundRefJoin'!E41),'6 RoundRefJoin'!E41),"9","#"),"8","#"),"7","#"),"6","#"),"5","#"),"4","#"),"3","#"),"2","#"),"1","#"),"0","#"),"$",""),"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RoundRefJoin'!E41),_xlfn.FORMULATEXT('#_6 RoundRefJoin'!E41),'#_6 RoundRefJoin'!E41),"9","#"),"8","#"),"7","#"),"6","#"),"5","#"),"4","#"),"3","#"),"2","#"),"1","#"),"0","#"),"$",""),"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RoundRefJoin'!E41),_xlfn.FORMULATEXT('#_6 RoundRefJoin'!E41),'#_6 RoundRefJoin'!E41),"9","#"),"8","#"),"7","#"),"6","#"),"5","#"),"4","#"),"3","#"),"2","#"),"1","#"),"0","#"),"$","")," ",""),",","@"),"&gt;","@"),"&lt;","@"),"=","@"),")","@"),"(","@"),"^","@"),"/","@"),"+","@"),"*","@"),"-","@"),"@#","")))/2,TRUE,FALSE),"HardCodeMsg",IF(LEN(IF(_xlfn.ISFORMULA('6 RoundRefJoin'!E41),_xlfn.FORMULATEXT('6 RoundRefJoin'!E41),'6 RoundRefJoin'!E41))-LEN(SUBSTITUTE(IF(_xlfn.ISFORMULA('6 RoundRefJoin'!E41),_xlfn.FORMULATEXT('6 RoundRefJoin'!E41),'6 RoundRefJoin'!E41),"""",""))&gt;LEN(IF(_xlfn.ISFORMULA('#_6 RoundRefJoin'!E41),_xlfn.FORMULATEXT('#_6 RoundRefJoin'!E41),'#_6 RoundRefJoin'!E41))-LEN(SUBSTITUTE(IF(_xlfn.ISFORMULA('#_6 RoundRefJoin'!E41),_xlfn.FORMULATEXT('#_6 RoundRefJoin'!E41),'#_6 RoundRefJoin'!E41),"""","")),TRUE,FALSE),"HardQuoteMsg",IF(LEN(IF(_xlfn.ISFORMULA('6 RoundRefJoin'!E41),_xlfn.FORMULATEXT('6 RoundRefJoin'!E41),'6 RoundRefJoin'!E41))-LEN(SUBSTITUTE(IF(_xlfn.ISFORMULA('6 RoundRefJoin'!E41),_xlfn.FORMULATEXT('6 RoundRefJoin'!E41),'6 RoundRefJoin'!E41),"$",""))&lt;LEN(IF(_xlfn.ISFORMULA('#_6 RoundRefJoin'!E41),_xlfn.FORMULATEXT('#_6 RoundRefJoin'!E41),'#_6 RoundRefJoin'!E41))-LEN(SUBSTITUTE(IF(_xlfn.ISFORMULA('#_6 RoundRefJoin'!E41),_xlfn.FORMULATEXT('#_6 RoundRefJoin'!E41),'#_6 RoundRefJoin'!E41),"$","")),TRUE,FALSE),"MissingAbsMsg",_xlfn.IFS(ISTEXT('#_6 RoundRefJoin'!E41),FALSE,ISLOGICAL('#_6 RoundRefJoin'!E41),FALSE,SUBSTITUTE(CELL("format",'#_6 RoundRefJoin'!E41),"-","")=SUBSTITUTE(CELL("format",'6 RoundRefJoin'!E41),"-",""),FALSE,CELL("format",'#_6 RoundRefJoin'!E41)="G",FALSE,AND(CELL("format",'#_6 RoundRefJoin'!E41)="F0",CELL("format",'6 RoundRefJoin'!E41)="G"),FALSE,TRUE,IFERROR(IF(MATCH(CELL("format",'#_6 RoundRefJoin'!E41),FormatCodes_SFX!$A$4:$A$53,0)&gt;0,TRUE),FALSE),TRUE,TRUE),"FormatMsg",TRUE,"PerfectMsg")</f>
        <v>PerfectMsg</v>
      </c>
      <c r="F41" s="179" t="str">
        <f ca="1">_xlfn.IFS(ISBLANK('6 RoundRefJoin'!F41),"",IF(NOT(ISNA('#_6 RoundRefJoin'!F41)),IF(ISNA('6 RoundRefJoin'!F41),TRUE,FALSE),FALSE),"StuNAMsg",IF(AND(ISNA('#_6 RoundRefJoin'!F41),ISNA('6 RoundRefJoin'!F41)),TRUE,FALSE),"PerfectMsg",IF(NOT(ISERROR('#_6 RoundRefJoin'!F41)),IF(ISERROR('6 RoundRefJoin'!F41),TRUE,FALSE),FALSE),"StuErrorMsg",IF(TYPE('#_6 RoundRefJoin'!F41)&lt;&gt;TYPE('6 RoundRefJoin'!F41),TRUE,FALSE),"WrongTypeMsg",IF(_xlfn.ISFORMULA('#_6 RoundRefJoin'!F41),IF(NOT(_xlfn.ISFORMULA('6 RoundRefJoin'!F41)),TRUE),FALSE),"MissingFormulaMsg",IF(NOT(AND(ISNUMBER(FIND("[",_xlfn.FORMULATEXT('#_6 RoundRefJoin'!F41))),ISNUMBER(FIND("!",_xlfn.FORMULATEXT('#_6 RoundRefJoin'!F41))))),AND(ISNUMBER(FIND("[",_xlfn.FORMULATEXT('6 RoundRefJoin'!F41))),ISNUMBER(FIND("!",_xlfn.FORMULATEXT('6 RoundRefJoin'!F41)))),FALSE),"ExternalRefsMsg",IF(ISNUMBER('#_6 RoundRefJoin'!F41),IF(ABS('#_6 RoundRefJoin'!F41-'6 RoundRefJoin'!F41)&gt;0.00001,TRUE,FALSE),IF('#_6 RoundRefJoin'!F41&lt;&gt;'6 RoundRefJoin'!F41,TRUE,FALSE)),IF(ISNUMBER('#_6 RoundRefJoin'!F41),IF('#_6 RoundRefJoin'!F41&gt;'6 RoundRefJoin'!F41,"TooLow","TooHigh"),"WrongAnswer"),NOT(_xlfn.ISFORMULA('#_6 RoundRefJoin'!F41)),IF(_xlfn.IFS(ISTEXT('#_6 RoundRefJoin'!F41),FALSE,ISLOGICAL('#_6 RoundRefJoin'!F41),FALSE,SUBSTITUTE(CELL("format",'#_6 RoundRefJoin'!F41),"-","")=SUBSTITUTE(CELL("format",'6 RoundRefJoin'!F41),"-",""),FALSE,CELL("format",'#_6 RoundRefJoin'!F41)="G",FALSE,AND(CELL("format",'#_6 RoundRefJoin'!F41)="F0",CELL("format",'6 RoundRefJoin'!F41)="G"),FALSE,TRUE,IFERROR(IF(MATCH(CELL("format",'#_6 RoundRefJoin'!F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RoundRefJoin'!F41),_xlfn.FORMULATEXT('6 RoundRefJoin'!F41),'6 RoundRefJoin'!F41),"9","#"),"8","#"),"7","#"),"6","#"),"5","#"),"4","#"),"3","#"),"2","#"),"1","#"),"0","#"),"$",""),"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RoundRefJoin'!F41),_xlfn.FORMULATEXT('6 RoundRefJoin'!F41),'6 RoundRefJoin'!F41),"9","#"),"8","#"),"7","#"),"6","#"),"5","#"),"4","#"),"3","#"),"2","#"),"1","#"),"0","#"),"$",""),"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RoundRefJoin'!F41),_xlfn.FORMULATEXT('#_6 RoundRefJoin'!F41),'#_6 RoundRefJoin'!F41),"9","#"),"8","#"),"7","#"),"6","#"),"5","#"),"4","#"),"3","#"),"2","#"),"1","#"),"0","#"),"$",""),"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RoundRefJoin'!F41),_xlfn.FORMULATEXT('#_6 RoundRefJoin'!F41),'#_6 RoundRefJoin'!F41),"9","#"),"8","#"),"7","#"),"6","#"),"5","#"),"4","#"),"3","#"),"2","#"),"1","#"),"0","#"),"$","")," ",""),",","@"),"&gt;","@"),"&lt;","@"),"=","@"),")","@"),"(","@"),"^","@"),"/","@"),"+","@"),"*","@"),"-","@"),"@#","")))/2,TRUE,FALSE),"HardCodeMsg",IF(LEN(IF(_xlfn.ISFORMULA('6 RoundRefJoin'!F41),_xlfn.FORMULATEXT('6 RoundRefJoin'!F41),'6 RoundRefJoin'!F41))-LEN(SUBSTITUTE(IF(_xlfn.ISFORMULA('6 RoundRefJoin'!F41),_xlfn.FORMULATEXT('6 RoundRefJoin'!F41),'6 RoundRefJoin'!F41),"""",""))&gt;LEN(IF(_xlfn.ISFORMULA('#_6 RoundRefJoin'!F41),_xlfn.FORMULATEXT('#_6 RoundRefJoin'!F41),'#_6 RoundRefJoin'!F41))-LEN(SUBSTITUTE(IF(_xlfn.ISFORMULA('#_6 RoundRefJoin'!F41),_xlfn.FORMULATEXT('#_6 RoundRefJoin'!F41),'#_6 RoundRefJoin'!F41),"""","")),TRUE,FALSE),"HardQuoteMsg",IF(LEN(IF(_xlfn.ISFORMULA('6 RoundRefJoin'!F41),_xlfn.FORMULATEXT('6 RoundRefJoin'!F41),'6 RoundRefJoin'!F41))-LEN(SUBSTITUTE(IF(_xlfn.ISFORMULA('6 RoundRefJoin'!F41),_xlfn.FORMULATEXT('6 RoundRefJoin'!F41),'6 RoundRefJoin'!F41),"$",""))&lt;LEN(IF(_xlfn.ISFORMULA('#_6 RoundRefJoin'!F41),_xlfn.FORMULATEXT('#_6 RoundRefJoin'!F41),'#_6 RoundRefJoin'!F41))-LEN(SUBSTITUTE(IF(_xlfn.ISFORMULA('#_6 RoundRefJoin'!F41),_xlfn.FORMULATEXT('#_6 RoundRefJoin'!F41),'#_6 RoundRefJoin'!F41),"$","")),TRUE,FALSE),"MissingAbsMsg",_xlfn.IFS(ISTEXT('#_6 RoundRefJoin'!F41),FALSE,ISLOGICAL('#_6 RoundRefJoin'!F41),FALSE,SUBSTITUTE(CELL("format",'#_6 RoundRefJoin'!F41),"-","")=SUBSTITUTE(CELL("format",'6 RoundRefJoin'!F41),"-",""),FALSE,CELL("format",'#_6 RoundRefJoin'!F41)="G",FALSE,AND(CELL("format",'#_6 RoundRefJoin'!F41)="F0",CELL("format",'6 RoundRefJoin'!F41)="G"),FALSE,TRUE,IFERROR(IF(MATCH(CELL("format",'#_6 RoundRefJoin'!F41),FormatCodes_SFX!$A$4:$A$53,0)&gt;0,TRUE),FALSE),TRUE,TRUE),"FormatMsg",TRUE,"PerfectMsg")</f>
        <v>PerfectMsg</v>
      </c>
    </row>
    <row r="42" spans="2:6">
      <c r="C42" s="179"/>
      <c r="D42" s="179"/>
    </row>
    <row r="43" spans="2:6">
      <c r="B43" s="210">
        <v>0</v>
      </c>
      <c r="C43" s="210">
        <v>0</v>
      </c>
      <c r="D43" s="210">
        <v>0</v>
      </c>
      <c r="E43" s="210">
        <v>0</v>
      </c>
      <c r="F43" s="210">
        <v>0</v>
      </c>
    </row>
    <row r="44" spans="2:6">
      <c r="B44" s="174">
        <v>0</v>
      </c>
      <c r="C44" s="179">
        <v>0</v>
      </c>
      <c r="D44" s="179">
        <v>0</v>
      </c>
      <c r="E44" s="179">
        <v>0</v>
      </c>
      <c r="F44" s="174" t="str">
        <f ca="1">_xlfn.IFS(ISBLANK('6 RoundRefJoin'!F44),"",IF(NOT(ISNA('#_6 RoundRefJoin'!F44)),IF(ISNA('6 RoundRefJoin'!F44),TRUE,FALSE),FALSE),"StuNAMsg",IF(AND(ISNA('#_6 RoundRefJoin'!F44),ISNA('6 RoundRefJoin'!F44)),TRUE,FALSE),"PerfectMsg",IF(NOT(ISERROR('#_6 RoundRefJoin'!F44)),IF(ISERROR('6 RoundRefJoin'!F44),TRUE,FALSE),FALSE),"StuErrorMsg",IF(TYPE('#_6 RoundRefJoin'!F44)&lt;&gt;TYPE('6 RoundRefJoin'!F44),TRUE,FALSE),"WrongTypeMsg",IF(_xlfn.ISFORMULA('#_6 RoundRefJoin'!F44),IF(NOT(_xlfn.ISFORMULA('6 RoundRefJoin'!F44)),TRUE),FALSE),"MissingFormulaMsg",IF(NOT(AND(ISNUMBER(FIND("[",_xlfn.FORMULATEXT('#_6 RoundRefJoin'!F44))),ISNUMBER(FIND("!",_xlfn.FORMULATEXT('#_6 RoundRefJoin'!F44))))),AND(ISNUMBER(FIND("[",_xlfn.FORMULATEXT('6 RoundRefJoin'!F44))),ISNUMBER(FIND("!",_xlfn.FORMULATEXT('6 RoundRefJoin'!F44)))),FALSE),"ExternalRefsMsg",IF(ISNUMBER('#_6 RoundRefJoin'!F44),IF(ABS('#_6 RoundRefJoin'!F44-'6 RoundRefJoin'!F44)&gt;0.00001,TRUE,FALSE),IF('#_6 RoundRefJoin'!F44&lt;&gt;'6 RoundRefJoin'!F44,TRUE,FALSE)),IF(ISNUMBER('#_6 RoundRefJoin'!F44),IF('#_6 RoundRefJoin'!F44&gt;'6 RoundRefJoin'!F44,"TooLow","TooHigh"),"WrongAnswer"),NOT(_xlfn.ISFORMULA('#_6 RoundRefJoin'!F44)),IF(_xlfn.IFS(ISTEXT('#_6 RoundRefJoin'!F44),FALSE,ISLOGICAL('#_6 RoundRefJoin'!F44),FALSE,SUBSTITUTE(CELL("format",'#_6 RoundRefJoin'!F44),"-","")=SUBSTITUTE(CELL("format",'6 RoundRefJoin'!F44),"-",""),FALSE,CELL("format",'#_6 RoundRefJoin'!F44)="G",FALSE,AND(CELL("format",'#_6 RoundRefJoin'!F44)="F0",CELL("format",'6 RoundRefJoin'!F44)="G"),FALSE,TRUE,IFERROR(IF(MATCH(CELL("format",'#_6 RoundRefJoin'!F44)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RoundRefJoin'!F44),_xlfn.FORMULATEXT('6 RoundRefJoin'!F44),'6 RoundRefJoin'!F44),"9","#"),"8","#"),"7","#"),"6","#"),"5","#"),"4","#"),"3","#"),"2","#"),"1","#"),"0","#"),"$",""),"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RoundRefJoin'!F44),_xlfn.FORMULATEXT('6 RoundRefJoin'!F44),'6 RoundRefJoin'!F44),"9","#"),"8","#"),"7","#"),"6","#"),"5","#"),"4","#"),"3","#"),"2","#"),"1","#"),"0","#"),"$",""),"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RoundRefJoin'!F44),_xlfn.FORMULATEXT('#_6 RoundRefJoin'!F44),'#_6 RoundRefJoin'!F44),"9","#"),"8","#"),"7","#"),"6","#"),"5","#"),"4","#"),"3","#"),"2","#"),"1","#"),"0","#"),"$",""),"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RoundRefJoin'!F44),_xlfn.FORMULATEXT('#_6 RoundRefJoin'!F44),'#_6 RoundRefJoin'!F44),"9","#"),"8","#"),"7","#"),"6","#"),"5","#"),"4","#"),"3","#"),"2","#"),"1","#"),"0","#"),"$","")," ",""),",","@"),"&gt;","@"),"&lt;","@"),"=","@"),")","@"),"(","@"),"^","@"),"/","@"),"+","@"),"*","@"),"-","@"),"@#","")))/2,TRUE,FALSE),"HardCodeMsg",IF(LEN(IF(_xlfn.ISFORMULA('6 RoundRefJoin'!F44),_xlfn.FORMULATEXT('6 RoundRefJoin'!F44),'6 RoundRefJoin'!F44))-LEN(SUBSTITUTE(IF(_xlfn.ISFORMULA('6 RoundRefJoin'!F44),_xlfn.FORMULATEXT('6 RoundRefJoin'!F44),'6 RoundRefJoin'!F44),"""",""))&gt;LEN(IF(_xlfn.ISFORMULA('#_6 RoundRefJoin'!F44),_xlfn.FORMULATEXT('#_6 RoundRefJoin'!F44),'#_6 RoundRefJoin'!F44))-LEN(SUBSTITUTE(IF(_xlfn.ISFORMULA('#_6 RoundRefJoin'!F44),_xlfn.FORMULATEXT('#_6 RoundRefJoin'!F44),'#_6 RoundRefJoin'!F44),"""","")),TRUE,FALSE),"HardQuoteMsg",IF(LEN(IF(_xlfn.ISFORMULA('6 RoundRefJoin'!F44),_xlfn.FORMULATEXT('6 RoundRefJoin'!F44),'6 RoundRefJoin'!F44))-LEN(SUBSTITUTE(IF(_xlfn.ISFORMULA('6 RoundRefJoin'!F44),_xlfn.FORMULATEXT('6 RoundRefJoin'!F44),'6 RoundRefJoin'!F44),"$",""))&lt;LEN(IF(_xlfn.ISFORMULA('#_6 RoundRefJoin'!F44),_xlfn.FORMULATEXT('#_6 RoundRefJoin'!F44),'#_6 RoundRefJoin'!F44))-LEN(SUBSTITUTE(IF(_xlfn.ISFORMULA('#_6 RoundRefJoin'!F44),_xlfn.FORMULATEXT('#_6 RoundRefJoin'!F44),'#_6 RoundRefJoin'!F44),"$","")),TRUE,FALSE),"MissingAbsMsg",_xlfn.IFS(ISTEXT('#_6 RoundRefJoin'!F44),FALSE,ISLOGICAL('#_6 RoundRefJoin'!F44),FALSE,SUBSTITUTE(CELL("format",'#_6 RoundRefJoin'!F44),"-","")=SUBSTITUTE(CELL("format",'6 RoundRefJoin'!F44),"-",""),FALSE,CELL("format",'#_6 RoundRefJoin'!F44)="G",FALSE,AND(CELL("format",'#_6 RoundRefJoin'!F44)="F0",CELL("format",'6 RoundRefJoin'!F44)="G"),FALSE,TRUE,IFERROR(IF(MATCH(CELL("format",'#_6 RoundRefJoin'!F44),FormatCodes_SFX!$A$4:$A$53,0)&gt;0,TRUE),FALSE),TRUE,TRUE),"FormatMsg",TRUE,"PerfectMsg")</f>
        <v>PerfectMsg</v>
      </c>
    </row>
    <row r="45" spans="2:6">
      <c r="B45" s="174">
        <v>0</v>
      </c>
      <c r="C45" s="179">
        <v>0</v>
      </c>
      <c r="D45" s="179">
        <v>0</v>
      </c>
      <c r="E45" s="179">
        <v>0</v>
      </c>
      <c r="F45" s="174" t="str">
        <f ca="1">_xlfn.IFS(ISBLANK('6 RoundRefJoin'!F45),"",IF(NOT(ISNA('#_6 RoundRefJoin'!F45)),IF(ISNA('6 RoundRefJoin'!F45),TRUE,FALSE),FALSE),"StuNAMsg",IF(AND(ISNA('#_6 RoundRefJoin'!F45),ISNA('6 RoundRefJoin'!F45)),TRUE,FALSE),"PerfectMsg",IF(NOT(ISERROR('#_6 RoundRefJoin'!F45)),IF(ISERROR('6 RoundRefJoin'!F45),TRUE,FALSE),FALSE),"StuErrorMsg",IF(TYPE('#_6 RoundRefJoin'!F45)&lt;&gt;TYPE('6 RoundRefJoin'!F45),TRUE,FALSE),"WrongTypeMsg",IF(_xlfn.ISFORMULA('#_6 RoundRefJoin'!F45),IF(NOT(_xlfn.ISFORMULA('6 RoundRefJoin'!F45)),TRUE),FALSE),"MissingFormulaMsg",IF(NOT(AND(ISNUMBER(FIND("[",_xlfn.FORMULATEXT('#_6 RoundRefJoin'!F45))),ISNUMBER(FIND("!",_xlfn.FORMULATEXT('#_6 RoundRefJoin'!F45))))),AND(ISNUMBER(FIND("[",_xlfn.FORMULATEXT('6 RoundRefJoin'!F45))),ISNUMBER(FIND("!",_xlfn.FORMULATEXT('6 RoundRefJoin'!F45)))),FALSE),"ExternalRefsMsg",IF(ISNUMBER('#_6 RoundRefJoin'!F45),IF(ABS('#_6 RoundRefJoin'!F45-'6 RoundRefJoin'!F45)&gt;0.00001,TRUE,FALSE),IF('#_6 RoundRefJoin'!F45&lt;&gt;'6 RoundRefJoin'!F45,TRUE,FALSE)),IF(ISNUMBER('#_6 RoundRefJoin'!F45),IF('#_6 RoundRefJoin'!F45&gt;'6 RoundRefJoin'!F45,"TooLow","TooHigh"),"WrongAnswer"),NOT(_xlfn.ISFORMULA('#_6 RoundRefJoin'!F45)),IF(_xlfn.IFS(ISTEXT('#_6 RoundRefJoin'!F45),FALSE,ISLOGICAL('#_6 RoundRefJoin'!F45),FALSE,SUBSTITUTE(CELL("format",'#_6 RoundRefJoin'!F45),"-","")=SUBSTITUTE(CELL("format",'6 RoundRefJoin'!F45),"-",""),FALSE,CELL("format",'#_6 RoundRefJoin'!F45)="G",FALSE,AND(CELL("format",'#_6 RoundRefJoin'!F45)="F0",CELL("format",'6 RoundRefJoin'!F45)="G"),FALSE,TRUE,IFERROR(IF(MATCH(CELL("format",'#_6 RoundRefJoin'!F45)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RoundRefJoin'!F45),_xlfn.FORMULATEXT('6 RoundRefJoin'!F45),'6 RoundRefJoin'!F45),"9","#"),"8","#"),"7","#"),"6","#"),"5","#"),"4","#"),"3","#"),"2","#"),"1","#"),"0","#"),"$",""),"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RoundRefJoin'!F45),_xlfn.FORMULATEXT('6 RoundRefJoin'!F45),'6 RoundRefJoin'!F45),"9","#"),"8","#"),"7","#"),"6","#"),"5","#"),"4","#"),"3","#"),"2","#"),"1","#"),"0","#"),"$",""),"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RoundRefJoin'!F45),_xlfn.FORMULATEXT('#_6 RoundRefJoin'!F45),'#_6 RoundRefJoin'!F45),"9","#"),"8","#"),"7","#"),"6","#"),"5","#"),"4","#"),"3","#"),"2","#"),"1","#"),"0","#"),"$",""),"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RoundRefJoin'!F45),_xlfn.FORMULATEXT('#_6 RoundRefJoin'!F45),'#_6 RoundRefJoin'!F45),"9","#"),"8","#"),"7","#"),"6","#"),"5","#"),"4","#"),"3","#"),"2","#"),"1","#"),"0","#"),"$","")," ",""),",","@"),"&gt;","@"),"&lt;","@"),"=","@"),")","@"),"(","@"),"^","@"),"/","@"),"+","@"),"*","@"),"-","@"),"@#","")))/2,TRUE,FALSE),"HardCodeMsg",IF(LEN(IF(_xlfn.ISFORMULA('6 RoundRefJoin'!F45),_xlfn.FORMULATEXT('6 RoundRefJoin'!F45),'6 RoundRefJoin'!F45))-LEN(SUBSTITUTE(IF(_xlfn.ISFORMULA('6 RoundRefJoin'!F45),_xlfn.FORMULATEXT('6 RoundRefJoin'!F45),'6 RoundRefJoin'!F45),"""",""))&gt;LEN(IF(_xlfn.ISFORMULA('#_6 RoundRefJoin'!F45),_xlfn.FORMULATEXT('#_6 RoundRefJoin'!F45),'#_6 RoundRefJoin'!F45))-LEN(SUBSTITUTE(IF(_xlfn.ISFORMULA('#_6 RoundRefJoin'!F45),_xlfn.FORMULATEXT('#_6 RoundRefJoin'!F45),'#_6 RoundRefJoin'!F45),"""","")),TRUE,FALSE),"HardQuoteMsg",IF(LEN(IF(_xlfn.ISFORMULA('6 RoundRefJoin'!F45),_xlfn.FORMULATEXT('6 RoundRefJoin'!F45),'6 RoundRefJoin'!F45))-LEN(SUBSTITUTE(IF(_xlfn.ISFORMULA('6 RoundRefJoin'!F45),_xlfn.FORMULATEXT('6 RoundRefJoin'!F45),'6 RoundRefJoin'!F45),"$",""))&lt;LEN(IF(_xlfn.ISFORMULA('#_6 RoundRefJoin'!F45),_xlfn.FORMULATEXT('#_6 RoundRefJoin'!F45),'#_6 RoundRefJoin'!F45))-LEN(SUBSTITUTE(IF(_xlfn.ISFORMULA('#_6 RoundRefJoin'!F45),_xlfn.FORMULATEXT('#_6 RoundRefJoin'!F45),'#_6 RoundRefJoin'!F45),"$","")),TRUE,FALSE),"MissingAbsMsg",_xlfn.IFS(ISTEXT('#_6 RoundRefJoin'!F45),FALSE,ISLOGICAL('#_6 RoundRefJoin'!F45),FALSE,SUBSTITUTE(CELL("format",'#_6 RoundRefJoin'!F45),"-","")=SUBSTITUTE(CELL("format",'6 RoundRefJoin'!F45),"-",""),FALSE,CELL("format",'#_6 RoundRefJoin'!F45)="G",FALSE,AND(CELL("format",'#_6 RoundRefJoin'!F45)="F0",CELL("format",'6 RoundRefJoin'!F45)="G"),FALSE,TRUE,IFERROR(IF(MATCH(CELL("format",'#_6 RoundRefJoin'!F45),FormatCodes_SFX!$A$4:$A$53,0)&gt;0,TRUE),FALSE),TRUE,TRUE),"FormatMsg",TRUE,"PerfectMsg")</f>
        <v>PerfectMsg</v>
      </c>
    </row>
    <row r="46" spans="2:6">
      <c r="B46" s="174">
        <v>0</v>
      </c>
      <c r="C46" s="179">
        <v>0</v>
      </c>
      <c r="D46" s="179">
        <v>0</v>
      </c>
      <c r="E46" s="179">
        <v>0</v>
      </c>
      <c r="F46" s="174" t="str">
        <f ca="1">_xlfn.IFS(ISBLANK('6 RoundRefJoin'!F46),"",IF(NOT(ISNA('#_6 RoundRefJoin'!F46)),IF(ISNA('6 RoundRefJoin'!F46),TRUE,FALSE),FALSE),"StuNAMsg",IF(AND(ISNA('#_6 RoundRefJoin'!F46),ISNA('6 RoundRefJoin'!F46)),TRUE,FALSE),"PerfectMsg",IF(NOT(ISERROR('#_6 RoundRefJoin'!F46)),IF(ISERROR('6 RoundRefJoin'!F46),TRUE,FALSE),FALSE),"StuErrorMsg",IF(TYPE('#_6 RoundRefJoin'!F46)&lt;&gt;TYPE('6 RoundRefJoin'!F46),TRUE,FALSE),"WrongTypeMsg",IF(_xlfn.ISFORMULA('#_6 RoundRefJoin'!F46),IF(NOT(_xlfn.ISFORMULA('6 RoundRefJoin'!F46)),TRUE),FALSE),"MissingFormulaMsg",IF(NOT(AND(ISNUMBER(FIND("[",_xlfn.FORMULATEXT('#_6 RoundRefJoin'!F46))),ISNUMBER(FIND("!",_xlfn.FORMULATEXT('#_6 RoundRefJoin'!F46))))),AND(ISNUMBER(FIND("[",_xlfn.FORMULATEXT('6 RoundRefJoin'!F46))),ISNUMBER(FIND("!",_xlfn.FORMULATEXT('6 RoundRefJoin'!F46)))),FALSE),"ExternalRefsMsg",IF(ISNUMBER('#_6 RoundRefJoin'!F46),IF(ABS('#_6 RoundRefJoin'!F46-'6 RoundRefJoin'!F46)&gt;0.00001,TRUE,FALSE),IF('#_6 RoundRefJoin'!F46&lt;&gt;'6 RoundRefJoin'!F46,TRUE,FALSE)),IF(ISNUMBER('#_6 RoundRefJoin'!F46),IF('#_6 RoundRefJoin'!F46&gt;'6 RoundRefJoin'!F46,"TooLow","TooHigh"),"WrongAnswer"),NOT(_xlfn.ISFORMULA('#_6 RoundRefJoin'!F46)),IF(_xlfn.IFS(ISTEXT('#_6 RoundRefJoin'!F46),FALSE,ISLOGICAL('#_6 RoundRefJoin'!F46),FALSE,SUBSTITUTE(CELL("format",'#_6 RoundRefJoin'!F46),"-","")=SUBSTITUTE(CELL("format",'6 RoundRefJoin'!F46),"-",""),FALSE,CELL("format",'#_6 RoundRefJoin'!F46)="G",FALSE,AND(CELL("format",'#_6 RoundRefJoin'!F46)="F0",CELL("format",'6 RoundRefJoin'!F46)="G"),FALSE,TRUE,IFERROR(IF(MATCH(CELL("format",'#_6 RoundRefJoin'!F46)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6 RoundRefJoin'!F46),_xlfn.FORMULATEXT('6 RoundRefJoin'!F46),'6 RoundRefJoin'!F46),"9","#"),"8","#"),"7","#"),"6","#"),"5","#"),"4","#"),"3","#"),"2","#"),"1","#"),"0","#"),"$","")," ",""),",","@"),"&gt;","@"),"&lt;","@"),"=","@"),")","@"),"(","@"),"^","@"),"/","@"),"+","@"),"*","@"),"-","@"))-LEN(SUBSTITUTE(SUBSTITUTE(SUBSTITUTE(SUBSTITUTE(SUBSTITUTE(SUBSTITUTE(SUBSTITUTE(SUBSTITUTE(SUBSTITUTE(SUBSTITUTE(SUBSTITUTE(SUBSTITUTE(SUBSTITUTE(SUBSTITUTE(SUBSTITUTE(SUBSTITUTE(SUBSTITUTE(SUBSTITUTE(SUBSTITUTE(SUBSTITUTE(SUBSTITUTE(SUBSTITUTE(SUBSTITUTE(SUBSTITUTE(IF(_xlfn.ISFORMULA('6 RoundRefJoin'!F46),_xlfn.FORMULATEXT('6 RoundRefJoin'!F46),'6 RoundRefJoin'!F46),"9","#"),"8","#"),"7","#"),"6","#"),"5","#"),"4","#"),"3","#"),"2","#"),"1","#"),"0","#"),"$","")," ",""),",","@"),"&gt;","@"),"&lt;","@"),"=","@"),")","@"),"(","@"),"^","@"),"/","@"),"+","@"),"*","@"),"-","@"),"@#","")))/2&gt;(LEN(SUBSTITUTE(SUBSTITUTE(SUBSTITUTE(SUBSTITUTE(SUBSTITUTE(SUBSTITUTE(SUBSTITUTE(SUBSTITUTE(SUBSTITUTE(SUBSTITUTE(SUBSTITUTE(SUBSTITUTE(SUBSTITUTE(SUBSTITUTE(SUBSTITUTE(SUBSTITUTE(SUBSTITUTE(SUBSTITUTE(SUBSTITUTE(SUBSTITUTE(SUBSTITUTE(SUBSTITUTE(SUBSTITUTE(IF(_xlfn.ISFORMULA('#_6 RoundRefJoin'!F46),_xlfn.FORMULATEXT('#_6 RoundRefJoin'!F46),'#_6 RoundRefJoin'!F46),"9","#"),"8","#"),"7","#"),"6","#"),"5","#"),"4","#"),"3","#"),"2","#"),"1","#"),"0","#"),"$","")," ",""),",","@"),"&gt;","@"),"&lt;","@"),"=","@"),")","@"),"(","@"),"^","@"),"/","@"),"+","@"),"*","@"),"-","@"))-LEN(SUBSTITUTE(SUBSTITUTE(SUBSTITUTE(SUBSTITUTE(SUBSTITUTE(SUBSTITUTE(SUBSTITUTE(SUBSTITUTE(SUBSTITUTE(SUBSTITUTE(SUBSTITUTE(SUBSTITUTE(SUBSTITUTE(SUBSTITUTE(SUBSTITUTE(SUBSTITUTE(SUBSTITUTE(SUBSTITUTE(SUBSTITUTE(SUBSTITUTE(SUBSTITUTE(SUBSTITUTE(SUBSTITUTE(SUBSTITUTE(IF(_xlfn.ISFORMULA('#_6 RoundRefJoin'!F46),_xlfn.FORMULATEXT('#_6 RoundRefJoin'!F46),'#_6 RoundRefJoin'!F46),"9","#"),"8","#"),"7","#"),"6","#"),"5","#"),"4","#"),"3","#"),"2","#"),"1","#"),"0","#"),"$","")," ",""),",","@"),"&gt;","@"),"&lt;","@"),"=","@"),")","@"),"(","@"),"^","@"),"/","@"),"+","@"),"*","@"),"-","@"),"@#","")))/2,TRUE,FALSE),"HardCodeMsg",IF(LEN(IF(_xlfn.ISFORMULA('6 RoundRefJoin'!F46),_xlfn.FORMULATEXT('6 RoundRefJoin'!F46),'6 RoundRefJoin'!F46))-LEN(SUBSTITUTE(IF(_xlfn.ISFORMULA('6 RoundRefJoin'!F46),_xlfn.FORMULATEXT('6 RoundRefJoin'!F46),'6 RoundRefJoin'!F46),"""",""))&gt;LEN(IF(_xlfn.ISFORMULA('#_6 RoundRefJoin'!F46),_xlfn.FORMULATEXT('#_6 RoundRefJoin'!F46),'#_6 RoundRefJoin'!F46))-LEN(SUBSTITUTE(IF(_xlfn.ISFORMULA('#_6 RoundRefJoin'!F46),_xlfn.FORMULATEXT('#_6 RoundRefJoin'!F46),'#_6 RoundRefJoin'!F46),"""","")),TRUE,FALSE),"HardQuoteMsg",IF(LEN(IF(_xlfn.ISFORMULA('6 RoundRefJoin'!F46),_xlfn.FORMULATEXT('6 RoundRefJoin'!F46),'6 RoundRefJoin'!F46))-LEN(SUBSTITUTE(IF(_xlfn.ISFORMULA('6 RoundRefJoin'!F46),_xlfn.FORMULATEXT('6 RoundRefJoin'!F46),'6 RoundRefJoin'!F46),"$",""))&lt;LEN(IF(_xlfn.ISFORMULA('#_6 RoundRefJoin'!F46),_xlfn.FORMULATEXT('#_6 RoundRefJoin'!F46),'#_6 RoundRefJoin'!F46))-LEN(SUBSTITUTE(IF(_xlfn.ISFORMULA('#_6 RoundRefJoin'!F46),_xlfn.FORMULATEXT('#_6 RoundRefJoin'!F46),'#_6 RoundRefJoin'!F46),"$","")),TRUE,FALSE),"MissingAbsMsg",_xlfn.IFS(ISTEXT('#_6 RoundRefJoin'!F46),FALSE,ISLOGICAL('#_6 RoundRefJoin'!F46),FALSE,SUBSTITUTE(CELL("format",'#_6 RoundRefJoin'!F46),"-","")=SUBSTITUTE(CELL("format",'6 RoundRefJoin'!F46),"-",""),FALSE,CELL("format",'#_6 RoundRefJoin'!F46)="G",FALSE,AND(CELL("format",'#_6 RoundRefJoin'!F46)="F0",CELL("format",'6 RoundRefJoin'!F46)="G"),FALSE,TRUE,IFERROR(IF(MATCH(CELL("format",'#_6 RoundRefJoin'!F46),FormatCodes_SFX!$A$4:$A$53,0)&gt;0,TRUE),FALSE),TRUE,TRUE),"FormatMsg",TRUE,"PerfectMsg")</f>
        <v>PerfectMsg</v>
      </c>
    </row>
  </sheetData>
  <mergeCells count="9">
    <mergeCell ref="B31:E31"/>
    <mergeCell ref="B32:E32"/>
    <mergeCell ref="B36:F36"/>
    <mergeCell ref="B15:F15"/>
    <mergeCell ref="B25:F25"/>
    <mergeCell ref="B26:E26"/>
    <mergeCell ref="B28:E28"/>
    <mergeCell ref="B29:E29"/>
    <mergeCell ref="B30:E30"/>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6A00D-C933-4E0B-9B5E-B8FC780EE862}">
  <dimension ref="A1:AO46"/>
  <sheetViews>
    <sheetView showGridLines="0" zoomScaleNormal="100" workbookViewId="0">
      <pane ySplit="2" topLeftCell="A33" activePane="bottomLeft" state="frozen"/>
      <selection pane="bottomLeft" activeCell="F44" sqref="F44:F46"/>
    </sheetView>
  </sheetViews>
  <sheetFormatPr defaultColWidth="10.75" defaultRowHeight="15.75"/>
  <cols>
    <col min="1" max="1" width="8.75" customWidth="1"/>
    <col min="2" max="2" width="12.25" bestFit="1" customWidth="1"/>
    <col min="3" max="3" width="19.5" customWidth="1"/>
    <col min="4" max="4" width="16.75" customWidth="1"/>
    <col min="5" max="5" width="19" customWidth="1"/>
    <col min="6" max="6" width="29.75" customWidth="1"/>
    <col min="8" max="8" width="16.25" customWidth="1"/>
    <col min="9" max="9" width="22.25" customWidth="1"/>
    <col min="10" max="13" width="16.25" customWidth="1"/>
  </cols>
  <sheetData>
    <row r="1" spans="1:41" ht="22.15" customHeight="1">
      <c r="A1" s="157" t="s">
        <v>556</v>
      </c>
      <c r="B1" s="157" t="s">
        <v>557</v>
      </c>
      <c r="C1" s="157" t="s">
        <v>558</v>
      </c>
      <c r="D1" s="158"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157"/>
      <c r="F1" s="157"/>
      <c r="G1" s="157"/>
      <c r="H1" s="157"/>
      <c r="I1" s="158" t="str" cm="1">
        <f t="array" ref="I1">_xlfn.IFS(ROW(A100)&lt;100,"Undo deleted row or quit without saving",COLUMN(AZ1)&lt;52,"Undo deleted column or quit without saving",ROW(A100)&gt;100,"Undo inserted row or quit without saving",COLUMN(AZ1)&gt;52,"Undo inserted column or quit without saving",Scoreboard!$F$26&lt;&gt;"","Security compromised: Undo last action or quit without saving",TRUE=TRUE,"Connor Guarino")</f>
        <v>Connor Guarino</v>
      </c>
      <c r="J1" s="158"/>
      <c r="K1" s="158"/>
      <c r="L1" s="158" t="s">
        <v>559</v>
      </c>
      <c r="M1" s="158"/>
      <c r="N1" s="158"/>
      <c r="O1" s="158"/>
      <c r="P1" s="159" t="s">
        <v>560</v>
      </c>
      <c r="Q1" s="158"/>
      <c r="R1" s="158"/>
      <c r="S1" s="194" t="s">
        <v>563</v>
      </c>
      <c r="T1" s="161"/>
      <c r="U1" s="160"/>
      <c r="V1" s="161"/>
      <c r="W1" s="160"/>
      <c r="X1" s="157" t="str">
        <f t="shared" ref="X1:AA2" si="0">A1</f>
        <v>earned</v>
      </c>
      <c r="Y1" s="157" t="str">
        <f t="shared" si="0"/>
        <v>possible</v>
      </c>
      <c r="Z1" s="157" t="str">
        <f t="shared" si="0"/>
        <v>cell</v>
      </c>
      <c r="AA1" s="158" t="str">
        <f t="shared" ca="1" si="0"/>
        <v>error</v>
      </c>
      <c r="AB1" s="157"/>
      <c r="AC1" s="157"/>
      <c r="AD1" s="162"/>
      <c r="AE1" s="162"/>
      <c r="AF1" s="158" t="str">
        <f>I1</f>
        <v>Connor Guarino</v>
      </c>
      <c r="AG1" s="158"/>
      <c r="AH1" s="162"/>
      <c r="AI1" s="162"/>
      <c r="AJ1" s="162"/>
      <c r="AK1" s="162"/>
      <c r="AL1" s="158" t="s">
        <v>559</v>
      </c>
      <c r="AM1" s="162"/>
      <c r="AN1" s="162"/>
      <c r="AO1" s="162"/>
    </row>
    <row r="2" spans="1:41" ht="22.9" customHeight="1" thickBot="1">
      <c r="A2" s="163">
        <f ca="1">'6 RoundRefJoinSC'!$A$2</f>
        <v>30</v>
      </c>
      <c r="B2" s="164">
        <f>'6 RoundRefJoinSC'!$B$2</f>
        <v>30</v>
      </c>
      <c r="C2" s="163" t="str" cm="1">
        <f t="array" aca="1" ref="C2" ca="1">SUBSTITUTE(IF(LEN(CELL("address"))&lt;15,CELL("address"),""),"$","")</f>
        <v/>
      </c>
      <c r="D2" s="165" t="str">
        <f ca="1">IF(ISNUMBER(SEARCH("#REF!",_xlfn.FORMULATEXT(INDIRECT("'6 RoundRefJoinSC'!"&amp;C2)))),"DRAGGING CELLS IS NOT PERMITTED. PLEASE UNDO LAST ACTION!!",IF($P$1&lt;&gt;"Feedback OFF",IFERROR(HLOOKUP(INDIRECT("'6 RoundRefJoinSC'!"&amp;C2),Feedback_SFX!$B$2:$N$10,IF($P$1="Feedback ON", 2, Feedback_SFX!B1), FALSE), ""),""))</f>
        <v/>
      </c>
      <c r="E2" s="166"/>
      <c r="F2" s="166"/>
      <c r="G2" s="166"/>
      <c r="H2" s="166"/>
      <c r="I2" s="167"/>
      <c r="J2" s="166"/>
      <c r="K2" s="166"/>
      <c r="L2" s="166"/>
      <c r="M2" s="166"/>
      <c r="N2" s="166"/>
      <c r="O2" s="166"/>
      <c r="P2" s="173" t="str">
        <f ca="1">IF(Scoreboard!$E$4="Excel version: Invalid","****ERROR: Scoreboard requires Excel 365 or 2021 to run****", "")</f>
        <v/>
      </c>
      <c r="Q2" s="166"/>
      <c r="R2" s="166"/>
      <c r="S2" s="168"/>
      <c r="T2" s="169"/>
      <c r="U2" s="170"/>
      <c r="V2" s="169"/>
      <c r="W2" s="170"/>
      <c r="X2" s="171">
        <f t="shared" ca="1" si="0"/>
        <v>30</v>
      </c>
      <c r="Y2" s="171">
        <f t="shared" si="0"/>
        <v>30</v>
      </c>
      <c r="Z2" s="171" t="str">
        <f t="shared" ca="1" si="0"/>
        <v/>
      </c>
      <c r="AA2" s="165" t="str">
        <f t="shared" ca="1" si="0"/>
        <v/>
      </c>
      <c r="AB2" s="166"/>
      <c r="AC2" s="166"/>
      <c r="AD2" s="172"/>
      <c r="AE2" s="172"/>
      <c r="AF2" s="172"/>
      <c r="AG2" s="172"/>
      <c r="AH2" s="172"/>
      <c r="AI2" s="172"/>
      <c r="AJ2" s="172"/>
      <c r="AK2" s="172"/>
      <c r="AL2" s="172"/>
      <c r="AM2" s="172"/>
      <c r="AN2" s="172"/>
      <c r="AO2" s="172"/>
    </row>
    <row r="4" spans="1:41" ht="18.75">
      <c r="B4" s="1" t="s">
        <v>204</v>
      </c>
      <c r="C4" s="14"/>
      <c r="D4" s="14"/>
      <c r="E4" s="14"/>
      <c r="F4" s="14"/>
      <c r="G4" s="14"/>
      <c r="H4" s="2"/>
    </row>
    <row r="5" spans="1:41">
      <c r="B5" s="3" t="s">
        <v>205</v>
      </c>
      <c r="C5" s="15"/>
      <c r="D5" s="15"/>
      <c r="E5" s="15"/>
      <c r="F5" s="15"/>
      <c r="G5" s="15"/>
      <c r="H5" s="4"/>
    </row>
    <row r="6" spans="1:41">
      <c r="B6" s="16" t="s">
        <v>26</v>
      </c>
      <c r="C6" s="15"/>
      <c r="D6" s="15"/>
      <c r="E6" s="15"/>
      <c r="F6" s="15"/>
      <c r="G6" s="15"/>
      <c r="H6" s="4"/>
    </row>
    <row r="7" spans="1:41">
      <c r="B7" s="3" t="s">
        <v>206</v>
      </c>
      <c r="C7" s="15"/>
      <c r="D7" s="15"/>
      <c r="E7" s="15"/>
      <c r="F7" s="15"/>
      <c r="G7" s="15"/>
      <c r="H7" s="4"/>
    </row>
    <row r="8" spans="1:41" ht="18.75">
      <c r="B8" s="103" t="s">
        <v>207</v>
      </c>
      <c r="C8" s="15"/>
      <c r="D8" s="15"/>
      <c r="E8" s="15"/>
      <c r="F8" s="15"/>
      <c r="G8" s="15"/>
      <c r="H8" s="4"/>
    </row>
    <row r="9" spans="1:41">
      <c r="B9" s="3" t="s">
        <v>208</v>
      </c>
      <c r="C9" s="15"/>
      <c r="D9" s="15"/>
      <c r="E9" s="15"/>
      <c r="F9" s="15"/>
      <c r="G9" s="15"/>
      <c r="H9" s="4"/>
    </row>
    <row r="10" spans="1:41">
      <c r="B10" s="3" t="s">
        <v>209</v>
      </c>
      <c r="C10" s="15"/>
      <c r="D10" s="15"/>
      <c r="E10" s="15"/>
      <c r="F10" s="15"/>
      <c r="G10" s="15"/>
      <c r="H10" s="4"/>
    </row>
    <row r="11" spans="1:41">
      <c r="B11" s="3" t="s">
        <v>210</v>
      </c>
      <c r="C11" s="15"/>
      <c r="D11" s="15"/>
      <c r="E11" s="15"/>
      <c r="F11" s="15"/>
      <c r="G11" s="15"/>
      <c r="H11" s="4"/>
    </row>
    <row r="12" spans="1:41">
      <c r="B12" s="5"/>
      <c r="C12" s="22"/>
      <c r="D12" s="22"/>
      <c r="E12" s="22"/>
      <c r="F12" s="22"/>
      <c r="G12" s="22"/>
      <c r="H12" s="6"/>
    </row>
    <row r="15" spans="1:41">
      <c r="B15" s="367" t="s">
        <v>211</v>
      </c>
      <c r="C15" s="367"/>
      <c r="D15" s="367"/>
      <c r="E15" s="367"/>
      <c r="F15" s="367"/>
    </row>
    <row r="16" spans="1:41" ht="31.5">
      <c r="B16" s="58" t="s">
        <v>212</v>
      </c>
      <c r="C16" s="58" t="s">
        <v>213</v>
      </c>
      <c r="D16" s="58" t="s">
        <v>214</v>
      </c>
      <c r="E16" s="58" t="s">
        <v>215</v>
      </c>
      <c r="F16" s="58" t="s">
        <v>216</v>
      </c>
    </row>
    <row r="17" spans="2:7">
      <c r="B17" s="104">
        <v>71.213800000000006</v>
      </c>
      <c r="C17" s="378">
        <f>B17</f>
        <v>71.213800000000006</v>
      </c>
      <c r="D17" s="378">
        <f>ROUND(C17,0)</f>
        <v>71</v>
      </c>
      <c r="E17" s="379">
        <f>C17*10</f>
        <v>712.13800000000003</v>
      </c>
      <c r="F17" s="377">
        <f>D17*10</f>
        <v>710</v>
      </c>
    </row>
    <row r="18" spans="2:7">
      <c r="B18" s="104">
        <v>32.897654099999997</v>
      </c>
      <c r="C18" s="378">
        <f t="shared" ref="C18:C21" si="1">B18</f>
        <v>32.897654099999997</v>
      </c>
      <c r="D18" s="378">
        <f t="shared" ref="D18:D21" si="2">ROUND(C18,0)</f>
        <v>33</v>
      </c>
      <c r="E18" s="379">
        <f t="shared" ref="E18:E21" si="3">C18*10</f>
        <v>328.976541</v>
      </c>
      <c r="F18" s="377">
        <f t="shared" ref="F18:F21" si="4">D18*10</f>
        <v>330</v>
      </c>
    </row>
    <row r="19" spans="2:7">
      <c r="B19" s="104">
        <v>12.989896999999999</v>
      </c>
      <c r="C19" s="378">
        <f t="shared" si="1"/>
        <v>12.989896999999999</v>
      </c>
      <c r="D19" s="378">
        <f t="shared" si="2"/>
        <v>13</v>
      </c>
      <c r="E19" s="379">
        <f t="shared" si="3"/>
        <v>129.89896999999999</v>
      </c>
      <c r="F19" s="377">
        <f t="shared" si="4"/>
        <v>130</v>
      </c>
    </row>
    <row r="20" spans="2:7">
      <c r="B20" s="104">
        <v>1.2729999999999999</v>
      </c>
      <c r="C20" s="378">
        <f t="shared" si="1"/>
        <v>1.2729999999999999</v>
      </c>
      <c r="D20" s="378">
        <f t="shared" si="2"/>
        <v>1</v>
      </c>
      <c r="E20" s="379">
        <f t="shared" si="3"/>
        <v>12.729999999999999</v>
      </c>
      <c r="F20" s="377">
        <f t="shared" si="4"/>
        <v>10</v>
      </c>
      <c r="G20" s="31"/>
    </row>
    <row r="21" spans="2:7">
      <c r="B21" s="105">
        <v>27.876709999999999</v>
      </c>
      <c r="C21" s="378">
        <f t="shared" si="1"/>
        <v>27.876709999999999</v>
      </c>
      <c r="D21" s="378">
        <f t="shared" si="2"/>
        <v>28</v>
      </c>
      <c r="E21" s="379">
        <f t="shared" si="3"/>
        <v>278.76709999999997</v>
      </c>
      <c r="F21" s="377">
        <f t="shared" si="4"/>
        <v>280</v>
      </c>
    </row>
    <row r="25" spans="2:7">
      <c r="B25" s="376" t="s">
        <v>217</v>
      </c>
      <c r="C25" s="376"/>
      <c r="D25" s="376"/>
      <c r="E25" s="376"/>
      <c r="F25" s="376"/>
    </row>
    <row r="26" spans="2:7" ht="16.149999999999999" customHeight="1">
      <c r="B26" s="373" t="s">
        <v>218</v>
      </c>
      <c r="C26" s="374"/>
      <c r="D26" s="374"/>
      <c r="E26" s="375"/>
      <c r="F26" s="203" t="str">
        <f>B36</f>
        <v>3. Join Text (Concatenate)</v>
      </c>
    </row>
    <row r="27" spans="2:7" ht="16.149999999999999" hidden="1" customHeight="1">
      <c r="B27" s="106"/>
      <c r="C27" s="107"/>
      <c r="D27" s="107"/>
      <c r="E27" s="108"/>
      <c r="F27" s="245">
        <v>1000</v>
      </c>
    </row>
    <row r="28" spans="2:7">
      <c r="B28" s="373" t="s">
        <v>219</v>
      </c>
      <c r="C28" s="374"/>
      <c r="D28" s="374"/>
      <c r="E28" s="375"/>
      <c r="F28" s="380">
        <f>B17+B21</f>
        <v>99.090510000000009</v>
      </c>
    </row>
    <row r="29" spans="2:7" ht="16.149999999999999" customHeight="1">
      <c r="B29" s="373" t="s">
        <v>220</v>
      </c>
      <c r="C29" s="374"/>
      <c r="D29" s="374"/>
      <c r="E29" s="375"/>
      <c r="F29" s="381">
        <f>'2 Pattern Fill'!L16</f>
        <v>43370</v>
      </c>
    </row>
    <row r="30" spans="2:7">
      <c r="B30" s="373" t="s">
        <v>221</v>
      </c>
      <c r="C30" s="374"/>
      <c r="D30" s="374"/>
      <c r="E30" s="375"/>
      <c r="F30" s="246">
        <f>B17*'2 Pattern Fill'!B16</f>
        <v>142.42760000000001</v>
      </c>
    </row>
    <row r="31" spans="2:7">
      <c r="B31" s="373" t="s">
        <v>222</v>
      </c>
      <c r="C31" s="374"/>
      <c r="D31" s="374"/>
      <c r="E31" s="375"/>
      <c r="F31" s="382">
        <f>SUM('4 Order of Operations'!B23:B29)</f>
        <v>54</v>
      </c>
    </row>
    <row r="32" spans="2:7">
      <c r="B32" s="373" t="s">
        <v>223</v>
      </c>
      <c r="C32" s="374"/>
      <c r="D32" s="374"/>
      <c r="E32" s="375"/>
      <c r="F32" s="383">
        <f>AVERAGE('2 Pattern Fill'!L14:R14)</f>
        <v>9</v>
      </c>
    </row>
    <row r="36" spans="2:6">
      <c r="B36" s="376" t="s">
        <v>224</v>
      </c>
      <c r="C36" s="376"/>
      <c r="D36" s="376"/>
      <c r="E36" s="376"/>
      <c r="F36" s="376"/>
    </row>
    <row r="37" spans="2:6" ht="31.5">
      <c r="B37" s="58" t="s">
        <v>225</v>
      </c>
      <c r="C37" s="58" t="s">
        <v>226</v>
      </c>
      <c r="D37" s="58" t="s">
        <v>227</v>
      </c>
      <c r="E37" s="58" t="s">
        <v>228</v>
      </c>
      <c r="F37" s="109" t="s">
        <v>229</v>
      </c>
    </row>
    <row r="38" spans="2:6">
      <c r="B38" s="9" t="s">
        <v>230</v>
      </c>
      <c r="C38" s="110" t="s">
        <v>231</v>
      </c>
      <c r="D38" s="156" t="str">
        <f>_xlfn.CONCAT(B38,C38)</f>
        <v>JimNasium</v>
      </c>
      <c r="E38" s="156" t="str">
        <f>_xlfn.CONCAT(B38," ", C38)</f>
        <v>Jim Nasium</v>
      </c>
      <c r="F38" s="156" t="str">
        <f>_xlfn.CONCAT(C38,", ",B38)</f>
        <v>Nasium, Jim</v>
      </c>
    </row>
    <row r="39" spans="2:6" hidden="1">
      <c r="B39" s="9"/>
      <c r="C39" s="247">
        <v>1000</v>
      </c>
      <c r="D39" s="156" t="str">
        <f t="shared" ref="D39:D41" si="5">_xlfn.CONCAT(B39,C39)</f>
        <v>1000</v>
      </c>
      <c r="E39" s="156" t="str">
        <f t="shared" ref="E39:E41" si="6">_xlfn.CONCAT(B39," ", C39)</f>
        <v xml:space="preserve"> 1000</v>
      </c>
      <c r="F39" s="156" t="str">
        <f t="shared" ref="F39:F41" si="7">_xlfn.CONCAT(C39,", ",B39)</f>
        <v xml:space="preserve">1000, </v>
      </c>
    </row>
    <row r="40" spans="2:6">
      <c r="B40" s="9" t="s">
        <v>232</v>
      </c>
      <c r="C40" s="110" t="s">
        <v>233</v>
      </c>
      <c r="D40" s="156" t="str">
        <f t="shared" si="5"/>
        <v>IvannaKnapp</v>
      </c>
      <c r="E40" s="156" t="str">
        <f t="shared" si="6"/>
        <v>Ivanna Knapp</v>
      </c>
      <c r="F40" s="156" t="str">
        <f t="shared" si="7"/>
        <v>Knapp, Ivanna</v>
      </c>
    </row>
    <row r="41" spans="2:6">
      <c r="B41" s="9" t="s">
        <v>234</v>
      </c>
      <c r="C41" s="110" t="s">
        <v>235</v>
      </c>
      <c r="D41" s="156" t="str">
        <f t="shared" si="5"/>
        <v>HughMungous</v>
      </c>
      <c r="E41" s="156" t="str">
        <f t="shared" si="6"/>
        <v>Hugh Mungous</v>
      </c>
      <c r="F41" s="156" t="str">
        <f t="shared" si="7"/>
        <v>Mungous, Hugh</v>
      </c>
    </row>
    <row r="42" spans="2:6">
      <c r="C42" s="111"/>
      <c r="D42" s="111"/>
    </row>
    <row r="43" spans="2:6">
      <c r="B43" s="58" t="s">
        <v>236</v>
      </c>
      <c r="C43" s="58" t="s">
        <v>237</v>
      </c>
      <c r="D43" s="58" t="s">
        <v>238</v>
      </c>
      <c r="E43" s="58" t="s">
        <v>239</v>
      </c>
      <c r="F43" s="58" t="s">
        <v>240</v>
      </c>
    </row>
    <row r="44" spans="2:6">
      <c r="B44" s="9" t="s">
        <v>241</v>
      </c>
      <c r="C44" s="110" t="s">
        <v>242</v>
      </c>
      <c r="D44" s="110" t="s">
        <v>243</v>
      </c>
      <c r="E44" s="110">
        <v>33601</v>
      </c>
      <c r="F44" s="156" t="str">
        <f>_xlfn.CONCAT(B44," ",C44,", ",D44," ",E44)</f>
        <v>45 Main St. Tampa, FL 33601</v>
      </c>
    </row>
    <row r="45" spans="2:6">
      <c r="B45" s="9" t="s">
        <v>244</v>
      </c>
      <c r="C45" s="110" t="s">
        <v>245</v>
      </c>
      <c r="D45" s="110" t="s">
        <v>246</v>
      </c>
      <c r="E45" s="110">
        <v>99578</v>
      </c>
      <c r="F45" s="156" t="str">
        <f t="shared" ref="F45:F46" si="8">_xlfn.CONCAT(B45," ",C45,", ",D45," ",E45)</f>
        <v>219 Oak Dr. Eek, AK 99578</v>
      </c>
    </row>
    <row r="46" spans="2:6">
      <c r="B46" s="9" t="s">
        <v>247</v>
      </c>
      <c r="C46" s="110" t="s">
        <v>248</v>
      </c>
      <c r="D46" s="110" t="s">
        <v>249</v>
      </c>
      <c r="E46" s="110">
        <v>85210</v>
      </c>
      <c r="F46" s="156" t="str">
        <f t="shared" si="8"/>
        <v>627 First Ave. Mesa, AZ 85210</v>
      </c>
    </row>
  </sheetData>
  <mergeCells count="9">
    <mergeCell ref="B31:E31"/>
    <mergeCell ref="B32:E32"/>
    <mergeCell ref="B36:F36"/>
    <mergeCell ref="B15:F15"/>
    <mergeCell ref="B25:F25"/>
    <mergeCell ref="B26:E26"/>
    <mergeCell ref="B28:E28"/>
    <mergeCell ref="B29:E29"/>
    <mergeCell ref="B30:E30"/>
  </mergeCells>
  <conditionalFormatting sqref="A1:A2">
    <cfRule type="expression" dxfId="204" priority="12">
      <formula>$A$2/$B$2&gt;=0.076</formula>
    </cfRule>
  </conditionalFormatting>
  <conditionalFormatting sqref="A1:O2 Q1:R1 X1:AO2 P2:R2">
    <cfRule type="expression" dxfId="203" priority="5">
      <formula>$P$1="Feedback OFF"</formula>
    </cfRule>
  </conditionalFormatting>
  <conditionalFormatting sqref="A3:AA100">
    <cfRule type="expression" dxfId="201" priority="2" stopIfTrue="1">
      <formula>$D$2="DRAGGING CELLS IS NOT PERMITTED. PLEASE UNDO LAST ACTION!!"</formula>
    </cfRule>
  </conditionalFormatting>
  <conditionalFormatting sqref="B1:B2">
    <cfRule type="expression" dxfId="196" priority="13">
      <formula>$A$2/$B$2&gt;=0.153</formula>
    </cfRule>
  </conditionalFormatting>
  <conditionalFormatting sqref="C1:C2">
    <cfRule type="expression" dxfId="195" priority="14">
      <formula>$A$2/$B$2&gt;=0.23</formula>
    </cfRule>
  </conditionalFormatting>
  <conditionalFormatting sqref="D1:D2">
    <cfRule type="expression" dxfId="194" priority="15">
      <formula>$A$2/$B$2&gt;=0.307</formula>
    </cfRule>
  </conditionalFormatting>
  <conditionalFormatting sqref="E1:E2">
    <cfRule type="expression" dxfId="193" priority="16">
      <formula>$A$2/$B$2&gt;=0.384</formula>
    </cfRule>
  </conditionalFormatting>
  <conditionalFormatting sqref="F1:F2">
    <cfRule type="expression" dxfId="192" priority="17">
      <formula>$A$2/$B$2&gt;=0.461</formula>
    </cfRule>
  </conditionalFormatting>
  <conditionalFormatting sqref="G1:G2">
    <cfRule type="expression" dxfId="191" priority="18">
      <formula>$A$2/$B$2&gt;=0.538</formula>
    </cfRule>
  </conditionalFormatting>
  <conditionalFormatting sqref="H1:H2">
    <cfRule type="expression" dxfId="190" priority="19">
      <formula>$A$2/$B$2&gt;=0.615</formula>
    </cfRule>
  </conditionalFormatting>
  <conditionalFormatting sqref="I1:P2">
    <cfRule type="expression" dxfId="188" priority="20">
      <formula>$A$2/$B$2&gt;=0.692</formula>
    </cfRule>
  </conditionalFormatting>
  <conditionalFormatting sqref="L1">
    <cfRule type="expression" dxfId="187" priority="8">
      <formula>$A$2/$B$2&gt;=0.846</formula>
    </cfRule>
  </conditionalFormatting>
  <conditionalFormatting sqref="O1">
    <cfRule type="expression" dxfId="186" priority="11">
      <formula>$A$2/$B$2&gt;=0.846</formula>
    </cfRule>
  </conditionalFormatting>
  <conditionalFormatting sqref="P1">
    <cfRule type="expression" dxfId="185" priority="6">
      <formula>$P$1&lt;&gt;""</formula>
    </cfRule>
  </conditionalFormatting>
  <conditionalFormatting sqref="Q1:R2">
    <cfRule type="expression" dxfId="184" priority="7">
      <formula>$A$2/$B$2&gt;=0.846</formula>
    </cfRule>
  </conditionalFormatting>
  <conditionalFormatting sqref="X1:AF1 AH1:AK1 AM1:AO1 X2:AO2">
    <cfRule type="expression" dxfId="183" priority="21">
      <formula>$A$2/$B$2&gt;=1</formula>
    </cfRule>
  </conditionalFormatting>
  <conditionalFormatting sqref="AG1">
    <cfRule type="expression" dxfId="182" priority="10">
      <formula>$A$2/$B$2&gt;=0.846</formula>
    </cfRule>
  </conditionalFormatting>
  <conditionalFormatting sqref="AL1">
    <cfRule type="expression" dxfId="181" priority="9">
      <formula>$A$2/$B$2&gt;=0.846</formula>
    </cfRule>
  </conditionalFormatting>
  <dataValidations disablePrompts="1" count="1">
    <dataValidation type="list" allowBlank="1" showInputMessage="1" showErrorMessage="1" sqref="P1" xr:uid="{49009CF0-73F5-4DB2-8DC6-17A8EA1EC8EE}">
      <formula1>"Feedback ON, Taunting ON, Feedback OFF"</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stopIfTrue="1" id="{92FCE2C3-7DD9-4248-B467-EB1B250F38D9}">
            <xm:f>Scoreboard!$E$4="Excel version: Invalid"</xm:f>
            <x14:dxf>
              <font>
                <color rgb="FF9C0006"/>
              </font>
              <fill>
                <patternFill>
                  <fgColor indexed="64"/>
                  <bgColor rgb="FFFFC7CE"/>
                </patternFill>
              </fill>
            </x14:dxf>
          </x14:cfRule>
          <x14:cfRule type="expression" priority="3" stopIfTrue="1" id="{0623C2C5-DAFE-44EA-BADB-481D2A650BF8}">
            <xm:f>Scoreboard!$F$26&lt;&gt;""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080D9063-3569-4A19-AB3E-9D5BCF7BAD42}">
            <xm:f>AND($P$1&lt;&gt;"Feedback OFF",IF('6 RoundRefJoinSC'!A3=Feedback_SFX!$C$2, TRUE, FALSE))</xm:f>
            <x14:dxf>
              <fill>
                <patternFill>
                  <bgColor rgb="FFCEEED0"/>
                </patternFill>
              </fill>
            </x14:dxf>
          </x14:cfRule>
          <x14:cfRule type="expression" priority="23" stopIfTrue="1" id="{C41FA5BE-69F2-482A-8158-7E18F2AFD7B4}">
            <xm:f>AND($P$1&lt;&gt;"Feedback OFF",IF('6 RoundRefJoinSC'!A3=Feedback_SFX!$K$2, TRUE, FALSE))</xm:f>
            <x14:dxf>
              <fill>
                <patternFill>
                  <bgColor rgb="FFFFFF64"/>
                </patternFill>
              </fill>
            </x14:dxf>
          </x14:cfRule>
          <x14:cfRule type="expression" priority="24" stopIfTrue="1" id="{B05466F2-8EAA-4E0F-8385-F4CA2C93290F}">
            <xm:f>AND($P$1&lt;&gt;"Feedback OFF",AND(IF('6 RoundRefJoinSC'!A3&lt;&gt;Feedback_SFX!$C$2, TRUE, FALSE),'6 RoundRefJoinSC'!A3&lt;&gt;"",_xlfn.ISFORMULA('6 RoundRefJoinSC'!A3)))</xm:f>
            <x14:dxf>
              <fill>
                <patternFill>
                  <bgColor rgb="FFFF99CC"/>
                </patternFill>
              </fill>
            </x14:dxf>
          </x14:cfRule>
          <xm:sqref>A3:AL46</xm:sqref>
        </x14:conditionalFormatting>
        <x14:conditionalFormatting xmlns:xm="http://schemas.microsoft.com/office/excel/2006/main">
          <x14:cfRule type="expression" priority="4" stopIfTrue="1" id="{44CF030A-EDD0-4543-BA1B-8A7F701D06B6}">
            <xm:f>Scoreboard!$F$26&lt;&gt;""</xm:f>
            <x14:dxf>
              <font>
                <color rgb="FF9C0006"/>
              </font>
              <fill>
                <patternFill>
                  <fgColor indexed="64"/>
                  <bgColor rgb="FFFFC7CE"/>
                </patternFill>
              </fill>
            </x14:dxf>
          </x14:cfRule>
          <xm:sqref>I1:N1</xm:sqref>
        </x14:conditionalFormatting>
      </x14:conditionalFormatting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EBB13-79AB-4D1B-A509-E74B9EEDA49D}">
  <sheetPr>
    <tabColor rgb="FF4FADEA"/>
  </sheetPr>
  <dimension ref="A1:AL46"/>
  <sheetViews>
    <sheetView workbookViewId="0">
      <pane ySplit="2" topLeftCell="A3" activePane="bottomLeft" state="frozen"/>
      <selection pane="bottomLeft" activeCell="A3" sqref="A3:XFD3"/>
    </sheetView>
  </sheetViews>
  <sheetFormatPr defaultColWidth="10.75" defaultRowHeight="8.25"/>
  <cols>
    <col min="1" max="1" width="1.75" style="174" customWidth="1"/>
    <col min="2" max="2" width="18.25" style="174" bestFit="1" customWidth="1"/>
    <col min="3" max="3" width="19.5" style="174" customWidth="1"/>
    <col min="4" max="4" width="16.75" style="174" customWidth="1"/>
    <col min="5" max="5" width="19" style="174" customWidth="1"/>
    <col min="6" max="6" width="29.75" style="174" customWidth="1"/>
    <col min="7" max="7" width="10.75" style="174"/>
    <col min="8" max="8" width="16.25" style="174" customWidth="1"/>
    <col min="9" max="9" width="22.25" style="174" customWidth="1"/>
    <col min="10" max="13" width="16.25" style="174" customWidth="1"/>
    <col min="14" max="31" width="10.75" style="174"/>
    <col min="32" max="32" width="10.875" style="174" bestFit="1" customWidth="1"/>
    <col min="33" max="16384" width="10.75" style="174"/>
  </cols>
  <sheetData>
    <row r="1" spans="1:38" ht="22.15" customHeight="1">
      <c r="A1" s="179" t="s">
        <v>556</v>
      </c>
      <c r="B1" s="179" t="s">
        <v>557</v>
      </c>
      <c r="C1" s="179" t="s">
        <v>558</v>
      </c>
      <c r="D1" s="178"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179"/>
      <c r="F1" s="179"/>
      <c r="G1" s="179"/>
      <c r="H1" s="179"/>
      <c r="I1" s="178" t="str">
        <f>'6 RoundRefJoinSC'!$I$1</f>
        <v>Connor Guarino</v>
      </c>
      <c r="J1" s="178"/>
      <c r="K1" s="178"/>
      <c r="L1" s="178" t="s">
        <v>559</v>
      </c>
      <c r="M1" s="178"/>
      <c r="N1" s="178"/>
      <c r="O1" s="178"/>
      <c r="P1" s="178" t="s">
        <v>560</v>
      </c>
      <c r="Q1" s="178"/>
      <c r="R1" s="178"/>
      <c r="X1" s="179" t="str">
        <f t="shared" ref="X1:AA2" si="0">A1</f>
        <v>earned</v>
      </c>
      <c r="Y1" s="179" t="str">
        <f t="shared" si="0"/>
        <v>possible</v>
      </c>
      <c r="Z1" s="179" t="str">
        <f t="shared" si="0"/>
        <v>cell</v>
      </c>
      <c r="AA1" s="178" t="str">
        <f t="shared" ca="1" si="0"/>
        <v>error</v>
      </c>
      <c r="AB1" s="179"/>
      <c r="AC1" s="179"/>
      <c r="AF1" s="178" t="str">
        <f>I1</f>
        <v>Connor Guarino</v>
      </c>
      <c r="AG1" s="178"/>
      <c r="AL1" s="178" t="s">
        <v>559</v>
      </c>
    </row>
    <row r="2" spans="1:38" ht="22.9" customHeight="1">
      <c r="A2" s="179">
        <f ca="1">'6 RoundRefJoinSC'!$A$2</f>
        <v>30</v>
      </c>
      <c r="B2" s="180">
        <f>'6 RoundRefJoinSC'!$B$2</f>
        <v>30</v>
      </c>
      <c r="C2" s="179" t="str" cm="1">
        <f t="array" aca="1" ref="C2" ca="1">SUBSTITUTE(IF(LEN(CELL("address"))&lt;15,CELL("address"),""),"$","")</f>
        <v/>
      </c>
      <c r="D2" s="178" t="str">
        <f ca="1">IF(ISNUMBER(SEARCH("#REF!",_xlfn.FORMULATEXT(INDIRECT("'6 RoundRefJoinSC'!"&amp;C2)))),"DRAGGING CELLS IS NOT PERMITTED. PLEASE UNDO LAST ACTION!!",IF($P$1&lt;&gt;"Feedback OFF",IFERROR(HLOOKUP(INDIRECT("'6 RoundRefJoinSC'!"&amp;C2),Feedback_SFX!$B$2:$N$10,IF($P$1="Feedback ON", 2, Feedback_SFX!B1), FALSE), ""),""))</f>
        <v/>
      </c>
      <c r="E2" s="179"/>
      <c r="F2" s="179"/>
      <c r="G2" s="179"/>
      <c r="H2" s="179"/>
      <c r="I2" s="181"/>
      <c r="J2" s="179"/>
      <c r="K2" s="179"/>
      <c r="L2" s="179"/>
      <c r="M2" s="179"/>
      <c r="N2" s="179"/>
      <c r="O2" s="179"/>
      <c r="P2" s="179"/>
      <c r="Q2" s="179"/>
      <c r="R2" s="179"/>
      <c r="X2" s="182">
        <f t="shared" ca="1" si="0"/>
        <v>30</v>
      </c>
      <c r="Y2" s="182">
        <f t="shared" si="0"/>
        <v>30</v>
      </c>
      <c r="Z2" s="182" t="str">
        <f t="shared" ca="1" si="0"/>
        <v/>
      </c>
      <c r="AA2" s="178" t="str">
        <f t="shared" ca="1" si="0"/>
        <v/>
      </c>
      <c r="AB2" s="179"/>
      <c r="AC2" s="179"/>
    </row>
    <row r="4" spans="1:38">
      <c r="B4" s="175" t="s">
        <v>204</v>
      </c>
    </row>
    <row r="5" spans="1:38">
      <c r="B5" s="174" t="s">
        <v>205</v>
      </c>
    </row>
    <row r="6" spans="1:38">
      <c r="B6" s="175" t="s">
        <v>26</v>
      </c>
    </row>
    <row r="7" spans="1:38">
      <c r="B7" s="174" t="s">
        <v>206</v>
      </c>
    </row>
    <row r="8" spans="1:38">
      <c r="B8" s="174" t="s">
        <v>571</v>
      </c>
    </row>
    <row r="9" spans="1:38">
      <c r="B9" s="174" t="s">
        <v>208</v>
      </c>
    </row>
    <row r="10" spans="1:38">
      <c r="B10" s="174" t="s">
        <v>209</v>
      </c>
    </row>
    <row r="11" spans="1:38">
      <c r="B11" s="174" t="s">
        <v>210</v>
      </c>
    </row>
    <row r="15" spans="1:38">
      <c r="B15" s="366" t="s">
        <v>211</v>
      </c>
      <c r="C15" s="366"/>
      <c r="D15" s="366"/>
      <c r="E15" s="366"/>
      <c r="F15" s="366"/>
    </row>
    <row r="16" spans="1:38" ht="16.5">
      <c r="B16" s="210" t="s">
        <v>212</v>
      </c>
      <c r="C16" s="210" t="s">
        <v>213</v>
      </c>
      <c r="D16" s="210" t="s">
        <v>214</v>
      </c>
      <c r="E16" s="210" t="s">
        <v>215</v>
      </c>
      <c r="F16" s="210" t="s">
        <v>216</v>
      </c>
    </row>
    <row r="17" spans="2:6">
      <c r="B17" s="174">
        <v>71.213800000000006</v>
      </c>
      <c r="C17" s="182">
        <f>B17</f>
        <v>71.213800000000006</v>
      </c>
      <c r="D17" s="179">
        <f>ROUND(B17,0)</f>
        <v>71</v>
      </c>
      <c r="E17" s="248">
        <f>C17*10</f>
        <v>712.13800000000003</v>
      </c>
      <c r="F17" s="248">
        <f>D17*10</f>
        <v>710</v>
      </c>
    </row>
    <row r="18" spans="2:6">
      <c r="B18" s="174">
        <v>32.897654099999997</v>
      </c>
      <c r="C18" s="182">
        <f t="shared" ref="C18:C21" si="1">B18</f>
        <v>32.897654099999997</v>
      </c>
      <c r="D18" s="179">
        <f t="shared" ref="D18:D21" si="2">ROUND(B18,0)</f>
        <v>33</v>
      </c>
      <c r="E18" s="248">
        <f t="shared" ref="E18:F21" si="3">C18*10</f>
        <v>328.976541</v>
      </c>
      <c r="F18" s="248">
        <f t="shared" si="3"/>
        <v>330</v>
      </c>
    </row>
    <row r="19" spans="2:6">
      <c r="B19" s="174">
        <v>12.989896999999999</v>
      </c>
      <c r="C19" s="182">
        <f t="shared" si="1"/>
        <v>12.989896999999999</v>
      </c>
      <c r="D19" s="179">
        <f t="shared" si="2"/>
        <v>13</v>
      </c>
      <c r="E19" s="248">
        <f t="shared" si="3"/>
        <v>129.89896999999999</v>
      </c>
      <c r="F19" s="248">
        <f t="shared" si="3"/>
        <v>130</v>
      </c>
    </row>
    <row r="20" spans="2:6">
      <c r="B20" s="174">
        <v>1.2729999999999999</v>
      </c>
      <c r="C20" s="182">
        <f>B20</f>
        <v>1.2729999999999999</v>
      </c>
      <c r="D20" s="179">
        <f>ROUND(B20,0)</f>
        <v>1</v>
      </c>
      <c r="E20" s="248">
        <f>C20*10</f>
        <v>12.729999999999999</v>
      </c>
      <c r="F20" s="248">
        <f>D20*10</f>
        <v>10</v>
      </c>
    </row>
    <row r="21" spans="2:6">
      <c r="B21" s="249">
        <v>27.876709999999999</v>
      </c>
      <c r="C21" s="182">
        <f t="shared" si="1"/>
        <v>27.876709999999999</v>
      </c>
      <c r="D21" s="179">
        <f t="shared" si="2"/>
        <v>28</v>
      </c>
      <c r="E21" s="248">
        <f t="shared" si="3"/>
        <v>278.76709999999997</v>
      </c>
      <c r="F21" s="248">
        <f t="shared" si="3"/>
        <v>280</v>
      </c>
    </row>
    <row r="25" spans="2:6">
      <c r="B25" s="366" t="s">
        <v>217</v>
      </c>
      <c r="C25" s="366"/>
      <c r="D25" s="366"/>
      <c r="E25" s="366"/>
      <c r="F25" s="366"/>
    </row>
    <row r="26" spans="2:6" ht="16.149999999999999" customHeight="1">
      <c r="B26" s="372" t="s">
        <v>218</v>
      </c>
      <c r="C26" s="372"/>
      <c r="D26" s="372"/>
      <c r="E26" s="372"/>
      <c r="F26" s="179" t="str">
        <f>B36</f>
        <v>3. Join Text (Concatenate)</v>
      </c>
    </row>
    <row r="27" spans="2:6" ht="16.149999999999999" hidden="1" customHeight="1">
      <c r="B27" s="231"/>
      <c r="C27" s="231"/>
      <c r="D27" s="231"/>
      <c r="E27" s="231"/>
      <c r="F27" s="179">
        <v>1000</v>
      </c>
    </row>
    <row r="28" spans="2:6">
      <c r="B28" s="372" t="s">
        <v>219</v>
      </c>
      <c r="C28" s="372"/>
      <c r="D28" s="372"/>
      <c r="E28" s="372"/>
      <c r="F28" s="250">
        <f>SUM(B17,B21)</f>
        <v>99.090510000000009</v>
      </c>
    </row>
    <row r="29" spans="2:6" ht="16.149999999999999" customHeight="1">
      <c r="B29" s="372" t="s">
        <v>220</v>
      </c>
      <c r="C29" s="372"/>
      <c r="D29" s="372"/>
      <c r="E29" s="372"/>
      <c r="F29" s="251">
        <f>'#_2 Pattern Fill'!L16</f>
        <v>43370</v>
      </c>
    </row>
    <row r="30" spans="2:6">
      <c r="B30" s="372" t="s">
        <v>221</v>
      </c>
      <c r="C30" s="372"/>
      <c r="D30" s="372"/>
      <c r="E30" s="372"/>
      <c r="F30" s="229">
        <f>B17*'#_2 Pattern Fill'!D15</f>
        <v>142.42760000000001</v>
      </c>
    </row>
    <row r="31" spans="2:6">
      <c r="B31" s="372" t="s">
        <v>222</v>
      </c>
      <c r="C31" s="372"/>
      <c r="D31" s="372"/>
      <c r="E31" s="372"/>
      <c r="F31" s="230">
        <f>SUM('#_4 Order of Operations'!B23:B29)</f>
        <v>54</v>
      </c>
    </row>
    <row r="32" spans="2:6">
      <c r="B32" s="372" t="s">
        <v>223</v>
      </c>
      <c r="C32" s="372"/>
      <c r="D32" s="372"/>
      <c r="E32" s="372"/>
      <c r="F32" s="252">
        <f>AVERAGE('#_2 Pattern Fill'!L14:R14)</f>
        <v>9</v>
      </c>
    </row>
    <row r="36" spans="2:6">
      <c r="B36" s="366" t="s">
        <v>224</v>
      </c>
      <c r="C36" s="366"/>
      <c r="D36" s="366"/>
      <c r="E36" s="366"/>
      <c r="F36" s="366"/>
    </row>
    <row r="37" spans="2:6" ht="16.5">
      <c r="B37" s="210" t="s">
        <v>225</v>
      </c>
      <c r="C37" s="210" t="s">
        <v>226</v>
      </c>
      <c r="D37" s="210" t="s">
        <v>227</v>
      </c>
      <c r="E37" s="210" t="s">
        <v>228</v>
      </c>
      <c r="F37" s="210" t="s">
        <v>229</v>
      </c>
    </row>
    <row r="38" spans="2:6">
      <c r="B38" s="174" t="s">
        <v>230</v>
      </c>
      <c r="C38" s="179" t="s">
        <v>231</v>
      </c>
      <c r="D38" s="179" t="str">
        <f>B38&amp;C38</f>
        <v>JimNasium</v>
      </c>
      <c r="E38" s="179" t="str">
        <f>B38&amp;" "&amp;C38</f>
        <v>Jim Nasium</v>
      </c>
      <c r="F38" s="179" t="str">
        <f>C38&amp;", "&amp;B38</f>
        <v>Nasium, Jim</v>
      </c>
    </row>
    <row r="39" spans="2:6" hidden="1">
      <c r="C39" s="179">
        <v>1000</v>
      </c>
      <c r="D39" s="179"/>
      <c r="E39" s="179"/>
      <c r="F39" s="179"/>
    </row>
    <row r="40" spans="2:6">
      <c r="B40" s="174" t="s">
        <v>232</v>
      </c>
      <c r="C40" s="179" t="s">
        <v>233</v>
      </c>
      <c r="D40" s="179" t="str">
        <f t="shared" ref="D40:D41" si="4">B40&amp;C40</f>
        <v>IvannaKnapp</v>
      </c>
      <c r="E40" s="179" t="str">
        <f>B40&amp;" "&amp;C40</f>
        <v>Ivanna Knapp</v>
      </c>
      <c r="F40" s="179" t="str">
        <f t="shared" ref="F40:F41" si="5">C40&amp;", "&amp;B40</f>
        <v>Knapp, Ivanna</v>
      </c>
    </row>
    <row r="41" spans="2:6">
      <c r="B41" s="174" t="s">
        <v>234</v>
      </c>
      <c r="C41" s="179" t="s">
        <v>235</v>
      </c>
      <c r="D41" s="179" t="str">
        <f t="shared" si="4"/>
        <v>HughMungous</v>
      </c>
      <c r="E41" s="179" t="str">
        <f>B41&amp;" "&amp;C41</f>
        <v>Hugh Mungous</v>
      </c>
      <c r="F41" s="179" t="str">
        <f t="shared" si="5"/>
        <v>Mungous, Hugh</v>
      </c>
    </row>
    <row r="42" spans="2:6">
      <c r="C42" s="179"/>
      <c r="D42" s="179"/>
    </row>
    <row r="43" spans="2:6">
      <c r="B43" s="210" t="s">
        <v>236</v>
      </c>
      <c r="C43" s="210" t="s">
        <v>237</v>
      </c>
      <c r="D43" s="210" t="s">
        <v>238</v>
      </c>
      <c r="E43" s="210" t="s">
        <v>239</v>
      </c>
      <c r="F43" s="210" t="s">
        <v>240</v>
      </c>
    </row>
    <row r="44" spans="2:6">
      <c r="B44" s="174" t="s">
        <v>241</v>
      </c>
      <c r="C44" s="179" t="s">
        <v>242</v>
      </c>
      <c r="D44" s="179" t="s">
        <v>243</v>
      </c>
      <c r="E44" s="179">
        <v>33601</v>
      </c>
      <c r="F44" s="174" t="str">
        <f>B44&amp;" "&amp;C44&amp;", " &amp;D44&amp;" "&amp;E44</f>
        <v>45 Main St. Tampa, FL 33601</v>
      </c>
    </row>
    <row r="45" spans="2:6">
      <c r="B45" s="174" t="s">
        <v>244</v>
      </c>
      <c r="C45" s="179" t="s">
        <v>245</v>
      </c>
      <c r="D45" s="179" t="s">
        <v>246</v>
      </c>
      <c r="E45" s="179">
        <v>99578</v>
      </c>
      <c r="F45" s="174" t="str">
        <f>B45&amp;" "&amp;C45&amp;", " &amp;D45&amp;" "&amp;E45</f>
        <v>219 Oak Dr. Eek, AK 99578</v>
      </c>
    </row>
    <row r="46" spans="2:6">
      <c r="B46" s="174" t="s">
        <v>247</v>
      </c>
      <c r="C46" s="179" t="s">
        <v>248</v>
      </c>
      <c r="D46" s="179" t="s">
        <v>249</v>
      </c>
      <c r="E46" s="179">
        <v>85210</v>
      </c>
      <c r="F46" s="174" t="str">
        <f>B46&amp;" "&amp;C46&amp;", " &amp;D46&amp;" "&amp;E46</f>
        <v>627 First Ave. Mesa, AZ 85210</v>
      </c>
    </row>
  </sheetData>
  <mergeCells count="9">
    <mergeCell ref="B31:E31"/>
    <mergeCell ref="B32:E32"/>
    <mergeCell ref="B36:F36"/>
    <mergeCell ref="B15:F15"/>
    <mergeCell ref="B25:F25"/>
    <mergeCell ref="B26:E26"/>
    <mergeCell ref="B28:E28"/>
    <mergeCell ref="B29:E29"/>
    <mergeCell ref="B30:E30"/>
  </mergeCells>
  <conditionalFormatting sqref="A1:A2">
    <cfRule type="expression" dxfId="180" priority="8">
      <formula>$A$2/$B$2&gt;=0.076</formula>
    </cfRule>
  </conditionalFormatting>
  <conditionalFormatting sqref="B1:B2">
    <cfRule type="expression" dxfId="179" priority="9">
      <formula>$A$2/$B$2&gt;=0.153</formula>
    </cfRule>
  </conditionalFormatting>
  <conditionalFormatting sqref="C1:C2">
    <cfRule type="expression" dxfId="178" priority="10">
      <formula>$A$2/$B$2&gt;=0.23</formula>
    </cfRule>
  </conditionalFormatting>
  <conditionalFormatting sqref="D1:D2">
    <cfRule type="expression" dxfId="177" priority="11">
      <formula>$A$2/$B$2&gt;=0.307</formula>
    </cfRule>
  </conditionalFormatting>
  <conditionalFormatting sqref="E1:E2">
    <cfRule type="expression" dxfId="176" priority="12">
      <formula>$A$2/$B$2&gt;=0.384</formula>
    </cfRule>
  </conditionalFormatting>
  <conditionalFormatting sqref="F1:F2">
    <cfRule type="expression" dxfId="175" priority="13">
      <formula>$A$2/$B$2&gt;=0.461</formula>
    </cfRule>
  </conditionalFormatting>
  <conditionalFormatting sqref="G1:G2">
    <cfRule type="expression" dxfId="174" priority="14">
      <formula>$A$2/$B$2&gt;=0.538</formula>
    </cfRule>
  </conditionalFormatting>
  <conditionalFormatting sqref="H1:H2">
    <cfRule type="expression" dxfId="173" priority="15">
      <formula>$A$2/$B$2&gt;=0.615</formula>
    </cfRule>
  </conditionalFormatting>
  <conditionalFormatting sqref="I1:P2">
    <cfRule type="expression" dxfId="172" priority="16">
      <formula>$A$2/$B$2&gt;=0.692</formula>
    </cfRule>
  </conditionalFormatting>
  <conditionalFormatting sqref="L1">
    <cfRule type="expression" dxfId="171" priority="4">
      <formula>$A$2/$B$2&gt;=0.846</formula>
    </cfRule>
  </conditionalFormatting>
  <conditionalFormatting sqref="O1">
    <cfRule type="expression" dxfId="170" priority="7">
      <formula>$A$2/$B$2&gt;=0.846</formula>
    </cfRule>
  </conditionalFormatting>
  <conditionalFormatting sqref="P1">
    <cfRule type="expression" dxfId="169" priority="2">
      <formula>$P$1&lt;&gt;""</formula>
    </cfRule>
  </conditionalFormatting>
  <conditionalFormatting sqref="Q1:R1 A1:O2 X1:AO2 P2:R2">
    <cfRule type="expression" dxfId="168" priority="1">
      <formula>$P$1="Feedback OFF"</formula>
    </cfRule>
  </conditionalFormatting>
  <conditionalFormatting sqref="Q1:R2">
    <cfRule type="expression" dxfId="167" priority="3">
      <formula>$A$2/$B$2&gt;=0.846</formula>
    </cfRule>
  </conditionalFormatting>
  <conditionalFormatting sqref="X1:AF1 AH1:AK1 AM1:AO1 X2:AO2">
    <cfRule type="expression" dxfId="166" priority="17">
      <formula>$A$2/$B$2&gt;=1</formula>
    </cfRule>
  </conditionalFormatting>
  <conditionalFormatting sqref="AG1">
    <cfRule type="expression" dxfId="165" priority="6">
      <formula>$A$2/$B$2&gt;=0.846</formula>
    </cfRule>
  </conditionalFormatting>
  <conditionalFormatting sqref="AL1">
    <cfRule type="expression" dxfId="164" priority="5">
      <formula>$A$2/$B$2&gt;=0.846</formula>
    </cfRule>
  </conditionalFormatting>
  <dataValidations count="1">
    <dataValidation type="list" allowBlank="1" showInputMessage="1" showErrorMessage="1" sqref="P1" xr:uid="{F8BE5A9D-89AB-4654-A5AF-46211C496D41}">
      <formula1>"Feedback ON, Taunting ON, Feedback OFF"</formula1>
    </dataValidation>
  </dataValidations>
  <pageMargins left="0.7" right="0.7" top="0.75" bottom="0.75" header="0.3" footer="0.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D69FC-107D-4A7F-8FE4-BFF2E7F07100}">
  <sheetPr>
    <tabColor rgb="FF4FADEA"/>
  </sheetPr>
  <dimension ref="B4:J49"/>
  <sheetViews>
    <sheetView workbookViewId="0">
      <selection activeCell="I4" sqref="I4"/>
    </sheetView>
  </sheetViews>
  <sheetFormatPr defaultColWidth="10.75" defaultRowHeight="8.25"/>
  <cols>
    <col min="1" max="1" width="2.5" style="179" customWidth="1"/>
    <col min="2" max="2" width="16.25" style="179" customWidth="1"/>
    <col min="3" max="3" width="10.5" style="179" bestFit="1" customWidth="1"/>
    <col min="4" max="4" width="12.25" style="179" bestFit="1" customWidth="1"/>
    <col min="5" max="5" width="9.25" style="179" bestFit="1" customWidth="1"/>
    <col min="6" max="6" width="21.75" style="179" customWidth="1"/>
    <col min="7" max="7" width="20.5" style="179" bestFit="1" customWidth="1"/>
    <col min="8" max="8" width="19" style="179" bestFit="1" customWidth="1"/>
    <col min="9" max="9" width="20.75" style="179" bestFit="1" customWidth="1"/>
    <col min="10" max="10" width="14.5" style="179" customWidth="1"/>
    <col min="11" max="11" width="11.25" style="179" bestFit="1" customWidth="1"/>
    <col min="12" max="12" width="16" style="179" bestFit="1" customWidth="1"/>
    <col min="13" max="13" width="15" style="179" bestFit="1" customWidth="1"/>
    <col min="14" max="14" width="12.75" style="179" bestFit="1" customWidth="1"/>
    <col min="15" max="16384" width="10.75" style="179"/>
  </cols>
  <sheetData>
    <row r="4" spans="2:10">
      <c r="B4" s="175">
        <v>0</v>
      </c>
    </row>
    <row r="5" spans="2:10">
      <c r="B5" s="174">
        <v>0</v>
      </c>
    </row>
    <row r="6" spans="2:10">
      <c r="B6" s="174"/>
    </row>
    <row r="8" spans="2:10">
      <c r="B8" s="189">
        <v>0</v>
      </c>
    </row>
    <row r="9" spans="2:10">
      <c r="B9" s="175"/>
      <c r="C9" s="175"/>
      <c r="D9" s="175"/>
      <c r="E9" s="175"/>
      <c r="F9" s="175"/>
      <c r="G9" s="175"/>
      <c r="H9" s="175"/>
      <c r="I9" s="175"/>
      <c r="J9" s="175"/>
    </row>
    <row r="12" spans="2:10">
      <c r="B12" s="178">
        <v>0</v>
      </c>
    </row>
    <row r="13" spans="2:10">
      <c r="B13" s="263">
        <v>5</v>
      </c>
      <c r="D13" s="179">
        <v>0</v>
      </c>
    </row>
    <row r="15" spans="2:10" s="181" customFormat="1">
      <c r="B15" s="181" t="s">
        <v>572</v>
      </c>
      <c r="C15" s="181" t="s">
        <v>573</v>
      </c>
      <c r="D15" s="181" t="s">
        <v>574</v>
      </c>
      <c r="E15" s="181" t="s">
        <v>575</v>
      </c>
      <c r="F15" s="181" t="s">
        <v>576</v>
      </c>
      <c r="G15" s="181" t="s">
        <v>577</v>
      </c>
      <c r="H15" s="181" t="s">
        <v>578</v>
      </c>
      <c r="I15" s="181" t="s">
        <v>579</v>
      </c>
      <c r="J15" s="181" t="s">
        <v>580</v>
      </c>
    </row>
    <row r="16" spans="2:10">
      <c r="B16" s="179">
        <v>0</v>
      </c>
      <c r="C16" s="179">
        <v>0</v>
      </c>
      <c r="D16" s="179">
        <v>0</v>
      </c>
      <c r="E16" s="179">
        <v>0</v>
      </c>
      <c r="F16" s="179">
        <v>0</v>
      </c>
      <c r="G16" s="179">
        <v>0</v>
      </c>
      <c r="H16" s="179">
        <v>0</v>
      </c>
      <c r="I16" s="179">
        <v>0</v>
      </c>
      <c r="J16" s="264">
        <v>0</v>
      </c>
    </row>
    <row r="17" spans="2:10">
      <c r="B17" s="179">
        <v>0</v>
      </c>
      <c r="C17" s="179">
        <v>0</v>
      </c>
      <c r="D17" s="179">
        <v>0</v>
      </c>
      <c r="E17" s="179">
        <v>0</v>
      </c>
      <c r="F17" s="179">
        <v>0</v>
      </c>
      <c r="G17" s="179">
        <v>0</v>
      </c>
      <c r="H17" s="179">
        <v>0</v>
      </c>
      <c r="I17" s="179">
        <v>0</v>
      </c>
      <c r="J17" s="264">
        <v>0</v>
      </c>
    </row>
    <row r="18" spans="2:10">
      <c r="B18" s="179">
        <v>0</v>
      </c>
      <c r="C18" s="179">
        <v>0</v>
      </c>
      <c r="D18" s="179">
        <v>0</v>
      </c>
      <c r="E18" s="179">
        <v>0</v>
      </c>
      <c r="F18" s="179">
        <v>0</v>
      </c>
      <c r="G18" s="179">
        <v>0</v>
      </c>
      <c r="H18" s="179">
        <v>0</v>
      </c>
      <c r="I18" s="179">
        <v>0</v>
      </c>
      <c r="J18" s="264">
        <v>0</v>
      </c>
    </row>
    <row r="19" spans="2:10">
      <c r="B19" s="179">
        <v>0</v>
      </c>
      <c r="C19" s="179">
        <v>0</v>
      </c>
      <c r="D19" s="179">
        <v>0</v>
      </c>
      <c r="E19" s="179">
        <v>0</v>
      </c>
      <c r="F19" s="179">
        <v>0</v>
      </c>
      <c r="G19" s="179">
        <v>0</v>
      </c>
      <c r="H19" s="179">
        <v>0</v>
      </c>
      <c r="I19" s="179">
        <v>0</v>
      </c>
      <c r="J19" s="264">
        <v>0</v>
      </c>
    </row>
    <row r="20" spans="2:10">
      <c r="B20" s="179">
        <v>0</v>
      </c>
      <c r="C20" s="179">
        <v>0</v>
      </c>
      <c r="D20" s="179">
        <v>0</v>
      </c>
      <c r="E20" s="179">
        <v>0</v>
      </c>
      <c r="F20" s="179">
        <v>0</v>
      </c>
      <c r="G20" s="179">
        <v>0</v>
      </c>
      <c r="H20" s="179">
        <v>0</v>
      </c>
      <c r="I20" s="179">
        <v>0</v>
      </c>
      <c r="J20" s="264">
        <v>0</v>
      </c>
    </row>
    <row r="21" spans="2:10">
      <c r="B21" s="179">
        <v>0</v>
      </c>
      <c r="C21" s="179">
        <v>0</v>
      </c>
      <c r="D21" s="179">
        <v>0</v>
      </c>
      <c r="E21" s="179">
        <v>0</v>
      </c>
      <c r="F21" s="179">
        <v>0</v>
      </c>
      <c r="G21" s="179">
        <v>0</v>
      </c>
      <c r="H21" s="179">
        <v>0</v>
      </c>
      <c r="I21" s="179">
        <v>0</v>
      </c>
      <c r="J21" s="264">
        <v>0</v>
      </c>
    </row>
    <row r="22" spans="2:10">
      <c r="B22" s="179">
        <v>0</v>
      </c>
      <c r="C22" s="179">
        <v>0</v>
      </c>
      <c r="D22" s="179">
        <v>0</v>
      </c>
      <c r="E22" s="179">
        <v>0</v>
      </c>
      <c r="F22" s="179">
        <v>0</v>
      </c>
      <c r="G22" s="179">
        <v>0</v>
      </c>
      <c r="H22" s="179">
        <v>0</v>
      </c>
      <c r="I22" s="179">
        <v>0</v>
      </c>
      <c r="J22" s="264">
        <v>0</v>
      </c>
    </row>
    <row r="23" spans="2:10">
      <c r="B23" s="179">
        <v>0</v>
      </c>
      <c r="C23" s="179">
        <v>0</v>
      </c>
      <c r="D23" s="179">
        <v>0</v>
      </c>
      <c r="E23" s="179">
        <v>0</v>
      </c>
      <c r="F23" s="179">
        <v>0</v>
      </c>
      <c r="G23" s="179">
        <v>0</v>
      </c>
      <c r="H23" s="179">
        <v>0</v>
      </c>
      <c r="I23" s="179">
        <v>0</v>
      </c>
      <c r="J23" s="264">
        <v>0</v>
      </c>
    </row>
    <row r="24" spans="2:10">
      <c r="B24" s="179">
        <v>0</v>
      </c>
      <c r="C24" s="179">
        <v>0</v>
      </c>
      <c r="D24" s="179">
        <v>0</v>
      </c>
      <c r="E24" s="179">
        <v>0</v>
      </c>
      <c r="F24" s="179">
        <v>0</v>
      </c>
      <c r="G24" s="179">
        <v>0</v>
      </c>
      <c r="H24" s="179">
        <v>0</v>
      </c>
      <c r="I24" s="179">
        <v>0</v>
      </c>
      <c r="J24" s="264">
        <v>0</v>
      </c>
    </row>
    <row r="25" spans="2:10">
      <c r="B25" s="179">
        <v>0</v>
      </c>
      <c r="C25" s="179">
        <v>0</v>
      </c>
      <c r="D25" s="179">
        <v>0</v>
      </c>
      <c r="E25" s="179">
        <v>0</v>
      </c>
      <c r="F25" s="179">
        <v>0</v>
      </c>
      <c r="G25" s="179">
        <v>0</v>
      </c>
      <c r="H25" s="179">
        <v>0</v>
      </c>
      <c r="I25" s="179">
        <v>0</v>
      </c>
      <c r="J25" s="264">
        <v>0</v>
      </c>
    </row>
    <row r="26" spans="2:10">
      <c r="B26" s="179">
        <v>0</v>
      </c>
      <c r="C26" s="179">
        <v>0</v>
      </c>
      <c r="D26" s="179">
        <v>0</v>
      </c>
      <c r="E26" s="179">
        <v>0</v>
      </c>
      <c r="F26" s="179">
        <v>0</v>
      </c>
      <c r="G26" s="179">
        <v>0</v>
      </c>
      <c r="H26" s="179">
        <v>0</v>
      </c>
      <c r="I26" s="179">
        <v>0</v>
      </c>
      <c r="J26" s="264">
        <v>0</v>
      </c>
    </row>
    <row r="27" spans="2:10">
      <c r="B27" s="179">
        <v>0</v>
      </c>
      <c r="C27" s="179">
        <v>0</v>
      </c>
      <c r="D27" s="179">
        <v>0</v>
      </c>
      <c r="E27" s="179">
        <v>0</v>
      </c>
      <c r="F27" s="179">
        <v>0</v>
      </c>
      <c r="G27" s="179">
        <v>0</v>
      </c>
      <c r="H27" s="179">
        <v>0</v>
      </c>
      <c r="I27" s="179">
        <v>0</v>
      </c>
      <c r="J27" s="264">
        <v>0</v>
      </c>
    </row>
    <row r="28" spans="2:10">
      <c r="B28" s="179">
        <v>0</v>
      </c>
      <c r="C28" s="179">
        <v>0</v>
      </c>
      <c r="D28" s="179">
        <v>0</v>
      </c>
      <c r="E28" s="179">
        <v>0</v>
      </c>
      <c r="F28" s="179">
        <v>0</v>
      </c>
      <c r="G28" s="179">
        <v>0</v>
      </c>
      <c r="H28" s="179">
        <v>0</v>
      </c>
      <c r="I28" s="179">
        <v>0</v>
      </c>
      <c r="J28" s="264">
        <v>0</v>
      </c>
    </row>
    <row r="29" spans="2:10">
      <c r="B29" s="179">
        <v>0</v>
      </c>
      <c r="C29" s="179">
        <v>0</v>
      </c>
      <c r="D29" s="179">
        <v>0</v>
      </c>
      <c r="E29" s="179">
        <v>0</v>
      </c>
      <c r="F29" s="179">
        <v>0</v>
      </c>
      <c r="G29" s="179">
        <v>0</v>
      </c>
      <c r="H29" s="179">
        <v>0</v>
      </c>
      <c r="I29" s="179">
        <v>0</v>
      </c>
      <c r="J29" s="264">
        <v>0</v>
      </c>
    </row>
    <row r="30" spans="2:10">
      <c r="B30" s="179">
        <v>0</v>
      </c>
      <c r="C30" s="179">
        <v>0</v>
      </c>
      <c r="D30" s="179">
        <v>0</v>
      </c>
      <c r="E30" s="179">
        <v>0</v>
      </c>
      <c r="F30" s="179">
        <v>0</v>
      </c>
      <c r="G30" s="179">
        <v>0</v>
      </c>
      <c r="H30" s="179">
        <v>0</v>
      </c>
      <c r="I30" s="179">
        <v>0</v>
      </c>
      <c r="J30" s="264">
        <v>0</v>
      </c>
    </row>
    <row r="31" spans="2:10">
      <c r="B31" s="179">
        <v>0</v>
      </c>
      <c r="C31" s="179">
        <v>0</v>
      </c>
      <c r="D31" s="179">
        <v>0</v>
      </c>
      <c r="E31" s="179">
        <v>0</v>
      </c>
      <c r="F31" s="179">
        <v>0</v>
      </c>
      <c r="G31" s="179">
        <v>0</v>
      </c>
      <c r="H31" s="179">
        <v>0</v>
      </c>
      <c r="I31" s="179">
        <v>0</v>
      </c>
      <c r="J31" s="264">
        <v>0</v>
      </c>
    </row>
    <row r="32" spans="2:10">
      <c r="B32" s="179">
        <v>0</v>
      </c>
      <c r="C32" s="179">
        <v>0</v>
      </c>
      <c r="D32" s="179">
        <v>0</v>
      </c>
      <c r="E32" s="179">
        <v>0</v>
      </c>
      <c r="F32" s="179">
        <v>0</v>
      </c>
      <c r="G32" s="179">
        <v>0</v>
      </c>
      <c r="H32" s="179">
        <v>0</v>
      </c>
      <c r="I32" s="179">
        <v>0</v>
      </c>
      <c r="J32" s="264">
        <v>0</v>
      </c>
    </row>
    <row r="33" spans="2:10">
      <c r="B33" s="179">
        <v>0</v>
      </c>
      <c r="C33" s="179">
        <v>0</v>
      </c>
      <c r="D33" s="179">
        <v>0</v>
      </c>
      <c r="E33" s="179">
        <v>0</v>
      </c>
      <c r="F33" s="179">
        <v>0</v>
      </c>
      <c r="G33" s="179">
        <v>0</v>
      </c>
      <c r="H33" s="179">
        <v>0</v>
      </c>
      <c r="I33" s="179">
        <v>0</v>
      </c>
      <c r="J33" s="264">
        <v>0</v>
      </c>
    </row>
    <row r="34" spans="2:10">
      <c r="B34" s="179">
        <v>0</v>
      </c>
      <c r="C34" s="179">
        <v>0</v>
      </c>
      <c r="D34" s="179">
        <v>0</v>
      </c>
      <c r="E34" s="179">
        <v>0</v>
      </c>
      <c r="F34" s="179">
        <v>0</v>
      </c>
      <c r="G34" s="179">
        <v>0</v>
      </c>
      <c r="H34" s="179">
        <v>0</v>
      </c>
      <c r="I34" s="179">
        <v>0</v>
      </c>
      <c r="J34" s="264">
        <v>0</v>
      </c>
    </row>
    <row r="35" spans="2:10">
      <c r="B35" s="179">
        <v>0</v>
      </c>
      <c r="C35" s="179">
        <v>0</v>
      </c>
      <c r="D35" s="179">
        <v>0</v>
      </c>
      <c r="E35" s="179">
        <v>0</v>
      </c>
      <c r="F35" s="179">
        <v>0</v>
      </c>
      <c r="G35" s="179">
        <v>0</v>
      </c>
      <c r="H35" s="179">
        <v>0</v>
      </c>
      <c r="I35" s="179">
        <v>0</v>
      </c>
      <c r="J35" s="264">
        <v>0</v>
      </c>
    </row>
    <row r="36" spans="2:10">
      <c r="B36" s="179">
        <v>0</v>
      </c>
      <c r="C36" s="179">
        <v>0</v>
      </c>
      <c r="D36" s="179">
        <v>0</v>
      </c>
      <c r="E36" s="179">
        <v>0</v>
      </c>
      <c r="F36" s="179">
        <v>0</v>
      </c>
      <c r="G36" s="179">
        <v>0</v>
      </c>
      <c r="H36" s="179">
        <v>0</v>
      </c>
      <c r="I36" s="179">
        <v>0</v>
      </c>
      <c r="J36" s="264">
        <v>0</v>
      </c>
    </row>
    <row r="37" spans="2:10">
      <c r="B37" s="179">
        <v>0</v>
      </c>
      <c r="C37" s="179">
        <v>0</v>
      </c>
      <c r="D37" s="179">
        <v>0</v>
      </c>
      <c r="E37" s="179">
        <v>0</v>
      </c>
      <c r="F37" s="179">
        <v>0</v>
      </c>
      <c r="G37" s="179">
        <v>0</v>
      </c>
      <c r="H37" s="179">
        <v>0</v>
      </c>
      <c r="I37" s="179">
        <v>0</v>
      </c>
      <c r="J37" s="264">
        <v>0</v>
      </c>
    </row>
    <row r="38" spans="2:10">
      <c r="B38" s="179">
        <v>0</v>
      </c>
      <c r="C38" s="179">
        <v>0</v>
      </c>
      <c r="D38" s="179">
        <v>0</v>
      </c>
      <c r="E38" s="179">
        <v>0</v>
      </c>
      <c r="F38" s="179">
        <v>0</v>
      </c>
      <c r="G38" s="179">
        <v>0</v>
      </c>
      <c r="H38" s="179">
        <v>0</v>
      </c>
      <c r="I38" s="179">
        <v>0</v>
      </c>
      <c r="J38" s="264">
        <v>0</v>
      </c>
    </row>
    <row r="39" spans="2:10">
      <c r="B39" s="179">
        <v>0</v>
      </c>
      <c r="C39" s="179">
        <v>0</v>
      </c>
      <c r="D39" s="179">
        <v>0</v>
      </c>
      <c r="E39" s="179">
        <v>0</v>
      </c>
      <c r="F39" s="179">
        <v>0</v>
      </c>
      <c r="G39" s="179">
        <v>0</v>
      </c>
      <c r="H39" s="179">
        <v>0</v>
      </c>
      <c r="I39" s="179">
        <v>0</v>
      </c>
      <c r="J39" s="264">
        <v>0</v>
      </c>
    </row>
    <row r="40" spans="2:10">
      <c r="B40" s="179">
        <v>0</v>
      </c>
      <c r="C40" s="179">
        <v>0</v>
      </c>
      <c r="D40" s="179">
        <v>0</v>
      </c>
      <c r="E40" s="179">
        <v>0</v>
      </c>
      <c r="F40" s="179">
        <v>0</v>
      </c>
      <c r="G40" s="179">
        <v>0</v>
      </c>
      <c r="H40" s="179">
        <v>0</v>
      </c>
      <c r="I40" s="179">
        <v>0</v>
      </c>
      <c r="J40" s="264">
        <v>0</v>
      </c>
    </row>
    <row r="41" spans="2:10">
      <c r="B41" s="179">
        <v>0</v>
      </c>
      <c r="C41" s="179">
        <v>0</v>
      </c>
      <c r="D41" s="179">
        <v>0</v>
      </c>
      <c r="E41" s="179">
        <v>0</v>
      </c>
      <c r="F41" s="179">
        <v>0</v>
      </c>
      <c r="G41" s="179">
        <v>0</v>
      </c>
      <c r="H41" s="179">
        <v>0</v>
      </c>
      <c r="I41" s="179">
        <v>0</v>
      </c>
      <c r="J41" s="264">
        <v>0</v>
      </c>
    </row>
    <row r="42" spans="2:10">
      <c r="B42" s="179">
        <v>0</v>
      </c>
      <c r="C42" s="179">
        <v>0</v>
      </c>
      <c r="D42" s="179">
        <v>0</v>
      </c>
      <c r="E42" s="179">
        <v>0</v>
      </c>
      <c r="F42" s="179">
        <v>0</v>
      </c>
      <c r="G42" s="179">
        <v>0</v>
      </c>
      <c r="H42" s="179">
        <v>0</v>
      </c>
      <c r="I42" s="179">
        <v>0</v>
      </c>
      <c r="J42" s="264">
        <v>0</v>
      </c>
    </row>
    <row r="43" spans="2:10">
      <c r="B43" s="179">
        <v>0</v>
      </c>
      <c r="C43" s="179">
        <v>0</v>
      </c>
      <c r="D43" s="179">
        <v>0</v>
      </c>
      <c r="E43" s="179">
        <v>0</v>
      </c>
      <c r="F43" s="179">
        <v>0</v>
      </c>
      <c r="G43" s="179">
        <v>0</v>
      </c>
      <c r="H43" s="179">
        <v>0</v>
      </c>
      <c r="I43" s="179">
        <v>0</v>
      </c>
      <c r="J43" s="264">
        <v>0</v>
      </c>
    </row>
    <row r="44" spans="2:10">
      <c r="B44" s="179">
        <v>0</v>
      </c>
      <c r="C44" s="179">
        <v>0</v>
      </c>
      <c r="D44" s="179">
        <v>0</v>
      </c>
      <c r="E44" s="179">
        <v>0</v>
      </c>
      <c r="F44" s="179">
        <v>0</v>
      </c>
      <c r="G44" s="179">
        <v>0</v>
      </c>
      <c r="H44" s="179">
        <v>0</v>
      </c>
      <c r="I44" s="179">
        <v>0</v>
      </c>
      <c r="J44" s="264">
        <v>0</v>
      </c>
    </row>
    <row r="45" spans="2:10">
      <c r="B45" s="179">
        <v>0</v>
      </c>
      <c r="C45" s="179">
        <v>0</v>
      </c>
      <c r="D45" s="179">
        <v>0</v>
      </c>
      <c r="E45" s="179">
        <v>0</v>
      </c>
      <c r="F45" s="179">
        <v>0</v>
      </c>
      <c r="G45" s="179">
        <v>0</v>
      </c>
      <c r="H45" s="179">
        <v>0</v>
      </c>
      <c r="I45" s="179">
        <v>0</v>
      </c>
      <c r="J45" s="264">
        <v>0</v>
      </c>
    </row>
    <row r="46" spans="2:10">
      <c r="B46" s="179">
        <v>0</v>
      </c>
      <c r="C46" s="179">
        <v>0</v>
      </c>
      <c r="D46" s="179">
        <v>0</v>
      </c>
      <c r="E46" s="179">
        <v>0</v>
      </c>
      <c r="F46" s="179">
        <v>0</v>
      </c>
      <c r="G46" s="179">
        <v>0</v>
      </c>
      <c r="H46" s="179">
        <v>0</v>
      </c>
      <c r="I46" s="179">
        <v>0</v>
      </c>
      <c r="J46" s="264">
        <v>0</v>
      </c>
    </row>
    <row r="47" spans="2:10">
      <c r="B47" s="179">
        <v>0</v>
      </c>
      <c r="C47" s="179">
        <v>0</v>
      </c>
      <c r="D47" s="179">
        <v>0</v>
      </c>
      <c r="E47" s="179">
        <v>0</v>
      </c>
      <c r="F47" s="179">
        <v>0</v>
      </c>
      <c r="G47" s="179">
        <v>0</v>
      </c>
      <c r="H47" s="179">
        <v>0</v>
      </c>
      <c r="I47" s="179">
        <v>0</v>
      </c>
      <c r="J47" s="264">
        <v>0</v>
      </c>
    </row>
    <row r="48" spans="2:10">
      <c r="B48" s="179">
        <v>0</v>
      </c>
      <c r="C48" s="179">
        <v>0</v>
      </c>
      <c r="D48" s="179">
        <v>0</v>
      </c>
      <c r="E48" s="179">
        <v>0</v>
      </c>
      <c r="F48" s="179">
        <v>0</v>
      </c>
      <c r="G48" s="179">
        <v>0</v>
      </c>
      <c r="H48" s="179">
        <v>0</v>
      </c>
      <c r="I48" s="179">
        <v>0</v>
      </c>
      <c r="J48" s="264">
        <v>0</v>
      </c>
    </row>
    <row r="49" spans="2:10">
      <c r="B49" s="179">
        <v>0</v>
      </c>
      <c r="C49" s="179">
        <v>0</v>
      </c>
      <c r="D49" s="179">
        <v>0</v>
      </c>
      <c r="E49" s="179">
        <v>0</v>
      </c>
      <c r="F49" s="179">
        <v>0</v>
      </c>
      <c r="G49" s="179">
        <v>0</v>
      </c>
      <c r="H49" s="179">
        <v>0</v>
      </c>
      <c r="I49" s="179">
        <v>0</v>
      </c>
      <c r="J49" s="264">
        <v>0</v>
      </c>
    </row>
  </sheetData>
  <pageMargins left="0.7" right="0.7" top="0.75" bottom="0.75" header="0.3" footer="0.3"/>
  <legacyDrawing r:id="rId1"/>
  <tableParts count="1">
    <tablePart r:id="rId2"/>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63825-F774-47A7-95F7-6821D1702468}">
  <sheetPr>
    <tabColor rgb="FF4FADEA"/>
  </sheetPr>
  <dimension ref="A1:J49"/>
  <sheetViews>
    <sheetView workbookViewId="0">
      <selection activeCell="B13" sqref="B13"/>
    </sheetView>
  </sheetViews>
  <sheetFormatPr defaultColWidth="10.75" defaultRowHeight="8.25"/>
  <cols>
    <col min="1" max="1" width="2.5" style="179" customWidth="1"/>
    <col min="2" max="2" width="16.25" style="179" customWidth="1"/>
    <col min="3" max="3" width="10.5" style="179" bestFit="1" customWidth="1"/>
    <col min="4" max="4" width="12.25" style="179" bestFit="1" customWidth="1"/>
    <col min="5" max="5" width="9.25" style="179" bestFit="1" customWidth="1"/>
    <col min="6" max="6" width="21.75" style="179" customWidth="1"/>
    <col min="7" max="7" width="20.5" style="179" bestFit="1" customWidth="1"/>
    <col min="8" max="8" width="19" style="179" bestFit="1" customWidth="1"/>
    <col min="9" max="9" width="20.75" style="179" bestFit="1" customWidth="1"/>
    <col min="10" max="10" width="14.5" style="179" customWidth="1"/>
    <col min="11" max="11" width="11.25" style="179" bestFit="1" customWidth="1"/>
    <col min="12" max="12" width="16" style="179" bestFit="1" customWidth="1"/>
    <col min="13" max="13" width="15" style="179" bestFit="1" customWidth="1"/>
    <col min="14" max="14" width="12.75" style="179" bestFit="1" customWidth="1"/>
    <col min="15" max="16384" width="10.75" style="179"/>
  </cols>
  <sheetData>
    <row r="1" spans="1:10">
      <c r="I1" s="179" t="s">
        <v>561</v>
      </c>
    </row>
    <row r="2" spans="1:10">
      <c r="A2" s="179">
        <f ca="1">IF('7 Sort'!$D$2="DRAGGING CELLS IS NOT PERMITTED. PLEASE UNDO LAST ACTION!!",0,IF('7 Sort'!$P$1&lt;&gt;"Feedback OFF",IF(Scoreboard!$F$27="",SUMIFS('7 SortPT'!A3:$AL$49, '7 SortPT'!A3:$AL$49, "&gt;0", '7 SortSC'!A3:$AL$49, "PerfectMsg")+ABS(SUMIFS('7 SortPT'!A3:$AL$49, '7 SortPT'!A3:$AL$49, "&lt;0", '7 SortSC'!A3:$AL$49, "PerfectMsg")),0),0))</f>
        <v>5</v>
      </c>
      <c r="B2" s="179">
        <f>SUMIF('7 SortPT'!A3:$AL$49,"&gt;0")</f>
        <v>5</v>
      </c>
    </row>
    <row r="4" spans="1:10">
      <c r="B4" s="175">
        <v>0</v>
      </c>
    </row>
    <row r="5" spans="1:10">
      <c r="B5" s="174">
        <v>0</v>
      </c>
    </row>
    <row r="6" spans="1:10">
      <c r="B6" s="174"/>
    </row>
    <row r="8" spans="1:10">
      <c r="B8" s="189">
        <v>0</v>
      </c>
    </row>
    <row r="9" spans="1:10">
      <c r="B9" s="175"/>
      <c r="C9" s="175"/>
      <c r="D9" s="175"/>
      <c r="E9" s="175"/>
      <c r="F9" s="175"/>
      <c r="G9" s="175"/>
      <c r="H9" s="175"/>
      <c r="I9" s="175"/>
      <c r="J9" s="175"/>
    </row>
    <row r="12" spans="1:10">
      <c r="B12" s="178">
        <v>0</v>
      </c>
    </row>
    <row r="13" spans="1:10">
      <c r="B13" s="263" t="str">
        <f ca="1">_xlfn.IFS(ISBLANK('7 Sort'!B13),"",IF(NOT(ISNA('#_7 Sort'!B13)),IF(ISNA('7 Sort'!B13),TRUE,FALSE),FALSE),"StuNAMsg",IF(AND(ISNA('#_7 Sort'!B13),ISNA('7 Sort'!B13)),TRUE,FALSE),"PerfectMsg",IF(NOT(ISERROR('#_7 Sort'!B13)),IF(ISERROR('7 Sort'!B13),TRUE,FALSE),FALSE),"StuErrorMsg",IF(TYPE('#_7 Sort'!B13)&lt;&gt;TYPE('7 Sort'!B13),TRUE,FALSE),"WrongTypeMsg",IF(_xlfn.ISFORMULA('#_7 Sort'!B13),IF(NOT(_xlfn.ISFORMULA('7 Sort'!B13)),TRUE),FALSE),"MissingFormulaMsg",IF(NOT(AND(ISNUMBER(FIND("[",_xlfn.FORMULATEXT('#_7 Sort'!B13))),ISNUMBER(FIND("!",_xlfn.FORMULATEXT('#_7 Sort'!B13))))),AND(ISNUMBER(FIND("[",_xlfn.FORMULATEXT('7 Sort'!B13))),ISNUMBER(FIND("!",_xlfn.FORMULATEXT('7 Sort'!B13)))),FALSE),"ExternalRefsMsg",IF(ISNUMBER('#_7 Sort'!B13),IF(ABS('#_7 Sort'!B13-'7 Sort'!B13)&gt;0.00001,TRUE,FALSE),IF('#_7 Sort'!B13&lt;&gt;'7 Sort'!B13,TRUE,FALSE)),IF(ISNUMBER('#_7 Sort'!B13),IF('#_7 Sort'!B13&gt;'7 Sort'!B13,"TooLow","TooHigh"),"WrongAnswer"),NOT(_xlfn.ISFORMULA('#_7 Sort'!B13)),IF(_xlfn.IFS(ISTEXT('#_7 Sort'!B13),FALSE,ISLOGICAL('#_7 Sort'!B13),FALSE,SUBSTITUTE(CELL("format",'#_7 Sort'!B13),"-","")=SUBSTITUTE(CELL("format",'7 Sort'!B13),"-",""),FALSE,CELL("format",'#_7 Sort'!B13)="G",FALSE,AND(CELL("format",'#_7 Sort'!B13)="F0",CELL("format",'7 Sort'!B13)="G"),FALSE,TRUE,IFERROR(IF(MATCH(CELL("format",'#_7 Sort'!B13)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7 Sort'!B13),_xlfn.FORMULATEXT('7 Sort'!B13),'7 Sort'!B13),"9","#"),"8","#"),"7","#"),"6","#"),"5","#"),"4","#"),"3","#"),"2","#"),"1","#"),"0","#"),"$","")," ",""),",","@"),"&gt;","@"),"&lt;","@"),"=","@"),")","@"),"(","@"),"^","@"),"/","@"),"+","@"),"*","@"),"-","@"))-LEN(SUBSTITUTE(SUBSTITUTE(SUBSTITUTE(SUBSTITUTE(SUBSTITUTE(SUBSTITUTE(SUBSTITUTE(SUBSTITUTE(SUBSTITUTE(SUBSTITUTE(SUBSTITUTE(SUBSTITUTE(SUBSTITUTE(SUBSTITUTE(SUBSTITUTE(SUBSTITUTE(SUBSTITUTE(SUBSTITUTE(SUBSTITUTE(SUBSTITUTE(SUBSTITUTE(SUBSTITUTE(SUBSTITUTE(SUBSTITUTE(IF(_xlfn.ISFORMULA('7 Sort'!B13),_xlfn.FORMULATEXT('7 Sort'!B13),'7 Sort'!B13),"9","#"),"8","#"),"7","#"),"6","#"),"5","#"),"4","#"),"3","#"),"2","#"),"1","#"),"0","#"),"$","")," ",""),",","@"),"&gt;","@"),"&lt;","@"),"=","@"),")","@"),"(","@"),"^","@"),"/","@"),"+","@"),"*","@"),"-","@"),"@#","")))/2&gt;(LEN(SUBSTITUTE(SUBSTITUTE(SUBSTITUTE(SUBSTITUTE(SUBSTITUTE(SUBSTITUTE(SUBSTITUTE(SUBSTITUTE(SUBSTITUTE(SUBSTITUTE(SUBSTITUTE(SUBSTITUTE(SUBSTITUTE(SUBSTITUTE(SUBSTITUTE(SUBSTITUTE(SUBSTITUTE(SUBSTITUTE(SUBSTITUTE(SUBSTITUTE(SUBSTITUTE(SUBSTITUTE(SUBSTITUTE(IF(_xlfn.ISFORMULA('#_7 Sort'!B13),_xlfn.FORMULATEXT('#_7 Sort'!B13),'#_7 Sort'!B13),"9","#"),"8","#"),"7","#"),"6","#"),"5","#"),"4","#"),"3","#"),"2","#"),"1","#"),"0","#"),"$","")," ",""),",","@"),"&gt;","@"),"&lt;","@"),"=","@"),")","@"),"(","@"),"^","@"),"/","@"),"+","@"),"*","@"),"-","@"))-LEN(SUBSTITUTE(SUBSTITUTE(SUBSTITUTE(SUBSTITUTE(SUBSTITUTE(SUBSTITUTE(SUBSTITUTE(SUBSTITUTE(SUBSTITUTE(SUBSTITUTE(SUBSTITUTE(SUBSTITUTE(SUBSTITUTE(SUBSTITUTE(SUBSTITUTE(SUBSTITUTE(SUBSTITUTE(SUBSTITUTE(SUBSTITUTE(SUBSTITUTE(SUBSTITUTE(SUBSTITUTE(SUBSTITUTE(SUBSTITUTE(IF(_xlfn.ISFORMULA('#_7 Sort'!B13),_xlfn.FORMULATEXT('#_7 Sort'!B13),'#_7 Sort'!B13),"9","#"),"8","#"),"7","#"),"6","#"),"5","#"),"4","#"),"3","#"),"2","#"),"1","#"),"0","#"),"$","")," ",""),",","@"),"&gt;","@"),"&lt;","@"),"=","@"),")","@"),"(","@"),"^","@"),"/","@"),"+","@"),"*","@"),"-","@"),"@#","")))/2,TRUE,FALSE),"HardCodeMsg",IF(LEN(IF(_xlfn.ISFORMULA('7 Sort'!B13),_xlfn.FORMULATEXT('7 Sort'!B13),'7 Sort'!B13))-LEN(SUBSTITUTE(IF(_xlfn.ISFORMULA('7 Sort'!B13),_xlfn.FORMULATEXT('7 Sort'!B13),'7 Sort'!B13),"""",""))&gt;LEN(IF(_xlfn.ISFORMULA('#_7 Sort'!B13),_xlfn.FORMULATEXT('#_7 Sort'!B13),'#_7 Sort'!B13))-LEN(SUBSTITUTE(IF(_xlfn.ISFORMULA('#_7 Sort'!B13),_xlfn.FORMULATEXT('#_7 Sort'!B13),'#_7 Sort'!B13),"""","")),TRUE,FALSE),"HardQuoteMsg",IF(LEN(IF(_xlfn.ISFORMULA('7 Sort'!B13),_xlfn.FORMULATEXT('7 Sort'!B13),'7 Sort'!B13))-LEN(SUBSTITUTE(IF(_xlfn.ISFORMULA('7 Sort'!B13),_xlfn.FORMULATEXT('7 Sort'!B13),'7 Sort'!B13),"$",""))&lt;LEN(IF(_xlfn.ISFORMULA('#_7 Sort'!B13),_xlfn.FORMULATEXT('#_7 Sort'!B13),'#_7 Sort'!B13))-LEN(SUBSTITUTE(IF(_xlfn.ISFORMULA('#_7 Sort'!B13),_xlfn.FORMULATEXT('#_7 Sort'!B13),'#_7 Sort'!B13),"$","")),TRUE,FALSE),"MissingAbsMsg",_xlfn.IFS(ISTEXT('#_7 Sort'!B13),FALSE,ISLOGICAL('#_7 Sort'!B13),FALSE,SUBSTITUTE(CELL("format",'#_7 Sort'!B13),"-","")=SUBSTITUTE(CELL("format",'7 Sort'!B13),"-",""),FALSE,CELL("format",'#_7 Sort'!B13)="G",FALSE,AND(CELL("format",'#_7 Sort'!B13)="F0",CELL("format",'7 Sort'!B13)="G"),FALSE,TRUE,IFERROR(IF(MATCH(CELL("format",'#_7 Sort'!B13),FormatCodes_SFX!$A$4:$A$53,0)&gt;0,TRUE),FALSE),TRUE,TRUE),"FormatMsg",TRUE,"PerfectMsg")</f>
        <v>PerfectMsg</v>
      </c>
      <c r="D13" s="179">
        <v>0</v>
      </c>
    </row>
    <row r="15" spans="1:10" s="181" customFormat="1">
      <c r="B15" s="181" t="s">
        <v>572</v>
      </c>
      <c r="C15" s="181" t="s">
        <v>573</v>
      </c>
      <c r="D15" s="181" t="s">
        <v>574</v>
      </c>
      <c r="E15" s="181" t="s">
        <v>575</v>
      </c>
      <c r="F15" s="181" t="s">
        <v>576</v>
      </c>
      <c r="G15" s="181" t="s">
        <v>577</v>
      </c>
      <c r="H15" s="181" t="s">
        <v>578</v>
      </c>
      <c r="I15" s="181" t="s">
        <v>579</v>
      </c>
      <c r="J15" s="181" t="s">
        <v>580</v>
      </c>
    </row>
    <row r="16" spans="1:10">
      <c r="B16" s="179">
        <v>0</v>
      </c>
      <c r="C16" s="179">
        <v>0</v>
      </c>
      <c r="D16" s="179">
        <v>0</v>
      </c>
      <c r="E16" s="179">
        <v>0</v>
      </c>
      <c r="F16" s="179">
        <v>0</v>
      </c>
      <c r="G16" s="179">
        <v>0</v>
      </c>
      <c r="H16" s="179">
        <v>0</v>
      </c>
      <c r="I16" s="179">
        <v>0</v>
      </c>
      <c r="J16" s="264">
        <v>0</v>
      </c>
    </row>
    <row r="17" spans="2:10">
      <c r="B17" s="179">
        <v>0</v>
      </c>
      <c r="C17" s="179">
        <v>0</v>
      </c>
      <c r="D17" s="179">
        <v>0</v>
      </c>
      <c r="E17" s="179">
        <v>0</v>
      </c>
      <c r="F17" s="179">
        <v>0</v>
      </c>
      <c r="G17" s="179">
        <v>0</v>
      </c>
      <c r="H17" s="179">
        <v>0</v>
      </c>
      <c r="I17" s="179">
        <v>0</v>
      </c>
      <c r="J17" s="264">
        <v>0</v>
      </c>
    </row>
    <row r="18" spans="2:10">
      <c r="B18" s="179">
        <v>0</v>
      </c>
      <c r="C18" s="179">
        <v>0</v>
      </c>
      <c r="D18" s="179">
        <v>0</v>
      </c>
      <c r="E18" s="179">
        <v>0</v>
      </c>
      <c r="F18" s="179">
        <v>0</v>
      </c>
      <c r="G18" s="179">
        <v>0</v>
      </c>
      <c r="H18" s="179">
        <v>0</v>
      </c>
      <c r="I18" s="179">
        <v>0</v>
      </c>
      <c r="J18" s="264">
        <v>0</v>
      </c>
    </row>
    <row r="19" spans="2:10">
      <c r="B19" s="179">
        <v>0</v>
      </c>
      <c r="C19" s="179">
        <v>0</v>
      </c>
      <c r="D19" s="179">
        <v>0</v>
      </c>
      <c r="E19" s="179">
        <v>0</v>
      </c>
      <c r="F19" s="179">
        <v>0</v>
      </c>
      <c r="G19" s="179">
        <v>0</v>
      </c>
      <c r="H19" s="179">
        <v>0</v>
      </c>
      <c r="I19" s="179">
        <v>0</v>
      </c>
      <c r="J19" s="264">
        <v>0</v>
      </c>
    </row>
    <row r="20" spans="2:10">
      <c r="B20" s="179">
        <v>0</v>
      </c>
      <c r="C20" s="179">
        <v>0</v>
      </c>
      <c r="D20" s="179">
        <v>0</v>
      </c>
      <c r="E20" s="179">
        <v>0</v>
      </c>
      <c r="F20" s="179">
        <v>0</v>
      </c>
      <c r="G20" s="179">
        <v>0</v>
      </c>
      <c r="H20" s="179">
        <v>0</v>
      </c>
      <c r="I20" s="179">
        <v>0</v>
      </c>
      <c r="J20" s="264">
        <v>0</v>
      </c>
    </row>
    <row r="21" spans="2:10">
      <c r="B21" s="179">
        <v>0</v>
      </c>
      <c r="C21" s="179">
        <v>0</v>
      </c>
      <c r="D21" s="179">
        <v>0</v>
      </c>
      <c r="E21" s="179">
        <v>0</v>
      </c>
      <c r="F21" s="179">
        <v>0</v>
      </c>
      <c r="G21" s="179">
        <v>0</v>
      </c>
      <c r="H21" s="179">
        <v>0</v>
      </c>
      <c r="I21" s="179">
        <v>0</v>
      </c>
      <c r="J21" s="264">
        <v>0</v>
      </c>
    </row>
    <row r="22" spans="2:10">
      <c r="B22" s="179">
        <v>0</v>
      </c>
      <c r="C22" s="179">
        <v>0</v>
      </c>
      <c r="D22" s="179">
        <v>0</v>
      </c>
      <c r="E22" s="179">
        <v>0</v>
      </c>
      <c r="F22" s="179">
        <v>0</v>
      </c>
      <c r="G22" s="179">
        <v>0</v>
      </c>
      <c r="H22" s="179">
        <v>0</v>
      </c>
      <c r="I22" s="179">
        <v>0</v>
      </c>
      <c r="J22" s="264">
        <v>0</v>
      </c>
    </row>
    <row r="23" spans="2:10">
      <c r="B23" s="179">
        <v>0</v>
      </c>
      <c r="C23" s="179">
        <v>0</v>
      </c>
      <c r="D23" s="179">
        <v>0</v>
      </c>
      <c r="E23" s="179">
        <v>0</v>
      </c>
      <c r="F23" s="179">
        <v>0</v>
      </c>
      <c r="G23" s="179">
        <v>0</v>
      </c>
      <c r="H23" s="179">
        <v>0</v>
      </c>
      <c r="I23" s="179">
        <v>0</v>
      </c>
      <c r="J23" s="264">
        <v>0</v>
      </c>
    </row>
    <row r="24" spans="2:10">
      <c r="B24" s="179">
        <v>0</v>
      </c>
      <c r="C24" s="179">
        <v>0</v>
      </c>
      <c r="D24" s="179">
        <v>0</v>
      </c>
      <c r="E24" s="179">
        <v>0</v>
      </c>
      <c r="F24" s="179">
        <v>0</v>
      </c>
      <c r="G24" s="179">
        <v>0</v>
      </c>
      <c r="H24" s="179">
        <v>0</v>
      </c>
      <c r="I24" s="179">
        <v>0</v>
      </c>
      <c r="J24" s="264">
        <v>0</v>
      </c>
    </row>
    <row r="25" spans="2:10">
      <c r="B25" s="179">
        <v>0</v>
      </c>
      <c r="C25" s="179">
        <v>0</v>
      </c>
      <c r="D25" s="179">
        <v>0</v>
      </c>
      <c r="E25" s="179">
        <v>0</v>
      </c>
      <c r="F25" s="179">
        <v>0</v>
      </c>
      <c r="G25" s="179">
        <v>0</v>
      </c>
      <c r="H25" s="179">
        <v>0</v>
      </c>
      <c r="I25" s="179">
        <v>0</v>
      </c>
      <c r="J25" s="264">
        <v>0</v>
      </c>
    </row>
    <row r="26" spans="2:10">
      <c r="B26" s="179">
        <v>0</v>
      </c>
      <c r="C26" s="179">
        <v>0</v>
      </c>
      <c r="D26" s="179">
        <v>0</v>
      </c>
      <c r="E26" s="179">
        <v>0</v>
      </c>
      <c r="F26" s="179">
        <v>0</v>
      </c>
      <c r="G26" s="179">
        <v>0</v>
      </c>
      <c r="H26" s="179">
        <v>0</v>
      </c>
      <c r="I26" s="179">
        <v>0</v>
      </c>
      <c r="J26" s="264">
        <v>0</v>
      </c>
    </row>
    <row r="27" spans="2:10">
      <c r="B27" s="179">
        <v>0</v>
      </c>
      <c r="C27" s="179">
        <v>0</v>
      </c>
      <c r="D27" s="179">
        <v>0</v>
      </c>
      <c r="E27" s="179">
        <v>0</v>
      </c>
      <c r="F27" s="179">
        <v>0</v>
      </c>
      <c r="G27" s="179">
        <v>0</v>
      </c>
      <c r="H27" s="179">
        <v>0</v>
      </c>
      <c r="I27" s="179">
        <v>0</v>
      </c>
      <c r="J27" s="264">
        <v>0</v>
      </c>
    </row>
    <row r="28" spans="2:10">
      <c r="B28" s="179">
        <v>0</v>
      </c>
      <c r="C28" s="179">
        <v>0</v>
      </c>
      <c r="D28" s="179">
        <v>0</v>
      </c>
      <c r="E28" s="179">
        <v>0</v>
      </c>
      <c r="F28" s="179">
        <v>0</v>
      </c>
      <c r="G28" s="179">
        <v>0</v>
      </c>
      <c r="H28" s="179">
        <v>0</v>
      </c>
      <c r="I28" s="179">
        <v>0</v>
      </c>
      <c r="J28" s="264">
        <v>0</v>
      </c>
    </row>
    <row r="29" spans="2:10">
      <c r="B29" s="179">
        <v>0</v>
      </c>
      <c r="C29" s="179">
        <v>0</v>
      </c>
      <c r="D29" s="179">
        <v>0</v>
      </c>
      <c r="E29" s="179">
        <v>0</v>
      </c>
      <c r="F29" s="179">
        <v>0</v>
      </c>
      <c r="G29" s="179">
        <v>0</v>
      </c>
      <c r="H29" s="179">
        <v>0</v>
      </c>
      <c r="I29" s="179">
        <v>0</v>
      </c>
      <c r="J29" s="264">
        <v>0</v>
      </c>
    </row>
    <row r="30" spans="2:10">
      <c r="B30" s="179">
        <v>0</v>
      </c>
      <c r="C30" s="179">
        <v>0</v>
      </c>
      <c r="D30" s="179">
        <v>0</v>
      </c>
      <c r="E30" s="179">
        <v>0</v>
      </c>
      <c r="F30" s="179">
        <v>0</v>
      </c>
      <c r="G30" s="179">
        <v>0</v>
      </c>
      <c r="H30" s="179">
        <v>0</v>
      </c>
      <c r="I30" s="179">
        <v>0</v>
      </c>
      <c r="J30" s="264">
        <v>0</v>
      </c>
    </row>
    <row r="31" spans="2:10">
      <c r="B31" s="179">
        <v>0</v>
      </c>
      <c r="C31" s="179">
        <v>0</v>
      </c>
      <c r="D31" s="179">
        <v>0</v>
      </c>
      <c r="E31" s="179">
        <v>0</v>
      </c>
      <c r="F31" s="179">
        <v>0</v>
      </c>
      <c r="G31" s="179">
        <v>0</v>
      </c>
      <c r="H31" s="179">
        <v>0</v>
      </c>
      <c r="I31" s="179">
        <v>0</v>
      </c>
      <c r="J31" s="264">
        <v>0</v>
      </c>
    </row>
    <row r="32" spans="2:10">
      <c r="B32" s="179">
        <v>0</v>
      </c>
      <c r="C32" s="179">
        <v>0</v>
      </c>
      <c r="D32" s="179">
        <v>0</v>
      </c>
      <c r="E32" s="179">
        <v>0</v>
      </c>
      <c r="F32" s="179">
        <v>0</v>
      </c>
      <c r="G32" s="179">
        <v>0</v>
      </c>
      <c r="H32" s="179">
        <v>0</v>
      </c>
      <c r="I32" s="179">
        <v>0</v>
      </c>
      <c r="J32" s="264">
        <v>0</v>
      </c>
    </row>
    <row r="33" spans="2:10">
      <c r="B33" s="179">
        <v>0</v>
      </c>
      <c r="C33" s="179">
        <v>0</v>
      </c>
      <c r="D33" s="179">
        <v>0</v>
      </c>
      <c r="E33" s="179">
        <v>0</v>
      </c>
      <c r="F33" s="179">
        <v>0</v>
      </c>
      <c r="G33" s="179">
        <v>0</v>
      </c>
      <c r="H33" s="179">
        <v>0</v>
      </c>
      <c r="I33" s="179">
        <v>0</v>
      </c>
      <c r="J33" s="264">
        <v>0</v>
      </c>
    </row>
    <row r="34" spans="2:10">
      <c r="B34" s="179">
        <v>0</v>
      </c>
      <c r="C34" s="179">
        <v>0</v>
      </c>
      <c r="D34" s="179">
        <v>0</v>
      </c>
      <c r="E34" s="179">
        <v>0</v>
      </c>
      <c r="F34" s="179">
        <v>0</v>
      </c>
      <c r="G34" s="179">
        <v>0</v>
      </c>
      <c r="H34" s="179">
        <v>0</v>
      </c>
      <c r="I34" s="179">
        <v>0</v>
      </c>
      <c r="J34" s="264">
        <v>0</v>
      </c>
    </row>
    <row r="35" spans="2:10">
      <c r="B35" s="179">
        <v>0</v>
      </c>
      <c r="C35" s="179">
        <v>0</v>
      </c>
      <c r="D35" s="179">
        <v>0</v>
      </c>
      <c r="E35" s="179">
        <v>0</v>
      </c>
      <c r="F35" s="179">
        <v>0</v>
      </c>
      <c r="G35" s="179">
        <v>0</v>
      </c>
      <c r="H35" s="179">
        <v>0</v>
      </c>
      <c r="I35" s="179">
        <v>0</v>
      </c>
      <c r="J35" s="264">
        <v>0</v>
      </c>
    </row>
    <row r="36" spans="2:10">
      <c r="B36" s="179">
        <v>0</v>
      </c>
      <c r="C36" s="179">
        <v>0</v>
      </c>
      <c r="D36" s="179">
        <v>0</v>
      </c>
      <c r="E36" s="179">
        <v>0</v>
      </c>
      <c r="F36" s="179">
        <v>0</v>
      </c>
      <c r="G36" s="179">
        <v>0</v>
      </c>
      <c r="H36" s="179">
        <v>0</v>
      </c>
      <c r="I36" s="179">
        <v>0</v>
      </c>
      <c r="J36" s="264">
        <v>0</v>
      </c>
    </row>
    <row r="37" spans="2:10">
      <c r="B37" s="179">
        <v>0</v>
      </c>
      <c r="C37" s="179">
        <v>0</v>
      </c>
      <c r="D37" s="179">
        <v>0</v>
      </c>
      <c r="E37" s="179">
        <v>0</v>
      </c>
      <c r="F37" s="179">
        <v>0</v>
      </c>
      <c r="G37" s="179">
        <v>0</v>
      </c>
      <c r="H37" s="179">
        <v>0</v>
      </c>
      <c r="I37" s="179">
        <v>0</v>
      </c>
      <c r="J37" s="264">
        <v>0</v>
      </c>
    </row>
    <row r="38" spans="2:10">
      <c r="B38" s="179">
        <v>0</v>
      </c>
      <c r="C38" s="179">
        <v>0</v>
      </c>
      <c r="D38" s="179">
        <v>0</v>
      </c>
      <c r="E38" s="179">
        <v>0</v>
      </c>
      <c r="F38" s="179">
        <v>0</v>
      </c>
      <c r="G38" s="179">
        <v>0</v>
      </c>
      <c r="H38" s="179">
        <v>0</v>
      </c>
      <c r="I38" s="179">
        <v>0</v>
      </c>
      <c r="J38" s="264">
        <v>0</v>
      </c>
    </row>
    <row r="39" spans="2:10">
      <c r="B39" s="179">
        <v>0</v>
      </c>
      <c r="C39" s="179">
        <v>0</v>
      </c>
      <c r="D39" s="179">
        <v>0</v>
      </c>
      <c r="E39" s="179">
        <v>0</v>
      </c>
      <c r="F39" s="179">
        <v>0</v>
      </c>
      <c r="G39" s="179">
        <v>0</v>
      </c>
      <c r="H39" s="179">
        <v>0</v>
      </c>
      <c r="I39" s="179">
        <v>0</v>
      </c>
      <c r="J39" s="264">
        <v>0</v>
      </c>
    </row>
    <row r="40" spans="2:10">
      <c r="B40" s="179">
        <v>0</v>
      </c>
      <c r="C40" s="179">
        <v>0</v>
      </c>
      <c r="D40" s="179">
        <v>0</v>
      </c>
      <c r="E40" s="179">
        <v>0</v>
      </c>
      <c r="F40" s="179">
        <v>0</v>
      </c>
      <c r="G40" s="179">
        <v>0</v>
      </c>
      <c r="H40" s="179">
        <v>0</v>
      </c>
      <c r="I40" s="179">
        <v>0</v>
      </c>
      <c r="J40" s="264">
        <v>0</v>
      </c>
    </row>
    <row r="41" spans="2:10">
      <c r="B41" s="179">
        <v>0</v>
      </c>
      <c r="C41" s="179">
        <v>0</v>
      </c>
      <c r="D41" s="179">
        <v>0</v>
      </c>
      <c r="E41" s="179">
        <v>0</v>
      </c>
      <c r="F41" s="179">
        <v>0</v>
      </c>
      <c r="G41" s="179">
        <v>0</v>
      </c>
      <c r="H41" s="179">
        <v>0</v>
      </c>
      <c r="I41" s="179">
        <v>0</v>
      </c>
      <c r="J41" s="264">
        <v>0</v>
      </c>
    </row>
    <row r="42" spans="2:10">
      <c r="B42" s="179">
        <v>0</v>
      </c>
      <c r="C42" s="179">
        <v>0</v>
      </c>
      <c r="D42" s="179">
        <v>0</v>
      </c>
      <c r="E42" s="179">
        <v>0</v>
      </c>
      <c r="F42" s="179">
        <v>0</v>
      </c>
      <c r="G42" s="179">
        <v>0</v>
      </c>
      <c r="H42" s="179">
        <v>0</v>
      </c>
      <c r="I42" s="179">
        <v>0</v>
      </c>
      <c r="J42" s="264">
        <v>0</v>
      </c>
    </row>
    <row r="43" spans="2:10">
      <c r="B43" s="179">
        <v>0</v>
      </c>
      <c r="C43" s="179">
        <v>0</v>
      </c>
      <c r="D43" s="179">
        <v>0</v>
      </c>
      <c r="E43" s="179">
        <v>0</v>
      </c>
      <c r="F43" s="179">
        <v>0</v>
      </c>
      <c r="G43" s="179">
        <v>0</v>
      </c>
      <c r="H43" s="179">
        <v>0</v>
      </c>
      <c r="I43" s="179">
        <v>0</v>
      </c>
      <c r="J43" s="264">
        <v>0</v>
      </c>
    </row>
    <row r="44" spans="2:10">
      <c r="B44" s="179">
        <v>0</v>
      </c>
      <c r="C44" s="179">
        <v>0</v>
      </c>
      <c r="D44" s="179">
        <v>0</v>
      </c>
      <c r="E44" s="179">
        <v>0</v>
      </c>
      <c r="F44" s="179">
        <v>0</v>
      </c>
      <c r="G44" s="179">
        <v>0</v>
      </c>
      <c r="H44" s="179">
        <v>0</v>
      </c>
      <c r="I44" s="179">
        <v>0</v>
      </c>
      <c r="J44" s="264">
        <v>0</v>
      </c>
    </row>
    <row r="45" spans="2:10">
      <c r="B45" s="179">
        <v>0</v>
      </c>
      <c r="C45" s="179">
        <v>0</v>
      </c>
      <c r="D45" s="179">
        <v>0</v>
      </c>
      <c r="E45" s="179">
        <v>0</v>
      </c>
      <c r="F45" s="179">
        <v>0</v>
      </c>
      <c r="G45" s="179">
        <v>0</v>
      </c>
      <c r="H45" s="179">
        <v>0</v>
      </c>
      <c r="I45" s="179">
        <v>0</v>
      </c>
      <c r="J45" s="264">
        <v>0</v>
      </c>
    </row>
    <row r="46" spans="2:10">
      <c r="B46" s="179">
        <v>0</v>
      </c>
      <c r="C46" s="179">
        <v>0</v>
      </c>
      <c r="D46" s="179">
        <v>0</v>
      </c>
      <c r="E46" s="179">
        <v>0</v>
      </c>
      <c r="F46" s="179">
        <v>0</v>
      </c>
      <c r="G46" s="179">
        <v>0</v>
      </c>
      <c r="H46" s="179">
        <v>0</v>
      </c>
      <c r="I46" s="179">
        <v>0</v>
      </c>
      <c r="J46" s="264">
        <v>0</v>
      </c>
    </row>
    <row r="47" spans="2:10">
      <c r="B47" s="179">
        <v>0</v>
      </c>
      <c r="C47" s="179">
        <v>0</v>
      </c>
      <c r="D47" s="179">
        <v>0</v>
      </c>
      <c r="E47" s="179">
        <v>0</v>
      </c>
      <c r="F47" s="179">
        <v>0</v>
      </c>
      <c r="G47" s="179">
        <v>0</v>
      </c>
      <c r="H47" s="179">
        <v>0</v>
      </c>
      <c r="I47" s="179">
        <v>0</v>
      </c>
      <c r="J47" s="264">
        <v>0</v>
      </c>
    </row>
    <row r="48" spans="2:10">
      <c r="B48" s="179">
        <v>0</v>
      </c>
      <c r="C48" s="179">
        <v>0</v>
      </c>
      <c r="D48" s="179">
        <v>0</v>
      </c>
      <c r="E48" s="179">
        <v>0</v>
      </c>
      <c r="F48" s="179">
        <v>0</v>
      </c>
      <c r="G48" s="179">
        <v>0</v>
      </c>
      <c r="H48" s="179">
        <v>0</v>
      </c>
      <c r="I48" s="179">
        <v>0</v>
      </c>
      <c r="J48" s="264">
        <v>0</v>
      </c>
    </row>
    <row r="49" spans="2:10">
      <c r="B49" s="179">
        <v>0</v>
      </c>
      <c r="C49" s="179">
        <v>0</v>
      </c>
      <c r="D49" s="179">
        <v>0</v>
      </c>
      <c r="E49" s="179">
        <v>0</v>
      </c>
      <c r="F49" s="179">
        <v>0</v>
      </c>
      <c r="G49" s="179">
        <v>0</v>
      </c>
      <c r="H49" s="179">
        <v>0</v>
      </c>
      <c r="I49" s="179">
        <v>0</v>
      </c>
      <c r="J49" s="264">
        <v>0</v>
      </c>
    </row>
  </sheetData>
  <pageMargins left="0.7" right="0.7" top="0.75" bottom="0.75" header="0.3" footer="0.3"/>
  <legacyDrawing r:id="rId1"/>
  <tableParts count="1">
    <tablePart r:id="rId2"/>
  </tableParts>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80037-7876-4B5D-8029-AA660C80D074}">
  <dimension ref="A1:AO49"/>
  <sheetViews>
    <sheetView showGridLines="0" zoomScaleNormal="100" workbookViewId="0">
      <pane ySplit="2" topLeftCell="A17" activePane="bottomLeft" state="frozen"/>
      <selection pane="bottomLeft" activeCell="B15" sqref="B15:J49"/>
    </sheetView>
  </sheetViews>
  <sheetFormatPr defaultColWidth="10.75" defaultRowHeight="15.75"/>
  <cols>
    <col min="1" max="1" width="8.75" style="111" customWidth="1"/>
    <col min="2" max="2" width="16.25" style="111" customWidth="1"/>
    <col min="3" max="3" width="10.5" style="111" bestFit="1" customWidth="1"/>
    <col min="4" max="4" width="12.25" style="111" bestFit="1" customWidth="1"/>
    <col min="5" max="5" width="9.25" style="111" bestFit="1" customWidth="1"/>
    <col min="6" max="6" width="21.75" style="111" customWidth="1"/>
    <col min="7" max="7" width="20.5" style="111" bestFit="1" customWidth="1"/>
    <col min="8" max="8" width="19" style="111" bestFit="1" customWidth="1"/>
    <col min="9" max="9" width="20.75" style="111" bestFit="1" customWidth="1"/>
    <col min="10" max="10" width="14.5" style="111" customWidth="1"/>
    <col min="11" max="11" width="11.25" style="111" bestFit="1" customWidth="1"/>
    <col min="12" max="12" width="16" style="111" bestFit="1" customWidth="1"/>
    <col min="13" max="13" width="15" style="111" bestFit="1" customWidth="1"/>
    <col min="14" max="14" width="12.75" style="111" bestFit="1" customWidth="1"/>
    <col min="15" max="16384" width="10.75" style="111"/>
  </cols>
  <sheetData>
    <row r="1" spans="1:41" ht="22.15" customHeight="1">
      <c r="A1" s="157" t="s">
        <v>556</v>
      </c>
      <c r="B1" s="157" t="s">
        <v>557</v>
      </c>
      <c r="C1" s="157" t="s">
        <v>558</v>
      </c>
      <c r="D1" s="158"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157"/>
      <c r="F1" s="157"/>
      <c r="G1" s="157"/>
      <c r="H1" s="157"/>
      <c r="I1" s="158" t="str" cm="1">
        <f t="array" ref="I1">_xlfn.IFS(ROW(A100)&lt;100,"Undo deleted row or quit without saving",COLUMN(AZ1)&lt;52,"Undo deleted column or quit without saving",ROW(A100)&gt;100,"Undo inserted row or quit without saving",COLUMN(AZ1)&gt;52,"Undo inserted column or quit without saving",Scoreboard!$F$27&lt;&gt;"","Security compromised: Undo last action or quit without saving",TRUE=TRUE,"Connor Guarino")</f>
        <v>Connor Guarino</v>
      </c>
      <c r="J1" s="158"/>
      <c r="K1" s="158"/>
      <c r="L1" s="158" t="s">
        <v>559</v>
      </c>
      <c r="M1" s="158"/>
      <c r="N1" s="158"/>
      <c r="O1" s="158"/>
      <c r="P1" s="159" t="s">
        <v>560</v>
      </c>
      <c r="Q1" s="158"/>
      <c r="R1" s="158"/>
      <c r="S1" s="194" t="s">
        <v>563</v>
      </c>
      <c r="T1" s="161"/>
      <c r="U1" s="160"/>
      <c r="V1" s="161"/>
      <c r="W1" s="160"/>
      <c r="X1" s="157" t="str">
        <f t="shared" ref="X1:AA2" si="0">A1</f>
        <v>earned</v>
      </c>
      <c r="Y1" s="157" t="str">
        <f t="shared" si="0"/>
        <v>possible</v>
      </c>
      <c r="Z1" s="157" t="str">
        <f t="shared" si="0"/>
        <v>cell</v>
      </c>
      <c r="AA1" s="158" t="str">
        <f t="shared" ca="1" si="0"/>
        <v>error</v>
      </c>
      <c r="AB1" s="157"/>
      <c r="AC1" s="157"/>
      <c r="AD1" s="162"/>
      <c r="AE1" s="162"/>
      <c r="AF1" s="158" t="str">
        <f>I1</f>
        <v>Connor Guarino</v>
      </c>
      <c r="AG1" s="158"/>
      <c r="AH1" s="162"/>
      <c r="AI1" s="162"/>
      <c r="AJ1" s="162"/>
      <c r="AK1" s="162"/>
      <c r="AL1" s="158" t="s">
        <v>559</v>
      </c>
      <c r="AM1" s="162"/>
      <c r="AN1" s="162"/>
      <c r="AO1" s="162"/>
    </row>
    <row r="2" spans="1:41" ht="22.9" customHeight="1" thickBot="1">
      <c r="A2" s="163">
        <f ca="1">'7 SortSC'!$A$2</f>
        <v>5</v>
      </c>
      <c r="B2" s="164">
        <f>'7 SortSC'!$B$2</f>
        <v>5</v>
      </c>
      <c r="C2" s="163" t="str" cm="1">
        <f t="array" aca="1" ref="C2" ca="1">SUBSTITUTE(IF(LEN(CELL("address"))&lt;15,CELL("address"),""),"$","")</f>
        <v/>
      </c>
      <c r="D2" s="165" t="str">
        <f ca="1">IF(ISNUMBER(SEARCH("#REF!",_xlfn.FORMULATEXT(INDIRECT("'7 SortSC'!"&amp;C2)))),"DRAGGING CELLS IS NOT PERMITTED. PLEASE UNDO LAST ACTION!!",IF($P$1&lt;&gt;"Feedback OFF",IFERROR(HLOOKUP(INDIRECT("'7 SortSC'!"&amp;C2),Feedback_SFX!$B$2:$N$10,IF($P$1="Feedback ON", 2, Feedback_SFX!B1), FALSE), ""),""))</f>
        <v/>
      </c>
      <c r="E2" s="166"/>
      <c r="F2" s="166"/>
      <c r="G2" s="166"/>
      <c r="H2" s="166"/>
      <c r="I2" s="167"/>
      <c r="J2" s="166"/>
      <c r="K2" s="166"/>
      <c r="L2" s="166"/>
      <c r="M2" s="166"/>
      <c r="N2" s="166"/>
      <c r="O2" s="166"/>
      <c r="P2" s="173" t="str">
        <f ca="1">IF(Scoreboard!$E$4="Excel version: Invalid","****ERROR: Scoreboard requires Excel 365 or 2021 to run****", "")</f>
        <v/>
      </c>
      <c r="Q2" s="166"/>
      <c r="R2" s="166"/>
      <c r="S2" s="168"/>
      <c r="T2" s="169"/>
      <c r="U2" s="170"/>
      <c r="V2" s="169"/>
      <c r="W2" s="170"/>
      <c r="X2" s="171">
        <f t="shared" ca="1" si="0"/>
        <v>5</v>
      </c>
      <c r="Y2" s="171">
        <f t="shared" si="0"/>
        <v>5</v>
      </c>
      <c r="Z2" s="171" t="str">
        <f t="shared" ca="1" si="0"/>
        <v/>
      </c>
      <c r="AA2" s="165" t="str">
        <f t="shared" ca="1" si="0"/>
        <v/>
      </c>
      <c r="AB2" s="166"/>
      <c r="AC2" s="166"/>
      <c r="AD2" s="172"/>
      <c r="AE2" s="172"/>
      <c r="AF2" s="172"/>
      <c r="AG2" s="172"/>
      <c r="AH2" s="172"/>
      <c r="AI2" s="172"/>
      <c r="AJ2" s="172"/>
      <c r="AK2" s="172"/>
      <c r="AL2" s="172"/>
      <c r="AM2" s="172"/>
      <c r="AN2" s="172"/>
      <c r="AO2" s="172"/>
    </row>
    <row r="4" spans="1:41" ht="18.75">
      <c r="B4" s="1" t="s">
        <v>250</v>
      </c>
      <c r="C4" s="112"/>
      <c r="D4" s="112"/>
      <c r="E4" s="112"/>
      <c r="F4" s="112"/>
      <c r="G4" s="113"/>
    </row>
    <row r="5" spans="1:41">
      <c r="B5" s="3" t="s">
        <v>251</v>
      </c>
      <c r="C5" s="114"/>
      <c r="D5" s="114"/>
      <c r="E5" s="114"/>
      <c r="F5" s="114"/>
      <c r="G5" s="115"/>
    </row>
    <row r="6" spans="1:41">
      <c r="B6" s="83"/>
      <c r="C6" s="116"/>
      <c r="D6" s="116"/>
      <c r="E6" s="116"/>
      <c r="F6" s="116"/>
      <c r="G6" s="117"/>
    </row>
    <row r="8" spans="1:41">
      <c r="B8" s="118" t="s">
        <v>252</v>
      </c>
    </row>
    <row r="9" spans="1:41" ht="18.75">
      <c r="B9" s="119"/>
      <c r="C9" s="119"/>
      <c r="D9" s="119"/>
      <c r="E9" s="119"/>
      <c r="F9" s="119"/>
      <c r="G9" s="119"/>
      <c r="H9" s="119"/>
      <c r="I9" s="119"/>
      <c r="J9" s="119"/>
    </row>
    <row r="12" spans="1:41" ht="18.75">
      <c r="B12" s="120" t="s">
        <v>253</v>
      </c>
    </row>
    <row r="13" spans="1:41">
      <c r="B13" s="262" t="str">
        <f>_xlfn.CONCAT($G$16:$G$49)</f>
        <v>3635441533925387153924211142351673328201964236282048413929105</v>
      </c>
      <c r="D13" s="111" t="s">
        <v>254</v>
      </c>
    </row>
    <row r="15" spans="1:41" s="121" customFormat="1">
      <c r="B15" s="253" t="s">
        <v>255</v>
      </c>
      <c r="C15" s="254" t="s">
        <v>238</v>
      </c>
      <c r="D15" s="254" t="s">
        <v>256</v>
      </c>
      <c r="E15" s="254" t="s">
        <v>257</v>
      </c>
      <c r="F15" s="254" t="s">
        <v>258</v>
      </c>
      <c r="G15" s="254" t="s">
        <v>259</v>
      </c>
      <c r="H15" s="254" t="s">
        <v>260</v>
      </c>
      <c r="I15" s="254" t="s">
        <v>261</v>
      </c>
      <c r="J15" s="255" t="s">
        <v>202</v>
      </c>
    </row>
    <row r="16" spans="1:41">
      <c r="B16" s="256">
        <v>69915</v>
      </c>
      <c r="C16" s="257" t="s">
        <v>262</v>
      </c>
      <c r="D16" s="257" t="s">
        <v>263</v>
      </c>
      <c r="E16" s="257">
        <v>33</v>
      </c>
      <c r="F16" s="257" t="s">
        <v>264</v>
      </c>
      <c r="G16" s="257">
        <v>36</v>
      </c>
      <c r="H16" s="257">
        <v>34</v>
      </c>
      <c r="I16" s="257">
        <v>2</v>
      </c>
      <c r="J16" s="258">
        <v>2168</v>
      </c>
    </row>
    <row r="17" spans="2:10">
      <c r="B17" s="256">
        <v>42961</v>
      </c>
      <c r="C17" s="257" t="s">
        <v>262</v>
      </c>
      <c r="D17" s="257" t="s">
        <v>263</v>
      </c>
      <c r="E17" s="257">
        <v>23</v>
      </c>
      <c r="F17" s="257" t="s">
        <v>264</v>
      </c>
      <c r="G17" s="257">
        <v>35</v>
      </c>
      <c r="H17" s="257">
        <v>23</v>
      </c>
      <c r="I17" s="257">
        <v>12</v>
      </c>
      <c r="J17" s="258">
        <v>2089</v>
      </c>
    </row>
    <row r="18" spans="2:10">
      <c r="B18" s="256">
        <v>49549</v>
      </c>
      <c r="C18" s="257" t="s">
        <v>265</v>
      </c>
      <c r="D18" s="257" t="s">
        <v>263</v>
      </c>
      <c r="E18" s="257">
        <v>53</v>
      </c>
      <c r="F18" s="257" t="s">
        <v>266</v>
      </c>
      <c r="G18" s="257">
        <v>44</v>
      </c>
      <c r="H18" s="257">
        <v>25</v>
      </c>
      <c r="I18" s="257">
        <v>19</v>
      </c>
      <c r="J18" s="258">
        <v>2651</v>
      </c>
    </row>
    <row r="19" spans="2:10">
      <c r="B19" s="256">
        <v>77071</v>
      </c>
      <c r="C19" s="257" t="s">
        <v>265</v>
      </c>
      <c r="D19" s="257" t="s">
        <v>263</v>
      </c>
      <c r="E19" s="257">
        <v>50</v>
      </c>
      <c r="F19" s="257" t="s">
        <v>267</v>
      </c>
      <c r="G19" s="257">
        <v>15</v>
      </c>
      <c r="H19" s="257">
        <v>12</v>
      </c>
      <c r="I19" s="257">
        <v>3</v>
      </c>
      <c r="J19" s="258">
        <v>823</v>
      </c>
    </row>
    <row r="20" spans="2:10">
      <c r="B20" s="256">
        <v>78211</v>
      </c>
      <c r="C20" s="257" t="s">
        <v>268</v>
      </c>
      <c r="D20" s="257" t="s">
        <v>269</v>
      </c>
      <c r="E20" s="257">
        <v>28</v>
      </c>
      <c r="F20" s="257" t="s">
        <v>270</v>
      </c>
      <c r="G20" s="257">
        <v>3</v>
      </c>
      <c r="H20" s="257">
        <v>0</v>
      </c>
      <c r="I20" s="257">
        <v>3</v>
      </c>
      <c r="J20" s="258">
        <v>162</v>
      </c>
    </row>
    <row r="21" spans="2:10">
      <c r="B21" s="256">
        <v>22679</v>
      </c>
      <c r="C21" s="257" t="s">
        <v>243</v>
      </c>
      <c r="D21" s="257" t="s">
        <v>263</v>
      </c>
      <c r="E21" s="257">
        <v>55</v>
      </c>
      <c r="F21" s="257" t="s">
        <v>267</v>
      </c>
      <c r="G21" s="257">
        <v>39</v>
      </c>
      <c r="H21" s="257">
        <v>31</v>
      </c>
      <c r="I21" s="257">
        <v>8</v>
      </c>
      <c r="J21" s="258">
        <v>2399</v>
      </c>
    </row>
    <row r="22" spans="2:10">
      <c r="B22" s="256">
        <v>64421</v>
      </c>
      <c r="C22" s="257" t="s">
        <v>243</v>
      </c>
      <c r="D22" s="257" t="s">
        <v>263</v>
      </c>
      <c r="E22" s="257">
        <v>36</v>
      </c>
      <c r="F22" s="257" t="s">
        <v>270</v>
      </c>
      <c r="G22" s="257">
        <v>25</v>
      </c>
      <c r="H22" s="257">
        <v>21</v>
      </c>
      <c r="I22" s="257">
        <v>9</v>
      </c>
      <c r="J22" s="258">
        <v>2105</v>
      </c>
    </row>
    <row r="23" spans="2:10">
      <c r="B23" s="256">
        <v>63213</v>
      </c>
      <c r="C23" s="257" t="s">
        <v>271</v>
      </c>
      <c r="D23" s="257" t="s">
        <v>263</v>
      </c>
      <c r="E23" s="257">
        <v>46</v>
      </c>
      <c r="F23" s="257" t="s">
        <v>272</v>
      </c>
      <c r="G23" s="257">
        <v>38</v>
      </c>
      <c r="H23" s="257">
        <v>30</v>
      </c>
      <c r="I23" s="257">
        <v>8</v>
      </c>
      <c r="J23" s="258">
        <v>2476</v>
      </c>
    </row>
    <row r="24" spans="2:10">
      <c r="B24" s="256">
        <v>56248</v>
      </c>
      <c r="C24" s="257" t="s">
        <v>271</v>
      </c>
      <c r="D24" s="257" t="s">
        <v>263</v>
      </c>
      <c r="E24" s="257">
        <v>43</v>
      </c>
      <c r="F24" s="257" t="s">
        <v>270</v>
      </c>
      <c r="G24" s="257">
        <v>7</v>
      </c>
      <c r="H24" s="257">
        <v>7</v>
      </c>
      <c r="I24" s="257">
        <v>0</v>
      </c>
      <c r="J24" s="258">
        <v>425</v>
      </c>
    </row>
    <row r="25" spans="2:10">
      <c r="B25" s="256">
        <v>87710</v>
      </c>
      <c r="C25" s="257" t="s">
        <v>273</v>
      </c>
      <c r="D25" s="257" t="s">
        <v>269</v>
      </c>
      <c r="E25" s="257">
        <v>41</v>
      </c>
      <c r="F25" s="257" t="s">
        <v>270</v>
      </c>
      <c r="G25" s="257">
        <v>15</v>
      </c>
      <c r="H25" s="257">
        <v>7</v>
      </c>
      <c r="I25" s="257">
        <v>8</v>
      </c>
      <c r="J25" s="258">
        <v>862</v>
      </c>
    </row>
    <row r="26" spans="2:10">
      <c r="B26" s="256">
        <v>37701</v>
      </c>
      <c r="C26" s="257" t="s">
        <v>274</v>
      </c>
      <c r="D26" s="257" t="s">
        <v>263</v>
      </c>
      <c r="E26" s="257">
        <v>57</v>
      </c>
      <c r="F26" s="257" t="s">
        <v>272</v>
      </c>
      <c r="G26" s="257">
        <v>39</v>
      </c>
      <c r="H26" s="257">
        <v>29</v>
      </c>
      <c r="I26" s="257">
        <v>10</v>
      </c>
      <c r="J26" s="258">
        <v>2192</v>
      </c>
    </row>
    <row r="27" spans="2:10">
      <c r="B27" s="256">
        <v>64414</v>
      </c>
      <c r="C27" s="257" t="s">
        <v>275</v>
      </c>
      <c r="D27" s="257" t="s">
        <v>263</v>
      </c>
      <c r="E27" s="257">
        <v>28</v>
      </c>
      <c r="F27" s="257" t="s">
        <v>264</v>
      </c>
      <c r="G27" s="257">
        <v>24</v>
      </c>
      <c r="H27" s="257">
        <v>20</v>
      </c>
      <c r="I27" s="257">
        <v>4</v>
      </c>
      <c r="J27" s="258">
        <v>1409</v>
      </c>
    </row>
    <row r="28" spans="2:10">
      <c r="B28" s="256">
        <v>48826</v>
      </c>
      <c r="C28" s="257" t="s">
        <v>275</v>
      </c>
      <c r="D28" s="257" t="s">
        <v>263</v>
      </c>
      <c r="E28" s="257">
        <v>22</v>
      </c>
      <c r="F28" s="257" t="s">
        <v>266</v>
      </c>
      <c r="G28" s="257">
        <v>21</v>
      </c>
      <c r="H28" s="257">
        <v>12</v>
      </c>
      <c r="I28" s="257">
        <v>9</v>
      </c>
      <c r="J28" s="258">
        <v>1307</v>
      </c>
    </row>
    <row r="29" spans="2:10">
      <c r="B29" s="256">
        <v>80980</v>
      </c>
      <c r="C29" s="257" t="s">
        <v>275</v>
      </c>
      <c r="D29" s="257" t="s">
        <v>269</v>
      </c>
      <c r="E29" s="257">
        <v>50</v>
      </c>
      <c r="F29" s="257" t="s">
        <v>270</v>
      </c>
      <c r="G29" s="257">
        <v>11</v>
      </c>
      <c r="H29" s="257">
        <v>8</v>
      </c>
      <c r="I29" s="257">
        <v>3</v>
      </c>
      <c r="J29" s="258">
        <v>678</v>
      </c>
    </row>
    <row r="30" spans="2:10">
      <c r="B30" s="256">
        <v>55741</v>
      </c>
      <c r="C30" s="257" t="s">
        <v>276</v>
      </c>
      <c r="D30" s="257" t="s">
        <v>263</v>
      </c>
      <c r="E30" s="257">
        <v>32</v>
      </c>
      <c r="F30" s="257" t="s">
        <v>272</v>
      </c>
      <c r="G30" s="257">
        <v>42</v>
      </c>
      <c r="H30" s="257">
        <v>38</v>
      </c>
      <c r="I30" s="257">
        <v>4</v>
      </c>
      <c r="J30" s="258">
        <v>2761</v>
      </c>
    </row>
    <row r="31" spans="2:10">
      <c r="B31" s="256">
        <v>78926</v>
      </c>
      <c r="C31" s="257" t="s">
        <v>277</v>
      </c>
      <c r="D31" s="257" t="s">
        <v>263</v>
      </c>
      <c r="E31" s="257">
        <v>38</v>
      </c>
      <c r="F31" s="257" t="s">
        <v>270</v>
      </c>
      <c r="G31" s="257">
        <v>35</v>
      </c>
      <c r="H31" s="257">
        <v>26</v>
      </c>
      <c r="I31" s="257">
        <v>9</v>
      </c>
      <c r="J31" s="258">
        <v>2208</v>
      </c>
    </row>
    <row r="32" spans="2:10">
      <c r="B32" s="256">
        <v>65668</v>
      </c>
      <c r="C32" s="257" t="s">
        <v>277</v>
      </c>
      <c r="D32" s="257" t="s">
        <v>263</v>
      </c>
      <c r="E32" s="257">
        <v>57</v>
      </c>
      <c r="F32" s="257" t="s">
        <v>278</v>
      </c>
      <c r="G32" s="257">
        <v>1</v>
      </c>
      <c r="H32" s="257">
        <v>0</v>
      </c>
      <c r="I32" s="257">
        <v>1</v>
      </c>
      <c r="J32" s="258">
        <v>47</v>
      </c>
    </row>
    <row r="33" spans="2:10">
      <c r="B33" s="256">
        <v>62657</v>
      </c>
      <c r="C33" s="257" t="s">
        <v>279</v>
      </c>
      <c r="D33" s="257" t="s">
        <v>263</v>
      </c>
      <c r="E33" s="257">
        <v>23</v>
      </c>
      <c r="F33" s="257" t="s">
        <v>270</v>
      </c>
      <c r="G33" s="257">
        <v>6</v>
      </c>
      <c r="H33" s="257">
        <v>2</v>
      </c>
      <c r="I33" s="257">
        <v>4</v>
      </c>
      <c r="J33" s="258">
        <v>321</v>
      </c>
    </row>
    <row r="34" spans="2:10">
      <c r="B34" s="256">
        <v>11281</v>
      </c>
      <c r="C34" s="257" t="s">
        <v>280</v>
      </c>
      <c r="D34" s="257" t="s">
        <v>269</v>
      </c>
      <c r="E34" s="257">
        <v>38</v>
      </c>
      <c r="F34" s="257" t="s">
        <v>270</v>
      </c>
      <c r="G34" s="257">
        <v>7</v>
      </c>
      <c r="H34" s="257">
        <v>5</v>
      </c>
      <c r="I34" s="257">
        <v>2</v>
      </c>
      <c r="J34" s="258">
        <v>422</v>
      </c>
    </row>
    <row r="35" spans="2:10">
      <c r="B35" s="256">
        <v>10277</v>
      </c>
      <c r="C35" s="257" t="s">
        <v>281</v>
      </c>
      <c r="D35" s="257" t="s">
        <v>263</v>
      </c>
      <c r="E35" s="257">
        <v>37</v>
      </c>
      <c r="F35" s="257" t="s">
        <v>272</v>
      </c>
      <c r="G35" s="257">
        <v>33</v>
      </c>
      <c r="H35" s="257">
        <v>27</v>
      </c>
      <c r="I35" s="257">
        <v>6</v>
      </c>
      <c r="J35" s="258">
        <v>1980</v>
      </c>
    </row>
    <row r="36" spans="2:10">
      <c r="B36" s="256">
        <v>36314</v>
      </c>
      <c r="C36" s="257" t="s">
        <v>281</v>
      </c>
      <c r="D36" s="257" t="s">
        <v>269</v>
      </c>
      <c r="E36" s="257">
        <v>56</v>
      </c>
      <c r="F36" s="257" t="s">
        <v>272</v>
      </c>
      <c r="G36" s="257">
        <v>28</v>
      </c>
      <c r="H36" s="257">
        <v>19</v>
      </c>
      <c r="I36" s="257">
        <v>9</v>
      </c>
      <c r="J36" s="258">
        <v>1870</v>
      </c>
    </row>
    <row r="37" spans="2:10">
      <c r="B37" s="256">
        <v>69555</v>
      </c>
      <c r="C37" s="257" t="s">
        <v>281</v>
      </c>
      <c r="D37" s="257" t="s">
        <v>263</v>
      </c>
      <c r="E37" s="257">
        <v>39</v>
      </c>
      <c r="F37" s="257" t="s">
        <v>272</v>
      </c>
      <c r="G37" s="257">
        <v>20</v>
      </c>
      <c r="H37" s="257">
        <v>14</v>
      </c>
      <c r="I37" s="257">
        <v>6</v>
      </c>
      <c r="J37" s="258">
        <v>1283</v>
      </c>
    </row>
    <row r="38" spans="2:10">
      <c r="B38" s="256">
        <v>19035</v>
      </c>
      <c r="C38" s="257" t="s">
        <v>281</v>
      </c>
      <c r="D38" s="257" t="s">
        <v>269</v>
      </c>
      <c r="E38" s="257">
        <v>35</v>
      </c>
      <c r="F38" s="257" t="s">
        <v>267</v>
      </c>
      <c r="G38" s="257">
        <v>19</v>
      </c>
      <c r="H38" s="257">
        <v>15</v>
      </c>
      <c r="I38" s="257">
        <v>4</v>
      </c>
      <c r="J38" s="258">
        <v>1140</v>
      </c>
    </row>
    <row r="39" spans="2:10">
      <c r="B39" s="256">
        <v>75085</v>
      </c>
      <c r="C39" s="257" t="s">
        <v>281</v>
      </c>
      <c r="D39" s="257" t="s">
        <v>269</v>
      </c>
      <c r="E39" s="257">
        <v>23</v>
      </c>
      <c r="F39" s="257" t="s">
        <v>272</v>
      </c>
      <c r="G39" s="257">
        <v>6</v>
      </c>
      <c r="H39" s="257">
        <v>5</v>
      </c>
      <c r="I39" s="257">
        <v>1</v>
      </c>
      <c r="J39" s="258">
        <v>380</v>
      </c>
    </row>
    <row r="40" spans="2:10">
      <c r="B40" s="256">
        <v>34389</v>
      </c>
      <c r="C40" s="257" t="s">
        <v>282</v>
      </c>
      <c r="D40" s="257" t="s">
        <v>269</v>
      </c>
      <c r="E40" s="257">
        <v>30</v>
      </c>
      <c r="F40" s="257" t="s">
        <v>264</v>
      </c>
      <c r="G40" s="257">
        <v>42</v>
      </c>
      <c r="H40" s="257">
        <v>37</v>
      </c>
      <c r="I40" s="257">
        <v>5</v>
      </c>
      <c r="J40" s="258">
        <v>2645</v>
      </c>
    </row>
    <row r="41" spans="2:10">
      <c r="B41" s="256">
        <v>32626</v>
      </c>
      <c r="C41" s="257" t="s">
        <v>282</v>
      </c>
      <c r="D41" s="257" t="s">
        <v>269</v>
      </c>
      <c r="E41" s="257">
        <v>57</v>
      </c>
      <c r="F41" s="257" t="s">
        <v>267</v>
      </c>
      <c r="G41" s="257">
        <v>36</v>
      </c>
      <c r="H41" s="257">
        <v>15</v>
      </c>
      <c r="I41" s="257">
        <v>21</v>
      </c>
      <c r="J41" s="258">
        <v>1652</v>
      </c>
    </row>
    <row r="42" spans="2:10">
      <c r="B42" s="256">
        <v>74002</v>
      </c>
      <c r="C42" s="257" t="s">
        <v>282</v>
      </c>
      <c r="D42" s="257" t="s">
        <v>263</v>
      </c>
      <c r="E42" s="257">
        <v>34</v>
      </c>
      <c r="F42" s="257" t="s">
        <v>272</v>
      </c>
      <c r="G42" s="257">
        <v>28</v>
      </c>
      <c r="H42" s="257">
        <v>10</v>
      </c>
      <c r="I42" s="257">
        <v>18</v>
      </c>
      <c r="J42" s="258">
        <v>1283</v>
      </c>
    </row>
    <row r="43" spans="2:10">
      <c r="B43" s="256">
        <v>98546</v>
      </c>
      <c r="C43" s="257" t="s">
        <v>283</v>
      </c>
      <c r="D43" s="257" t="s">
        <v>263</v>
      </c>
      <c r="E43" s="257">
        <v>55</v>
      </c>
      <c r="F43" s="257" t="s">
        <v>266</v>
      </c>
      <c r="G43" s="257">
        <v>20</v>
      </c>
      <c r="H43" s="257">
        <v>15</v>
      </c>
      <c r="I43" s="257">
        <v>5</v>
      </c>
      <c r="J43" s="258">
        <v>1326</v>
      </c>
    </row>
    <row r="44" spans="2:10">
      <c r="B44" s="256">
        <v>76668</v>
      </c>
      <c r="C44" s="257" t="s">
        <v>284</v>
      </c>
      <c r="D44" s="257" t="s">
        <v>263</v>
      </c>
      <c r="E44" s="257">
        <v>54</v>
      </c>
      <c r="F44" s="257" t="s">
        <v>272</v>
      </c>
      <c r="G44" s="257">
        <v>48</v>
      </c>
      <c r="H44" s="257">
        <v>43</v>
      </c>
      <c r="I44" s="257">
        <v>5</v>
      </c>
      <c r="J44" s="258">
        <v>2533</v>
      </c>
    </row>
    <row r="45" spans="2:10">
      <c r="B45" s="256">
        <v>79572</v>
      </c>
      <c r="C45" s="257" t="s">
        <v>285</v>
      </c>
      <c r="D45" s="257" t="s">
        <v>269</v>
      </c>
      <c r="E45" s="257">
        <v>23</v>
      </c>
      <c r="F45" s="257" t="s">
        <v>264</v>
      </c>
      <c r="G45" s="257">
        <v>41</v>
      </c>
      <c r="H45" s="257">
        <v>13</v>
      </c>
      <c r="I45" s="257">
        <v>28</v>
      </c>
      <c r="J45" s="258">
        <v>2794</v>
      </c>
    </row>
    <row r="46" spans="2:10">
      <c r="B46" s="256">
        <v>17703</v>
      </c>
      <c r="C46" s="257" t="s">
        <v>285</v>
      </c>
      <c r="D46" s="257" t="s">
        <v>269</v>
      </c>
      <c r="E46" s="257">
        <v>40</v>
      </c>
      <c r="F46" s="257" t="s">
        <v>266</v>
      </c>
      <c r="G46" s="257">
        <v>39</v>
      </c>
      <c r="H46" s="257">
        <v>33</v>
      </c>
      <c r="I46" s="257">
        <v>6</v>
      </c>
      <c r="J46" s="258">
        <v>2842</v>
      </c>
    </row>
    <row r="47" spans="2:10">
      <c r="B47" s="256">
        <v>72806</v>
      </c>
      <c r="C47" s="257" t="s">
        <v>285</v>
      </c>
      <c r="D47" s="257" t="s">
        <v>269</v>
      </c>
      <c r="E47" s="257">
        <v>27</v>
      </c>
      <c r="F47" s="257" t="s">
        <v>266</v>
      </c>
      <c r="G47" s="257">
        <v>29</v>
      </c>
      <c r="H47" s="257">
        <v>18</v>
      </c>
      <c r="I47" s="257">
        <v>11</v>
      </c>
      <c r="J47" s="258">
        <v>1736</v>
      </c>
    </row>
    <row r="48" spans="2:10">
      <c r="B48" s="256">
        <v>21182</v>
      </c>
      <c r="C48" s="257" t="s">
        <v>285</v>
      </c>
      <c r="D48" s="257" t="s">
        <v>263</v>
      </c>
      <c r="E48" s="257">
        <v>48</v>
      </c>
      <c r="F48" s="257" t="s">
        <v>286</v>
      </c>
      <c r="G48" s="257">
        <v>10</v>
      </c>
      <c r="H48" s="257">
        <v>1</v>
      </c>
      <c r="I48" s="257">
        <v>9</v>
      </c>
      <c r="J48" s="258">
        <v>652</v>
      </c>
    </row>
    <row r="49" spans="2:10">
      <c r="B49" s="259">
        <v>10875</v>
      </c>
      <c r="C49" s="260" t="s">
        <v>285</v>
      </c>
      <c r="D49" s="260" t="s">
        <v>263</v>
      </c>
      <c r="E49" s="260">
        <v>38</v>
      </c>
      <c r="F49" s="260" t="s">
        <v>264</v>
      </c>
      <c r="G49" s="260">
        <v>5</v>
      </c>
      <c r="H49" s="260">
        <v>5</v>
      </c>
      <c r="I49" s="260">
        <v>0</v>
      </c>
      <c r="J49" s="261">
        <v>327</v>
      </c>
    </row>
  </sheetData>
  <sortState xmlns:xlrd2="http://schemas.microsoft.com/office/spreadsheetml/2017/richdata2" ref="B16:J49">
    <sortCondition ref="C16:C49"/>
    <sortCondition descending="1" ref="G16:G49"/>
  </sortState>
  <conditionalFormatting sqref="A1:A2">
    <cfRule type="expression" dxfId="163" priority="12">
      <formula>$A$2/$B$2&gt;=0.076</formula>
    </cfRule>
  </conditionalFormatting>
  <conditionalFormatting sqref="A1:O2 Q1:R1 X1:AO2 P2:R2">
    <cfRule type="expression" dxfId="162" priority="5">
      <formula>$P$1="Feedback OFF"</formula>
    </cfRule>
  </conditionalFormatting>
  <conditionalFormatting sqref="A3:AA100">
    <cfRule type="expression" dxfId="160" priority="2" stopIfTrue="1">
      <formula>$D$2="DRAGGING CELLS IS NOT PERMITTED. PLEASE UNDO LAST ACTION!!"</formula>
    </cfRule>
  </conditionalFormatting>
  <conditionalFormatting sqref="B1:B2">
    <cfRule type="expression" dxfId="155" priority="13">
      <formula>$A$2/$B$2&gt;=0.153</formula>
    </cfRule>
  </conditionalFormatting>
  <conditionalFormatting sqref="C1:C2">
    <cfRule type="expression" dxfId="154" priority="14">
      <formula>$A$2/$B$2&gt;=0.23</formula>
    </cfRule>
  </conditionalFormatting>
  <conditionalFormatting sqref="D1:D2">
    <cfRule type="expression" dxfId="153" priority="15">
      <formula>$A$2/$B$2&gt;=0.307</formula>
    </cfRule>
  </conditionalFormatting>
  <conditionalFormatting sqref="E1:E2">
    <cfRule type="expression" dxfId="152" priority="16">
      <formula>$A$2/$B$2&gt;=0.384</formula>
    </cfRule>
  </conditionalFormatting>
  <conditionalFormatting sqref="F1:F2">
    <cfRule type="expression" dxfId="151" priority="17">
      <formula>$A$2/$B$2&gt;=0.461</formula>
    </cfRule>
  </conditionalFormatting>
  <conditionalFormatting sqref="G1:G2">
    <cfRule type="expression" dxfId="150" priority="18">
      <formula>$A$2/$B$2&gt;=0.538</formula>
    </cfRule>
  </conditionalFormatting>
  <conditionalFormatting sqref="H1:H2">
    <cfRule type="expression" dxfId="149" priority="19">
      <formula>$A$2/$B$2&gt;=0.615</formula>
    </cfRule>
  </conditionalFormatting>
  <conditionalFormatting sqref="I1:P2">
    <cfRule type="expression" dxfId="147" priority="20">
      <formula>$A$2/$B$2&gt;=0.692</formula>
    </cfRule>
  </conditionalFormatting>
  <conditionalFormatting sqref="L1">
    <cfRule type="expression" dxfId="146" priority="8">
      <formula>$A$2/$B$2&gt;=0.846</formula>
    </cfRule>
  </conditionalFormatting>
  <conditionalFormatting sqref="O1">
    <cfRule type="expression" dxfId="145" priority="11">
      <formula>$A$2/$B$2&gt;=0.846</formula>
    </cfRule>
  </conditionalFormatting>
  <conditionalFormatting sqref="P1">
    <cfRule type="expression" dxfId="144" priority="6">
      <formula>$P$1&lt;&gt;""</formula>
    </cfRule>
  </conditionalFormatting>
  <conditionalFormatting sqref="Q1:R2">
    <cfRule type="expression" dxfId="143" priority="7">
      <formula>$A$2/$B$2&gt;=0.846</formula>
    </cfRule>
  </conditionalFormatting>
  <conditionalFormatting sqref="X1:AF1 AH1:AK1 AM1:AO1 X2:AO2">
    <cfRule type="expression" dxfId="142" priority="21">
      <formula>$A$2/$B$2&gt;=1</formula>
    </cfRule>
  </conditionalFormatting>
  <conditionalFormatting sqref="AG1">
    <cfRule type="expression" dxfId="141" priority="10">
      <formula>$A$2/$B$2&gt;=0.846</formula>
    </cfRule>
  </conditionalFormatting>
  <conditionalFormatting sqref="AL1">
    <cfRule type="expression" dxfId="140" priority="9">
      <formula>$A$2/$B$2&gt;=0.846</formula>
    </cfRule>
  </conditionalFormatting>
  <dataValidations count="1">
    <dataValidation type="list" allowBlank="1" showInputMessage="1" showErrorMessage="1" sqref="P1" xr:uid="{3BADAB2A-4838-4369-8C2A-FB9DC3BE4A79}">
      <formula1>"Feedback ON, Taunting ON, Feedback OFF"</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stopIfTrue="1" id="{E250A6C0-5572-4DFF-ACA6-65C29970C087}">
            <xm:f>Scoreboard!$E$4="Excel version: Invalid"</xm:f>
            <x14:dxf>
              <font>
                <color rgb="FF9C0006"/>
              </font>
              <fill>
                <patternFill>
                  <fgColor indexed="64"/>
                  <bgColor rgb="FFFFC7CE"/>
                </patternFill>
              </fill>
            </x14:dxf>
          </x14:cfRule>
          <x14:cfRule type="expression" priority="3" stopIfTrue="1" id="{4B6CE16F-5FAC-4717-A8D7-6D6A34C87E7F}">
            <xm:f>Scoreboard!$F$27&lt;&gt;""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50C7E9E0-F37A-400C-93F3-01D3BF9D7A40}">
            <xm:f>AND($P$1&lt;&gt;"Feedback OFF",IF('7 SortSC'!A3=Feedback_SFX!$C$2, TRUE, FALSE))</xm:f>
            <x14:dxf>
              <fill>
                <patternFill>
                  <bgColor rgb="FFCEEED0"/>
                </patternFill>
              </fill>
            </x14:dxf>
          </x14:cfRule>
          <x14:cfRule type="expression" priority="23" stopIfTrue="1" id="{5A252B73-14B8-419B-A570-7932AF701B7C}">
            <xm:f>AND($P$1&lt;&gt;"Feedback OFF",IF('7 SortSC'!A3=Feedback_SFX!$K$2, TRUE, FALSE))</xm:f>
            <x14:dxf>
              <fill>
                <patternFill>
                  <bgColor rgb="FFFFFF64"/>
                </patternFill>
              </fill>
            </x14:dxf>
          </x14:cfRule>
          <x14:cfRule type="expression" priority="24" stopIfTrue="1" id="{94DC93A7-57B0-4505-9E91-6F8170D89BD3}">
            <xm:f>AND($P$1&lt;&gt;"Feedback OFF",AND(IF('7 SortSC'!A3&lt;&gt;Feedback_SFX!$C$2, TRUE, FALSE),'7 SortSC'!A3&lt;&gt;"",_xlfn.ISFORMULA('7 SortSC'!A3)))</xm:f>
            <x14:dxf>
              <fill>
                <patternFill>
                  <bgColor rgb="FFFF99CC"/>
                </patternFill>
              </fill>
            </x14:dxf>
          </x14:cfRule>
          <xm:sqref>A3:AL49</xm:sqref>
        </x14:conditionalFormatting>
        <x14:conditionalFormatting xmlns:xm="http://schemas.microsoft.com/office/excel/2006/main">
          <x14:cfRule type="expression" priority="4" stopIfTrue="1" id="{4685D1CA-A93B-472F-BC34-91E20B2AA22A}">
            <xm:f>Scoreboard!$F$27&lt;&gt;""</xm:f>
            <x14:dxf>
              <font>
                <color rgb="FF9C0006"/>
              </font>
              <fill>
                <patternFill>
                  <fgColor indexed="64"/>
                  <bgColor rgb="FFFFC7CE"/>
                </patternFill>
              </fill>
            </x14:dxf>
          </x14:cfRule>
          <xm:sqref>I1:N1</xm:sqref>
        </x14:conditionalFormatting>
      </x14:conditionalFormattings>
    </ext>
  </extLs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EC805-9E47-4044-B225-8726658669B9}">
  <sheetPr>
    <tabColor rgb="FF4FADEA"/>
  </sheetPr>
  <dimension ref="A1:AO49"/>
  <sheetViews>
    <sheetView workbookViewId="0">
      <pane ySplit="2" topLeftCell="A3" activePane="bottomLeft" state="frozen"/>
      <selection pane="bottomLeft" activeCell="A3" sqref="A3:XFD3"/>
    </sheetView>
  </sheetViews>
  <sheetFormatPr defaultColWidth="10.75" defaultRowHeight="8.25"/>
  <cols>
    <col min="1" max="1" width="2.5" style="179" customWidth="1"/>
    <col min="2" max="2" width="16.25" style="179" customWidth="1"/>
    <col min="3" max="3" width="10.5" style="179" bestFit="1" customWidth="1"/>
    <col min="4" max="4" width="12.25" style="179" bestFit="1" customWidth="1"/>
    <col min="5" max="5" width="9.25" style="179" bestFit="1" customWidth="1"/>
    <col min="6" max="6" width="21.75" style="179" customWidth="1"/>
    <col min="7" max="7" width="20.5" style="179" bestFit="1" customWidth="1"/>
    <col min="8" max="8" width="19" style="179" bestFit="1" customWidth="1"/>
    <col min="9" max="9" width="20.75" style="179" bestFit="1" customWidth="1"/>
    <col min="10" max="10" width="14.5" style="179" customWidth="1"/>
    <col min="11" max="11" width="11.25" style="179" bestFit="1" customWidth="1"/>
    <col min="12" max="12" width="16" style="179" bestFit="1" customWidth="1"/>
    <col min="13" max="13" width="15" style="179" bestFit="1" customWidth="1"/>
    <col min="14" max="14" width="12.75" style="179" bestFit="1" customWidth="1"/>
    <col min="15" max="16384" width="10.75" style="179"/>
  </cols>
  <sheetData>
    <row r="1" spans="1:41" ht="22.15" customHeight="1">
      <c r="A1" s="179" t="s">
        <v>556</v>
      </c>
      <c r="B1" s="179" t="s">
        <v>557</v>
      </c>
      <c r="C1" s="179" t="s">
        <v>558</v>
      </c>
      <c r="D1" s="178"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I1" s="178" t="str">
        <f>'7 SortSC'!$I$1</f>
        <v>Connor Guarino</v>
      </c>
      <c r="J1" s="178"/>
      <c r="K1" s="178"/>
      <c r="L1" s="178" t="s">
        <v>559</v>
      </c>
      <c r="M1" s="178"/>
      <c r="N1" s="178"/>
      <c r="O1" s="178"/>
      <c r="P1" s="178" t="s">
        <v>560</v>
      </c>
      <c r="Q1" s="178"/>
      <c r="R1" s="178"/>
      <c r="S1" s="174"/>
      <c r="T1" s="174"/>
      <c r="U1" s="174"/>
      <c r="V1" s="174"/>
      <c r="W1" s="174"/>
      <c r="X1" s="179" t="str">
        <f t="shared" ref="X1:AA2" si="0">A1</f>
        <v>earned</v>
      </c>
      <c r="Y1" s="179" t="str">
        <f t="shared" si="0"/>
        <v>possible</v>
      </c>
      <c r="Z1" s="179" t="str">
        <f t="shared" si="0"/>
        <v>cell</v>
      </c>
      <c r="AA1" s="178" t="str">
        <f t="shared" ca="1" si="0"/>
        <v>error</v>
      </c>
      <c r="AD1" s="174"/>
      <c r="AE1" s="174"/>
      <c r="AF1" s="178" t="str">
        <f>I1</f>
        <v>Connor Guarino</v>
      </c>
      <c r="AG1" s="178"/>
      <c r="AH1" s="174"/>
      <c r="AI1" s="174"/>
      <c r="AJ1" s="174"/>
      <c r="AK1" s="174"/>
      <c r="AL1" s="178" t="s">
        <v>559</v>
      </c>
      <c r="AM1" s="174"/>
      <c r="AN1" s="174"/>
      <c r="AO1" s="174"/>
    </row>
    <row r="2" spans="1:41" ht="22.9" customHeight="1">
      <c r="A2" s="179">
        <f ca="1">'7 SortSC'!$A$2</f>
        <v>5</v>
      </c>
      <c r="B2" s="180">
        <f>'7 SortSC'!$B$2</f>
        <v>5</v>
      </c>
      <c r="C2" s="179" t="str" cm="1">
        <f t="array" aca="1" ref="C2" ca="1">SUBSTITUTE(IF(LEN(CELL("address"))&lt;15,CELL("address"),""),"$","")</f>
        <v/>
      </c>
      <c r="D2" s="178" t="str">
        <f ca="1">IF(ISNUMBER(SEARCH("#REF!",_xlfn.FORMULATEXT(INDIRECT("'7 SortSC'!"&amp;C2)))),"DRAGGING CELLS IS NOT PERMITTED. PLEASE UNDO LAST ACTION!!",IF($P$1&lt;&gt;"Feedback OFF",IFERROR(HLOOKUP(INDIRECT("'7 SortSC'!"&amp;C2),Feedback_SFX!$B$2:$N$10,IF($P$1="Feedback ON", 2, Feedback_SFX!B1), FALSE), ""),""))</f>
        <v/>
      </c>
      <c r="I2" s="181"/>
      <c r="S2" s="174"/>
      <c r="T2" s="174"/>
      <c r="U2" s="174"/>
      <c r="V2" s="174"/>
      <c r="W2" s="174"/>
      <c r="X2" s="182">
        <f t="shared" ca="1" si="0"/>
        <v>5</v>
      </c>
      <c r="Y2" s="182">
        <f t="shared" si="0"/>
        <v>5</v>
      </c>
      <c r="Z2" s="182" t="str">
        <f t="shared" ca="1" si="0"/>
        <v/>
      </c>
      <c r="AA2" s="178" t="str">
        <f t="shared" ca="1" si="0"/>
        <v/>
      </c>
      <c r="AD2" s="174"/>
      <c r="AE2" s="174"/>
      <c r="AF2" s="174"/>
      <c r="AG2" s="174"/>
      <c r="AH2" s="174"/>
      <c r="AI2" s="174"/>
      <c r="AJ2" s="174"/>
      <c r="AK2" s="174"/>
      <c r="AL2" s="174"/>
      <c r="AM2" s="174"/>
      <c r="AN2" s="174"/>
      <c r="AO2" s="174"/>
    </row>
    <row r="4" spans="1:41">
      <c r="B4" s="175" t="s">
        <v>250</v>
      </c>
    </row>
    <row r="5" spans="1:41">
      <c r="B5" s="174" t="s">
        <v>251</v>
      </c>
    </row>
    <row r="6" spans="1:41">
      <c r="B6" s="174"/>
    </row>
    <row r="8" spans="1:41">
      <c r="B8" s="189" t="s">
        <v>252</v>
      </c>
    </row>
    <row r="9" spans="1:41">
      <c r="B9" s="175"/>
      <c r="C9" s="175"/>
      <c r="D9" s="175"/>
      <c r="E9" s="175"/>
      <c r="F9" s="175"/>
      <c r="G9" s="175"/>
      <c r="H9" s="175"/>
      <c r="I9" s="175"/>
      <c r="J9" s="175"/>
    </row>
    <row r="12" spans="1:41">
      <c r="B12" s="178" t="s">
        <v>253</v>
      </c>
    </row>
    <row r="13" spans="1:41">
      <c r="B13" s="263" t="str">
        <f>_xlfn.CONCAT($G$16:$G$49)</f>
        <v>3635441533925387153924211142351673328201964236282048413929105</v>
      </c>
      <c r="D13" s="179" t="s">
        <v>254</v>
      </c>
    </row>
    <row r="15" spans="1:41" s="181" customFormat="1">
      <c r="B15" s="181" t="s">
        <v>255</v>
      </c>
      <c r="C15" s="181" t="s">
        <v>238</v>
      </c>
      <c r="D15" s="181" t="s">
        <v>256</v>
      </c>
      <c r="E15" s="181" t="s">
        <v>257</v>
      </c>
      <c r="F15" s="181" t="s">
        <v>258</v>
      </c>
      <c r="G15" s="181" t="s">
        <v>259</v>
      </c>
      <c r="H15" s="181" t="s">
        <v>260</v>
      </c>
      <c r="I15" s="181" t="s">
        <v>261</v>
      </c>
      <c r="J15" s="181" t="s">
        <v>202</v>
      </c>
    </row>
    <row r="16" spans="1:41">
      <c r="B16" s="179">
        <v>69915</v>
      </c>
      <c r="C16" s="179" t="s">
        <v>262</v>
      </c>
      <c r="D16" s="179" t="s">
        <v>263</v>
      </c>
      <c r="E16" s="179">
        <v>33</v>
      </c>
      <c r="F16" s="179" t="s">
        <v>264</v>
      </c>
      <c r="G16" s="179">
        <v>36</v>
      </c>
      <c r="H16" s="179">
        <v>34</v>
      </c>
      <c r="I16" s="179">
        <v>2</v>
      </c>
      <c r="J16" s="264">
        <v>2168</v>
      </c>
    </row>
    <row r="17" spans="2:10">
      <c r="B17" s="179">
        <v>42961</v>
      </c>
      <c r="C17" s="179" t="s">
        <v>262</v>
      </c>
      <c r="D17" s="179" t="s">
        <v>263</v>
      </c>
      <c r="E17" s="179">
        <v>23</v>
      </c>
      <c r="F17" s="179" t="s">
        <v>264</v>
      </c>
      <c r="G17" s="179">
        <v>35</v>
      </c>
      <c r="H17" s="179">
        <v>23</v>
      </c>
      <c r="I17" s="179">
        <v>12</v>
      </c>
      <c r="J17" s="264">
        <v>2089</v>
      </c>
    </row>
    <row r="18" spans="2:10">
      <c r="B18" s="179">
        <v>49549</v>
      </c>
      <c r="C18" s="179" t="s">
        <v>265</v>
      </c>
      <c r="D18" s="179" t="s">
        <v>263</v>
      </c>
      <c r="E18" s="179">
        <v>53</v>
      </c>
      <c r="F18" s="179" t="s">
        <v>266</v>
      </c>
      <c r="G18" s="179">
        <v>44</v>
      </c>
      <c r="H18" s="179">
        <v>25</v>
      </c>
      <c r="I18" s="179">
        <v>19</v>
      </c>
      <c r="J18" s="264">
        <v>2651</v>
      </c>
    </row>
    <row r="19" spans="2:10">
      <c r="B19" s="179">
        <v>77071</v>
      </c>
      <c r="C19" s="179" t="s">
        <v>265</v>
      </c>
      <c r="D19" s="179" t="s">
        <v>263</v>
      </c>
      <c r="E19" s="179">
        <v>50</v>
      </c>
      <c r="F19" s="179" t="s">
        <v>267</v>
      </c>
      <c r="G19" s="179">
        <v>15</v>
      </c>
      <c r="H19" s="179">
        <v>12</v>
      </c>
      <c r="I19" s="179">
        <v>3</v>
      </c>
      <c r="J19" s="264">
        <v>823</v>
      </c>
    </row>
    <row r="20" spans="2:10">
      <c r="B20" s="179">
        <v>78211</v>
      </c>
      <c r="C20" s="179" t="s">
        <v>268</v>
      </c>
      <c r="D20" s="179" t="s">
        <v>269</v>
      </c>
      <c r="E20" s="179">
        <v>28</v>
      </c>
      <c r="F20" s="179" t="s">
        <v>270</v>
      </c>
      <c r="G20" s="179">
        <v>3</v>
      </c>
      <c r="H20" s="179">
        <v>0</v>
      </c>
      <c r="I20" s="179">
        <v>3</v>
      </c>
      <c r="J20" s="264">
        <v>162</v>
      </c>
    </row>
    <row r="21" spans="2:10">
      <c r="B21" s="179">
        <v>22679</v>
      </c>
      <c r="C21" s="179" t="s">
        <v>243</v>
      </c>
      <c r="D21" s="179" t="s">
        <v>263</v>
      </c>
      <c r="E21" s="179">
        <v>55</v>
      </c>
      <c r="F21" s="179" t="s">
        <v>267</v>
      </c>
      <c r="G21" s="179">
        <v>39</v>
      </c>
      <c r="H21" s="179">
        <v>31</v>
      </c>
      <c r="I21" s="179">
        <v>8</v>
      </c>
      <c r="J21" s="264">
        <v>2399</v>
      </c>
    </row>
    <row r="22" spans="2:10">
      <c r="B22" s="179">
        <v>64421</v>
      </c>
      <c r="C22" s="179" t="s">
        <v>243</v>
      </c>
      <c r="D22" s="179" t="s">
        <v>263</v>
      </c>
      <c r="E22" s="179">
        <v>36</v>
      </c>
      <c r="F22" s="179" t="s">
        <v>270</v>
      </c>
      <c r="G22" s="179">
        <v>25</v>
      </c>
      <c r="H22" s="179">
        <v>21</v>
      </c>
      <c r="I22" s="179">
        <v>9</v>
      </c>
      <c r="J22" s="264">
        <v>2105</v>
      </c>
    </row>
    <row r="23" spans="2:10">
      <c r="B23" s="179">
        <v>63213</v>
      </c>
      <c r="C23" s="179" t="s">
        <v>271</v>
      </c>
      <c r="D23" s="179" t="s">
        <v>263</v>
      </c>
      <c r="E23" s="179">
        <v>46</v>
      </c>
      <c r="F23" s="179" t="s">
        <v>272</v>
      </c>
      <c r="G23" s="179">
        <v>38</v>
      </c>
      <c r="H23" s="179">
        <v>30</v>
      </c>
      <c r="I23" s="179">
        <v>8</v>
      </c>
      <c r="J23" s="264">
        <v>2476</v>
      </c>
    </row>
    <row r="24" spans="2:10">
      <c r="B24" s="179">
        <v>56248</v>
      </c>
      <c r="C24" s="179" t="s">
        <v>271</v>
      </c>
      <c r="D24" s="179" t="s">
        <v>263</v>
      </c>
      <c r="E24" s="179">
        <v>43</v>
      </c>
      <c r="F24" s="179" t="s">
        <v>270</v>
      </c>
      <c r="G24" s="179">
        <v>7</v>
      </c>
      <c r="H24" s="179">
        <v>7</v>
      </c>
      <c r="I24" s="179">
        <v>0</v>
      </c>
      <c r="J24" s="264">
        <v>425</v>
      </c>
    </row>
    <row r="25" spans="2:10">
      <c r="B25" s="179">
        <v>87710</v>
      </c>
      <c r="C25" s="179" t="s">
        <v>273</v>
      </c>
      <c r="D25" s="179" t="s">
        <v>269</v>
      </c>
      <c r="E25" s="179">
        <v>41</v>
      </c>
      <c r="F25" s="179" t="s">
        <v>270</v>
      </c>
      <c r="G25" s="179">
        <v>15</v>
      </c>
      <c r="H25" s="179">
        <v>7</v>
      </c>
      <c r="I25" s="179">
        <v>8</v>
      </c>
      <c r="J25" s="264">
        <v>862</v>
      </c>
    </row>
    <row r="26" spans="2:10">
      <c r="B26" s="179">
        <v>37701</v>
      </c>
      <c r="C26" s="179" t="s">
        <v>274</v>
      </c>
      <c r="D26" s="179" t="s">
        <v>263</v>
      </c>
      <c r="E26" s="179">
        <v>57</v>
      </c>
      <c r="F26" s="179" t="s">
        <v>272</v>
      </c>
      <c r="G26" s="179">
        <v>39</v>
      </c>
      <c r="H26" s="179">
        <v>29</v>
      </c>
      <c r="I26" s="179">
        <v>10</v>
      </c>
      <c r="J26" s="264">
        <v>2192</v>
      </c>
    </row>
    <row r="27" spans="2:10">
      <c r="B27" s="179">
        <v>64414</v>
      </c>
      <c r="C27" s="179" t="s">
        <v>275</v>
      </c>
      <c r="D27" s="179" t="s">
        <v>263</v>
      </c>
      <c r="E27" s="179">
        <v>28</v>
      </c>
      <c r="F27" s="179" t="s">
        <v>264</v>
      </c>
      <c r="G27" s="179">
        <v>24</v>
      </c>
      <c r="H27" s="179">
        <v>20</v>
      </c>
      <c r="I27" s="179">
        <v>4</v>
      </c>
      <c r="J27" s="264">
        <v>1409</v>
      </c>
    </row>
    <row r="28" spans="2:10">
      <c r="B28" s="179">
        <v>48826</v>
      </c>
      <c r="C28" s="179" t="s">
        <v>275</v>
      </c>
      <c r="D28" s="179" t="s">
        <v>263</v>
      </c>
      <c r="E28" s="179">
        <v>22</v>
      </c>
      <c r="F28" s="179" t="s">
        <v>266</v>
      </c>
      <c r="G28" s="179">
        <v>21</v>
      </c>
      <c r="H28" s="179">
        <v>12</v>
      </c>
      <c r="I28" s="179">
        <v>9</v>
      </c>
      <c r="J28" s="264">
        <v>1307</v>
      </c>
    </row>
    <row r="29" spans="2:10">
      <c r="B29" s="179">
        <v>80980</v>
      </c>
      <c r="C29" s="179" t="s">
        <v>275</v>
      </c>
      <c r="D29" s="179" t="s">
        <v>269</v>
      </c>
      <c r="E29" s="179">
        <v>50</v>
      </c>
      <c r="F29" s="179" t="s">
        <v>270</v>
      </c>
      <c r="G29" s="179">
        <v>11</v>
      </c>
      <c r="H29" s="179">
        <v>8</v>
      </c>
      <c r="I29" s="179">
        <v>3</v>
      </c>
      <c r="J29" s="264">
        <v>678</v>
      </c>
    </row>
    <row r="30" spans="2:10">
      <c r="B30" s="179">
        <v>55741</v>
      </c>
      <c r="C30" s="179" t="s">
        <v>276</v>
      </c>
      <c r="D30" s="179" t="s">
        <v>263</v>
      </c>
      <c r="E30" s="179">
        <v>32</v>
      </c>
      <c r="F30" s="179" t="s">
        <v>272</v>
      </c>
      <c r="G30" s="179">
        <v>42</v>
      </c>
      <c r="H30" s="179">
        <v>38</v>
      </c>
      <c r="I30" s="179">
        <v>4</v>
      </c>
      <c r="J30" s="264">
        <v>2761</v>
      </c>
    </row>
    <row r="31" spans="2:10">
      <c r="B31" s="179">
        <v>78926</v>
      </c>
      <c r="C31" s="179" t="s">
        <v>277</v>
      </c>
      <c r="D31" s="179" t="s">
        <v>263</v>
      </c>
      <c r="E31" s="179">
        <v>38</v>
      </c>
      <c r="F31" s="179" t="s">
        <v>270</v>
      </c>
      <c r="G31" s="179">
        <v>35</v>
      </c>
      <c r="H31" s="179">
        <v>26</v>
      </c>
      <c r="I31" s="179">
        <v>9</v>
      </c>
      <c r="J31" s="264">
        <v>2208</v>
      </c>
    </row>
    <row r="32" spans="2:10">
      <c r="B32" s="179">
        <v>65668</v>
      </c>
      <c r="C32" s="179" t="s">
        <v>277</v>
      </c>
      <c r="D32" s="179" t="s">
        <v>263</v>
      </c>
      <c r="E32" s="179">
        <v>57</v>
      </c>
      <c r="F32" s="179" t="s">
        <v>278</v>
      </c>
      <c r="G32" s="179">
        <v>1</v>
      </c>
      <c r="H32" s="179">
        <v>0</v>
      </c>
      <c r="I32" s="179">
        <v>1</v>
      </c>
      <c r="J32" s="264">
        <v>47</v>
      </c>
    </row>
    <row r="33" spans="2:10">
      <c r="B33" s="179">
        <v>62657</v>
      </c>
      <c r="C33" s="179" t="s">
        <v>279</v>
      </c>
      <c r="D33" s="179" t="s">
        <v>263</v>
      </c>
      <c r="E33" s="179">
        <v>23</v>
      </c>
      <c r="F33" s="179" t="s">
        <v>270</v>
      </c>
      <c r="G33" s="179">
        <v>6</v>
      </c>
      <c r="H33" s="179">
        <v>2</v>
      </c>
      <c r="I33" s="179">
        <v>4</v>
      </c>
      <c r="J33" s="264">
        <v>321</v>
      </c>
    </row>
    <row r="34" spans="2:10">
      <c r="B34" s="179">
        <v>11281</v>
      </c>
      <c r="C34" s="179" t="s">
        <v>280</v>
      </c>
      <c r="D34" s="179" t="s">
        <v>269</v>
      </c>
      <c r="E34" s="179">
        <v>38</v>
      </c>
      <c r="F34" s="179" t="s">
        <v>270</v>
      </c>
      <c r="G34" s="179">
        <v>7</v>
      </c>
      <c r="H34" s="179">
        <v>5</v>
      </c>
      <c r="I34" s="179">
        <v>2</v>
      </c>
      <c r="J34" s="264">
        <v>422</v>
      </c>
    </row>
    <row r="35" spans="2:10">
      <c r="B35" s="179">
        <v>10277</v>
      </c>
      <c r="C35" s="179" t="s">
        <v>281</v>
      </c>
      <c r="D35" s="179" t="s">
        <v>263</v>
      </c>
      <c r="E35" s="179">
        <v>37</v>
      </c>
      <c r="F35" s="179" t="s">
        <v>272</v>
      </c>
      <c r="G35" s="179">
        <v>33</v>
      </c>
      <c r="H35" s="179">
        <v>27</v>
      </c>
      <c r="I35" s="179">
        <v>6</v>
      </c>
      <c r="J35" s="264">
        <v>1980</v>
      </c>
    </row>
    <row r="36" spans="2:10">
      <c r="B36" s="179">
        <v>36314</v>
      </c>
      <c r="C36" s="179" t="s">
        <v>281</v>
      </c>
      <c r="D36" s="179" t="s">
        <v>269</v>
      </c>
      <c r="E36" s="179">
        <v>56</v>
      </c>
      <c r="F36" s="179" t="s">
        <v>272</v>
      </c>
      <c r="G36" s="179">
        <v>28</v>
      </c>
      <c r="H36" s="179">
        <v>19</v>
      </c>
      <c r="I36" s="179">
        <v>9</v>
      </c>
      <c r="J36" s="264">
        <v>1870</v>
      </c>
    </row>
    <row r="37" spans="2:10">
      <c r="B37" s="179">
        <v>69555</v>
      </c>
      <c r="C37" s="179" t="s">
        <v>281</v>
      </c>
      <c r="D37" s="179" t="s">
        <v>263</v>
      </c>
      <c r="E37" s="179">
        <v>39</v>
      </c>
      <c r="F37" s="179" t="s">
        <v>272</v>
      </c>
      <c r="G37" s="179">
        <v>20</v>
      </c>
      <c r="H37" s="179">
        <v>14</v>
      </c>
      <c r="I37" s="179">
        <v>6</v>
      </c>
      <c r="J37" s="264">
        <v>1283</v>
      </c>
    </row>
    <row r="38" spans="2:10">
      <c r="B38" s="179">
        <v>19035</v>
      </c>
      <c r="C38" s="179" t="s">
        <v>281</v>
      </c>
      <c r="D38" s="179" t="s">
        <v>269</v>
      </c>
      <c r="E38" s="179">
        <v>35</v>
      </c>
      <c r="F38" s="179" t="s">
        <v>267</v>
      </c>
      <c r="G38" s="179">
        <v>19</v>
      </c>
      <c r="H38" s="179">
        <v>15</v>
      </c>
      <c r="I38" s="179">
        <v>4</v>
      </c>
      <c r="J38" s="264">
        <v>1140</v>
      </c>
    </row>
    <row r="39" spans="2:10">
      <c r="B39" s="179">
        <v>75085</v>
      </c>
      <c r="C39" s="179" t="s">
        <v>281</v>
      </c>
      <c r="D39" s="179" t="s">
        <v>269</v>
      </c>
      <c r="E39" s="179">
        <v>23</v>
      </c>
      <c r="F39" s="179" t="s">
        <v>272</v>
      </c>
      <c r="G39" s="179">
        <v>6</v>
      </c>
      <c r="H39" s="179">
        <v>5</v>
      </c>
      <c r="I39" s="179">
        <v>1</v>
      </c>
      <c r="J39" s="264">
        <v>380</v>
      </c>
    </row>
    <row r="40" spans="2:10">
      <c r="B40" s="179">
        <v>34389</v>
      </c>
      <c r="C40" s="179" t="s">
        <v>282</v>
      </c>
      <c r="D40" s="179" t="s">
        <v>269</v>
      </c>
      <c r="E40" s="179">
        <v>30</v>
      </c>
      <c r="F40" s="179" t="s">
        <v>264</v>
      </c>
      <c r="G40" s="179">
        <v>42</v>
      </c>
      <c r="H40" s="179">
        <v>37</v>
      </c>
      <c r="I40" s="179">
        <v>5</v>
      </c>
      <c r="J40" s="264">
        <v>2645</v>
      </c>
    </row>
    <row r="41" spans="2:10">
      <c r="B41" s="179">
        <v>32626</v>
      </c>
      <c r="C41" s="179" t="s">
        <v>282</v>
      </c>
      <c r="D41" s="179" t="s">
        <v>269</v>
      </c>
      <c r="E41" s="179">
        <v>57</v>
      </c>
      <c r="F41" s="179" t="s">
        <v>267</v>
      </c>
      <c r="G41" s="179">
        <v>36</v>
      </c>
      <c r="H41" s="179">
        <v>15</v>
      </c>
      <c r="I41" s="179">
        <v>21</v>
      </c>
      <c r="J41" s="264">
        <v>1652</v>
      </c>
    </row>
    <row r="42" spans="2:10">
      <c r="B42" s="179">
        <v>74002</v>
      </c>
      <c r="C42" s="179" t="s">
        <v>282</v>
      </c>
      <c r="D42" s="179" t="s">
        <v>263</v>
      </c>
      <c r="E42" s="179">
        <v>34</v>
      </c>
      <c r="F42" s="179" t="s">
        <v>272</v>
      </c>
      <c r="G42" s="179">
        <v>28</v>
      </c>
      <c r="H42" s="179">
        <v>10</v>
      </c>
      <c r="I42" s="179">
        <v>18</v>
      </c>
      <c r="J42" s="264">
        <v>1283</v>
      </c>
    </row>
    <row r="43" spans="2:10">
      <c r="B43" s="179">
        <v>98546</v>
      </c>
      <c r="C43" s="179" t="s">
        <v>283</v>
      </c>
      <c r="D43" s="179" t="s">
        <v>263</v>
      </c>
      <c r="E43" s="179">
        <v>55</v>
      </c>
      <c r="F43" s="179" t="s">
        <v>266</v>
      </c>
      <c r="G43" s="179">
        <v>20</v>
      </c>
      <c r="H43" s="179">
        <v>15</v>
      </c>
      <c r="I43" s="179">
        <v>5</v>
      </c>
      <c r="J43" s="264">
        <v>1326</v>
      </c>
    </row>
    <row r="44" spans="2:10">
      <c r="B44" s="179">
        <v>76668</v>
      </c>
      <c r="C44" s="179" t="s">
        <v>284</v>
      </c>
      <c r="D44" s="179" t="s">
        <v>263</v>
      </c>
      <c r="E44" s="179">
        <v>54</v>
      </c>
      <c r="F44" s="179" t="s">
        <v>272</v>
      </c>
      <c r="G44" s="179">
        <v>48</v>
      </c>
      <c r="H44" s="179">
        <v>43</v>
      </c>
      <c r="I44" s="179">
        <v>5</v>
      </c>
      <c r="J44" s="264">
        <v>2533</v>
      </c>
    </row>
    <row r="45" spans="2:10">
      <c r="B45" s="179">
        <v>79572</v>
      </c>
      <c r="C45" s="179" t="s">
        <v>285</v>
      </c>
      <c r="D45" s="179" t="s">
        <v>269</v>
      </c>
      <c r="E45" s="179">
        <v>23</v>
      </c>
      <c r="F45" s="179" t="s">
        <v>264</v>
      </c>
      <c r="G45" s="179">
        <v>41</v>
      </c>
      <c r="H45" s="179">
        <v>13</v>
      </c>
      <c r="I45" s="179">
        <v>28</v>
      </c>
      <c r="J45" s="264">
        <v>2794</v>
      </c>
    </row>
    <row r="46" spans="2:10">
      <c r="B46" s="179">
        <v>17703</v>
      </c>
      <c r="C46" s="179" t="s">
        <v>285</v>
      </c>
      <c r="D46" s="179" t="s">
        <v>269</v>
      </c>
      <c r="E46" s="179">
        <v>40</v>
      </c>
      <c r="F46" s="179" t="s">
        <v>266</v>
      </c>
      <c r="G46" s="179">
        <v>39</v>
      </c>
      <c r="H46" s="179">
        <v>33</v>
      </c>
      <c r="I46" s="179">
        <v>6</v>
      </c>
      <c r="J46" s="264">
        <v>2842</v>
      </c>
    </row>
    <row r="47" spans="2:10">
      <c r="B47" s="179">
        <v>72806</v>
      </c>
      <c r="C47" s="179" t="s">
        <v>285</v>
      </c>
      <c r="D47" s="179" t="s">
        <v>269</v>
      </c>
      <c r="E47" s="179">
        <v>27</v>
      </c>
      <c r="F47" s="179" t="s">
        <v>266</v>
      </c>
      <c r="G47" s="179">
        <v>29</v>
      </c>
      <c r="H47" s="179">
        <v>18</v>
      </c>
      <c r="I47" s="179">
        <v>11</v>
      </c>
      <c r="J47" s="264">
        <v>1736</v>
      </c>
    </row>
    <row r="48" spans="2:10">
      <c r="B48" s="179">
        <v>21182</v>
      </c>
      <c r="C48" s="179" t="s">
        <v>285</v>
      </c>
      <c r="D48" s="179" t="s">
        <v>263</v>
      </c>
      <c r="E48" s="179">
        <v>48</v>
      </c>
      <c r="F48" s="179" t="s">
        <v>286</v>
      </c>
      <c r="G48" s="179">
        <v>10</v>
      </c>
      <c r="H48" s="179">
        <v>1</v>
      </c>
      <c r="I48" s="179">
        <v>9</v>
      </c>
      <c r="J48" s="264">
        <v>652</v>
      </c>
    </row>
    <row r="49" spans="2:10">
      <c r="B49" s="179">
        <v>10875</v>
      </c>
      <c r="C49" s="179" t="s">
        <v>285</v>
      </c>
      <c r="D49" s="179" t="s">
        <v>263</v>
      </c>
      <c r="E49" s="179">
        <v>38</v>
      </c>
      <c r="F49" s="179" t="s">
        <v>264</v>
      </c>
      <c r="G49" s="179">
        <v>5</v>
      </c>
      <c r="H49" s="179">
        <v>5</v>
      </c>
      <c r="I49" s="179">
        <v>0</v>
      </c>
      <c r="J49" s="264">
        <v>327</v>
      </c>
    </row>
  </sheetData>
  <conditionalFormatting sqref="A1:A2">
    <cfRule type="expression" dxfId="139" priority="8">
      <formula>$A$2/$B$2&gt;=0.076</formula>
    </cfRule>
  </conditionalFormatting>
  <conditionalFormatting sqref="B1:B2">
    <cfRule type="expression" dxfId="138" priority="9">
      <formula>$A$2/$B$2&gt;=0.153</formula>
    </cfRule>
  </conditionalFormatting>
  <conditionalFormatting sqref="C1:C2">
    <cfRule type="expression" dxfId="137" priority="10">
      <formula>$A$2/$B$2&gt;=0.23</formula>
    </cfRule>
  </conditionalFormatting>
  <conditionalFormatting sqref="D1:D2">
    <cfRule type="expression" dxfId="136" priority="11">
      <formula>$A$2/$B$2&gt;=0.307</formula>
    </cfRule>
  </conditionalFormatting>
  <conditionalFormatting sqref="E1:E2">
    <cfRule type="expression" dxfId="135" priority="12">
      <formula>$A$2/$B$2&gt;=0.384</formula>
    </cfRule>
  </conditionalFormatting>
  <conditionalFormatting sqref="F1:F2">
    <cfRule type="expression" dxfId="134" priority="13">
      <formula>$A$2/$B$2&gt;=0.461</formula>
    </cfRule>
  </conditionalFormatting>
  <conditionalFormatting sqref="G1:G2">
    <cfRule type="expression" dxfId="133" priority="14">
      <formula>$A$2/$B$2&gt;=0.538</formula>
    </cfRule>
  </conditionalFormatting>
  <conditionalFormatting sqref="H1:H2">
    <cfRule type="expression" dxfId="132" priority="15">
      <formula>$A$2/$B$2&gt;=0.615</formula>
    </cfRule>
  </conditionalFormatting>
  <conditionalFormatting sqref="I1:P2">
    <cfRule type="expression" dxfId="131" priority="16">
      <formula>$A$2/$B$2&gt;=0.692</formula>
    </cfRule>
  </conditionalFormatting>
  <conditionalFormatting sqref="L1">
    <cfRule type="expression" dxfId="130" priority="4">
      <formula>$A$2/$B$2&gt;=0.846</formula>
    </cfRule>
  </conditionalFormatting>
  <conditionalFormatting sqref="O1">
    <cfRule type="expression" dxfId="129" priority="7">
      <formula>$A$2/$B$2&gt;=0.846</formula>
    </cfRule>
  </conditionalFormatting>
  <conditionalFormatting sqref="P1">
    <cfRule type="expression" dxfId="128" priority="2">
      <formula>$P$1&lt;&gt;""</formula>
    </cfRule>
  </conditionalFormatting>
  <conditionalFormatting sqref="Q1:R1 A1:O2 X1:AO2 P2:R2">
    <cfRule type="expression" dxfId="127" priority="1">
      <formula>$P$1="Feedback OFF"</formula>
    </cfRule>
  </conditionalFormatting>
  <conditionalFormatting sqref="Q1:R2">
    <cfRule type="expression" dxfId="126" priority="3">
      <formula>$A$2/$B$2&gt;=0.846</formula>
    </cfRule>
  </conditionalFormatting>
  <conditionalFormatting sqref="X1:AF1 AH1:AK1 AM1:AO1 X2:AO2">
    <cfRule type="expression" dxfId="125" priority="17">
      <formula>$A$2/$B$2&gt;=1</formula>
    </cfRule>
  </conditionalFormatting>
  <conditionalFormatting sqref="AG1">
    <cfRule type="expression" dxfId="124" priority="6">
      <formula>$A$2/$B$2&gt;=0.846</formula>
    </cfRule>
  </conditionalFormatting>
  <conditionalFormatting sqref="AL1">
    <cfRule type="expression" dxfId="123" priority="5">
      <formula>$A$2/$B$2&gt;=0.846</formula>
    </cfRule>
  </conditionalFormatting>
  <dataValidations count="1">
    <dataValidation type="list" allowBlank="1" showInputMessage="1" showErrorMessage="1" sqref="P1" xr:uid="{EEE1FC04-A512-40BF-8BF6-5285613176C9}">
      <formula1>"Feedback ON, Taunting ON, Feedback OFF"</formula1>
    </dataValidation>
  </dataValidations>
  <pageMargins left="0.7" right="0.7" top="0.75" bottom="0.75" header="0.3" footer="0.3"/>
  <legacyDrawing r:id="rId1"/>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25918-394C-41F8-B7B2-847E964817B3}">
  <sheetPr>
    <tabColor rgb="FF4FADEA"/>
  </sheetPr>
  <dimension ref="B4:J48"/>
  <sheetViews>
    <sheetView workbookViewId="0">
      <selection activeCell="B4" sqref="B4"/>
    </sheetView>
  </sheetViews>
  <sheetFormatPr defaultColWidth="11.25" defaultRowHeight="8.25"/>
  <cols>
    <col min="1" max="1" width="2.25" style="174" customWidth="1"/>
    <col min="2" max="2" width="18.5" style="174" customWidth="1"/>
    <col min="3" max="5" width="11.25" style="174"/>
    <col min="6" max="6" width="18.75" style="174" customWidth="1"/>
    <col min="7" max="7" width="17.75" style="174" customWidth="1"/>
    <col min="8" max="8" width="16.25" style="174" customWidth="1"/>
    <col min="9" max="9" width="18" style="174" customWidth="1"/>
    <col min="10" max="10" width="12.5" style="174" customWidth="1"/>
    <col min="11" max="16384" width="11.25" style="174"/>
  </cols>
  <sheetData>
    <row r="4" spans="2:10">
      <c r="B4" s="175">
        <v>0</v>
      </c>
    </row>
    <row r="5" spans="2:10">
      <c r="B5" s="174">
        <v>0</v>
      </c>
    </row>
    <row r="8" spans="2:10">
      <c r="B8" s="189">
        <v>0</v>
      </c>
    </row>
    <row r="11" spans="2:10">
      <c r="B11" s="178">
        <v>0</v>
      </c>
    </row>
    <row r="12" spans="2:10">
      <c r="B12" s="263">
        <v>5</v>
      </c>
      <c r="D12" s="174">
        <v>0</v>
      </c>
    </row>
    <row r="14" spans="2:10">
      <c r="B14" s="175" t="s">
        <v>572</v>
      </c>
      <c r="C14" s="175" t="s">
        <v>573</v>
      </c>
      <c r="D14" s="175" t="s">
        <v>574</v>
      </c>
      <c r="E14" s="175" t="s">
        <v>575</v>
      </c>
      <c r="F14" s="175" t="s">
        <v>576</v>
      </c>
      <c r="G14" s="175" t="s">
        <v>577</v>
      </c>
      <c r="H14" s="175" t="s">
        <v>578</v>
      </c>
      <c r="I14" s="175" t="s">
        <v>579</v>
      </c>
      <c r="J14" s="175" t="s">
        <v>580</v>
      </c>
    </row>
    <row r="15" spans="2:10" hidden="1">
      <c r="B15" s="179">
        <v>0</v>
      </c>
      <c r="C15" s="179">
        <v>0</v>
      </c>
      <c r="D15" s="179">
        <v>0</v>
      </c>
      <c r="E15" s="179">
        <v>0</v>
      </c>
      <c r="F15" s="179">
        <v>0</v>
      </c>
      <c r="G15" s="179">
        <v>0</v>
      </c>
      <c r="H15" s="179">
        <v>0</v>
      </c>
      <c r="I15" s="179">
        <v>0</v>
      </c>
      <c r="J15" s="271">
        <v>0</v>
      </c>
    </row>
    <row r="16" spans="2:10" hidden="1">
      <c r="B16" s="179">
        <v>0</v>
      </c>
      <c r="C16" s="179">
        <v>0</v>
      </c>
      <c r="D16" s="179">
        <v>0</v>
      </c>
      <c r="E16" s="179">
        <v>0</v>
      </c>
      <c r="F16" s="179">
        <v>0</v>
      </c>
      <c r="G16" s="179">
        <v>0</v>
      </c>
      <c r="H16" s="179">
        <v>0</v>
      </c>
      <c r="I16" s="179">
        <v>0</v>
      </c>
      <c r="J16" s="271">
        <v>0</v>
      </c>
    </row>
    <row r="17" spans="2:10" hidden="1">
      <c r="B17" s="179">
        <v>0</v>
      </c>
      <c r="C17" s="179">
        <v>0</v>
      </c>
      <c r="D17" s="179">
        <v>0</v>
      </c>
      <c r="E17" s="179">
        <v>0</v>
      </c>
      <c r="F17" s="179">
        <v>0</v>
      </c>
      <c r="G17" s="179">
        <v>0</v>
      </c>
      <c r="H17" s="179">
        <v>0</v>
      </c>
      <c r="I17" s="179">
        <v>0</v>
      </c>
      <c r="J17" s="271">
        <v>0</v>
      </c>
    </row>
    <row r="18" spans="2:10" hidden="1">
      <c r="B18" s="179">
        <v>0</v>
      </c>
      <c r="C18" s="179">
        <v>0</v>
      </c>
      <c r="D18" s="179">
        <v>0</v>
      </c>
      <c r="E18" s="179">
        <v>0</v>
      </c>
      <c r="F18" s="179">
        <v>0</v>
      </c>
      <c r="G18" s="179">
        <v>0</v>
      </c>
      <c r="H18" s="179">
        <v>0</v>
      </c>
      <c r="I18" s="179">
        <v>0</v>
      </c>
      <c r="J18" s="271">
        <v>0</v>
      </c>
    </row>
    <row r="19" spans="2:10" hidden="1">
      <c r="B19" s="179">
        <v>0</v>
      </c>
      <c r="C19" s="179">
        <v>0</v>
      </c>
      <c r="D19" s="179">
        <v>0</v>
      </c>
      <c r="E19" s="179">
        <v>0</v>
      </c>
      <c r="F19" s="179">
        <v>0</v>
      </c>
      <c r="G19" s="179">
        <v>0</v>
      </c>
      <c r="H19" s="179">
        <v>0</v>
      </c>
      <c r="I19" s="179">
        <v>0</v>
      </c>
      <c r="J19" s="271">
        <v>0</v>
      </c>
    </row>
    <row r="20" spans="2:10" hidden="1">
      <c r="B20" s="179">
        <v>0</v>
      </c>
      <c r="C20" s="179">
        <v>0</v>
      </c>
      <c r="D20" s="179">
        <v>0</v>
      </c>
      <c r="E20" s="179">
        <v>0</v>
      </c>
      <c r="F20" s="179">
        <v>0</v>
      </c>
      <c r="G20" s="179">
        <v>0</v>
      </c>
      <c r="H20" s="179">
        <v>0</v>
      </c>
      <c r="I20" s="179">
        <v>0</v>
      </c>
      <c r="J20" s="271">
        <v>0</v>
      </c>
    </row>
    <row r="21" spans="2:10" hidden="1">
      <c r="B21" s="179">
        <v>0</v>
      </c>
      <c r="C21" s="179">
        <v>0</v>
      </c>
      <c r="D21" s="179">
        <v>0</v>
      </c>
      <c r="E21" s="179">
        <v>0</v>
      </c>
      <c r="F21" s="179">
        <v>0</v>
      </c>
      <c r="G21" s="179">
        <v>0</v>
      </c>
      <c r="H21" s="179">
        <v>0</v>
      </c>
      <c r="I21" s="179">
        <v>0</v>
      </c>
      <c r="J21" s="271">
        <v>0</v>
      </c>
    </row>
    <row r="22" spans="2:10" hidden="1">
      <c r="B22" s="179">
        <v>0</v>
      </c>
      <c r="C22" s="179">
        <v>0</v>
      </c>
      <c r="D22" s="179">
        <v>0</v>
      </c>
      <c r="E22" s="179">
        <v>0</v>
      </c>
      <c r="F22" s="179">
        <v>0</v>
      </c>
      <c r="G22" s="179">
        <v>0</v>
      </c>
      <c r="H22" s="179">
        <v>0</v>
      </c>
      <c r="I22" s="179">
        <v>0</v>
      </c>
      <c r="J22" s="271">
        <v>0</v>
      </c>
    </row>
    <row r="23" spans="2:10" hidden="1">
      <c r="B23" s="179">
        <v>0</v>
      </c>
      <c r="C23" s="179">
        <v>0</v>
      </c>
      <c r="D23" s="179">
        <v>0</v>
      </c>
      <c r="E23" s="179">
        <v>0</v>
      </c>
      <c r="F23" s="179">
        <v>0</v>
      </c>
      <c r="G23" s="179">
        <v>0</v>
      </c>
      <c r="H23" s="179">
        <v>0</v>
      </c>
      <c r="I23" s="179">
        <v>0</v>
      </c>
      <c r="J23" s="271">
        <v>0</v>
      </c>
    </row>
    <row r="24" spans="2:10" hidden="1">
      <c r="B24" s="179">
        <v>0</v>
      </c>
      <c r="C24" s="179">
        <v>0</v>
      </c>
      <c r="D24" s="179">
        <v>0</v>
      </c>
      <c r="E24" s="179">
        <v>0</v>
      </c>
      <c r="F24" s="179">
        <v>0</v>
      </c>
      <c r="G24" s="179">
        <v>0</v>
      </c>
      <c r="H24" s="179">
        <v>0</v>
      </c>
      <c r="I24" s="179">
        <v>0</v>
      </c>
      <c r="J24" s="271">
        <v>0</v>
      </c>
    </row>
    <row r="25" spans="2:10" hidden="1">
      <c r="B25" s="179">
        <v>0</v>
      </c>
      <c r="C25" s="179">
        <v>0</v>
      </c>
      <c r="D25" s="179">
        <v>0</v>
      </c>
      <c r="E25" s="179">
        <v>0</v>
      </c>
      <c r="F25" s="179">
        <v>0</v>
      </c>
      <c r="G25" s="179">
        <v>0</v>
      </c>
      <c r="H25" s="179">
        <v>0</v>
      </c>
      <c r="I25" s="179">
        <v>0</v>
      </c>
      <c r="J25" s="271">
        <v>0</v>
      </c>
    </row>
    <row r="26" spans="2:10" hidden="1">
      <c r="B26" s="179">
        <v>0</v>
      </c>
      <c r="C26" s="179">
        <v>0</v>
      </c>
      <c r="D26" s="179">
        <v>0</v>
      </c>
      <c r="E26" s="179">
        <v>0</v>
      </c>
      <c r="F26" s="179">
        <v>0</v>
      </c>
      <c r="G26" s="179">
        <v>0</v>
      </c>
      <c r="H26" s="179">
        <v>0</v>
      </c>
      <c r="I26" s="179">
        <v>0</v>
      </c>
      <c r="J26" s="271">
        <v>0</v>
      </c>
    </row>
    <row r="27" spans="2:10">
      <c r="B27" s="179">
        <v>0</v>
      </c>
      <c r="C27" s="179">
        <v>0</v>
      </c>
      <c r="D27" s="179">
        <v>0</v>
      </c>
      <c r="E27" s="179">
        <v>0</v>
      </c>
      <c r="F27" s="179">
        <v>0</v>
      </c>
      <c r="G27" s="179">
        <v>0</v>
      </c>
      <c r="H27" s="179">
        <v>0</v>
      </c>
      <c r="I27" s="179">
        <v>0</v>
      </c>
      <c r="J27" s="271">
        <v>0</v>
      </c>
    </row>
    <row r="28" spans="2:10">
      <c r="B28" s="179">
        <v>0</v>
      </c>
      <c r="C28" s="179">
        <v>0</v>
      </c>
      <c r="D28" s="179">
        <v>0</v>
      </c>
      <c r="E28" s="179">
        <v>0</v>
      </c>
      <c r="F28" s="179">
        <v>0</v>
      </c>
      <c r="G28" s="179">
        <v>0</v>
      </c>
      <c r="H28" s="179">
        <v>0</v>
      </c>
      <c r="I28" s="179">
        <v>0</v>
      </c>
      <c r="J28" s="271">
        <v>0</v>
      </c>
    </row>
    <row r="29" spans="2:10" hidden="1">
      <c r="B29" s="179">
        <v>0</v>
      </c>
      <c r="C29" s="179">
        <v>0</v>
      </c>
      <c r="D29" s="179">
        <v>0</v>
      </c>
      <c r="E29" s="179">
        <v>0</v>
      </c>
      <c r="F29" s="179">
        <v>0</v>
      </c>
      <c r="G29" s="179">
        <v>0</v>
      </c>
      <c r="H29" s="179">
        <v>0</v>
      </c>
      <c r="I29" s="179">
        <v>0</v>
      </c>
      <c r="J29" s="271">
        <v>0</v>
      </c>
    </row>
    <row r="30" spans="2:10" hidden="1">
      <c r="B30" s="179">
        <v>0</v>
      </c>
      <c r="C30" s="179">
        <v>0</v>
      </c>
      <c r="D30" s="179">
        <v>0</v>
      </c>
      <c r="E30" s="179">
        <v>0</v>
      </c>
      <c r="F30" s="179">
        <v>0</v>
      </c>
      <c r="G30" s="179">
        <v>0</v>
      </c>
      <c r="H30" s="179">
        <v>0</v>
      </c>
      <c r="I30" s="179">
        <v>0</v>
      </c>
      <c r="J30" s="271">
        <v>0</v>
      </c>
    </row>
    <row r="31" spans="2:10" hidden="1">
      <c r="B31" s="179">
        <v>0</v>
      </c>
      <c r="C31" s="179">
        <v>0</v>
      </c>
      <c r="D31" s="179">
        <v>0</v>
      </c>
      <c r="E31" s="179">
        <v>0</v>
      </c>
      <c r="F31" s="179">
        <v>0</v>
      </c>
      <c r="G31" s="179">
        <v>0</v>
      </c>
      <c r="H31" s="179">
        <v>0</v>
      </c>
      <c r="I31" s="179">
        <v>0</v>
      </c>
      <c r="J31" s="271">
        <v>0</v>
      </c>
    </row>
    <row r="32" spans="2:10" hidden="1">
      <c r="B32" s="179">
        <v>0</v>
      </c>
      <c r="C32" s="179">
        <v>0</v>
      </c>
      <c r="D32" s="179">
        <v>0</v>
      </c>
      <c r="E32" s="179">
        <v>0</v>
      </c>
      <c r="F32" s="179">
        <v>0</v>
      </c>
      <c r="G32" s="179">
        <v>0</v>
      </c>
      <c r="H32" s="179">
        <v>0</v>
      </c>
      <c r="I32" s="179">
        <v>0</v>
      </c>
      <c r="J32" s="271">
        <v>0</v>
      </c>
    </row>
    <row r="33" spans="2:10" hidden="1">
      <c r="B33" s="179">
        <v>0</v>
      </c>
      <c r="C33" s="179">
        <v>0</v>
      </c>
      <c r="D33" s="179">
        <v>0</v>
      </c>
      <c r="E33" s="179">
        <v>0</v>
      </c>
      <c r="F33" s="179">
        <v>0</v>
      </c>
      <c r="G33" s="179">
        <v>0</v>
      </c>
      <c r="H33" s="179">
        <v>0</v>
      </c>
      <c r="I33" s="179">
        <v>0</v>
      </c>
      <c r="J33" s="271">
        <v>0</v>
      </c>
    </row>
    <row r="34" spans="2:10" hidden="1">
      <c r="B34" s="179">
        <v>0</v>
      </c>
      <c r="C34" s="179">
        <v>0</v>
      </c>
      <c r="D34" s="179">
        <v>0</v>
      </c>
      <c r="E34" s="179">
        <v>0</v>
      </c>
      <c r="F34" s="179">
        <v>0</v>
      </c>
      <c r="G34" s="179">
        <v>0</v>
      </c>
      <c r="H34" s="179">
        <v>0</v>
      </c>
      <c r="I34" s="179">
        <v>0</v>
      </c>
      <c r="J34" s="271">
        <v>0</v>
      </c>
    </row>
    <row r="35" spans="2:10" hidden="1">
      <c r="B35" s="179">
        <v>0</v>
      </c>
      <c r="C35" s="179">
        <v>0</v>
      </c>
      <c r="D35" s="179">
        <v>0</v>
      </c>
      <c r="E35" s="179">
        <v>0</v>
      </c>
      <c r="F35" s="179">
        <v>0</v>
      </c>
      <c r="G35" s="179">
        <v>0</v>
      </c>
      <c r="H35" s="179">
        <v>0</v>
      </c>
      <c r="I35" s="179">
        <v>0</v>
      </c>
      <c r="J35" s="271">
        <v>0</v>
      </c>
    </row>
    <row r="36" spans="2:10" hidden="1">
      <c r="B36" s="179">
        <v>0</v>
      </c>
      <c r="C36" s="179">
        <v>0</v>
      </c>
      <c r="D36" s="179">
        <v>0</v>
      </c>
      <c r="E36" s="179">
        <v>0</v>
      </c>
      <c r="F36" s="179">
        <v>0</v>
      </c>
      <c r="G36" s="179">
        <v>0</v>
      </c>
      <c r="H36" s="179">
        <v>0</v>
      </c>
      <c r="I36" s="179">
        <v>0</v>
      </c>
      <c r="J36" s="271">
        <v>0</v>
      </c>
    </row>
    <row r="37" spans="2:10" hidden="1">
      <c r="B37" s="179">
        <v>0</v>
      </c>
      <c r="C37" s="179">
        <v>0</v>
      </c>
      <c r="D37" s="179">
        <v>0</v>
      </c>
      <c r="E37" s="179">
        <v>0</v>
      </c>
      <c r="F37" s="179">
        <v>0</v>
      </c>
      <c r="G37" s="179">
        <v>0</v>
      </c>
      <c r="H37" s="179">
        <v>0</v>
      </c>
      <c r="I37" s="179">
        <v>0</v>
      </c>
      <c r="J37" s="271">
        <v>0</v>
      </c>
    </row>
    <row r="38" spans="2:10" hidden="1">
      <c r="B38" s="179">
        <v>0</v>
      </c>
      <c r="C38" s="179">
        <v>0</v>
      </c>
      <c r="D38" s="179">
        <v>0</v>
      </c>
      <c r="E38" s="179">
        <v>0</v>
      </c>
      <c r="F38" s="179">
        <v>0</v>
      </c>
      <c r="G38" s="179">
        <v>0</v>
      </c>
      <c r="H38" s="179">
        <v>0</v>
      </c>
      <c r="I38" s="179">
        <v>0</v>
      </c>
      <c r="J38" s="271">
        <v>0</v>
      </c>
    </row>
    <row r="39" spans="2:10">
      <c r="B39" s="179">
        <v>0</v>
      </c>
      <c r="C39" s="179">
        <v>0</v>
      </c>
      <c r="D39" s="179">
        <v>0</v>
      </c>
      <c r="E39" s="179">
        <v>0</v>
      </c>
      <c r="F39" s="179">
        <v>0</v>
      </c>
      <c r="G39" s="179">
        <v>0</v>
      </c>
      <c r="H39" s="179">
        <v>0</v>
      </c>
      <c r="I39" s="179">
        <v>0</v>
      </c>
      <c r="J39" s="271">
        <v>0</v>
      </c>
    </row>
    <row r="40" spans="2:10">
      <c r="B40" s="179">
        <v>0</v>
      </c>
      <c r="C40" s="179">
        <v>0</v>
      </c>
      <c r="D40" s="179">
        <v>0</v>
      </c>
      <c r="E40" s="179">
        <v>0</v>
      </c>
      <c r="F40" s="179">
        <v>0</v>
      </c>
      <c r="G40" s="179">
        <v>0</v>
      </c>
      <c r="H40" s="179">
        <v>0</v>
      </c>
      <c r="I40" s="179">
        <v>0</v>
      </c>
      <c r="J40" s="271">
        <v>0</v>
      </c>
    </row>
    <row r="41" spans="2:10">
      <c r="B41" s="179">
        <v>0</v>
      </c>
      <c r="C41" s="179">
        <v>0</v>
      </c>
      <c r="D41" s="179">
        <v>0</v>
      </c>
      <c r="E41" s="179">
        <v>0</v>
      </c>
      <c r="F41" s="179">
        <v>0</v>
      </c>
      <c r="G41" s="179">
        <v>0</v>
      </c>
      <c r="H41" s="179">
        <v>0</v>
      </c>
      <c r="I41" s="179">
        <v>0</v>
      </c>
      <c r="J41" s="271">
        <v>0</v>
      </c>
    </row>
    <row r="42" spans="2:10">
      <c r="B42" s="179">
        <v>0</v>
      </c>
      <c r="C42" s="179">
        <v>0</v>
      </c>
      <c r="D42" s="179">
        <v>0</v>
      </c>
      <c r="E42" s="179">
        <v>0</v>
      </c>
      <c r="F42" s="179">
        <v>0</v>
      </c>
      <c r="G42" s="179">
        <v>0</v>
      </c>
      <c r="H42" s="179">
        <v>0</v>
      </c>
      <c r="I42" s="179">
        <v>0</v>
      </c>
      <c r="J42" s="271">
        <v>0</v>
      </c>
    </row>
    <row r="43" spans="2:10" hidden="1">
      <c r="B43" s="179">
        <v>0</v>
      </c>
      <c r="C43" s="179">
        <v>0</v>
      </c>
      <c r="D43" s="179">
        <v>0</v>
      </c>
      <c r="E43" s="179">
        <v>0</v>
      </c>
      <c r="F43" s="179">
        <v>0</v>
      </c>
      <c r="G43" s="179">
        <v>0</v>
      </c>
      <c r="H43" s="179">
        <v>0</v>
      </c>
      <c r="I43" s="179">
        <v>0</v>
      </c>
      <c r="J43" s="271">
        <v>0</v>
      </c>
    </row>
    <row r="44" spans="2:10" hidden="1">
      <c r="B44" s="179">
        <v>0</v>
      </c>
      <c r="C44" s="179">
        <v>0</v>
      </c>
      <c r="D44" s="179">
        <v>0</v>
      </c>
      <c r="E44" s="179">
        <v>0</v>
      </c>
      <c r="F44" s="179">
        <v>0</v>
      </c>
      <c r="G44" s="179">
        <v>0</v>
      </c>
      <c r="H44" s="179">
        <v>0</v>
      </c>
      <c r="I44" s="179">
        <v>0</v>
      </c>
      <c r="J44" s="271">
        <v>0</v>
      </c>
    </row>
    <row r="45" spans="2:10" hidden="1">
      <c r="B45" s="179">
        <v>0</v>
      </c>
      <c r="C45" s="179">
        <v>0</v>
      </c>
      <c r="D45" s="179">
        <v>0</v>
      </c>
      <c r="E45" s="179">
        <v>0</v>
      </c>
      <c r="F45" s="179">
        <v>0</v>
      </c>
      <c r="G45" s="179">
        <v>0</v>
      </c>
      <c r="H45" s="179">
        <v>0</v>
      </c>
      <c r="I45" s="179">
        <v>0</v>
      </c>
      <c r="J45" s="271">
        <v>0</v>
      </c>
    </row>
    <row r="46" spans="2:10" hidden="1">
      <c r="B46" s="179">
        <v>0</v>
      </c>
      <c r="C46" s="179">
        <v>0</v>
      </c>
      <c r="D46" s="179">
        <v>0</v>
      </c>
      <c r="E46" s="179">
        <v>0</v>
      </c>
      <c r="F46" s="179">
        <v>0</v>
      </c>
      <c r="G46" s="179">
        <v>0</v>
      </c>
      <c r="H46" s="179">
        <v>0</v>
      </c>
      <c r="I46" s="179">
        <v>0</v>
      </c>
      <c r="J46" s="271">
        <v>0</v>
      </c>
    </row>
    <row r="47" spans="2:10" hidden="1">
      <c r="B47" s="179">
        <v>0</v>
      </c>
      <c r="C47" s="179">
        <v>0</v>
      </c>
      <c r="D47" s="179">
        <v>0</v>
      </c>
      <c r="E47" s="179">
        <v>0</v>
      </c>
      <c r="F47" s="179">
        <v>0</v>
      </c>
      <c r="G47" s="179">
        <v>0</v>
      </c>
      <c r="H47" s="179">
        <v>0</v>
      </c>
      <c r="I47" s="179">
        <v>0</v>
      </c>
      <c r="J47" s="271">
        <v>0</v>
      </c>
    </row>
    <row r="48" spans="2:10" hidden="1">
      <c r="B48" s="179">
        <v>0</v>
      </c>
      <c r="C48" s="179">
        <v>0</v>
      </c>
      <c r="D48" s="179">
        <v>0</v>
      </c>
      <c r="E48" s="179">
        <v>0</v>
      </c>
      <c r="F48" s="179">
        <v>0</v>
      </c>
      <c r="G48" s="179">
        <v>0</v>
      </c>
      <c r="H48" s="179">
        <v>0</v>
      </c>
      <c r="I48" s="179">
        <v>0</v>
      </c>
      <c r="J48" s="271">
        <v>0</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44B38-FC8E-4B8E-AA83-23E6764B2D9D}">
  <sheetPr>
    <tabColor rgb="FF4FADEA"/>
  </sheetPr>
  <dimension ref="A1:J48"/>
  <sheetViews>
    <sheetView workbookViewId="0">
      <selection activeCell="B12" sqref="B12"/>
    </sheetView>
  </sheetViews>
  <sheetFormatPr defaultColWidth="11.25" defaultRowHeight="8.25"/>
  <cols>
    <col min="1" max="1" width="2.25" style="174" customWidth="1"/>
    <col min="2" max="2" width="18.5" style="174" customWidth="1"/>
    <col min="3" max="5" width="11.25" style="174"/>
    <col min="6" max="6" width="18.75" style="174" customWidth="1"/>
    <col min="7" max="7" width="17.75" style="174" customWidth="1"/>
    <col min="8" max="8" width="16.25" style="174" customWidth="1"/>
    <col min="9" max="9" width="18" style="174" customWidth="1"/>
    <col min="10" max="10" width="12.5" style="174" customWidth="1"/>
    <col min="11" max="16384" width="11.25" style="174"/>
  </cols>
  <sheetData>
    <row r="1" spans="1:10">
      <c r="I1" s="174" t="s">
        <v>561</v>
      </c>
    </row>
    <row r="2" spans="1:10">
      <c r="A2" s="174">
        <f ca="1">IF('8 Filter'!$D$2="DRAGGING CELLS IS NOT PERMITTED. PLEASE UNDO LAST ACTION!!",0,IF('8 Filter'!$P$1&lt;&gt;"Feedback OFF",IF(Scoreboard!$F$28="",SUMIFS('8 FilterPT'!A3:$AL$48, '8 FilterPT'!A3:$AL$48, "&gt;0", '8 FilterSC'!A3:$AL$48, "PerfectMsg")+ABS(SUMIFS('8 FilterPT'!A3:$AL$48, '8 FilterPT'!A3:$AL$48, "&lt;0", '8 FilterSC'!A3:$AL$48, "PerfectMsg")),0),0))</f>
        <v>5</v>
      </c>
      <c r="B2" s="174">
        <f>SUMIF('8 FilterPT'!A3:$AL$48,"&gt;0")</f>
        <v>5</v>
      </c>
    </row>
    <row r="4" spans="1:10">
      <c r="B4" s="175">
        <v>0</v>
      </c>
    </row>
    <row r="5" spans="1:10">
      <c r="B5" s="174">
        <v>0</v>
      </c>
    </row>
    <row r="8" spans="1:10">
      <c r="B8" s="189">
        <v>0</v>
      </c>
    </row>
    <row r="11" spans="1:10">
      <c r="B11" s="178">
        <v>0</v>
      </c>
    </row>
    <row r="12" spans="1:10">
      <c r="B12" s="263" t="str">
        <f ca="1">_xlfn.IFS(ISBLANK('8 Filter'!B12),"",IF(NOT(ISNA('#_8 Filter'!B12)),IF(ISNA('8 Filter'!B12),TRUE,FALSE),FALSE),"StuNAMsg",IF(AND(ISNA('#_8 Filter'!B12),ISNA('8 Filter'!B12)),TRUE,FALSE),"PerfectMsg",IF(NOT(ISERROR('#_8 Filter'!B12)),IF(ISERROR('8 Filter'!B12),TRUE,FALSE),FALSE),"StuErrorMsg",IF(TYPE('#_8 Filter'!B12)&lt;&gt;TYPE('8 Filter'!B12),TRUE,FALSE),"WrongTypeMsg",IF(_xlfn.ISFORMULA('#_8 Filter'!B12),IF(NOT(_xlfn.ISFORMULA('8 Filter'!B12)),TRUE),FALSE),"MissingFormulaMsg",IF(NOT(AND(ISNUMBER(FIND("[",_xlfn.FORMULATEXT('#_8 Filter'!B12))),ISNUMBER(FIND("!",_xlfn.FORMULATEXT('#_8 Filter'!B12))))),AND(ISNUMBER(FIND("[",_xlfn.FORMULATEXT('8 Filter'!B12))),ISNUMBER(FIND("!",_xlfn.FORMULATEXT('8 Filter'!B12)))),FALSE),"ExternalRefsMsg",IF(ISNUMBER('#_8 Filter'!B12),IF(ABS('#_8 Filter'!B12-'8 Filter'!B12)&gt;0.00001,TRUE,FALSE),IF('#_8 Filter'!B12&lt;&gt;'8 Filter'!B12,TRUE,FALSE)),IF(ISNUMBER('#_8 Filter'!B12),IF('#_8 Filter'!B12&gt;'8 Filter'!B12,"TooLow","TooHigh"),"WrongAnswer"),NOT(_xlfn.ISFORMULA('#_8 Filter'!B12)),IF(_xlfn.IFS(ISTEXT('#_8 Filter'!B12),FALSE,ISLOGICAL('#_8 Filter'!B12),FALSE,SUBSTITUTE(CELL("format",'#_8 Filter'!B12),"-","")=SUBSTITUTE(CELL("format",'8 Filter'!B12),"-",""),FALSE,CELL("format",'#_8 Filter'!B12)="G",FALSE,AND(CELL("format",'#_8 Filter'!B12)="F0",CELL("format",'8 Filter'!B12)="G"),FALSE,TRUE,IFERROR(IF(MATCH(CELL("format",'#_8 Filter'!B12)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8 Filter'!B12),_xlfn.FORMULATEXT('8 Filter'!B12),'8 Filter'!B12),"9","#"),"8","#"),"7","#"),"6","#"),"5","#"),"4","#"),"3","#"),"2","#"),"1","#"),"0","#"),"$","")," ",""),",","@"),"&gt;","@"),"&lt;","@"),"=","@"),")","@"),"(","@"),"^","@"),"/","@"),"+","@"),"*","@"),"-","@"))-LEN(SUBSTITUTE(SUBSTITUTE(SUBSTITUTE(SUBSTITUTE(SUBSTITUTE(SUBSTITUTE(SUBSTITUTE(SUBSTITUTE(SUBSTITUTE(SUBSTITUTE(SUBSTITUTE(SUBSTITUTE(SUBSTITUTE(SUBSTITUTE(SUBSTITUTE(SUBSTITUTE(SUBSTITUTE(SUBSTITUTE(SUBSTITUTE(SUBSTITUTE(SUBSTITUTE(SUBSTITUTE(SUBSTITUTE(SUBSTITUTE(IF(_xlfn.ISFORMULA('8 Filter'!B12),_xlfn.FORMULATEXT('8 Filter'!B12),'8 Filter'!B12),"9","#"),"8","#"),"7","#"),"6","#"),"5","#"),"4","#"),"3","#"),"2","#"),"1","#"),"0","#"),"$","")," ",""),",","@"),"&gt;","@"),"&lt;","@"),"=","@"),")","@"),"(","@"),"^","@"),"/","@"),"+","@"),"*","@"),"-","@"),"@#","")))/2&gt;(LEN(SUBSTITUTE(SUBSTITUTE(SUBSTITUTE(SUBSTITUTE(SUBSTITUTE(SUBSTITUTE(SUBSTITUTE(SUBSTITUTE(SUBSTITUTE(SUBSTITUTE(SUBSTITUTE(SUBSTITUTE(SUBSTITUTE(SUBSTITUTE(SUBSTITUTE(SUBSTITUTE(SUBSTITUTE(SUBSTITUTE(SUBSTITUTE(SUBSTITUTE(SUBSTITUTE(SUBSTITUTE(SUBSTITUTE(IF(_xlfn.ISFORMULA('#_8 Filter'!B12),_xlfn.FORMULATEXT('#_8 Filter'!B12),'#_8 Filter'!B12),"9","#"),"8","#"),"7","#"),"6","#"),"5","#"),"4","#"),"3","#"),"2","#"),"1","#"),"0","#"),"$","")," ",""),",","@"),"&gt;","@"),"&lt;","@"),"=","@"),")","@"),"(","@"),"^","@"),"/","@"),"+","@"),"*","@"),"-","@"))-LEN(SUBSTITUTE(SUBSTITUTE(SUBSTITUTE(SUBSTITUTE(SUBSTITUTE(SUBSTITUTE(SUBSTITUTE(SUBSTITUTE(SUBSTITUTE(SUBSTITUTE(SUBSTITUTE(SUBSTITUTE(SUBSTITUTE(SUBSTITUTE(SUBSTITUTE(SUBSTITUTE(SUBSTITUTE(SUBSTITUTE(SUBSTITUTE(SUBSTITUTE(SUBSTITUTE(SUBSTITUTE(SUBSTITUTE(SUBSTITUTE(IF(_xlfn.ISFORMULA('#_8 Filter'!B12),_xlfn.FORMULATEXT('#_8 Filter'!B12),'#_8 Filter'!B12),"9","#"),"8","#"),"7","#"),"6","#"),"5","#"),"4","#"),"3","#"),"2","#"),"1","#"),"0","#"),"$","")," ",""),",","@"),"&gt;","@"),"&lt;","@"),"=","@"),")","@"),"(","@"),"^","@"),"/","@"),"+","@"),"*","@"),"-","@"),"@#","")))/2,TRUE,FALSE),"HardCodeMsg",IF(LEN(IF(_xlfn.ISFORMULA('8 Filter'!B12),_xlfn.FORMULATEXT('8 Filter'!B12),'8 Filter'!B12))-LEN(SUBSTITUTE(IF(_xlfn.ISFORMULA('8 Filter'!B12),_xlfn.FORMULATEXT('8 Filter'!B12),'8 Filter'!B12),"""",""))&gt;LEN(IF(_xlfn.ISFORMULA('#_8 Filter'!B12),_xlfn.FORMULATEXT('#_8 Filter'!B12),'#_8 Filter'!B12))-LEN(SUBSTITUTE(IF(_xlfn.ISFORMULA('#_8 Filter'!B12),_xlfn.FORMULATEXT('#_8 Filter'!B12),'#_8 Filter'!B12),"""","")),TRUE,FALSE),"HardQuoteMsg",IF(LEN(IF(_xlfn.ISFORMULA('8 Filter'!B12),_xlfn.FORMULATEXT('8 Filter'!B12),'8 Filter'!B12))-LEN(SUBSTITUTE(IF(_xlfn.ISFORMULA('8 Filter'!B12),_xlfn.FORMULATEXT('8 Filter'!B12),'8 Filter'!B12),"$",""))&lt;LEN(IF(_xlfn.ISFORMULA('#_8 Filter'!B12),_xlfn.FORMULATEXT('#_8 Filter'!B12),'#_8 Filter'!B12))-LEN(SUBSTITUTE(IF(_xlfn.ISFORMULA('#_8 Filter'!B12),_xlfn.FORMULATEXT('#_8 Filter'!B12),'#_8 Filter'!B12),"$","")),TRUE,FALSE),"MissingAbsMsg",_xlfn.IFS(ISTEXT('#_8 Filter'!B12),FALSE,ISLOGICAL('#_8 Filter'!B12),FALSE,SUBSTITUTE(CELL("format",'#_8 Filter'!B12),"-","")=SUBSTITUTE(CELL("format",'8 Filter'!B12),"-",""),FALSE,CELL("format",'#_8 Filter'!B12)="G",FALSE,AND(CELL("format",'#_8 Filter'!B12)="F0",CELL("format",'8 Filter'!B12)="G"),FALSE,TRUE,IFERROR(IF(MATCH(CELL("format",'#_8 Filter'!B12),FormatCodes_SFX!$A$4:$A$53,0)&gt;0,TRUE),FALSE),TRUE,TRUE),"FormatMsg",TRUE,"PerfectMsg")</f>
        <v>PerfectMsg</v>
      </c>
      <c r="D12" s="174">
        <v>0</v>
      </c>
    </row>
    <row r="14" spans="1:10">
      <c r="B14" s="175" t="s">
        <v>572</v>
      </c>
      <c r="C14" s="175" t="s">
        <v>573</v>
      </c>
      <c r="D14" s="175" t="s">
        <v>574</v>
      </c>
      <c r="E14" s="175" t="s">
        <v>575</v>
      </c>
      <c r="F14" s="175" t="s">
        <v>576</v>
      </c>
      <c r="G14" s="175" t="s">
        <v>577</v>
      </c>
      <c r="H14" s="175" t="s">
        <v>578</v>
      </c>
      <c r="I14" s="175" t="s">
        <v>579</v>
      </c>
      <c r="J14" s="175" t="s">
        <v>580</v>
      </c>
    </row>
    <row r="15" spans="1:10" hidden="1">
      <c r="B15" s="179">
        <v>0</v>
      </c>
      <c r="C15" s="179">
        <v>0</v>
      </c>
      <c r="D15" s="179">
        <v>0</v>
      </c>
      <c r="E15" s="179">
        <v>0</v>
      </c>
      <c r="F15" s="179">
        <v>0</v>
      </c>
      <c r="G15" s="179">
        <v>0</v>
      </c>
      <c r="H15" s="179">
        <v>0</v>
      </c>
      <c r="I15" s="179">
        <v>0</v>
      </c>
      <c r="J15" s="271">
        <v>0</v>
      </c>
    </row>
    <row r="16" spans="1:10" hidden="1">
      <c r="B16" s="179">
        <v>0</v>
      </c>
      <c r="C16" s="179">
        <v>0</v>
      </c>
      <c r="D16" s="179">
        <v>0</v>
      </c>
      <c r="E16" s="179">
        <v>0</v>
      </c>
      <c r="F16" s="179">
        <v>0</v>
      </c>
      <c r="G16" s="179">
        <v>0</v>
      </c>
      <c r="H16" s="179">
        <v>0</v>
      </c>
      <c r="I16" s="179">
        <v>0</v>
      </c>
      <c r="J16" s="271">
        <v>0</v>
      </c>
    </row>
    <row r="17" spans="2:10" hidden="1">
      <c r="B17" s="179">
        <v>0</v>
      </c>
      <c r="C17" s="179">
        <v>0</v>
      </c>
      <c r="D17" s="179">
        <v>0</v>
      </c>
      <c r="E17" s="179">
        <v>0</v>
      </c>
      <c r="F17" s="179">
        <v>0</v>
      </c>
      <c r="G17" s="179">
        <v>0</v>
      </c>
      <c r="H17" s="179">
        <v>0</v>
      </c>
      <c r="I17" s="179">
        <v>0</v>
      </c>
      <c r="J17" s="271">
        <v>0</v>
      </c>
    </row>
    <row r="18" spans="2:10" hidden="1">
      <c r="B18" s="179">
        <v>0</v>
      </c>
      <c r="C18" s="179">
        <v>0</v>
      </c>
      <c r="D18" s="179">
        <v>0</v>
      </c>
      <c r="E18" s="179">
        <v>0</v>
      </c>
      <c r="F18" s="179">
        <v>0</v>
      </c>
      <c r="G18" s="179">
        <v>0</v>
      </c>
      <c r="H18" s="179">
        <v>0</v>
      </c>
      <c r="I18" s="179">
        <v>0</v>
      </c>
      <c r="J18" s="271">
        <v>0</v>
      </c>
    </row>
    <row r="19" spans="2:10" hidden="1">
      <c r="B19" s="179">
        <v>0</v>
      </c>
      <c r="C19" s="179">
        <v>0</v>
      </c>
      <c r="D19" s="179">
        <v>0</v>
      </c>
      <c r="E19" s="179">
        <v>0</v>
      </c>
      <c r="F19" s="179">
        <v>0</v>
      </c>
      <c r="G19" s="179">
        <v>0</v>
      </c>
      <c r="H19" s="179">
        <v>0</v>
      </c>
      <c r="I19" s="179">
        <v>0</v>
      </c>
      <c r="J19" s="271">
        <v>0</v>
      </c>
    </row>
    <row r="20" spans="2:10" hidden="1">
      <c r="B20" s="179">
        <v>0</v>
      </c>
      <c r="C20" s="179">
        <v>0</v>
      </c>
      <c r="D20" s="179">
        <v>0</v>
      </c>
      <c r="E20" s="179">
        <v>0</v>
      </c>
      <c r="F20" s="179">
        <v>0</v>
      </c>
      <c r="G20" s="179">
        <v>0</v>
      </c>
      <c r="H20" s="179">
        <v>0</v>
      </c>
      <c r="I20" s="179">
        <v>0</v>
      </c>
      <c r="J20" s="271">
        <v>0</v>
      </c>
    </row>
    <row r="21" spans="2:10" hidden="1">
      <c r="B21" s="179">
        <v>0</v>
      </c>
      <c r="C21" s="179">
        <v>0</v>
      </c>
      <c r="D21" s="179">
        <v>0</v>
      </c>
      <c r="E21" s="179">
        <v>0</v>
      </c>
      <c r="F21" s="179">
        <v>0</v>
      </c>
      <c r="G21" s="179">
        <v>0</v>
      </c>
      <c r="H21" s="179">
        <v>0</v>
      </c>
      <c r="I21" s="179">
        <v>0</v>
      </c>
      <c r="J21" s="271">
        <v>0</v>
      </c>
    </row>
    <row r="22" spans="2:10" hidden="1">
      <c r="B22" s="179">
        <v>0</v>
      </c>
      <c r="C22" s="179">
        <v>0</v>
      </c>
      <c r="D22" s="179">
        <v>0</v>
      </c>
      <c r="E22" s="179">
        <v>0</v>
      </c>
      <c r="F22" s="179">
        <v>0</v>
      </c>
      <c r="G22" s="179">
        <v>0</v>
      </c>
      <c r="H22" s="179">
        <v>0</v>
      </c>
      <c r="I22" s="179">
        <v>0</v>
      </c>
      <c r="J22" s="271">
        <v>0</v>
      </c>
    </row>
    <row r="23" spans="2:10" hidden="1">
      <c r="B23" s="179">
        <v>0</v>
      </c>
      <c r="C23" s="179">
        <v>0</v>
      </c>
      <c r="D23" s="179">
        <v>0</v>
      </c>
      <c r="E23" s="179">
        <v>0</v>
      </c>
      <c r="F23" s="179">
        <v>0</v>
      </c>
      <c r="G23" s="179">
        <v>0</v>
      </c>
      <c r="H23" s="179">
        <v>0</v>
      </c>
      <c r="I23" s="179">
        <v>0</v>
      </c>
      <c r="J23" s="271">
        <v>0</v>
      </c>
    </row>
    <row r="24" spans="2:10" hidden="1">
      <c r="B24" s="179">
        <v>0</v>
      </c>
      <c r="C24" s="179">
        <v>0</v>
      </c>
      <c r="D24" s="179">
        <v>0</v>
      </c>
      <c r="E24" s="179">
        <v>0</v>
      </c>
      <c r="F24" s="179">
        <v>0</v>
      </c>
      <c r="G24" s="179">
        <v>0</v>
      </c>
      <c r="H24" s="179">
        <v>0</v>
      </c>
      <c r="I24" s="179">
        <v>0</v>
      </c>
      <c r="J24" s="271">
        <v>0</v>
      </c>
    </row>
    <row r="25" spans="2:10" hidden="1">
      <c r="B25" s="179">
        <v>0</v>
      </c>
      <c r="C25" s="179">
        <v>0</v>
      </c>
      <c r="D25" s="179">
        <v>0</v>
      </c>
      <c r="E25" s="179">
        <v>0</v>
      </c>
      <c r="F25" s="179">
        <v>0</v>
      </c>
      <c r="G25" s="179">
        <v>0</v>
      </c>
      <c r="H25" s="179">
        <v>0</v>
      </c>
      <c r="I25" s="179">
        <v>0</v>
      </c>
      <c r="J25" s="271">
        <v>0</v>
      </c>
    </row>
    <row r="26" spans="2:10" hidden="1">
      <c r="B26" s="179">
        <v>0</v>
      </c>
      <c r="C26" s="179">
        <v>0</v>
      </c>
      <c r="D26" s="179">
        <v>0</v>
      </c>
      <c r="E26" s="179">
        <v>0</v>
      </c>
      <c r="F26" s="179">
        <v>0</v>
      </c>
      <c r="G26" s="179">
        <v>0</v>
      </c>
      <c r="H26" s="179">
        <v>0</v>
      </c>
      <c r="I26" s="179">
        <v>0</v>
      </c>
      <c r="J26" s="271">
        <v>0</v>
      </c>
    </row>
    <row r="27" spans="2:10">
      <c r="B27" s="179">
        <v>0</v>
      </c>
      <c r="C27" s="179">
        <v>0</v>
      </c>
      <c r="D27" s="179">
        <v>0</v>
      </c>
      <c r="E27" s="179">
        <v>0</v>
      </c>
      <c r="F27" s="179">
        <v>0</v>
      </c>
      <c r="G27" s="179">
        <v>0</v>
      </c>
      <c r="H27" s="179">
        <v>0</v>
      </c>
      <c r="I27" s="179">
        <v>0</v>
      </c>
      <c r="J27" s="271">
        <v>0</v>
      </c>
    </row>
    <row r="28" spans="2:10">
      <c r="B28" s="179">
        <v>0</v>
      </c>
      <c r="C28" s="179">
        <v>0</v>
      </c>
      <c r="D28" s="179">
        <v>0</v>
      </c>
      <c r="E28" s="179">
        <v>0</v>
      </c>
      <c r="F28" s="179">
        <v>0</v>
      </c>
      <c r="G28" s="179">
        <v>0</v>
      </c>
      <c r="H28" s="179">
        <v>0</v>
      </c>
      <c r="I28" s="179">
        <v>0</v>
      </c>
      <c r="J28" s="271">
        <v>0</v>
      </c>
    </row>
    <row r="29" spans="2:10" hidden="1">
      <c r="B29" s="179">
        <v>0</v>
      </c>
      <c r="C29" s="179">
        <v>0</v>
      </c>
      <c r="D29" s="179">
        <v>0</v>
      </c>
      <c r="E29" s="179">
        <v>0</v>
      </c>
      <c r="F29" s="179">
        <v>0</v>
      </c>
      <c r="G29" s="179">
        <v>0</v>
      </c>
      <c r="H29" s="179">
        <v>0</v>
      </c>
      <c r="I29" s="179">
        <v>0</v>
      </c>
      <c r="J29" s="271">
        <v>0</v>
      </c>
    </row>
    <row r="30" spans="2:10" hidden="1">
      <c r="B30" s="179">
        <v>0</v>
      </c>
      <c r="C30" s="179">
        <v>0</v>
      </c>
      <c r="D30" s="179">
        <v>0</v>
      </c>
      <c r="E30" s="179">
        <v>0</v>
      </c>
      <c r="F30" s="179">
        <v>0</v>
      </c>
      <c r="G30" s="179">
        <v>0</v>
      </c>
      <c r="H30" s="179">
        <v>0</v>
      </c>
      <c r="I30" s="179">
        <v>0</v>
      </c>
      <c r="J30" s="271">
        <v>0</v>
      </c>
    </row>
    <row r="31" spans="2:10" hidden="1">
      <c r="B31" s="179">
        <v>0</v>
      </c>
      <c r="C31" s="179">
        <v>0</v>
      </c>
      <c r="D31" s="179">
        <v>0</v>
      </c>
      <c r="E31" s="179">
        <v>0</v>
      </c>
      <c r="F31" s="179">
        <v>0</v>
      </c>
      <c r="G31" s="179">
        <v>0</v>
      </c>
      <c r="H31" s="179">
        <v>0</v>
      </c>
      <c r="I31" s="179">
        <v>0</v>
      </c>
      <c r="J31" s="271">
        <v>0</v>
      </c>
    </row>
    <row r="32" spans="2:10" hidden="1">
      <c r="B32" s="179">
        <v>0</v>
      </c>
      <c r="C32" s="179">
        <v>0</v>
      </c>
      <c r="D32" s="179">
        <v>0</v>
      </c>
      <c r="E32" s="179">
        <v>0</v>
      </c>
      <c r="F32" s="179">
        <v>0</v>
      </c>
      <c r="G32" s="179">
        <v>0</v>
      </c>
      <c r="H32" s="179">
        <v>0</v>
      </c>
      <c r="I32" s="179">
        <v>0</v>
      </c>
      <c r="J32" s="271">
        <v>0</v>
      </c>
    </row>
    <row r="33" spans="2:10" hidden="1">
      <c r="B33" s="179">
        <v>0</v>
      </c>
      <c r="C33" s="179">
        <v>0</v>
      </c>
      <c r="D33" s="179">
        <v>0</v>
      </c>
      <c r="E33" s="179">
        <v>0</v>
      </c>
      <c r="F33" s="179">
        <v>0</v>
      </c>
      <c r="G33" s="179">
        <v>0</v>
      </c>
      <c r="H33" s="179">
        <v>0</v>
      </c>
      <c r="I33" s="179">
        <v>0</v>
      </c>
      <c r="J33" s="271">
        <v>0</v>
      </c>
    </row>
    <row r="34" spans="2:10" hidden="1">
      <c r="B34" s="179">
        <v>0</v>
      </c>
      <c r="C34" s="179">
        <v>0</v>
      </c>
      <c r="D34" s="179">
        <v>0</v>
      </c>
      <c r="E34" s="179">
        <v>0</v>
      </c>
      <c r="F34" s="179">
        <v>0</v>
      </c>
      <c r="G34" s="179">
        <v>0</v>
      </c>
      <c r="H34" s="179">
        <v>0</v>
      </c>
      <c r="I34" s="179">
        <v>0</v>
      </c>
      <c r="J34" s="271">
        <v>0</v>
      </c>
    </row>
    <row r="35" spans="2:10" hidden="1">
      <c r="B35" s="179">
        <v>0</v>
      </c>
      <c r="C35" s="179">
        <v>0</v>
      </c>
      <c r="D35" s="179">
        <v>0</v>
      </c>
      <c r="E35" s="179">
        <v>0</v>
      </c>
      <c r="F35" s="179">
        <v>0</v>
      </c>
      <c r="G35" s="179">
        <v>0</v>
      </c>
      <c r="H35" s="179">
        <v>0</v>
      </c>
      <c r="I35" s="179">
        <v>0</v>
      </c>
      <c r="J35" s="271">
        <v>0</v>
      </c>
    </row>
    <row r="36" spans="2:10" hidden="1">
      <c r="B36" s="179">
        <v>0</v>
      </c>
      <c r="C36" s="179">
        <v>0</v>
      </c>
      <c r="D36" s="179">
        <v>0</v>
      </c>
      <c r="E36" s="179">
        <v>0</v>
      </c>
      <c r="F36" s="179">
        <v>0</v>
      </c>
      <c r="G36" s="179">
        <v>0</v>
      </c>
      <c r="H36" s="179">
        <v>0</v>
      </c>
      <c r="I36" s="179">
        <v>0</v>
      </c>
      <c r="J36" s="271">
        <v>0</v>
      </c>
    </row>
    <row r="37" spans="2:10" hidden="1">
      <c r="B37" s="179">
        <v>0</v>
      </c>
      <c r="C37" s="179">
        <v>0</v>
      </c>
      <c r="D37" s="179">
        <v>0</v>
      </c>
      <c r="E37" s="179">
        <v>0</v>
      </c>
      <c r="F37" s="179">
        <v>0</v>
      </c>
      <c r="G37" s="179">
        <v>0</v>
      </c>
      <c r="H37" s="179">
        <v>0</v>
      </c>
      <c r="I37" s="179">
        <v>0</v>
      </c>
      <c r="J37" s="271">
        <v>0</v>
      </c>
    </row>
    <row r="38" spans="2:10" hidden="1">
      <c r="B38" s="179">
        <v>0</v>
      </c>
      <c r="C38" s="179">
        <v>0</v>
      </c>
      <c r="D38" s="179">
        <v>0</v>
      </c>
      <c r="E38" s="179">
        <v>0</v>
      </c>
      <c r="F38" s="179">
        <v>0</v>
      </c>
      <c r="G38" s="179">
        <v>0</v>
      </c>
      <c r="H38" s="179">
        <v>0</v>
      </c>
      <c r="I38" s="179">
        <v>0</v>
      </c>
      <c r="J38" s="271">
        <v>0</v>
      </c>
    </row>
    <row r="39" spans="2:10">
      <c r="B39" s="179">
        <v>0</v>
      </c>
      <c r="C39" s="179">
        <v>0</v>
      </c>
      <c r="D39" s="179">
        <v>0</v>
      </c>
      <c r="E39" s="179">
        <v>0</v>
      </c>
      <c r="F39" s="179">
        <v>0</v>
      </c>
      <c r="G39" s="179">
        <v>0</v>
      </c>
      <c r="H39" s="179">
        <v>0</v>
      </c>
      <c r="I39" s="179">
        <v>0</v>
      </c>
      <c r="J39" s="271">
        <v>0</v>
      </c>
    </row>
    <row r="40" spans="2:10">
      <c r="B40" s="179">
        <v>0</v>
      </c>
      <c r="C40" s="179">
        <v>0</v>
      </c>
      <c r="D40" s="179">
        <v>0</v>
      </c>
      <c r="E40" s="179">
        <v>0</v>
      </c>
      <c r="F40" s="179">
        <v>0</v>
      </c>
      <c r="G40" s="179">
        <v>0</v>
      </c>
      <c r="H40" s="179">
        <v>0</v>
      </c>
      <c r="I40" s="179">
        <v>0</v>
      </c>
      <c r="J40" s="271">
        <v>0</v>
      </c>
    </row>
    <row r="41" spans="2:10">
      <c r="B41" s="179">
        <v>0</v>
      </c>
      <c r="C41" s="179">
        <v>0</v>
      </c>
      <c r="D41" s="179">
        <v>0</v>
      </c>
      <c r="E41" s="179">
        <v>0</v>
      </c>
      <c r="F41" s="179">
        <v>0</v>
      </c>
      <c r="G41" s="179">
        <v>0</v>
      </c>
      <c r="H41" s="179">
        <v>0</v>
      </c>
      <c r="I41" s="179">
        <v>0</v>
      </c>
      <c r="J41" s="271">
        <v>0</v>
      </c>
    </row>
    <row r="42" spans="2:10">
      <c r="B42" s="179">
        <v>0</v>
      </c>
      <c r="C42" s="179">
        <v>0</v>
      </c>
      <c r="D42" s="179">
        <v>0</v>
      </c>
      <c r="E42" s="179">
        <v>0</v>
      </c>
      <c r="F42" s="179">
        <v>0</v>
      </c>
      <c r="G42" s="179">
        <v>0</v>
      </c>
      <c r="H42" s="179">
        <v>0</v>
      </c>
      <c r="I42" s="179">
        <v>0</v>
      </c>
      <c r="J42" s="271">
        <v>0</v>
      </c>
    </row>
    <row r="43" spans="2:10" hidden="1">
      <c r="B43" s="179">
        <v>0</v>
      </c>
      <c r="C43" s="179">
        <v>0</v>
      </c>
      <c r="D43" s="179">
        <v>0</v>
      </c>
      <c r="E43" s="179">
        <v>0</v>
      </c>
      <c r="F43" s="179">
        <v>0</v>
      </c>
      <c r="G43" s="179">
        <v>0</v>
      </c>
      <c r="H43" s="179">
        <v>0</v>
      </c>
      <c r="I43" s="179">
        <v>0</v>
      </c>
      <c r="J43" s="271">
        <v>0</v>
      </c>
    </row>
    <row r="44" spans="2:10" hidden="1">
      <c r="B44" s="179">
        <v>0</v>
      </c>
      <c r="C44" s="179">
        <v>0</v>
      </c>
      <c r="D44" s="179">
        <v>0</v>
      </c>
      <c r="E44" s="179">
        <v>0</v>
      </c>
      <c r="F44" s="179">
        <v>0</v>
      </c>
      <c r="G44" s="179">
        <v>0</v>
      </c>
      <c r="H44" s="179">
        <v>0</v>
      </c>
      <c r="I44" s="179">
        <v>0</v>
      </c>
      <c r="J44" s="271">
        <v>0</v>
      </c>
    </row>
    <row r="45" spans="2:10" hidden="1">
      <c r="B45" s="179">
        <v>0</v>
      </c>
      <c r="C45" s="179">
        <v>0</v>
      </c>
      <c r="D45" s="179">
        <v>0</v>
      </c>
      <c r="E45" s="179">
        <v>0</v>
      </c>
      <c r="F45" s="179">
        <v>0</v>
      </c>
      <c r="G45" s="179">
        <v>0</v>
      </c>
      <c r="H45" s="179">
        <v>0</v>
      </c>
      <c r="I45" s="179">
        <v>0</v>
      </c>
      <c r="J45" s="271">
        <v>0</v>
      </c>
    </row>
    <row r="46" spans="2:10" hidden="1">
      <c r="B46" s="179">
        <v>0</v>
      </c>
      <c r="C46" s="179">
        <v>0</v>
      </c>
      <c r="D46" s="179">
        <v>0</v>
      </c>
      <c r="E46" s="179">
        <v>0</v>
      </c>
      <c r="F46" s="179">
        <v>0</v>
      </c>
      <c r="G46" s="179">
        <v>0</v>
      </c>
      <c r="H46" s="179">
        <v>0</v>
      </c>
      <c r="I46" s="179">
        <v>0</v>
      </c>
      <c r="J46" s="271">
        <v>0</v>
      </c>
    </row>
    <row r="47" spans="2:10" hidden="1">
      <c r="B47" s="179">
        <v>0</v>
      </c>
      <c r="C47" s="179">
        <v>0</v>
      </c>
      <c r="D47" s="179">
        <v>0</v>
      </c>
      <c r="E47" s="179">
        <v>0</v>
      </c>
      <c r="F47" s="179">
        <v>0</v>
      </c>
      <c r="G47" s="179">
        <v>0</v>
      </c>
      <c r="H47" s="179">
        <v>0</v>
      </c>
      <c r="I47" s="179">
        <v>0</v>
      </c>
      <c r="J47" s="271">
        <v>0</v>
      </c>
    </row>
    <row r="48" spans="2:10" hidden="1">
      <c r="B48" s="179">
        <v>0</v>
      </c>
      <c r="C48" s="179">
        <v>0</v>
      </c>
      <c r="D48" s="179">
        <v>0</v>
      </c>
      <c r="E48" s="179">
        <v>0</v>
      </c>
      <c r="F48" s="179">
        <v>0</v>
      </c>
      <c r="G48" s="179">
        <v>0</v>
      </c>
      <c r="H48" s="179">
        <v>0</v>
      </c>
      <c r="I48" s="179">
        <v>0</v>
      </c>
      <c r="J48" s="271">
        <v>0</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E0FBE-A908-4AF5-8D52-E7D34887CEDE}">
  <sheetPr filterMode="1"/>
  <dimension ref="A1:AO48"/>
  <sheetViews>
    <sheetView showGridLines="0" zoomScaleNormal="100" workbookViewId="0">
      <pane ySplit="2" topLeftCell="A3" activePane="bottomLeft" state="frozen"/>
      <selection pane="bottomLeft" activeCell="B15" sqref="B15"/>
    </sheetView>
  </sheetViews>
  <sheetFormatPr defaultColWidth="11.25" defaultRowHeight="15.75"/>
  <cols>
    <col min="1" max="1" width="8.75" customWidth="1"/>
    <col min="2" max="2" width="18.5" customWidth="1"/>
    <col min="6" max="6" width="18.75" customWidth="1"/>
    <col min="7" max="7" width="17.75" customWidth="1"/>
    <col min="8" max="8" width="16.25" customWidth="1"/>
    <col min="9" max="9" width="18" customWidth="1"/>
    <col min="10" max="10" width="12.5" customWidth="1"/>
  </cols>
  <sheetData>
    <row r="1" spans="1:41" ht="22.15" customHeight="1">
      <c r="A1" s="157" t="s">
        <v>556</v>
      </c>
      <c r="B1" s="157" t="s">
        <v>557</v>
      </c>
      <c r="C1" s="157" t="s">
        <v>558</v>
      </c>
      <c r="D1" s="158"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157"/>
      <c r="F1" s="157"/>
      <c r="G1" s="157"/>
      <c r="H1" s="157"/>
      <c r="I1" s="158" t="str" cm="1">
        <f t="array" ref="I1">_xlfn.IFS(ROW(A100)&lt;100,"Undo deleted row or quit without saving",COLUMN(AZ1)&lt;52,"Undo deleted column or quit without saving",ROW(A100)&gt;100,"Undo inserted row or quit without saving",COLUMN(AZ1)&gt;52,"Undo inserted column or quit without saving",Scoreboard!$F$28&lt;&gt;"","Security compromised: Undo last action or quit without saving",TRUE=TRUE,"Connor Guarino")</f>
        <v>Connor Guarino</v>
      </c>
      <c r="J1" s="158"/>
      <c r="K1" s="158"/>
      <c r="L1" s="158" t="s">
        <v>559</v>
      </c>
      <c r="M1" s="158"/>
      <c r="N1" s="158"/>
      <c r="O1" s="158"/>
      <c r="P1" s="159" t="s">
        <v>560</v>
      </c>
      <c r="Q1" s="158"/>
      <c r="R1" s="158"/>
      <c r="S1" s="194" t="s">
        <v>563</v>
      </c>
      <c r="T1" s="161"/>
      <c r="U1" s="160"/>
      <c r="V1" s="161"/>
      <c r="W1" s="160"/>
      <c r="X1" s="157" t="str">
        <f t="shared" ref="X1:AA2" si="0">A1</f>
        <v>earned</v>
      </c>
      <c r="Y1" s="157" t="str">
        <f t="shared" si="0"/>
        <v>possible</v>
      </c>
      <c r="Z1" s="157" t="str">
        <f t="shared" si="0"/>
        <v>cell</v>
      </c>
      <c r="AA1" s="158" t="str">
        <f t="shared" ca="1" si="0"/>
        <v>error</v>
      </c>
      <c r="AB1" s="157"/>
      <c r="AC1" s="157"/>
      <c r="AD1" s="162"/>
      <c r="AE1" s="162"/>
      <c r="AF1" s="158" t="str">
        <f>I1</f>
        <v>Connor Guarino</v>
      </c>
      <c r="AG1" s="158"/>
      <c r="AH1" s="162"/>
      <c r="AI1" s="162"/>
      <c r="AJ1" s="162"/>
      <c r="AK1" s="162"/>
      <c r="AL1" s="158" t="s">
        <v>559</v>
      </c>
      <c r="AM1" s="162"/>
      <c r="AN1" s="162"/>
      <c r="AO1" s="162"/>
    </row>
    <row r="2" spans="1:41" ht="22.9" customHeight="1" thickBot="1">
      <c r="A2" s="163">
        <f ca="1">'8 FilterSC'!$A$2</f>
        <v>5</v>
      </c>
      <c r="B2" s="164">
        <f>'8 FilterSC'!$B$2</f>
        <v>5</v>
      </c>
      <c r="C2" s="163" t="str" cm="1">
        <f t="array" aca="1" ref="C2" ca="1">SUBSTITUTE(IF(LEN(CELL("address"))&lt;15,CELL("address"),""),"$","")</f>
        <v/>
      </c>
      <c r="D2" s="165" t="str">
        <f ca="1">IF(ISNUMBER(SEARCH("#REF!",_xlfn.FORMULATEXT(INDIRECT("'8 FilterSC'!"&amp;C2)))),"DRAGGING CELLS IS NOT PERMITTED. PLEASE UNDO LAST ACTION!!",IF($P$1&lt;&gt;"Feedback OFF",IFERROR(HLOOKUP(INDIRECT("'8 FilterSC'!"&amp;C2),Feedback_SFX!$B$2:$N$10,IF($P$1="Feedback ON", 2, Feedback_SFX!B1), FALSE), ""),""))</f>
        <v/>
      </c>
      <c r="E2" s="166"/>
      <c r="F2" s="166"/>
      <c r="G2" s="166"/>
      <c r="H2" s="166"/>
      <c r="I2" s="167"/>
      <c r="J2" s="166"/>
      <c r="K2" s="166"/>
      <c r="L2" s="166"/>
      <c r="M2" s="166"/>
      <c r="N2" s="166"/>
      <c r="O2" s="166"/>
      <c r="P2" s="173" t="str">
        <f ca="1">IF(Scoreboard!$E$4="Excel version: Invalid","****ERROR: Scoreboard requires Excel 365 or 2021 to run****", "")</f>
        <v/>
      </c>
      <c r="Q2" s="166"/>
      <c r="R2" s="166"/>
      <c r="S2" s="168"/>
      <c r="T2" s="169"/>
      <c r="U2" s="170"/>
      <c r="V2" s="169"/>
      <c r="W2" s="170"/>
      <c r="X2" s="171">
        <f t="shared" ca="1" si="0"/>
        <v>5</v>
      </c>
      <c r="Y2" s="171">
        <f t="shared" si="0"/>
        <v>5</v>
      </c>
      <c r="Z2" s="171" t="str">
        <f t="shared" ca="1" si="0"/>
        <v/>
      </c>
      <c r="AA2" s="165" t="str">
        <f t="shared" ca="1" si="0"/>
        <v/>
      </c>
      <c r="AB2" s="166"/>
      <c r="AC2" s="166"/>
      <c r="AD2" s="172"/>
      <c r="AE2" s="172"/>
      <c r="AF2" s="172"/>
      <c r="AG2" s="172"/>
      <c r="AH2" s="172"/>
      <c r="AI2" s="172"/>
      <c r="AJ2" s="172"/>
      <c r="AK2" s="172"/>
      <c r="AL2" s="172"/>
      <c r="AM2" s="172"/>
      <c r="AN2" s="172"/>
      <c r="AO2" s="172"/>
    </row>
    <row r="4" spans="1:41" ht="18.75">
      <c r="B4" s="1" t="s">
        <v>287</v>
      </c>
      <c r="C4" s="14"/>
      <c r="D4" s="14"/>
      <c r="E4" s="14"/>
      <c r="F4" s="14"/>
      <c r="G4" s="14"/>
      <c r="H4" s="14"/>
      <c r="I4" s="14"/>
      <c r="J4" s="2"/>
    </row>
    <row r="5" spans="1:41">
      <c r="B5" s="3" t="s">
        <v>288</v>
      </c>
      <c r="C5" s="15"/>
      <c r="D5" s="15"/>
      <c r="E5" s="15"/>
      <c r="F5" s="15"/>
      <c r="G5" s="15"/>
      <c r="H5" s="15"/>
      <c r="I5" s="15"/>
      <c r="J5" s="4"/>
    </row>
    <row r="6" spans="1:41">
      <c r="B6" s="5"/>
      <c r="C6" s="22"/>
      <c r="D6" s="22"/>
      <c r="E6" s="22"/>
      <c r="F6" s="22"/>
      <c r="G6" s="22"/>
      <c r="H6" s="22"/>
      <c r="I6" s="22"/>
      <c r="J6" s="6"/>
    </row>
    <row r="8" spans="1:41">
      <c r="B8" s="118" t="s">
        <v>252</v>
      </c>
    </row>
    <row r="11" spans="1:41" ht="18.75">
      <c r="B11" s="120" t="s">
        <v>289</v>
      </c>
    </row>
    <row r="12" spans="1:41">
      <c r="B12" s="262">
        <f>SUBTOTAL(3,$B$15:$B$48)</f>
        <v>6</v>
      </c>
      <c r="D12" t="s">
        <v>254</v>
      </c>
    </row>
    <row r="14" spans="1:41">
      <c r="B14" s="265" t="s">
        <v>290</v>
      </c>
      <c r="C14" s="265" t="s">
        <v>238</v>
      </c>
      <c r="D14" s="265" t="s">
        <v>256</v>
      </c>
      <c r="E14" s="265" t="s">
        <v>257</v>
      </c>
      <c r="F14" s="265" t="s">
        <v>258</v>
      </c>
      <c r="G14" s="265" t="s">
        <v>259</v>
      </c>
      <c r="H14" s="265" t="s">
        <v>260</v>
      </c>
      <c r="I14" s="265" t="s">
        <v>261</v>
      </c>
      <c r="J14" s="265" t="s">
        <v>202</v>
      </c>
    </row>
    <row r="15" spans="1:41" hidden="1">
      <c r="B15" s="266">
        <v>42961</v>
      </c>
      <c r="C15" s="266" t="s">
        <v>262</v>
      </c>
      <c r="D15" s="266" t="s">
        <v>263</v>
      </c>
      <c r="E15" s="266">
        <v>23</v>
      </c>
      <c r="F15" s="266" t="s">
        <v>264</v>
      </c>
      <c r="G15" s="266">
        <v>35</v>
      </c>
      <c r="H15" s="266">
        <v>23</v>
      </c>
      <c r="I15" s="266">
        <v>12</v>
      </c>
      <c r="J15" s="267">
        <v>2089</v>
      </c>
    </row>
    <row r="16" spans="1:41" hidden="1">
      <c r="B16" s="111">
        <v>69915</v>
      </c>
      <c r="C16" s="111" t="s">
        <v>262</v>
      </c>
      <c r="D16" s="111" t="s">
        <v>263</v>
      </c>
      <c r="E16" s="111">
        <v>33</v>
      </c>
      <c r="F16" s="111" t="s">
        <v>264</v>
      </c>
      <c r="G16" s="111">
        <v>36</v>
      </c>
      <c r="H16" s="111">
        <v>34</v>
      </c>
      <c r="I16" s="111">
        <v>2</v>
      </c>
      <c r="J16" s="268">
        <v>2168</v>
      </c>
    </row>
    <row r="17" spans="2:10" hidden="1">
      <c r="B17" s="111">
        <v>77071</v>
      </c>
      <c r="C17" s="111" t="s">
        <v>265</v>
      </c>
      <c r="D17" s="111" t="s">
        <v>263</v>
      </c>
      <c r="E17" s="111">
        <v>50</v>
      </c>
      <c r="F17" s="111" t="s">
        <v>267</v>
      </c>
      <c r="G17" s="111">
        <v>15</v>
      </c>
      <c r="H17" s="111">
        <v>12</v>
      </c>
      <c r="I17" s="111">
        <v>3</v>
      </c>
      <c r="J17" s="268">
        <v>823</v>
      </c>
    </row>
    <row r="18" spans="2:10" hidden="1">
      <c r="B18" s="111">
        <v>49549</v>
      </c>
      <c r="C18" s="111" t="s">
        <v>265</v>
      </c>
      <c r="D18" s="111" t="s">
        <v>263</v>
      </c>
      <c r="E18" s="111">
        <v>53</v>
      </c>
      <c r="F18" s="111" t="s">
        <v>266</v>
      </c>
      <c r="G18" s="111">
        <v>44</v>
      </c>
      <c r="H18" s="111">
        <v>25</v>
      </c>
      <c r="I18" s="111">
        <v>19</v>
      </c>
      <c r="J18" s="268">
        <v>2651</v>
      </c>
    </row>
    <row r="19" spans="2:10" hidden="1">
      <c r="B19" s="111">
        <v>78211</v>
      </c>
      <c r="C19" s="111" t="s">
        <v>268</v>
      </c>
      <c r="D19" s="111" t="s">
        <v>269</v>
      </c>
      <c r="E19" s="111">
        <v>28</v>
      </c>
      <c r="F19" s="111" t="s">
        <v>270</v>
      </c>
      <c r="G19" s="111">
        <v>3</v>
      </c>
      <c r="H19" s="111">
        <v>0</v>
      </c>
      <c r="I19" s="111">
        <v>3</v>
      </c>
      <c r="J19" s="268">
        <v>162</v>
      </c>
    </row>
    <row r="20" spans="2:10" hidden="1">
      <c r="B20" s="111">
        <v>64421</v>
      </c>
      <c r="C20" s="111" t="s">
        <v>243</v>
      </c>
      <c r="D20" s="111" t="s">
        <v>263</v>
      </c>
      <c r="E20" s="111">
        <v>36</v>
      </c>
      <c r="F20" s="111" t="s">
        <v>270</v>
      </c>
      <c r="G20" s="111">
        <v>25</v>
      </c>
      <c r="H20" s="111">
        <v>21</v>
      </c>
      <c r="I20" s="111">
        <v>9</v>
      </c>
      <c r="J20" s="268">
        <v>2105</v>
      </c>
    </row>
    <row r="21" spans="2:10" hidden="1">
      <c r="B21" s="111">
        <v>22679</v>
      </c>
      <c r="C21" s="111" t="s">
        <v>243</v>
      </c>
      <c r="D21" s="111" t="s">
        <v>263</v>
      </c>
      <c r="E21" s="111">
        <v>55</v>
      </c>
      <c r="F21" s="111" t="s">
        <v>267</v>
      </c>
      <c r="G21" s="111">
        <v>39</v>
      </c>
      <c r="H21" s="111">
        <v>31</v>
      </c>
      <c r="I21" s="111">
        <v>8</v>
      </c>
      <c r="J21" s="268">
        <v>2399</v>
      </c>
    </row>
    <row r="22" spans="2:10" hidden="1">
      <c r="B22" s="111">
        <v>56248</v>
      </c>
      <c r="C22" s="111" t="s">
        <v>271</v>
      </c>
      <c r="D22" s="111" t="s">
        <v>263</v>
      </c>
      <c r="E22" s="111">
        <v>43</v>
      </c>
      <c r="F22" s="111" t="s">
        <v>270</v>
      </c>
      <c r="G22" s="111">
        <v>7</v>
      </c>
      <c r="H22" s="111">
        <v>7</v>
      </c>
      <c r="I22" s="111">
        <v>0</v>
      </c>
      <c r="J22" s="268">
        <v>425</v>
      </c>
    </row>
    <row r="23" spans="2:10" hidden="1">
      <c r="B23" s="111">
        <v>63213</v>
      </c>
      <c r="C23" s="111" t="s">
        <v>271</v>
      </c>
      <c r="D23" s="111" t="s">
        <v>263</v>
      </c>
      <c r="E23" s="111">
        <v>46</v>
      </c>
      <c r="F23" s="111" t="s">
        <v>272</v>
      </c>
      <c r="G23" s="111">
        <v>38</v>
      </c>
      <c r="H23" s="111">
        <v>30</v>
      </c>
      <c r="I23" s="111">
        <v>8</v>
      </c>
      <c r="J23" s="268">
        <v>2476</v>
      </c>
    </row>
    <row r="24" spans="2:10" hidden="1">
      <c r="B24" s="111">
        <v>80980</v>
      </c>
      <c r="C24" s="111" t="s">
        <v>275</v>
      </c>
      <c r="D24" s="111" t="s">
        <v>269</v>
      </c>
      <c r="E24" s="111">
        <v>50</v>
      </c>
      <c r="F24" s="111" t="s">
        <v>270</v>
      </c>
      <c r="G24" s="111">
        <v>11</v>
      </c>
      <c r="H24" s="111">
        <v>8</v>
      </c>
      <c r="I24" s="111">
        <v>3</v>
      </c>
      <c r="J24" s="268">
        <v>678</v>
      </c>
    </row>
    <row r="25" spans="2:10" hidden="1">
      <c r="B25" s="111">
        <v>37701</v>
      </c>
      <c r="C25" s="111" t="s">
        <v>274</v>
      </c>
      <c r="D25" s="111" t="s">
        <v>263</v>
      </c>
      <c r="E25" s="111">
        <v>57</v>
      </c>
      <c r="F25" s="111" t="s">
        <v>272</v>
      </c>
      <c r="G25" s="111">
        <v>39</v>
      </c>
      <c r="H25" s="111">
        <v>29</v>
      </c>
      <c r="I25" s="111">
        <v>10</v>
      </c>
      <c r="J25" s="268">
        <v>2192</v>
      </c>
    </row>
    <row r="26" spans="2:10" hidden="1">
      <c r="B26" s="111">
        <v>87710</v>
      </c>
      <c r="C26" s="111" t="s">
        <v>273</v>
      </c>
      <c r="D26" s="111" t="s">
        <v>269</v>
      </c>
      <c r="E26" s="111">
        <v>41</v>
      </c>
      <c r="F26" s="111" t="s">
        <v>270</v>
      </c>
      <c r="G26" s="111">
        <v>15</v>
      </c>
      <c r="H26" s="111">
        <v>7</v>
      </c>
      <c r="I26" s="111">
        <v>8</v>
      </c>
      <c r="J26" s="268">
        <v>862</v>
      </c>
    </row>
    <row r="27" spans="2:10">
      <c r="B27" s="111">
        <v>98546</v>
      </c>
      <c r="C27" s="111" t="s">
        <v>283</v>
      </c>
      <c r="D27" s="111" t="s">
        <v>263</v>
      </c>
      <c r="E27" s="111">
        <v>55</v>
      </c>
      <c r="F27" s="111" t="s">
        <v>266</v>
      </c>
      <c r="G27" s="111">
        <v>20</v>
      </c>
      <c r="H27" s="111">
        <v>15</v>
      </c>
      <c r="I27" s="111">
        <v>5</v>
      </c>
      <c r="J27" s="268">
        <v>1326</v>
      </c>
    </row>
    <row r="28" spans="2:10">
      <c r="B28" s="111">
        <v>48826</v>
      </c>
      <c r="C28" s="111" t="s">
        <v>275</v>
      </c>
      <c r="D28" s="111" t="s">
        <v>263</v>
      </c>
      <c r="E28" s="111">
        <v>22</v>
      </c>
      <c r="F28" s="111" t="s">
        <v>266</v>
      </c>
      <c r="G28" s="111">
        <v>21</v>
      </c>
      <c r="H28" s="111">
        <v>12</v>
      </c>
      <c r="I28" s="111">
        <v>9</v>
      </c>
      <c r="J28" s="268">
        <v>1307</v>
      </c>
    </row>
    <row r="29" spans="2:10" hidden="1">
      <c r="B29" s="111">
        <v>55741</v>
      </c>
      <c r="C29" s="111" t="s">
        <v>276</v>
      </c>
      <c r="D29" s="111" t="s">
        <v>263</v>
      </c>
      <c r="E29" s="111">
        <v>32</v>
      </c>
      <c r="F29" s="111" t="s">
        <v>272</v>
      </c>
      <c r="G29" s="111">
        <v>42</v>
      </c>
      <c r="H29" s="111">
        <v>38</v>
      </c>
      <c r="I29" s="111">
        <v>4</v>
      </c>
      <c r="J29" s="268">
        <v>2761</v>
      </c>
    </row>
    <row r="30" spans="2:10" hidden="1">
      <c r="B30" s="111">
        <v>65668</v>
      </c>
      <c r="C30" s="111" t="s">
        <v>277</v>
      </c>
      <c r="D30" s="111" t="s">
        <v>263</v>
      </c>
      <c r="E30" s="111">
        <v>57</v>
      </c>
      <c r="F30" s="111" t="s">
        <v>278</v>
      </c>
      <c r="G30" s="111">
        <v>1</v>
      </c>
      <c r="H30" s="111">
        <v>0</v>
      </c>
      <c r="I30" s="111">
        <v>1</v>
      </c>
      <c r="J30" s="268">
        <v>47</v>
      </c>
    </row>
    <row r="31" spans="2:10" hidden="1">
      <c r="B31" s="111">
        <v>78926</v>
      </c>
      <c r="C31" s="111" t="s">
        <v>277</v>
      </c>
      <c r="D31" s="111" t="s">
        <v>263</v>
      </c>
      <c r="E31" s="111">
        <v>38</v>
      </c>
      <c r="F31" s="111" t="s">
        <v>270</v>
      </c>
      <c r="G31" s="111">
        <v>35</v>
      </c>
      <c r="H31" s="111">
        <v>26</v>
      </c>
      <c r="I31" s="111">
        <v>9</v>
      </c>
      <c r="J31" s="268">
        <v>2208</v>
      </c>
    </row>
    <row r="32" spans="2:10" hidden="1">
      <c r="B32" s="111">
        <v>62657</v>
      </c>
      <c r="C32" s="111" t="s">
        <v>279</v>
      </c>
      <c r="D32" s="111" t="s">
        <v>263</v>
      </c>
      <c r="E32" s="111">
        <v>23</v>
      </c>
      <c r="F32" s="111" t="s">
        <v>270</v>
      </c>
      <c r="G32" s="111">
        <v>6</v>
      </c>
      <c r="H32" s="111">
        <v>2</v>
      </c>
      <c r="I32" s="111">
        <v>4</v>
      </c>
      <c r="J32" s="268">
        <v>321</v>
      </c>
    </row>
    <row r="33" spans="2:10" hidden="1">
      <c r="B33" s="111">
        <v>11281</v>
      </c>
      <c r="C33" s="111" t="s">
        <v>280</v>
      </c>
      <c r="D33" s="111" t="s">
        <v>269</v>
      </c>
      <c r="E33" s="111">
        <v>38</v>
      </c>
      <c r="F33" s="111" t="s">
        <v>270</v>
      </c>
      <c r="G33" s="111">
        <v>7</v>
      </c>
      <c r="H33" s="111">
        <v>5</v>
      </c>
      <c r="I33" s="111">
        <v>2</v>
      </c>
      <c r="J33" s="268">
        <v>422</v>
      </c>
    </row>
    <row r="34" spans="2:10" hidden="1">
      <c r="B34" s="111">
        <v>75085</v>
      </c>
      <c r="C34" s="111" t="s">
        <v>281</v>
      </c>
      <c r="D34" s="111" t="s">
        <v>269</v>
      </c>
      <c r="E34" s="111">
        <v>23</v>
      </c>
      <c r="F34" s="111" t="s">
        <v>272</v>
      </c>
      <c r="G34" s="111">
        <v>6</v>
      </c>
      <c r="H34" s="111">
        <v>5</v>
      </c>
      <c r="I34" s="111">
        <v>1</v>
      </c>
      <c r="J34" s="268">
        <v>380</v>
      </c>
    </row>
    <row r="35" spans="2:10" hidden="1">
      <c r="B35" s="111">
        <v>19035</v>
      </c>
      <c r="C35" s="111" t="s">
        <v>281</v>
      </c>
      <c r="D35" s="111" t="s">
        <v>269</v>
      </c>
      <c r="E35" s="111">
        <v>35</v>
      </c>
      <c r="F35" s="111" t="s">
        <v>267</v>
      </c>
      <c r="G35" s="111">
        <v>19</v>
      </c>
      <c r="H35" s="111">
        <v>15</v>
      </c>
      <c r="I35" s="111">
        <v>4</v>
      </c>
      <c r="J35" s="268">
        <v>1140</v>
      </c>
    </row>
    <row r="36" spans="2:10" hidden="1">
      <c r="B36" s="111">
        <v>69555</v>
      </c>
      <c r="C36" s="111" t="s">
        <v>281</v>
      </c>
      <c r="D36" s="111" t="s">
        <v>263</v>
      </c>
      <c r="E36" s="111">
        <v>39</v>
      </c>
      <c r="F36" s="111" t="s">
        <v>272</v>
      </c>
      <c r="G36" s="111">
        <v>20</v>
      </c>
      <c r="H36" s="111">
        <v>14</v>
      </c>
      <c r="I36" s="111">
        <v>6</v>
      </c>
      <c r="J36" s="268">
        <v>1283</v>
      </c>
    </row>
    <row r="37" spans="2:10" hidden="1">
      <c r="B37" s="111">
        <v>36314</v>
      </c>
      <c r="C37" s="111" t="s">
        <v>281</v>
      </c>
      <c r="D37" s="111" t="s">
        <v>269</v>
      </c>
      <c r="E37" s="111">
        <v>56</v>
      </c>
      <c r="F37" s="111" t="s">
        <v>272</v>
      </c>
      <c r="G37" s="111">
        <v>28</v>
      </c>
      <c r="H37" s="111">
        <v>19</v>
      </c>
      <c r="I37" s="111">
        <v>9</v>
      </c>
      <c r="J37" s="268">
        <v>1870</v>
      </c>
    </row>
    <row r="38" spans="2:10" hidden="1">
      <c r="B38" s="111">
        <v>10277</v>
      </c>
      <c r="C38" s="111" t="s">
        <v>281</v>
      </c>
      <c r="D38" s="111" t="s">
        <v>263</v>
      </c>
      <c r="E38" s="111">
        <v>37</v>
      </c>
      <c r="F38" s="111" t="s">
        <v>272</v>
      </c>
      <c r="G38" s="111">
        <v>33</v>
      </c>
      <c r="H38" s="111">
        <v>27</v>
      </c>
      <c r="I38" s="111">
        <v>6</v>
      </c>
      <c r="J38" s="268">
        <v>1980</v>
      </c>
    </row>
    <row r="39" spans="2:10">
      <c r="B39" s="111">
        <v>64414</v>
      </c>
      <c r="C39" s="111" t="s">
        <v>275</v>
      </c>
      <c r="D39" s="111" t="s">
        <v>263</v>
      </c>
      <c r="E39" s="111">
        <v>28</v>
      </c>
      <c r="F39" s="111" t="s">
        <v>264</v>
      </c>
      <c r="G39" s="111">
        <v>24</v>
      </c>
      <c r="H39" s="111">
        <v>20</v>
      </c>
      <c r="I39" s="111">
        <v>4</v>
      </c>
      <c r="J39" s="268">
        <v>1409</v>
      </c>
    </row>
    <row r="40" spans="2:10">
      <c r="B40" s="111">
        <v>74002</v>
      </c>
      <c r="C40" s="111" t="s">
        <v>282</v>
      </c>
      <c r="D40" s="111" t="s">
        <v>263</v>
      </c>
      <c r="E40" s="111">
        <v>34</v>
      </c>
      <c r="F40" s="111" t="s">
        <v>272</v>
      </c>
      <c r="G40" s="111">
        <v>28</v>
      </c>
      <c r="H40" s="111">
        <v>10</v>
      </c>
      <c r="I40" s="111">
        <v>18</v>
      </c>
      <c r="J40" s="268">
        <v>1283</v>
      </c>
    </row>
    <row r="41" spans="2:10">
      <c r="B41" s="111">
        <v>32626</v>
      </c>
      <c r="C41" s="111" t="s">
        <v>282</v>
      </c>
      <c r="D41" s="111" t="s">
        <v>269</v>
      </c>
      <c r="E41" s="111">
        <v>57</v>
      </c>
      <c r="F41" s="111" t="s">
        <v>267</v>
      </c>
      <c r="G41" s="111">
        <v>36</v>
      </c>
      <c r="H41" s="111">
        <v>15</v>
      </c>
      <c r="I41" s="111">
        <v>21</v>
      </c>
      <c r="J41" s="268">
        <v>1652</v>
      </c>
    </row>
    <row r="42" spans="2:10">
      <c r="B42" s="111">
        <v>34389</v>
      </c>
      <c r="C42" s="111" t="s">
        <v>282</v>
      </c>
      <c r="D42" s="111" t="s">
        <v>269</v>
      </c>
      <c r="E42" s="111">
        <v>30</v>
      </c>
      <c r="F42" s="111" t="s">
        <v>264</v>
      </c>
      <c r="G42" s="111">
        <v>42</v>
      </c>
      <c r="H42" s="111">
        <v>37</v>
      </c>
      <c r="I42" s="111">
        <v>5</v>
      </c>
      <c r="J42" s="268">
        <v>2645</v>
      </c>
    </row>
    <row r="43" spans="2:10" hidden="1">
      <c r="B43" s="111">
        <v>76668</v>
      </c>
      <c r="C43" s="111" t="s">
        <v>284</v>
      </c>
      <c r="D43" s="111" t="s">
        <v>263</v>
      </c>
      <c r="E43" s="111">
        <v>54</v>
      </c>
      <c r="F43" s="111" t="s">
        <v>272</v>
      </c>
      <c r="G43" s="111">
        <v>48</v>
      </c>
      <c r="H43" s="111">
        <v>43</v>
      </c>
      <c r="I43" s="111">
        <v>5</v>
      </c>
      <c r="J43" s="268">
        <v>2533</v>
      </c>
    </row>
    <row r="44" spans="2:10" hidden="1">
      <c r="B44" s="111">
        <v>10875</v>
      </c>
      <c r="C44" s="111" t="s">
        <v>285</v>
      </c>
      <c r="D44" s="111" t="s">
        <v>263</v>
      </c>
      <c r="E44" s="111">
        <v>38</v>
      </c>
      <c r="F44" s="111" t="s">
        <v>264</v>
      </c>
      <c r="G44" s="111">
        <v>5</v>
      </c>
      <c r="H44" s="111">
        <v>5</v>
      </c>
      <c r="I44" s="111">
        <v>0</v>
      </c>
      <c r="J44" s="268">
        <v>327</v>
      </c>
    </row>
    <row r="45" spans="2:10" hidden="1">
      <c r="B45" s="111">
        <v>21182</v>
      </c>
      <c r="C45" s="111" t="s">
        <v>285</v>
      </c>
      <c r="D45" s="111" t="s">
        <v>263</v>
      </c>
      <c r="E45" s="111">
        <v>48</v>
      </c>
      <c r="F45" s="111" t="s">
        <v>286</v>
      </c>
      <c r="G45" s="111">
        <v>10</v>
      </c>
      <c r="H45" s="111">
        <v>1</v>
      </c>
      <c r="I45" s="111">
        <v>9</v>
      </c>
      <c r="J45" s="268">
        <v>652</v>
      </c>
    </row>
    <row r="46" spans="2:10" hidden="1">
      <c r="B46" s="111">
        <v>72806</v>
      </c>
      <c r="C46" s="111" t="s">
        <v>285</v>
      </c>
      <c r="D46" s="111" t="s">
        <v>269</v>
      </c>
      <c r="E46" s="111">
        <v>27</v>
      </c>
      <c r="F46" s="111" t="s">
        <v>266</v>
      </c>
      <c r="G46" s="111">
        <v>29</v>
      </c>
      <c r="H46" s="111">
        <v>18</v>
      </c>
      <c r="I46" s="111">
        <v>11</v>
      </c>
      <c r="J46" s="268">
        <v>1736</v>
      </c>
    </row>
    <row r="47" spans="2:10" hidden="1">
      <c r="B47" s="111">
        <v>17703</v>
      </c>
      <c r="C47" s="111" t="s">
        <v>285</v>
      </c>
      <c r="D47" s="111" t="s">
        <v>269</v>
      </c>
      <c r="E47" s="111">
        <v>40</v>
      </c>
      <c r="F47" s="111" t="s">
        <v>266</v>
      </c>
      <c r="G47" s="111">
        <v>39</v>
      </c>
      <c r="H47" s="111">
        <v>33</v>
      </c>
      <c r="I47" s="111">
        <v>6</v>
      </c>
      <c r="J47" s="268">
        <v>2842</v>
      </c>
    </row>
    <row r="48" spans="2:10" hidden="1">
      <c r="B48" s="269">
        <v>79572</v>
      </c>
      <c r="C48" s="269" t="s">
        <v>285</v>
      </c>
      <c r="D48" s="269" t="s">
        <v>269</v>
      </c>
      <c r="E48" s="269">
        <v>23</v>
      </c>
      <c r="F48" s="269" t="s">
        <v>264</v>
      </c>
      <c r="G48" s="269">
        <v>41</v>
      </c>
      <c r="H48" s="269">
        <v>13</v>
      </c>
      <c r="I48" s="269">
        <v>28</v>
      </c>
      <c r="J48" s="270">
        <v>2794</v>
      </c>
    </row>
  </sheetData>
  <autoFilter ref="B14:J48" xr:uid="{E19E0FBE-A908-4AF5-8D52-E7D34887CEDE}">
    <filterColumn colId="1">
      <filters>
        <filter val="MI"/>
        <filter val="OH"/>
        <filter val="PA"/>
      </filters>
    </filterColumn>
    <filterColumn colId="5">
      <customFilters>
        <customFilter operator="greaterThanOrEqual" val="20"/>
      </customFilters>
    </filterColumn>
  </autoFilter>
  <conditionalFormatting sqref="A1:A2">
    <cfRule type="expression" dxfId="122" priority="12">
      <formula>$A$2/$B$2&gt;=0.076</formula>
    </cfRule>
  </conditionalFormatting>
  <conditionalFormatting sqref="A1:O2 Q1:R1 X1:AO2 P2:R2">
    <cfRule type="expression" dxfId="121" priority="5">
      <formula>$P$1="Feedback OFF"</formula>
    </cfRule>
  </conditionalFormatting>
  <conditionalFormatting sqref="A3:AA100">
    <cfRule type="expression" dxfId="119" priority="2" stopIfTrue="1">
      <formula>$D$2="DRAGGING CELLS IS NOT PERMITTED. PLEASE UNDO LAST ACTION!!"</formula>
    </cfRule>
  </conditionalFormatting>
  <conditionalFormatting sqref="B1:B2">
    <cfRule type="expression" dxfId="114" priority="13">
      <formula>$A$2/$B$2&gt;=0.153</formula>
    </cfRule>
  </conditionalFormatting>
  <conditionalFormatting sqref="C1:C2">
    <cfRule type="expression" dxfId="113" priority="14">
      <formula>$A$2/$B$2&gt;=0.23</formula>
    </cfRule>
  </conditionalFormatting>
  <conditionalFormatting sqref="D1:D2">
    <cfRule type="expression" dxfId="112" priority="15">
      <formula>$A$2/$B$2&gt;=0.307</formula>
    </cfRule>
  </conditionalFormatting>
  <conditionalFormatting sqref="E1:E2">
    <cfRule type="expression" dxfId="111" priority="16">
      <formula>$A$2/$B$2&gt;=0.384</formula>
    </cfRule>
  </conditionalFormatting>
  <conditionalFormatting sqref="F1:F2">
    <cfRule type="expression" dxfId="110" priority="17">
      <formula>$A$2/$B$2&gt;=0.461</formula>
    </cfRule>
  </conditionalFormatting>
  <conditionalFormatting sqref="G1:G2">
    <cfRule type="expression" dxfId="109" priority="18">
      <formula>$A$2/$B$2&gt;=0.538</formula>
    </cfRule>
  </conditionalFormatting>
  <conditionalFormatting sqref="H1:H2">
    <cfRule type="expression" dxfId="108" priority="19">
      <formula>$A$2/$B$2&gt;=0.615</formula>
    </cfRule>
  </conditionalFormatting>
  <conditionalFormatting sqref="I1:P2">
    <cfRule type="expression" dxfId="106" priority="20">
      <formula>$A$2/$B$2&gt;=0.692</formula>
    </cfRule>
  </conditionalFormatting>
  <conditionalFormatting sqref="L1">
    <cfRule type="expression" dxfId="105" priority="8">
      <formula>$A$2/$B$2&gt;=0.846</formula>
    </cfRule>
  </conditionalFormatting>
  <conditionalFormatting sqref="O1">
    <cfRule type="expression" dxfId="104" priority="11">
      <formula>$A$2/$B$2&gt;=0.846</formula>
    </cfRule>
  </conditionalFormatting>
  <conditionalFormatting sqref="P1">
    <cfRule type="expression" dxfId="103" priority="6">
      <formula>$P$1&lt;&gt;""</formula>
    </cfRule>
  </conditionalFormatting>
  <conditionalFormatting sqref="Q1:R2">
    <cfRule type="expression" dxfId="102" priority="7">
      <formula>$A$2/$B$2&gt;=0.846</formula>
    </cfRule>
  </conditionalFormatting>
  <conditionalFormatting sqref="X1:AF1 AH1:AK1 AM1:AO1 X2:AO2">
    <cfRule type="expression" dxfId="101" priority="21">
      <formula>$A$2/$B$2&gt;=1</formula>
    </cfRule>
  </conditionalFormatting>
  <conditionalFormatting sqref="AG1">
    <cfRule type="expression" dxfId="100" priority="10">
      <formula>$A$2/$B$2&gt;=0.846</formula>
    </cfRule>
  </conditionalFormatting>
  <conditionalFormatting sqref="AL1">
    <cfRule type="expression" dxfId="99" priority="9">
      <formula>$A$2/$B$2&gt;=0.846</formula>
    </cfRule>
  </conditionalFormatting>
  <dataValidations count="1">
    <dataValidation type="list" allowBlank="1" showInputMessage="1" showErrorMessage="1" sqref="P1" xr:uid="{A5BEE2E4-9881-4931-B9FF-E71BE714035F}">
      <formula1>"Feedback ON, Taunting ON, Feedback OFF"</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stopIfTrue="1" id="{9FFD53E0-5336-49DB-987C-46CBD0189214}">
            <xm:f>Scoreboard!$E$4="Excel version: Invalid"</xm:f>
            <x14:dxf>
              <font>
                <color rgb="FF9C0006"/>
              </font>
              <fill>
                <patternFill>
                  <fgColor indexed="64"/>
                  <bgColor rgb="FFFFC7CE"/>
                </patternFill>
              </fill>
            </x14:dxf>
          </x14:cfRule>
          <x14:cfRule type="expression" priority="3" stopIfTrue="1" id="{712B823C-1DA2-4C1D-B9DF-913267B13687}">
            <xm:f>Scoreboard!$F$28&lt;&gt;""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8E4BA02D-6723-427A-9D6E-A3B0E7E09DCD}">
            <xm:f>AND($P$1&lt;&gt;"Feedback OFF",IF('8 FilterSC'!A3=Feedback_SFX!$C$2, TRUE, FALSE))</xm:f>
            <x14:dxf>
              <fill>
                <patternFill>
                  <bgColor rgb="FFCEEED0"/>
                </patternFill>
              </fill>
            </x14:dxf>
          </x14:cfRule>
          <x14:cfRule type="expression" priority="23" stopIfTrue="1" id="{58C68C58-D9AC-41A9-BCE1-A038844E5198}">
            <xm:f>AND($P$1&lt;&gt;"Feedback OFF",IF('8 FilterSC'!A3=Feedback_SFX!$K$2, TRUE, FALSE))</xm:f>
            <x14:dxf>
              <fill>
                <patternFill>
                  <bgColor rgb="FFFFFF64"/>
                </patternFill>
              </fill>
            </x14:dxf>
          </x14:cfRule>
          <x14:cfRule type="expression" priority="24" stopIfTrue="1" id="{867A1061-097E-447D-8BAA-2B65F03FF25B}">
            <xm:f>AND($P$1&lt;&gt;"Feedback OFF",AND(IF('8 FilterSC'!A3&lt;&gt;Feedback_SFX!$C$2, TRUE, FALSE),'8 FilterSC'!A3&lt;&gt;"",_xlfn.ISFORMULA('8 FilterSC'!A3)))</xm:f>
            <x14:dxf>
              <fill>
                <patternFill>
                  <bgColor rgb="FFFF99CC"/>
                </patternFill>
              </fill>
            </x14:dxf>
          </x14:cfRule>
          <xm:sqref>A3:AL48</xm:sqref>
        </x14:conditionalFormatting>
        <x14:conditionalFormatting xmlns:xm="http://schemas.microsoft.com/office/excel/2006/main">
          <x14:cfRule type="expression" priority="4" stopIfTrue="1" id="{D46D1939-5E1C-4DC5-B1FE-1C3DAD0C1ECA}">
            <xm:f>Scoreboard!$F$28&lt;&gt;""</xm:f>
            <x14:dxf>
              <font>
                <color rgb="FF9C0006"/>
              </font>
              <fill>
                <patternFill>
                  <fgColor indexed="64"/>
                  <bgColor rgb="FFFFC7CE"/>
                </patternFill>
              </fill>
            </x14:dxf>
          </x14:cfRule>
          <xm:sqref>I1:N1</xm:sqref>
        </x14:conditionalFormatting>
      </x14:conditionalFormatting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76A1C-F39F-48FE-B6D2-FA80DFE70520}">
  <sheetPr>
    <tabColor rgb="FF4FADEA"/>
  </sheetPr>
  <dimension ref="A1:AL50"/>
  <sheetViews>
    <sheetView workbookViewId="0">
      <pane ySplit="2" topLeftCell="A3" activePane="bottomLeft" state="frozen"/>
      <selection pane="bottomLeft" activeCell="A3" sqref="A3:XFD3"/>
    </sheetView>
  </sheetViews>
  <sheetFormatPr defaultColWidth="11.25" defaultRowHeight="8.25"/>
  <cols>
    <col min="1" max="1" width="2.25" style="174" customWidth="1"/>
    <col min="2" max="2" width="18.5" style="174" customWidth="1"/>
    <col min="3" max="5" width="11.25" style="174"/>
    <col min="6" max="6" width="18.75" style="174" customWidth="1"/>
    <col min="7" max="7" width="17.75" style="174" customWidth="1"/>
    <col min="8" max="8" width="16.25" style="174" customWidth="1"/>
    <col min="9" max="9" width="18" style="174" customWidth="1"/>
    <col min="10" max="10" width="12.5" style="174" customWidth="1"/>
    <col min="11" max="16384" width="11.25" style="174"/>
  </cols>
  <sheetData>
    <row r="1" spans="1:38" ht="22.15" customHeight="1">
      <c r="A1" s="179" t="s">
        <v>556</v>
      </c>
      <c r="B1" s="179" t="s">
        <v>557</v>
      </c>
      <c r="C1" s="179" t="s">
        <v>558</v>
      </c>
      <c r="D1" s="178"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179"/>
      <c r="F1" s="179"/>
      <c r="G1" s="179"/>
      <c r="H1" s="179"/>
      <c r="I1" s="178" t="str">
        <f>'8 FilterSC'!$I$1</f>
        <v>Connor Guarino</v>
      </c>
      <c r="J1" s="178"/>
      <c r="K1" s="178"/>
      <c r="L1" s="178" t="s">
        <v>559</v>
      </c>
      <c r="M1" s="178"/>
      <c r="N1" s="178"/>
      <c r="O1" s="178"/>
      <c r="P1" s="178" t="s">
        <v>560</v>
      </c>
      <c r="Q1" s="178"/>
      <c r="R1" s="178"/>
      <c r="X1" s="179" t="str">
        <f t="shared" ref="X1:AA2" si="0">A1</f>
        <v>earned</v>
      </c>
      <c r="Y1" s="179" t="str">
        <f t="shared" si="0"/>
        <v>possible</v>
      </c>
      <c r="Z1" s="179" t="str">
        <f t="shared" si="0"/>
        <v>cell</v>
      </c>
      <c r="AA1" s="178" t="str">
        <f t="shared" ca="1" si="0"/>
        <v>error</v>
      </c>
      <c r="AB1" s="179"/>
      <c r="AC1" s="179"/>
      <c r="AF1" s="178" t="str">
        <f>I1</f>
        <v>Connor Guarino</v>
      </c>
      <c r="AG1" s="178"/>
      <c r="AL1" s="178" t="s">
        <v>559</v>
      </c>
    </row>
    <row r="2" spans="1:38" ht="22.9" customHeight="1">
      <c r="A2" s="179">
        <f ca="1">'8 FilterSC'!$A$2</f>
        <v>5</v>
      </c>
      <c r="B2" s="180">
        <f>'8 FilterSC'!$B$2</f>
        <v>5</v>
      </c>
      <c r="C2" s="179" t="str" cm="1">
        <f t="array" aca="1" ref="C2" ca="1">SUBSTITUTE(IF(LEN(CELL("address"))&lt;15,CELL("address"),""),"$","")</f>
        <v/>
      </c>
      <c r="D2" s="178" t="str">
        <f ca="1">IF(ISNUMBER(SEARCH("#REF!",_xlfn.FORMULATEXT(INDIRECT("'8 FilterSC'!"&amp;C2)))),"DRAGGING CELLS IS NOT PERMITTED. PLEASE UNDO LAST ACTION!!",IF($P$1&lt;&gt;"Feedback OFF",IFERROR(HLOOKUP(INDIRECT("'8 FilterSC'!"&amp;C2),Feedback_SFX!$B$2:$N$10,IF($P$1="Feedback ON", 2, Feedback_SFX!B1), FALSE), ""),""))</f>
        <v/>
      </c>
      <c r="E2" s="179"/>
      <c r="F2" s="179"/>
      <c r="G2" s="179"/>
      <c r="H2" s="179"/>
      <c r="I2" s="181"/>
      <c r="J2" s="179"/>
      <c r="K2" s="179"/>
      <c r="L2" s="179"/>
      <c r="M2" s="179"/>
      <c r="N2" s="179"/>
      <c r="O2" s="179"/>
      <c r="P2" s="179"/>
      <c r="Q2" s="179"/>
      <c r="R2" s="179"/>
      <c r="X2" s="182">
        <f t="shared" ca="1" si="0"/>
        <v>5</v>
      </c>
      <c r="Y2" s="182">
        <f t="shared" si="0"/>
        <v>5</v>
      </c>
      <c r="Z2" s="182" t="str">
        <f t="shared" ca="1" si="0"/>
        <v/>
      </c>
      <c r="AA2" s="178" t="str">
        <f t="shared" ca="1" si="0"/>
        <v/>
      </c>
      <c r="AB2" s="179"/>
      <c r="AC2" s="179"/>
    </row>
    <row r="4" spans="1:38">
      <c r="B4" s="175" t="s">
        <v>287</v>
      </c>
    </row>
    <row r="5" spans="1:38">
      <c r="B5" s="174" t="s">
        <v>288</v>
      </c>
    </row>
    <row r="8" spans="1:38">
      <c r="B8" s="189" t="s">
        <v>252</v>
      </c>
    </row>
    <row r="11" spans="1:38">
      <c r="B11" s="178" t="s">
        <v>289</v>
      </c>
    </row>
    <row r="12" spans="1:38">
      <c r="B12" s="263">
        <f>SUBTOTAL(3,$B$15:$B$48)</f>
        <v>6</v>
      </c>
      <c r="D12" s="174" t="s">
        <v>254</v>
      </c>
    </row>
    <row r="14" spans="1:38">
      <c r="B14" s="175" t="s">
        <v>290</v>
      </c>
      <c r="C14" s="175" t="s">
        <v>238</v>
      </c>
      <c r="D14" s="175" t="s">
        <v>256</v>
      </c>
      <c r="E14" s="175" t="s">
        <v>257</v>
      </c>
      <c r="F14" s="175" t="s">
        <v>258</v>
      </c>
      <c r="G14" s="175" t="s">
        <v>259</v>
      </c>
      <c r="H14" s="175" t="s">
        <v>260</v>
      </c>
      <c r="I14" s="175" t="s">
        <v>261</v>
      </c>
      <c r="J14" s="175" t="s">
        <v>202</v>
      </c>
    </row>
    <row r="15" spans="1:38" hidden="1">
      <c r="B15" s="179">
        <v>42961</v>
      </c>
      <c r="C15" s="179" t="s">
        <v>262</v>
      </c>
      <c r="D15" s="179" t="s">
        <v>263</v>
      </c>
      <c r="E15" s="179">
        <v>23</v>
      </c>
      <c r="F15" s="179" t="s">
        <v>264</v>
      </c>
      <c r="G15" s="179">
        <v>35</v>
      </c>
      <c r="H15" s="179">
        <v>23</v>
      </c>
      <c r="I15" s="179">
        <v>12</v>
      </c>
      <c r="J15" s="271">
        <v>2089</v>
      </c>
    </row>
    <row r="16" spans="1:38" hidden="1">
      <c r="B16" s="179">
        <v>69915</v>
      </c>
      <c r="C16" s="179" t="s">
        <v>262</v>
      </c>
      <c r="D16" s="179" t="s">
        <v>263</v>
      </c>
      <c r="E16" s="179">
        <v>33</v>
      </c>
      <c r="F16" s="179" t="s">
        <v>264</v>
      </c>
      <c r="G16" s="179">
        <v>36</v>
      </c>
      <c r="H16" s="179">
        <v>34</v>
      </c>
      <c r="I16" s="179">
        <v>2</v>
      </c>
      <c r="J16" s="271">
        <v>2168</v>
      </c>
    </row>
    <row r="17" spans="2:10" hidden="1">
      <c r="B17" s="179">
        <v>77071</v>
      </c>
      <c r="C17" s="179" t="s">
        <v>265</v>
      </c>
      <c r="D17" s="179" t="s">
        <v>263</v>
      </c>
      <c r="E17" s="179">
        <v>50</v>
      </c>
      <c r="F17" s="179" t="s">
        <v>267</v>
      </c>
      <c r="G17" s="179">
        <v>15</v>
      </c>
      <c r="H17" s="179">
        <v>12</v>
      </c>
      <c r="I17" s="179">
        <v>3</v>
      </c>
      <c r="J17" s="271">
        <v>823</v>
      </c>
    </row>
    <row r="18" spans="2:10" hidden="1">
      <c r="B18" s="179">
        <v>49549</v>
      </c>
      <c r="C18" s="179" t="s">
        <v>265</v>
      </c>
      <c r="D18" s="179" t="s">
        <v>263</v>
      </c>
      <c r="E18" s="179">
        <v>53</v>
      </c>
      <c r="F18" s="179" t="s">
        <v>266</v>
      </c>
      <c r="G18" s="179">
        <v>44</v>
      </c>
      <c r="H18" s="179">
        <v>25</v>
      </c>
      <c r="I18" s="179">
        <v>19</v>
      </c>
      <c r="J18" s="271">
        <v>2651</v>
      </c>
    </row>
    <row r="19" spans="2:10" hidden="1">
      <c r="B19" s="179">
        <v>78211</v>
      </c>
      <c r="C19" s="179" t="s">
        <v>268</v>
      </c>
      <c r="D19" s="179" t="s">
        <v>269</v>
      </c>
      <c r="E19" s="179">
        <v>28</v>
      </c>
      <c r="F19" s="179" t="s">
        <v>270</v>
      </c>
      <c r="G19" s="179">
        <v>3</v>
      </c>
      <c r="H19" s="179">
        <v>0</v>
      </c>
      <c r="I19" s="179">
        <v>3</v>
      </c>
      <c r="J19" s="271">
        <v>162</v>
      </c>
    </row>
    <row r="20" spans="2:10" hidden="1">
      <c r="B20" s="179">
        <v>64421</v>
      </c>
      <c r="C20" s="179" t="s">
        <v>243</v>
      </c>
      <c r="D20" s="179" t="s">
        <v>263</v>
      </c>
      <c r="E20" s="179">
        <v>36</v>
      </c>
      <c r="F20" s="179" t="s">
        <v>270</v>
      </c>
      <c r="G20" s="179">
        <v>25</v>
      </c>
      <c r="H20" s="179">
        <v>21</v>
      </c>
      <c r="I20" s="179">
        <v>9</v>
      </c>
      <c r="J20" s="271">
        <v>2105</v>
      </c>
    </row>
    <row r="21" spans="2:10" hidden="1">
      <c r="B21" s="179">
        <v>22679</v>
      </c>
      <c r="C21" s="179" t="s">
        <v>243</v>
      </c>
      <c r="D21" s="179" t="s">
        <v>263</v>
      </c>
      <c r="E21" s="179">
        <v>55</v>
      </c>
      <c r="F21" s="179" t="s">
        <v>267</v>
      </c>
      <c r="G21" s="179">
        <v>39</v>
      </c>
      <c r="H21" s="179">
        <v>31</v>
      </c>
      <c r="I21" s="179">
        <v>8</v>
      </c>
      <c r="J21" s="271">
        <v>2399</v>
      </c>
    </row>
    <row r="22" spans="2:10" hidden="1">
      <c r="B22" s="179">
        <v>56248</v>
      </c>
      <c r="C22" s="179" t="s">
        <v>271</v>
      </c>
      <c r="D22" s="179" t="s">
        <v>263</v>
      </c>
      <c r="E22" s="179">
        <v>43</v>
      </c>
      <c r="F22" s="179" t="s">
        <v>270</v>
      </c>
      <c r="G22" s="179">
        <v>7</v>
      </c>
      <c r="H22" s="179">
        <v>7</v>
      </c>
      <c r="I22" s="179">
        <v>0</v>
      </c>
      <c r="J22" s="271">
        <v>425</v>
      </c>
    </row>
    <row r="23" spans="2:10" hidden="1">
      <c r="B23" s="179">
        <v>63213</v>
      </c>
      <c r="C23" s="179" t="s">
        <v>271</v>
      </c>
      <c r="D23" s="179" t="s">
        <v>263</v>
      </c>
      <c r="E23" s="179">
        <v>46</v>
      </c>
      <c r="F23" s="179" t="s">
        <v>272</v>
      </c>
      <c r="G23" s="179">
        <v>38</v>
      </c>
      <c r="H23" s="179">
        <v>30</v>
      </c>
      <c r="I23" s="179">
        <v>8</v>
      </c>
      <c r="J23" s="271">
        <v>2476</v>
      </c>
    </row>
    <row r="24" spans="2:10" hidden="1">
      <c r="B24" s="179">
        <v>80980</v>
      </c>
      <c r="C24" s="179" t="s">
        <v>275</v>
      </c>
      <c r="D24" s="179" t="s">
        <v>269</v>
      </c>
      <c r="E24" s="179">
        <v>50</v>
      </c>
      <c r="F24" s="179" t="s">
        <v>270</v>
      </c>
      <c r="G24" s="179">
        <v>11</v>
      </c>
      <c r="H24" s="179">
        <v>8</v>
      </c>
      <c r="I24" s="179">
        <v>3</v>
      </c>
      <c r="J24" s="271">
        <v>678</v>
      </c>
    </row>
    <row r="25" spans="2:10" hidden="1">
      <c r="B25" s="179">
        <v>37701</v>
      </c>
      <c r="C25" s="179" t="s">
        <v>274</v>
      </c>
      <c r="D25" s="179" t="s">
        <v>263</v>
      </c>
      <c r="E25" s="179">
        <v>57</v>
      </c>
      <c r="F25" s="179" t="s">
        <v>272</v>
      </c>
      <c r="G25" s="179">
        <v>39</v>
      </c>
      <c r="H25" s="179">
        <v>29</v>
      </c>
      <c r="I25" s="179">
        <v>10</v>
      </c>
      <c r="J25" s="271">
        <v>2192</v>
      </c>
    </row>
    <row r="26" spans="2:10" hidden="1">
      <c r="B26" s="179">
        <v>87710</v>
      </c>
      <c r="C26" s="179" t="s">
        <v>273</v>
      </c>
      <c r="D26" s="179" t="s">
        <v>269</v>
      </c>
      <c r="E26" s="179">
        <v>41</v>
      </c>
      <c r="F26" s="179" t="s">
        <v>270</v>
      </c>
      <c r="G26" s="179">
        <v>15</v>
      </c>
      <c r="H26" s="179">
        <v>7</v>
      </c>
      <c r="I26" s="179">
        <v>8</v>
      </c>
      <c r="J26" s="271">
        <v>862</v>
      </c>
    </row>
    <row r="27" spans="2:10">
      <c r="B27" s="179">
        <v>98546</v>
      </c>
      <c r="C27" s="179" t="s">
        <v>283</v>
      </c>
      <c r="D27" s="179" t="s">
        <v>263</v>
      </c>
      <c r="E27" s="179">
        <v>55</v>
      </c>
      <c r="F27" s="179" t="s">
        <v>266</v>
      </c>
      <c r="G27" s="179">
        <v>20</v>
      </c>
      <c r="H27" s="179">
        <v>15</v>
      </c>
      <c r="I27" s="179">
        <v>5</v>
      </c>
      <c r="J27" s="271">
        <v>1326</v>
      </c>
    </row>
    <row r="28" spans="2:10">
      <c r="B28" s="179">
        <v>48826</v>
      </c>
      <c r="C28" s="179" t="s">
        <v>275</v>
      </c>
      <c r="D28" s="179" t="s">
        <v>263</v>
      </c>
      <c r="E28" s="179">
        <v>22</v>
      </c>
      <c r="F28" s="179" t="s">
        <v>266</v>
      </c>
      <c r="G28" s="179">
        <v>21</v>
      </c>
      <c r="H28" s="179">
        <v>12</v>
      </c>
      <c r="I28" s="179">
        <v>9</v>
      </c>
      <c r="J28" s="271">
        <v>1307</v>
      </c>
    </row>
    <row r="29" spans="2:10" hidden="1">
      <c r="B29" s="179">
        <v>55741</v>
      </c>
      <c r="C29" s="179" t="s">
        <v>276</v>
      </c>
      <c r="D29" s="179" t="s">
        <v>263</v>
      </c>
      <c r="E29" s="179">
        <v>32</v>
      </c>
      <c r="F29" s="179" t="s">
        <v>272</v>
      </c>
      <c r="G29" s="179">
        <v>42</v>
      </c>
      <c r="H29" s="179">
        <v>38</v>
      </c>
      <c r="I29" s="179">
        <v>4</v>
      </c>
      <c r="J29" s="271">
        <v>2761</v>
      </c>
    </row>
    <row r="30" spans="2:10" hidden="1">
      <c r="B30" s="179">
        <v>65668</v>
      </c>
      <c r="C30" s="179" t="s">
        <v>277</v>
      </c>
      <c r="D30" s="179" t="s">
        <v>263</v>
      </c>
      <c r="E30" s="179">
        <v>57</v>
      </c>
      <c r="F30" s="179" t="s">
        <v>278</v>
      </c>
      <c r="G30" s="179">
        <v>1</v>
      </c>
      <c r="H30" s="179">
        <v>0</v>
      </c>
      <c r="I30" s="179">
        <v>1</v>
      </c>
      <c r="J30" s="271">
        <v>47</v>
      </c>
    </row>
    <row r="31" spans="2:10" hidden="1">
      <c r="B31" s="179">
        <v>78926</v>
      </c>
      <c r="C31" s="179" t="s">
        <v>277</v>
      </c>
      <c r="D31" s="179" t="s">
        <v>263</v>
      </c>
      <c r="E31" s="179">
        <v>38</v>
      </c>
      <c r="F31" s="179" t="s">
        <v>270</v>
      </c>
      <c r="G31" s="179">
        <v>35</v>
      </c>
      <c r="H31" s="179">
        <v>26</v>
      </c>
      <c r="I31" s="179">
        <v>9</v>
      </c>
      <c r="J31" s="271">
        <v>2208</v>
      </c>
    </row>
    <row r="32" spans="2:10" hidden="1">
      <c r="B32" s="179">
        <v>62657</v>
      </c>
      <c r="C32" s="179" t="s">
        <v>279</v>
      </c>
      <c r="D32" s="179" t="s">
        <v>263</v>
      </c>
      <c r="E32" s="179">
        <v>23</v>
      </c>
      <c r="F32" s="179" t="s">
        <v>270</v>
      </c>
      <c r="G32" s="179">
        <v>6</v>
      </c>
      <c r="H32" s="179">
        <v>2</v>
      </c>
      <c r="I32" s="179">
        <v>4</v>
      </c>
      <c r="J32" s="271">
        <v>321</v>
      </c>
    </row>
    <row r="33" spans="2:10" hidden="1">
      <c r="B33" s="179">
        <v>11281</v>
      </c>
      <c r="C33" s="179" t="s">
        <v>280</v>
      </c>
      <c r="D33" s="179" t="s">
        <v>269</v>
      </c>
      <c r="E33" s="179">
        <v>38</v>
      </c>
      <c r="F33" s="179" t="s">
        <v>270</v>
      </c>
      <c r="G33" s="179">
        <v>7</v>
      </c>
      <c r="H33" s="179">
        <v>5</v>
      </c>
      <c r="I33" s="179">
        <v>2</v>
      </c>
      <c r="J33" s="271">
        <v>422</v>
      </c>
    </row>
    <row r="34" spans="2:10" hidden="1">
      <c r="B34" s="179">
        <v>75085</v>
      </c>
      <c r="C34" s="179" t="s">
        <v>281</v>
      </c>
      <c r="D34" s="179" t="s">
        <v>269</v>
      </c>
      <c r="E34" s="179">
        <v>23</v>
      </c>
      <c r="F34" s="179" t="s">
        <v>272</v>
      </c>
      <c r="G34" s="179">
        <v>6</v>
      </c>
      <c r="H34" s="179">
        <v>5</v>
      </c>
      <c r="I34" s="179">
        <v>1</v>
      </c>
      <c r="J34" s="271">
        <v>380</v>
      </c>
    </row>
    <row r="35" spans="2:10" hidden="1">
      <c r="B35" s="179">
        <v>19035</v>
      </c>
      <c r="C35" s="179" t="s">
        <v>281</v>
      </c>
      <c r="D35" s="179" t="s">
        <v>269</v>
      </c>
      <c r="E35" s="179">
        <v>35</v>
      </c>
      <c r="F35" s="179" t="s">
        <v>267</v>
      </c>
      <c r="G35" s="179">
        <v>19</v>
      </c>
      <c r="H35" s="179">
        <v>15</v>
      </c>
      <c r="I35" s="179">
        <v>4</v>
      </c>
      <c r="J35" s="271">
        <v>1140</v>
      </c>
    </row>
    <row r="36" spans="2:10" hidden="1">
      <c r="B36" s="179">
        <v>69555</v>
      </c>
      <c r="C36" s="179" t="s">
        <v>281</v>
      </c>
      <c r="D36" s="179" t="s">
        <v>263</v>
      </c>
      <c r="E36" s="179">
        <v>39</v>
      </c>
      <c r="F36" s="179" t="s">
        <v>272</v>
      </c>
      <c r="G36" s="179">
        <v>20</v>
      </c>
      <c r="H36" s="179">
        <v>14</v>
      </c>
      <c r="I36" s="179">
        <v>6</v>
      </c>
      <c r="J36" s="271">
        <v>1283</v>
      </c>
    </row>
    <row r="37" spans="2:10" hidden="1">
      <c r="B37" s="179">
        <v>36314</v>
      </c>
      <c r="C37" s="179" t="s">
        <v>281</v>
      </c>
      <c r="D37" s="179" t="s">
        <v>269</v>
      </c>
      <c r="E37" s="179">
        <v>56</v>
      </c>
      <c r="F37" s="179" t="s">
        <v>272</v>
      </c>
      <c r="G37" s="179">
        <v>28</v>
      </c>
      <c r="H37" s="179">
        <v>19</v>
      </c>
      <c r="I37" s="179">
        <v>9</v>
      </c>
      <c r="J37" s="271">
        <v>1870</v>
      </c>
    </row>
    <row r="38" spans="2:10" hidden="1">
      <c r="B38" s="179">
        <v>10277</v>
      </c>
      <c r="C38" s="179" t="s">
        <v>281</v>
      </c>
      <c r="D38" s="179" t="s">
        <v>263</v>
      </c>
      <c r="E38" s="179">
        <v>37</v>
      </c>
      <c r="F38" s="179" t="s">
        <v>272</v>
      </c>
      <c r="G38" s="179">
        <v>33</v>
      </c>
      <c r="H38" s="179">
        <v>27</v>
      </c>
      <c r="I38" s="179">
        <v>6</v>
      </c>
      <c r="J38" s="271">
        <v>1980</v>
      </c>
    </row>
    <row r="39" spans="2:10">
      <c r="B39" s="179">
        <v>64414</v>
      </c>
      <c r="C39" s="179" t="s">
        <v>275</v>
      </c>
      <c r="D39" s="179" t="s">
        <v>263</v>
      </c>
      <c r="E39" s="179">
        <v>28</v>
      </c>
      <c r="F39" s="179" t="s">
        <v>264</v>
      </c>
      <c r="G39" s="179">
        <v>24</v>
      </c>
      <c r="H39" s="179">
        <v>20</v>
      </c>
      <c r="I39" s="179">
        <v>4</v>
      </c>
      <c r="J39" s="271">
        <v>1409</v>
      </c>
    </row>
    <row r="40" spans="2:10">
      <c r="B40" s="179">
        <v>74002</v>
      </c>
      <c r="C40" s="179" t="s">
        <v>282</v>
      </c>
      <c r="D40" s="179" t="s">
        <v>263</v>
      </c>
      <c r="E40" s="179">
        <v>34</v>
      </c>
      <c r="F40" s="179" t="s">
        <v>272</v>
      </c>
      <c r="G40" s="179">
        <v>28</v>
      </c>
      <c r="H40" s="179">
        <v>10</v>
      </c>
      <c r="I40" s="179">
        <v>18</v>
      </c>
      <c r="J40" s="271">
        <v>1283</v>
      </c>
    </row>
    <row r="41" spans="2:10">
      <c r="B41" s="179">
        <v>32626</v>
      </c>
      <c r="C41" s="179" t="s">
        <v>282</v>
      </c>
      <c r="D41" s="179" t="s">
        <v>269</v>
      </c>
      <c r="E41" s="179">
        <v>57</v>
      </c>
      <c r="F41" s="179" t="s">
        <v>267</v>
      </c>
      <c r="G41" s="179">
        <v>36</v>
      </c>
      <c r="H41" s="179">
        <v>15</v>
      </c>
      <c r="I41" s="179">
        <v>21</v>
      </c>
      <c r="J41" s="271">
        <v>1652</v>
      </c>
    </row>
    <row r="42" spans="2:10">
      <c r="B42" s="179">
        <v>34389</v>
      </c>
      <c r="C42" s="179" t="s">
        <v>282</v>
      </c>
      <c r="D42" s="179" t="s">
        <v>269</v>
      </c>
      <c r="E42" s="179">
        <v>30</v>
      </c>
      <c r="F42" s="179" t="s">
        <v>264</v>
      </c>
      <c r="G42" s="179">
        <v>42</v>
      </c>
      <c r="H42" s="179">
        <v>37</v>
      </c>
      <c r="I42" s="179">
        <v>5</v>
      </c>
      <c r="J42" s="271">
        <v>2645</v>
      </c>
    </row>
    <row r="43" spans="2:10" hidden="1">
      <c r="B43" s="179">
        <v>76668</v>
      </c>
      <c r="C43" s="179" t="s">
        <v>284</v>
      </c>
      <c r="D43" s="179" t="s">
        <v>263</v>
      </c>
      <c r="E43" s="179">
        <v>54</v>
      </c>
      <c r="F43" s="179" t="s">
        <v>272</v>
      </c>
      <c r="G43" s="179">
        <v>48</v>
      </c>
      <c r="H43" s="179">
        <v>43</v>
      </c>
      <c r="I43" s="179">
        <v>5</v>
      </c>
      <c r="J43" s="271">
        <v>2533</v>
      </c>
    </row>
    <row r="44" spans="2:10" hidden="1">
      <c r="B44" s="179">
        <v>10875</v>
      </c>
      <c r="C44" s="179" t="s">
        <v>285</v>
      </c>
      <c r="D44" s="179" t="s">
        <v>263</v>
      </c>
      <c r="E44" s="179">
        <v>38</v>
      </c>
      <c r="F44" s="179" t="s">
        <v>264</v>
      </c>
      <c r="G44" s="179">
        <v>5</v>
      </c>
      <c r="H44" s="179">
        <v>5</v>
      </c>
      <c r="I44" s="179">
        <v>0</v>
      </c>
      <c r="J44" s="271">
        <v>327</v>
      </c>
    </row>
    <row r="45" spans="2:10" hidden="1">
      <c r="B45" s="179">
        <v>21182</v>
      </c>
      <c r="C45" s="179" t="s">
        <v>285</v>
      </c>
      <c r="D45" s="179" t="s">
        <v>263</v>
      </c>
      <c r="E45" s="179">
        <v>48</v>
      </c>
      <c r="F45" s="179" t="s">
        <v>286</v>
      </c>
      <c r="G45" s="179">
        <v>10</v>
      </c>
      <c r="H45" s="179">
        <v>1</v>
      </c>
      <c r="I45" s="179">
        <v>9</v>
      </c>
      <c r="J45" s="271">
        <v>652</v>
      </c>
    </row>
    <row r="46" spans="2:10" hidden="1">
      <c r="B46" s="179">
        <v>72806</v>
      </c>
      <c r="C46" s="179" t="s">
        <v>285</v>
      </c>
      <c r="D46" s="179" t="s">
        <v>269</v>
      </c>
      <c r="E46" s="179">
        <v>27</v>
      </c>
      <c r="F46" s="179" t="s">
        <v>266</v>
      </c>
      <c r="G46" s="179">
        <v>29</v>
      </c>
      <c r="H46" s="179">
        <v>18</v>
      </c>
      <c r="I46" s="179">
        <v>11</v>
      </c>
      <c r="J46" s="271">
        <v>1736</v>
      </c>
    </row>
    <row r="47" spans="2:10" hidden="1">
      <c r="B47" s="179">
        <v>17703</v>
      </c>
      <c r="C47" s="179" t="s">
        <v>285</v>
      </c>
      <c r="D47" s="179" t="s">
        <v>269</v>
      </c>
      <c r="E47" s="179">
        <v>40</v>
      </c>
      <c r="F47" s="179" t="s">
        <v>266</v>
      </c>
      <c r="G47" s="179">
        <v>39</v>
      </c>
      <c r="H47" s="179">
        <v>33</v>
      </c>
      <c r="I47" s="179">
        <v>6</v>
      </c>
      <c r="J47" s="271">
        <v>2842</v>
      </c>
    </row>
    <row r="48" spans="2:10" hidden="1">
      <c r="B48" s="179">
        <v>79572</v>
      </c>
      <c r="C48" s="179" t="s">
        <v>285</v>
      </c>
      <c r="D48" s="179" t="s">
        <v>269</v>
      </c>
      <c r="E48" s="179">
        <v>23</v>
      </c>
      <c r="F48" s="179" t="s">
        <v>264</v>
      </c>
      <c r="G48" s="179">
        <v>41</v>
      </c>
      <c r="H48" s="179">
        <v>13</v>
      </c>
      <c r="I48" s="179">
        <v>28</v>
      </c>
      <c r="J48" s="271">
        <v>2794</v>
      </c>
    </row>
    <row r="49" s="174" customFormat="1"/>
    <row r="50" s="174" customFormat="1"/>
  </sheetData>
  <conditionalFormatting sqref="A1:A2">
    <cfRule type="expression" dxfId="98" priority="8">
      <formula>$A$2/$B$2&gt;=0.076</formula>
    </cfRule>
  </conditionalFormatting>
  <conditionalFormatting sqref="B1:B2">
    <cfRule type="expression" dxfId="97" priority="9">
      <formula>$A$2/$B$2&gt;=0.153</formula>
    </cfRule>
  </conditionalFormatting>
  <conditionalFormatting sqref="C1:C2">
    <cfRule type="expression" dxfId="96" priority="10">
      <formula>$A$2/$B$2&gt;=0.23</formula>
    </cfRule>
  </conditionalFormatting>
  <conditionalFormatting sqref="D1:D2">
    <cfRule type="expression" dxfId="95" priority="11">
      <formula>$A$2/$B$2&gt;=0.307</formula>
    </cfRule>
  </conditionalFormatting>
  <conditionalFormatting sqref="E1:E2">
    <cfRule type="expression" dxfId="94" priority="12">
      <formula>$A$2/$B$2&gt;=0.384</formula>
    </cfRule>
  </conditionalFormatting>
  <conditionalFormatting sqref="F1:F2">
    <cfRule type="expression" dxfId="93" priority="13">
      <formula>$A$2/$B$2&gt;=0.461</formula>
    </cfRule>
  </conditionalFormatting>
  <conditionalFormatting sqref="G1:G2">
    <cfRule type="expression" dxfId="92" priority="14">
      <formula>$A$2/$B$2&gt;=0.538</formula>
    </cfRule>
  </conditionalFormatting>
  <conditionalFormatting sqref="H1:H2">
    <cfRule type="expression" dxfId="91" priority="15">
      <formula>$A$2/$B$2&gt;=0.615</formula>
    </cfRule>
  </conditionalFormatting>
  <conditionalFormatting sqref="I1:P2">
    <cfRule type="expression" dxfId="90" priority="16">
      <formula>$A$2/$B$2&gt;=0.692</formula>
    </cfRule>
  </conditionalFormatting>
  <conditionalFormatting sqref="L1">
    <cfRule type="expression" dxfId="89" priority="4">
      <formula>$A$2/$B$2&gt;=0.846</formula>
    </cfRule>
  </conditionalFormatting>
  <conditionalFormatting sqref="O1">
    <cfRule type="expression" dxfId="88" priority="7">
      <formula>$A$2/$B$2&gt;=0.846</formula>
    </cfRule>
  </conditionalFormatting>
  <conditionalFormatting sqref="P1">
    <cfRule type="expression" dxfId="87" priority="2">
      <formula>$P$1&lt;&gt;""</formula>
    </cfRule>
  </conditionalFormatting>
  <conditionalFormatting sqref="Q1:R1 A1:O2 X1:AO2 P2:R2">
    <cfRule type="expression" dxfId="86" priority="1">
      <formula>$P$1="Feedback OFF"</formula>
    </cfRule>
  </conditionalFormatting>
  <conditionalFormatting sqref="Q1:R2">
    <cfRule type="expression" dxfId="85" priority="3">
      <formula>$A$2/$B$2&gt;=0.846</formula>
    </cfRule>
  </conditionalFormatting>
  <conditionalFormatting sqref="X1:AF1 AH1:AK1 AM1:AO1 X2:AO2">
    <cfRule type="expression" dxfId="84" priority="17">
      <formula>$A$2/$B$2&gt;=1</formula>
    </cfRule>
  </conditionalFormatting>
  <conditionalFormatting sqref="AG1">
    <cfRule type="expression" dxfId="83" priority="6">
      <formula>$A$2/$B$2&gt;=0.846</formula>
    </cfRule>
  </conditionalFormatting>
  <conditionalFormatting sqref="AL1">
    <cfRule type="expression" dxfId="82" priority="5">
      <formula>$A$2/$B$2&gt;=0.846</formula>
    </cfRule>
  </conditionalFormatting>
  <dataValidations count="1">
    <dataValidation type="list" allowBlank="1" showInputMessage="1" showErrorMessage="1" sqref="P1" xr:uid="{2C8FF783-596B-40DA-9E57-4339D80FE2A3}">
      <formula1>"Feedback ON, Taunting ON, Feedback OFF"</formula1>
    </dataValidation>
  </dataValidations>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413E3-B3A2-4E01-9D3C-8C65EBB5E7FA}">
  <sheetPr>
    <tabColor rgb="FF4FADEA"/>
  </sheetPr>
  <dimension ref="A4:P267"/>
  <sheetViews>
    <sheetView zoomScale="140" zoomScaleNormal="140" workbookViewId="0">
      <selection activeCell="B4" sqref="B4"/>
    </sheetView>
  </sheetViews>
  <sheetFormatPr defaultColWidth="11.25" defaultRowHeight="8.25"/>
  <cols>
    <col min="1" max="1" width="2.25" style="174" customWidth="1"/>
    <col min="2" max="2" width="11.75" style="174" customWidth="1"/>
    <col min="3" max="3" width="12.25" style="174" customWidth="1"/>
    <col min="4" max="4" width="19.25" style="174" customWidth="1"/>
    <col min="5" max="7" width="12.25" style="174" customWidth="1"/>
    <col min="8" max="8" width="19.5" style="174" customWidth="1"/>
    <col min="9" max="9" width="11.25" style="174"/>
    <col min="10" max="15" width="11.25" style="179"/>
    <col min="16" max="16" width="11.5" style="179" bestFit="1" customWidth="1"/>
    <col min="17" max="16384" width="11.25" style="174"/>
  </cols>
  <sheetData>
    <row r="4" spans="2:9" s="179" customFormat="1">
      <c r="B4" s="175">
        <v>0</v>
      </c>
      <c r="G4" s="174"/>
      <c r="H4" s="174"/>
      <c r="I4" s="174"/>
    </row>
    <row r="5" spans="2:9" s="179" customFormat="1">
      <c r="B5" s="174">
        <v>0</v>
      </c>
      <c r="G5" s="174"/>
      <c r="H5" s="174"/>
      <c r="I5" s="174"/>
    </row>
    <row r="6" spans="2:9" s="179" customFormat="1">
      <c r="B6" s="174"/>
      <c r="G6" s="174"/>
      <c r="H6" s="174"/>
      <c r="I6" s="174"/>
    </row>
    <row r="8" spans="2:9" s="179" customFormat="1">
      <c r="B8" s="175">
        <v>0</v>
      </c>
      <c r="G8" s="211"/>
      <c r="H8" s="211"/>
      <c r="I8" s="174"/>
    </row>
    <row r="9" spans="2:9" s="179" customFormat="1">
      <c r="B9" s="174"/>
      <c r="C9" s="174"/>
      <c r="D9" s="174"/>
      <c r="E9" s="174"/>
      <c r="F9" s="174"/>
      <c r="G9" s="174"/>
      <c r="H9" s="281"/>
      <c r="I9" s="174"/>
    </row>
    <row r="10" spans="2:9" s="179" customFormat="1">
      <c r="I10" s="174"/>
    </row>
    <row r="11" spans="2:9" s="179" customFormat="1">
      <c r="I11" s="174"/>
    </row>
    <row r="12" spans="2:9" s="179" customFormat="1">
      <c r="B12" s="178">
        <v>0</v>
      </c>
      <c r="I12" s="174"/>
    </row>
    <row r="13" spans="2:9" s="179" customFormat="1">
      <c r="B13" s="263">
        <v>5</v>
      </c>
      <c r="D13" s="179">
        <v>0</v>
      </c>
      <c r="I13" s="174"/>
    </row>
    <row r="14" spans="2:9" s="179" customFormat="1">
      <c r="I14" s="174"/>
    </row>
    <row r="15" spans="2:9" s="179" customFormat="1">
      <c r="B15" s="178">
        <v>0</v>
      </c>
      <c r="I15" s="174"/>
    </row>
    <row r="16" spans="2:9" s="179" customFormat="1">
      <c r="B16" s="263">
        <v>5</v>
      </c>
      <c r="D16" s="179">
        <v>0</v>
      </c>
      <c r="I16" s="174"/>
    </row>
    <row r="17" spans="2:9">
      <c r="B17" s="179"/>
      <c r="C17" s="179"/>
      <c r="D17" s="179"/>
      <c r="E17" s="179"/>
      <c r="F17" s="179"/>
      <c r="G17" s="179"/>
      <c r="H17" s="179"/>
    </row>
    <row r="18" spans="2:9">
      <c r="B18" s="179" t="s">
        <v>572</v>
      </c>
      <c r="C18" s="179" t="s">
        <v>573</v>
      </c>
      <c r="D18" s="179" t="s">
        <v>574</v>
      </c>
      <c r="E18" s="179" t="s">
        <v>575</v>
      </c>
      <c r="F18" s="179" t="s">
        <v>576</v>
      </c>
      <c r="G18" s="179" t="s">
        <v>577</v>
      </c>
      <c r="H18" s="179" t="s">
        <v>578</v>
      </c>
    </row>
    <row r="19" spans="2:9" s="111" customFormat="1" ht="15.75" hidden="1">
      <c r="B19" s="283">
        <v>0</v>
      </c>
      <c r="C19" s="283">
        <v>0</v>
      </c>
      <c r="D19" s="284">
        <v>0</v>
      </c>
      <c r="E19" s="283">
        <v>0</v>
      </c>
      <c r="F19" s="283">
        <v>0</v>
      </c>
      <c r="G19" s="283">
        <v>0</v>
      </c>
      <c r="H19" s="285">
        <v>0</v>
      </c>
      <c r="I19" s="96"/>
    </row>
    <row r="20" spans="2:9" s="111" customFormat="1" ht="15.75" hidden="1">
      <c r="B20" s="127">
        <v>0</v>
      </c>
      <c r="C20" s="127">
        <v>0</v>
      </c>
      <c r="D20" s="128">
        <v>0</v>
      </c>
      <c r="E20" s="127">
        <v>0</v>
      </c>
      <c r="F20" s="127">
        <v>0</v>
      </c>
      <c r="G20" s="127">
        <v>0</v>
      </c>
      <c r="H20" s="129">
        <v>0</v>
      </c>
      <c r="I20" s="96"/>
    </row>
    <row r="21" spans="2:9" s="179" customFormat="1">
      <c r="B21" s="179">
        <v>0</v>
      </c>
      <c r="C21" s="179">
        <v>0</v>
      </c>
      <c r="D21" s="282">
        <v>0</v>
      </c>
      <c r="E21" s="179">
        <v>0</v>
      </c>
      <c r="F21" s="179">
        <v>0</v>
      </c>
      <c r="G21" s="179">
        <v>0</v>
      </c>
      <c r="H21" s="221">
        <v>0</v>
      </c>
      <c r="I21" s="174"/>
    </row>
    <row r="22" spans="2:9" s="179" customFormat="1">
      <c r="B22" s="179">
        <v>0</v>
      </c>
      <c r="C22" s="179">
        <v>0</v>
      </c>
      <c r="D22" s="282">
        <v>0</v>
      </c>
      <c r="E22" s="179">
        <v>0</v>
      </c>
      <c r="F22" s="179">
        <v>0</v>
      </c>
      <c r="G22" s="179">
        <v>0</v>
      </c>
      <c r="H22" s="221">
        <v>0</v>
      </c>
      <c r="I22" s="174"/>
    </row>
    <row r="23" spans="2:9" s="111" customFormat="1" ht="15.75" hidden="1">
      <c r="B23" s="283">
        <v>0</v>
      </c>
      <c r="C23" s="283">
        <v>0</v>
      </c>
      <c r="D23" s="284">
        <v>0</v>
      </c>
      <c r="E23" s="283">
        <v>0</v>
      </c>
      <c r="F23" s="283">
        <v>0</v>
      </c>
      <c r="G23" s="283">
        <v>0</v>
      </c>
      <c r="H23" s="285">
        <v>0</v>
      </c>
      <c r="I23" s="96"/>
    </row>
    <row r="24" spans="2:9" s="111" customFormat="1" ht="15.75" hidden="1">
      <c r="B24" s="127">
        <v>0</v>
      </c>
      <c r="C24" s="127">
        <v>0</v>
      </c>
      <c r="D24" s="128">
        <v>0</v>
      </c>
      <c r="E24" s="127">
        <v>0</v>
      </c>
      <c r="F24" s="127">
        <v>0</v>
      </c>
      <c r="G24" s="127">
        <v>0</v>
      </c>
      <c r="H24" s="129">
        <v>0</v>
      </c>
      <c r="I24" s="96"/>
    </row>
    <row r="25" spans="2:9" s="111" customFormat="1" ht="15.75" hidden="1">
      <c r="B25" s="127">
        <v>0</v>
      </c>
      <c r="C25" s="127">
        <v>0</v>
      </c>
      <c r="D25" s="128">
        <v>0</v>
      </c>
      <c r="E25" s="127">
        <v>0</v>
      </c>
      <c r="F25" s="127">
        <v>0</v>
      </c>
      <c r="G25" s="127">
        <v>0</v>
      </c>
      <c r="H25" s="129">
        <v>0</v>
      </c>
      <c r="I25" s="96"/>
    </row>
    <row r="26" spans="2:9" s="179" customFormat="1">
      <c r="B26" s="179">
        <v>0</v>
      </c>
      <c r="C26" s="179">
        <v>0</v>
      </c>
      <c r="D26" s="282">
        <v>0</v>
      </c>
      <c r="E26" s="179">
        <v>0</v>
      </c>
      <c r="F26" s="179">
        <v>0</v>
      </c>
      <c r="G26" s="179">
        <v>0</v>
      </c>
      <c r="H26" s="221">
        <v>0</v>
      </c>
      <c r="I26" s="174"/>
    </row>
    <row r="27" spans="2:9" s="111" customFormat="1" ht="15.75" hidden="1">
      <c r="B27" s="283">
        <v>0</v>
      </c>
      <c r="C27" s="283">
        <v>0</v>
      </c>
      <c r="D27" s="284">
        <v>0</v>
      </c>
      <c r="E27" s="283">
        <v>0</v>
      </c>
      <c r="F27" s="283">
        <v>0</v>
      </c>
      <c r="G27" s="283">
        <v>0</v>
      </c>
      <c r="H27" s="285">
        <v>0</v>
      </c>
      <c r="I27" s="96"/>
    </row>
    <row r="28" spans="2:9" s="111" customFormat="1" ht="15.75" hidden="1">
      <c r="B28" s="127">
        <v>0</v>
      </c>
      <c r="C28" s="127">
        <v>0</v>
      </c>
      <c r="D28" s="128">
        <v>0</v>
      </c>
      <c r="E28" s="127">
        <v>0</v>
      </c>
      <c r="F28" s="127">
        <v>0</v>
      </c>
      <c r="G28" s="127">
        <v>0</v>
      </c>
      <c r="H28" s="129">
        <v>0</v>
      </c>
      <c r="I28" s="96"/>
    </row>
    <row r="29" spans="2:9" s="111" customFormat="1" ht="15.75" hidden="1">
      <c r="B29" s="127">
        <v>0</v>
      </c>
      <c r="C29" s="127">
        <v>0</v>
      </c>
      <c r="D29" s="128">
        <v>0</v>
      </c>
      <c r="E29" s="127">
        <v>0</v>
      </c>
      <c r="F29" s="127">
        <v>0</v>
      </c>
      <c r="G29" s="127">
        <v>0</v>
      </c>
      <c r="H29" s="129">
        <v>0</v>
      </c>
      <c r="I29" s="96"/>
    </row>
    <row r="30" spans="2:9" s="111" customFormat="1" ht="15.75" hidden="1">
      <c r="B30" s="127">
        <v>0</v>
      </c>
      <c r="C30" s="127">
        <v>0</v>
      </c>
      <c r="D30" s="128">
        <v>0</v>
      </c>
      <c r="E30" s="127">
        <v>0</v>
      </c>
      <c r="F30" s="127">
        <v>0</v>
      </c>
      <c r="G30" s="127">
        <v>0</v>
      </c>
      <c r="H30" s="129">
        <v>0</v>
      </c>
      <c r="I30" s="96"/>
    </row>
    <row r="31" spans="2:9" s="111" customFormat="1" ht="15.75" hidden="1">
      <c r="B31" s="127">
        <v>0</v>
      </c>
      <c r="C31" s="127">
        <v>0</v>
      </c>
      <c r="D31" s="128">
        <v>0</v>
      </c>
      <c r="E31" s="127">
        <v>0</v>
      </c>
      <c r="F31" s="127">
        <v>0</v>
      </c>
      <c r="G31" s="127">
        <v>0</v>
      </c>
      <c r="H31" s="129">
        <v>0</v>
      </c>
      <c r="I31" s="96"/>
    </row>
    <row r="32" spans="2:9" s="111" customFormat="1" ht="15.75" hidden="1">
      <c r="B32" s="127">
        <v>0</v>
      </c>
      <c r="C32" s="127">
        <v>0</v>
      </c>
      <c r="D32" s="128">
        <v>0</v>
      </c>
      <c r="E32" s="127">
        <v>0</v>
      </c>
      <c r="F32" s="127">
        <v>0</v>
      </c>
      <c r="G32" s="127">
        <v>0</v>
      </c>
      <c r="H32" s="129">
        <v>0</v>
      </c>
      <c r="I32" s="96"/>
    </row>
    <row r="33" spans="2:9" s="111" customFormat="1" ht="15.75" hidden="1">
      <c r="B33" s="127">
        <v>0</v>
      </c>
      <c r="C33" s="127">
        <v>0</v>
      </c>
      <c r="D33" s="128">
        <v>0</v>
      </c>
      <c r="E33" s="127">
        <v>0</v>
      </c>
      <c r="F33" s="127">
        <v>0</v>
      </c>
      <c r="G33" s="127">
        <v>0</v>
      </c>
      <c r="H33" s="129">
        <v>0</v>
      </c>
      <c r="I33" s="96"/>
    </row>
    <row r="34" spans="2:9" s="111" customFormat="1" ht="15.75" hidden="1">
      <c r="B34" s="127">
        <v>0</v>
      </c>
      <c r="C34" s="127">
        <v>0</v>
      </c>
      <c r="D34" s="128">
        <v>0</v>
      </c>
      <c r="E34" s="127">
        <v>0</v>
      </c>
      <c r="F34" s="127">
        <v>0</v>
      </c>
      <c r="G34" s="127">
        <v>0</v>
      </c>
      <c r="H34" s="129">
        <v>0</v>
      </c>
      <c r="I34"/>
    </row>
    <row r="35" spans="2:9" s="111" customFormat="1" ht="15.75" hidden="1">
      <c r="B35" s="127">
        <v>0</v>
      </c>
      <c r="C35" s="127">
        <v>0</v>
      </c>
      <c r="D35" s="128">
        <v>0</v>
      </c>
      <c r="E35" s="127">
        <v>0</v>
      </c>
      <c r="F35" s="127">
        <v>0</v>
      </c>
      <c r="G35" s="127">
        <v>0</v>
      </c>
      <c r="H35" s="129">
        <v>0</v>
      </c>
      <c r="I35"/>
    </row>
    <row r="36" spans="2:9" s="111" customFormat="1" ht="15.75" hidden="1">
      <c r="B36" s="127">
        <v>0</v>
      </c>
      <c r="C36" s="127">
        <v>0</v>
      </c>
      <c r="D36" s="128">
        <v>0</v>
      </c>
      <c r="E36" s="127">
        <v>0</v>
      </c>
      <c r="F36" s="127">
        <v>0</v>
      </c>
      <c r="G36" s="127">
        <v>0</v>
      </c>
      <c r="H36" s="129">
        <v>0</v>
      </c>
      <c r="I36"/>
    </row>
    <row r="37" spans="2:9" s="111" customFormat="1" ht="15.75" hidden="1">
      <c r="B37" s="127">
        <v>0</v>
      </c>
      <c r="C37" s="127">
        <v>0</v>
      </c>
      <c r="D37" s="128">
        <v>0</v>
      </c>
      <c r="E37" s="127">
        <v>0</v>
      </c>
      <c r="F37" s="127">
        <v>0</v>
      </c>
      <c r="G37" s="127">
        <v>0</v>
      </c>
      <c r="H37" s="129">
        <v>0</v>
      </c>
      <c r="I37"/>
    </row>
    <row r="38" spans="2:9" s="111" customFormat="1" ht="15.75" hidden="1">
      <c r="B38" s="127">
        <v>0</v>
      </c>
      <c r="C38" s="127">
        <v>0</v>
      </c>
      <c r="D38" s="128">
        <v>0</v>
      </c>
      <c r="E38" s="127">
        <v>0</v>
      </c>
      <c r="F38" s="127">
        <v>0</v>
      </c>
      <c r="G38" s="127">
        <v>0</v>
      </c>
      <c r="H38" s="129">
        <v>0</v>
      </c>
      <c r="I38"/>
    </row>
    <row r="39" spans="2:9" s="111" customFormat="1" ht="15.75" hidden="1">
      <c r="B39" s="127">
        <v>0</v>
      </c>
      <c r="C39" s="127">
        <v>0</v>
      </c>
      <c r="D39" s="128">
        <v>0</v>
      </c>
      <c r="E39" s="127">
        <v>0</v>
      </c>
      <c r="F39" s="127">
        <v>0</v>
      </c>
      <c r="G39" s="127">
        <v>0</v>
      </c>
      <c r="H39" s="129">
        <v>0</v>
      </c>
      <c r="I39"/>
    </row>
    <row r="40" spans="2:9" s="111" customFormat="1" ht="15.75" hidden="1">
      <c r="B40" s="127">
        <v>0</v>
      </c>
      <c r="C40" s="127">
        <v>0</v>
      </c>
      <c r="D40" s="128">
        <v>0</v>
      </c>
      <c r="E40" s="127">
        <v>0</v>
      </c>
      <c r="F40" s="127">
        <v>0</v>
      </c>
      <c r="G40" s="127">
        <v>0</v>
      </c>
      <c r="H40" s="129">
        <v>0</v>
      </c>
      <c r="I40"/>
    </row>
    <row r="41" spans="2:9" s="111" customFormat="1" ht="15.75" hidden="1">
      <c r="B41" s="127">
        <v>0</v>
      </c>
      <c r="C41" s="127">
        <v>0</v>
      </c>
      <c r="D41" s="128">
        <v>0</v>
      </c>
      <c r="E41" s="127">
        <v>0</v>
      </c>
      <c r="F41" s="127">
        <v>0</v>
      </c>
      <c r="G41" s="127">
        <v>0</v>
      </c>
      <c r="H41" s="129">
        <v>0</v>
      </c>
      <c r="I41"/>
    </row>
    <row r="42" spans="2:9" s="111" customFormat="1" ht="15.75" hidden="1">
      <c r="B42" s="127">
        <v>0</v>
      </c>
      <c r="C42" s="127">
        <v>0</v>
      </c>
      <c r="D42" s="128">
        <v>0</v>
      </c>
      <c r="E42" s="127">
        <v>0</v>
      </c>
      <c r="F42" s="127">
        <v>0</v>
      </c>
      <c r="G42" s="127">
        <v>0</v>
      </c>
      <c r="H42" s="129">
        <v>0</v>
      </c>
      <c r="I42"/>
    </row>
    <row r="43" spans="2:9" s="111" customFormat="1" ht="15.75" hidden="1">
      <c r="B43" s="127">
        <v>0</v>
      </c>
      <c r="C43" s="127">
        <v>0</v>
      </c>
      <c r="D43" s="128">
        <v>0</v>
      </c>
      <c r="E43" s="127">
        <v>0</v>
      </c>
      <c r="F43" s="127">
        <v>0</v>
      </c>
      <c r="G43" s="127">
        <v>0</v>
      </c>
      <c r="H43" s="129">
        <v>0</v>
      </c>
      <c r="I43"/>
    </row>
    <row r="44" spans="2:9" s="111" customFormat="1" ht="15.75" hidden="1">
      <c r="B44" s="127">
        <v>0</v>
      </c>
      <c r="C44" s="127">
        <v>0</v>
      </c>
      <c r="D44" s="128">
        <v>0</v>
      </c>
      <c r="E44" s="127">
        <v>0</v>
      </c>
      <c r="F44" s="127">
        <v>0</v>
      </c>
      <c r="G44" s="127">
        <v>0</v>
      </c>
      <c r="H44" s="129">
        <v>0</v>
      </c>
      <c r="I44"/>
    </row>
    <row r="45" spans="2:9" s="111" customFormat="1" ht="15.75" hidden="1">
      <c r="B45" s="127">
        <v>0</v>
      </c>
      <c r="C45" s="127">
        <v>0</v>
      </c>
      <c r="D45" s="128">
        <v>0</v>
      </c>
      <c r="E45" s="127">
        <v>0</v>
      </c>
      <c r="F45" s="127">
        <v>0</v>
      </c>
      <c r="G45" s="127">
        <v>0</v>
      </c>
      <c r="H45" s="129">
        <v>0</v>
      </c>
      <c r="I45"/>
    </row>
    <row r="46" spans="2:9" s="111" customFormat="1" ht="15.75" hidden="1">
      <c r="B46" s="127">
        <v>0</v>
      </c>
      <c r="C46" s="127">
        <v>0</v>
      </c>
      <c r="D46" s="128">
        <v>0</v>
      </c>
      <c r="E46" s="127">
        <v>0</v>
      </c>
      <c r="F46" s="127">
        <v>0</v>
      </c>
      <c r="G46" s="127">
        <v>0</v>
      </c>
      <c r="H46" s="129">
        <v>0</v>
      </c>
      <c r="I46"/>
    </row>
    <row r="47" spans="2:9" s="111" customFormat="1" ht="15.75" hidden="1">
      <c r="B47" s="127">
        <v>0</v>
      </c>
      <c r="C47" s="127">
        <v>0</v>
      </c>
      <c r="D47" s="128">
        <v>0</v>
      </c>
      <c r="E47" s="127">
        <v>0</v>
      </c>
      <c r="F47" s="127">
        <v>0</v>
      </c>
      <c r="G47" s="127">
        <v>0</v>
      </c>
      <c r="H47" s="129">
        <v>0</v>
      </c>
      <c r="I47"/>
    </row>
    <row r="48" spans="2:9" s="111" customFormat="1" ht="15.75" hidden="1">
      <c r="B48" s="127">
        <v>0</v>
      </c>
      <c r="C48" s="127">
        <v>0</v>
      </c>
      <c r="D48" s="128">
        <v>0</v>
      </c>
      <c r="E48" s="127">
        <v>0</v>
      </c>
      <c r="F48" s="127">
        <v>0</v>
      </c>
      <c r="G48" s="127">
        <v>0</v>
      </c>
      <c r="H48" s="129">
        <v>0</v>
      </c>
      <c r="I48"/>
    </row>
    <row r="49" spans="2:16">
      <c r="B49" s="179">
        <v>0</v>
      </c>
      <c r="C49" s="179">
        <v>0</v>
      </c>
      <c r="D49" s="282">
        <v>0</v>
      </c>
      <c r="E49" s="179">
        <v>0</v>
      </c>
      <c r="F49" s="179">
        <v>0</v>
      </c>
      <c r="G49" s="179">
        <v>0</v>
      </c>
      <c r="H49" s="221">
        <v>0</v>
      </c>
    </row>
    <row r="50" spans="2:16" customFormat="1" ht="15.75" hidden="1">
      <c r="B50" s="283">
        <v>0</v>
      </c>
      <c r="C50" s="283">
        <v>0</v>
      </c>
      <c r="D50" s="284">
        <v>0</v>
      </c>
      <c r="E50" s="283">
        <v>0</v>
      </c>
      <c r="F50" s="283">
        <v>0</v>
      </c>
      <c r="G50" s="283">
        <v>0</v>
      </c>
      <c r="H50" s="285">
        <v>0</v>
      </c>
      <c r="J50" s="111"/>
      <c r="K50" s="111"/>
      <c r="L50" s="111"/>
      <c r="M50" s="111"/>
      <c r="N50" s="111"/>
      <c r="O50" s="111"/>
      <c r="P50" s="111"/>
    </row>
    <row r="51" spans="2:16" customFormat="1" ht="15.75" hidden="1">
      <c r="B51" s="127">
        <v>0</v>
      </c>
      <c r="C51" s="127">
        <v>0</v>
      </c>
      <c r="D51" s="128">
        <v>0</v>
      </c>
      <c r="E51" s="127">
        <v>0</v>
      </c>
      <c r="F51" s="127">
        <v>0</v>
      </c>
      <c r="G51" s="127">
        <v>0</v>
      </c>
      <c r="H51" s="129">
        <v>0</v>
      </c>
      <c r="J51" s="111"/>
      <c r="K51" s="111"/>
      <c r="L51" s="111"/>
      <c r="M51" s="111"/>
      <c r="N51" s="111"/>
      <c r="O51" s="111"/>
      <c r="P51" s="111"/>
    </row>
    <row r="52" spans="2:16" customFormat="1" ht="15.75" hidden="1">
      <c r="B52" s="127">
        <v>0</v>
      </c>
      <c r="C52" s="127">
        <v>0</v>
      </c>
      <c r="D52" s="128">
        <v>0</v>
      </c>
      <c r="E52" s="127">
        <v>0</v>
      </c>
      <c r="F52" s="127">
        <v>0</v>
      </c>
      <c r="G52" s="127">
        <v>0</v>
      </c>
      <c r="H52" s="129">
        <v>0</v>
      </c>
      <c r="J52" s="111"/>
      <c r="K52" s="111"/>
      <c r="L52" s="111"/>
      <c r="M52" s="111"/>
      <c r="N52" s="111"/>
      <c r="O52" s="111"/>
      <c r="P52" s="111"/>
    </row>
    <row r="53" spans="2:16" customFormat="1" ht="15.75" hidden="1">
      <c r="B53" s="127">
        <v>0</v>
      </c>
      <c r="C53" s="127">
        <v>0</v>
      </c>
      <c r="D53" s="128">
        <v>0</v>
      </c>
      <c r="E53" s="127">
        <v>0</v>
      </c>
      <c r="F53" s="127">
        <v>0</v>
      </c>
      <c r="G53" s="127">
        <v>0</v>
      </c>
      <c r="H53" s="129">
        <v>0</v>
      </c>
      <c r="J53" s="111"/>
      <c r="K53" s="111"/>
      <c r="L53" s="111"/>
      <c r="M53" s="111"/>
      <c r="N53" s="111"/>
      <c r="O53" s="111"/>
      <c r="P53" s="111"/>
    </row>
    <row r="54" spans="2:16" customFormat="1" ht="15.75" hidden="1">
      <c r="B54" s="127">
        <v>0</v>
      </c>
      <c r="C54" s="127">
        <v>0</v>
      </c>
      <c r="D54" s="128">
        <v>0</v>
      </c>
      <c r="E54" s="127">
        <v>0</v>
      </c>
      <c r="F54" s="127">
        <v>0</v>
      </c>
      <c r="G54" s="127">
        <v>0</v>
      </c>
      <c r="H54" s="129">
        <v>0</v>
      </c>
      <c r="J54" s="111"/>
      <c r="K54" s="111"/>
      <c r="L54" s="111"/>
      <c r="M54" s="111"/>
      <c r="N54" s="111"/>
      <c r="O54" s="111"/>
      <c r="P54" s="111"/>
    </row>
    <row r="55" spans="2:16" customFormat="1" ht="15.75" hidden="1">
      <c r="B55" s="127">
        <v>0</v>
      </c>
      <c r="C55" s="127">
        <v>0</v>
      </c>
      <c r="D55" s="128">
        <v>0</v>
      </c>
      <c r="E55" s="127">
        <v>0</v>
      </c>
      <c r="F55" s="127">
        <v>0</v>
      </c>
      <c r="G55" s="127">
        <v>0</v>
      </c>
      <c r="H55" s="129">
        <v>0</v>
      </c>
      <c r="J55" s="111"/>
      <c r="K55" s="111"/>
      <c r="L55" s="111"/>
      <c r="M55" s="111"/>
      <c r="N55" s="111"/>
      <c r="O55" s="111"/>
      <c r="P55" s="111"/>
    </row>
    <row r="56" spans="2:16" customFormat="1" ht="15.75" hidden="1">
      <c r="B56" s="127">
        <v>0</v>
      </c>
      <c r="C56" s="127">
        <v>0</v>
      </c>
      <c r="D56" s="128">
        <v>0</v>
      </c>
      <c r="E56" s="127">
        <v>0</v>
      </c>
      <c r="F56" s="127">
        <v>0</v>
      </c>
      <c r="G56" s="127">
        <v>0</v>
      </c>
      <c r="H56" s="129">
        <v>0</v>
      </c>
      <c r="J56" s="111"/>
      <c r="K56" s="111"/>
      <c r="L56" s="111"/>
      <c r="M56" s="111"/>
      <c r="N56" s="111"/>
      <c r="O56" s="111"/>
      <c r="P56" s="111"/>
    </row>
    <row r="57" spans="2:16" customFormat="1" ht="15.75" hidden="1">
      <c r="B57" s="127">
        <v>0</v>
      </c>
      <c r="C57" s="127">
        <v>0</v>
      </c>
      <c r="D57" s="128">
        <v>0</v>
      </c>
      <c r="E57" s="127">
        <v>0</v>
      </c>
      <c r="F57" s="127">
        <v>0</v>
      </c>
      <c r="G57" s="127">
        <v>0</v>
      </c>
      <c r="H57" s="129">
        <v>0</v>
      </c>
      <c r="J57" s="111"/>
      <c r="K57" s="111"/>
      <c r="L57" s="111"/>
      <c r="M57" s="111"/>
      <c r="N57" s="111"/>
      <c r="O57" s="111"/>
      <c r="P57" s="111"/>
    </row>
    <row r="58" spans="2:16" customFormat="1" ht="15.75" hidden="1">
      <c r="B58" s="127">
        <v>0</v>
      </c>
      <c r="C58" s="127">
        <v>0</v>
      </c>
      <c r="D58" s="128">
        <v>0</v>
      </c>
      <c r="E58" s="127">
        <v>0</v>
      </c>
      <c r="F58" s="127">
        <v>0</v>
      </c>
      <c r="G58" s="127">
        <v>0</v>
      </c>
      <c r="H58" s="129">
        <v>0</v>
      </c>
      <c r="J58" s="111"/>
      <c r="K58" s="111"/>
      <c r="L58" s="111"/>
      <c r="M58" s="111"/>
      <c r="N58" s="111"/>
      <c r="O58" s="111"/>
      <c r="P58" s="111"/>
    </row>
    <row r="59" spans="2:16" customFormat="1" ht="15.75" hidden="1">
      <c r="B59" s="127">
        <v>0</v>
      </c>
      <c r="C59" s="127">
        <v>0</v>
      </c>
      <c r="D59" s="128">
        <v>0</v>
      </c>
      <c r="E59" s="127">
        <v>0</v>
      </c>
      <c r="F59" s="127">
        <v>0</v>
      </c>
      <c r="G59" s="127">
        <v>0</v>
      </c>
      <c r="H59" s="129">
        <v>0</v>
      </c>
      <c r="J59" s="111"/>
      <c r="K59" s="111"/>
      <c r="L59" s="111"/>
      <c r="M59" s="111"/>
      <c r="N59" s="111"/>
      <c r="O59" s="111"/>
      <c r="P59" s="111"/>
    </row>
    <row r="60" spans="2:16">
      <c r="B60" s="179">
        <v>0</v>
      </c>
      <c r="C60" s="179">
        <v>0</v>
      </c>
      <c r="D60" s="282">
        <v>0</v>
      </c>
      <c r="E60" s="179">
        <v>0</v>
      </c>
      <c r="F60" s="179">
        <v>0</v>
      </c>
      <c r="G60" s="179">
        <v>0</v>
      </c>
      <c r="H60" s="221">
        <v>0</v>
      </c>
    </row>
    <row r="61" spans="2:16">
      <c r="B61" s="179">
        <v>0</v>
      </c>
      <c r="C61" s="179">
        <v>0</v>
      </c>
      <c r="D61" s="282">
        <v>0</v>
      </c>
      <c r="E61" s="179">
        <v>0</v>
      </c>
      <c r="F61" s="179">
        <v>0</v>
      </c>
      <c r="G61" s="179">
        <v>0</v>
      </c>
      <c r="H61" s="221">
        <v>0</v>
      </c>
    </row>
    <row r="62" spans="2:16" customFormat="1" ht="15.75" hidden="1">
      <c r="B62" s="283">
        <v>0</v>
      </c>
      <c r="C62" s="283">
        <v>0</v>
      </c>
      <c r="D62" s="284">
        <v>0</v>
      </c>
      <c r="E62" s="283">
        <v>0</v>
      </c>
      <c r="F62" s="283">
        <v>0</v>
      </c>
      <c r="G62" s="283">
        <v>0</v>
      </c>
      <c r="H62" s="285">
        <v>0</v>
      </c>
      <c r="J62" s="111"/>
      <c r="K62" s="111"/>
      <c r="L62" s="111"/>
      <c r="M62" s="111"/>
      <c r="N62" s="111"/>
      <c r="O62" s="111"/>
      <c r="P62" s="111"/>
    </row>
    <row r="63" spans="2:16" customFormat="1" ht="15.75" hidden="1">
      <c r="B63" s="127">
        <v>0</v>
      </c>
      <c r="C63" s="127">
        <v>0</v>
      </c>
      <c r="D63" s="128">
        <v>0</v>
      </c>
      <c r="E63" s="127">
        <v>0</v>
      </c>
      <c r="F63" s="127">
        <v>0</v>
      </c>
      <c r="G63" s="127">
        <v>0</v>
      </c>
      <c r="H63" s="129">
        <v>0</v>
      </c>
      <c r="J63" s="111"/>
      <c r="K63" s="111"/>
      <c r="L63" s="111"/>
      <c r="M63" s="111"/>
      <c r="N63" s="111"/>
      <c r="O63" s="111"/>
      <c r="P63" s="111"/>
    </row>
    <row r="64" spans="2:16" customFormat="1" ht="15.75" hidden="1">
      <c r="B64" s="127">
        <v>0</v>
      </c>
      <c r="C64" s="127">
        <v>0</v>
      </c>
      <c r="D64" s="128">
        <v>0</v>
      </c>
      <c r="E64" s="127">
        <v>0</v>
      </c>
      <c r="F64" s="127">
        <v>0</v>
      </c>
      <c r="G64" s="127">
        <v>0</v>
      </c>
      <c r="H64" s="129">
        <v>0</v>
      </c>
      <c r="J64" s="111"/>
      <c r="K64" s="111"/>
      <c r="L64" s="111"/>
      <c r="M64" s="111"/>
      <c r="N64" s="111"/>
      <c r="O64" s="111"/>
      <c r="P64" s="111"/>
    </row>
    <row r="65" spans="2:16" customFormat="1" ht="15.75" hidden="1">
      <c r="B65" s="127">
        <v>0</v>
      </c>
      <c r="C65" s="127">
        <v>0</v>
      </c>
      <c r="D65" s="128">
        <v>0</v>
      </c>
      <c r="E65" s="127">
        <v>0</v>
      </c>
      <c r="F65" s="127">
        <v>0</v>
      </c>
      <c r="G65" s="127">
        <v>0</v>
      </c>
      <c r="H65" s="129">
        <v>0</v>
      </c>
      <c r="J65" s="111"/>
      <c r="K65" s="111"/>
      <c r="L65" s="111"/>
      <c r="M65" s="111"/>
      <c r="N65" s="111"/>
      <c r="O65" s="111"/>
      <c r="P65" s="111"/>
    </row>
    <row r="66" spans="2:16" customFormat="1" ht="15.75" hidden="1">
      <c r="B66" s="127">
        <v>0</v>
      </c>
      <c r="C66" s="127">
        <v>0</v>
      </c>
      <c r="D66" s="128">
        <v>0</v>
      </c>
      <c r="E66" s="127">
        <v>0</v>
      </c>
      <c r="F66" s="127">
        <v>0</v>
      </c>
      <c r="G66" s="127">
        <v>0</v>
      </c>
      <c r="H66" s="129">
        <v>0</v>
      </c>
      <c r="J66" s="111"/>
      <c r="K66" s="111"/>
      <c r="L66" s="111"/>
      <c r="M66" s="111"/>
      <c r="N66" s="111"/>
      <c r="O66" s="111"/>
      <c r="P66" s="111"/>
    </row>
    <row r="67" spans="2:16" customFormat="1" ht="15.75" hidden="1">
      <c r="B67" s="127">
        <v>0</v>
      </c>
      <c r="C67" s="127">
        <v>0</v>
      </c>
      <c r="D67" s="128">
        <v>0</v>
      </c>
      <c r="E67" s="127">
        <v>0</v>
      </c>
      <c r="F67" s="127">
        <v>0</v>
      </c>
      <c r="G67" s="127">
        <v>0</v>
      </c>
      <c r="H67" s="129">
        <v>0</v>
      </c>
      <c r="J67" s="111"/>
      <c r="K67" s="111"/>
      <c r="L67" s="111"/>
      <c r="M67" s="111"/>
      <c r="N67" s="111"/>
      <c r="O67" s="111"/>
      <c r="P67" s="111"/>
    </row>
    <row r="68" spans="2:16" customFormat="1" ht="15.75" hidden="1">
      <c r="B68" s="127">
        <v>0</v>
      </c>
      <c r="C68" s="127">
        <v>0</v>
      </c>
      <c r="D68" s="128">
        <v>0</v>
      </c>
      <c r="E68" s="127">
        <v>0</v>
      </c>
      <c r="F68" s="127">
        <v>0</v>
      </c>
      <c r="G68" s="127">
        <v>0</v>
      </c>
      <c r="H68" s="129">
        <v>0</v>
      </c>
      <c r="J68" s="111"/>
      <c r="K68" s="111"/>
      <c r="L68" s="111"/>
      <c r="M68" s="111"/>
      <c r="N68" s="111"/>
      <c r="O68" s="111"/>
      <c r="P68" s="111"/>
    </row>
    <row r="69" spans="2:16" customFormat="1" ht="15.75" hidden="1">
      <c r="B69" s="127">
        <v>0</v>
      </c>
      <c r="C69" s="127">
        <v>0</v>
      </c>
      <c r="D69" s="128">
        <v>0</v>
      </c>
      <c r="E69" s="127">
        <v>0</v>
      </c>
      <c r="F69" s="127">
        <v>0</v>
      </c>
      <c r="G69" s="127">
        <v>0</v>
      </c>
      <c r="H69" s="129">
        <v>0</v>
      </c>
      <c r="J69" s="111"/>
      <c r="K69" s="111"/>
      <c r="L69" s="111"/>
      <c r="M69" s="111"/>
      <c r="N69" s="111"/>
      <c r="O69" s="111"/>
      <c r="P69" s="111"/>
    </row>
    <row r="70" spans="2:16" customFormat="1" ht="15.75" hidden="1">
      <c r="B70" s="127">
        <v>0</v>
      </c>
      <c r="C70" s="127">
        <v>0</v>
      </c>
      <c r="D70" s="128">
        <v>0</v>
      </c>
      <c r="E70" s="127">
        <v>0</v>
      </c>
      <c r="F70" s="127">
        <v>0</v>
      </c>
      <c r="G70" s="127">
        <v>0</v>
      </c>
      <c r="H70" s="129">
        <v>0</v>
      </c>
      <c r="J70" s="111"/>
      <c r="K70" s="111"/>
      <c r="L70" s="111"/>
      <c r="M70" s="111"/>
      <c r="N70" s="111"/>
      <c r="O70" s="111"/>
      <c r="P70" s="111"/>
    </row>
    <row r="71" spans="2:16" customFormat="1" ht="15.75" hidden="1">
      <c r="B71" s="127">
        <v>0</v>
      </c>
      <c r="C71" s="127">
        <v>0</v>
      </c>
      <c r="D71" s="128">
        <v>0</v>
      </c>
      <c r="E71" s="127">
        <v>0</v>
      </c>
      <c r="F71" s="127">
        <v>0</v>
      </c>
      <c r="G71" s="127">
        <v>0</v>
      </c>
      <c r="H71" s="129">
        <v>0</v>
      </c>
      <c r="J71" s="111"/>
      <c r="K71" s="111"/>
      <c r="L71" s="111"/>
      <c r="M71" s="111"/>
      <c r="N71" s="111"/>
      <c r="O71" s="111"/>
      <c r="P71" s="111"/>
    </row>
    <row r="72" spans="2:16" customFormat="1" ht="15.75" hidden="1">
      <c r="B72" s="127">
        <v>0</v>
      </c>
      <c r="C72" s="127">
        <v>0</v>
      </c>
      <c r="D72" s="128">
        <v>0</v>
      </c>
      <c r="E72" s="127">
        <v>0</v>
      </c>
      <c r="F72" s="127">
        <v>0</v>
      </c>
      <c r="G72" s="127">
        <v>0</v>
      </c>
      <c r="H72" s="129">
        <v>0</v>
      </c>
      <c r="J72" s="111"/>
      <c r="K72" s="111"/>
      <c r="L72" s="111"/>
      <c r="M72" s="111"/>
      <c r="N72" s="111"/>
      <c r="O72" s="111"/>
      <c r="P72" s="111"/>
    </row>
    <row r="73" spans="2:16" customFormat="1" ht="15.75" hidden="1">
      <c r="B73" s="127">
        <v>0</v>
      </c>
      <c r="C73" s="127">
        <v>0</v>
      </c>
      <c r="D73" s="128">
        <v>0</v>
      </c>
      <c r="E73" s="127">
        <v>0</v>
      </c>
      <c r="F73" s="127">
        <v>0</v>
      </c>
      <c r="G73" s="127">
        <v>0</v>
      </c>
      <c r="H73" s="129">
        <v>0</v>
      </c>
      <c r="J73" s="111"/>
      <c r="K73" s="111"/>
      <c r="L73" s="111"/>
      <c r="M73" s="111"/>
      <c r="N73" s="111"/>
      <c r="O73" s="111"/>
      <c r="P73" s="111"/>
    </row>
    <row r="74" spans="2:16" customFormat="1" ht="15.75" hidden="1">
      <c r="B74" s="127">
        <v>0</v>
      </c>
      <c r="C74" s="127">
        <v>0</v>
      </c>
      <c r="D74" s="128">
        <v>0</v>
      </c>
      <c r="E74" s="127">
        <v>0</v>
      </c>
      <c r="F74" s="127">
        <v>0</v>
      </c>
      <c r="G74" s="127">
        <v>0</v>
      </c>
      <c r="H74" s="129">
        <v>0</v>
      </c>
      <c r="J74" s="111"/>
      <c r="K74" s="111"/>
      <c r="L74" s="111"/>
      <c r="M74" s="111"/>
      <c r="N74" s="111"/>
      <c r="O74" s="111"/>
      <c r="P74" s="111"/>
    </row>
    <row r="75" spans="2:16" customFormat="1" ht="15.75" hidden="1">
      <c r="B75" s="127">
        <v>0</v>
      </c>
      <c r="C75" s="127">
        <v>0</v>
      </c>
      <c r="D75" s="128">
        <v>0</v>
      </c>
      <c r="E75" s="127">
        <v>0</v>
      </c>
      <c r="F75" s="127">
        <v>0</v>
      </c>
      <c r="G75" s="127">
        <v>0</v>
      </c>
      <c r="H75" s="129">
        <v>0</v>
      </c>
      <c r="J75" s="111"/>
      <c r="K75" s="111"/>
      <c r="L75" s="111"/>
      <c r="M75" s="111"/>
      <c r="N75" s="111"/>
      <c r="O75" s="111"/>
      <c r="P75" s="111"/>
    </row>
    <row r="76" spans="2:16" customFormat="1" ht="15.75" hidden="1">
      <c r="B76" s="127">
        <v>0</v>
      </c>
      <c r="C76" s="127">
        <v>0</v>
      </c>
      <c r="D76" s="128">
        <v>0</v>
      </c>
      <c r="E76" s="127">
        <v>0</v>
      </c>
      <c r="F76" s="127">
        <v>0</v>
      </c>
      <c r="G76" s="127">
        <v>0</v>
      </c>
      <c r="H76" s="129">
        <v>0</v>
      </c>
      <c r="J76" s="111"/>
      <c r="K76" s="111"/>
      <c r="L76" s="111"/>
      <c r="M76" s="111"/>
      <c r="N76" s="111"/>
      <c r="O76" s="111"/>
      <c r="P76" s="111"/>
    </row>
    <row r="77" spans="2:16" customFormat="1" ht="15.75" hidden="1">
      <c r="B77" s="127">
        <v>0</v>
      </c>
      <c r="C77" s="127">
        <v>0</v>
      </c>
      <c r="D77" s="128">
        <v>0</v>
      </c>
      <c r="E77" s="127">
        <v>0</v>
      </c>
      <c r="F77" s="127">
        <v>0</v>
      </c>
      <c r="G77" s="127">
        <v>0</v>
      </c>
      <c r="H77" s="129">
        <v>0</v>
      </c>
      <c r="J77" s="111"/>
      <c r="K77" s="111"/>
      <c r="L77" s="111"/>
      <c r="M77" s="111"/>
      <c r="N77" s="111"/>
      <c r="O77" s="111"/>
      <c r="P77" s="111"/>
    </row>
    <row r="78" spans="2:16" customFormat="1" ht="15.75" hidden="1">
      <c r="B78" s="127">
        <v>0</v>
      </c>
      <c r="C78" s="127">
        <v>0</v>
      </c>
      <c r="D78" s="128">
        <v>0</v>
      </c>
      <c r="E78" s="127">
        <v>0</v>
      </c>
      <c r="F78" s="127">
        <v>0</v>
      </c>
      <c r="G78" s="127">
        <v>0</v>
      </c>
      <c r="H78" s="129">
        <v>0</v>
      </c>
      <c r="J78" s="111"/>
      <c r="K78" s="111"/>
      <c r="L78" s="111"/>
      <c r="M78" s="111"/>
      <c r="N78" s="111"/>
      <c r="O78" s="111"/>
      <c r="P78" s="111"/>
    </row>
    <row r="79" spans="2:16" customFormat="1" ht="15.75" hidden="1">
      <c r="B79" s="127">
        <v>0</v>
      </c>
      <c r="C79" s="127">
        <v>0</v>
      </c>
      <c r="D79" s="128">
        <v>0</v>
      </c>
      <c r="E79" s="127">
        <v>0</v>
      </c>
      <c r="F79" s="127">
        <v>0</v>
      </c>
      <c r="G79" s="127">
        <v>0</v>
      </c>
      <c r="H79" s="129">
        <v>0</v>
      </c>
      <c r="J79" s="111"/>
      <c r="K79" s="111"/>
      <c r="L79" s="111"/>
      <c r="M79" s="111"/>
      <c r="N79" s="111"/>
      <c r="O79" s="111"/>
      <c r="P79" s="111"/>
    </row>
    <row r="80" spans="2:16" customFormat="1" ht="15.75" hidden="1">
      <c r="B80" s="127">
        <v>0</v>
      </c>
      <c r="C80" s="127">
        <v>0</v>
      </c>
      <c r="D80" s="128">
        <v>0</v>
      </c>
      <c r="E80" s="127">
        <v>0</v>
      </c>
      <c r="F80" s="127">
        <v>0</v>
      </c>
      <c r="G80" s="127">
        <v>0</v>
      </c>
      <c r="H80" s="129">
        <v>0</v>
      </c>
      <c r="J80" s="111"/>
      <c r="K80" s="111"/>
      <c r="L80" s="111"/>
      <c r="M80" s="111"/>
      <c r="N80" s="111"/>
      <c r="O80" s="111"/>
      <c r="P80" s="111"/>
    </row>
    <row r="81" spans="2:16" customFormat="1" ht="15.75" hidden="1">
      <c r="B81" s="127">
        <v>0</v>
      </c>
      <c r="C81" s="127">
        <v>0</v>
      </c>
      <c r="D81" s="128">
        <v>0</v>
      </c>
      <c r="E81" s="127">
        <v>0</v>
      </c>
      <c r="F81" s="127">
        <v>0</v>
      </c>
      <c r="G81" s="127">
        <v>0</v>
      </c>
      <c r="H81" s="129">
        <v>0</v>
      </c>
      <c r="J81" s="111"/>
      <c r="K81" s="111"/>
      <c r="L81" s="111"/>
      <c r="M81" s="111"/>
      <c r="N81" s="111"/>
      <c r="O81" s="111"/>
      <c r="P81" s="111"/>
    </row>
    <row r="82" spans="2:16" customFormat="1" ht="15.75" hidden="1">
      <c r="B82" s="127">
        <v>0</v>
      </c>
      <c r="C82" s="127">
        <v>0</v>
      </c>
      <c r="D82" s="128">
        <v>0</v>
      </c>
      <c r="E82" s="127">
        <v>0</v>
      </c>
      <c r="F82" s="127">
        <v>0</v>
      </c>
      <c r="G82" s="127">
        <v>0</v>
      </c>
      <c r="H82" s="129">
        <v>0</v>
      </c>
      <c r="J82" s="111"/>
      <c r="K82" s="111"/>
      <c r="L82" s="111"/>
      <c r="M82" s="111"/>
      <c r="N82" s="111"/>
      <c r="O82" s="111"/>
      <c r="P82" s="111"/>
    </row>
    <row r="83" spans="2:16" customFormat="1" ht="15.75" hidden="1">
      <c r="B83" s="127">
        <v>0</v>
      </c>
      <c r="C83" s="127">
        <v>0</v>
      </c>
      <c r="D83" s="128">
        <v>0</v>
      </c>
      <c r="E83" s="127">
        <v>0</v>
      </c>
      <c r="F83" s="127">
        <v>0</v>
      </c>
      <c r="G83" s="127">
        <v>0</v>
      </c>
      <c r="H83" s="129">
        <v>0</v>
      </c>
      <c r="J83" s="111"/>
      <c r="K83" s="111"/>
      <c r="L83" s="111"/>
      <c r="M83" s="111"/>
      <c r="N83" s="111"/>
      <c r="O83" s="111"/>
      <c r="P83" s="111"/>
    </row>
    <row r="84" spans="2:16" customFormat="1" ht="15.75" hidden="1">
      <c r="B84" s="127">
        <v>0</v>
      </c>
      <c r="C84" s="127">
        <v>0</v>
      </c>
      <c r="D84" s="128">
        <v>0</v>
      </c>
      <c r="E84" s="127">
        <v>0</v>
      </c>
      <c r="F84" s="127">
        <v>0</v>
      </c>
      <c r="G84" s="127">
        <v>0</v>
      </c>
      <c r="H84" s="129">
        <v>0</v>
      </c>
      <c r="J84" s="111"/>
      <c r="K84" s="111"/>
      <c r="L84" s="111"/>
      <c r="M84" s="111"/>
      <c r="N84" s="111"/>
      <c r="O84" s="111"/>
      <c r="P84" s="111"/>
    </row>
    <row r="85" spans="2:16" customFormat="1" ht="15.75" hidden="1">
      <c r="B85" s="127">
        <v>0</v>
      </c>
      <c r="C85" s="127">
        <v>0</v>
      </c>
      <c r="D85" s="128">
        <v>0</v>
      </c>
      <c r="E85" s="127">
        <v>0</v>
      </c>
      <c r="F85" s="127">
        <v>0</v>
      </c>
      <c r="G85" s="127">
        <v>0</v>
      </c>
      <c r="H85" s="129">
        <v>0</v>
      </c>
      <c r="J85" s="111"/>
      <c r="K85" s="111"/>
      <c r="L85" s="111"/>
      <c r="M85" s="111"/>
      <c r="N85" s="111"/>
      <c r="O85" s="111"/>
      <c r="P85" s="111"/>
    </row>
    <row r="86" spans="2:16" customFormat="1" ht="15.75" hidden="1">
      <c r="B86" s="127">
        <v>0</v>
      </c>
      <c r="C86" s="127">
        <v>0</v>
      </c>
      <c r="D86" s="128">
        <v>0</v>
      </c>
      <c r="E86" s="127">
        <v>0</v>
      </c>
      <c r="F86" s="127">
        <v>0</v>
      </c>
      <c r="G86" s="127">
        <v>0</v>
      </c>
      <c r="H86" s="129">
        <v>0</v>
      </c>
      <c r="J86" s="111"/>
      <c r="K86" s="111"/>
      <c r="L86" s="111"/>
      <c r="M86" s="111"/>
      <c r="N86" s="111"/>
      <c r="O86" s="111"/>
      <c r="P86" s="111"/>
    </row>
    <row r="87" spans="2:16" customFormat="1" ht="15.75" hidden="1">
      <c r="B87" s="127">
        <v>0</v>
      </c>
      <c r="C87" s="127">
        <v>0</v>
      </c>
      <c r="D87" s="128">
        <v>0</v>
      </c>
      <c r="E87" s="127">
        <v>0</v>
      </c>
      <c r="F87" s="127">
        <v>0</v>
      </c>
      <c r="G87" s="127">
        <v>0</v>
      </c>
      <c r="H87" s="129">
        <v>0</v>
      </c>
      <c r="J87" s="111"/>
      <c r="K87" s="111"/>
      <c r="L87" s="111"/>
      <c r="M87" s="111"/>
      <c r="N87" s="111"/>
      <c r="O87" s="111"/>
      <c r="P87" s="111"/>
    </row>
    <row r="88" spans="2:16" customFormat="1" ht="15.75" hidden="1">
      <c r="B88" s="127">
        <v>0</v>
      </c>
      <c r="C88" s="127">
        <v>0</v>
      </c>
      <c r="D88" s="128">
        <v>0</v>
      </c>
      <c r="E88" s="127">
        <v>0</v>
      </c>
      <c r="F88" s="127">
        <v>0</v>
      </c>
      <c r="G88" s="127">
        <v>0</v>
      </c>
      <c r="H88" s="129">
        <v>0</v>
      </c>
      <c r="J88" s="111"/>
      <c r="K88" s="111"/>
      <c r="L88" s="111"/>
      <c r="M88" s="111"/>
      <c r="N88" s="111"/>
      <c r="O88" s="111"/>
      <c r="P88" s="111"/>
    </row>
    <row r="89" spans="2:16" customFormat="1" ht="15.75" hidden="1">
      <c r="B89" s="127">
        <v>0</v>
      </c>
      <c r="C89" s="127">
        <v>0</v>
      </c>
      <c r="D89" s="128">
        <v>0</v>
      </c>
      <c r="E89" s="127">
        <v>0</v>
      </c>
      <c r="F89" s="127">
        <v>0</v>
      </c>
      <c r="G89" s="127">
        <v>0</v>
      </c>
      <c r="H89" s="129">
        <v>0</v>
      </c>
      <c r="J89" s="111"/>
      <c r="K89" s="111"/>
      <c r="L89" s="111"/>
      <c r="M89" s="111"/>
      <c r="N89" s="111"/>
      <c r="O89" s="111"/>
      <c r="P89" s="111"/>
    </row>
    <row r="90" spans="2:16" customFormat="1" ht="15.75" hidden="1">
      <c r="B90" s="127">
        <v>0</v>
      </c>
      <c r="C90" s="127">
        <v>0</v>
      </c>
      <c r="D90" s="128">
        <v>0</v>
      </c>
      <c r="E90" s="127">
        <v>0</v>
      </c>
      <c r="F90" s="127">
        <v>0</v>
      </c>
      <c r="G90" s="127">
        <v>0</v>
      </c>
      <c r="H90" s="129">
        <v>0</v>
      </c>
      <c r="J90" s="111"/>
      <c r="K90" s="111"/>
      <c r="L90" s="111"/>
      <c r="M90" s="111"/>
      <c r="N90" s="111"/>
      <c r="O90" s="111"/>
      <c r="P90" s="111"/>
    </row>
    <row r="91" spans="2:16" customFormat="1" ht="15.75" hidden="1">
      <c r="B91" s="127">
        <v>0</v>
      </c>
      <c r="C91" s="127">
        <v>0</v>
      </c>
      <c r="D91" s="128">
        <v>0</v>
      </c>
      <c r="E91" s="127">
        <v>0</v>
      </c>
      <c r="F91" s="127">
        <v>0</v>
      </c>
      <c r="G91" s="127">
        <v>0</v>
      </c>
      <c r="H91" s="129">
        <v>0</v>
      </c>
      <c r="J91" s="111"/>
      <c r="K91" s="111"/>
      <c r="L91" s="111"/>
      <c r="M91" s="111"/>
      <c r="N91" s="111"/>
      <c r="O91" s="111"/>
      <c r="P91" s="111"/>
    </row>
    <row r="92" spans="2:16" customFormat="1" ht="15.75" hidden="1">
      <c r="B92" s="127">
        <v>0</v>
      </c>
      <c r="C92" s="127">
        <v>0</v>
      </c>
      <c r="D92" s="128">
        <v>0</v>
      </c>
      <c r="E92" s="127">
        <v>0</v>
      </c>
      <c r="F92" s="127">
        <v>0</v>
      </c>
      <c r="G92" s="127">
        <v>0</v>
      </c>
      <c r="H92" s="129">
        <v>0</v>
      </c>
      <c r="J92" s="111"/>
      <c r="K92" s="111"/>
      <c r="L92" s="111"/>
      <c r="M92" s="111"/>
      <c r="N92" s="111"/>
      <c r="O92" s="111"/>
      <c r="P92" s="111"/>
    </row>
    <row r="93" spans="2:16" customFormat="1" ht="15.75" hidden="1">
      <c r="B93" s="127">
        <v>0</v>
      </c>
      <c r="C93" s="127">
        <v>0</v>
      </c>
      <c r="D93" s="128">
        <v>0</v>
      </c>
      <c r="E93" s="127">
        <v>0</v>
      </c>
      <c r="F93" s="127">
        <v>0</v>
      </c>
      <c r="G93" s="127">
        <v>0</v>
      </c>
      <c r="H93" s="129">
        <v>0</v>
      </c>
      <c r="J93" s="111"/>
      <c r="K93" s="111"/>
      <c r="L93" s="111"/>
      <c r="M93" s="111"/>
      <c r="N93" s="111"/>
      <c r="O93" s="111"/>
      <c r="P93" s="111"/>
    </row>
    <row r="94" spans="2:16" customFormat="1" ht="15.75" hidden="1">
      <c r="B94" s="127">
        <v>0</v>
      </c>
      <c r="C94" s="127">
        <v>0</v>
      </c>
      <c r="D94" s="128">
        <v>0</v>
      </c>
      <c r="E94" s="127">
        <v>0</v>
      </c>
      <c r="F94" s="127">
        <v>0</v>
      </c>
      <c r="G94" s="127">
        <v>0</v>
      </c>
      <c r="H94" s="129">
        <v>0</v>
      </c>
      <c r="J94" s="111"/>
      <c r="K94" s="111"/>
      <c r="L94" s="111"/>
      <c r="M94" s="111"/>
      <c r="N94" s="111"/>
      <c r="O94" s="111"/>
      <c r="P94" s="111"/>
    </row>
    <row r="95" spans="2:16" customFormat="1" ht="15.75" hidden="1">
      <c r="B95" s="127">
        <v>0</v>
      </c>
      <c r="C95" s="127">
        <v>0</v>
      </c>
      <c r="D95" s="128">
        <v>0</v>
      </c>
      <c r="E95" s="127">
        <v>0</v>
      </c>
      <c r="F95" s="127">
        <v>0</v>
      </c>
      <c r="G95" s="127">
        <v>0</v>
      </c>
      <c r="H95" s="129">
        <v>0</v>
      </c>
      <c r="J95" s="111"/>
      <c r="K95" s="111"/>
      <c r="L95" s="111"/>
      <c r="M95" s="111"/>
      <c r="N95" s="111"/>
      <c r="O95" s="111"/>
      <c r="P95" s="111"/>
    </row>
    <row r="96" spans="2:16" customFormat="1" ht="15.75" hidden="1">
      <c r="B96" s="127">
        <v>0</v>
      </c>
      <c r="C96" s="127">
        <v>0</v>
      </c>
      <c r="D96" s="128">
        <v>0</v>
      </c>
      <c r="E96" s="127">
        <v>0</v>
      </c>
      <c r="F96" s="127">
        <v>0</v>
      </c>
      <c r="G96" s="127">
        <v>0</v>
      </c>
      <c r="H96" s="129">
        <v>0</v>
      </c>
      <c r="J96" s="111"/>
      <c r="K96" s="111"/>
      <c r="L96" s="111"/>
      <c r="M96" s="111"/>
      <c r="N96" s="111"/>
      <c r="O96" s="111"/>
      <c r="P96" s="111"/>
    </row>
    <row r="97" spans="2:16" customFormat="1" ht="15.75" hidden="1">
      <c r="B97" s="127">
        <v>0</v>
      </c>
      <c r="C97" s="127">
        <v>0</v>
      </c>
      <c r="D97" s="128">
        <v>0</v>
      </c>
      <c r="E97" s="127">
        <v>0</v>
      </c>
      <c r="F97" s="127">
        <v>0</v>
      </c>
      <c r="G97" s="127">
        <v>0</v>
      </c>
      <c r="H97" s="129">
        <v>0</v>
      </c>
      <c r="J97" s="111"/>
      <c r="K97" s="111"/>
      <c r="L97" s="111"/>
      <c r="M97" s="111"/>
      <c r="N97" s="111"/>
      <c r="O97" s="111"/>
      <c r="P97" s="111"/>
    </row>
    <row r="98" spans="2:16" customFormat="1" ht="15.75" hidden="1">
      <c r="B98" s="127">
        <v>0</v>
      </c>
      <c r="C98" s="127">
        <v>0</v>
      </c>
      <c r="D98" s="128">
        <v>0</v>
      </c>
      <c r="E98" s="127">
        <v>0</v>
      </c>
      <c r="F98" s="127">
        <v>0</v>
      </c>
      <c r="G98" s="127">
        <v>0</v>
      </c>
      <c r="H98" s="129">
        <v>0</v>
      </c>
      <c r="J98" s="111"/>
      <c r="K98" s="111"/>
      <c r="L98" s="111"/>
      <c r="M98" s="111"/>
      <c r="N98" s="111"/>
      <c r="O98" s="111"/>
      <c r="P98" s="111"/>
    </row>
    <row r="99" spans="2:16" customFormat="1" ht="15.75" hidden="1">
      <c r="B99" s="127">
        <v>0</v>
      </c>
      <c r="C99" s="127">
        <v>0</v>
      </c>
      <c r="D99" s="128">
        <v>0</v>
      </c>
      <c r="E99" s="127">
        <v>0</v>
      </c>
      <c r="F99" s="127">
        <v>0</v>
      </c>
      <c r="G99" s="127">
        <v>0</v>
      </c>
      <c r="H99" s="129">
        <v>0</v>
      </c>
      <c r="J99" s="111"/>
      <c r="K99" s="111"/>
      <c r="L99" s="111"/>
      <c r="M99" s="111"/>
      <c r="N99" s="111"/>
      <c r="O99" s="111"/>
      <c r="P99" s="111"/>
    </row>
    <row r="100" spans="2:16" customFormat="1" ht="15.75" hidden="1">
      <c r="B100" s="127">
        <v>0</v>
      </c>
      <c r="C100" s="127">
        <v>0</v>
      </c>
      <c r="D100" s="128">
        <v>0</v>
      </c>
      <c r="E100" s="127">
        <v>0</v>
      </c>
      <c r="F100" s="127">
        <v>0</v>
      </c>
      <c r="G100" s="127">
        <v>0</v>
      </c>
      <c r="H100" s="129">
        <v>0</v>
      </c>
      <c r="J100" s="111"/>
      <c r="K100" s="111"/>
      <c r="L100" s="111"/>
      <c r="M100" s="111"/>
      <c r="N100" s="111"/>
      <c r="O100" s="111"/>
      <c r="P100" s="111"/>
    </row>
    <row r="101" spans="2:16" customFormat="1" ht="15.75" hidden="1">
      <c r="B101" s="127">
        <v>0</v>
      </c>
      <c r="C101" s="127">
        <v>0</v>
      </c>
      <c r="D101" s="128">
        <v>0</v>
      </c>
      <c r="E101" s="127">
        <v>0</v>
      </c>
      <c r="F101" s="127">
        <v>0</v>
      </c>
      <c r="G101" s="127">
        <v>0</v>
      </c>
      <c r="H101" s="129">
        <v>0</v>
      </c>
      <c r="J101" s="111"/>
      <c r="K101" s="111"/>
      <c r="L101" s="111"/>
      <c r="M101" s="111"/>
      <c r="N101" s="111"/>
      <c r="O101" s="111"/>
      <c r="P101" s="111"/>
    </row>
    <row r="102" spans="2:16" customFormat="1" ht="15.75" hidden="1">
      <c r="B102" s="127">
        <v>0</v>
      </c>
      <c r="C102" s="127">
        <v>0</v>
      </c>
      <c r="D102" s="128">
        <v>0</v>
      </c>
      <c r="E102" s="127">
        <v>0</v>
      </c>
      <c r="F102" s="127">
        <v>0</v>
      </c>
      <c r="G102" s="127">
        <v>0</v>
      </c>
      <c r="H102" s="129">
        <v>0</v>
      </c>
      <c r="J102" s="111"/>
      <c r="K102" s="111"/>
      <c r="L102" s="111"/>
      <c r="M102" s="111"/>
      <c r="N102" s="111"/>
      <c r="O102" s="111"/>
      <c r="P102" s="111"/>
    </row>
    <row r="103" spans="2:16" customFormat="1" ht="15.75" hidden="1">
      <c r="B103" s="127">
        <v>0</v>
      </c>
      <c r="C103" s="127">
        <v>0</v>
      </c>
      <c r="D103" s="128">
        <v>0</v>
      </c>
      <c r="E103" s="127">
        <v>0</v>
      </c>
      <c r="F103" s="127">
        <v>0</v>
      </c>
      <c r="G103" s="127">
        <v>0</v>
      </c>
      <c r="H103" s="129">
        <v>0</v>
      </c>
      <c r="J103" s="111"/>
      <c r="K103" s="111"/>
      <c r="L103" s="111"/>
      <c r="M103" s="111"/>
      <c r="N103" s="111"/>
      <c r="O103" s="111"/>
      <c r="P103" s="111"/>
    </row>
    <row r="104" spans="2:16" customFormat="1" ht="15.75" hidden="1">
      <c r="B104" s="127">
        <v>0</v>
      </c>
      <c r="C104" s="127">
        <v>0</v>
      </c>
      <c r="D104" s="128">
        <v>0</v>
      </c>
      <c r="E104" s="127">
        <v>0</v>
      </c>
      <c r="F104" s="127">
        <v>0</v>
      </c>
      <c r="G104" s="127">
        <v>0</v>
      </c>
      <c r="H104" s="129">
        <v>0</v>
      </c>
      <c r="J104" s="111"/>
      <c r="K104" s="111"/>
      <c r="L104" s="111"/>
      <c r="M104" s="111"/>
      <c r="N104" s="111"/>
      <c r="O104" s="111"/>
      <c r="P104" s="111"/>
    </row>
    <row r="105" spans="2:16" customFormat="1" ht="15.75" hidden="1">
      <c r="B105" s="127">
        <v>0</v>
      </c>
      <c r="C105" s="127">
        <v>0</v>
      </c>
      <c r="D105" s="128">
        <v>0</v>
      </c>
      <c r="E105" s="127">
        <v>0</v>
      </c>
      <c r="F105" s="127">
        <v>0</v>
      </c>
      <c r="G105" s="127">
        <v>0</v>
      </c>
      <c r="H105" s="129">
        <v>0</v>
      </c>
      <c r="J105" s="111"/>
      <c r="K105" s="111"/>
      <c r="L105" s="111"/>
      <c r="M105" s="111"/>
      <c r="N105" s="111"/>
      <c r="O105" s="111"/>
      <c r="P105" s="111"/>
    </row>
    <row r="106" spans="2:16" customFormat="1" ht="15.75" hidden="1">
      <c r="B106" s="127">
        <v>0</v>
      </c>
      <c r="C106" s="127">
        <v>0</v>
      </c>
      <c r="D106" s="128">
        <v>0</v>
      </c>
      <c r="E106" s="127">
        <v>0</v>
      </c>
      <c r="F106" s="127">
        <v>0</v>
      </c>
      <c r="G106" s="127">
        <v>0</v>
      </c>
      <c r="H106" s="129">
        <v>0</v>
      </c>
      <c r="J106" s="111"/>
      <c r="K106" s="111"/>
      <c r="L106" s="111"/>
      <c r="M106" s="111"/>
      <c r="N106" s="111"/>
      <c r="O106" s="111"/>
      <c r="P106" s="111"/>
    </row>
    <row r="107" spans="2:16" customFormat="1" ht="15.75" hidden="1">
      <c r="B107" s="127">
        <v>0</v>
      </c>
      <c r="C107" s="127">
        <v>0</v>
      </c>
      <c r="D107" s="128">
        <v>0</v>
      </c>
      <c r="E107" s="127">
        <v>0</v>
      </c>
      <c r="F107" s="127">
        <v>0</v>
      </c>
      <c r="G107" s="127">
        <v>0</v>
      </c>
      <c r="H107" s="129">
        <v>0</v>
      </c>
      <c r="J107" s="111"/>
      <c r="K107" s="111"/>
      <c r="L107" s="111"/>
      <c r="M107" s="111"/>
      <c r="N107" s="111"/>
      <c r="O107" s="111"/>
      <c r="P107" s="111"/>
    </row>
    <row r="108" spans="2:16" customFormat="1" ht="15.75" hidden="1">
      <c r="B108" s="127">
        <v>0</v>
      </c>
      <c r="C108" s="127">
        <v>0</v>
      </c>
      <c r="D108" s="128">
        <v>0</v>
      </c>
      <c r="E108" s="127">
        <v>0</v>
      </c>
      <c r="F108" s="127">
        <v>0</v>
      </c>
      <c r="G108" s="127">
        <v>0</v>
      </c>
      <c r="H108" s="129">
        <v>0</v>
      </c>
      <c r="J108" s="111"/>
      <c r="K108" s="111"/>
      <c r="L108" s="111"/>
      <c r="M108" s="111"/>
      <c r="N108" s="111"/>
      <c r="O108" s="111"/>
      <c r="P108" s="111"/>
    </row>
    <row r="109" spans="2:16" customFormat="1" ht="15.75" hidden="1">
      <c r="B109" s="127">
        <v>0</v>
      </c>
      <c r="C109" s="127">
        <v>0</v>
      </c>
      <c r="D109" s="128">
        <v>0</v>
      </c>
      <c r="E109" s="127">
        <v>0</v>
      </c>
      <c r="F109" s="127">
        <v>0</v>
      </c>
      <c r="G109" s="127">
        <v>0</v>
      </c>
      <c r="H109" s="129">
        <v>0</v>
      </c>
      <c r="J109" s="111"/>
      <c r="K109" s="111"/>
      <c r="L109" s="111"/>
      <c r="M109" s="111"/>
      <c r="N109" s="111"/>
      <c r="O109" s="111"/>
      <c r="P109" s="111"/>
    </row>
    <row r="110" spans="2:16" customFormat="1" ht="15.75" hidden="1">
      <c r="B110" s="127">
        <v>0</v>
      </c>
      <c r="C110" s="127">
        <v>0</v>
      </c>
      <c r="D110" s="128">
        <v>0</v>
      </c>
      <c r="E110" s="127">
        <v>0</v>
      </c>
      <c r="F110" s="127">
        <v>0</v>
      </c>
      <c r="G110" s="127">
        <v>0</v>
      </c>
      <c r="H110" s="129">
        <v>0</v>
      </c>
      <c r="J110" s="111"/>
      <c r="K110" s="111"/>
      <c r="L110" s="111"/>
      <c r="M110" s="111"/>
      <c r="N110" s="111"/>
      <c r="O110" s="111"/>
      <c r="P110" s="111"/>
    </row>
    <row r="111" spans="2:16" customFormat="1" ht="15.75" hidden="1">
      <c r="B111" s="127">
        <v>0</v>
      </c>
      <c r="C111" s="127">
        <v>0</v>
      </c>
      <c r="D111" s="128">
        <v>0</v>
      </c>
      <c r="E111" s="127">
        <v>0</v>
      </c>
      <c r="F111" s="127">
        <v>0</v>
      </c>
      <c r="G111" s="127">
        <v>0</v>
      </c>
      <c r="H111" s="129">
        <v>0</v>
      </c>
      <c r="J111" s="111"/>
      <c r="K111" s="111"/>
      <c r="L111" s="111"/>
      <c r="M111" s="111"/>
      <c r="N111" s="111"/>
      <c r="O111" s="111"/>
      <c r="P111" s="111"/>
    </row>
    <row r="112" spans="2:16" customFormat="1" ht="15.75" hidden="1">
      <c r="B112" s="127">
        <v>0</v>
      </c>
      <c r="C112" s="127">
        <v>0</v>
      </c>
      <c r="D112" s="128">
        <v>0</v>
      </c>
      <c r="E112" s="127">
        <v>0</v>
      </c>
      <c r="F112" s="127">
        <v>0</v>
      </c>
      <c r="G112" s="127">
        <v>0</v>
      </c>
      <c r="H112" s="129">
        <v>0</v>
      </c>
      <c r="J112" s="111"/>
      <c r="K112" s="111"/>
      <c r="L112" s="111"/>
      <c r="M112" s="111"/>
      <c r="N112" s="111"/>
      <c r="O112" s="111"/>
      <c r="P112" s="111"/>
    </row>
    <row r="113" spans="2:16" customFormat="1" ht="15.75" hidden="1">
      <c r="B113" s="127">
        <v>0</v>
      </c>
      <c r="C113" s="127">
        <v>0</v>
      </c>
      <c r="D113" s="128">
        <v>0</v>
      </c>
      <c r="E113" s="127">
        <v>0</v>
      </c>
      <c r="F113" s="127">
        <v>0</v>
      </c>
      <c r="G113" s="127">
        <v>0</v>
      </c>
      <c r="H113" s="129">
        <v>0</v>
      </c>
      <c r="J113" s="111"/>
      <c r="K113" s="111"/>
      <c r="L113" s="111"/>
      <c r="M113" s="111"/>
      <c r="N113" s="111"/>
      <c r="O113" s="111"/>
      <c r="P113" s="111"/>
    </row>
    <row r="114" spans="2:16" customFormat="1" ht="15.75" hidden="1">
      <c r="B114" s="127">
        <v>0</v>
      </c>
      <c r="C114" s="127">
        <v>0</v>
      </c>
      <c r="D114" s="128">
        <v>0</v>
      </c>
      <c r="E114" s="127">
        <v>0</v>
      </c>
      <c r="F114" s="127">
        <v>0</v>
      </c>
      <c r="G114" s="127">
        <v>0</v>
      </c>
      <c r="H114" s="129">
        <v>0</v>
      </c>
      <c r="J114" s="111"/>
      <c r="K114" s="111"/>
      <c r="L114" s="111"/>
      <c r="M114" s="111"/>
      <c r="N114" s="111"/>
      <c r="O114" s="111"/>
      <c r="P114" s="111"/>
    </row>
    <row r="115" spans="2:16" customFormat="1" ht="15.75" hidden="1">
      <c r="B115" s="127">
        <v>0</v>
      </c>
      <c r="C115" s="127">
        <v>0</v>
      </c>
      <c r="D115" s="128">
        <v>0</v>
      </c>
      <c r="E115" s="127">
        <v>0</v>
      </c>
      <c r="F115" s="127">
        <v>0</v>
      </c>
      <c r="G115" s="127">
        <v>0</v>
      </c>
      <c r="H115" s="129">
        <v>0</v>
      </c>
      <c r="J115" s="111"/>
      <c r="K115" s="111"/>
      <c r="L115" s="111"/>
      <c r="M115" s="111"/>
      <c r="N115" s="111"/>
      <c r="O115" s="111"/>
      <c r="P115" s="111"/>
    </row>
    <row r="116" spans="2:16" customFormat="1" ht="15.75" hidden="1">
      <c r="B116" s="127">
        <v>0</v>
      </c>
      <c r="C116" s="127">
        <v>0</v>
      </c>
      <c r="D116" s="128">
        <v>0</v>
      </c>
      <c r="E116" s="127">
        <v>0</v>
      </c>
      <c r="F116" s="127">
        <v>0</v>
      </c>
      <c r="G116" s="127">
        <v>0</v>
      </c>
      <c r="H116" s="129">
        <v>0</v>
      </c>
      <c r="J116" s="111"/>
      <c r="K116" s="111"/>
      <c r="L116" s="111"/>
      <c r="M116" s="111"/>
      <c r="N116" s="111"/>
      <c r="O116" s="111"/>
      <c r="P116" s="111"/>
    </row>
    <row r="117" spans="2:16" customFormat="1" ht="15.75" hidden="1">
      <c r="B117" s="127">
        <v>0</v>
      </c>
      <c r="C117" s="127">
        <v>0</v>
      </c>
      <c r="D117" s="128">
        <v>0</v>
      </c>
      <c r="E117" s="127">
        <v>0</v>
      </c>
      <c r="F117" s="127">
        <v>0</v>
      </c>
      <c r="G117" s="127">
        <v>0</v>
      </c>
      <c r="H117" s="129">
        <v>0</v>
      </c>
      <c r="J117" s="111"/>
      <c r="K117" s="111"/>
      <c r="L117" s="111"/>
      <c r="M117" s="111"/>
      <c r="N117" s="111"/>
      <c r="O117" s="111"/>
      <c r="P117" s="111"/>
    </row>
    <row r="118" spans="2:16" customFormat="1" ht="15.75" hidden="1">
      <c r="B118" s="127">
        <v>0</v>
      </c>
      <c r="C118" s="127">
        <v>0</v>
      </c>
      <c r="D118" s="128">
        <v>0</v>
      </c>
      <c r="E118" s="127">
        <v>0</v>
      </c>
      <c r="F118" s="127">
        <v>0</v>
      </c>
      <c r="G118" s="127">
        <v>0</v>
      </c>
      <c r="H118" s="129">
        <v>0</v>
      </c>
      <c r="J118" s="111"/>
      <c r="K118" s="111"/>
      <c r="L118" s="111"/>
      <c r="M118" s="111"/>
      <c r="N118" s="111"/>
      <c r="O118" s="111"/>
      <c r="P118" s="111"/>
    </row>
    <row r="119" spans="2:16" customFormat="1" ht="15.75" hidden="1">
      <c r="B119" s="127">
        <v>0</v>
      </c>
      <c r="C119" s="127">
        <v>0</v>
      </c>
      <c r="D119" s="128">
        <v>0</v>
      </c>
      <c r="E119" s="127">
        <v>0</v>
      </c>
      <c r="F119" s="127">
        <v>0</v>
      </c>
      <c r="G119" s="127">
        <v>0</v>
      </c>
      <c r="H119" s="129">
        <v>0</v>
      </c>
      <c r="J119" s="111"/>
      <c r="K119" s="111"/>
      <c r="L119" s="111"/>
      <c r="M119" s="111"/>
      <c r="N119" s="111"/>
      <c r="O119" s="111"/>
      <c r="P119" s="111"/>
    </row>
    <row r="120" spans="2:16" customFormat="1" ht="15.75" hidden="1">
      <c r="B120" s="127">
        <v>0</v>
      </c>
      <c r="C120" s="127">
        <v>0</v>
      </c>
      <c r="D120" s="128">
        <v>0</v>
      </c>
      <c r="E120" s="127">
        <v>0</v>
      </c>
      <c r="F120" s="127">
        <v>0</v>
      </c>
      <c r="G120" s="127">
        <v>0</v>
      </c>
      <c r="H120" s="129">
        <v>0</v>
      </c>
      <c r="J120" s="111"/>
      <c r="K120" s="111"/>
      <c r="L120" s="111"/>
      <c r="M120" s="111"/>
      <c r="N120" s="111"/>
      <c r="O120" s="111"/>
      <c r="P120" s="111"/>
    </row>
    <row r="121" spans="2:16" customFormat="1" ht="15.75" hidden="1">
      <c r="B121" s="127">
        <v>0</v>
      </c>
      <c r="C121" s="127">
        <v>0</v>
      </c>
      <c r="D121" s="128">
        <v>0</v>
      </c>
      <c r="E121" s="127">
        <v>0</v>
      </c>
      <c r="F121" s="127">
        <v>0</v>
      </c>
      <c r="G121" s="127">
        <v>0</v>
      </c>
      <c r="H121" s="129">
        <v>0</v>
      </c>
      <c r="J121" s="111"/>
      <c r="K121" s="111"/>
      <c r="L121" s="111"/>
      <c r="M121" s="111"/>
      <c r="N121" s="111"/>
      <c r="O121" s="111"/>
      <c r="P121" s="111"/>
    </row>
    <row r="122" spans="2:16" customFormat="1" ht="15.75" hidden="1">
      <c r="B122" s="127">
        <v>0</v>
      </c>
      <c r="C122" s="127">
        <v>0</v>
      </c>
      <c r="D122" s="128">
        <v>0</v>
      </c>
      <c r="E122" s="127">
        <v>0</v>
      </c>
      <c r="F122" s="127">
        <v>0</v>
      </c>
      <c r="G122" s="127">
        <v>0</v>
      </c>
      <c r="H122" s="129">
        <v>0</v>
      </c>
      <c r="J122" s="111"/>
      <c r="K122" s="111"/>
      <c r="L122" s="111"/>
      <c r="M122" s="111"/>
      <c r="N122" s="111"/>
      <c r="O122" s="111"/>
      <c r="P122" s="111"/>
    </row>
    <row r="123" spans="2:16" customFormat="1" ht="15.75" hidden="1">
      <c r="B123" s="127">
        <v>0</v>
      </c>
      <c r="C123" s="127">
        <v>0</v>
      </c>
      <c r="D123" s="128">
        <v>0</v>
      </c>
      <c r="E123" s="127">
        <v>0</v>
      </c>
      <c r="F123" s="127">
        <v>0</v>
      </c>
      <c r="G123" s="127">
        <v>0</v>
      </c>
      <c r="H123" s="129">
        <v>0</v>
      </c>
      <c r="J123" s="111"/>
      <c r="K123" s="111"/>
      <c r="L123" s="111"/>
      <c r="M123" s="111"/>
      <c r="N123" s="111"/>
      <c r="O123" s="111"/>
      <c r="P123" s="111"/>
    </row>
    <row r="124" spans="2:16" customFormat="1" ht="15.75" hidden="1">
      <c r="B124" s="127">
        <v>0</v>
      </c>
      <c r="C124" s="127">
        <v>0</v>
      </c>
      <c r="D124" s="128">
        <v>0</v>
      </c>
      <c r="E124" s="127">
        <v>0</v>
      </c>
      <c r="F124" s="127">
        <v>0</v>
      </c>
      <c r="G124" s="127">
        <v>0</v>
      </c>
      <c r="H124" s="129">
        <v>0</v>
      </c>
      <c r="J124" s="111"/>
      <c r="K124" s="111"/>
      <c r="L124" s="111"/>
      <c r="M124" s="111"/>
      <c r="N124" s="111"/>
      <c r="O124" s="111"/>
      <c r="P124" s="111"/>
    </row>
    <row r="125" spans="2:16" customFormat="1" ht="15.75" hidden="1">
      <c r="B125" s="127">
        <v>0</v>
      </c>
      <c r="C125" s="127">
        <v>0</v>
      </c>
      <c r="D125" s="128">
        <v>0</v>
      </c>
      <c r="E125" s="127">
        <v>0</v>
      </c>
      <c r="F125" s="127">
        <v>0</v>
      </c>
      <c r="G125" s="127">
        <v>0</v>
      </c>
      <c r="H125" s="129">
        <v>0</v>
      </c>
      <c r="J125" s="111"/>
      <c r="K125" s="111"/>
      <c r="L125" s="111"/>
      <c r="M125" s="111"/>
      <c r="N125" s="111"/>
      <c r="O125" s="111"/>
      <c r="P125" s="111"/>
    </row>
    <row r="126" spans="2:16" customFormat="1" ht="15.75" hidden="1">
      <c r="B126" s="127">
        <v>0</v>
      </c>
      <c r="C126" s="127">
        <v>0</v>
      </c>
      <c r="D126" s="128">
        <v>0</v>
      </c>
      <c r="E126" s="127">
        <v>0</v>
      </c>
      <c r="F126" s="127">
        <v>0</v>
      </c>
      <c r="G126" s="127">
        <v>0</v>
      </c>
      <c r="H126" s="129">
        <v>0</v>
      </c>
      <c r="J126" s="111"/>
      <c r="K126" s="111"/>
      <c r="L126" s="111"/>
      <c r="M126" s="111"/>
      <c r="N126" s="111"/>
      <c r="O126" s="111"/>
      <c r="P126" s="111"/>
    </row>
    <row r="127" spans="2:16" customFormat="1" ht="15.75" hidden="1">
      <c r="B127" s="127">
        <v>0</v>
      </c>
      <c r="C127" s="127">
        <v>0</v>
      </c>
      <c r="D127" s="128">
        <v>0</v>
      </c>
      <c r="E127" s="127">
        <v>0</v>
      </c>
      <c r="F127" s="127">
        <v>0</v>
      </c>
      <c r="G127" s="127">
        <v>0</v>
      </c>
      <c r="H127" s="129">
        <v>0</v>
      </c>
      <c r="J127" s="111"/>
      <c r="K127" s="111"/>
      <c r="L127" s="111"/>
      <c r="M127" s="111"/>
      <c r="N127" s="111"/>
      <c r="O127" s="111"/>
      <c r="P127" s="111"/>
    </row>
    <row r="128" spans="2:16" customFormat="1" ht="15.75" hidden="1">
      <c r="B128" s="127">
        <v>0</v>
      </c>
      <c r="C128" s="127">
        <v>0</v>
      </c>
      <c r="D128" s="128">
        <v>0</v>
      </c>
      <c r="E128" s="127">
        <v>0</v>
      </c>
      <c r="F128" s="127">
        <v>0</v>
      </c>
      <c r="G128" s="127">
        <v>0</v>
      </c>
      <c r="H128" s="129">
        <v>0</v>
      </c>
      <c r="J128" s="111"/>
      <c r="K128" s="111"/>
      <c r="L128" s="111"/>
      <c r="M128" s="111"/>
      <c r="N128" s="111"/>
      <c r="O128" s="111"/>
      <c r="P128" s="111"/>
    </row>
    <row r="129" spans="2:16" customFormat="1" ht="15.75" hidden="1">
      <c r="B129" s="127">
        <v>0</v>
      </c>
      <c r="C129" s="127">
        <v>0</v>
      </c>
      <c r="D129" s="128">
        <v>0</v>
      </c>
      <c r="E129" s="127">
        <v>0</v>
      </c>
      <c r="F129" s="127">
        <v>0</v>
      </c>
      <c r="G129" s="127">
        <v>0</v>
      </c>
      <c r="H129" s="129">
        <v>0</v>
      </c>
      <c r="J129" s="111"/>
      <c r="K129" s="111"/>
      <c r="L129" s="111"/>
      <c r="M129" s="111"/>
      <c r="N129" s="111"/>
      <c r="O129" s="111"/>
      <c r="P129" s="111"/>
    </row>
    <row r="130" spans="2:16" customFormat="1" ht="15.75" hidden="1">
      <c r="B130" s="127">
        <v>0</v>
      </c>
      <c r="C130" s="127">
        <v>0</v>
      </c>
      <c r="D130" s="128">
        <v>0</v>
      </c>
      <c r="E130" s="127">
        <v>0</v>
      </c>
      <c r="F130" s="127">
        <v>0</v>
      </c>
      <c r="G130" s="127">
        <v>0</v>
      </c>
      <c r="H130" s="129">
        <v>0</v>
      </c>
      <c r="J130" s="111"/>
      <c r="K130" s="111"/>
      <c r="L130" s="111"/>
      <c r="M130" s="111"/>
      <c r="N130" s="111"/>
      <c r="O130" s="111"/>
      <c r="P130" s="111"/>
    </row>
    <row r="131" spans="2:16" customFormat="1" ht="15.75" hidden="1">
      <c r="B131" s="127">
        <v>0</v>
      </c>
      <c r="C131" s="127">
        <v>0</v>
      </c>
      <c r="D131" s="128">
        <v>0</v>
      </c>
      <c r="E131" s="127">
        <v>0</v>
      </c>
      <c r="F131" s="127">
        <v>0</v>
      </c>
      <c r="G131" s="127">
        <v>0</v>
      </c>
      <c r="H131" s="129">
        <v>0</v>
      </c>
      <c r="J131" s="111"/>
      <c r="K131" s="111"/>
      <c r="L131" s="111"/>
      <c r="M131" s="111"/>
      <c r="N131" s="111"/>
      <c r="O131" s="111"/>
      <c r="P131" s="111"/>
    </row>
    <row r="132" spans="2:16" customFormat="1" ht="15.75" hidden="1">
      <c r="B132" s="127">
        <v>0</v>
      </c>
      <c r="C132" s="127">
        <v>0</v>
      </c>
      <c r="D132" s="128">
        <v>0</v>
      </c>
      <c r="E132" s="127">
        <v>0</v>
      </c>
      <c r="F132" s="127">
        <v>0</v>
      </c>
      <c r="G132" s="127">
        <v>0</v>
      </c>
      <c r="H132" s="129">
        <v>0</v>
      </c>
      <c r="J132" s="111"/>
      <c r="K132" s="111"/>
      <c r="L132" s="111"/>
      <c r="M132" s="111"/>
      <c r="N132" s="111"/>
      <c r="O132" s="111"/>
      <c r="P132" s="111"/>
    </row>
    <row r="133" spans="2:16" customFormat="1" ht="15.75" hidden="1">
      <c r="B133" s="127">
        <v>0</v>
      </c>
      <c r="C133" s="127">
        <v>0</v>
      </c>
      <c r="D133" s="128">
        <v>0</v>
      </c>
      <c r="E133" s="127">
        <v>0</v>
      </c>
      <c r="F133" s="127">
        <v>0</v>
      </c>
      <c r="G133" s="127">
        <v>0</v>
      </c>
      <c r="H133" s="129">
        <v>0</v>
      </c>
      <c r="J133" s="111"/>
      <c r="K133" s="111"/>
      <c r="L133" s="111"/>
      <c r="M133" s="111"/>
      <c r="N133" s="111"/>
      <c r="O133" s="111"/>
      <c r="P133" s="111"/>
    </row>
    <row r="134" spans="2:16" customFormat="1" ht="15.75" hidden="1">
      <c r="B134" s="127">
        <v>0</v>
      </c>
      <c r="C134" s="127">
        <v>0</v>
      </c>
      <c r="D134" s="128">
        <v>0</v>
      </c>
      <c r="E134" s="127">
        <v>0</v>
      </c>
      <c r="F134" s="127">
        <v>0</v>
      </c>
      <c r="G134" s="127">
        <v>0</v>
      </c>
      <c r="H134" s="129">
        <v>0</v>
      </c>
      <c r="J134" s="111"/>
      <c r="K134" s="111"/>
      <c r="L134" s="111"/>
      <c r="M134" s="111"/>
      <c r="N134" s="111"/>
      <c r="O134" s="111"/>
      <c r="P134" s="111"/>
    </row>
    <row r="135" spans="2:16" customFormat="1" ht="15.75" hidden="1">
      <c r="B135" s="127">
        <v>0</v>
      </c>
      <c r="C135" s="127">
        <v>0</v>
      </c>
      <c r="D135" s="128">
        <v>0</v>
      </c>
      <c r="E135" s="127">
        <v>0</v>
      </c>
      <c r="F135" s="127">
        <v>0</v>
      </c>
      <c r="G135" s="127">
        <v>0</v>
      </c>
      <c r="H135" s="129">
        <v>0</v>
      </c>
      <c r="J135" s="111"/>
      <c r="K135" s="111"/>
      <c r="L135" s="111"/>
      <c r="M135" s="111"/>
      <c r="N135" s="111"/>
      <c r="O135" s="111"/>
      <c r="P135" s="111"/>
    </row>
    <row r="136" spans="2:16" customFormat="1" ht="15.75" hidden="1">
      <c r="B136" s="127">
        <v>0</v>
      </c>
      <c r="C136" s="127">
        <v>0</v>
      </c>
      <c r="D136" s="128">
        <v>0</v>
      </c>
      <c r="E136" s="127">
        <v>0</v>
      </c>
      <c r="F136" s="127">
        <v>0</v>
      </c>
      <c r="G136" s="127">
        <v>0</v>
      </c>
      <c r="H136" s="129">
        <v>0</v>
      </c>
      <c r="J136" s="111"/>
      <c r="K136" s="111"/>
      <c r="L136" s="111"/>
      <c r="M136" s="111"/>
      <c r="N136" s="111"/>
      <c r="O136" s="111"/>
      <c r="P136" s="111"/>
    </row>
    <row r="137" spans="2:16" customFormat="1" ht="15.75" hidden="1">
      <c r="B137" s="127">
        <v>0</v>
      </c>
      <c r="C137" s="127">
        <v>0</v>
      </c>
      <c r="D137" s="128">
        <v>0</v>
      </c>
      <c r="E137" s="127">
        <v>0</v>
      </c>
      <c r="F137" s="127">
        <v>0</v>
      </c>
      <c r="G137" s="127">
        <v>0</v>
      </c>
      <c r="H137" s="129">
        <v>0</v>
      </c>
      <c r="J137" s="111"/>
      <c r="K137" s="111"/>
      <c r="L137" s="111"/>
      <c r="M137" s="111"/>
      <c r="N137" s="111"/>
      <c r="O137" s="111"/>
      <c r="P137" s="111"/>
    </row>
    <row r="138" spans="2:16" customFormat="1" ht="15.75" hidden="1">
      <c r="B138" s="127">
        <v>0</v>
      </c>
      <c r="C138" s="127">
        <v>0</v>
      </c>
      <c r="D138" s="128">
        <v>0</v>
      </c>
      <c r="E138" s="127">
        <v>0</v>
      </c>
      <c r="F138" s="127">
        <v>0</v>
      </c>
      <c r="G138" s="127">
        <v>0</v>
      </c>
      <c r="H138" s="129">
        <v>0</v>
      </c>
      <c r="J138" s="111"/>
      <c r="K138" s="111"/>
      <c r="L138" s="111"/>
      <c r="M138" s="111"/>
      <c r="N138" s="111"/>
      <c r="O138" s="111"/>
      <c r="P138" s="111"/>
    </row>
    <row r="139" spans="2:16" customFormat="1" ht="15.75" hidden="1">
      <c r="B139" s="127">
        <v>0</v>
      </c>
      <c r="C139" s="127">
        <v>0</v>
      </c>
      <c r="D139" s="128">
        <v>0</v>
      </c>
      <c r="E139" s="127">
        <v>0</v>
      </c>
      <c r="F139" s="127">
        <v>0</v>
      </c>
      <c r="G139" s="127">
        <v>0</v>
      </c>
      <c r="H139" s="129">
        <v>0</v>
      </c>
      <c r="J139" s="111"/>
      <c r="K139" s="111"/>
      <c r="L139" s="111"/>
      <c r="M139" s="111"/>
      <c r="N139" s="111"/>
      <c r="O139" s="111"/>
      <c r="P139" s="111"/>
    </row>
    <row r="140" spans="2:16" customFormat="1" ht="15.75" hidden="1">
      <c r="B140" s="127">
        <v>0</v>
      </c>
      <c r="C140" s="127">
        <v>0</v>
      </c>
      <c r="D140" s="128">
        <v>0</v>
      </c>
      <c r="E140" s="127">
        <v>0</v>
      </c>
      <c r="F140" s="127">
        <v>0</v>
      </c>
      <c r="G140" s="127">
        <v>0</v>
      </c>
      <c r="H140" s="129">
        <v>0</v>
      </c>
      <c r="J140" s="111"/>
      <c r="K140" s="111"/>
      <c r="L140" s="111"/>
      <c r="M140" s="111"/>
      <c r="N140" s="111"/>
      <c r="O140" s="111"/>
      <c r="P140" s="111"/>
    </row>
    <row r="141" spans="2:16" customFormat="1" ht="15.75" hidden="1">
      <c r="B141" s="127">
        <v>0</v>
      </c>
      <c r="C141" s="127">
        <v>0</v>
      </c>
      <c r="D141" s="128">
        <v>0</v>
      </c>
      <c r="E141" s="127">
        <v>0</v>
      </c>
      <c r="F141" s="127">
        <v>0</v>
      </c>
      <c r="G141" s="127">
        <v>0</v>
      </c>
      <c r="H141" s="129">
        <v>0</v>
      </c>
      <c r="J141" s="111"/>
      <c r="K141" s="111"/>
      <c r="L141" s="111"/>
      <c r="M141" s="111"/>
      <c r="N141" s="111"/>
      <c r="O141" s="111"/>
      <c r="P141" s="111"/>
    </row>
    <row r="142" spans="2:16" customFormat="1" ht="15.75" hidden="1">
      <c r="B142" s="127">
        <v>0</v>
      </c>
      <c r="C142" s="127">
        <v>0</v>
      </c>
      <c r="D142" s="128">
        <v>0</v>
      </c>
      <c r="E142" s="127">
        <v>0</v>
      </c>
      <c r="F142" s="127">
        <v>0</v>
      </c>
      <c r="G142" s="127">
        <v>0</v>
      </c>
      <c r="H142" s="129">
        <v>0</v>
      </c>
      <c r="J142" s="111"/>
      <c r="K142" s="111"/>
      <c r="L142" s="111"/>
      <c r="M142" s="111"/>
      <c r="N142" s="111"/>
      <c r="O142" s="111"/>
      <c r="P142" s="111"/>
    </row>
    <row r="143" spans="2:16" customFormat="1" ht="15.75" hidden="1">
      <c r="B143" s="127">
        <v>0</v>
      </c>
      <c r="C143" s="127">
        <v>0</v>
      </c>
      <c r="D143" s="128">
        <v>0</v>
      </c>
      <c r="E143" s="127">
        <v>0</v>
      </c>
      <c r="F143" s="127">
        <v>0</v>
      </c>
      <c r="G143" s="127">
        <v>0</v>
      </c>
      <c r="H143" s="129">
        <v>0</v>
      </c>
      <c r="J143" s="111"/>
      <c r="K143" s="111"/>
      <c r="L143" s="111"/>
      <c r="M143" s="111"/>
      <c r="N143" s="111"/>
      <c r="O143" s="111"/>
      <c r="P143" s="111"/>
    </row>
    <row r="144" spans="2:16" customFormat="1" ht="15.75" hidden="1">
      <c r="B144" s="127">
        <v>0</v>
      </c>
      <c r="C144" s="127">
        <v>0</v>
      </c>
      <c r="D144" s="128">
        <v>0</v>
      </c>
      <c r="E144" s="127">
        <v>0</v>
      </c>
      <c r="F144" s="127">
        <v>0</v>
      </c>
      <c r="G144" s="127">
        <v>0</v>
      </c>
      <c r="H144" s="129">
        <v>0</v>
      </c>
      <c r="J144" s="111"/>
      <c r="K144" s="111"/>
      <c r="L144" s="111"/>
      <c r="M144" s="111"/>
      <c r="N144" s="111"/>
      <c r="O144" s="111"/>
      <c r="P144" s="111"/>
    </row>
    <row r="145" spans="2:16" customFormat="1" ht="15.75" hidden="1">
      <c r="B145" s="127">
        <v>0</v>
      </c>
      <c r="C145" s="127">
        <v>0</v>
      </c>
      <c r="D145" s="128">
        <v>0</v>
      </c>
      <c r="E145" s="127">
        <v>0</v>
      </c>
      <c r="F145" s="127">
        <v>0</v>
      </c>
      <c r="G145" s="127">
        <v>0</v>
      </c>
      <c r="H145" s="129">
        <v>0</v>
      </c>
      <c r="J145" s="111"/>
      <c r="K145" s="111"/>
      <c r="L145" s="111"/>
      <c r="M145" s="111"/>
      <c r="N145" s="111"/>
      <c r="O145" s="111"/>
      <c r="P145" s="111"/>
    </row>
    <row r="146" spans="2:16" customFormat="1" ht="15.75" hidden="1">
      <c r="B146" s="127">
        <v>0</v>
      </c>
      <c r="C146" s="127">
        <v>0</v>
      </c>
      <c r="D146" s="128">
        <v>0</v>
      </c>
      <c r="E146" s="127">
        <v>0</v>
      </c>
      <c r="F146" s="127">
        <v>0</v>
      </c>
      <c r="G146" s="127">
        <v>0</v>
      </c>
      <c r="H146" s="129">
        <v>0</v>
      </c>
      <c r="J146" s="111"/>
      <c r="K146" s="111"/>
      <c r="L146" s="111"/>
      <c r="M146" s="111"/>
      <c r="N146" s="111"/>
      <c r="O146" s="111"/>
      <c r="P146" s="111"/>
    </row>
    <row r="147" spans="2:16" customFormat="1" ht="15.75" hidden="1">
      <c r="B147" s="127">
        <v>0</v>
      </c>
      <c r="C147" s="127">
        <v>0</v>
      </c>
      <c r="D147" s="128">
        <v>0</v>
      </c>
      <c r="E147" s="127">
        <v>0</v>
      </c>
      <c r="F147" s="127">
        <v>0</v>
      </c>
      <c r="G147" s="127">
        <v>0</v>
      </c>
      <c r="H147" s="129">
        <v>0</v>
      </c>
      <c r="J147" s="111"/>
      <c r="K147" s="111"/>
      <c r="L147" s="111"/>
      <c r="M147" s="111"/>
      <c r="N147" s="111"/>
      <c r="O147" s="111"/>
      <c r="P147" s="111"/>
    </row>
    <row r="148" spans="2:16" customFormat="1" ht="15.75" hidden="1">
      <c r="B148" s="127">
        <v>0</v>
      </c>
      <c r="C148" s="127">
        <v>0</v>
      </c>
      <c r="D148" s="128">
        <v>0</v>
      </c>
      <c r="E148" s="127">
        <v>0</v>
      </c>
      <c r="F148" s="127">
        <v>0</v>
      </c>
      <c r="G148" s="127">
        <v>0</v>
      </c>
      <c r="H148" s="129">
        <v>0</v>
      </c>
      <c r="J148" s="111"/>
      <c r="K148" s="111"/>
      <c r="L148" s="111"/>
      <c r="M148" s="111"/>
      <c r="N148" s="111"/>
      <c r="O148" s="111"/>
      <c r="P148" s="111"/>
    </row>
    <row r="149" spans="2:16" customFormat="1" ht="15.75" hidden="1">
      <c r="B149" s="127">
        <v>0</v>
      </c>
      <c r="C149" s="127">
        <v>0</v>
      </c>
      <c r="D149" s="128">
        <v>0</v>
      </c>
      <c r="E149" s="127">
        <v>0</v>
      </c>
      <c r="F149" s="127">
        <v>0</v>
      </c>
      <c r="G149" s="127">
        <v>0</v>
      </c>
      <c r="H149" s="129">
        <v>0</v>
      </c>
      <c r="J149" s="111"/>
      <c r="K149" s="111"/>
      <c r="L149" s="111"/>
      <c r="M149" s="111"/>
      <c r="N149" s="111"/>
      <c r="O149" s="111"/>
      <c r="P149" s="111"/>
    </row>
    <row r="150" spans="2:16" customFormat="1" ht="15.75" hidden="1">
      <c r="B150" s="127">
        <v>0</v>
      </c>
      <c r="C150" s="127">
        <v>0</v>
      </c>
      <c r="D150" s="128">
        <v>0</v>
      </c>
      <c r="E150" s="127">
        <v>0</v>
      </c>
      <c r="F150" s="127">
        <v>0</v>
      </c>
      <c r="G150" s="127">
        <v>0</v>
      </c>
      <c r="H150" s="129">
        <v>0</v>
      </c>
      <c r="J150" s="111"/>
      <c r="K150" s="111"/>
      <c r="L150" s="111"/>
      <c r="M150" s="111"/>
      <c r="N150" s="111"/>
      <c r="O150" s="111"/>
      <c r="P150" s="111"/>
    </row>
    <row r="151" spans="2:16" customFormat="1" ht="15.75" hidden="1">
      <c r="B151" s="127">
        <v>0</v>
      </c>
      <c r="C151" s="127">
        <v>0</v>
      </c>
      <c r="D151" s="128">
        <v>0</v>
      </c>
      <c r="E151" s="127">
        <v>0</v>
      </c>
      <c r="F151" s="127">
        <v>0</v>
      </c>
      <c r="G151" s="127">
        <v>0</v>
      </c>
      <c r="H151" s="129">
        <v>0</v>
      </c>
      <c r="J151" s="111"/>
      <c r="K151" s="111"/>
      <c r="L151" s="111"/>
      <c r="M151" s="111"/>
      <c r="N151" s="111"/>
      <c r="O151" s="111"/>
      <c r="P151" s="111"/>
    </row>
    <row r="152" spans="2:16" customFormat="1" ht="15.75" hidden="1">
      <c r="B152" s="127">
        <v>0</v>
      </c>
      <c r="C152" s="127">
        <v>0</v>
      </c>
      <c r="D152" s="128">
        <v>0</v>
      </c>
      <c r="E152" s="127">
        <v>0</v>
      </c>
      <c r="F152" s="127">
        <v>0</v>
      </c>
      <c r="G152" s="127">
        <v>0</v>
      </c>
      <c r="H152" s="129">
        <v>0</v>
      </c>
      <c r="J152" s="111"/>
      <c r="K152" s="111"/>
      <c r="L152" s="111"/>
      <c r="M152" s="111"/>
      <c r="N152" s="111"/>
      <c r="O152" s="111"/>
      <c r="P152" s="111"/>
    </row>
    <row r="153" spans="2:16" customFormat="1" ht="15.75" hidden="1">
      <c r="B153" s="127">
        <v>0</v>
      </c>
      <c r="C153" s="127">
        <v>0</v>
      </c>
      <c r="D153" s="128">
        <v>0</v>
      </c>
      <c r="E153" s="127">
        <v>0</v>
      </c>
      <c r="F153" s="127">
        <v>0</v>
      </c>
      <c r="G153" s="127">
        <v>0</v>
      </c>
      <c r="H153" s="129">
        <v>0</v>
      </c>
      <c r="J153" s="111"/>
      <c r="K153" s="111"/>
      <c r="L153" s="111"/>
      <c r="M153" s="111"/>
      <c r="N153" s="111"/>
      <c r="O153" s="111"/>
      <c r="P153" s="111"/>
    </row>
    <row r="154" spans="2:16" customFormat="1" ht="15.75" hidden="1">
      <c r="B154" s="127">
        <v>0</v>
      </c>
      <c r="C154" s="127">
        <v>0</v>
      </c>
      <c r="D154" s="128">
        <v>0</v>
      </c>
      <c r="E154" s="127">
        <v>0</v>
      </c>
      <c r="F154" s="127">
        <v>0</v>
      </c>
      <c r="G154" s="127">
        <v>0</v>
      </c>
      <c r="H154" s="129">
        <v>0</v>
      </c>
      <c r="J154" s="111"/>
      <c r="K154" s="111"/>
      <c r="L154" s="111"/>
      <c r="M154" s="111"/>
      <c r="N154" s="111"/>
      <c r="O154" s="111"/>
      <c r="P154" s="111"/>
    </row>
    <row r="155" spans="2:16" customFormat="1" ht="15.75" hidden="1">
      <c r="B155" s="127">
        <v>0</v>
      </c>
      <c r="C155" s="127">
        <v>0</v>
      </c>
      <c r="D155" s="128">
        <v>0</v>
      </c>
      <c r="E155" s="127">
        <v>0</v>
      </c>
      <c r="F155" s="127">
        <v>0</v>
      </c>
      <c r="G155" s="127">
        <v>0</v>
      </c>
      <c r="H155" s="129">
        <v>0</v>
      </c>
      <c r="J155" s="111"/>
      <c r="K155" s="111"/>
      <c r="L155" s="111"/>
      <c r="M155" s="111"/>
      <c r="N155" s="111"/>
      <c r="O155" s="111"/>
      <c r="P155" s="111"/>
    </row>
    <row r="156" spans="2:16" customFormat="1" ht="15.75" hidden="1">
      <c r="B156" s="127">
        <v>0</v>
      </c>
      <c r="C156" s="127">
        <v>0</v>
      </c>
      <c r="D156" s="128">
        <v>0</v>
      </c>
      <c r="E156" s="127">
        <v>0</v>
      </c>
      <c r="F156" s="127">
        <v>0</v>
      </c>
      <c r="G156" s="127">
        <v>0</v>
      </c>
      <c r="H156" s="129">
        <v>0</v>
      </c>
      <c r="J156" s="111"/>
      <c r="K156" s="111"/>
      <c r="L156" s="111"/>
      <c r="M156" s="111"/>
      <c r="N156" s="111"/>
      <c r="O156" s="111"/>
      <c r="P156" s="111"/>
    </row>
    <row r="157" spans="2:16" customFormat="1" ht="15.75" hidden="1">
      <c r="B157" s="127">
        <v>0</v>
      </c>
      <c r="C157" s="127">
        <v>0</v>
      </c>
      <c r="D157" s="128">
        <v>0</v>
      </c>
      <c r="E157" s="127">
        <v>0</v>
      </c>
      <c r="F157" s="127">
        <v>0</v>
      </c>
      <c r="G157" s="127">
        <v>0</v>
      </c>
      <c r="H157" s="129">
        <v>0</v>
      </c>
      <c r="J157" s="111"/>
      <c r="K157" s="111"/>
      <c r="L157" s="111"/>
      <c r="M157" s="111"/>
      <c r="N157" s="111"/>
      <c r="O157" s="111"/>
      <c r="P157" s="111"/>
    </row>
    <row r="158" spans="2:16" customFormat="1" ht="15.75" hidden="1">
      <c r="B158" s="127">
        <v>0</v>
      </c>
      <c r="C158" s="127">
        <v>0</v>
      </c>
      <c r="D158" s="128">
        <v>0</v>
      </c>
      <c r="E158" s="127">
        <v>0</v>
      </c>
      <c r="F158" s="127">
        <v>0</v>
      </c>
      <c r="G158" s="127">
        <v>0</v>
      </c>
      <c r="H158" s="129">
        <v>0</v>
      </c>
      <c r="J158" s="111"/>
      <c r="K158" s="111"/>
      <c r="L158" s="111"/>
      <c r="M158" s="111"/>
      <c r="N158" s="111"/>
      <c r="O158" s="111"/>
      <c r="P158" s="111"/>
    </row>
    <row r="159" spans="2:16" customFormat="1" ht="15.75" hidden="1">
      <c r="B159" s="127">
        <v>0</v>
      </c>
      <c r="C159" s="127">
        <v>0</v>
      </c>
      <c r="D159" s="128">
        <v>0</v>
      </c>
      <c r="E159" s="127">
        <v>0</v>
      </c>
      <c r="F159" s="127">
        <v>0</v>
      </c>
      <c r="G159" s="127">
        <v>0</v>
      </c>
      <c r="H159" s="129">
        <v>0</v>
      </c>
      <c r="J159" s="111"/>
      <c r="K159" s="111"/>
      <c r="L159" s="111"/>
      <c r="M159" s="111"/>
      <c r="N159" s="111"/>
      <c r="O159" s="111"/>
      <c r="P159" s="111"/>
    </row>
    <row r="160" spans="2:16" customFormat="1" ht="15.75" hidden="1">
      <c r="B160" s="127">
        <v>0</v>
      </c>
      <c r="C160" s="127">
        <v>0</v>
      </c>
      <c r="D160" s="128">
        <v>0</v>
      </c>
      <c r="E160" s="127">
        <v>0</v>
      </c>
      <c r="F160" s="127">
        <v>0</v>
      </c>
      <c r="G160" s="127">
        <v>0</v>
      </c>
      <c r="H160" s="129">
        <v>0</v>
      </c>
      <c r="J160" s="111"/>
      <c r="K160" s="111"/>
      <c r="L160" s="111"/>
      <c r="M160" s="111"/>
      <c r="N160" s="111"/>
      <c r="O160" s="111"/>
      <c r="P160" s="111"/>
    </row>
    <row r="161" spans="2:16" customFormat="1" ht="15.75" hidden="1">
      <c r="B161" s="127">
        <v>0</v>
      </c>
      <c r="C161" s="127">
        <v>0</v>
      </c>
      <c r="D161" s="128">
        <v>0</v>
      </c>
      <c r="E161" s="127">
        <v>0</v>
      </c>
      <c r="F161" s="127">
        <v>0</v>
      </c>
      <c r="G161" s="127">
        <v>0</v>
      </c>
      <c r="H161" s="129">
        <v>0</v>
      </c>
      <c r="J161" s="111"/>
      <c r="K161" s="111"/>
      <c r="L161" s="111"/>
      <c r="M161" s="111"/>
      <c r="N161" s="111"/>
      <c r="O161" s="111"/>
      <c r="P161" s="111"/>
    </row>
    <row r="162" spans="2:16" customFormat="1" ht="15.75" hidden="1">
      <c r="B162" s="127">
        <v>0</v>
      </c>
      <c r="C162" s="127">
        <v>0</v>
      </c>
      <c r="D162" s="128">
        <v>0</v>
      </c>
      <c r="E162" s="127">
        <v>0</v>
      </c>
      <c r="F162" s="127">
        <v>0</v>
      </c>
      <c r="G162" s="127">
        <v>0</v>
      </c>
      <c r="H162" s="129">
        <v>0</v>
      </c>
      <c r="J162" s="111"/>
      <c r="K162" s="111"/>
      <c r="L162" s="111"/>
      <c r="M162" s="111"/>
      <c r="N162" s="111"/>
      <c r="O162" s="111"/>
      <c r="P162" s="111"/>
    </row>
    <row r="163" spans="2:16" customFormat="1" ht="15.75" hidden="1">
      <c r="B163" s="127">
        <v>0</v>
      </c>
      <c r="C163" s="127">
        <v>0</v>
      </c>
      <c r="D163" s="128">
        <v>0</v>
      </c>
      <c r="E163" s="127">
        <v>0</v>
      </c>
      <c r="F163" s="127">
        <v>0</v>
      </c>
      <c r="G163" s="127">
        <v>0</v>
      </c>
      <c r="H163" s="129">
        <v>0</v>
      </c>
      <c r="J163" s="111"/>
      <c r="K163" s="111"/>
      <c r="L163" s="111"/>
      <c r="M163" s="111"/>
      <c r="N163" s="111"/>
      <c r="O163" s="111"/>
      <c r="P163" s="111"/>
    </row>
    <row r="164" spans="2:16" customFormat="1" ht="15.75" hidden="1">
      <c r="B164" s="127">
        <v>0</v>
      </c>
      <c r="C164" s="127">
        <v>0</v>
      </c>
      <c r="D164" s="128">
        <v>0</v>
      </c>
      <c r="E164" s="127">
        <v>0</v>
      </c>
      <c r="F164" s="127">
        <v>0</v>
      </c>
      <c r="G164" s="127">
        <v>0</v>
      </c>
      <c r="H164" s="129">
        <v>0</v>
      </c>
      <c r="J164" s="111"/>
      <c r="K164" s="111"/>
      <c r="L164" s="111"/>
      <c r="M164" s="111"/>
      <c r="N164" s="111"/>
      <c r="O164" s="111"/>
      <c r="P164" s="111"/>
    </row>
    <row r="165" spans="2:16" customFormat="1" ht="15.75" hidden="1">
      <c r="B165" s="127">
        <v>0</v>
      </c>
      <c r="C165" s="127">
        <v>0</v>
      </c>
      <c r="D165" s="128">
        <v>0</v>
      </c>
      <c r="E165" s="127">
        <v>0</v>
      </c>
      <c r="F165" s="127">
        <v>0</v>
      </c>
      <c r="G165" s="127">
        <v>0</v>
      </c>
      <c r="H165" s="129">
        <v>0</v>
      </c>
      <c r="J165" s="111"/>
      <c r="K165" s="111"/>
      <c r="L165" s="111"/>
      <c r="M165" s="111"/>
      <c r="N165" s="111"/>
      <c r="O165" s="111"/>
      <c r="P165" s="111"/>
    </row>
    <row r="166" spans="2:16" customFormat="1" ht="15.75" hidden="1">
      <c r="B166" s="127">
        <v>0</v>
      </c>
      <c r="C166" s="127">
        <v>0</v>
      </c>
      <c r="D166" s="128">
        <v>0</v>
      </c>
      <c r="E166" s="127">
        <v>0</v>
      </c>
      <c r="F166" s="127">
        <v>0</v>
      </c>
      <c r="G166" s="127">
        <v>0</v>
      </c>
      <c r="H166" s="129">
        <v>0</v>
      </c>
      <c r="J166" s="111"/>
      <c r="K166" s="111"/>
      <c r="L166" s="111"/>
      <c r="M166" s="111"/>
      <c r="N166" s="111"/>
      <c r="O166" s="111"/>
      <c r="P166" s="111"/>
    </row>
    <row r="167" spans="2:16" customFormat="1" ht="15.75" hidden="1">
      <c r="B167" s="127">
        <v>0</v>
      </c>
      <c r="C167" s="127">
        <v>0</v>
      </c>
      <c r="D167" s="128">
        <v>0</v>
      </c>
      <c r="E167" s="127">
        <v>0</v>
      </c>
      <c r="F167" s="127">
        <v>0</v>
      </c>
      <c r="G167" s="127">
        <v>0</v>
      </c>
      <c r="H167" s="129">
        <v>0</v>
      </c>
      <c r="J167" s="111"/>
      <c r="K167" s="111"/>
      <c r="L167" s="111"/>
      <c r="M167" s="111"/>
      <c r="N167" s="111"/>
      <c r="O167" s="111"/>
      <c r="P167" s="111"/>
    </row>
    <row r="168" spans="2:16" customFormat="1" ht="15.75" hidden="1">
      <c r="B168" s="127">
        <v>0</v>
      </c>
      <c r="C168" s="127">
        <v>0</v>
      </c>
      <c r="D168" s="128">
        <v>0</v>
      </c>
      <c r="E168" s="127">
        <v>0</v>
      </c>
      <c r="F168" s="127">
        <v>0</v>
      </c>
      <c r="G168" s="127">
        <v>0</v>
      </c>
      <c r="H168" s="129">
        <v>0</v>
      </c>
      <c r="J168" s="111"/>
      <c r="K168" s="111"/>
      <c r="L168" s="111"/>
      <c r="M168" s="111"/>
      <c r="N168" s="111"/>
      <c r="O168" s="111"/>
      <c r="P168" s="111"/>
    </row>
    <row r="169" spans="2:16" customFormat="1" ht="15.75" hidden="1">
      <c r="B169" s="127">
        <v>0</v>
      </c>
      <c r="C169" s="127">
        <v>0</v>
      </c>
      <c r="D169" s="128">
        <v>0</v>
      </c>
      <c r="E169" s="127">
        <v>0</v>
      </c>
      <c r="F169" s="127">
        <v>0</v>
      </c>
      <c r="G169" s="127">
        <v>0</v>
      </c>
      <c r="H169" s="129">
        <v>0</v>
      </c>
      <c r="J169" s="111"/>
      <c r="K169" s="111"/>
      <c r="L169" s="111"/>
      <c r="M169" s="111"/>
      <c r="N169" s="111"/>
      <c r="O169" s="111"/>
      <c r="P169" s="111"/>
    </row>
    <row r="170" spans="2:16" customFormat="1" ht="15.75" hidden="1">
      <c r="B170" s="127">
        <v>0</v>
      </c>
      <c r="C170" s="127">
        <v>0</v>
      </c>
      <c r="D170" s="128">
        <v>0</v>
      </c>
      <c r="E170" s="127">
        <v>0</v>
      </c>
      <c r="F170" s="127">
        <v>0</v>
      </c>
      <c r="G170" s="127">
        <v>0</v>
      </c>
      <c r="H170" s="129">
        <v>0</v>
      </c>
      <c r="J170" s="111"/>
      <c r="K170" s="111"/>
      <c r="L170" s="111"/>
      <c r="M170" s="111"/>
      <c r="N170" s="111"/>
      <c r="O170" s="111"/>
      <c r="P170" s="111"/>
    </row>
    <row r="171" spans="2:16" customFormat="1" ht="15.75" hidden="1">
      <c r="B171" s="127">
        <v>0</v>
      </c>
      <c r="C171" s="127">
        <v>0</v>
      </c>
      <c r="D171" s="128">
        <v>0</v>
      </c>
      <c r="E171" s="127">
        <v>0</v>
      </c>
      <c r="F171" s="127">
        <v>0</v>
      </c>
      <c r="G171" s="127">
        <v>0</v>
      </c>
      <c r="H171" s="129">
        <v>0</v>
      </c>
      <c r="J171" s="111"/>
      <c r="K171" s="111"/>
      <c r="L171" s="111"/>
      <c r="M171" s="111"/>
      <c r="N171" s="111"/>
      <c r="O171" s="111"/>
      <c r="P171" s="111"/>
    </row>
    <row r="172" spans="2:16" customFormat="1" ht="15.75" hidden="1">
      <c r="B172" s="127">
        <v>0</v>
      </c>
      <c r="C172" s="127">
        <v>0</v>
      </c>
      <c r="D172" s="128">
        <v>0</v>
      </c>
      <c r="E172" s="127">
        <v>0</v>
      </c>
      <c r="F172" s="127">
        <v>0</v>
      </c>
      <c r="G172" s="127">
        <v>0</v>
      </c>
      <c r="H172" s="129">
        <v>0</v>
      </c>
      <c r="J172" s="111"/>
      <c r="K172" s="111"/>
      <c r="L172" s="111"/>
      <c r="M172" s="111"/>
      <c r="N172" s="111"/>
      <c r="O172" s="111"/>
      <c r="P172" s="111"/>
    </row>
    <row r="173" spans="2:16" customFormat="1" ht="15.75" hidden="1">
      <c r="B173" s="127">
        <v>0</v>
      </c>
      <c r="C173" s="127">
        <v>0</v>
      </c>
      <c r="D173" s="128">
        <v>0</v>
      </c>
      <c r="E173" s="127">
        <v>0</v>
      </c>
      <c r="F173" s="127">
        <v>0</v>
      </c>
      <c r="G173" s="127">
        <v>0</v>
      </c>
      <c r="H173" s="129">
        <v>0</v>
      </c>
      <c r="J173" s="111"/>
      <c r="K173" s="111"/>
      <c r="L173" s="111"/>
      <c r="M173" s="111"/>
      <c r="N173" s="111"/>
      <c r="O173" s="111"/>
      <c r="P173" s="111"/>
    </row>
    <row r="174" spans="2:16" customFormat="1" ht="15.75" hidden="1">
      <c r="B174" s="127">
        <v>0</v>
      </c>
      <c r="C174" s="127">
        <v>0</v>
      </c>
      <c r="D174" s="128">
        <v>0</v>
      </c>
      <c r="E174" s="127">
        <v>0</v>
      </c>
      <c r="F174" s="127">
        <v>0</v>
      </c>
      <c r="G174" s="127">
        <v>0</v>
      </c>
      <c r="H174" s="129">
        <v>0</v>
      </c>
      <c r="J174" s="111"/>
      <c r="K174" s="111"/>
      <c r="L174" s="111"/>
      <c r="M174" s="111"/>
      <c r="N174" s="111"/>
      <c r="O174" s="111"/>
      <c r="P174" s="111"/>
    </row>
    <row r="175" spans="2:16" customFormat="1" ht="15.75" hidden="1">
      <c r="B175" s="127">
        <v>0</v>
      </c>
      <c r="C175" s="127">
        <v>0</v>
      </c>
      <c r="D175" s="128">
        <v>0</v>
      </c>
      <c r="E175" s="127">
        <v>0</v>
      </c>
      <c r="F175" s="127">
        <v>0</v>
      </c>
      <c r="G175" s="127">
        <v>0</v>
      </c>
      <c r="H175" s="129">
        <v>0</v>
      </c>
      <c r="J175" s="111"/>
      <c r="K175" s="111"/>
      <c r="L175" s="111"/>
      <c r="M175" s="111"/>
      <c r="N175" s="111"/>
      <c r="O175" s="111"/>
      <c r="P175" s="111"/>
    </row>
    <row r="176" spans="2:16" customFormat="1" ht="15.75" hidden="1">
      <c r="B176" s="127">
        <v>0</v>
      </c>
      <c r="C176" s="127">
        <v>0</v>
      </c>
      <c r="D176" s="128">
        <v>0</v>
      </c>
      <c r="E176" s="127">
        <v>0</v>
      </c>
      <c r="F176" s="127">
        <v>0</v>
      </c>
      <c r="G176" s="127">
        <v>0</v>
      </c>
      <c r="H176" s="129">
        <v>0</v>
      </c>
      <c r="J176" s="111"/>
      <c r="K176" s="111"/>
      <c r="L176" s="111"/>
      <c r="M176" s="111"/>
      <c r="N176" s="111"/>
      <c r="O176" s="111"/>
      <c r="P176" s="111"/>
    </row>
    <row r="177" spans="2:16" customFormat="1" ht="15.75" hidden="1">
      <c r="B177" s="127">
        <v>0</v>
      </c>
      <c r="C177" s="127">
        <v>0</v>
      </c>
      <c r="D177" s="128">
        <v>0</v>
      </c>
      <c r="E177" s="127">
        <v>0</v>
      </c>
      <c r="F177" s="127">
        <v>0</v>
      </c>
      <c r="G177" s="127">
        <v>0</v>
      </c>
      <c r="H177" s="129">
        <v>0</v>
      </c>
      <c r="J177" s="111"/>
      <c r="K177" s="111"/>
      <c r="L177" s="111"/>
      <c r="M177" s="111"/>
      <c r="N177" s="111"/>
      <c r="O177" s="111"/>
      <c r="P177" s="111"/>
    </row>
    <row r="178" spans="2:16" customFormat="1" ht="15.75" hidden="1">
      <c r="B178" s="127">
        <v>0</v>
      </c>
      <c r="C178" s="127">
        <v>0</v>
      </c>
      <c r="D178" s="128">
        <v>0</v>
      </c>
      <c r="E178" s="127">
        <v>0</v>
      </c>
      <c r="F178" s="127">
        <v>0</v>
      </c>
      <c r="G178" s="127">
        <v>0</v>
      </c>
      <c r="H178" s="129">
        <v>0</v>
      </c>
      <c r="J178" s="111"/>
      <c r="K178" s="111"/>
      <c r="L178" s="111"/>
      <c r="M178" s="111"/>
      <c r="N178" s="111"/>
      <c r="O178" s="111"/>
      <c r="P178" s="111"/>
    </row>
    <row r="179" spans="2:16" customFormat="1" ht="15.75" hidden="1">
      <c r="B179" s="127">
        <v>0</v>
      </c>
      <c r="C179" s="127">
        <v>0</v>
      </c>
      <c r="D179" s="128">
        <v>0</v>
      </c>
      <c r="E179" s="127">
        <v>0</v>
      </c>
      <c r="F179" s="127">
        <v>0</v>
      </c>
      <c r="G179" s="127">
        <v>0</v>
      </c>
      <c r="H179" s="129">
        <v>0</v>
      </c>
      <c r="J179" s="111"/>
      <c r="K179" s="111"/>
      <c r="L179" s="111"/>
      <c r="M179" s="111"/>
      <c r="N179" s="111"/>
      <c r="O179" s="111"/>
      <c r="P179" s="111"/>
    </row>
    <row r="180" spans="2:16" customFormat="1" ht="15.75" hidden="1">
      <c r="B180" s="127">
        <v>0</v>
      </c>
      <c r="C180" s="127">
        <v>0</v>
      </c>
      <c r="D180" s="128">
        <v>0</v>
      </c>
      <c r="E180" s="127">
        <v>0</v>
      </c>
      <c r="F180" s="127">
        <v>0</v>
      </c>
      <c r="G180" s="127">
        <v>0</v>
      </c>
      <c r="H180" s="129">
        <v>0</v>
      </c>
      <c r="J180" s="111"/>
      <c r="K180" s="111"/>
      <c r="L180" s="111"/>
      <c r="M180" s="111"/>
      <c r="N180" s="111"/>
      <c r="O180" s="111"/>
      <c r="P180" s="111"/>
    </row>
    <row r="181" spans="2:16" customFormat="1" ht="15.75" hidden="1">
      <c r="B181" s="127">
        <v>0</v>
      </c>
      <c r="C181" s="127">
        <v>0</v>
      </c>
      <c r="D181" s="128">
        <v>0</v>
      </c>
      <c r="E181" s="127">
        <v>0</v>
      </c>
      <c r="F181" s="127">
        <v>0</v>
      </c>
      <c r="G181" s="127">
        <v>0</v>
      </c>
      <c r="H181" s="129">
        <v>0</v>
      </c>
      <c r="J181" s="111"/>
      <c r="K181" s="111"/>
      <c r="L181" s="111"/>
      <c r="M181" s="111"/>
      <c r="N181" s="111"/>
      <c r="O181" s="111"/>
      <c r="P181" s="111"/>
    </row>
    <row r="182" spans="2:16" customFormat="1" ht="15.75" hidden="1">
      <c r="B182" s="127">
        <v>0</v>
      </c>
      <c r="C182" s="127">
        <v>0</v>
      </c>
      <c r="D182" s="128">
        <v>0</v>
      </c>
      <c r="E182" s="127">
        <v>0</v>
      </c>
      <c r="F182" s="127">
        <v>0</v>
      </c>
      <c r="G182" s="127">
        <v>0</v>
      </c>
      <c r="H182" s="129">
        <v>0</v>
      </c>
      <c r="J182" s="111"/>
      <c r="K182" s="111"/>
      <c r="L182" s="111"/>
      <c r="M182" s="111"/>
      <c r="N182" s="111"/>
      <c r="O182" s="111"/>
      <c r="P182" s="111"/>
    </row>
    <row r="183" spans="2:16" customFormat="1" ht="15.75" hidden="1">
      <c r="B183" s="127">
        <v>0</v>
      </c>
      <c r="C183" s="127">
        <v>0</v>
      </c>
      <c r="D183" s="128">
        <v>0</v>
      </c>
      <c r="E183" s="127">
        <v>0</v>
      </c>
      <c r="F183" s="127">
        <v>0</v>
      </c>
      <c r="G183" s="127">
        <v>0</v>
      </c>
      <c r="H183" s="129">
        <v>0</v>
      </c>
      <c r="J183" s="111"/>
      <c r="K183" s="111"/>
      <c r="L183" s="111"/>
      <c r="M183" s="111"/>
      <c r="N183" s="111"/>
      <c r="O183" s="111"/>
      <c r="P183" s="111"/>
    </row>
    <row r="184" spans="2:16" customFormat="1" ht="15.75" hidden="1">
      <c r="B184" s="127">
        <v>0</v>
      </c>
      <c r="C184" s="127">
        <v>0</v>
      </c>
      <c r="D184" s="128">
        <v>0</v>
      </c>
      <c r="E184" s="127">
        <v>0</v>
      </c>
      <c r="F184" s="127">
        <v>0</v>
      </c>
      <c r="G184" s="127">
        <v>0</v>
      </c>
      <c r="H184" s="129">
        <v>0</v>
      </c>
      <c r="J184" s="111"/>
      <c r="K184" s="111"/>
      <c r="L184" s="111"/>
      <c r="M184" s="111"/>
      <c r="N184" s="111"/>
      <c r="O184" s="111"/>
      <c r="P184" s="111"/>
    </row>
    <row r="185" spans="2:16" customFormat="1" ht="15.75" hidden="1">
      <c r="B185" s="127">
        <v>0</v>
      </c>
      <c r="C185" s="127">
        <v>0</v>
      </c>
      <c r="D185" s="128">
        <v>0</v>
      </c>
      <c r="E185" s="127">
        <v>0</v>
      </c>
      <c r="F185" s="127">
        <v>0</v>
      </c>
      <c r="G185" s="127">
        <v>0</v>
      </c>
      <c r="H185" s="129">
        <v>0</v>
      </c>
      <c r="J185" s="111"/>
      <c r="K185" s="111"/>
      <c r="L185" s="111"/>
      <c r="M185" s="111"/>
      <c r="N185" s="111"/>
      <c r="O185" s="111"/>
      <c r="P185" s="111"/>
    </row>
    <row r="186" spans="2:16" customFormat="1" ht="15.75" hidden="1">
      <c r="B186" s="127">
        <v>0</v>
      </c>
      <c r="C186" s="127">
        <v>0</v>
      </c>
      <c r="D186" s="128">
        <v>0</v>
      </c>
      <c r="E186" s="127">
        <v>0</v>
      </c>
      <c r="F186" s="127">
        <v>0</v>
      </c>
      <c r="G186" s="127">
        <v>0</v>
      </c>
      <c r="H186" s="129">
        <v>0</v>
      </c>
      <c r="J186" s="111"/>
      <c r="K186" s="111"/>
      <c r="L186" s="111"/>
      <c r="M186" s="111"/>
      <c r="N186" s="111"/>
      <c r="O186" s="111"/>
      <c r="P186" s="111"/>
    </row>
    <row r="187" spans="2:16" customFormat="1" ht="15.75" hidden="1">
      <c r="B187" s="127">
        <v>0</v>
      </c>
      <c r="C187" s="127">
        <v>0</v>
      </c>
      <c r="D187" s="128">
        <v>0</v>
      </c>
      <c r="E187" s="127">
        <v>0</v>
      </c>
      <c r="F187" s="127">
        <v>0</v>
      </c>
      <c r="G187" s="127">
        <v>0</v>
      </c>
      <c r="H187" s="129">
        <v>0</v>
      </c>
      <c r="J187" s="111"/>
      <c r="K187" s="111"/>
      <c r="L187" s="111"/>
      <c r="M187" s="111"/>
      <c r="N187" s="111"/>
      <c r="O187" s="111"/>
      <c r="P187" s="111"/>
    </row>
    <row r="188" spans="2:16" customFormat="1" ht="15.75" hidden="1">
      <c r="B188" s="127">
        <v>0</v>
      </c>
      <c r="C188" s="127">
        <v>0</v>
      </c>
      <c r="D188" s="128">
        <v>0</v>
      </c>
      <c r="E188" s="127">
        <v>0</v>
      </c>
      <c r="F188" s="127">
        <v>0</v>
      </c>
      <c r="G188" s="127">
        <v>0</v>
      </c>
      <c r="H188" s="129">
        <v>0</v>
      </c>
      <c r="J188" s="111"/>
      <c r="K188" s="111"/>
      <c r="L188" s="111"/>
      <c r="M188" s="111"/>
      <c r="N188" s="111"/>
      <c r="O188" s="111"/>
      <c r="P188" s="111"/>
    </row>
    <row r="189" spans="2:16" customFormat="1" ht="15.75" hidden="1">
      <c r="B189" s="127">
        <v>0</v>
      </c>
      <c r="C189" s="127">
        <v>0</v>
      </c>
      <c r="D189" s="128">
        <v>0</v>
      </c>
      <c r="E189" s="127">
        <v>0</v>
      </c>
      <c r="F189" s="127">
        <v>0</v>
      </c>
      <c r="G189" s="127">
        <v>0</v>
      </c>
      <c r="H189" s="129">
        <v>0</v>
      </c>
      <c r="J189" s="111"/>
      <c r="K189" s="111"/>
      <c r="L189" s="111"/>
      <c r="M189" s="111"/>
      <c r="N189" s="111"/>
      <c r="O189" s="111"/>
      <c r="P189" s="111"/>
    </row>
    <row r="190" spans="2:16" customFormat="1" ht="15.75" hidden="1">
      <c r="B190" s="127">
        <v>0</v>
      </c>
      <c r="C190" s="127">
        <v>0</v>
      </c>
      <c r="D190" s="128">
        <v>0</v>
      </c>
      <c r="E190" s="127">
        <v>0</v>
      </c>
      <c r="F190" s="127">
        <v>0</v>
      </c>
      <c r="G190" s="127">
        <v>0</v>
      </c>
      <c r="H190" s="129">
        <v>0</v>
      </c>
      <c r="J190" s="111"/>
      <c r="K190" s="111"/>
      <c r="L190" s="111"/>
      <c r="M190" s="111"/>
      <c r="N190" s="111"/>
      <c r="O190" s="111"/>
      <c r="P190" s="111"/>
    </row>
    <row r="191" spans="2:16" customFormat="1" ht="15.75" hidden="1">
      <c r="B191" s="127">
        <v>0</v>
      </c>
      <c r="C191" s="127">
        <v>0</v>
      </c>
      <c r="D191" s="128">
        <v>0</v>
      </c>
      <c r="E191" s="127">
        <v>0</v>
      </c>
      <c r="F191" s="127">
        <v>0</v>
      </c>
      <c r="G191" s="127">
        <v>0</v>
      </c>
      <c r="H191" s="129">
        <v>0</v>
      </c>
      <c r="J191" s="111"/>
      <c r="K191" s="111"/>
      <c r="L191" s="111"/>
      <c r="M191" s="111"/>
      <c r="N191" s="111"/>
      <c r="O191" s="111"/>
      <c r="P191" s="111"/>
    </row>
    <row r="192" spans="2:16" customFormat="1" ht="15.75" hidden="1">
      <c r="B192" s="127">
        <v>0</v>
      </c>
      <c r="C192" s="127">
        <v>0</v>
      </c>
      <c r="D192" s="128">
        <v>0</v>
      </c>
      <c r="E192" s="127">
        <v>0</v>
      </c>
      <c r="F192" s="127">
        <v>0</v>
      </c>
      <c r="G192" s="127">
        <v>0</v>
      </c>
      <c r="H192" s="129">
        <v>0</v>
      </c>
      <c r="J192" s="111"/>
      <c r="K192" s="111"/>
      <c r="L192" s="111"/>
      <c r="M192" s="111"/>
      <c r="N192" s="111"/>
      <c r="O192" s="111"/>
      <c r="P192" s="111"/>
    </row>
    <row r="193" spans="1:16" customFormat="1" ht="15.75" hidden="1">
      <c r="B193" s="127">
        <v>0</v>
      </c>
      <c r="C193" s="127">
        <v>0</v>
      </c>
      <c r="D193" s="128">
        <v>0</v>
      </c>
      <c r="E193" s="127">
        <v>0</v>
      </c>
      <c r="F193" s="127">
        <v>0</v>
      </c>
      <c r="G193" s="127">
        <v>0</v>
      </c>
      <c r="H193" s="129">
        <v>0</v>
      </c>
      <c r="J193" s="111"/>
      <c r="K193" s="111"/>
      <c r="L193" s="111"/>
      <c r="M193" s="111"/>
      <c r="N193" s="111"/>
      <c r="O193" s="111"/>
      <c r="P193" s="111"/>
    </row>
    <row r="194" spans="1:16" customFormat="1" ht="15.75" hidden="1">
      <c r="B194" s="127">
        <v>0</v>
      </c>
      <c r="C194" s="127">
        <v>0</v>
      </c>
      <c r="D194" s="128">
        <v>0</v>
      </c>
      <c r="E194" s="127">
        <v>0</v>
      </c>
      <c r="F194" s="127">
        <v>0</v>
      </c>
      <c r="G194" s="127">
        <v>0</v>
      </c>
      <c r="H194" s="129">
        <v>0</v>
      </c>
      <c r="J194" s="111"/>
      <c r="K194" s="111"/>
      <c r="L194" s="111"/>
      <c r="M194" s="111"/>
      <c r="N194" s="111"/>
      <c r="O194" s="111"/>
      <c r="P194" s="111"/>
    </row>
    <row r="195" spans="1:16" customFormat="1" ht="15.75" hidden="1">
      <c r="B195" s="127">
        <v>0</v>
      </c>
      <c r="C195" s="127">
        <v>0</v>
      </c>
      <c r="D195" s="128">
        <v>0</v>
      </c>
      <c r="E195" s="127">
        <v>0</v>
      </c>
      <c r="F195" s="127">
        <v>0</v>
      </c>
      <c r="G195" s="127">
        <v>0</v>
      </c>
      <c r="H195" s="129">
        <v>0</v>
      </c>
      <c r="J195" s="111"/>
      <c r="K195" s="111"/>
      <c r="L195" s="111"/>
      <c r="M195" s="111"/>
      <c r="N195" s="111"/>
      <c r="O195" s="111"/>
      <c r="P195" s="111"/>
    </row>
    <row r="196" spans="1:16" customFormat="1" ht="15.75" hidden="1">
      <c r="B196" s="127">
        <v>0</v>
      </c>
      <c r="C196" s="127">
        <v>0</v>
      </c>
      <c r="D196" s="128">
        <v>0</v>
      </c>
      <c r="E196" s="127">
        <v>0</v>
      </c>
      <c r="F196" s="127">
        <v>0</v>
      </c>
      <c r="G196" s="127">
        <v>0</v>
      </c>
      <c r="H196" s="129">
        <v>0</v>
      </c>
      <c r="J196" s="111"/>
      <c r="K196" s="111"/>
      <c r="L196" s="111"/>
      <c r="M196" s="111"/>
      <c r="N196" s="111"/>
      <c r="O196" s="111"/>
      <c r="P196" s="111"/>
    </row>
    <row r="197" spans="1:16" customFormat="1" ht="15.75" hidden="1">
      <c r="B197" s="127">
        <v>0</v>
      </c>
      <c r="C197" s="127">
        <v>0</v>
      </c>
      <c r="D197" s="128">
        <v>0</v>
      </c>
      <c r="E197" s="127">
        <v>0</v>
      </c>
      <c r="F197" s="127">
        <v>0</v>
      </c>
      <c r="G197" s="127">
        <v>0</v>
      </c>
      <c r="H197" s="129">
        <v>0</v>
      </c>
      <c r="J197" s="111"/>
      <c r="K197" s="111"/>
      <c r="L197" s="111"/>
      <c r="M197" s="111"/>
      <c r="N197" s="111"/>
      <c r="O197" s="111"/>
      <c r="P197" s="111"/>
    </row>
    <row r="198" spans="1:16" customFormat="1" ht="15.75" hidden="1">
      <c r="B198" s="127">
        <v>0</v>
      </c>
      <c r="C198" s="127">
        <v>0</v>
      </c>
      <c r="D198" s="128">
        <v>0</v>
      </c>
      <c r="E198" s="127">
        <v>0</v>
      </c>
      <c r="F198" s="127">
        <v>0</v>
      </c>
      <c r="G198" s="127">
        <v>0</v>
      </c>
      <c r="H198" s="129">
        <v>0</v>
      </c>
      <c r="J198" s="111"/>
      <c r="K198" s="111"/>
      <c r="L198" s="111"/>
      <c r="M198" s="111"/>
      <c r="N198" s="111"/>
      <c r="O198" s="111"/>
      <c r="P198" s="111"/>
    </row>
    <row r="199" spans="1:16" customFormat="1" ht="15.75" hidden="1">
      <c r="B199" s="127">
        <v>0</v>
      </c>
      <c r="C199" s="127">
        <v>0</v>
      </c>
      <c r="D199" s="128">
        <v>0</v>
      </c>
      <c r="E199" s="127">
        <v>0</v>
      </c>
      <c r="F199" s="127">
        <v>0</v>
      </c>
      <c r="G199" s="127">
        <v>0</v>
      </c>
      <c r="H199" s="129">
        <v>0</v>
      </c>
      <c r="J199" s="111"/>
      <c r="K199" s="111"/>
      <c r="L199" s="111"/>
      <c r="M199" s="111"/>
      <c r="N199" s="111"/>
      <c r="O199" s="111"/>
      <c r="P199" s="111"/>
    </row>
    <row r="200" spans="1:16" customFormat="1" ht="15.75" hidden="1">
      <c r="B200" s="127">
        <v>0</v>
      </c>
      <c r="C200" s="127">
        <v>0</v>
      </c>
      <c r="D200" s="128">
        <v>0</v>
      </c>
      <c r="E200" s="127">
        <v>0</v>
      </c>
      <c r="F200" s="127">
        <v>0</v>
      </c>
      <c r="G200" s="127">
        <v>0</v>
      </c>
      <c r="H200" s="129">
        <v>0</v>
      </c>
      <c r="J200" s="111"/>
      <c r="K200" s="111"/>
      <c r="L200" s="111"/>
      <c r="M200" s="111"/>
      <c r="N200" s="111"/>
      <c r="O200" s="111"/>
      <c r="P200" s="111"/>
    </row>
    <row r="201" spans="1:16" customFormat="1" ht="15.75" hidden="1">
      <c r="A201">
        <v>0</v>
      </c>
      <c r="B201" s="127">
        <v>0</v>
      </c>
      <c r="C201" s="127">
        <v>0</v>
      </c>
      <c r="D201" s="128">
        <v>0</v>
      </c>
      <c r="E201" s="127">
        <v>0</v>
      </c>
      <c r="F201" s="127">
        <v>0</v>
      </c>
      <c r="G201" s="127">
        <v>0</v>
      </c>
      <c r="H201" s="129">
        <v>0</v>
      </c>
      <c r="J201" s="111"/>
      <c r="K201" s="111"/>
      <c r="L201" s="111"/>
      <c r="M201" s="111"/>
      <c r="N201" s="111"/>
      <c r="O201" s="111"/>
      <c r="P201" s="111"/>
    </row>
    <row r="202" spans="1:16" customFormat="1" ht="15.75" hidden="1">
      <c r="A202">
        <v>0</v>
      </c>
      <c r="B202" s="127">
        <v>0</v>
      </c>
      <c r="C202" s="127">
        <v>0</v>
      </c>
      <c r="D202" s="128">
        <v>0</v>
      </c>
      <c r="E202" s="127">
        <v>0</v>
      </c>
      <c r="F202" s="127">
        <v>0</v>
      </c>
      <c r="G202" s="127">
        <v>0</v>
      </c>
      <c r="H202" s="129">
        <v>0</v>
      </c>
      <c r="J202" s="111"/>
      <c r="K202" s="111"/>
      <c r="L202" s="111"/>
      <c r="M202" s="111"/>
      <c r="N202" s="111"/>
      <c r="O202" s="111"/>
      <c r="P202" s="111"/>
    </row>
    <row r="203" spans="1:16" customFormat="1" ht="15.75" hidden="1">
      <c r="A203">
        <v>0</v>
      </c>
      <c r="B203" s="127">
        <v>0</v>
      </c>
      <c r="C203" s="127">
        <v>0</v>
      </c>
      <c r="D203" s="128">
        <v>0</v>
      </c>
      <c r="E203" s="127">
        <v>0</v>
      </c>
      <c r="F203" s="127">
        <v>0</v>
      </c>
      <c r="G203" s="127">
        <v>0</v>
      </c>
      <c r="H203" s="129">
        <v>0</v>
      </c>
      <c r="J203" s="111"/>
      <c r="K203" s="111"/>
      <c r="L203" s="111"/>
      <c r="M203" s="111"/>
      <c r="N203" s="111"/>
      <c r="O203" s="111"/>
      <c r="P203" s="111"/>
    </row>
    <row r="204" spans="1:16" customFormat="1" ht="15.75" hidden="1">
      <c r="A204">
        <v>0</v>
      </c>
      <c r="B204" s="127">
        <v>0</v>
      </c>
      <c r="C204" s="127">
        <v>0</v>
      </c>
      <c r="D204" s="128">
        <v>0</v>
      </c>
      <c r="E204" s="127">
        <v>0</v>
      </c>
      <c r="F204" s="127">
        <v>0</v>
      </c>
      <c r="G204" s="127">
        <v>0</v>
      </c>
      <c r="H204" s="129">
        <v>0</v>
      </c>
      <c r="J204" s="111"/>
      <c r="K204" s="111"/>
      <c r="L204" s="111"/>
      <c r="M204" s="111"/>
      <c r="N204" s="111"/>
      <c r="O204" s="111"/>
      <c r="P204" s="111"/>
    </row>
    <row r="205" spans="1:16" customFormat="1" ht="15.75" hidden="1">
      <c r="A205">
        <v>0</v>
      </c>
      <c r="B205" s="127">
        <v>0</v>
      </c>
      <c r="C205" s="127">
        <v>0</v>
      </c>
      <c r="D205" s="128">
        <v>0</v>
      </c>
      <c r="E205" s="127">
        <v>0</v>
      </c>
      <c r="F205" s="127">
        <v>0</v>
      </c>
      <c r="G205" s="127">
        <v>0</v>
      </c>
      <c r="H205" s="129">
        <v>0</v>
      </c>
      <c r="J205" s="111"/>
      <c r="K205" s="111"/>
      <c r="L205" s="111"/>
      <c r="M205" s="111"/>
      <c r="N205" s="111"/>
      <c r="O205" s="111"/>
      <c r="P205" s="111"/>
    </row>
    <row r="206" spans="1:16" customFormat="1" ht="15.75" hidden="1">
      <c r="A206">
        <v>0</v>
      </c>
      <c r="B206" s="127">
        <v>0</v>
      </c>
      <c r="C206" s="127">
        <v>0</v>
      </c>
      <c r="D206" s="128">
        <v>0</v>
      </c>
      <c r="E206" s="127">
        <v>0</v>
      </c>
      <c r="F206" s="127">
        <v>0</v>
      </c>
      <c r="G206" s="127">
        <v>0</v>
      </c>
      <c r="H206" s="129">
        <v>0</v>
      </c>
      <c r="J206" s="111"/>
      <c r="K206" s="111"/>
      <c r="L206" s="111"/>
      <c r="M206" s="111"/>
      <c r="N206" s="111"/>
      <c r="O206" s="111"/>
      <c r="P206" s="111"/>
    </row>
    <row r="207" spans="1:16" customFormat="1" ht="15.75" hidden="1">
      <c r="A207">
        <v>0</v>
      </c>
      <c r="B207" s="127">
        <v>0</v>
      </c>
      <c r="C207" s="127">
        <v>0</v>
      </c>
      <c r="D207" s="128">
        <v>0</v>
      </c>
      <c r="E207" s="127">
        <v>0</v>
      </c>
      <c r="F207" s="127">
        <v>0</v>
      </c>
      <c r="G207" s="127">
        <v>0</v>
      </c>
      <c r="H207" s="129">
        <v>0</v>
      </c>
      <c r="J207" s="111"/>
      <c r="K207" s="111"/>
      <c r="L207" s="111"/>
      <c r="M207" s="111"/>
      <c r="N207" s="111"/>
      <c r="O207" s="111"/>
      <c r="P207" s="111"/>
    </row>
    <row r="208" spans="1:16" customFormat="1" ht="15.75" hidden="1">
      <c r="A208">
        <v>0</v>
      </c>
      <c r="B208" s="127">
        <v>0</v>
      </c>
      <c r="C208" s="127">
        <v>0</v>
      </c>
      <c r="D208" s="128">
        <v>0</v>
      </c>
      <c r="E208" s="127">
        <v>0</v>
      </c>
      <c r="F208" s="127">
        <v>0</v>
      </c>
      <c r="G208" s="127">
        <v>0</v>
      </c>
      <c r="H208" s="129">
        <v>0</v>
      </c>
      <c r="J208" s="111"/>
      <c r="K208" s="111"/>
      <c r="L208" s="111"/>
      <c r="M208" s="111"/>
      <c r="N208" s="111"/>
      <c r="O208" s="111"/>
      <c r="P208" s="111"/>
    </row>
    <row r="209" spans="1:16" customFormat="1" ht="15.75" hidden="1">
      <c r="A209">
        <v>0</v>
      </c>
      <c r="B209" s="127">
        <v>0</v>
      </c>
      <c r="C209" s="127">
        <v>0</v>
      </c>
      <c r="D209" s="128">
        <v>0</v>
      </c>
      <c r="E209" s="127">
        <v>0</v>
      </c>
      <c r="F209" s="127">
        <v>0</v>
      </c>
      <c r="G209" s="127">
        <v>0</v>
      </c>
      <c r="H209" s="129">
        <v>0</v>
      </c>
      <c r="J209" s="111"/>
      <c r="K209" s="111"/>
      <c r="L209" s="111"/>
      <c r="M209" s="111"/>
      <c r="N209" s="111"/>
      <c r="O209" s="111"/>
      <c r="P209" s="111"/>
    </row>
    <row r="210" spans="1:16" customFormat="1" ht="15.75" hidden="1">
      <c r="A210">
        <v>0</v>
      </c>
      <c r="B210" s="127">
        <v>0</v>
      </c>
      <c r="C210" s="127">
        <v>0</v>
      </c>
      <c r="D210" s="128">
        <v>0</v>
      </c>
      <c r="E210" s="127">
        <v>0</v>
      </c>
      <c r="F210" s="127">
        <v>0</v>
      </c>
      <c r="G210" s="127">
        <v>0</v>
      </c>
      <c r="H210" s="129">
        <v>0</v>
      </c>
      <c r="J210" s="111"/>
      <c r="K210" s="111"/>
      <c r="L210" s="111"/>
      <c r="M210" s="111"/>
      <c r="N210" s="111"/>
      <c r="O210" s="111"/>
      <c r="P210" s="111"/>
    </row>
    <row r="211" spans="1:16" customFormat="1" ht="15.75" hidden="1">
      <c r="A211">
        <v>0</v>
      </c>
      <c r="B211" s="127">
        <v>0</v>
      </c>
      <c r="C211" s="127">
        <v>0</v>
      </c>
      <c r="D211" s="128">
        <v>0</v>
      </c>
      <c r="E211" s="127">
        <v>0</v>
      </c>
      <c r="F211" s="127">
        <v>0</v>
      </c>
      <c r="G211" s="127">
        <v>0</v>
      </c>
      <c r="H211" s="129">
        <v>0</v>
      </c>
      <c r="J211" s="111"/>
      <c r="K211" s="111"/>
      <c r="L211" s="111"/>
      <c r="M211" s="111"/>
      <c r="N211" s="111"/>
      <c r="O211" s="111"/>
      <c r="P211" s="111"/>
    </row>
    <row r="212" spans="1:16" customFormat="1" ht="15.75" hidden="1">
      <c r="A212">
        <v>0</v>
      </c>
      <c r="B212" s="127">
        <v>0</v>
      </c>
      <c r="C212" s="127">
        <v>0</v>
      </c>
      <c r="D212" s="128">
        <v>0</v>
      </c>
      <c r="E212" s="127">
        <v>0</v>
      </c>
      <c r="F212" s="127">
        <v>0</v>
      </c>
      <c r="G212" s="127">
        <v>0</v>
      </c>
      <c r="H212" s="129">
        <v>0</v>
      </c>
      <c r="J212" s="111"/>
      <c r="K212" s="111"/>
      <c r="L212" s="111"/>
      <c r="M212" s="111"/>
      <c r="N212" s="111"/>
      <c r="O212" s="111"/>
      <c r="P212" s="111"/>
    </row>
    <row r="213" spans="1:16" customFormat="1" ht="15.75" hidden="1">
      <c r="A213">
        <v>0</v>
      </c>
      <c r="B213" s="127">
        <v>0</v>
      </c>
      <c r="C213" s="127">
        <v>0</v>
      </c>
      <c r="D213" s="128">
        <v>0</v>
      </c>
      <c r="E213" s="127">
        <v>0</v>
      </c>
      <c r="F213" s="127">
        <v>0</v>
      </c>
      <c r="G213" s="127">
        <v>0</v>
      </c>
      <c r="H213" s="129">
        <v>0</v>
      </c>
      <c r="J213" s="111"/>
      <c r="K213" s="111"/>
      <c r="L213" s="111"/>
      <c r="M213" s="111"/>
      <c r="N213" s="111"/>
      <c r="O213" s="111"/>
      <c r="P213" s="111"/>
    </row>
    <row r="214" spans="1:16" customFormat="1" ht="15.75" hidden="1">
      <c r="A214">
        <v>0</v>
      </c>
      <c r="B214" s="127">
        <v>0</v>
      </c>
      <c r="C214" s="127">
        <v>0</v>
      </c>
      <c r="D214" s="128">
        <v>0</v>
      </c>
      <c r="E214" s="127">
        <v>0</v>
      </c>
      <c r="F214" s="127">
        <v>0</v>
      </c>
      <c r="G214" s="127">
        <v>0</v>
      </c>
      <c r="H214" s="129">
        <v>0</v>
      </c>
      <c r="J214" s="111"/>
      <c r="K214" s="111"/>
      <c r="L214" s="111"/>
      <c r="M214" s="111"/>
      <c r="N214" s="111"/>
      <c r="O214" s="111"/>
      <c r="P214" s="111"/>
    </row>
    <row r="215" spans="1:16" customFormat="1" ht="15.75" hidden="1">
      <c r="A215">
        <v>0</v>
      </c>
      <c r="B215" s="127">
        <v>0</v>
      </c>
      <c r="C215" s="127">
        <v>0</v>
      </c>
      <c r="D215" s="128">
        <v>0</v>
      </c>
      <c r="E215" s="127">
        <v>0</v>
      </c>
      <c r="F215" s="127">
        <v>0</v>
      </c>
      <c r="G215" s="127">
        <v>0</v>
      </c>
      <c r="H215" s="129">
        <v>0</v>
      </c>
      <c r="J215" s="111"/>
      <c r="K215" s="111"/>
      <c r="L215" s="111"/>
      <c r="M215" s="111"/>
      <c r="N215" s="111"/>
      <c r="O215" s="111"/>
      <c r="P215" s="111"/>
    </row>
    <row r="216" spans="1:16" customFormat="1" ht="15.75" hidden="1">
      <c r="A216">
        <v>0</v>
      </c>
      <c r="B216" s="127">
        <v>0</v>
      </c>
      <c r="C216" s="127">
        <v>0</v>
      </c>
      <c r="D216" s="128">
        <v>0</v>
      </c>
      <c r="E216" s="127">
        <v>0</v>
      </c>
      <c r="F216" s="127">
        <v>0</v>
      </c>
      <c r="G216" s="127">
        <v>0</v>
      </c>
      <c r="H216" s="129">
        <v>0</v>
      </c>
      <c r="J216" s="111"/>
      <c r="K216" s="111"/>
      <c r="L216" s="111"/>
      <c r="M216" s="111"/>
      <c r="N216" s="111"/>
      <c r="O216" s="111"/>
      <c r="P216" s="111"/>
    </row>
    <row r="217" spans="1:16" customFormat="1" ht="15.75" hidden="1">
      <c r="A217">
        <v>0</v>
      </c>
      <c r="B217" s="127">
        <v>0</v>
      </c>
      <c r="C217" s="127">
        <v>0</v>
      </c>
      <c r="D217" s="128">
        <v>0</v>
      </c>
      <c r="E217" s="127">
        <v>0</v>
      </c>
      <c r="F217" s="127">
        <v>0</v>
      </c>
      <c r="G217" s="127">
        <v>0</v>
      </c>
      <c r="H217" s="129">
        <v>0</v>
      </c>
      <c r="J217" s="111"/>
      <c r="K217" s="111"/>
      <c r="L217" s="111"/>
      <c r="M217" s="111"/>
      <c r="N217" s="111"/>
      <c r="O217" s="111"/>
      <c r="P217" s="111"/>
    </row>
    <row r="218" spans="1:16" customFormat="1" ht="15.75" hidden="1">
      <c r="A218">
        <v>0</v>
      </c>
      <c r="B218" s="127">
        <v>0</v>
      </c>
      <c r="C218" s="127">
        <v>0</v>
      </c>
      <c r="D218" s="128">
        <v>0</v>
      </c>
      <c r="E218" s="127">
        <v>0</v>
      </c>
      <c r="F218" s="127">
        <v>0</v>
      </c>
      <c r="G218" s="127">
        <v>0</v>
      </c>
      <c r="H218" s="129">
        <v>0</v>
      </c>
      <c r="J218" s="111"/>
      <c r="K218" s="111"/>
      <c r="L218" s="111"/>
      <c r="M218" s="111"/>
      <c r="N218" s="111"/>
      <c r="O218" s="111"/>
      <c r="P218" s="111"/>
    </row>
    <row r="219" spans="1:16" customFormat="1" ht="15.75" hidden="1">
      <c r="A219">
        <v>0</v>
      </c>
      <c r="B219" s="127">
        <v>0</v>
      </c>
      <c r="C219" s="127">
        <v>0</v>
      </c>
      <c r="D219" s="128">
        <v>0</v>
      </c>
      <c r="E219" s="127">
        <v>0</v>
      </c>
      <c r="F219" s="127">
        <v>0</v>
      </c>
      <c r="G219" s="127">
        <v>0</v>
      </c>
      <c r="H219" s="129">
        <v>0</v>
      </c>
      <c r="J219" s="111"/>
      <c r="K219" s="111"/>
      <c r="L219" s="111"/>
      <c r="M219" s="111"/>
      <c r="N219" s="111"/>
      <c r="O219" s="111"/>
      <c r="P219" s="111"/>
    </row>
    <row r="220" spans="1:16" customFormat="1" ht="15.75" hidden="1">
      <c r="A220">
        <v>0</v>
      </c>
      <c r="B220" s="127">
        <v>0</v>
      </c>
      <c r="C220" s="127">
        <v>0</v>
      </c>
      <c r="D220" s="128">
        <v>0</v>
      </c>
      <c r="E220" s="127">
        <v>0</v>
      </c>
      <c r="F220" s="127">
        <v>0</v>
      </c>
      <c r="G220" s="127">
        <v>0</v>
      </c>
      <c r="H220" s="129">
        <v>0</v>
      </c>
      <c r="J220" s="111"/>
      <c r="K220" s="111"/>
      <c r="L220" s="111"/>
      <c r="M220" s="111"/>
      <c r="N220" s="111"/>
      <c r="O220" s="111"/>
      <c r="P220" s="111"/>
    </row>
    <row r="221" spans="1:16" customFormat="1" ht="15.75" hidden="1">
      <c r="A221">
        <v>0</v>
      </c>
      <c r="B221" s="127">
        <v>0</v>
      </c>
      <c r="C221" s="127">
        <v>0</v>
      </c>
      <c r="D221" s="128">
        <v>0</v>
      </c>
      <c r="E221" s="127">
        <v>0</v>
      </c>
      <c r="F221" s="127">
        <v>0</v>
      </c>
      <c r="G221" s="127">
        <v>0</v>
      </c>
      <c r="H221" s="129">
        <v>0</v>
      </c>
      <c r="J221" s="111"/>
      <c r="K221" s="111"/>
      <c r="L221" s="111"/>
      <c r="M221" s="111"/>
      <c r="N221" s="111"/>
      <c r="O221" s="111"/>
      <c r="P221" s="111"/>
    </row>
    <row r="222" spans="1:16" customFormat="1" ht="15.75" hidden="1">
      <c r="A222">
        <v>0</v>
      </c>
      <c r="B222" s="127">
        <v>0</v>
      </c>
      <c r="C222" s="127">
        <v>0</v>
      </c>
      <c r="D222" s="128">
        <v>0</v>
      </c>
      <c r="E222" s="127">
        <v>0</v>
      </c>
      <c r="F222" s="127">
        <v>0</v>
      </c>
      <c r="G222" s="127">
        <v>0</v>
      </c>
      <c r="H222" s="129">
        <v>0</v>
      </c>
      <c r="J222" s="111"/>
      <c r="K222" s="111"/>
      <c r="L222" s="111"/>
      <c r="M222" s="111"/>
      <c r="N222" s="111"/>
      <c r="O222" s="111"/>
      <c r="P222" s="111"/>
    </row>
    <row r="223" spans="1:16" customFormat="1" ht="15.75" hidden="1">
      <c r="A223">
        <v>0</v>
      </c>
      <c r="B223" s="127">
        <v>0</v>
      </c>
      <c r="C223" s="127">
        <v>0</v>
      </c>
      <c r="D223" s="128">
        <v>0</v>
      </c>
      <c r="E223" s="127">
        <v>0</v>
      </c>
      <c r="F223" s="127">
        <v>0</v>
      </c>
      <c r="G223" s="127">
        <v>0</v>
      </c>
      <c r="H223" s="129">
        <v>0</v>
      </c>
      <c r="J223" s="111"/>
      <c r="K223" s="111"/>
      <c r="L223" s="111"/>
      <c r="M223" s="111"/>
      <c r="N223" s="111"/>
      <c r="O223" s="111"/>
      <c r="P223" s="111"/>
    </row>
    <row r="224" spans="1:16" customFormat="1" ht="15.75" hidden="1">
      <c r="A224">
        <v>0</v>
      </c>
      <c r="B224" s="127">
        <v>0</v>
      </c>
      <c r="C224" s="127">
        <v>0</v>
      </c>
      <c r="D224" s="128">
        <v>0</v>
      </c>
      <c r="E224" s="127">
        <v>0</v>
      </c>
      <c r="F224" s="127">
        <v>0</v>
      </c>
      <c r="G224" s="127">
        <v>0</v>
      </c>
      <c r="H224" s="129">
        <v>0</v>
      </c>
      <c r="J224" s="111"/>
      <c r="K224" s="111"/>
      <c r="L224" s="111"/>
      <c r="M224" s="111"/>
      <c r="N224" s="111"/>
      <c r="O224" s="111"/>
      <c r="P224" s="111"/>
    </row>
    <row r="225" spans="1:16" customFormat="1" ht="15.75" hidden="1">
      <c r="A225">
        <v>0</v>
      </c>
      <c r="B225" s="127">
        <v>0</v>
      </c>
      <c r="C225" s="127">
        <v>0</v>
      </c>
      <c r="D225" s="128">
        <v>0</v>
      </c>
      <c r="E225" s="127">
        <v>0</v>
      </c>
      <c r="F225" s="127">
        <v>0</v>
      </c>
      <c r="G225" s="127">
        <v>0</v>
      </c>
      <c r="H225" s="129">
        <v>0</v>
      </c>
      <c r="J225" s="111"/>
      <c r="K225" s="111"/>
      <c r="L225" s="111"/>
      <c r="M225" s="111"/>
      <c r="N225" s="111"/>
      <c r="O225" s="111"/>
      <c r="P225" s="111"/>
    </row>
    <row r="226" spans="1:16" customFormat="1" ht="15.75" hidden="1">
      <c r="A226">
        <v>0</v>
      </c>
      <c r="B226" s="127">
        <v>0</v>
      </c>
      <c r="C226" s="127">
        <v>0</v>
      </c>
      <c r="D226" s="128">
        <v>0</v>
      </c>
      <c r="E226" s="127">
        <v>0</v>
      </c>
      <c r="F226" s="127">
        <v>0</v>
      </c>
      <c r="G226" s="127">
        <v>0</v>
      </c>
      <c r="H226" s="129">
        <v>0</v>
      </c>
      <c r="J226" s="111"/>
      <c r="K226" s="111"/>
      <c r="L226" s="111"/>
      <c r="M226" s="111"/>
      <c r="N226" s="111"/>
      <c r="O226" s="111"/>
      <c r="P226" s="111"/>
    </row>
    <row r="227" spans="1:16" customFormat="1" ht="15.75" hidden="1">
      <c r="A227">
        <v>0</v>
      </c>
      <c r="B227" s="127">
        <v>0</v>
      </c>
      <c r="C227" s="127">
        <v>0</v>
      </c>
      <c r="D227" s="128">
        <v>0</v>
      </c>
      <c r="E227" s="127">
        <v>0</v>
      </c>
      <c r="F227" s="127">
        <v>0</v>
      </c>
      <c r="G227" s="127">
        <v>0</v>
      </c>
      <c r="H227" s="129">
        <v>0</v>
      </c>
      <c r="J227" s="111"/>
      <c r="K227" s="111"/>
      <c r="L227" s="111"/>
      <c r="M227" s="111"/>
      <c r="N227" s="111"/>
      <c r="O227" s="111"/>
      <c r="P227" s="111"/>
    </row>
    <row r="228" spans="1:16" customFormat="1" ht="15.75" hidden="1">
      <c r="A228">
        <v>0</v>
      </c>
      <c r="B228" s="127">
        <v>0</v>
      </c>
      <c r="C228" s="127">
        <v>0</v>
      </c>
      <c r="D228" s="128">
        <v>0</v>
      </c>
      <c r="E228" s="127">
        <v>0</v>
      </c>
      <c r="F228" s="127">
        <v>0</v>
      </c>
      <c r="G228" s="127">
        <v>0</v>
      </c>
      <c r="H228" s="129">
        <v>0</v>
      </c>
      <c r="J228" s="111"/>
      <c r="K228" s="111"/>
      <c r="L228" s="111"/>
      <c r="M228" s="111"/>
      <c r="N228" s="111"/>
      <c r="O228" s="111"/>
      <c r="P228" s="111"/>
    </row>
    <row r="229" spans="1:16" customFormat="1" ht="15.75" hidden="1">
      <c r="A229">
        <v>0</v>
      </c>
      <c r="B229" s="127">
        <v>0</v>
      </c>
      <c r="C229" s="127">
        <v>0</v>
      </c>
      <c r="D229" s="128">
        <v>0</v>
      </c>
      <c r="E229" s="127">
        <v>0</v>
      </c>
      <c r="F229" s="127">
        <v>0</v>
      </c>
      <c r="G229" s="127">
        <v>0</v>
      </c>
      <c r="H229" s="129">
        <v>0</v>
      </c>
      <c r="J229" s="111"/>
      <c r="K229" s="111"/>
      <c r="L229" s="111"/>
      <c r="M229" s="111"/>
      <c r="N229" s="111"/>
      <c r="O229" s="111"/>
      <c r="P229" s="111"/>
    </row>
    <row r="230" spans="1:16" customFormat="1" ht="15.75" hidden="1">
      <c r="A230">
        <v>0</v>
      </c>
      <c r="B230" s="127">
        <v>0</v>
      </c>
      <c r="C230" s="127">
        <v>0</v>
      </c>
      <c r="D230" s="128">
        <v>0</v>
      </c>
      <c r="E230" s="127">
        <v>0</v>
      </c>
      <c r="F230" s="127">
        <v>0</v>
      </c>
      <c r="G230" s="127">
        <v>0</v>
      </c>
      <c r="H230" s="129">
        <v>0</v>
      </c>
      <c r="J230" s="111"/>
      <c r="K230" s="111"/>
      <c r="L230" s="111"/>
      <c r="M230" s="111"/>
      <c r="N230" s="111"/>
      <c r="O230" s="111"/>
      <c r="P230" s="111"/>
    </row>
    <row r="231" spans="1:16" customFormat="1" ht="15.75" hidden="1">
      <c r="A231">
        <v>0</v>
      </c>
      <c r="B231" s="127">
        <v>0</v>
      </c>
      <c r="C231" s="127">
        <v>0</v>
      </c>
      <c r="D231" s="128">
        <v>0</v>
      </c>
      <c r="E231" s="127">
        <v>0</v>
      </c>
      <c r="F231" s="127">
        <v>0</v>
      </c>
      <c r="G231" s="127">
        <v>0</v>
      </c>
      <c r="H231" s="129">
        <v>0</v>
      </c>
      <c r="J231" s="111"/>
      <c r="K231" s="111"/>
      <c r="L231" s="111"/>
      <c r="M231" s="111"/>
      <c r="N231" s="111"/>
      <c r="O231" s="111"/>
      <c r="P231" s="111"/>
    </row>
    <row r="232" spans="1:16" customFormat="1" ht="15.75" hidden="1">
      <c r="A232">
        <v>0</v>
      </c>
      <c r="B232" s="127">
        <v>0</v>
      </c>
      <c r="C232" s="127">
        <v>0</v>
      </c>
      <c r="D232" s="128">
        <v>0</v>
      </c>
      <c r="E232" s="127">
        <v>0</v>
      </c>
      <c r="F232" s="127">
        <v>0</v>
      </c>
      <c r="G232" s="127">
        <v>0</v>
      </c>
      <c r="H232" s="129">
        <v>0</v>
      </c>
      <c r="J232" s="111"/>
      <c r="K232" s="111"/>
      <c r="L232" s="111"/>
      <c r="M232" s="111"/>
      <c r="N232" s="111"/>
      <c r="O232" s="111"/>
      <c r="P232" s="111"/>
    </row>
    <row r="233" spans="1:16" customFormat="1" ht="15.75" hidden="1">
      <c r="A233">
        <v>0</v>
      </c>
      <c r="B233" s="127">
        <v>0</v>
      </c>
      <c r="C233" s="127">
        <v>0</v>
      </c>
      <c r="D233" s="128">
        <v>0</v>
      </c>
      <c r="E233" s="127">
        <v>0</v>
      </c>
      <c r="F233" s="127">
        <v>0</v>
      </c>
      <c r="G233" s="127">
        <v>0</v>
      </c>
      <c r="H233" s="129">
        <v>0</v>
      </c>
      <c r="J233" s="111"/>
      <c r="K233" s="111"/>
      <c r="L233" s="111"/>
      <c r="M233" s="111"/>
      <c r="N233" s="111"/>
      <c r="O233" s="111"/>
      <c r="P233" s="111"/>
    </row>
    <row r="234" spans="1:16" customFormat="1" ht="15.75" hidden="1">
      <c r="A234">
        <v>0</v>
      </c>
      <c r="B234" s="127">
        <v>0</v>
      </c>
      <c r="C234" s="127">
        <v>0</v>
      </c>
      <c r="D234" s="128">
        <v>0</v>
      </c>
      <c r="E234" s="127">
        <v>0</v>
      </c>
      <c r="F234" s="127">
        <v>0</v>
      </c>
      <c r="G234" s="127">
        <v>0</v>
      </c>
      <c r="H234" s="129">
        <v>0</v>
      </c>
      <c r="J234" s="111"/>
      <c r="K234" s="111"/>
      <c r="L234" s="111"/>
      <c r="M234" s="111"/>
      <c r="N234" s="111"/>
      <c r="O234" s="111"/>
      <c r="P234" s="111"/>
    </row>
    <row r="235" spans="1:16" customFormat="1" ht="15.75" hidden="1">
      <c r="A235">
        <v>0</v>
      </c>
      <c r="B235" s="127">
        <v>0</v>
      </c>
      <c r="C235" s="127">
        <v>0</v>
      </c>
      <c r="D235" s="128">
        <v>0</v>
      </c>
      <c r="E235" s="127">
        <v>0</v>
      </c>
      <c r="F235" s="127">
        <v>0</v>
      </c>
      <c r="G235" s="127">
        <v>0</v>
      </c>
      <c r="H235" s="129">
        <v>0</v>
      </c>
      <c r="J235" s="111"/>
      <c r="K235" s="111"/>
      <c r="L235" s="111"/>
      <c r="M235" s="111"/>
      <c r="N235" s="111"/>
      <c r="O235" s="111"/>
      <c r="P235" s="111"/>
    </row>
    <row r="236" spans="1:16" customFormat="1" ht="15.75" hidden="1">
      <c r="A236">
        <v>0</v>
      </c>
      <c r="B236" s="127">
        <v>0</v>
      </c>
      <c r="C236" s="127">
        <v>0</v>
      </c>
      <c r="D236" s="128">
        <v>0</v>
      </c>
      <c r="E236" s="127">
        <v>0</v>
      </c>
      <c r="F236" s="127">
        <v>0</v>
      </c>
      <c r="G236" s="127">
        <v>0</v>
      </c>
      <c r="H236" s="129">
        <v>0</v>
      </c>
      <c r="J236" s="111"/>
      <c r="K236" s="111"/>
      <c r="L236" s="111"/>
      <c r="M236" s="111"/>
      <c r="N236" s="111"/>
      <c r="O236" s="111"/>
      <c r="P236" s="111"/>
    </row>
    <row r="237" spans="1:16" customFormat="1" ht="15.75" hidden="1">
      <c r="A237">
        <v>0</v>
      </c>
      <c r="B237" s="127">
        <v>0</v>
      </c>
      <c r="C237" s="127">
        <v>0</v>
      </c>
      <c r="D237" s="128">
        <v>0</v>
      </c>
      <c r="E237" s="127">
        <v>0</v>
      </c>
      <c r="F237" s="127">
        <v>0</v>
      </c>
      <c r="G237" s="127">
        <v>0</v>
      </c>
      <c r="H237" s="129">
        <v>0</v>
      </c>
      <c r="J237" s="111"/>
      <c r="K237" s="111"/>
      <c r="L237" s="111"/>
      <c r="M237" s="111"/>
      <c r="N237" s="111"/>
      <c r="O237" s="111"/>
      <c r="P237" s="111"/>
    </row>
    <row r="238" spans="1:16" customFormat="1" ht="15.75" hidden="1">
      <c r="A238">
        <v>0</v>
      </c>
      <c r="B238" s="127">
        <v>0</v>
      </c>
      <c r="C238" s="127">
        <v>0</v>
      </c>
      <c r="D238" s="128">
        <v>0</v>
      </c>
      <c r="E238" s="127">
        <v>0</v>
      </c>
      <c r="F238" s="127">
        <v>0</v>
      </c>
      <c r="G238" s="127">
        <v>0</v>
      </c>
      <c r="H238" s="129">
        <v>0</v>
      </c>
      <c r="J238" s="111"/>
      <c r="K238" s="111"/>
      <c r="L238" s="111"/>
      <c r="M238" s="111"/>
      <c r="N238" s="111"/>
      <c r="O238" s="111"/>
      <c r="P238" s="111"/>
    </row>
    <row r="239" spans="1:16" customFormat="1" ht="15.75" hidden="1">
      <c r="A239">
        <v>0</v>
      </c>
      <c r="B239" s="127">
        <v>0</v>
      </c>
      <c r="C239" s="127">
        <v>0</v>
      </c>
      <c r="D239" s="128">
        <v>0</v>
      </c>
      <c r="E239" s="127">
        <v>0</v>
      </c>
      <c r="F239" s="127">
        <v>0</v>
      </c>
      <c r="G239" s="127">
        <v>0</v>
      </c>
      <c r="H239" s="129">
        <v>0</v>
      </c>
      <c r="J239" s="111"/>
      <c r="K239" s="111"/>
      <c r="L239" s="111"/>
      <c r="M239" s="111"/>
      <c r="N239" s="111"/>
      <c r="O239" s="111"/>
      <c r="P239" s="111"/>
    </row>
    <row r="240" spans="1:16" customFormat="1" ht="15.75" hidden="1">
      <c r="A240">
        <v>0</v>
      </c>
      <c r="B240" s="127">
        <v>0</v>
      </c>
      <c r="C240" s="127">
        <v>0</v>
      </c>
      <c r="D240" s="128">
        <v>0</v>
      </c>
      <c r="E240" s="127">
        <v>0</v>
      </c>
      <c r="F240" s="127">
        <v>0</v>
      </c>
      <c r="G240" s="127">
        <v>0</v>
      </c>
      <c r="H240" s="129">
        <v>0</v>
      </c>
      <c r="J240" s="111"/>
      <c r="K240" s="111"/>
      <c r="L240" s="111"/>
      <c r="M240" s="111"/>
      <c r="N240" s="111"/>
      <c r="O240" s="111"/>
      <c r="P240" s="111"/>
    </row>
    <row r="241" spans="1:16" customFormat="1" ht="15.75" hidden="1">
      <c r="A241">
        <v>0</v>
      </c>
      <c r="B241" s="127">
        <v>0</v>
      </c>
      <c r="C241" s="127">
        <v>0</v>
      </c>
      <c r="D241" s="128">
        <v>0</v>
      </c>
      <c r="E241" s="127">
        <v>0</v>
      </c>
      <c r="F241" s="127">
        <v>0</v>
      </c>
      <c r="G241" s="127">
        <v>0</v>
      </c>
      <c r="H241" s="129">
        <v>0</v>
      </c>
      <c r="J241" s="111"/>
      <c r="K241" s="111"/>
      <c r="L241" s="111"/>
      <c r="M241" s="111"/>
      <c r="N241" s="111"/>
      <c r="O241" s="111"/>
      <c r="P241" s="111"/>
    </row>
    <row r="242" spans="1:16" customFormat="1" ht="15.75" hidden="1">
      <c r="A242">
        <v>0</v>
      </c>
      <c r="B242" s="127">
        <v>0</v>
      </c>
      <c r="C242" s="127">
        <v>0</v>
      </c>
      <c r="D242" s="128">
        <v>0</v>
      </c>
      <c r="E242" s="127">
        <v>0</v>
      </c>
      <c r="F242" s="127">
        <v>0</v>
      </c>
      <c r="G242" s="127">
        <v>0</v>
      </c>
      <c r="H242" s="129">
        <v>0</v>
      </c>
      <c r="J242" s="111"/>
      <c r="K242" s="111"/>
      <c r="L242" s="111"/>
      <c r="M242" s="111"/>
      <c r="N242" s="111"/>
      <c r="O242" s="111"/>
      <c r="P242" s="111"/>
    </row>
    <row r="243" spans="1:16" customFormat="1" ht="15.75" hidden="1">
      <c r="A243">
        <v>0</v>
      </c>
      <c r="B243" s="127">
        <v>0</v>
      </c>
      <c r="C243" s="127">
        <v>0</v>
      </c>
      <c r="D243" s="128">
        <v>0</v>
      </c>
      <c r="E243" s="127">
        <v>0</v>
      </c>
      <c r="F243" s="127">
        <v>0</v>
      </c>
      <c r="G243" s="127">
        <v>0</v>
      </c>
      <c r="H243" s="129">
        <v>0</v>
      </c>
      <c r="J243" s="111"/>
      <c r="K243" s="111"/>
      <c r="L243" s="111"/>
      <c r="M243" s="111"/>
      <c r="N243" s="111"/>
      <c r="O243" s="111"/>
      <c r="P243" s="111"/>
    </row>
    <row r="244" spans="1:16" customFormat="1" ht="15.75" hidden="1">
      <c r="A244">
        <v>0</v>
      </c>
      <c r="B244" s="127">
        <v>0</v>
      </c>
      <c r="C244" s="127">
        <v>0</v>
      </c>
      <c r="D244" s="128">
        <v>0</v>
      </c>
      <c r="E244" s="127">
        <v>0</v>
      </c>
      <c r="F244" s="127">
        <v>0</v>
      </c>
      <c r="G244" s="127">
        <v>0</v>
      </c>
      <c r="H244" s="129">
        <v>0</v>
      </c>
      <c r="J244" s="111"/>
      <c r="K244" s="111"/>
      <c r="L244" s="111"/>
      <c r="M244" s="111"/>
      <c r="N244" s="111"/>
      <c r="O244" s="111"/>
      <c r="P244" s="111"/>
    </row>
    <row r="245" spans="1:16" customFormat="1" ht="15.75" hidden="1">
      <c r="A245">
        <v>0</v>
      </c>
      <c r="B245" s="127">
        <v>0</v>
      </c>
      <c r="C245" s="127">
        <v>0</v>
      </c>
      <c r="D245" s="128">
        <v>0</v>
      </c>
      <c r="E245" s="127">
        <v>0</v>
      </c>
      <c r="F245" s="127">
        <v>0</v>
      </c>
      <c r="G245" s="127">
        <v>0</v>
      </c>
      <c r="H245" s="129">
        <v>0</v>
      </c>
      <c r="J245" s="111"/>
      <c r="K245" s="111"/>
      <c r="L245" s="111"/>
      <c r="M245" s="111"/>
      <c r="N245" s="111"/>
      <c r="O245" s="111"/>
      <c r="P245" s="111"/>
    </row>
    <row r="246" spans="1:16" customFormat="1" ht="15.75" hidden="1">
      <c r="A246">
        <v>0</v>
      </c>
      <c r="B246" s="127">
        <v>0</v>
      </c>
      <c r="C246" s="127">
        <v>0</v>
      </c>
      <c r="D246" s="128">
        <v>0</v>
      </c>
      <c r="E246" s="127">
        <v>0</v>
      </c>
      <c r="F246" s="127">
        <v>0</v>
      </c>
      <c r="G246" s="127">
        <v>0</v>
      </c>
      <c r="H246" s="129">
        <v>0</v>
      </c>
      <c r="J246" s="111"/>
      <c r="K246" s="111"/>
      <c r="L246" s="111"/>
      <c r="M246" s="111"/>
      <c r="N246" s="111"/>
      <c r="O246" s="111"/>
      <c r="P246" s="111"/>
    </row>
    <row r="247" spans="1:16" customFormat="1" ht="15.75" hidden="1">
      <c r="A247">
        <v>0</v>
      </c>
      <c r="B247" s="127">
        <v>0</v>
      </c>
      <c r="C247" s="127">
        <v>0</v>
      </c>
      <c r="D247" s="128">
        <v>0</v>
      </c>
      <c r="E247" s="127">
        <v>0</v>
      </c>
      <c r="F247" s="127">
        <v>0</v>
      </c>
      <c r="G247" s="127">
        <v>0</v>
      </c>
      <c r="H247" s="129">
        <v>0</v>
      </c>
      <c r="J247" s="111"/>
      <c r="K247" s="111"/>
      <c r="L247" s="111"/>
      <c r="M247" s="111"/>
      <c r="N247" s="111"/>
      <c r="O247" s="111"/>
      <c r="P247" s="111"/>
    </row>
    <row r="248" spans="1:16" customFormat="1" ht="15.75" hidden="1">
      <c r="A248">
        <v>0</v>
      </c>
      <c r="B248" s="127">
        <v>0</v>
      </c>
      <c r="C248" s="127">
        <v>0</v>
      </c>
      <c r="D248" s="128">
        <v>0</v>
      </c>
      <c r="E248" s="127">
        <v>0</v>
      </c>
      <c r="F248" s="127">
        <v>0</v>
      </c>
      <c r="G248" s="127">
        <v>0</v>
      </c>
      <c r="H248" s="129">
        <v>0</v>
      </c>
      <c r="J248" s="111"/>
      <c r="K248" s="111"/>
      <c r="L248" s="111"/>
      <c r="M248" s="111"/>
      <c r="N248" s="111"/>
      <c r="O248" s="111"/>
      <c r="P248" s="111"/>
    </row>
    <row r="249" spans="1:16" customFormat="1" ht="15.75" hidden="1">
      <c r="A249">
        <v>0</v>
      </c>
      <c r="B249" s="127">
        <v>0</v>
      </c>
      <c r="C249" s="127">
        <v>0</v>
      </c>
      <c r="D249" s="128">
        <v>0</v>
      </c>
      <c r="E249" s="127">
        <v>0</v>
      </c>
      <c r="F249" s="127">
        <v>0</v>
      </c>
      <c r="G249" s="127">
        <v>0</v>
      </c>
      <c r="H249" s="129">
        <v>0</v>
      </c>
      <c r="J249" s="111"/>
      <c r="K249" s="111"/>
      <c r="L249" s="111"/>
      <c r="M249" s="111"/>
      <c r="N249" s="111"/>
      <c r="O249" s="111"/>
      <c r="P249" s="111"/>
    </row>
    <row r="250" spans="1:16" customFormat="1" ht="15.75" hidden="1">
      <c r="A250">
        <v>0</v>
      </c>
      <c r="B250" s="127">
        <v>0</v>
      </c>
      <c r="C250" s="127">
        <v>0</v>
      </c>
      <c r="D250" s="128">
        <v>0</v>
      </c>
      <c r="E250" s="127">
        <v>0</v>
      </c>
      <c r="F250" s="127">
        <v>0</v>
      </c>
      <c r="G250" s="127">
        <v>0</v>
      </c>
      <c r="H250" s="129">
        <v>0</v>
      </c>
      <c r="J250" s="111"/>
      <c r="K250" s="111"/>
      <c r="L250" s="111"/>
      <c r="M250" s="111"/>
      <c r="N250" s="111"/>
      <c r="O250" s="111"/>
      <c r="P250" s="111"/>
    </row>
    <row r="251" spans="1:16" customFormat="1" ht="15.75" hidden="1">
      <c r="A251">
        <v>0</v>
      </c>
      <c r="B251" s="127">
        <v>0</v>
      </c>
      <c r="C251" s="127">
        <v>0</v>
      </c>
      <c r="D251" s="128">
        <v>0</v>
      </c>
      <c r="E251" s="127">
        <v>0</v>
      </c>
      <c r="F251" s="127">
        <v>0</v>
      </c>
      <c r="G251" s="127">
        <v>0</v>
      </c>
      <c r="H251" s="129">
        <v>0</v>
      </c>
      <c r="J251" s="111"/>
      <c r="K251" s="111"/>
      <c r="L251" s="111"/>
      <c r="M251" s="111"/>
      <c r="N251" s="111"/>
      <c r="O251" s="111"/>
      <c r="P251" s="111"/>
    </row>
    <row r="252" spans="1:16" customFormat="1" ht="15.75" hidden="1">
      <c r="A252">
        <v>0</v>
      </c>
      <c r="B252" s="127">
        <v>0</v>
      </c>
      <c r="C252" s="127">
        <v>0</v>
      </c>
      <c r="D252" s="128">
        <v>0</v>
      </c>
      <c r="E252" s="127">
        <v>0</v>
      </c>
      <c r="F252" s="127">
        <v>0</v>
      </c>
      <c r="G252" s="127">
        <v>0</v>
      </c>
      <c r="H252" s="129">
        <v>0</v>
      </c>
      <c r="J252" s="111"/>
      <c r="K252" s="111"/>
      <c r="L252" s="111"/>
      <c r="M252" s="111"/>
      <c r="N252" s="111"/>
      <c r="O252" s="111"/>
      <c r="P252" s="111"/>
    </row>
    <row r="253" spans="1:16" customFormat="1" ht="15.75" hidden="1">
      <c r="A253">
        <v>0</v>
      </c>
      <c r="B253" s="127">
        <v>0</v>
      </c>
      <c r="C253" s="127">
        <v>0</v>
      </c>
      <c r="D253" s="128">
        <v>0</v>
      </c>
      <c r="E253" s="127">
        <v>0</v>
      </c>
      <c r="F253" s="127">
        <v>0</v>
      </c>
      <c r="G253" s="127">
        <v>0</v>
      </c>
      <c r="H253" s="129">
        <v>0</v>
      </c>
      <c r="J253" s="111"/>
      <c r="K253" s="111"/>
      <c r="L253" s="111"/>
      <c r="M253" s="111"/>
      <c r="N253" s="111"/>
      <c r="O253" s="111"/>
      <c r="P253" s="111"/>
    </row>
    <row r="254" spans="1:16" customFormat="1" ht="15.75" hidden="1">
      <c r="A254">
        <v>0</v>
      </c>
      <c r="B254" s="127">
        <v>0</v>
      </c>
      <c r="C254" s="127">
        <v>0</v>
      </c>
      <c r="D254" s="128">
        <v>0</v>
      </c>
      <c r="E254" s="127">
        <v>0</v>
      </c>
      <c r="F254" s="127">
        <v>0</v>
      </c>
      <c r="G254" s="127">
        <v>0</v>
      </c>
      <c r="H254" s="129">
        <v>0</v>
      </c>
      <c r="J254" s="111"/>
      <c r="K254" s="111"/>
      <c r="L254" s="111"/>
      <c r="M254" s="111"/>
      <c r="N254" s="111"/>
      <c r="O254" s="111"/>
      <c r="P254" s="111"/>
    </row>
    <row r="255" spans="1:16" customFormat="1" ht="15.75" hidden="1">
      <c r="A255">
        <v>0</v>
      </c>
      <c r="B255" s="127">
        <v>0</v>
      </c>
      <c r="C255" s="127">
        <v>0</v>
      </c>
      <c r="D255" s="128">
        <v>0</v>
      </c>
      <c r="E255" s="127">
        <v>0</v>
      </c>
      <c r="F255" s="127">
        <v>0</v>
      </c>
      <c r="G255" s="127">
        <v>0</v>
      </c>
      <c r="H255" s="129">
        <v>0</v>
      </c>
      <c r="J255" s="111"/>
      <c r="K255" s="111"/>
      <c r="L255" s="111"/>
      <c r="M255" s="111"/>
      <c r="N255" s="111"/>
      <c r="O255" s="111"/>
      <c r="P255" s="111"/>
    </row>
    <row r="256" spans="1:16" customFormat="1" ht="15.75" hidden="1">
      <c r="A256">
        <v>0</v>
      </c>
      <c r="B256" s="127">
        <v>0</v>
      </c>
      <c r="C256" s="127">
        <v>0</v>
      </c>
      <c r="D256" s="128">
        <v>0</v>
      </c>
      <c r="E256" s="127">
        <v>0</v>
      </c>
      <c r="F256" s="127">
        <v>0</v>
      </c>
      <c r="G256" s="127">
        <v>0</v>
      </c>
      <c r="H256" s="129">
        <v>0</v>
      </c>
      <c r="J256" s="111"/>
      <c r="K256" s="111"/>
      <c r="L256" s="111"/>
      <c r="M256" s="111"/>
      <c r="N256" s="111"/>
      <c r="O256" s="111"/>
      <c r="P256" s="111"/>
    </row>
    <row r="257" spans="1:16" customFormat="1" ht="15.75" hidden="1">
      <c r="A257">
        <v>0</v>
      </c>
      <c r="B257" s="127">
        <v>0</v>
      </c>
      <c r="C257" s="127">
        <v>0</v>
      </c>
      <c r="D257" s="128">
        <v>0</v>
      </c>
      <c r="E257" s="127">
        <v>0</v>
      </c>
      <c r="F257" s="127">
        <v>0</v>
      </c>
      <c r="G257" s="127">
        <v>0</v>
      </c>
      <c r="H257" s="129">
        <v>0</v>
      </c>
      <c r="J257" s="111"/>
      <c r="K257" s="111"/>
      <c r="L257" s="111"/>
      <c r="M257" s="111"/>
      <c r="N257" s="111"/>
      <c r="O257" s="111"/>
      <c r="P257" s="111"/>
    </row>
    <row r="258" spans="1:16" customFormat="1" ht="15.75" hidden="1">
      <c r="A258">
        <v>0</v>
      </c>
      <c r="B258" s="127">
        <v>0</v>
      </c>
      <c r="C258" s="127">
        <v>0</v>
      </c>
      <c r="D258" s="128">
        <v>0</v>
      </c>
      <c r="E258" s="127">
        <v>0</v>
      </c>
      <c r="F258" s="127">
        <v>0</v>
      </c>
      <c r="G258" s="127">
        <v>0</v>
      </c>
      <c r="H258" s="129">
        <v>0</v>
      </c>
      <c r="J258" s="111"/>
      <c r="K258" s="111"/>
      <c r="L258" s="111"/>
      <c r="M258" s="111"/>
      <c r="N258" s="111"/>
      <c r="O258" s="111"/>
      <c r="P258" s="111"/>
    </row>
    <row r="259" spans="1:16" customFormat="1" ht="15.75" hidden="1">
      <c r="A259">
        <v>0</v>
      </c>
      <c r="B259" s="127">
        <v>0</v>
      </c>
      <c r="C259" s="127">
        <v>0</v>
      </c>
      <c r="D259" s="128">
        <v>0</v>
      </c>
      <c r="E259" s="127">
        <v>0</v>
      </c>
      <c r="F259" s="127">
        <v>0</v>
      </c>
      <c r="G259" s="127">
        <v>0</v>
      </c>
      <c r="H259" s="129">
        <v>0</v>
      </c>
      <c r="J259" s="111"/>
      <c r="K259" s="111"/>
      <c r="L259" s="111"/>
      <c r="M259" s="111"/>
      <c r="N259" s="111"/>
      <c r="O259" s="111"/>
      <c r="P259" s="111"/>
    </row>
    <row r="260" spans="1:16" customFormat="1" ht="15.75" hidden="1">
      <c r="A260">
        <v>0</v>
      </c>
      <c r="B260" s="127">
        <v>0</v>
      </c>
      <c r="C260" s="127">
        <v>0</v>
      </c>
      <c r="D260" s="128">
        <v>0</v>
      </c>
      <c r="E260" s="127">
        <v>0</v>
      </c>
      <c r="F260" s="127">
        <v>0</v>
      </c>
      <c r="G260" s="127">
        <v>0</v>
      </c>
      <c r="H260" s="129">
        <v>0</v>
      </c>
      <c r="J260" s="111"/>
      <c r="K260" s="111"/>
      <c r="L260" s="111"/>
      <c r="M260" s="111"/>
      <c r="N260" s="111"/>
      <c r="O260" s="111"/>
      <c r="P260" s="111"/>
    </row>
    <row r="261" spans="1:16" customFormat="1" ht="15.75" hidden="1">
      <c r="A261">
        <v>0</v>
      </c>
      <c r="B261" s="127">
        <v>0</v>
      </c>
      <c r="C261" s="127">
        <v>0</v>
      </c>
      <c r="D261" s="128">
        <v>0</v>
      </c>
      <c r="E261" s="127">
        <v>0</v>
      </c>
      <c r="F261" s="127">
        <v>0</v>
      </c>
      <c r="G261" s="127">
        <v>0</v>
      </c>
      <c r="H261" s="129">
        <v>0</v>
      </c>
      <c r="J261" s="111"/>
      <c r="K261" s="111"/>
      <c r="L261" s="111"/>
      <c r="M261" s="111"/>
      <c r="N261" s="111"/>
      <c r="O261" s="111"/>
      <c r="P261" s="111"/>
    </row>
    <row r="262" spans="1:16" customFormat="1" ht="15.75" hidden="1">
      <c r="A262">
        <v>0</v>
      </c>
      <c r="B262" s="127">
        <v>0</v>
      </c>
      <c r="C262" s="127">
        <v>0</v>
      </c>
      <c r="D262" s="128">
        <v>0</v>
      </c>
      <c r="E262" s="127">
        <v>0</v>
      </c>
      <c r="F262" s="127">
        <v>0</v>
      </c>
      <c r="G262" s="127">
        <v>0</v>
      </c>
      <c r="H262" s="129">
        <v>0</v>
      </c>
      <c r="J262" s="111"/>
      <c r="K262" s="111"/>
      <c r="L262" s="111"/>
      <c r="M262" s="111"/>
      <c r="N262" s="111"/>
      <c r="O262" s="111"/>
      <c r="P262" s="111"/>
    </row>
    <row r="263" spans="1:16" customFormat="1" ht="15.75" hidden="1">
      <c r="A263">
        <v>0</v>
      </c>
      <c r="B263" s="127">
        <v>0</v>
      </c>
      <c r="C263" s="127">
        <v>0</v>
      </c>
      <c r="D263" s="128">
        <v>0</v>
      </c>
      <c r="E263" s="127">
        <v>0</v>
      </c>
      <c r="F263" s="127">
        <v>0</v>
      </c>
      <c r="G263" s="127">
        <v>0</v>
      </c>
      <c r="H263" s="129">
        <v>0</v>
      </c>
      <c r="J263" s="111"/>
      <c r="K263" s="111"/>
      <c r="L263" s="111"/>
      <c r="M263" s="111"/>
      <c r="N263" s="111"/>
      <c r="O263" s="111"/>
      <c r="P263" s="111"/>
    </row>
    <row r="264" spans="1:16" customFormat="1" ht="15.75" hidden="1">
      <c r="A264">
        <v>0</v>
      </c>
      <c r="B264" s="127">
        <v>0</v>
      </c>
      <c r="C264" s="127">
        <v>0</v>
      </c>
      <c r="D264" s="128">
        <v>0</v>
      </c>
      <c r="E264" s="127">
        <v>0</v>
      </c>
      <c r="F264" s="127">
        <v>0</v>
      </c>
      <c r="G264" s="127">
        <v>0</v>
      </c>
      <c r="H264" s="129">
        <v>0</v>
      </c>
      <c r="J264" s="111"/>
      <c r="K264" s="111"/>
      <c r="L264" s="111"/>
      <c r="M264" s="111"/>
      <c r="N264" s="111"/>
      <c r="O264" s="111"/>
      <c r="P264" s="111"/>
    </row>
    <row r="265" spans="1:16" customFormat="1" ht="15.75" hidden="1">
      <c r="A265">
        <v>0</v>
      </c>
      <c r="B265" s="127">
        <v>0</v>
      </c>
      <c r="C265" s="127">
        <v>0</v>
      </c>
      <c r="D265" s="128">
        <v>0</v>
      </c>
      <c r="E265" s="127">
        <v>0</v>
      </c>
      <c r="F265" s="127">
        <v>0</v>
      </c>
      <c r="G265" s="127">
        <v>0</v>
      </c>
      <c r="H265" s="129">
        <v>0</v>
      </c>
      <c r="J265" s="111"/>
      <c r="K265" s="111"/>
      <c r="L265" s="111"/>
      <c r="M265" s="111"/>
      <c r="N265" s="111"/>
      <c r="O265" s="111"/>
      <c r="P265" s="111"/>
    </row>
    <row r="266" spans="1:16" customFormat="1" ht="15.75" hidden="1">
      <c r="A266">
        <v>0</v>
      </c>
      <c r="B266" s="127">
        <v>0</v>
      </c>
      <c r="C266" s="127">
        <v>0</v>
      </c>
      <c r="D266" s="128">
        <v>0</v>
      </c>
      <c r="E266" s="127">
        <v>0</v>
      </c>
      <c r="F266" s="127">
        <v>0</v>
      </c>
      <c r="G266" s="127">
        <v>0</v>
      </c>
      <c r="H266" s="129">
        <v>0</v>
      </c>
      <c r="J266" s="111"/>
      <c r="K266" s="111"/>
      <c r="L266" s="111"/>
      <c r="M266" s="111"/>
      <c r="N266" s="111"/>
      <c r="O266" s="111"/>
      <c r="P266" s="111"/>
    </row>
    <row r="267" spans="1:16" customFormat="1" ht="15.75" hidden="1">
      <c r="A267">
        <v>0</v>
      </c>
      <c r="B267" s="127">
        <v>0</v>
      </c>
      <c r="C267" s="127">
        <v>0</v>
      </c>
      <c r="D267" s="128">
        <v>0</v>
      </c>
      <c r="E267" s="127">
        <v>0</v>
      </c>
      <c r="F267" s="127">
        <v>0</v>
      </c>
      <c r="G267" s="127">
        <v>0</v>
      </c>
      <c r="H267" s="129">
        <v>0</v>
      </c>
      <c r="J267" s="111"/>
      <c r="K267" s="111"/>
      <c r="L267" s="111"/>
      <c r="M267" s="111"/>
      <c r="N267" s="111"/>
      <c r="O267" s="111"/>
      <c r="P267" s="111"/>
    </row>
  </sheetData>
  <pageMargins left="0.7" right="0.7" top="0.75" bottom="0.75" header="0.3" footer="0.3"/>
  <legacyDrawing r:id="rId1"/>
  <tableParts count="1">
    <tablePart r:id="rId2"/>
  </tableParts>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BA05C-BB0C-4482-9A2B-AB48DDF0D12C}">
  <sheetPr>
    <tabColor rgb="FF4FADEA"/>
  </sheetPr>
  <dimension ref="A1:P267"/>
  <sheetViews>
    <sheetView zoomScale="140" zoomScaleNormal="140" workbookViewId="0">
      <selection activeCell="B13" sqref="B13"/>
    </sheetView>
  </sheetViews>
  <sheetFormatPr defaultColWidth="11.25" defaultRowHeight="8.25"/>
  <cols>
    <col min="1" max="1" width="2.25" style="174" customWidth="1"/>
    <col min="2" max="2" width="11.75" style="174" customWidth="1"/>
    <col min="3" max="3" width="12.25" style="174" customWidth="1"/>
    <col min="4" max="4" width="19.25" style="174" customWidth="1"/>
    <col min="5" max="7" width="12.25" style="174" customWidth="1"/>
    <col min="8" max="8" width="19.5" style="174" customWidth="1"/>
    <col min="9" max="9" width="11.25" style="174"/>
    <col min="10" max="15" width="11.25" style="179"/>
    <col min="16" max="16" width="11.5" style="179" bestFit="1" customWidth="1"/>
    <col min="17" max="16384" width="11.25" style="174"/>
  </cols>
  <sheetData>
    <row r="1" spans="1:9">
      <c r="I1" s="174" t="s">
        <v>561</v>
      </c>
    </row>
    <row r="2" spans="1:9">
      <c r="A2" s="174">
        <f ca="1">IF('9 Sort &amp; Filter'!$D$2="DRAGGING CELLS IS NOT PERMITTED. PLEASE UNDO LAST ACTION!!",0,IF('9 Sort &amp; Filter'!$P$1&lt;&gt;"Feedback OFF",IF(Scoreboard!$F$29="",SUMIFS('9 Sort &amp; FilterPT'!A3:$AL$200, '9 Sort &amp; FilterPT'!A3:$AL$200, "&gt;0", '9 Sort &amp; FilterSC'!A3:$AL$200, "PerfectMsg")+ABS(SUMIFS('9 Sort &amp; FilterPT'!A3:$AL$200, '9 Sort &amp; FilterPT'!A3:$AL$200, "&lt;0", '9 Sort &amp; FilterSC'!A3:$AL$200, "PerfectMsg")),0),0))</f>
        <v>10</v>
      </c>
      <c r="B2" s="174">
        <f>SUMIF('9 Sort &amp; FilterPT'!A3:$AL$200,"&gt;0")</f>
        <v>10</v>
      </c>
    </row>
    <row r="4" spans="1:9" s="179" customFormat="1">
      <c r="A4" s="174"/>
      <c r="B4" s="175">
        <v>0</v>
      </c>
      <c r="G4" s="174"/>
      <c r="H4" s="174"/>
      <c r="I4" s="174"/>
    </row>
    <row r="5" spans="1:9" s="179" customFormat="1">
      <c r="A5" s="174"/>
      <c r="B5" s="174">
        <v>0</v>
      </c>
      <c r="G5" s="174"/>
      <c r="H5" s="174"/>
      <c r="I5" s="174"/>
    </row>
    <row r="6" spans="1:9" s="179" customFormat="1">
      <c r="A6" s="174"/>
      <c r="B6" s="174"/>
      <c r="G6" s="174"/>
      <c r="H6" s="174"/>
      <c r="I6" s="174"/>
    </row>
    <row r="8" spans="1:9" s="179" customFormat="1">
      <c r="A8" s="174"/>
      <c r="B8" s="175">
        <v>0</v>
      </c>
      <c r="G8" s="211"/>
      <c r="H8" s="211"/>
      <c r="I8" s="174"/>
    </row>
    <row r="9" spans="1:9" s="179" customFormat="1">
      <c r="A9" s="174"/>
      <c r="B9" s="174"/>
      <c r="C9" s="174"/>
      <c r="D9" s="174"/>
      <c r="E9" s="174"/>
      <c r="F9" s="174"/>
      <c r="G9" s="174"/>
      <c r="H9" s="281"/>
      <c r="I9" s="174"/>
    </row>
    <row r="10" spans="1:9" s="179" customFormat="1">
      <c r="A10" s="174"/>
      <c r="I10" s="174"/>
    </row>
    <row r="11" spans="1:9" s="179" customFormat="1">
      <c r="A11" s="174"/>
      <c r="I11" s="174"/>
    </row>
    <row r="12" spans="1:9" s="179" customFormat="1">
      <c r="A12" s="174"/>
      <c r="B12" s="178">
        <v>0</v>
      </c>
      <c r="I12" s="174"/>
    </row>
    <row r="13" spans="1:9" s="179" customFormat="1">
      <c r="A13" s="174"/>
      <c r="B13" s="263" t="str">
        <f ca="1">_xlfn.IFS(ISBLANK('9 Sort &amp; Filter'!B13),"",IF(NOT(ISNA('#_9 Sort &amp; Filter'!B13)),IF(ISNA('9 Sort &amp; Filter'!B13),TRUE,FALSE),FALSE),"StuNAMsg",IF(AND(ISNA('#_9 Sort &amp; Filter'!B13),ISNA('9 Sort &amp; Filter'!B13)),TRUE,FALSE),"PerfectMsg",IF(NOT(ISERROR('#_9 Sort &amp; Filter'!B13)),IF(ISERROR('9 Sort &amp; Filter'!B13),TRUE,FALSE),FALSE),"StuErrorMsg",IF(TYPE('#_9 Sort &amp; Filter'!B13)&lt;&gt;TYPE('9 Sort &amp; Filter'!B13),TRUE,FALSE),"WrongTypeMsg",IF(_xlfn.ISFORMULA('#_9 Sort &amp; Filter'!B13),IF(NOT(_xlfn.ISFORMULA('9 Sort &amp; Filter'!B13)),TRUE),FALSE),"MissingFormulaMsg",IF(NOT(AND(ISNUMBER(FIND("[",_xlfn.FORMULATEXT('#_9 Sort &amp; Filter'!B13))),ISNUMBER(FIND("!",_xlfn.FORMULATEXT('#_9 Sort &amp; Filter'!B13))))),AND(ISNUMBER(FIND("[",_xlfn.FORMULATEXT('9 Sort &amp; Filter'!B13))),ISNUMBER(FIND("!",_xlfn.FORMULATEXT('9 Sort &amp; Filter'!B13)))),FALSE),"ExternalRefsMsg",IF(ISNUMBER('#_9 Sort &amp; Filter'!B13),IF(ABS('#_9 Sort &amp; Filter'!B13-'9 Sort &amp; Filter'!B13)&gt;0.00001,TRUE,FALSE),IF('#_9 Sort &amp; Filter'!B13&lt;&gt;'9 Sort &amp; Filter'!B13,TRUE,FALSE)),IF(ISNUMBER('#_9 Sort &amp; Filter'!B13),IF('#_9 Sort &amp; Filter'!B13&gt;'9 Sort &amp; Filter'!B13,"TooLow","TooHigh"),"WrongAnswer"),NOT(_xlfn.ISFORMULA('#_9 Sort &amp; Filter'!B13)),IF(_xlfn.IFS(ISTEXT('#_9 Sort &amp; Filter'!B13),FALSE,ISLOGICAL('#_9 Sort &amp; Filter'!B13),FALSE,SUBSTITUTE(CELL("format",'#_9 Sort &amp; Filter'!B13),"-","")=SUBSTITUTE(CELL("format",'9 Sort &amp; Filter'!B13),"-",""),FALSE,CELL("format",'#_9 Sort &amp; Filter'!B13)="G",FALSE,AND(CELL("format",'#_9 Sort &amp; Filter'!B13)="F0",CELL("format",'9 Sort &amp; Filter'!B13)="G"),FALSE,TRUE,IFERROR(IF(MATCH(CELL("format",'#_9 Sort &amp; Filter'!B13)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9 Sort &amp; Filter'!B13),_xlfn.FORMULATEXT('9 Sort &amp; Filter'!B13),'9 Sort &amp; Filter'!B13),"9","#"),"8","#"),"7","#"),"6","#"),"5","#"),"4","#"),"3","#"),"2","#"),"1","#"),"0","#"),"$","")," ",""),",","@"),"&gt;","@"),"&lt;","@"),"=","@"),")","@"),"(","@"),"^","@"),"/","@"),"+","@"),"*","@"),"-","@"))-LEN(SUBSTITUTE(SUBSTITUTE(SUBSTITUTE(SUBSTITUTE(SUBSTITUTE(SUBSTITUTE(SUBSTITUTE(SUBSTITUTE(SUBSTITUTE(SUBSTITUTE(SUBSTITUTE(SUBSTITUTE(SUBSTITUTE(SUBSTITUTE(SUBSTITUTE(SUBSTITUTE(SUBSTITUTE(SUBSTITUTE(SUBSTITUTE(SUBSTITUTE(SUBSTITUTE(SUBSTITUTE(SUBSTITUTE(SUBSTITUTE(IF(_xlfn.ISFORMULA('9 Sort &amp; Filter'!B13),_xlfn.FORMULATEXT('9 Sort &amp; Filter'!B13),'9 Sort &amp; Filter'!B13),"9","#"),"8","#"),"7","#"),"6","#"),"5","#"),"4","#"),"3","#"),"2","#"),"1","#"),"0","#"),"$","")," ",""),",","@"),"&gt;","@"),"&lt;","@"),"=","@"),")","@"),"(","@"),"^","@"),"/","@"),"+","@"),"*","@"),"-","@"),"@#","")))/2&gt;(LEN(SUBSTITUTE(SUBSTITUTE(SUBSTITUTE(SUBSTITUTE(SUBSTITUTE(SUBSTITUTE(SUBSTITUTE(SUBSTITUTE(SUBSTITUTE(SUBSTITUTE(SUBSTITUTE(SUBSTITUTE(SUBSTITUTE(SUBSTITUTE(SUBSTITUTE(SUBSTITUTE(SUBSTITUTE(SUBSTITUTE(SUBSTITUTE(SUBSTITUTE(SUBSTITUTE(SUBSTITUTE(SUBSTITUTE(IF(_xlfn.ISFORMULA('#_9 Sort &amp; Filter'!B13),_xlfn.FORMULATEXT('#_9 Sort &amp; Filter'!B13),'#_9 Sort &amp; Filter'!B13),"9","#"),"8","#"),"7","#"),"6","#"),"5","#"),"4","#"),"3","#"),"2","#"),"1","#"),"0","#"),"$","")," ",""),",","@"),"&gt;","@"),"&lt;","@"),"=","@"),")","@"),"(","@"),"^","@"),"/","@"),"+","@"),"*","@"),"-","@"))-LEN(SUBSTITUTE(SUBSTITUTE(SUBSTITUTE(SUBSTITUTE(SUBSTITUTE(SUBSTITUTE(SUBSTITUTE(SUBSTITUTE(SUBSTITUTE(SUBSTITUTE(SUBSTITUTE(SUBSTITUTE(SUBSTITUTE(SUBSTITUTE(SUBSTITUTE(SUBSTITUTE(SUBSTITUTE(SUBSTITUTE(SUBSTITUTE(SUBSTITUTE(SUBSTITUTE(SUBSTITUTE(SUBSTITUTE(SUBSTITUTE(IF(_xlfn.ISFORMULA('#_9 Sort &amp; Filter'!B13),_xlfn.FORMULATEXT('#_9 Sort &amp; Filter'!B13),'#_9 Sort &amp; Filter'!B13),"9","#"),"8","#"),"7","#"),"6","#"),"5","#"),"4","#"),"3","#"),"2","#"),"1","#"),"0","#"),"$","")," ",""),",","@"),"&gt;","@"),"&lt;","@"),"=","@"),")","@"),"(","@"),"^","@"),"/","@"),"+","@"),"*","@"),"-","@"),"@#","")))/2,TRUE,FALSE),"HardCodeMsg",IF(LEN(IF(_xlfn.ISFORMULA('9 Sort &amp; Filter'!B13),_xlfn.FORMULATEXT('9 Sort &amp; Filter'!B13),'9 Sort &amp; Filter'!B13))-LEN(SUBSTITUTE(IF(_xlfn.ISFORMULA('9 Sort &amp; Filter'!B13),_xlfn.FORMULATEXT('9 Sort &amp; Filter'!B13),'9 Sort &amp; Filter'!B13),"""",""))&gt;LEN(IF(_xlfn.ISFORMULA('#_9 Sort &amp; Filter'!B13),_xlfn.FORMULATEXT('#_9 Sort &amp; Filter'!B13),'#_9 Sort &amp; Filter'!B13))-LEN(SUBSTITUTE(IF(_xlfn.ISFORMULA('#_9 Sort &amp; Filter'!B13),_xlfn.FORMULATEXT('#_9 Sort &amp; Filter'!B13),'#_9 Sort &amp; Filter'!B13),"""","")),TRUE,FALSE),"HardQuoteMsg",IF(LEN(IF(_xlfn.ISFORMULA('9 Sort &amp; Filter'!B13),_xlfn.FORMULATEXT('9 Sort &amp; Filter'!B13),'9 Sort &amp; Filter'!B13))-LEN(SUBSTITUTE(IF(_xlfn.ISFORMULA('9 Sort &amp; Filter'!B13),_xlfn.FORMULATEXT('9 Sort &amp; Filter'!B13),'9 Sort &amp; Filter'!B13),"$",""))&lt;LEN(IF(_xlfn.ISFORMULA('#_9 Sort &amp; Filter'!B13),_xlfn.FORMULATEXT('#_9 Sort &amp; Filter'!B13),'#_9 Sort &amp; Filter'!B13))-LEN(SUBSTITUTE(IF(_xlfn.ISFORMULA('#_9 Sort &amp; Filter'!B13),_xlfn.FORMULATEXT('#_9 Sort &amp; Filter'!B13),'#_9 Sort &amp; Filter'!B13),"$","")),TRUE,FALSE),"MissingAbsMsg",_xlfn.IFS(ISTEXT('#_9 Sort &amp; Filter'!B13),FALSE,ISLOGICAL('#_9 Sort &amp; Filter'!B13),FALSE,SUBSTITUTE(CELL("format",'#_9 Sort &amp; Filter'!B13),"-","")=SUBSTITUTE(CELL("format",'9 Sort &amp; Filter'!B13),"-",""),FALSE,CELL("format",'#_9 Sort &amp; Filter'!B13)="G",FALSE,AND(CELL("format",'#_9 Sort &amp; Filter'!B13)="F0",CELL("format",'9 Sort &amp; Filter'!B13)="G"),FALSE,TRUE,IFERROR(IF(MATCH(CELL("format",'#_9 Sort &amp; Filter'!B13),FormatCodes_SFX!$A$4:$A$53,0)&gt;0,TRUE),FALSE),TRUE,TRUE),"FormatMsg",TRUE,"PerfectMsg")</f>
        <v>PerfectMsg</v>
      </c>
      <c r="D13" s="179">
        <v>0</v>
      </c>
      <c r="I13" s="174"/>
    </row>
    <row r="14" spans="1:9" s="179" customFormat="1">
      <c r="A14" s="174"/>
      <c r="I14" s="174"/>
    </row>
    <row r="15" spans="1:9" s="179" customFormat="1">
      <c r="A15" s="174"/>
      <c r="B15" s="178">
        <v>0</v>
      </c>
      <c r="I15" s="174"/>
    </row>
    <row r="16" spans="1:9" s="179" customFormat="1">
      <c r="A16" s="174"/>
      <c r="B16" s="263" t="str">
        <f ca="1">_xlfn.IFS(ISBLANK('9 Sort &amp; Filter'!B16),"",IF(NOT(ISNA('#_9 Sort &amp; Filter'!B16)),IF(ISNA('9 Sort &amp; Filter'!B16),TRUE,FALSE),FALSE),"StuNAMsg",IF(AND(ISNA('#_9 Sort &amp; Filter'!B16),ISNA('9 Sort &amp; Filter'!B16)),TRUE,FALSE),"PerfectMsg",IF(NOT(ISERROR('#_9 Sort &amp; Filter'!B16)),IF(ISERROR('9 Sort &amp; Filter'!B16),TRUE,FALSE),FALSE),"StuErrorMsg",IF(TYPE('#_9 Sort &amp; Filter'!B16)&lt;&gt;TYPE('9 Sort &amp; Filter'!B16),TRUE,FALSE),"WrongTypeMsg",IF(_xlfn.ISFORMULA('#_9 Sort &amp; Filter'!B16),IF(NOT(_xlfn.ISFORMULA('9 Sort &amp; Filter'!B16)),TRUE),FALSE),"MissingFormulaMsg",IF(NOT(AND(ISNUMBER(FIND("[",_xlfn.FORMULATEXT('#_9 Sort &amp; Filter'!B16))),ISNUMBER(FIND("!",_xlfn.FORMULATEXT('#_9 Sort &amp; Filter'!B16))))),AND(ISNUMBER(FIND("[",_xlfn.FORMULATEXT('9 Sort &amp; Filter'!B16))),ISNUMBER(FIND("!",_xlfn.FORMULATEXT('9 Sort &amp; Filter'!B16)))),FALSE),"ExternalRefsMsg",IF(ISNUMBER('#_9 Sort &amp; Filter'!B16),IF(ABS('#_9 Sort &amp; Filter'!B16-'9 Sort &amp; Filter'!B16)&gt;0.00001,TRUE,FALSE),IF('#_9 Sort &amp; Filter'!B16&lt;&gt;'9 Sort &amp; Filter'!B16,TRUE,FALSE)),IF(ISNUMBER('#_9 Sort &amp; Filter'!B16),IF('#_9 Sort &amp; Filter'!B16&gt;'9 Sort &amp; Filter'!B16,"TooLow","TooHigh"),"WrongAnswer"),NOT(_xlfn.ISFORMULA('#_9 Sort &amp; Filter'!B16)),IF(_xlfn.IFS(ISTEXT('#_9 Sort &amp; Filter'!B16),FALSE,ISLOGICAL('#_9 Sort &amp; Filter'!B16),FALSE,SUBSTITUTE(CELL("format",'#_9 Sort &amp; Filter'!B16),"-","")=SUBSTITUTE(CELL("format",'9 Sort &amp; Filter'!B16),"-",""),FALSE,CELL("format",'#_9 Sort &amp; Filter'!B16)="G",FALSE,AND(CELL("format",'#_9 Sort &amp; Filter'!B16)="F0",CELL("format",'9 Sort &amp; Filter'!B16)="G"),FALSE,TRUE,IFERROR(IF(MATCH(CELL("format",'#_9 Sort &amp; Filter'!B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9 Sort &amp; Filter'!B16),_xlfn.FORMULATEXT('9 Sort &amp; Filter'!B16),'9 Sort &amp; Filter'!B16),"9","#"),"8","#"),"7","#"),"6","#"),"5","#"),"4","#"),"3","#"),"2","#"),"1","#"),"0","#"),"$","")," ",""),",","@"),"&gt;","@"),"&lt;","@"),"=","@"),")","@"),"(","@"),"^","@"),"/","@"),"+","@"),"*","@"),"-","@"))-LEN(SUBSTITUTE(SUBSTITUTE(SUBSTITUTE(SUBSTITUTE(SUBSTITUTE(SUBSTITUTE(SUBSTITUTE(SUBSTITUTE(SUBSTITUTE(SUBSTITUTE(SUBSTITUTE(SUBSTITUTE(SUBSTITUTE(SUBSTITUTE(SUBSTITUTE(SUBSTITUTE(SUBSTITUTE(SUBSTITUTE(SUBSTITUTE(SUBSTITUTE(SUBSTITUTE(SUBSTITUTE(SUBSTITUTE(SUBSTITUTE(IF(_xlfn.ISFORMULA('9 Sort &amp; Filter'!B16),_xlfn.FORMULATEXT('9 Sort &amp; Filter'!B16),'9 Sort &amp; Filter'!B16),"9","#"),"8","#"),"7","#"),"6","#"),"5","#"),"4","#"),"3","#"),"2","#"),"1","#"),"0","#"),"$","")," ",""),",","@"),"&gt;","@"),"&lt;","@"),"=","@"),")","@"),"(","@"),"^","@"),"/","@"),"+","@"),"*","@"),"-","@"),"@#","")))/2&gt;(LEN(SUBSTITUTE(SUBSTITUTE(SUBSTITUTE(SUBSTITUTE(SUBSTITUTE(SUBSTITUTE(SUBSTITUTE(SUBSTITUTE(SUBSTITUTE(SUBSTITUTE(SUBSTITUTE(SUBSTITUTE(SUBSTITUTE(SUBSTITUTE(SUBSTITUTE(SUBSTITUTE(SUBSTITUTE(SUBSTITUTE(SUBSTITUTE(SUBSTITUTE(SUBSTITUTE(SUBSTITUTE(SUBSTITUTE(IF(_xlfn.ISFORMULA('#_9 Sort &amp; Filter'!B16),_xlfn.FORMULATEXT('#_9 Sort &amp; Filter'!B16),'#_9 Sort &amp; Filter'!B16),"9","#"),"8","#"),"7","#"),"6","#"),"5","#"),"4","#"),"3","#"),"2","#"),"1","#"),"0","#"),"$","")," ",""),",","@"),"&gt;","@"),"&lt;","@"),"=","@"),")","@"),"(","@"),"^","@"),"/","@"),"+","@"),"*","@"),"-","@"))-LEN(SUBSTITUTE(SUBSTITUTE(SUBSTITUTE(SUBSTITUTE(SUBSTITUTE(SUBSTITUTE(SUBSTITUTE(SUBSTITUTE(SUBSTITUTE(SUBSTITUTE(SUBSTITUTE(SUBSTITUTE(SUBSTITUTE(SUBSTITUTE(SUBSTITUTE(SUBSTITUTE(SUBSTITUTE(SUBSTITUTE(SUBSTITUTE(SUBSTITUTE(SUBSTITUTE(SUBSTITUTE(SUBSTITUTE(SUBSTITUTE(IF(_xlfn.ISFORMULA('#_9 Sort &amp; Filter'!B16),_xlfn.FORMULATEXT('#_9 Sort &amp; Filter'!B16),'#_9 Sort &amp; Filter'!B16),"9","#"),"8","#"),"7","#"),"6","#"),"5","#"),"4","#"),"3","#"),"2","#"),"1","#"),"0","#"),"$","")," ",""),",","@"),"&gt;","@"),"&lt;","@"),"=","@"),")","@"),"(","@"),"^","@"),"/","@"),"+","@"),"*","@"),"-","@"),"@#","")))/2,TRUE,FALSE),"HardCodeMsg",IF(LEN(IF(_xlfn.ISFORMULA('9 Sort &amp; Filter'!B16),_xlfn.FORMULATEXT('9 Sort &amp; Filter'!B16),'9 Sort &amp; Filter'!B16))-LEN(SUBSTITUTE(IF(_xlfn.ISFORMULA('9 Sort &amp; Filter'!B16),_xlfn.FORMULATEXT('9 Sort &amp; Filter'!B16),'9 Sort &amp; Filter'!B16),"""",""))&gt;LEN(IF(_xlfn.ISFORMULA('#_9 Sort &amp; Filter'!B16),_xlfn.FORMULATEXT('#_9 Sort &amp; Filter'!B16),'#_9 Sort &amp; Filter'!B16))-LEN(SUBSTITUTE(IF(_xlfn.ISFORMULA('#_9 Sort &amp; Filter'!B16),_xlfn.FORMULATEXT('#_9 Sort &amp; Filter'!B16),'#_9 Sort &amp; Filter'!B16),"""","")),TRUE,FALSE),"HardQuoteMsg",IF(LEN(IF(_xlfn.ISFORMULA('9 Sort &amp; Filter'!B16),_xlfn.FORMULATEXT('9 Sort &amp; Filter'!B16),'9 Sort &amp; Filter'!B16))-LEN(SUBSTITUTE(IF(_xlfn.ISFORMULA('9 Sort &amp; Filter'!B16),_xlfn.FORMULATEXT('9 Sort &amp; Filter'!B16),'9 Sort &amp; Filter'!B16),"$",""))&lt;LEN(IF(_xlfn.ISFORMULA('#_9 Sort &amp; Filter'!B16),_xlfn.FORMULATEXT('#_9 Sort &amp; Filter'!B16),'#_9 Sort &amp; Filter'!B16))-LEN(SUBSTITUTE(IF(_xlfn.ISFORMULA('#_9 Sort &amp; Filter'!B16),_xlfn.FORMULATEXT('#_9 Sort &amp; Filter'!B16),'#_9 Sort &amp; Filter'!B16),"$","")),TRUE,FALSE),"MissingAbsMsg",_xlfn.IFS(ISTEXT('#_9 Sort &amp; Filter'!B16),FALSE,ISLOGICAL('#_9 Sort &amp; Filter'!B16),FALSE,SUBSTITUTE(CELL("format",'#_9 Sort &amp; Filter'!B16),"-","")=SUBSTITUTE(CELL("format",'9 Sort &amp; Filter'!B16),"-",""),FALSE,CELL("format",'#_9 Sort &amp; Filter'!B16)="G",FALSE,AND(CELL("format",'#_9 Sort &amp; Filter'!B16)="F0",CELL("format",'9 Sort &amp; Filter'!B16)="G"),FALSE,TRUE,IFERROR(IF(MATCH(CELL("format",'#_9 Sort &amp; Filter'!B16),FormatCodes_SFX!$A$4:$A$53,0)&gt;0,TRUE),FALSE),TRUE,TRUE),"FormatMsg",TRUE,"PerfectMsg")</f>
        <v>PerfectMsg</v>
      </c>
      <c r="D16" s="179">
        <v>0</v>
      </c>
      <c r="I16" s="174"/>
    </row>
    <row r="17" spans="2:9">
      <c r="B17" s="179"/>
      <c r="C17" s="179"/>
      <c r="D17" s="179"/>
      <c r="E17" s="179"/>
      <c r="F17" s="179"/>
      <c r="G17" s="179"/>
      <c r="H17" s="179"/>
    </row>
    <row r="18" spans="2:9">
      <c r="B18" s="179" t="s">
        <v>572</v>
      </c>
      <c r="C18" s="179" t="s">
        <v>573</v>
      </c>
      <c r="D18" s="179" t="s">
        <v>574</v>
      </c>
      <c r="E18" s="179" t="s">
        <v>575</v>
      </c>
      <c r="F18" s="179" t="s">
        <v>576</v>
      </c>
      <c r="G18" s="179" t="s">
        <v>577</v>
      </c>
      <c r="H18" s="179" t="s">
        <v>578</v>
      </c>
    </row>
    <row r="19" spans="2:9" s="179" customFormat="1" hidden="1">
      <c r="B19" s="179">
        <v>0</v>
      </c>
      <c r="C19" s="179">
        <v>0</v>
      </c>
      <c r="D19" s="282">
        <v>0</v>
      </c>
      <c r="E19" s="179">
        <v>0</v>
      </c>
      <c r="F19" s="179">
        <v>0</v>
      </c>
      <c r="G19" s="179">
        <v>0</v>
      </c>
      <c r="H19" s="221">
        <v>0</v>
      </c>
      <c r="I19" s="174"/>
    </row>
    <row r="20" spans="2:9" s="179" customFormat="1" hidden="1">
      <c r="B20" s="179">
        <v>0</v>
      </c>
      <c r="C20" s="179">
        <v>0</v>
      </c>
      <c r="D20" s="282">
        <v>0</v>
      </c>
      <c r="E20" s="179">
        <v>0</v>
      </c>
      <c r="F20" s="179">
        <v>0</v>
      </c>
      <c r="G20" s="179">
        <v>0</v>
      </c>
      <c r="H20" s="221">
        <v>0</v>
      </c>
      <c r="I20" s="174"/>
    </row>
    <row r="21" spans="2:9" s="179" customFormat="1">
      <c r="B21" s="179">
        <v>0</v>
      </c>
      <c r="C21" s="179">
        <v>0</v>
      </c>
      <c r="D21" s="282">
        <v>0</v>
      </c>
      <c r="E21" s="179">
        <v>0</v>
      </c>
      <c r="F21" s="179">
        <v>0</v>
      </c>
      <c r="G21" s="179">
        <v>0</v>
      </c>
      <c r="H21" s="221">
        <v>0</v>
      </c>
      <c r="I21" s="174"/>
    </row>
    <row r="22" spans="2:9" s="179" customFormat="1">
      <c r="B22" s="179">
        <v>0</v>
      </c>
      <c r="C22" s="179">
        <v>0</v>
      </c>
      <c r="D22" s="282">
        <v>0</v>
      </c>
      <c r="E22" s="179">
        <v>0</v>
      </c>
      <c r="F22" s="179">
        <v>0</v>
      </c>
      <c r="G22" s="179">
        <v>0</v>
      </c>
      <c r="H22" s="221">
        <v>0</v>
      </c>
      <c r="I22" s="174"/>
    </row>
    <row r="23" spans="2:9" s="179" customFormat="1" hidden="1">
      <c r="B23" s="179">
        <v>0</v>
      </c>
      <c r="C23" s="179">
        <v>0</v>
      </c>
      <c r="D23" s="282">
        <v>0</v>
      </c>
      <c r="E23" s="179">
        <v>0</v>
      </c>
      <c r="F23" s="179">
        <v>0</v>
      </c>
      <c r="G23" s="179">
        <v>0</v>
      </c>
      <c r="H23" s="221">
        <v>0</v>
      </c>
      <c r="I23" s="174"/>
    </row>
    <row r="24" spans="2:9" s="179" customFormat="1" hidden="1">
      <c r="B24" s="179">
        <v>0</v>
      </c>
      <c r="C24" s="179">
        <v>0</v>
      </c>
      <c r="D24" s="282">
        <v>0</v>
      </c>
      <c r="E24" s="179">
        <v>0</v>
      </c>
      <c r="F24" s="179">
        <v>0</v>
      </c>
      <c r="G24" s="179">
        <v>0</v>
      </c>
      <c r="H24" s="221">
        <v>0</v>
      </c>
      <c r="I24" s="174"/>
    </row>
    <row r="25" spans="2:9" s="179" customFormat="1" hidden="1">
      <c r="B25" s="179">
        <v>0</v>
      </c>
      <c r="C25" s="179">
        <v>0</v>
      </c>
      <c r="D25" s="282">
        <v>0</v>
      </c>
      <c r="E25" s="179">
        <v>0</v>
      </c>
      <c r="F25" s="179">
        <v>0</v>
      </c>
      <c r="G25" s="179">
        <v>0</v>
      </c>
      <c r="H25" s="221">
        <v>0</v>
      </c>
      <c r="I25" s="174"/>
    </row>
    <row r="26" spans="2:9" s="179" customFormat="1">
      <c r="B26" s="179">
        <v>0</v>
      </c>
      <c r="C26" s="179">
        <v>0</v>
      </c>
      <c r="D26" s="282">
        <v>0</v>
      </c>
      <c r="E26" s="179">
        <v>0</v>
      </c>
      <c r="F26" s="179">
        <v>0</v>
      </c>
      <c r="G26" s="179">
        <v>0</v>
      </c>
      <c r="H26" s="221">
        <v>0</v>
      </c>
      <c r="I26" s="174"/>
    </row>
    <row r="27" spans="2:9" s="179" customFormat="1" hidden="1">
      <c r="B27" s="179">
        <v>0</v>
      </c>
      <c r="C27" s="179">
        <v>0</v>
      </c>
      <c r="D27" s="282">
        <v>0</v>
      </c>
      <c r="E27" s="179">
        <v>0</v>
      </c>
      <c r="F27" s="179">
        <v>0</v>
      </c>
      <c r="G27" s="179">
        <v>0</v>
      </c>
      <c r="H27" s="221">
        <v>0</v>
      </c>
      <c r="I27" s="174"/>
    </row>
    <row r="28" spans="2:9" s="179" customFormat="1" hidden="1">
      <c r="B28" s="179">
        <v>0</v>
      </c>
      <c r="C28" s="179">
        <v>0</v>
      </c>
      <c r="D28" s="282">
        <v>0</v>
      </c>
      <c r="E28" s="179">
        <v>0</v>
      </c>
      <c r="F28" s="179">
        <v>0</v>
      </c>
      <c r="G28" s="179">
        <v>0</v>
      </c>
      <c r="H28" s="221">
        <v>0</v>
      </c>
      <c r="I28" s="174"/>
    </row>
    <row r="29" spans="2:9" s="179" customFormat="1" hidden="1">
      <c r="B29" s="179">
        <v>0</v>
      </c>
      <c r="C29" s="179">
        <v>0</v>
      </c>
      <c r="D29" s="282">
        <v>0</v>
      </c>
      <c r="E29" s="179">
        <v>0</v>
      </c>
      <c r="F29" s="179">
        <v>0</v>
      </c>
      <c r="G29" s="179">
        <v>0</v>
      </c>
      <c r="H29" s="221">
        <v>0</v>
      </c>
      <c r="I29" s="174"/>
    </row>
    <row r="30" spans="2:9" s="179" customFormat="1" hidden="1">
      <c r="B30" s="179">
        <v>0</v>
      </c>
      <c r="C30" s="179">
        <v>0</v>
      </c>
      <c r="D30" s="282">
        <v>0</v>
      </c>
      <c r="E30" s="179">
        <v>0</v>
      </c>
      <c r="F30" s="179">
        <v>0</v>
      </c>
      <c r="G30" s="179">
        <v>0</v>
      </c>
      <c r="H30" s="221">
        <v>0</v>
      </c>
      <c r="I30" s="174"/>
    </row>
    <row r="31" spans="2:9" s="179" customFormat="1" hidden="1">
      <c r="B31" s="179">
        <v>0</v>
      </c>
      <c r="C31" s="179">
        <v>0</v>
      </c>
      <c r="D31" s="282">
        <v>0</v>
      </c>
      <c r="E31" s="179">
        <v>0</v>
      </c>
      <c r="F31" s="179">
        <v>0</v>
      </c>
      <c r="G31" s="179">
        <v>0</v>
      </c>
      <c r="H31" s="221">
        <v>0</v>
      </c>
      <c r="I31" s="174"/>
    </row>
    <row r="32" spans="2:9" s="179" customFormat="1" hidden="1">
      <c r="B32" s="179">
        <v>0</v>
      </c>
      <c r="C32" s="179">
        <v>0</v>
      </c>
      <c r="D32" s="282">
        <v>0</v>
      </c>
      <c r="E32" s="179">
        <v>0</v>
      </c>
      <c r="F32" s="179">
        <v>0</v>
      </c>
      <c r="G32" s="179">
        <v>0</v>
      </c>
      <c r="H32" s="221">
        <v>0</v>
      </c>
      <c r="I32" s="174"/>
    </row>
    <row r="33" spans="2:9" s="179" customFormat="1" hidden="1">
      <c r="B33" s="179">
        <v>0</v>
      </c>
      <c r="C33" s="179">
        <v>0</v>
      </c>
      <c r="D33" s="282">
        <v>0</v>
      </c>
      <c r="E33" s="179">
        <v>0</v>
      </c>
      <c r="F33" s="179">
        <v>0</v>
      </c>
      <c r="G33" s="179">
        <v>0</v>
      </c>
      <c r="H33" s="221">
        <v>0</v>
      </c>
      <c r="I33" s="174"/>
    </row>
    <row r="34" spans="2:9" s="179" customFormat="1" hidden="1">
      <c r="B34" s="179">
        <v>0</v>
      </c>
      <c r="C34" s="179">
        <v>0</v>
      </c>
      <c r="D34" s="282">
        <v>0</v>
      </c>
      <c r="E34" s="179">
        <v>0</v>
      </c>
      <c r="F34" s="179">
        <v>0</v>
      </c>
      <c r="G34" s="179">
        <v>0</v>
      </c>
      <c r="H34" s="221">
        <v>0</v>
      </c>
      <c r="I34" s="174"/>
    </row>
    <row r="35" spans="2:9" s="179" customFormat="1" hidden="1">
      <c r="B35" s="179">
        <v>0</v>
      </c>
      <c r="C35" s="179">
        <v>0</v>
      </c>
      <c r="D35" s="282">
        <v>0</v>
      </c>
      <c r="E35" s="179">
        <v>0</v>
      </c>
      <c r="F35" s="179">
        <v>0</v>
      </c>
      <c r="G35" s="179">
        <v>0</v>
      </c>
      <c r="H35" s="221">
        <v>0</v>
      </c>
      <c r="I35" s="174"/>
    </row>
    <row r="36" spans="2:9" s="179" customFormat="1" hidden="1">
      <c r="B36" s="179">
        <v>0</v>
      </c>
      <c r="C36" s="179">
        <v>0</v>
      </c>
      <c r="D36" s="282">
        <v>0</v>
      </c>
      <c r="E36" s="179">
        <v>0</v>
      </c>
      <c r="F36" s="179">
        <v>0</v>
      </c>
      <c r="G36" s="179">
        <v>0</v>
      </c>
      <c r="H36" s="221">
        <v>0</v>
      </c>
      <c r="I36" s="174"/>
    </row>
    <row r="37" spans="2:9" s="179" customFormat="1" hidden="1">
      <c r="B37" s="179">
        <v>0</v>
      </c>
      <c r="C37" s="179">
        <v>0</v>
      </c>
      <c r="D37" s="282">
        <v>0</v>
      </c>
      <c r="E37" s="179">
        <v>0</v>
      </c>
      <c r="F37" s="179">
        <v>0</v>
      </c>
      <c r="G37" s="179">
        <v>0</v>
      </c>
      <c r="H37" s="221">
        <v>0</v>
      </c>
      <c r="I37" s="174"/>
    </row>
    <row r="38" spans="2:9" s="179" customFormat="1" hidden="1">
      <c r="B38" s="179">
        <v>0</v>
      </c>
      <c r="C38" s="179">
        <v>0</v>
      </c>
      <c r="D38" s="282">
        <v>0</v>
      </c>
      <c r="E38" s="179">
        <v>0</v>
      </c>
      <c r="F38" s="179">
        <v>0</v>
      </c>
      <c r="G38" s="179">
        <v>0</v>
      </c>
      <c r="H38" s="221">
        <v>0</v>
      </c>
      <c r="I38" s="174"/>
    </row>
    <row r="39" spans="2:9" s="179" customFormat="1" hidden="1">
      <c r="B39" s="179">
        <v>0</v>
      </c>
      <c r="C39" s="179">
        <v>0</v>
      </c>
      <c r="D39" s="282">
        <v>0</v>
      </c>
      <c r="E39" s="179">
        <v>0</v>
      </c>
      <c r="F39" s="179">
        <v>0</v>
      </c>
      <c r="G39" s="179">
        <v>0</v>
      </c>
      <c r="H39" s="221">
        <v>0</v>
      </c>
      <c r="I39" s="174"/>
    </row>
    <row r="40" spans="2:9" s="179" customFormat="1" hidden="1">
      <c r="B40" s="179">
        <v>0</v>
      </c>
      <c r="C40" s="179">
        <v>0</v>
      </c>
      <c r="D40" s="282">
        <v>0</v>
      </c>
      <c r="E40" s="179">
        <v>0</v>
      </c>
      <c r="F40" s="179">
        <v>0</v>
      </c>
      <c r="G40" s="179">
        <v>0</v>
      </c>
      <c r="H40" s="221">
        <v>0</v>
      </c>
      <c r="I40" s="174"/>
    </row>
    <row r="41" spans="2:9" s="179" customFormat="1" hidden="1">
      <c r="B41" s="179">
        <v>0</v>
      </c>
      <c r="C41" s="179">
        <v>0</v>
      </c>
      <c r="D41" s="282">
        <v>0</v>
      </c>
      <c r="E41" s="179">
        <v>0</v>
      </c>
      <c r="F41" s="179">
        <v>0</v>
      </c>
      <c r="G41" s="179">
        <v>0</v>
      </c>
      <c r="H41" s="221">
        <v>0</v>
      </c>
      <c r="I41" s="174"/>
    </row>
    <row r="42" spans="2:9" s="179" customFormat="1" hidden="1">
      <c r="B42" s="179">
        <v>0</v>
      </c>
      <c r="C42" s="179">
        <v>0</v>
      </c>
      <c r="D42" s="282">
        <v>0</v>
      </c>
      <c r="E42" s="179">
        <v>0</v>
      </c>
      <c r="F42" s="179">
        <v>0</v>
      </c>
      <c r="G42" s="179">
        <v>0</v>
      </c>
      <c r="H42" s="221">
        <v>0</v>
      </c>
      <c r="I42" s="174"/>
    </row>
    <row r="43" spans="2:9" s="179" customFormat="1" hidden="1">
      <c r="B43" s="179">
        <v>0</v>
      </c>
      <c r="C43" s="179">
        <v>0</v>
      </c>
      <c r="D43" s="282">
        <v>0</v>
      </c>
      <c r="E43" s="179">
        <v>0</v>
      </c>
      <c r="F43" s="179">
        <v>0</v>
      </c>
      <c r="G43" s="179">
        <v>0</v>
      </c>
      <c r="H43" s="221">
        <v>0</v>
      </c>
      <c r="I43" s="174"/>
    </row>
    <row r="44" spans="2:9" s="179" customFormat="1" hidden="1">
      <c r="B44" s="179">
        <v>0</v>
      </c>
      <c r="C44" s="179">
        <v>0</v>
      </c>
      <c r="D44" s="282">
        <v>0</v>
      </c>
      <c r="E44" s="179">
        <v>0</v>
      </c>
      <c r="F44" s="179">
        <v>0</v>
      </c>
      <c r="G44" s="179">
        <v>0</v>
      </c>
      <c r="H44" s="221">
        <v>0</v>
      </c>
      <c r="I44" s="174"/>
    </row>
    <row r="45" spans="2:9" s="179" customFormat="1" hidden="1">
      <c r="B45" s="179">
        <v>0</v>
      </c>
      <c r="C45" s="179">
        <v>0</v>
      </c>
      <c r="D45" s="282">
        <v>0</v>
      </c>
      <c r="E45" s="179">
        <v>0</v>
      </c>
      <c r="F45" s="179">
        <v>0</v>
      </c>
      <c r="G45" s="179">
        <v>0</v>
      </c>
      <c r="H45" s="221">
        <v>0</v>
      </c>
      <c r="I45" s="174"/>
    </row>
    <row r="46" spans="2:9" s="179" customFormat="1" hidden="1">
      <c r="B46" s="179">
        <v>0</v>
      </c>
      <c r="C46" s="179">
        <v>0</v>
      </c>
      <c r="D46" s="282">
        <v>0</v>
      </c>
      <c r="E46" s="179">
        <v>0</v>
      </c>
      <c r="F46" s="179">
        <v>0</v>
      </c>
      <c r="G46" s="179">
        <v>0</v>
      </c>
      <c r="H46" s="221">
        <v>0</v>
      </c>
      <c r="I46" s="174"/>
    </row>
    <row r="47" spans="2:9" s="179" customFormat="1" hidden="1">
      <c r="B47" s="179">
        <v>0</v>
      </c>
      <c r="C47" s="179">
        <v>0</v>
      </c>
      <c r="D47" s="282">
        <v>0</v>
      </c>
      <c r="E47" s="179">
        <v>0</v>
      </c>
      <c r="F47" s="179">
        <v>0</v>
      </c>
      <c r="G47" s="179">
        <v>0</v>
      </c>
      <c r="H47" s="221">
        <v>0</v>
      </c>
      <c r="I47" s="174"/>
    </row>
    <row r="48" spans="2:9" s="179" customFormat="1" hidden="1">
      <c r="B48" s="179">
        <v>0</v>
      </c>
      <c r="C48" s="179">
        <v>0</v>
      </c>
      <c r="D48" s="282">
        <v>0</v>
      </c>
      <c r="E48" s="179">
        <v>0</v>
      </c>
      <c r="F48" s="179">
        <v>0</v>
      </c>
      <c r="G48" s="179">
        <v>0</v>
      </c>
      <c r="H48" s="221">
        <v>0</v>
      </c>
      <c r="I48" s="174"/>
    </row>
    <row r="49" spans="2:8">
      <c r="B49" s="179">
        <v>0</v>
      </c>
      <c r="C49" s="179">
        <v>0</v>
      </c>
      <c r="D49" s="282">
        <v>0</v>
      </c>
      <c r="E49" s="179">
        <v>0</v>
      </c>
      <c r="F49" s="179">
        <v>0</v>
      </c>
      <c r="G49" s="179">
        <v>0</v>
      </c>
      <c r="H49" s="221">
        <v>0</v>
      </c>
    </row>
    <row r="50" spans="2:8" hidden="1">
      <c r="B50" s="179">
        <v>0</v>
      </c>
      <c r="C50" s="179">
        <v>0</v>
      </c>
      <c r="D50" s="282">
        <v>0</v>
      </c>
      <c r="E50" s="179">
        <v>0</v>
      </c>
      <c r="F50" s="179">
        <v>0</v>
      </c>
      <c r="G50" s="179">
        <v>0</v>
      </c>
      <c r="H50" s="221">
        <v>0</v>
      </c>
    </row>
    <row r="51" spans="2:8" hidden="1">
      <c r="B51" s="179">
        <v>0</v>
      </c>
      <c r="C51" s="179">
        <v>0</v>
      </c>
      <c r="D51" s="282">
        <v>0</v>
      </c>
      <c r="E51" s="179">
        <v>0</v>
      </c>
      <c r="F51" s="179">
        <v>0</v>
      </c>
      <c r="G51" s="179">
        <v>0</v>
      </c>
      <c r="H51" s="221">
        <v>0</v>
      </c>
    </row>
    <row r="52" spans="2:8" hidden="1">
      <c r="B52" s="179">
        <v>0</v>
      </c>
      <c r="C52" s="179">
        <v>0</v>
      </c>
      <c r="D52" s="282">
        <v>0</v>
      </c>
      <c r="E52" s="179">
        <v>0</v>
      </c>
      <c r="F52" s="179">
        <v>0</v>
      </c>
      <c r="G52" s="179">
        <v>0</v>
      </c>
      <c r="H52" s="221">
        <v>0</v>
      </c>
    </row>
    <row r="53" spans="2:8" hidden="1">
      <c r="B53" s="179">
        <v>0</v>
      </c>
      <c r="C53" s="179">
        <v>0</v>
      </c>
      <c r="D53" s="282">
        <v>0</v>
      </c>
      <c r="E53" s="179">
        <v>0</v>
      </c>
      <c r="F53" s="179">
        <v>0</v>
      </c>
      <c r="G53" s="179">
        <v>0</v>
      </c>
      <c r="H53" s="221">
        <v>0</v>
      </c>
    </row>
    <row r="54" spans="2:8" hidden="1">
      <c r="B54" s="179">
        <v>0</v>
      </c>
      <c r="C54" s="179">
        <v>0</v>
      </c>
      <c r="D54" s="282">
        <v>0</v>
      </c>
      <c r="E54" s="179">
        <v>0</v>
      </c>
      <c r="F54" s="179">
        <v>0</v>
      </c>
      <c r="G54" s="179">
        <v>0</v>
      </c>
      <c r="H54" s="221">
        <v>0</v>
      </c>
    </row>
    <row r="55" spans="2:8" hidden="1">
      <c r="B55" s="179">
        <v>0</v>
      </c>
      <c r="C55" s="179">
        <v>0</v>
      </c>
      <c r="D55" s="282">
        <v>0</v>
      </c>
      <c r="E55" s="179">
        <v>0</v>
      </c>
      <c r="F55" s="179">
        <v>0</v>
      </c>
      <c r="G55" s="179">
        <v>0</v>
      </c>
      <c r="H55" s="221">
        <v>0</v>
      </c>
    </row>
    <row r="56" spans="2:8" hidden="1">
      <c r="B56" s="179">
        <v>0</v>
      </c>
      <c r="C56" s="179">
        <v>0</v>
      </c>
      <c r="D56" s="282">
        <v>0</v>
      </c>
      <c r="E56" s="179">
        <v>0</v>
      </c>
      <c r="F56" s="179">
        <v>0</v>
      </c>
      <c r="G56" s="179">
        <v>0</v>
      </c>
      <c r="H56" s="221">
        <v>0</v>
      </c>
    </row>
    <row r="57" spans="2:8" hidden="1">
      <c r="B57" s="179">
        <v>0</v>
      </c>
      <c r="C57" s="179">
        <v>0</v>
      </c>
      <c r="D57" s="282">
        <v>0</v>
      </c>
      <c r="E57" s="179">
        <v>0</v>
      </c>
      <c r="F57" s="179">
        <v>0</v>
      </c>
      <c r="G57" s="179">
        <v>0</v>
      </c>
      <c r="H57" s="221">
        <v>0</v>
      </c>
    </row>
    <row r="58" spans="2:8" hidden="1">
      <c r="B58" s="179">
        <v>0</v>
      </c>
      <c r="C58" s="179">
        <v>0</v>
      </c>
      <c r="D58" s="282">
        <v>0</v>
      </c>
      <c r="E58" s="179">
        <v>0</v>
      </c>
      <c r="F58" s="179">
        <v>0</v>
      </c>
      <c r="G58" s="179">
        <v>0</v>
      </c>
      <c r="H58" s="221">
        <v>0</v>
      </c>
    </row>
    <row r="59" spans="2:8" hidden="1">
      <c r="B59" s="179">
        <v>0</v>
      </c>
      <c r="C59" s="179">
        <v>0</v>
      </c>
      <c r="D59" s="282">
        <v>0</v>
      </c>
      <c r="E59" s="179">
        <v>0</v>
      </c>
      <c r="F59" s="179">
        <v>0</v>
      </c>
      <c r="G59" s="179">
        <v>0</v>
      </c>
      <c r="H59" s="221">
        <v>0</v>
      </c>
    </row>
    <row r="60" spans="2:8">
      <c r="B60" s="179">
        <v>0</v>
      </c>
      <c r="C60" s="179">
        <v>0</v>
      </c>
      <c r="D60" s="282">
        <v>0</v>
      </c>
      <c r="E60" s="179">
        <v>0</v>
      </c>
      <c r="F60" s="179">
        <v>0</v>
      </c>
      <c r="G60" s="179">
        <v>0</v>
      </c>
      <c r="H60" s="221">
        <v>0</v>
      </c>
    </row>
    <row r="61" spans="2:8">
      <c r="B61" s="179">
        <v>0</v>
      </c>
      <c r="C61" s="179">
        <v>0</v>
      </c>
      <c r="D61" s="282">
        <v>0</v>
      </c>
      <c r="E61" s="179">
        <v>0</v>
      </c>
      <c r="F61" s="179">
        <v>0</v>
      </c>
      <c r="G61" s="179">
        <v>0</v>
      </c>
      <c r="H61" s="221">
        <v>0</v>
      </c>
    </row>
    <row r="62" spans="2:8" hidden="1">
      <c r="B62" s="179">
        <v>0</v>
      </c>
      <c r="C62" s="179">
        <v>0</v>
      </c>
      <c r="D62" s="282">
        <v>0</v>
      </c>
      <c r="E62" s="179">
        <v>0</v>
      </c>
      <c r="F62" s="179">
        <v>0</v>
      </c>
      <c r="G62" s="179">
        <v>0</v>
      </c>
      <c r="H62" s="221">
        <v>0</v>
      </c>
    </row>
    <row r="63" spans="2:8" hidden="1">
      <c r="B63" s="179">
        <v>0</v>
      </c>
      <c r="C63" s="179">
        <v>0</v>
      </c>
      <c r="D63" s="282">
        <v>0</v>
      </c>
      <c r="E63" s="179">
        <v>0</v>
      </c>
      <c r="F63" s="179">
        <v>0</v>
      </c>
      <c r="G63" s="179">
        <v>0</v>
      </c>
      <c r="H63" s="221">
        <v>0</v>
      </c>
    </row>
    <row r="64" spans="2:8" hidden="1">
      <c r="B64" s="179">
        <v>0</v>
      </c>
      <c r="C64" s="179">
        <v>0</v>
      </c>
      <c r="D64" s="282">
        <v>0</v>
      </c>
      <c r="E64" s="179">
        <v>0</v>
      </c>
      <c r="F64" s="179">
        <v>0</v>
      </c>
      <c r="G64" s="179">
        <v>0</v>
      </c>
      <c r="H64" s="221">
        <v>0</v>
      </c>
    </row>
    <row r="65" spans="2:8" hidden="1">
      <c r="B65" s="179">
        <v>0</v>
      </c>
      <c r="C65" s="179">
        <v>0</v>
      </c>
      <c r="D65" s="282">
        <v>0</v>
      </c>
      <c r="E65" s="179">
        <v>0</v>
      </c>
      <c r="F65" s="179">
        <v>0</v>
      </c>
      <c r="G65" s="179">
        <v>0</v>
      </c>
      <c r="H65" s="221">
        <v>0</v>
      </c>
    </row>
    <row r="66" spans="2:8" hidden="1">
      <c r="B66" s="179">
        <v>0</v>
      </c>
      <c r="C66" s="179">
        <v>0</v>
      </c>
      <c r="D66" s="282">
        <v>0</v>
      </c>
      <c r="E66" s="179">
        <v>0</v>
      </c>
      <c r="F66" s="179">
        <v>0</v>
      </c>
      <c r="G66" s="179">
        <v>0</v>
      </c>
      <c r="H66" s="221">
        <v>0</v>
      </c>
    </row>
    <row r="67" spans="2:8" hidden="1">
      <c r="B67" s="179">
        <v>0</v>
      </c>
      <c r="C67" s="179">
        <v>0</v>
      </c>
      <c r="D67" s="282">
        <v>0</v>
      </c>
      <c r="E67" s="179">
        <v>0</v>
      </c>
      <c r="F67" s="179">
        <v>0</v>
      </c>
      <c r="G67" s="179">
        <v>0</v>
      </c>
      <c r="H67" s="221">
        <v>0</v>
      </c>
    </row>
    <row r="68" spans="2:8" hidden="1">
      <c r="B68" s="179">
        <v>0</v>
      </c>
      <c r="C68" s="179">
        <v>0</v>
      </c>
      <c r="D68" s="282">
        <v>0</v>
      </c>
      <c r="E68" s="179">
        <v>0</v>
      </c>
      <c r="F68" s="179">
        <v>0</v>
      </c>
      <c r="G68" s="179">
        <v>0</v>
      </c>
      <c r="H68" s="221">
        <v>0</v>
      </c>
    </row>
    <row r="69" spans="2:8" hidden="1">
      <c r="B69" s="179">
        <v>0</v>
      </c>
      <c r="C69" s="179">
        <v>0</v>
      </c>
      <c r="D69" s="282">
        <v>0</v>
      </c>
      <c r="E69" s="179">
        <v>0</v>
      </c>
      <c r="F69" s="179">
        <v>0</v>
      </c>
      <c r="G69" s="179">
        <v>0</v>
      </c>
      <c r="H69" s="221">
        <v>0</v>
      </c>
    </row>
    <row r="70" spans="2:8" hidden="1">
      <c r="B70" s="179">
        <v>0</v>
      </c>
      <c r="C70" s="179">
        <v>0</v>
      </c>
      <c r="D70" s="282">
        <v>0</v>
      </c>
      <c r="E70" s="179">
        <v>0</v>
      </c>
      <c r="F70" s="179">
        <v>0</v>
      </c>
      <c r="G70" s="179">
        <v>0</v>
      </c>
      <c r="H70" s="221">
        <v>0</v>
      </c>
    </row>
    <row r="71" spans="2:8" hidden="1">
      <c r="B71" s="179">
        <v>0</v>
      </c>
      <c r="C71" s="179">
        <v>0</v>
      </c>
      <c r="D71" s="282">
        <v>0</v>
      </c>
      <c r="E71" s="179">
        <v>0</v>
      </c>
      <c r="F71" s="179">
        <v>0</v>
      </c>
      <c r="G71" s="179">
        <v>0</v>
      </c>
      <c r="H71" s="221">
        <v>0</v>
      </c>
    </row>
    <row r="72" spans="2:8" hidden="1">
      <c r="B72" s="179">
        <v>0</v>
      </c>
      <c r="C72" s="179">
        <v>0</v>
      </c>
      <c r="D72" s="282">
        <v>0</v>
      </c>
      <c r="E72" s="179">
        <v>0</v>
      </c>
      <c r="F72" s="179">
        <v>0</v>
      </c>
      <c r="G72" s="179">
        <v>0</v>
      </c>
      <c r="H72" s="221">
        <v>0</v>
      </c>
    </row>
    <row r="73" spans="2:8" hidden="1">
      <c r="B73" s="179">
        <v>0</v>
      </c>
      <c r="C73" s="179">
        <v>0</v>
      </c>
      <c r="D73" s="282">
        <v>0</v>
      </c>
      <c r="E73" s="179">
        <v>0</v>
      </c>
      <c r="F73" s="179">
        <v>0</v>
      </c>
      <c r="G73" s="179">
        <v>0</v>
      </c>
      <c r="H73" s="221">
        <v>0</v>
      </c>
    </row>
    <row r="74" spans="2:8" hidden="1">
      <c r="B74" s="179">
        <v>0</v>
      </c>
      <c r="C74" s="179">
        <v>0</v>
      </c>
      <c r="D74" s="282">
        <v>0</v>
      </c>
      <c r="E74" s="179">
        <v>0</v>
      </c>
      <c r="F74" s="179">
        <v>0</v>
      </c>
      <c r="G74" s="179">
        <v>0</v>
      </c>
      <c r="H74" s="221">
        <v>0</v>
      </c>
    </row>
    <row r="75" spans="2:8" hidden="1">
      <c r="B75" s="179">
        <v>0</v>
      </c>
      <c r="C75" s="179">
        <v>0</v>
      </c>
      <c r="D75" s="282">
        <v>0</v>
      </c>
      <c r="E75" s="179">
        <v>0</v>
      </c>
      <c r="F75" s="179">
        <v>0</v>
      </c>
      <c r="G75" s="179">
        <v>0</v>
      </c>
      <c r="H75" s="221">
        <v>0</v>
      </c>
    </row>
    <row r="76" spans="2:8" hidden="1">
      <c r="B76" s="179">
        <v>0</v>
      </c>
      <c r="C76" s="179">
        <v>0</v>
      </c>
      <c r="D76" s="282">
        <v>0</v>
      </c>
      <c r="E76" s="179">
        <v>0</v>
      </c>
      <c r="F76" s="179">
        <v>0</v>
      </c>
      <c r="G76" s="179">
        <v>0</v>
      </c>
      <c r="H76" s="221">
        <v>0</v>
      </c>
    </row>
    <row r="77" spans="2:8" hidden="1">
      <c r="B77" s="179">
        <v>0</v>
      </c>
      <c r="C77" s="179">
        <v>0</v>
      </c>
      <c r="D77" s="282">
        <v>0</v>
      </c>
      <c r="E77" s="179">
        <v>0</v>
      </c>
      <c r="F77" s="179">
        <v>0</v>
      </c>
      <c r="G77" s="179">
        <v>0</v>
      </c>
      <c r="H77" s="221">
        <v>0</v>
      </c>
    </row>
    <row r="78" spans="2:8" hidden="1">
      <c r="B78" s="179">
        <v>0</v>
      </c>
      <c r="C78" s="179">
        <v>0</v>
      </c>
      <c r="D78" s="282">
        <v>0</v>
      </c>
      <c r="E78" s="179">
        <v>0</v>
      </c>
      <c r="F78" s="179">
        <v>0</v>
      </c>
      <c r="G78" s="179">
        <v>0</v>
      </c>
      <c r="H78" s="221">
        <v>0</v>
      </c>
    </row>
    <row r="79" spans="2:8" hidden="1">
      <c r="B79" s="179">
        <v>0</v>
      </c>
      <c r="C79" s="179">
        <v>0</v>
      </c>
      <c r="D79" s="282">
        <v>0</v>
      </c>
      <c r="E79" s="179">
        <v>0</v>
      </c>
      <c r="F79" s="179">
        <v>0</v>
      </c>
      <c r="G79" s="179">
        <v>0</v>
      </c>
      <c r="H79" s="221">
        <v>0</v>
      </c>
    </row>
    <row r="80" spans="2:8" hidden="1">
      <c r="B80" s="179">
        <v>0</v>
      </c>
      <c r="C80" s="179">
        <v>0</v>
      </c>
      <c r="D80" s="282">
        <v>0</v>
      </c>
      <c r="E80" s="179">
        <v>0</v>
      </c>
      <c r="F80" s="179">
        <v>0</v>
      </c>
      <c r="G80" s="179">
        <v>0</v>
      </c>
      <c r="H80" s="221">
        <v>0</v>
      </c>
    </row>
    <row r="81" spans="2:8" hidden="1">
      <c r="B81" s="179">
        <v>0</v>
      </c>
      <c r="C81" s="179">
        <v>0</v>
      </c>
      <c r="D81" s="282">
        <v>0</v>
      </c>
      <c r="E81" s="179">
        <v>0</v>
      </c>
      <c r="F81" s="179">
        <v>0</v>
      </c>
      <c r="G81" s="179">
        <v>0</v>
      </c>
      <c r="H81" s="221">
        <v>0</v>
      </c>
    </row>
    <row r="82" spans="2:8" hidden="1">
      <c r="B82" s="179">
        <v>0</v>
      </c>
      <c r="C82" s="179">
        <v>0</v>
      </c>
      <c r="D82" s="282">
        <v>0</v>
      </c>
      <c r="E82" s="179">
        <v>0</v>
      </c>
      <c r="F82" s="179">
        <v>0</v>
      </c>
      <c r="G82" s="179">
        <v>0</v>
      </c>
      <c r="H82" s="221">
        <v>0</v>
      </c>
    </row>
    <row r="83" spans="2:8" hidden="1">
      <c r="B83" s="179">
        <v>0</v>
      </c>
      <c r="C83" s="179">
        <v>0</v>
      </c>
      <c r="D83" s="282">
        <v>0</v>
      </c>
      <c r="E83" s="179">
        <v>0</v>
      </c>
      <c r="F83" s="179">
        <v>0</v>
      </c>
      <c r="G83" s="179">
        <v>0</v>
      </c>
      <c r="H83" s="221">
        <v>0</v>
      </c>
    </row>
    <row r="84" spans="2:8" hidden="1">
      <c r="B84" s="179">
        <v>0</v>
      </c>
      <c r="C84" s="179">
        <v>0</v>
      </c>
      <c r="D84" s="282">
        <v>0</v>
      </c>
      <c r="E84" s="179">
        <v>0</v>
      </c>
      <c r="F84" s="179">
        <v>0</v>
      </c>
      <c r="G84" s="179">
        <v>0</v>
      </c>
      <c r="H84" s="221">
        <v>0</v>
      </c>
    </row>
    <row r="85" spans="2:8" hidden="1">
      <c r="B85" s="179">
        <v>0</v>
      </c>
      <c r="C85" s="179">
        <v>0</v>
      </c>
      <c r="D85" s="282">
        <v>0</v>
      </c>
      <c r="E85" s="179">
        <v>0</v>
      </c>
      <c r="F85" s="179">
        <v>0</v>
      </c>
      <c r="G85" s="179">
        <v>0</v>
      </c>
      <c r="H85" s="221">
        <v>0</v>
      </c>
    </row>
    <row r="86" spans="2:8" hidden="1">
      <c r="B86" s="179">
        <v>0</v>
      </c>
      <c r="C86" s="179">
        <v>0</v>
      </c>
      <c r="D86" s="282">
        <v>0</v>
      </c>
      <c r="E86" s="179">
        <v>0</v>
      </c>
      <c r="F86" s="179">
        <v>0</v>
      </c>
      <c r="G86" s="179">
        <v>0</v>
      </c>
      <c r="H86" s="221">
        <v>0</v>
      </c>
    </row>
    <row r="87" spans="2:8" hidden="1">
      <c r="B87" s="179">
        <v>0</v>
      </c>
      <c r="C87" s="179">
        <v>0</v>
      </c>
      <c r="D87" s="282">
        <v>0</v>
      </c>
      <c r="E87" s="179">
        <v>0</v>
      </c>
      <c r="F87" s="179">
        <v>0</v>
      </c>
      <c r="G87" s="179">
        <v>0</v>
      </c>
      <c r="H87" s="221">
        <v>0</v>
      </c>
    </row>
    <row r="88" spans="2:8" hidden="1">
      <c r="B88" s="179">
        <v>0</v>
      </c>
      <c r="C88" s="179">
        <v>0</v>
      </c>
      <c r="D88" s="282">
        <v>0</v>
      </c>
      <c r="E88" s="179">
        <v>0</v>
      </c>
      <c r="F88" s="179">
        <v>0</v>
      </c>
      <c r="G88" s="179">
        <v>0</v>
      </c>
      <c r="H88" s="221">
        <v>0</v>
      </c>
    </row>
    <row r="89" spans="2:8" hidden="1">
      <c r="B89" s="179">
        <v>0</v>
      </c>
      <c r="C89" s="179">
        <v>0</v>
      </c>
      <c r="D89" s="282">
        <v>0</v>
      </c>
      <c r="E89" s="179">
        <v>0</v>
      </c>
      <c r="F89" s="179">
        <v>0</v>
      </c>
      <c r="G89" s="179">
        <v>0</v>
      </c>
      <c r="H89" s="221">
        <v>0</v>
      </c>
    </row>
    <row r="90" spans="2:8" hidden="1">
      <c r="B90" s="179">
        <v>0</v>
      </c>
      <c r="C90" s="179">
        <v>0</v>
      </c>
      <c r="D90" s="282">
        <v>0</v>
      </c>
      <c r="E90" s="179">
        <v>0</v>
      </c>
      <c r="F90" s="179">
        <v>0</v>
      </c>
      <c r="G90" s="179">
        <v>0</v>
      </c>
      <c r="H90" s="221">
        <v>0</v>
      </c>
    </row>
    <row r="91" spans="2:8" hidden="1">
      <c r="B91" s="179">
        <v>0</v>
      </c>
      <c r="C91" s="179">
        <v>0</v>
      </c>
      <c r="D91" s="282">
        <v>0</v>
      </c>
      <c r="E91" s="179">
        <v>0</v>
      </c>
      <c r="F91" s="179">
        <v>0</v>
      </c>
      <c r="G91" s="179">
        <v>0</v>
      </c>
      <c r="H91" s="221">
        <v>0</v>
      </c>
    </row>
    <row r="92" spans="2:8" hidden="1">
      <c r="B92" s="179">
        <v>0</v>
      </c>
      <c r="C92" s="179">
        <v>0</v>
      </c>
      <c r="D92" s="282">
        <v>0</v>
      </c>
      <c r="E92" s="179">
        <v>0</v>
      </c>
      <c r="F92" s="179">
        <v>0</v>
      </c>
      <c r="G92" s="179">
        <v>0</v>
      </c>
      <c r="H92" s="221">
        <v>0</v>
      </c>
    </row>
    <row r="93" spans="2:8" hidden="1">
      <c r="B93" s="179">
        <v>0</v>
      </c>
      <c r="C93" s="179">
        <v>0</v>
      </c>
      <c r="D93" s="282">
        <v>0</v>
      </c>
      <c r="E93" s="179">
        <v>0</v>
      </c>
      <c r="F93" s="179">
        <v>0</v>
      </c>
      <c r="G93" s="179">
        <v>0</v>
      </c>
      <c r="H93" s="221">
        <v>0</v>
      </c>
    </row>
    <row r="94" spans="2:8" hidden="1">
      <c r="B94" s="179">
        <v>0</v>
      </c>
      <c r="C94" s="179">
        <v>0</v>
      </c>
      <c r="D94" s="282">
        <v>0</v>
      </c>
      <c r="E94" s="179">
        <v>0</v>
      </c>
      <c r="F94" s="179">
        <v>0</v>
      </c>
      <c r="G94" s="179">
        <v>0</v>
      </c>
      <c r="H94" s="221">
        <v>0</v>
      </c>
    </row>
    <row r="95" spans="2:8" hidden="1">
      <c r="B95" s="179">
        <v>0</v>
      </c>
      <c r="C95" s="179">
        <v>0</v>
      </c>
      <c r="D95" s="282">
        <v>0</v>
      </c>
      <c r="E95" s="179">
        <v>0</v>
      </c>
      <c r="F95" s="179">
        <v>0</v>
      </c>
      <c r="G95" s="179">
        <v>0</v>
      </c>
      <c r="H95" s="221">
        <v>0</v>
      </c>
    </row>
    <row r="96" spans="2:8" hidden="1">
      <c r="B96" s="179">
        <v>0</v>
      </c>
      <c r="C96" s="179">
        <v>0</v>
      </c>
      <c r="D96" s="282">
        <v>0</v>
      </c>
      <c r="E96" s="179">
        <v>0</v>
      </c>
      <c r="F96" s="179">
        <v>0</v>
      </c>
      <c r="G96" s="179">
        <v>0</v>
      </c>
      <c r="H96" s="221">
        <v>0</v>
      </c>
    </row>
    <row r="97" spans="2:8" hidden="1">
      <c r="B97" s="179">
        <v>0</v>
      </c>
      <c r="C97" s="179">
        <v>0</v>
      </c>
      <c r="D97" s="282">
        <v>0</v>
      </c>
      <c r="E97" s="179">
        <v>0</v>
      </c>
      <c r="F97" s="179">
        <v>0</v>
      </c>
      <c r="G97" s="179">
        <v>0</v>
      </c>
      <c r="H97" s="221">
        <v>0</v>
      </c>
    </row>
    <row r="98" spans="2:8" hidden="1">
      <c r="B98" s="179">
        <v>0</v>
      </c>
      <c r="C98" s="179">
        <v>0</v>
      </c>
      <c r="D98" s="282">
        <v>0</v>
      </c>
      <c r="E98" s="179">
        <v>0</v>
      </c>
      <c r="F98" s="179">
        <v>0</v>
      </c>
      <c r="G98" s="179">
        <v>0</v>
      </c>
      <c r="H98" s="221">
        <v>0</v>
      </c>
    </row>
    <row r="99" spans="2:8" hidden="1">
      <c r="B99" s="179">
        <v>0</v>
      </c>
      <c r="C99" s="179">
        <v>0</v>
      </c>
      <c r="D99" s="282">
        <v>0</v>
      </c>
      <c r="E99" s="179">
        <v>0</v>
      </c>
      <c r="F99" s="179">
        <v>0</v>
      </c>
      <c r="G99" s="179">
        <v>0</v>
      </c>
      <c r="H99" s="221">
        <v>0</v>
      </c>
    </row>
    <row r="100" spans="2:8" hidden="1">
      <c r="B100" s="179">
        <v>0</v>
      </c>
      <c r="C100" s="179">
        <v>0</v>
      </c>
      <c r="D100" s="282">
        <v>0</v>
      </c>
      <c r="E100" s="179">
        <v>0</v>
      </c>
      <c r="F100" s="179">
        <v>0</v>
      </c>
      <c r="G100" s="179">
        <v>0</v>
      </c>
      <c r="H100" s="221">
        <v>0</v>
      </c>
    </row>
    <row r="101" spans="2:8" hidden="1">
      <c r="B101" s="179">
        <v>0</v>
      </c>
      <c r="C101" s="179">
        <v>0</v>
      </c>
      <c r="D101" s="282">
        <v>0</v>
      </c>
      <c r="E101" s="179">
        <v>0</v>
      </c>
      <c r="F101" s="179">
        <v>0</v>
      </c>
      <c r="G101" s="179">
        <v>0</v>
      </c>
      <c r="H101" s="221">
        <v>0</v>
      </c>
    </row>
    <row r="102" spans="2:8" hidden="1">
      <c r="B102" s="179">
        <v>0</v>
      </c>
      <c r="C102" s="179">
        <v>0</v>
      </c>
      <c r="D102" s="282">
        <v>0</v>
      </c>
      <c r="E102" s="179">
        <v>0</v>
      </c>
      <c r="F102" s="179">
        <v>0</v>
      </c>
      <c r="G102" s="179">
        <v>0</v>
      </c>
      <c r="H102" s="221">
        <v>0</v>
      </c>
    </row>
    <row r="103" spans="2:8" hidden="1">
      <c r="B103" s="179">
        <v>0</v>
      </c>
      <c r="C103" s="179">
        <v>0</v>
      </c>
      <c r="D103" s="282">
        <v>0</v>
      </c>
      <c r="E103" s="179">
        <v>0</v>
      </c>
      <c r="F103" s="179">
        <v>0</v>
      </c>
      <c r="G103" s="179">
        <v>0</v>
      </c>
      <c r="H103" s="221">
        <v>0</v>
      </c>
    </row>
    <row r="104" spans="2:8" hidden="1">
      <c r="B104" s="179">
        <v>0</v>
      </c>
      <c r="C104" s="179">
        <v>0</v>
      </c>
      <c r="D104" s="282">
        <v>0</v>
      </c>
      <c r="E104" s="179">
        <v>0</v>
      </c>
      <c r="F104" s="179">
        <v>0</v>
      </c>
      <c r="G104" s="179">
        <v>0</v>
      </c>
      <c r="H104" s="221">
        <v>0</v>
      </c>
    </row>
    <row r="105" spans="2:8" hidden="1">
      <c r="B105" s="179">
        <v>0</v>
      </c>
      <c r="C105" s="179">
        <v>0</v>
      </c>
      <c r="D105" s="282">
        <v>0</v>
      </c>
      <c r="E105" s="179">
        <v>0</v>
      </c>
      <c r="F105" s="179">
        <v>0</v>
      </c>
      <c r="G105" s="179">
        <v>0</v>
      </c>
      <c r="H105" s="221">
        <v>0</v>
      </c>
    </row>
    <row r="106" spans="2:8" hidden="1">
      <c r="B106" s="179">
        <v>0</v>
      </c>
      <c r="C106" s="179">
        <v>0</v>
      </c>
      <c r="D106" s="282">
        <v>0</v>
      </c>
      <c r="E106" s="179">
        <v>0</v>
      </c>
      <c r="F106" s="179">
        <v>0</v>
      </c>
      <c r="G106" s="179">
        <v>0</v>
      </c>
      <c r="H106" s="221">
        <v>0</v>
      </c>
    </row>
    <row r="107" spans="2:8" hidden="1">
      <c r="B107" s="179">
        <v>0</v>
      </c>
      <c r="C107" s="179">
        <v>0</v>
      </c>
      <c r="D107" s="282">
        <v>0</v>
      </c>
      <c r="E107" s="179">
        <v>0</v>
      </c>
      <c r="F107" s="179">
        <v>0</v>
      </c>
      <c r="G107" s="179">
        <v>0</v>
      </c>
      <c r="H107" s="221">
        <v>0</v>
      </c>
    </row>
    <row r="108" spans="2:8" hidden="1">
      <c r="B108" s="179">
        <v>0</v>
      </c>
      <c r="C108" s="179">
        <v>0</v>
      </c>
      <c r="D108" s="282">
        <v>0</v>
      </c>
      <c r="E108" s="179">
        <v>0</v>
      </c>
      <c r="F108" s="179">
        <v>0</v>
      </c>
      <c r="G108" s="179">
        <v>0</v>
      </c>
      <c r="H108" s="221">
        <v>0</v>
      </c>
    </row>
    <row r="109" spans="2:8" hidden="1">
      <c r="B109" s="179">
        <v>0</v>
      </c>
      <c r="C109" s="179">
        <v>0</v>
      </c>
      <c r="D109" s="282">
        <v>0</v>
      </c>
      <c r="E109" s="179">
        <v>0</v>
      </c>
      <c r="F109" s="179">
        <v>0</v>
      </c>
      <c r="G109" s="179">
        <v>0</v>
      </c>
      <c r="H109" s="221">
        <v>0</v>
      </c>
    </row>
    <row r="110" spans="2:8" hidden="1">
      <c r="B110" s="179">
        <v>0</v>
      </c>
      <c r="C110" s="179">
        <v>0</v>
      </c>
      <c r="D110" s="282">
        <v>0</v>
      </c>
      <c r="E110" s="179">
        <v>0</v>
      </c>
      <c r="F110" s="179">
        <v>0</v>
      </c>
      <c r="G110" s="179">
        <v>0</v>
      </c>
      <c r="H110" s="221">
        <v>0</v>
      </c>
    </row>
    <row r="111" spans="2:8" hidden="1">
      <c r="B111" s="179">
        <v>0</v>
      </c>
      <c r="C111" s="179">
        <v>0</v>
      </c>
      <c r="D111" s="282">
        <v>0</v>
      </c>
      <c r="E111" s="179">
        <v>0</v>
      </c>
      <c r="F111" s="179">
        <v>0</v>
      </c>
      <c r="G111" s="179">
        <v>0</v>
      </c>
      <c r="H111" s="221">
        <v>0</v>
      </c>
    </row>
    <row r="112" spans="2:8" hidden="1">
      <c r="B112" s="179">
        <v>0</v>
      </c>
      <c r="C112" s="179">
        <v>0</v>
      </c>
      <c r="D112" s="282">
        <v>0</v>
      </c>
      <c r="E112" s="179">
        <v>0</v>
      </c>
      <c r="F112" s="179">
        <v>0</v>
      </c>
      <c r="G112" s="179">
        <v>0</v>
      </c>
      <c r="H112" s="221">
        <v>0</v>
      </c>
    </row>
    <row r="113" spans="2:8" hidden="1">
      <c r="B113" s="179">
        <v>0</v>
      </c>
      <c r="C113" s="179">
        <v>0</v>
      </c>
      <c r="D113" s="282">
        <v>0</v>
      </c>
      <c r="E113" s="179">
        <v>0</v>
      </c>
      <c r="F113" s="179">
        <v>0</v>
      </c>
      <c r="G113" s="179">
        <v>0</v>
      </c>
      <c r="H113" s="221">
        <v>0</v>
      </c>
    </row>
    <row r="114" spans="2:8" hidden="1">
      <c r="B114" s="179">
        <v>0</v>
      </c>
      <c r="C114" s="179">
        <v>0</v>
      </c>
      <c r="D114" s="282">
        <v>0</v>
      </c>
      <c r="E114" s="179">
        <v>0</v>
      </c>
      <c r="F114" s="179">
        <v>0</v>
      </c>
      <c r="G114" s="179">
        <v>0</v>
      </c>
      <c r="H114" s="221">
        <v>0</v>
      </c>
    </row>
    <row r="115" spans="2:8" hidden="1">
      <c r="B115" s="179">
        <v>0</v>
      </c>
      <c r="C115" s="179">
        <v>0</v>
      </c>
      <c r="D115" s="282">
        <v>0</v>
      </c>
      <c r="E115" s="179">
        <v>0</v>
      </c>
      <c r="F115" s="179">
        <v>0</v>
      </c>
      <c r="G115" s="179">
        <v>0</v>
      </c>
      <c r="H115" s="221">
        <v>0</v>
      </c>
    </row>
    <row r="116" spans="2:8" hidden="1">
      <c r="B116" s="179">
        <v>0</v>
      </c>
      <c r="C116" s="179">
        <v>0</v>
      </c>
      <c r="D116" s="282">
        <v>0</v>
      </c>
      <c r="E116" s="179">
        <v>0</v>
      </c>
      <c r="F116" s="179">
        <v>0</v>
      </c>
      <c r="G116" s="179">
        <v>0</v>
      </c>
      <c r="H116" s="221">
        <v>0</v>
      </c>
    </row>
    <row r="117" spans="2:8" hidden="1">
      <c r="B117" s="179">
        <v>0</v>
      </c>
      <c r="C117" s="179">
        <v>0</v>
      </c>
      <c r="D117" s="282">
        <v>0</v>
      </c>
      <c r="E117" s="179">
        <v>0</v>
      </c>
      <c r="F117" s="179">
        <v>0</v>
      </c>
      <c r="G117" s="179">
        <v>0</v>
      </c>
      <c r="H117" s="221">
        <v>0</v>
      </c>
    </row>
    <row r="118" spans="2:8" hidden="1">
      <c r="B118" s="179">
        <v>0</v>
      </c>
      <c r="C118" s="179">
        <v>0</v>
      </c>
      <c r="D118" s="282">
        <v>0</v>
      </c>
      <c r="E118" s="179">
        <v>0</v>
      </c>
      <c r="F118" s="179">
        <v>0</v>
      </c>
      <c r="G118" s="179">
        <v>0</v>
      </c>
      <c r="H118" s="221">
        <v>0</v>
      </c>
    </row>
    <row r="119" spans="2:8" hidden="1">
      <c r="B119" s="179">
        <v>0</v>
      </c>
      <c r="C119" s="179">
        <v>0</v>
      </c>
      <c r="D119" s="282">
        <v>0</v>
      </c>
      <c r="E119" s="179">
        <v>0</v>
      </c>
      <c r="F119" s="179">
        <v>0</v>
      </c>
      <c r="G119" s="179">
        <v>0</v>
      </c>
      <c r="H119" s="221">
        <v>0</v>
      </c>
    </row>
    <row r="120" spans="2:8" hidden="1">
      <c r="B120" s="179">
        <v>0</v>
      </c>
      <c r="C120" s="179">
        <v>0</v>
      </c>
      <c r="D120" s="282">
        <v>0</v>
      </c>
      <c r="E120" s="179">
        <v>0</v>
      </c>
      <c r="F120" s="179">
        <v>0</v>
      </c>
      <c r="G120" s="179">
        <v>0</v>
      </c>
      <c r="H120" s="221">
        <v>0</v>
      </c>
    </row>
    <row r="121" spans="2:8" hidden="1">
      <c r="B121" s="179">
        <v>0</v>
      </c>
      <c r="C121" s="179">
        <v>0</v>
      </c>
      <c r="D121" s="282">
        <v>0</v>
      </c>
      <c r="E121" s="179">
        <v>0</v>
      </c>
      <c r="F121" s="179">
        <v>0</v>
      </c>
      <c r="G121" s="179">
        <v>0</v>
      </c>
      <c r="H121" s="221">
        <v>0</v>
      </c>
    </row>
    <row r="122" spans="2:8" hidden="1">
      <c r="B122" s="179">
        <v>0</v>
      </c>
      <c r="C122" s="179">
        <v>0</v>
      </c>
      <c r="D122" s="282">
        <v>0</v>
      </c>
      <c r="E122" s="179">
        <v>0</v>
      </c>
      <c r="F122" s="179">
        <v>0</v>
      </c>
      <c r="G122" s="179">
        <v>0</v>
      </c>
      <c r="H122" s="221">
        <v>0</v>
      </c>
    </row>
    <row r="123" spans="2:8" hidden="1">
      <c r="B123" s="179">
        <v>0</v>
      </c>
      <c r="C123" s="179">
        <v>0</v>
      </c>
      <c r="D123" s="282">
        <v>0</v>
      </c>
      <c r="E123" s="179">
        <v>0</v>
      </c>
      <c r="F123" s="179">
        <v>0</v>
      </c>
      <c r="G123" s="179">
        <v>0</v>
      </c>
      <c r="H123" s="221">
        <v>0</v>
      </c>
    </row>
    <row r="124" spans="2:8" hidden="1">
      <c r="B124" s="179">
        <v>0</v>
      </c>
      <c r="C124" s="179">
        <v>0</v>
      </c>
      <c r="D124" s="282">
        <v>0</v>
      </c>
      <c r="E124" s="179">
        <v>0</v>
      </c>
      <c r="F124" s="179">
        <v>0</v>
      </c>
      <c r="G124" s="179">
        <v>0</v>
      </c>
      <c r="H124" s="221">
        <v>0</v>
      </c>
    </row>
    <row r="125" spans="2:8" hidden="1">
      <c r="B125" s="179">
        <v>0</v>
      </c>
      <c r="C125" s="179">
        <v>0</v>
      </c>
      <c r="D125" s="282">
        <v>0</v>
      </c>
      <c r="E125" s="179">
        <v>0</v>
      </c>
      <c r="F125" s="179">
        <v>0</v>
      </c>
      <c r="G125" s="179">
        <v>0</v>
      </c>
      <c r="H125" s="221">
        <v>0</v>
      </c>
    </row>
    <row r="126" spans="2:8" hidden="1">
      <c r="B126" s="179">
        <v>0</v>
      </c>
      <c r="C126" s="179">
        <v>0</v>
      </c>
      <c r="D126" s="282">
        <v>0</v>
      </c>
      <c r="E126" s="179">
        <v>0</v>
      </c>
      <c r="F126" s="179">
        <v>0</v>
      </c>
      <c r="G126" s="179">
        <v>0</v>
      </c>
      <c r="H126" s="221">
        <v>0</v>
      </c>
    </row>
    <row r="127" spans="2:8" hidden="1">
      <c r="B127" s="179">
        <v>0</v>
      </c>
      <c r="C127" s="179">
        <v>0</v>
      </c>
      <c r="D127" s="282">
        <v>0</v>
      </c>
      <c r="E127" s="179">
        <v>0</v>
      </c>
      <c r="F127" s="179">
        <v>0</v>
      </c>
      <c r="G127" s="179">
        <v>0</v>
      </c>
      <c r="H127" s="221">
        <v>0</v>
      </c>
    </row>
    <row r="128" spans="2:8" hidden="1">
      <c r="B128" s="179">
        <v>0</v>
      </c>
      <c r="C128" s="179">
        <v>0</v>
      </c>
      <c r="D128" s="282">
        <v>0</v>
      </c>
      <c r="E128" s="179">
        <v>0</v>
      </c>
      <c r="F128" s="179">
        <v>0</v>
      </c>
      <c r="G128" s="179">
        <v>0</v>
      </c>
      <c r="H128" s="221">
        <v>0</v>
      </c>
    </row>
    <row r="129" spans="2:8" hidden="1">
      <c r="B129" s="179">
        <v>0</v>
      </c>
      <c r="C129" s="179">
        <v>0</v>
      </c>
      <c r="D129" s="282">
        <v>0</v>
      </c>
      <c r="E129" s="179">
        <v>0</v>
      </c>
      <c r="F129" s="179">
        <v>0</v>
      </c>
      <c r="G129" s="179">
        <v>0</v>
      </c>
      <c r="H129" s="221">
        <v>0</v>
      </c>
    </row>
    <row r="130" spans="2:8" hidden="1">
      <c r="B130" s="179">
        <v>0</v>
      </c>
      <c r="C130" s="179">
        <v>0</v>
      </c>
      <c r="D130" s="282">
        <v>0</v>
      </c>
      <c r="E130" s="179">
        <v>0</v>
      </c>
      <c r="F130" s="179">
        <v>0</v>
      </c>
      <c r="G130" s="179">
        <v>0</v>
      </c>
      <c r="H130" s="221">
        <v>0</v>
      </c>
    </row>
    <row r="131" spans="2:8" hidden="1">
      <c r="B131" s="179">
        <v>0</v>
      </c>
      <c r="C131" s="179">
        <v>0</v>
      </c>
      <c r="D131" s="282">
        <v>0</v>
      </c>
      <c r="E131" s="179">
        <v>0</v>
      </c>
      <c r="F131" s="179">
        <v>0</v>
      </c>
      <c r="G131" s="179">
        <v>0</v>
      </c>
      <c r="H131" s="221">
        <v>0</v>
      </c>
    </row>
    <row r="132" spans="2:8" hidden="1">
      <c r="B132" s="179">
        <v>0</v>
      </c>
      <c r="C132" s="179">
        <v>0</v>
      </c>
      <c r="D132" s="282">
        <v>0</v>
      </c>
      <c r="E132" s="179">
        <v>0</v>
      </c>
      <c r="F132" s="179">
        <v>0</v>
      </c>
      <c r="G132" s="179">
        <v>0</v>
      </c>
      <c r="H132" s="221">
        <v>0</v>
      </c>
    </row>
    <row r="133" spans="2:8" hidden="1">
      <c r="B133" s="179">
        <v>0</v>
      </c>
      <c r="C133" s="179">
        <v>0</v>
      </c>
      <c r="D133" s="282">
        <v>0</v>
      </c>
      <c r="E133" s="179">
        <v>0</v>
      </c>
      <c r="F133" s="179">
        <v>0</v>
      </c>
      <c r="G133" s="179">
        <v>0</v>
      </c>
      <c r="H133" s="221">
        <v>0</v>
      </c>
    </row>
    <row r="134" spans="2:8" hidden="1">
      <c r="B134" s="179">
        <v>0</v>
      </c>
      <c r="C134" s="179">
        <v>0</v>
      </c>
      <c r="D134" s="282">
        <v>0</v>
      </c>
      <c r="E134" s="179">
        <v>0</v>
      </c>
      <c r="F134" s="179">
        <v>0</v>
      </c>
      <c r="G134" s="179">
        <v>0</v>
      </c>
      <c r="H134" s="221">
        <v>0</v>
      </c>
    </row>
    <row r="135" spans="2:8" hidden="1">
      <c r="B135" s="179">
        <v>0</v>
      </c>
      <c r="C135" s="179">
        <v>0</v>
      </c>
      <c r="D135" s="282">
        <v>0</v>
      </c>
      <c r="E135" s="179">
        <v>0</v>
      </c>
      <c r="F135" s="179">
        <v>0</v>
      </c>
      <c r="G135" s="179">
        <v>0</v>
      </c>
      <c r="H135" s="221">
        <v>0</v>
      </c>
    </row>
    <row r="136" spans="2:8" hidden="1">
      <c r="B136" s="179">
        <v>0</v>
      </c>
      <c r="C136" s="179">
        <v>0</v>
      </c>
      <c r="D136" s="282">
        <v>0</v>
      </c>
      <c r="E136" s="179">
        <v>0</v>
      </c>
      <c r="F136" s="179">
        <v>0</v>
      </c>
      <c r="G136" s="179">
        <v>0</v>
      </c>
      <c r="H136" s="221">
        <v>0</v>
      </c>
    </row>
    <row r="137" spans="2:8" hidden="1">
      <c r="B137" s="179">
        <v>0</v>
      </c>
      <c r="C137" s="179">
        <v>0</v>
      </c>
      <c r="D137" s="282">
        <v>0</v>
      </c>
      <c r="E137" s="179">
        <v>0</v>
      </c>
      <c r="F137" s="179">
        <v>0</v>
      </c>
      <c r="G137" s="179">
        <v>0</v>
      </c>
      <c r="H137" s="221">
        <v>0</v>
      </c>
    </row>
    <row r="138" spans="2:8" hidden="1">
      <c r="B138" s="179">
        <v>0</v>
      </c>
      <c r="C138" s="179">
        <v>0</v>
      </c>
      <c r="D138" s="282">
        <v>0</v>
      </c>
      <c r="E138" s="179">
        <v>0</v>
      </c>
      <c r="F138" s="179">
        <v>0</v>
      </c>
      <c r="G138" s="179">
        <v>0</v>
      </c>
      <c r="H138" s="221">
        <v>0</v>
      </c>
    </row>
    <row r="139" spans="2:8" hidden="1">
      <c r="B139" s="179">
        <v>0</v>
      </c>
      <c r="C139" s="179">
        <v>0</v>
      </c>
      <c r="D139" s="282">
        <v>0</v>
      </c>
      <c r="E139" s="179">
        <v>0</v>
      </c>
      <c r="F139" s="179">
        <v>0</v>
      </c>
      <c r="G139" s="179">
        <v>0</v>
      </c>
      <c r="H139" s="221">
        <v>0</v>
      </c>
    </row>
    <row r="140" spans="2:8" hidden="1">
      <c r="B140" s="179">
        <v>0</v>
      </c>
      <c r="C140" s="179">
        <v>0</v>
      </c>
      <c r="D140" s="282">
        <v>0</v>
      </c>
      <c r="E140" s="179">
        <v>0</v>
      </c>
      <c r="F140" s="179">
        <v>0</v>
      </c>
      <c r="G140" s="179">
        <v>0</v>
      </c>
      <c r="H140" s="221">
        <v>0</v>
      </c>
    </row>
    <row r="141" spans="2:8" hidden="1">
      <c r="B141" s="179">
        <v>0</v>
      </c>
      <c r="C141" s="179">
        <v>0</v>
      </c>
      <c r="D141" s="282">
        <v>0</v>
      </c>
      <c r="E141" s="179">
        <v>0</v>
      </c>
      <c r="F141" s="179">
        <v>0</v>
      </c>
      <c r="G141" s="179">
        <v>0</v>
      </c>
      <c r="H141" s="221">
        <v>0</v>
      </c>
    </row>
    <row r="142" spans="2:8" hidden="1">
      <c r="B142" s="179">
        <v>0</v>
      </c>
      <c r="C142" s="179">
        <v>0</v>
      </c>
      <c r="D142" s="282">
        <v>0</v>
      </c>
      <c r="E142" s="179">
        <v>0</v>
      </c>
      <c r="F142" s="179">
        <v>0</v>
      </c>
      <c r="G142" s="179">
        <v>0</v>
      </c>
      <c r="H142" s="221">
        <v>0</v>
      </c>
    </row>
    <row r="143" spans="2:8" hidden="1">
      <c r="B143" s="179">
        <v>0</v>
      </c>
      <c r="C143" s="179">
        <v>0</v>
      </c>
      <c r="D143" s="282">
        <v>0</v>
      </c>
      <c r="E143" s="179">
        <v>0</v>
      </c>
      <c r="F143" s="179">
        <v>0</v>
      </c>
      <c r="G143" s="179">
        <v>0</v>
      </c>
      <c r="H143" s="221">
        <v>0</v>
      </c>
    </row>
    <row r="144" spans="2:8" hidden="1">
      <c r="B144" s="179">
        <v>0</v>
      </c>
      <c r="C144" s="179">
        <v>0</v>
      </c>
      <c r="D144" s="282">
        <v>0</v>
      </c>
      <c r="E144" s="179">
        <v>0</v>
      </c>
      <c r="F144" s="179">
        <v>0</v>
      </c>
      <c r="G144" s="179">
        <v>0</v>
      </c>
      <c r="H144" s="221">
        <v>0</v>
      </c>
    </row>
    <row r="145" spans="2:8" hidden="1">
      <c r="B145" s="179">
        <v>0</v>
      </c>
      <c r="C145" s="179">
        <v>0</v>
      </c>
      <c r="D145" s="282">
        <v>0</v>
      </c>
      <c r="E145" s="179">
        <v>0</v>
      </c>
      <c r="F145" s="179">
        <v>0</v>
      </c>
      <c r="G145" s="179">
        <v>0</v>
      </c>
      <c r="H145" s="221">
        <v>0</v>
      </c>
    </row>
    <row r="146" spans="2:8" hidden="1">
      <c r="B146" s="179">
        <v>0</v>
      </c>
      <c r="C146" s="179">
        <v>0</v>
      </c>
      <c r="D146" s="282">
        <v>0</v>
      </c>
      <c r="E146" s="179">
        <v>0</v>
      </c>
      <c r="F146" s="179">
        <v>0</v>
      </c>
      <c r="G146" s="179">
        <v>0</v>
      </c>
      <c r="H146" s="221">
        <v>0</v>
      </c>
    </row>
    <row r="147" spans="2:8" hidden="1">
      <c r="B147" s="179">
        <v>0</v>
      </c>
      <c r="C147" s="179">
        <v>0</v>
      </c>
      <c r="D147" s="282">
        <v>0</v>
      </c>
      <c r="E147" s="179">
        <v>0</v>
      </c>
      <c r="F147" s="179">
        <v>0</v>
      </c>
      <c r="G147" s="179">
        <v>0</v>
      </c>
      <c r="H147" s="221">
        <v>0</v>
      </c>
    </row>
    <row r="148" spans="2:8" hidden="1">
      <c r="B148" s="179">
        <v>0</v>
      </c>
      <c r="C148" s="179">
        <v>0</v>
      </c>
      <c r="D148" s="282">
        <v>0</v>
      </c>
      <c r="E148" s="179">
        <v>0</v>
      </c>
      <c r="F148" s="179">
        <v>0</v>
      </c>
      <c r="G148" s="179">
        <v>0</v>
      </c>
      <c r="H148" s="221">
        <v>0</v>
      </c>
    </row>
    <row r="149" spans="2:8" hidden="1">
      <c r="B149" s="179">
        <v>0</v>
      </c>
      <c r="C149" s="179">
        <v>0</v>
      </c>
      <c r="D149" s="282">
        <v>0</v>
      </c>
      <c r="E149" s="179">
        <v>0</v>
      </c>
      <c r="F149" s="179">
        <v>0</v>
      </c>
      <c r="G149" s="179">
        <v>0</v>
      </c>
      <c r="H149" s="221">
        <v>0</v>
      </c>
    </row>
    <row r="150" spans="2:8" hidden="1">
      <c r="B150" s="179">
        <v>0</v>
      </c>
      <c r="C150" s="179">
        <v>0</v>
      </c>
      <c r="D150" s="282">
        <v>0</v>
      </c>
      <c r="E150" s="179">
        <v>0</v>
      </c>
      <c r="F150" s="179">
        <v>0</v>
      </c>
      <c r="G150" s="179">
        <v>0</v>
      </c>
      <c r="H150" s="221">
        <v>0</v>
      </c>
    </row>
    <row r="151" spans="2:8" hidden="1">
      <c r="B151" s="179">
        <v>0</v>
      </c>
      <c r="C151" s="179">
        <v>0</v>
      </c>
      <c r="D151" s="282">
        <v>0</v>
      </c>
      <c r="E151" s="179">
        <v>0</v>
      </c>
      <c r="F151" s="179">
        <v>0</v>
      </c>
      <c r="G151" s="179">
        <v>0</v>
      </c>
      <c r="H151" s="221">
        <v>0</v>
      </c>
    </row>
    <row r="152" spans="2:8" hidden="1">
      <c r="B152" s="179">
        <v>0</v>
      </c>
      <c r="C152" s="179">
        <v>0</v>
      </c>
      <c r="D152" s="282">
        <v>0</v>
      </c>
      <c r="E152" s="179">
        <v>0</v>
      </c>
      <c r="F152" s="179">
        <v>0</v>
      </c>
      <c r="G152" s="179">
        <v>0</v>
      </c>
      <c r="H152" s="221">
        <v>0</v>
      </c>
    </row>
    <row r="153" spans="2:8" hidden="1">
      <c r="B153" s="179">
        <v>0</v>
      </c>
      <c r="C153" s="179">
        <v>0</v>
      </c>
      <c r="D153" s="282">
        <v>0</v>
      </c>
      <c r="E153" s="179">
        <v>0</v>
      </c>
      <c r="F153" s="179">
        <v>0</v>
      </c>
      <c r="G153" s="179">
        <v>0</v>
      </c>
      <c r="H153" s="221">
        <v>0</v>
      </c>
    </row>
    <row r="154" spans="2:8" hidden="1">
      <c r="B154" s="179">
        <v>0</v>
      </c>
      <c r="C154" s="179">
        <v>0</v>
      </c>
      <c r="D154" s="282">
        <v>0</v>
      </c>
      <c r="E154" s="179">
        <v>0</v>
      </c>
      <c r="F154" s="179">
        <v>0</v>
      </c>
      <c r="G154" s="179">
        <v>0</v>
      </c>
      <c r="H154" s="221">
        <v>0</v>
      </c>
    </row>
    <row r="155" spans="2:8" hidden="1">
      <c r="B155" s="179">
        <v>0</v>
      </c>
      <c r="C155" s="179">
        <v>0</v>
      </c>
      <c r="D155" s="282">
        <v>0</v>
      </c>
      <c r="E155" s="179">
        <v>0</v>
      </c>
      <c r="F155" s="179">
        <v>0</v>
      </c>
      <c r="G155" s="179">
        <v>0</v>
      </c>
      <c r="H155" s="221">
        <v>0</v>
      </c>
    </row>
    <row r="156" spans="2:8" hidden="1">
      <c r="B156" s="179">
        <v>0</v>
      </c>
      <c r="C156" s="179">
        <v>0</v>
      </c>
      <c r="D156" s="282">
        <v>0</v>
      </c>
      <c r="E156" s="179">
        <v>0</v>
      </c>
      <c r="F156" s="179">
        <v>0</v>
      </c>
      <c r="G156" s="179">
        <v>0</v>
      </c>
      <c r="H156" s="221">
        <v>0</v>
      </c>
    </row>
    <row r="157" spans="2:8" hidden="1">
      <c r="B157" s="179">
        <v>0</v>
      </c>
      <c r="C157" s="179">
        <v>0</v>
      </c>
      <c r="D157" s="282">
        <v>0</v>
      </c>
      <c r="E157" s="179">
        <v>0</v>
      </c>
      <c r="F157" s="179">
        <v>0</v>
      </c>
      <c r="G157" s="179">
        <v>0</v>
      </c>
      <c r="H157" s="221">
        <v>0</v>
      </c>
    </row>
    <row r="158" spans="2:8" hidden="1">
      <c r="B158" s="179">
        <v>0</v>
      </c>
      <c r="C158" s="179">
        <v>0</v>
      </c>
      <c r="D158" s="282">
        <v>0</v>
      </c>
      <c r="E158" s="179">
        <v>0</v>
      </c>
      <c r="F158" s="179">
        <v>0</v>
      </c>
      <c r="G158" s="179">
        <v>0</v>
      </c>
      <c r="H158" s="221">
        <v>0</v>
      </c>
    </row>
    <row r="159" spans="2:8" hidden="1">
      <c r="B159" s="179">
        <v>0</v>
      </c>
      <c r="C159" s="179">
        <v>0</v>
      </c>
      <c r="D159" s="282">
        <v>0</v>
      </c>
      <c r="E159" s="179">
        <v>0</v>
      </c>
      <c r="F159" s="179">
        <v>0</v>
      </c>
      <c r="G159" s="179">
        <v>0</v>
      </c>
      <c r="H159" s="221">
        <v>0</v>
      </c>
    </row>
    <row r="160" spans="2:8" hidden="1">
      <c r="B160" s="179">
        <v>0</v>
      </c>
      <c r="C160" s="179">
        <v>0</v>
      </c>
      <c r="D160" s="282">
        <v>0</v>
      </c>
      <c r="E160" s="179">
        <v>0</v>
      </c>
      <c r="F160" s="179">
        <v>0</v>
      </c>
      <c r="G160" s="179">
        <v>0</v>
      </c>
      <c r="H160" s="221">
        <v>0</v>
      </c>
    </row>
    <row r="161" spans="2:8" hidden="1">
      <c r="B161" s="179">
        <v>0</v>
      </c>
      <c r="C161" s="179">
        <v>0</v>
      </c>
      <c r="D161" s="282">
        <v>0</v>
      </c>
      <c r="E161" s="179">
        <v>0</v>
      </c>
      <c r="F161" s="179">
        <v>0</v>
      </c>
      <c r="G161" s="179">
        <v>0</v>
      </c>
      <c r="H161" s="221">
        <v>0</v>
      </c>
    </row>
    <row r="162" spans="2:8" hidden="1">
      <c r="B162" s="179">
        <v>0</v>
      </c>
      <c r="C162" s="179">
        <v>0</v>
      </c>
      <c r="D162" s="282">
        <v>0</v>
      </c>
      <c r="E162" s="179">
        <v>0</v>
      </c>
      <c r="F162" s="179">
        <v>0</v>
      </c>
      <c r="G162" s="179">
        <v>0</v>
      </c>
      <c r="H162" s="221">
        <v>0</v>
      </c>
    </row>
    <row r="163" spans="2:8" hidden="1">
      <c r="B163" s="179">
        <v>0</v>
      </c>
      <c r="C163" s="179">
        <v>0</v>
      </c>
      <c r="D163" s="282">
        <v>0</v>
      </c>
      <c r="E163" s="179">
        <v>0</v>
      </c>
      <c r="F163" s="179">
        <v>0</v>
      </c>
      <c r="G163" s="179">
        <v>0</v>
      </c>
      <c r="H163" s="221">
        <v>0</v>
      </c>
    </row>
    <row r="164" spans="2:8" hidden="1">
      <c r="B164" s="179">
        <v>0</v>
      </c>
      <c r="C164" s="179">
        <v>0</v>
      </c>
      <c r="D164" s="282">
        <v>0</v>
      </c>
      <c r="E164" s="179">
        <v>0</v>
      </c>
      <c r="F164" s="179">
        <v>0</v>
      </c>
      <c r="G164" s="179">
        <v>0</v>
      </c>
      <c r="H164" s="221">
        <v>0</v>
      </c>
    </row>
    <row r="165" spans="2:8" hidden="1">
      <c r="B165" s="179">
        <v>0</v>
      </c>
      <c r="C165" s="179">
        <v>0</v>
      </c>
      <c r="D165" s="282">
        <v>0</v>
      </c>
      <c r="E165" s="179">
        <v>0</v>
      </c>
      <c r="F165" s="179">
        <v>0</v>
      </c>
      <c r="G165" s="179">
        <v>0</v>
      </c>
      <c r="H165" s="221">
        <v>0</v>
      </c>
    </row>
    <row r="166" spans="2:8" hidden="1">
      <c r="B166" s="179">
        <v>0</v>
      </c>
      <c r="C166" s="179">
        <v>0</v>
      </c>
      <c r="D166" s="282">
        <v>0</v>
      </c>
      <c r="E166" s="179">
        <v>0</v>
      </c>
      <c r="F166" s="179">
        <v>0</v>
      </c>
      <c r="G166" s="179">
        <v>0</v>
      </c>
      <c r="H166" s="221">
        <v>0</v>
      </c>
    </row>
    <row r="167" spans="2:8" hidden="1">
      <c r="B167" s="179">
        <v>0</v>
      </c>
      <c r="C167" s="179">
        <v>0</v>
      </c>
      <c r="D167" s="282">
        <v>0</v>
      </c>
      <c r="E167" s="179">
        <v>0</v>
      </c>
      <c r="F167" s="179">
        <v>0</v>
      </c>
      <c r="G167" s="179">
        <v>0</v>
      </c>
      <c r="H167" s="221">
        <v>0</v>
      </c>
    </row>
    <row r="168" spans="2:8" hidden="1">
      <c r="B168" s="179">
        <v>0</v>
      </c>
      <c r="C168" s="179">
        <v>0</v>
      </c>
      <c r="D168" s="282">
        <v>0</v>
      </c>
      <c r="E168" s="179">
        <v>0</v>
      </c>
      <c r="F168" s="179">
        <v>0</v>
      </c>
      <c r="G168" s="179">
        <v>0</v>
      </c>
      <c r="H168" s="221">
        <v>0</v>
      </c>
    </row>
    <row r="169" spans="2:8" hidden="1">
      <c r="B169" s="179">
        <v>0</v>
      </c>
      <c r="C169" s="179">
        <v>0</v>
      </c>
      <c r="D169" s="282">
        <v>0</v>
      </c>
      <c r="E169" s="179">
        <v>0</v>
      </c>
      <c r="F169" s="179">
        <v>0</v>
      </c>
      <c r="G169" s="179">
        <v>0</v>
      </c>
      <c r="H169" s="221">
        <v>0</v>
      </c>
    </row>
    <row r="170" spans="2:8" hidden="1">
      <c r="B170" s="179">
        <v>0</v>
      </c>
      <c r="C170" s="179">
        <v>0</v>
      </c>
      <c r="D170" s="282">
        <v>0</v>
      </c>
      <c r="E170" s="179">
        <v>0</v>
      </c>
      <c r="F170" s="179">
        <v>0</v>
      </c>
      <c r="G170" s="179">
        <v>0</v>
      </c>
      <c r="H170" s="221">
        <v>0</v>
      </c>
    </row>
    <row r="171" spans="2:8" hidden="1">
      <c r="B171" s="179">
        <v>0</v>
      </c>
      <c r="C171" s="179">
        <v>0</v>
      </c>
      <c r="D171" s="282">
        <v>0</v>
      </c>
      <c r="E171" s="179">
        <v>0</v>
      </c>
      <c r="F171" s="179">
        <v>0</v>
      </c>
      <c r="G171" s="179">
        <v>0</v>
      </c>
      <c r="H171" s="221">
        <v>0</v>
      </c>
    </row>
    <row r="172" spans="2:8" hidden="1">
      <c r="B172" s="179">
        <v>0</v>
      </c>
      <c r="C172" s="179">
        <v>0</v>
      </c>
      <c r="D172" s="282">
        <v>0</v>
      </c>
      <c r="E172" s="179">
        <v>0</v>
      </c>
      <c r="F172" s="179">
        <v>0</v>
      </c>
      <c r="G172" s="179">
        <v>0</v>
      </c>
      <c r="H172" s="221">
        <v>0</v>
      </c>
    </row>
    <row r="173" spans="2:8" hidden="1">
      <c r="B173" s="179">
        <v>0</v>
      </c>
      <c r="C173" s="179">
        <v>0</v>
      </c>
      <c r="D173" s="282">
        <v>0</v>
      </c>
      <c r="E173" s="179">
        <v>0</v>
      </c>
      <c r="F173" s="179">
        <v>0</v>
      </c>
      <c r="G173" s="179">
        <v>0</v>
      </c>
      <c r="H173" s="221">
        <v>0</v>
      </c>
    </row>
    <row r="174" spans="2:8" hidden="1">
      <c r="B174" s="179">
        <v>0</v>
      </c>
      <c r="C174" s="179">
        <v>0</v>
      </c>
      <c r="D174" s="282">
        <v>0</v>
      </c>
      <c r="E174" s="179">
        <v>0</v>
      </c>
      <c r="F174" s="179">
        <v>0</v>
      </c>
      <c r="G174" s="179">
        <v>0</v>
      </c>
      <c r="H174" s="221">
        <v>0</v>
      </c>
    </row>
    <row r="175" spans="2:8" hidden="1">
      <c r="B175" s="179">
        <v>0</v>
      </c>
      <c r="C175" s="179">
        <v>0</v>
      </c>
      <c r="D175" s="282">
        <v>0</v>
      </c>
      <c r="E175" s="179">
        <v>0</v>
      </c>
      <c r="F175" s="179">
        <v>0</v>
      </c>
      <c r="G175" s="179">
        <v>0</v>
      </c>
      <c r="H175" s="221">
        <v>0</v>
      </c>
    </row>
    <row r="176" spans="2:8" hidden="1">
      <c r="B176" s="179">
        <v>0</v>
      </c>
      <c r="C176" s="179">
        <v>0</v>
      </c>
      <c r="D176" s="282">
        <v>0</v>
      </c>
      <c r="E176" s="179">
        <v>0</v>
      </c>
      <c r="F176" s="179">
        <v>0</v>
      </c>
      <c r="G176" s="179">
        <v>0</v>
      </c>
      <c r="H176" s="221">
        <v>0</v>
      </c>
    </row>
    <row r="177" spans="2:8" hidden="1">
      <c r="B177" s="179">
        <v>0</v>
      </c>
      <c r="C177" s="179">
        <v>0</v>
      </c>
      <c r="D177" s="282">
        <v>0</v>
      </c>
      <c r="E177" s="179">
        <v>0</v>
      </c>
      <c r="F177" s="179">
        <v>0</v>
      </c>
      <c r="G177" s="179">
        <v>0</v>
      </c>
      <c r="H177" s="221">
        <v>0</v>
      </c>
    </row>
    <row r="178" spans="2:8" hidden="1">
      <c r="B178" s="179">
        <v>0</v>
      </c>
      <c r="C178" s="179">
        <v>0</v>
      </c>
      <c r="D178" s="282">
        <v>0</v>
      </c>
      <c r="E178" s="179">
        <v>0</v>
      </c>
      <c r="F178" s="179">
        <v>0</v>
      </c>
      <c r="G178" s="179">
        <v>0</v>
      </c>
      <c r="H178" s="221">
        <v>0</v>
      </c>
    </row>
    <row r="179" spans="2:8" hidden="1">
      <c r="B179" s="179">
        <v>0</v>
      </c>
      <c r="C179" s="179">
        <v>0</v>
      </c>
      <c r="D179" s="282">
        <v>0</v>
      </c>
      <c r="E179" s="179">
        <v>0</v>
      </c>
      <c r="F179" s="179">
        <v>0</v>
      </c>
      <c r="G179" s="179">
        <v>0</v>
      </c>
      <c r="H179" s="221">
        <v>0</v>
      </c>
    </row>
    <row r="180" spans="2:8" hidden="1">
      <c r="B180" s="179">
        <v>0</v>
      </c>
      <c r="C180" s="179">
        <v>0</v>
      </c>
      <c r="D180" s="282">
        <v>0</v>
      </c>
      <c r="E180" s="179">
        <v>0</v>
      </c>
      <c r="F180" s="179">
        <v>0</v>
      </c>
      <c r="G180" s="179">
        <v>0</v>
      </c>
      <c r="H180" s="221">
        <v>0</v>
      </c>
    </row>
    <row r="181" spans="2:8" hidden="1">
      <c r="B181" s="179">
        <v>0</v>
      </c>
      <c r="C181" s="179">
        <v>0</v>
      </c>
      <c r="D181" s="282">
        <v>0</v>
      </c>
      <c r="E181" s="179">
        <v>0</v>
      </c>
      <c r="F181" s="179">
        <v>0</v>
      </c>
      <c r="G181" s="179">
        <v>0</v>
      </c>
      <c r="H181" s="221">
        <v>0</v>
      </c>
    </row>
    <row r="182" spans="2:8" hidden="1">
      <c r="B182" s="179">
        <v>0</v>
      </c>
      <c r="C182" s="179">
        <v>0</v>
      </c>
      <c r="D182" s="282">
        <v>0</v>
      </c>
      <c r="E182" s="179">
        <v>0</v>
      </c>
      <c r="F182" s="179">
        <v>0</v>
      </c>
      <c r="G182" s="179">
        <v>0</v>
      </c>
      <c r="H182" s="221">
        <v>0</v>
      </c>
    </row>
    <row r="183" spans="2:8" hidden="1">
      <c r="B183" s="179">
        <v>0</v>
      </c>
      <c r="C183" s="179">
        <v>0</v>
      </c>
      <c r="D183" s="282">
        <v>0</v>
      </c>
      <c r="E183" s="179">
        <v>0</v>
      </c>
      <c r="F183" s="179">
        <v>0</v>
      </c>
      <c r="G183" s="179">
        <v>0</v>
      </c>
      <c r="H183" s="221">
        <v>0</v>
      </c>
    </row>
    <row r="184" spans="2:8" hidden="1">
      <c r="B184" s="179">
        <v>0</v>
      </c>
      <c r="C184" s="179">
        <v>0</v>
      </c>
      <c r="D184" s="282">
        <v>0</v>
      </c>
      <c r="E184" s="179">
        <v>0</v>
      </c>
      <c r="F184" s="179">
        <v>0</v>
      </c>
      <c r="G184" s="179">
        <v>0</v>
      </c>
      <c r="H184" s="221">
        <v>0</v>
      </c>
    </row>
    <row r="185" spans="2:8" hidden="1">
      <c r="B185" s="179">
        <v>0</v>
      </c>
      <c r="C185" s="179">
        <v>0</v>
      </c>
      <c r="D185" s="282">
        <v>0</v>
      </c>
      <c r="E185" s="179">
        <v>0</v>
      </c>
      <c r="F185" s="179">
        <v>0</v>
      </c>
      <c r="G185" s="179">
        <v>0</v>
      </c>
      <c r="H185" s="221">
        <v>0</v>
      </c>
    </row>
    <row r="186" spans="2:8" hidden="1">
      <c r="B186" s="179">
        <v>0</v>
      </c>
      <c r="C186" s="179">
        <v>0</v>
      </c>
      <c r="D186" s="282">
        <v>0</v>
      </c>
      <c r="E186" s="179">
        <v>0</v>
      </c>
      <c r="F186" s="179">
        <v>0</v>
      </c>
      <c r="G186" s="179">
        <v>0</v>
      </c>
      <c r="H186" s="221">
        <v>0</v>
      </c>
    </row>
    <row r="187" spans="2:8" hidden="1">
      <c r="B187" s="179">
        <v>0</v>
      </c>
      <c r="C187" s="179">
        <v>0</v>
      </c>
      <c r="D187" s="282">
        <v>0</v>
      </c>
      <c r="E187" s="179">
        <v>0</v>
      </c>
      <c r="F187" s="179">
        <v>0</v>
      </c>
      <c r="G187" s="179">
        <v>0</v>
      </c>
      <c r="H187" s="221">
        <v>0</v>
      </c>
    </row>
    <row r="188" spans="2:8" hidden="1">
      <c r="B188" s="179">
        <v>0</v>
      </c>
      <c r="C188" s="179">
        <v>0</v>
      </c>
      <c r="D188" s="282">
        <v>0</v>
      </c>
      <c r="E188" s="179">
        <v>0</v>
      </c>
      <c r="F188" s="179">
        <v>0</v>
      </c>
      <c r="G188" s="179">
        <v>0</v>
      </c>
      <c r="H188" s="221">
        <v>0</v>
      </c>
    </row>
    <row r="189" spans="2:8" hidden="1">
      <c r="B189" s="179">
        <v>0</v>
      </c>
      <c r="C189" s="179">
        <v>0</v>
      </c>
      <c r="D189" s="282">
        <v>0</v>
      </c>
      <c r="E189" s="179">
        <v>0</v>
      </c>
      <c r="F189" s="179">
        <v>0</v>
      </c>
      <c r="G189" s="179">
        <v>0</v>
      </c>
      <c r="H189" s="221">
        <v>0</v>
      </c>
    </row>
    <row r="190" spans="2:8" hidden="1">
      <c r="B190" s="179">
        <v>0</v>
      </c>
      <c r="C190" s="179">
        <v>0</v>
      </c>
      <c r="D190" s="282">
        <v>0</v>
      </c>
      <c r="E190" s="179">
        <v>0</v>
      </c>
      <c r="F190" s="179">
        <v>0</v>
      </c>
      <c r="G190" s="179">
        <v>0</v>
      </c>
      <c r="H190" s="221">
        <v>0</v>
      </c>
    </row>
    <row r="191" spans="2:8" hidden="1">
      <c r="B191" s="179">
        <v>0</v>
      </c>
      <c r="C191" s="179">
        <v>0</v>
      </c>
      <c r="D191" s="282">
        <v>0</v>
      </c>
      <c r="E191" s="179">
        <v>0</v>
      </c>
      <c r="F191" s="179">
        <v>0</v>
      </c>
      <c r="G191" s="179">
        <v>0</v>
      </c>
      <c r="H191" s="221">
        <v>0</v>
      </c>
    </row>
    <row r="192" spans="2:8" hidden="1">
      <c r="B192" s="179">
        <v>0</v>
      </c>
      <c r="C192" s="179">
        <v>0</v>
      </c>
      <c r="D192" s="282">
        <v>0</v>
      </c>
      <c r="E192" s="179">
        <v>0</v>
      </c>
      <c r="F192" s="179">
        <v>0</v>
      </c>
      <c r="G192" s="179">
        <v>0</v>
      </c>
      <c r="H192" s="221">
        <v>0</v>
      </c>
    </row>
    <row r="193" spans="2:8" hidden="1">
      <c r="B193" s="179">
        <v>0</v>
      </c>
      <c r="C193" s="179">
        <v>0</v>
      </c>
      <c r="D193" s="282">
        <v>0</v>
      </c>
      <c r="E193" s="179">
        <v>0</v>
      </c>
      <c r="F193" s="179">
        <v>0</v>
      </c>
      <c r="G193" s="179">
        <v>0</v>
      </c>
      <c r="H193" s="221">
        <v>0</v>
      </c>
    </row>
    <row r="194" spans="2:8" hidden="1">
      <c r="B194" s="179">
        <v>0</v>
      </c>
      <c r="C194" s="179">
        <v>0</v>
      </c>
      <c r="D194" s="282">
        <v>0</v>
      </c>
      <c r="E194" s="179">
        <v>0</v>
      </c>
      <c r="F194" s="179">
        <v>0</v>
      </c>
      <c r="G194" s="179">
        <v>0</v>
      </c>
      <c r="H194" s="221">
        <v>0</v>
      </c>
    </row>
    <row r="195" spans="2:8" hidden="1">
      <c r="B195" s="179">
        <v>0</v>
      </c>
      <c r="C195" s="179">
        <v>0</v>
      </c>
      <c r="D195" s="282">
        <v>0</v>
      </c>
      <c r="E195" s="179">
        <v>0</v>
      </c>
      <c r="F195" s="179">
        <v>0</v>
      </c>
      <c r="G195" s="179">
        <v>0</v>
      </c>
      <c r="H195" s="221">
        <v>0</v>
      </c>
    </row>
    <row r="196" spans="2:8" hidden="1">
      <c r="B196" s="179">
        <v>0</v>
      </c>
      <c r="C196" s="179">
        <v>0</v>
      </c>
      <c r="D196" s="282">
        <v>0</v>
      </c>
      <c r="E196" s="179">
        <v>0</v>
      </c>
      <c r="F196" s="179">
        <v>0</v>
      </c>
      <c r="G196" s="179">
        <v>0</v>
      </c>
      <c r="H196" s="221">
        <v>0</v>
      </c>
    </row>
    <row r="197" spans="2:8" hidden="1">
      <c r="B197" s="179">
        <v>0</v>
      </c>
      <c r="C197" s="179">
        <v>0</v>
      </c>
      <c r="D197" s="282">
        <v>0</v>
      </c>
      <c r="E197" s="179">
        <v>0</v>
      </c>
      <c r="F197" s="179">
        <v>0</v>
      </c>
      <c r="G197" s="179">
        <v>0</v>
      </c>
      <c r="H197" s="221">
        <v>0</v>
      </c>
    </row>
    <row r="198" spans="2:8" hidden="1">
      <c r="B198" s="179">
        <v>0</v>
      </c>
      <c r="C198" s="179">
        <v>0</v>
      </c>
      <c r="D198" s="282">
        <v>0</v>
      </c>
      <c r="E198" s="179">
        <v>0</v>
      </c>
      <c r="F198" s="179">
        <v>0</v>
      </c>
      <c r="G198" s="179">
        <v>0</v>
      </c>
      <c r="H198" s="221">
        <v>0</v>
      </c>
    </row>
    <row r="199" spans="2:8" hidden="1">
      <c r="B199" s="179">
        <v>0</v>
      </c>
      <c r="C199" s="179">
        <v>0</v>
      </c>
      <c r="D199" s="282">
        <v>0</v>
      </c>
      <c r="E199" s="179">
        <v>0</v>
      </c>
      <c r="F199" s="179">
        <v>0</v>
      </c>
      <c r="G199" s="179">
        <v>0</v>
      </c>
      <c r="H199" s="221">
        <v>0</v>
      </c>
    </row>
    <row r="200" spans="2:8" hidden="1">
      <c r="B200" s="179">
        <v>0</v>
      </c>
      <c r="C200" s="179">
        <v>0</v>
      </c>
      <c r="D200" s="282">
        <v>0</v>
      </c>
      <c r="E200" s="179">
        <v>0</v>
      </c>
      <c r="F200" s="179">
        <v>0</v>
      </c>
      <c r="G200" s="179">
        <v>0</v>
      </c>
      <c r="H200" s="221">
        <v>0</v>
      </c>
    </row>
    <row r="201" spans="2:8" hidden="1">
      <c r="B201" s="179"/>
      <c r="C201" s="179"/>
      <c r="D201" s="282"/>
      <c r="E201" s="179"/>
      <c r="F201" s="179"/>
      <c r="G201" s="179"/>
      <c r="H201" s="221"/>
    </row>
    <row r="202" spans="2:8" hidden="1">
      <c r="B202" s="179"/>
      <c r="C202" s="179"/>
      <c r="D202" s="282"/>
      <c r="E202" s="179"/>
      <c r="F202" s="179"/>
      <c r="G202" s="179"/>
      <c r="H202" s="221"/>
    </row>
    <row r="203" spans="2:8" hidden="1">
      <c r="B203" s="179"/>
      <c r="C203" s="179"/>
      <c r="D203" s="282"/>
      <c r="E203" s="179"/>
      <c r="F203" s="179"/>
      <c r="G203" s="179"/>
      <c r="H203" s="221"/>
    </row>
    <row r="204" spans="2:8" hidden="1">
      <c r="B204" s="179"/>
      <c r="C204" s="179"/>
      <c r="D204" s="282"/>
      <c r="E204" s="179"/>
      <c r="F204" s="179"/>
      <c r="G204" s="179"/>
      <c r="H204" s="221"/>
    </row>
    <row r="205" spans="2:8" hidden="1">
      <c r="B205" s="179"/>
      <c r="C205" s="179"/>
      <c r="D205" s="282"/>
      <c r="E205" s="179"/>
      <c r="F205" s="179"/>
      <c r="G205" s="179"/>
      <c r="H205" s="221"/>
    </row>
    <row r="206" spans="2:8" hidden="1">
      <c r="B206" s="179"/>
      <c r="C206" s="179"/>
      <c r="D206" s="282"/>
      <c r="E206" s="179"/>
      <c r="F206" s="179"/>
      <c r="G206" s="179"/>
      <c r="H206" s="221"/>
    </row>
    <row r="207" spans="2:8" hidden="1">
      <c r="B207" s="179"/>
      <c r="C207" s="179"/>
      <c r="D207" s="282"/>
      <c r="E207" s="179"/>
      <c r="F207" s="179"/>
      <c r="G207" s="179"/>
      <c r="H207" s="221"/>
    </row>
    <row r="208" spans="2:8" hidden="1">
      <c r="B208" s="179"/>
      <c r="C208" s="179"/>
      <c r="D208" s="282"/>
      <c r="E208" s="179"/>
      <c r="F208" s="179"/>
      <c r="G208" s="179"/>
      <c r="H208" s="221"/>
    </row>
    <row r="209" spans="2:8" hidden="1">
      <c r="B209" s="179"/>
      <c r="C209" s="179"/>
      <c r="D209" s="282"/>
      <c r="E209" s="179"/>
      <c r="F209" s="179"/>
      <c r="G209" s="179"/>
      <c r="H209" s="221"/>
    </row>
    <row r="210" spans="2:8" hidden="1">
      <c r="B210" s="179"/>
      <c r="C210" s="179"/>
      <c r="D210" s="282"/>
      <c r="E210" s="179"/>
      <c r="F210" s="179"/>
      <c r="G210" s="179"/>
      <c r="H210" s="221"/>
    </row>
    <row r="211" spans="2:8" hidden="1">
      <c r="B211" s="179"/>
      <c r="C211" s="179"/>
      <c r="D211" s="282"/>
      <c r="E211" s="179"/>
      <c r="F211" s="179"/>
      <c r="G211" s="179"/>
      <c r="H211" s="221"/>
    </row>
    <row r="212" spans="2:8" hidden="1">
      <c r="B212" s="179"/>
      <c r="C212" s="179"/>
      <c r="D212" s="282"/>
      <c r="E212" s="179"/>
      <c r="F212" s="179"/>
      <c r="G212" s="179"/>
      <c r="H212" s="221"/>
    </row>
    <row r="213" spans="2:8" hidden="1">
      <c r="B213" s="179"/>
      <c r="C213" s="179"/>
      <c r="D213" s="282"/>
      <c r="E213" s="179"/>
      <c r="F213" s="179"/>
      <c r="G213" s="179"/>
      <c r="H213" s="221"/>
    </row>
    <row r="214" spans="2:8" hidden="1">
      <c r="B214" s="179"/>
      <c r="C214" s="179"/>
      <c r="D214" s="282"/>
      <c r="E214" s="179"/>
      <c r="F214" s="179"/>
      <c r="G214" s="179"/>
      <c r="H214" s="221"/>
    </row>
    <row r="215" spans="2:8" hidden="1">
      <c r="B215" s="179"/>
      <c r="C215" s="179"/>
      <c r="D215" s="282"/>
      <c r="E215" s="179"/>
      <c r="F215" s="179"/>
      <c r="G215" s="179"/>
      <c r="H215" s="221"/>
    </row>
    <row r="216" spans="2:8" hidden="1">
      <c r="B216" s="179"/>
      <c r="C216" s="179"/>
      <c r="D216" s="282"/>
      <c r="E216" s="179"/>
      <c r="F216" s="179"/>
      <c r="G216" s="179"/>
      <c r="H216" s="221"/>
    </row>
    <row r="217" spans="2:8" hidden="1">
      <c r="B217" s="179"/>
      <c r="C217" s="179"/>
      <c r="D217" s="282"/>
      <c r="E217" s="179"/>
      <c r="F217" s="179"/>
      <c r="G217" s="179"/>
      <c r="H217" s="221"/>
    </row>
    <row r="218" spans="2:8" hidden="1">
      <c r="B218" s="179"/>
      <c r="C218" s="179"/>
      <c r="D218" s="282"/>
      <c r="E218" s="179"/>
      <c r="F218" s="179"/>
      <c r="G218" s="179"/>
      <c r="H218" s="221"/>
    </row>
    <row r="219" spans="2:8" hidden="1">
      <c r="B219" s="179"/>
      <c r="C219" s="179"/>
      <c r="D219" s="282"/>
      <c r="E219" s="179"/>
      <c r="F219" s="179"/>
      <c r="G219" s="179"/>
      <c r="H219" s="221"/>
    </row>
    <row r="220" spans="2:8" hidden="1">
      <c r="B220" s="179"/>
      <c r="C220" s="179"/>
      <c r="D220" s="282"/>
      <c r="E220" s="179"/>
      <c r="F220" s="179"/>
      <c r="G220" s="179"/>
      <c r="H220" s="221"/>
    </row>
    <row r="221" spans="2:8" hidden="1">
      <c r="B221" s="179"/>
      <c r="C221" s="179"/>
      <c r="D221" s="282"/>
      <c r="E221" s="179"/>
      <c r="F221" s="179"/>
      <c r="G221" s="179"/>
      <c r="H221" s="221"/>
    </row>
    <row r="222" spans="2:8" hidden="1">
      <c r="B222" s="179"/>
      <c r="C222" s="179"/>
      <c r="D222" s="282"/>
      <c r="E222" s="179"/>
      <c r="F222" s="179"/>
      <c r="G222" s="179"/>
      <c r="H222" s="221"/>
    </row>
    <row r="223" spans="2:8" hidden="1">
      <c r="B223" s="179"/>
      <c r="C223" s="179"/>
      <c r="D223" s="282"/>
      <c r="E223" s="179"/>
      <c r="F223" s="179"/>
      <c r="G223" s="179"/>
      <c r="H223" s="221"/>
    </row>
    <row r="224" spans="2:8" hidden="1">
      <c r="B224" s="179"/>
      <c r="C224" s="179"/>
      <c r="D224" s="282"/>
      <c r="E224" s="179"/>
      <c r="F224" s="179"/>
      <c r="G224" s="179"/>
      <c r="H224" s="221"/>
    </row>
    <row r="225" spans="2:8" hidden="1">
      <c r="B225" s="179"/>
      <c r="C225" s="179"/>
      <c r="D225" s="282"/>
      <c r="E225" s="179"/>
      <c r="F225" s="179"/>
      <c r="G225" s="179"/>
      <c r="H225" s="221"/>
    </row>
    <row r="226" spans="2:8" hidden="1">
      <c r="B226" s="179"/>
      <c r="C226" s="179"/>
      <c r="D226" s="282"/>
      <c r="E226" s="179"/>
      <c r="F226" s="179"/>
      <c r="G226" s="179"/>
      <c r="H226" s="221"/>
    </row>
    <row r="227" spans="2:8" hidden="1">
      <c r="B227" s="179"/>
      <c r="C227" s="179"/>
      <c r="D227" s="282"/>
      <c r="E227" s="179"/>
      <c r="F227" s="179"/>
      <c r="G227" s="179"/>
      <c r="H227" s="221"/>
    </row>
    <row r="228" spans="2:8" hidden="1">
      <c r="B228" s="179"/>
      <c r="C228" s="179"/>
      <c r="D228" s="282"/>
      <c r="E228" s="179"/>
      <c r="F228" s="179"/>
      <c r="G228" s="179"/>
      <c r="H228" s="221"/>
    </row>
    <row r="229" spans="2:8" hidden="1">
      <c r="B229" s="179"/>
      <c r="C229" s="179"/>
      <c r="D229" s="282"/>
      <c r="E229" s="179"/>
      <c r="F229" s="179"/>
      <c r="G229" s="179"/>
      <c r="H229" s="221"/>
    </row>
    <row r="230" spans="2:8" hidden="1">
      <c r="B230" s="179"/>
      <c r="C230" s="179"/>
      <c r="D230" s="282"/>
      <c r="E230" s="179"/>
      <c r="F230" s="179"/>
      <c r="G230" s="179"/>
      <c r="H230" s="221"/>
    </row>
    <row r="231" spans="2:8" hidden="1">
      <c r="B231" s="179"/>
      <c r="C231" s="179"/>
      <c r="D231" s="282"/>
      <c r="E231" s="179"/>
      <c r="F231" s="179"/>
      <c r="G231" s="179"/>
      <c r="H231" s="221"/>
    </row>
    <row r="232" spans="2:8" hidden="1">
      <c r="B232" s="179"/>
      <c r="C232" s="179"/>
      <c r="D232" s="282"/>
      <c r="E232" s="179"/>
      <c r="F232" s="179"/>
      <c r="G232" s="179"/>
      <c r="H232" s="221"/>
    </row>
    <row r="233" spans="2:8" hidden="1">
      <c r="B233" s="179"/>
      <c r="C233" s="179"/>
      <c r="D233" s="282"/>
      <c r="E233" s="179"/>
      <c r="F233" s="179"/>
      <c r="G233" s="179"/>
      <c r="H233" s="221"/>
    </row>
    <row r="234" spans="2:8" hidden="1">
      <c r="B234" s="179"/>
      <c r="C234" s="179"/>
      <c r="D234" s="282"/>
      <c r="E234" s="179"/>
      <c r="F234" s="179"/>
      <c r="G234" s="179"/>
      <c r="H234" s="221"/>
    </row>
    <row r="235" spans="2:8" hidden="1">
      <c r="B235" s="179"/>
      <c r="C235" s="179"/>
      <c r="D235" s="282"/>
      <c r="E235" s="179"/>
      <c r="F235" s="179"/>
      <c r="G235" s="179"/>
      <c r="H235" s="221"/>
    </row>
    <row r="236" spans="2:8" hidden="1">
      <c r="B236" s="179"/>
      <c r="C236" s="179"/>
      <c r="D236" s="282"/>
      <c r="E236" s="179"/>
      <c r="F236" s="179"/>
      <c r="G236" s="179"/>
      <c r="H236" s="221"/>
    </row>
    <row r="237" spans="2:8" hidden="1">
      <c r="B237" s="179"/>
      <c r="C237" s="179"/>
      <c r="D237" s="282"/>
      <c r="E237" s="179"/>
      <c r="F237" s="179"/>
      <c r="G237" s="179"/>
      <c r="H237" s="221"/>
    </row>
    <row r="238" spans="2:8" hidden="1">
      <c r="B238" s="179"/>
      <c r="C238" s="179"/>
      <c r="D238" s="282"/>
      <c r="E238" s="179"/>
      <c r="F238" s="179"/>
      <c r="G238" s="179"/>
      <c r="H238" s="221"/>
    </row>
    <row r="239" spans="2:8" hidden="1">
      <c r="B239" s="179"/>
      <c r="C239" s="179"/>
      <c r="D239" s="282"/>
      <c r="E239" s="179"/>
      <c r="F239" s="179"/>
      <c r="G239" s="179"/>
      <c r="H239" s="221"/>
    </row>
    <row r="240" spans="2:8" hidden="1">
      <c r="B240" s="179"/>
      <c r="C240" s="179"/>
      <c r="D240" s="282"/>
      <c r="E240" s="179"/>
      <c r="F240" s="179"/>
      <c r="G240" s="179"/>
      <c r="H240" s="221"/>
    </row>
    <row r="241" spans="2:8" hidden="1">
      <c r="B241" s="179"/>
      <c r="C241" s="179"/>
      <c r="D241" s="282"/>
      <c r="E241" s="179"/>
      <c r="F241" s="179"/>
      <c r="G241" s="179"/>
      <c r="H241" s="221"/>
    </row>
    <row r="242" spans="2:8" hidden="1">
      <c r="B242" s="179"/>
      <c r="C242" s="179"/>
      <c r="D242" s="282"/>
      <c r="E242" s="179"/>
      <c r="F242" s="179"/>
      <c r="G242" s="179"/>
      <c r="H242" s="221"/>
    </row>
    <row r="243" spans="2:8" hidden="1">
      <c r="B243" s="179"/>
      <c r="C243" s="179"/>
      <c r="D243" s="282"/>
      <c r="E243" s="179"/>
      <c r="F243" s="179"/>
      <c r="G243" s="179"/>
      <c r="H243" s="221"/>
    </row>
    <row r="244" spans="2:8" hidden="1">
      <c r="B244" s="179"/>
      <c r="C244" s="179"/>
      <c r="D244" s="282"/>
      <c r="E244" s="179"/>
      <c r="F244" s="179"/>
      <c r="G244" s="179"/>
      <c r="H244" s="221"/>
    </row>
    <row r="245" spans="2:8" hidden="1">
      <c r="B245" s="179"/>
      <c r="C245" s="179"/>
      <c r="D245" s="282"/>
      <c r="E245" s="179"/>
      <c r="F245" s="179"/>
      <c r="G245" s="179"/>
      <c r="H245" s="221"/>
    </row>
    <row r="246" spans="2:8" hidden="1">
      <c r="B246" s="179"/>
      <c r="C246" s="179"/>
      <c r="D246" s="282"/>
      <c r="E246" s="179"/>
      <c r="F246" s="179"/>
      <c r="G246" s="179"/>
      <c r="H246" s="221"/>
    </row>
    <row r="247" spans="2:8" hidden="1">
      <c r="B247" s="179"/>
      <c r="C247" s="179"/>
      <c r="D247" s="282"/>
      <c r="E247" s="179"/>
      <c r="F247" s="179"/>
      <c r="G247" s="179"/>
      <c r="H247" s="221"/>
    </row>
    <row r="248" spans="2:8" hidden="1">
      <c r="B248" s="179"/>
      <c r="C248" s="179"/>
      <c r="D248" s="282"/>
      <c r="E248" s="179"/>
      <c r="F248" s="179"/>
      <c r="G248" s="179"/>
      <c r="H248" s="221"/>
    </row>
    <row r="249" spans="2:8" hidden="1">
      <c r="B249" s="179"/>
      <c r="C249" s="179"/>
      <c r="D249" s="282"/>
      <c r="E249" s="179"/>
      <c r="F249" s="179"/>
      <c r="G249" s="179"/>
      <c r="H249" s="221"/>
    </row>
    <row r="250" spans="2:8" hidden="1">
      <c r="B250" s="179"/>
      <c r="C250" s="179"/>
      <c r="D250" s="282"/>
      <c r="E250" s="179"/>
      <c r="F250" s="179"/>
      <c r="G250" s="179"/>
      <c r="H250" s="221"/>
    </row>
    <row r="251" spans="2:8" hidden="1">
      <c r="B251" s="179"/>
      <c r="C251" s="179"/>
      <c r="D251" s="282"/>
      <c r="E251" s="179"/>
      <c r="F251" s="179"/>
      <c r="G251" s="179"/>
      <c r="H251" s="221"/>
    </row>
    <row r="252" spans="2:8" hidden="1">
      <c r="B252" s="179"/>
      <c r="C252" s="179"/>
      <c r="D252" s="282"/>
      <c r="E252" s="179"/>
      <c r="F252" s="179"/>
      <c r="G252" s="179"/>
      <c r="H252" s="221"/>
    </row>
    <row r="253" spans="2:8" hidden="1">
      <c r="B253" s="179"/>
      <c r="C253" s="179"/>
      <c r="D253" s="282"/>
      <c r="E253" s="179"/>
      <c r="F253" s="179"/>
      <c r="G253" s="179"/>
      <c r="H253" s="221"/>
    </row>
    <row r="254" spans="2:8" hidden="1">
      <c r="B254" s="179"/>
      <c r="C254" s="179"/>
      <c r="D254" s="282"/>
      <c r="E254" s="179"/>
      <c r="F254" s="179"/>
      <c r="G254" s="179"/>
      <c r="H254" s="221"/>
    </row>
    <row r="255" spans="2:8" hidden="1">
      <c r="B255" s="179"/>
      <c r="C255" s="179"/>
      <c r="D255" s="282"/>
      <c r="E255" s="179"/>
      <c r="F255" s="179"/>
      <c r="G255" s="179"/>
      <c r="H255" s="221"/>
    </row>
    <row r="256" spans="2:8" hidden="1">
      <c r="B256" s="179"/>
      <c r="C256" s="179"/>
      <c r="D256" s="282"/>
      <c r="E256" s="179"/>
      <c r="F256" s="179"/>
      <c r="G256" s="179"/>
      <c r="H256" s="221"/>
    </row>
    <row r="257" spans="2:8" hidden="1">
      <c r="B257" s="179"/>
      <c r="C257" s="179"/>
      <c r="D257" s="282"/>
      <c r="E257" s="179"/>
      <c r="F257" s="179"/>
      <c r="G257" s="179"/>
      <c r="H257" s="221"/>
    </row>
    <row r="258" spans="2:8" hidden="1">
      <c r="B258" s="179"/>
      <c r="C258" s="179"/>
      <c r="D258" s="282"/>
      <c r="E258" s="179"/>
      <c r="F258" s="179"/>
      <c r="G258" s="179"/>
      <c r="H258" s="221"/>
    </row>
    <row r="259" spans="2:8" hidden="1">
      <c r="B259" s="179"/>
      <c r="C259" s="179"/>
      <c r="D259" s="282"/>
      <c r="E259" s="179"/>
      <c r="F259" s="179"/>
      <c r="G259" s="179"/>
      <c r="H259" s="221"/>
    </row>
    <row r="260" spans="2:8" hidden="1">
      <c r="B260" s="179"/>
      <c r="C260" s="179"/>
      <c r="D260" s="282"/>
      <c r="E260" s="179"/>
      <c r="F260" s="179"/>
      <c r="G260" s="179"/>
      <c r="H260" s="221"/>
    </row>
    <row r="261" spans="2:8" hidden="1">
      <c r="B261" s="179"/>
      <c r="C261" s="179"/>
      <c r="D261" s="282"/>
      <c r="E261" s="179"/>
      <c r="F261" s="179"/>
      <c r="G261" s="179"/>
      <c r="H261" s="221"/>
    </row>
    <row r="262" spans="2:8" hidden="1">
      <c r="B262" s="179"/>
      <c r="C262" s="179"/>
      <c r="D262" s="282"/>
      <c r="E262" s="179"/>
      <c r="F262" s="179"/>
      <c r="G262" s="179"/>
      <c r="H262" s="221"/>
    </row>
    <row r="263" spans="2:8" hidden="1">
      <c r="B263" s="179"/>
      <c r="C263" s="179"/>
      <c r="D263" s="282"/>
      <c r="E263" s="179"/>
      <c r="F263" s="179"/>
      <c r="G263" s="179"/>
      <c r="H263" s="221"/>
    </row>
    <row r="264" spans="2:8" hidden="1">
      <c r="B264" s="179"/>
      <c r="C264" s="179"/>
      <c r="D264" s="282"/>
      <c r="E264" s="179"/>
      <c r="F264" s="179"/>
      <c r="G264" s="179"/>
      <c r="H264" s="221"/>
    </row>
    <row r="265" spans="2:8" hidden="1">
      <c r="B265" s="179"/>
      <c r="C265" s="179"/>
      <c r="D265" s="282"/>
      <c r="E265" s="179"/>
      <c r="F265" s="179"/>
      <c r="G265" s="179"/>
      <c r="H265" s="221"/>
    </row>
    <row r="266" spans="2:8" hidden="1">
      <c r="B266" s="179"/>
      <c r="C266" s="179"/>
      <c r="D266" s="282"/>
      <c r="E266" s="179"/>
      <c r="F266" s="179"/>
      <c r="G266" s="179"/>
      <c r="H266" s="221"/>
    </row>
    <row r="267" spans="2:8" hidden="1">
      <c r="B267" s="179"/>
      <c r="C267" s="179"/>
      <c r="D267" s="282"/>
      <c r="E267" s="179"/>
      <c r="F267" s="179"/>
      <c r="G267" s="179"/>
      <c r="H267" s="221"/>
    </row>
  </sheetData>
  <pageMargins left="0.7" right="0.7" top="0.75" bottom="0.75" header="0.3" footer="0.3"/>
  <legacyDrawing r:id="rId1"/>
  <tableParts count="1">
    <tablePart r:id="rId2"/>
  </tableParts>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49E7A-B693-4682-A8CE-D9BFA0156B80}">
  <sheetPr filterMode="1"/>
  <dimension ref="A1:AO267"/>
  <sheetViews>
    <sheetView showGridLines="0" zoomScaleNormal="100" workbookViewId="0">
      <pane ySplit="2" topLeftCell="A3" activePane="bottomLeft" state="frozen"/>
      <selection pane="bottomLeft" activeCell="G18" sqref="G18"/>
    </sheetView>
  </sheetViews>
  <sheetFormatPr defaultColWidth="11.25" defaultRowHeight="15.75"/>
  <cols>
    <col min="1" max="1" width="8.75" customWidth="1"/>
    <col min="2" max="2" width="11.75" customWidth="1"/>
    <col min="3" max="3" width="12.25" customWidth="1"/>
    <col min="4" max="4" width="19.25" customWidth="1"/>
    <col min="5" max="7" width="12.25" customWidth="1"/>
    <col min="8" max="8" width="19.5" customWidth="1"/>
    <col min="10" max="15" width="11.25" style="111"/>
    <col min="16" max="16" width="11.5" style="111" bestFit="1" customWidth="1"/>
  </cols>
  <sheetData>
    <row r="1" spans="1:41" ht="22.15" customHeight="1">
      <c r="A1" s="157" t="s">
        <v>556</v>
      </c>
      <c r="B1" s="157" t="s">
        <v>557</v>
      </c>
      <c r="C1" s="157" t="s">
        <v>558</v>
      </c>
      <c r="D1" s="158"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157"/>
      <c r="F1" s="157"/>
      <c r="G1" s="157"/>
      <c r="H1" s="157"/>
      <c r="I1" s="158" t="str" cm="1">
        <f t="array" ref="I1">_xlfn.IFS(ROW(A100)&lt;100,"Undo deleted row or quit without saving",COLUMN(AZ1)&lt;52,"Undo deleted column or quit without saving",ROW(A100)&gt;100,"Undo inserted row or quit without saving",COLUMN(AZ1)&gt;52,"Undo inserted column or quit without saving",Scoreboard!$F$29&lt;&gt;"","Security compromised: Undo last action or quit without saving",TRUE=TRUE,"Connor Guarino")</f>
        <v>Connor Guarino</v>
      </c>
      <c r="J1" s="158"/>
      <c r="K1" s="158"/>
      <c r="L1" s="158" t="s">
        <v>559</v>
      </c>
      <c r="M1" s="158"/>
      <c r="N1" s="158"/>
      <c r="O1" s="158"/>
      <c r="P1" s="159" t="s">
        <v>560</v>
      </c>
      <c r="Q1" s="158"/>
      <c r="R1" s="158"/>
      <c r="S1" s="194" t="s">
        <v>563</v>
      </c>
      <c r="T1" s="161"/>
      <c r="U1" s="160"/>
      <c r="V1" s="161"/>
      <c r="W1" s="160"/>
      <c r="X1" s="157" t="str">
        <f t="shared" ref="X1:AA2" si="0">A1</f>
        <v>earned</v>
      </c>
      <c r="Y1" s="157" t="str">
        <f t="shared" si="0"/>
        <v>possible</v>
      </c>
      <c r="Z1" s="157" t="str">
        <f t="shared" si="0"/>
        <v>cell</v>
      </c>
      <c r="AA1" s="158" t="str">
        <f t="shared" ca="1" si="0"/>
        <v>error</v>
      </c>
      <c r="AB1" s="157"/>
      <c r="AC1" s="157"/>
      <c r="AD1" s="162"/>
      <c r="AE1" s="162"/>
      <c r="AF1" s="158" t="str">
        <f>I1</f>
        <v>Connor Guarino</v>
      </c>
      <c r="AG1" s="158"/>
      <c r="AH1" s="162"/>
      <c r="AI1" s="162"/>
      <c r="AJ1" s="162"/>
      <c r="AK1" s="162"/>
      <c r="AL1" s="158" t="s">
        <v>559</v>
      </c>
      <c r="AM1" s="162"/>
      <c r="AN1" s="162"/>
      <c r="AO1" s="162"/>
    </row>
    <row r="2" spans="1:41" ht="22.9" customHeight="1" thickBot="1">
      <c r="A2" s="163">
        <f ca="1">'9 Sort &amp; FilterSC'!$A$2</f>
        <v>10</v>
      </c>
      <c r="B2" s="164">
        <f>'9 Sort &amp; FilterSC'!$B$2</f>
        <v>10</v>
      </c>
      <c r="C2" s="163" t="str" cm="1">
        <f t="array" aca="1" ref="C2" ca="1">SUBSTITUTE(IF(LEN(CELL("address"))&lt;15,CELL("address"),""),"$","")</f>
        <v/>
      </c>
      <c r="D2" s="165" t="str">
        <f ca="1">IF(ISNUMBER(SEARCH("#REF!",_xlfn.FORMULATEXT(INDIRECT("'9 Sort &amp; FilterSC'!"&amp;C2)))),"DRAGGING CELLS IS NOT PERMITTED. PLEASE UNDO LAST ACTION!!",IF($P$1&lt;&gt;"Feedback OFF",IFERROR(HLOOKUP(INDIRECT("'9 Sort &amp; FilterSC'!"&amp;C2),Feedback_SFX!$B$2:$N$10,IF($P$1="Feedback ON", 2, Feedback_SFX!B1), FALSE), ""),""))</f>
        <v/>
      </c>
      <c r="E2" s="166"/>
      <c r="F2" s="166"/>
      <c r="G2" s="166"/>
      <c r="H2" s="166"/>
      <c r="I2" s="167"/>
      <c r="J2" s="166"/>
      <c r="K2" s="166"/>
      <c r="L2" s="166"/>
      <c r="M2" s="166"/>
      <c r="N2" s="166"/>
      <c r="O2" s="166"/>
      <c r="P2" s="173" t="str">
        <f ca="1">IF(Scoreboard!$E$4="Excel version: Invalid","****ERROR: Scoreboard requires Excel 365 or 2021 to run****", "")</f>
        <v/>
      </c>
      <c r="Q2" s="166"/>
      <c r="R2" s="166"/>
      <c r="S2" s="168"/>
      <c r="T2" s="169"/>
      <c r="U2" s="170"/>
      <c r="V2" s="169"/>
      <c r="W2" s="170"/>
      <c r="X2" s="171">
        <f t="shared" ca="1" si="0"/>
        <v>10</v>
      </c>
      <c r="Y2" s="171">
        <f t="shared" si="0"/>
        <v>10</v>
      </c>
      <c r="Z2" s="171" t="str">
        <f t="shared" ca="1" si="0"/>
        <v/>
      </c>
      <c r="AA2" s="165" t="str">
        <f t="shared" ca="1" si="0"/>
        <v/>
      </c>
      <c r="AB2" s="166"/>
      <c r="AC2" s="166"/>
      <c r="AD2" s="172"/>
      <c r="AE2" s="172"/>
      <c r="AF2" s="172"/>
      <c r="AG2" s="172"/>
      <c r="AH2" s="172"/>
      <c r="AI2" s="172"/>
      <c r="AJ2" s="172"/>
      <c r="AK2" s="172"/>
      <c r="AL2" s="172"/>
      <c r="AM2" s="172"/>
      <c r="AN2" s="172"/>
      <c r="AO2" s="172"/>
    </row>
    <row r="4" spans="1:41" ht="18.75">
      <c r="B4" s="1" t="s">
        <v>291</v>
      </c>
      <c r="C4" s="112"/>
      <c r="D4" s="112"/>
      <c r="E4" s="112"/>
      <c r="F4" s="112"/>
      <c r="G4" s="14"/>
      <c r="H4" s="2"/>
    </row>
    <row r="5" spans="1:41">
      <c r="B5" s="3" t="s">
        <v>292</v>
      </c>
      <c r="C5" s="114"/>
      <c r="D5" s="114"/>
      <c r="E5" s="114"/>
      <c r="F5" s="114"/>
      <c r="G5" s="15"/>
      <c r="H5" s="4"/>
    </row>
    <row r="6" spans="1:41">
      <c r="B6" s="83"/>
      <c r="C6" s="116"/>
      <c r="D6" s="116"/>
      <c r="E6" s="116"/>
      <c r="F6" s="116"/>
      <c r="G6" s="22"/>
      <c r="H6" s="6"/>
    </row>
    <row r="8" spans="1:41" ht="18.75">
      <c r="B8" s="122" t="s">
        <v>293</v>
      </c>
      <c r="C8" s="111"/>
      <c r="D8" s="111"/>
      <c r="E8" s="111"/>
      <c r="F8" s="111"/>
      <c r="G8" s="123"/>
      <c r="H8" s="123"/>
    </row>
    <row r="9" spans="1:41">
      <c r="H9" s="124"/>
    </row>
    <row r="10" spans="1:41">
      <c r="B10" s="111"/>
      <c r="C10" s="111"/>
      <c r="D10" s="111"/>
      <c r="E10" s="111"/>
      <c r="F10" s="111"/>
      <c r="G10" s="111"/>
      <c r="H10" s="111"/>
      <c r="I10" s="96"/>
    </row>
    <row r="11" spans="1:41">
      <c r="B11" s="111"/>
      <c r="C11" s="111"/>
      <c r="D11" s="111"/>
      <c r="E11" s="111"/>
      <c r="F11" s="111"/>
      <c r="G11" s="111"/>
      <c r="H11" s="111"/>
      <c r="I11" s="96"/>
    </row>
    <row r="12" spans="1:41" ht="18.75">
      <c r="B12" s="120" t="s">
        <v>294</v>
      </c>
      <c r="C12" s="111"/>
      <c r="D12" s="111"/>
      <c r="E12" s="111"/>
      <c r="F12" s="111"/>
      <c r="G12" s="111"/>
      <c r="H12" s="111"/>
      <c r="I12" s="96"/>
    </row>
    <row r="13" spans="1:41">
      <c r="B13" s="262" t="str">
        <f>_xlfn.CONCAT($H$19:$H$267)</f>
        <v>51194.5648824.4548173.3647496.4947291.0647055.5343753.3443578.9440720.5539836.5239774.2839611.7639556.493871138709.1838511.6337742.5837701.8837165.1637133.936950.2636837.4736149.4835585.5835160.1334779.6234303.1732734.1930942.193026030184.9430166.6229523.1728923.1427808.7327375.927322.7325081.7724476.4824227.3423568.2723244.7922412.6521984.4721348.7121344.8521223.6821098.5520984.0920745.9920630.2819964.7519749.3819515.5419444.2719107.7818972.518157.8817663.1417560.3817352.6817081.0816884.9216577.7815820.715612.1915518.1814901.5214711.7414451.8414235.0714001.2914001.1313880.9513770.113616.3613607.3713405.3913228.8513012.2112815.4412648.712629.912557.6112333.8312268.6312105.3212044.3411987.1711946.6311881.3611743.311741.7311735.8811488.3211381.3311356.6611163.5711090.7211082.5811073.1811033.6610959.6910942.1310825.2510797.3410602.3910564.8810450.5510436.110407.0910355.6410226.2810115.019877.619644.259634.549225.268871.158823.288606.228601.338538.298520.038516.838240.598162.728116.688059.688026.677935.297789.647740.347731.437726.857443.647419.487371.777358.187281.517196.877152.677147.117077.196948.76799.466775.966710.196686.436610.116571.026455.866406.416389.386334.346313.766272.486203.96186.136128.86082.416079.675989.525920.15729.015649.725354.075325.655253.525246.055152.135138.265125.225028.155012.475003.855002.784949.764922.924883.874830.634827.94687.84646.764504.664463.214449.464441.214337.744149.744133.644005.423981.983947.413877.33866.863766.883756.623645.093579.833556.923537.73490.553393.363392.983385.43046.062867.122855.442775.192755.022721.322719.282689.52483.742457.212404.732395.172331.522302.32257.482211.132198.192166.732155.682137.652130.682045.692026.971986.931980.071842.521837.241832.091826.841743.211727.791725.551705.621694.81639.561632.561631.821625.431615.771532.471261.441137.471137.01</v>
      </c>
      <c r="C13" s="111"/>
      <c r="D13" s="111" t="s">
        <v>254</v>
      </c>
      <c r="E13" s="111"/>
      <c r="F13" s="111"/>
      <c r="G13" s="111"/>
      <c r="H13" s="111"/>
      <c r="I13" s="96"/>
    </row>
    <row r="14" spans="1:41">
      <c r="B14" s="111"/>
      <c r="C14" s="111"/>
      <c r="D14" s="111"/>
      <c r="E14" s="111"/>
      <c r="F14" s="111"/>
      <c r="G14" s="111"/>
      <c r="H14" s="111"/>
      <c r="I14" s="96"/>
    </row>
    <row r="15" spans="1:41" ht="18.75">
      <c r="B15" s="120" t="s">
        <v>295</v>
      </c>
      <c r="C15" s="111"/>
      <c r="D15" s="111"/>
      <c r="E15" s="111"/>
      <c r="F15" s="111"/>
      <c r="G15" s="111"/>
      <c r="H15" s="111"/>
      <c r="I15" s="96"/>
    </row>
    <row r="16" spans="1:41">
      <c r="B16" s="262">
        <f>SUBTOTAL(3,$B$19:$B$267)</f>
        <v>6</v>
      </c>
      <c r="C16" s="111"/>
      <c r="D16" s="111" t="s">
        <v>254</v>
      </c>
      <c r="E16" s="111"/>
      <c r="F16" s="111"/>
      <c r="G16" s="111"/>
      <c r="H16" s="111"/>
      <c r="I16" s="96"/>
    </row>
    <row r="17" spans="2:16">
      <c r="B17" s="111"/>
      <c r="C17" s="111"/>
      <c r="D17" s="111"/>
      <c r="E17" s="111"/>
      <c r="F17" s="111"/>
      <c r="G17" s="111"/>
      <c r="H17" s="111"/>
      <c r="I17" s="96"/>
    </row>
    <row r="18" spans="2:16" s="125" customFormat="1">
      <c r="B18" s="272" t="s">
        <v>257</v>
      </c>
      <c r="C18" s="273" t="s">
        <v>296</v>
      </c>
      <c r="D18" s="273" t="s">
        <v>297</v>
      </c>
      <c r="E18" s="273" t="s">
        <v>298</v>
      </c>
      <c r="F18" s="273" t="s">
        <v>299</v>
      </c>
      <c r="G18" s="273" t="s">
        <v>300</v>
      </c>
      <c r="H18" s="274" t="s">
        <v>301</v>
      </c>
      <c r="J18" s="126"/>
      <c r="K18" s="126"/>
      <c r="L18" s="126"/>
      <c r="M18" s="126"/>
      <c r="N18" s="126"/>
      <c r="O18" s="126"/>
      <c r="P18" s="126"/>
    </row>
    <row r="19" spans="2:16" s="111" customFormat="1" hidden="1">
      <c r="B19" s="275">
        <v>28</v>
      </c>
      <c r="C19" s="127" t="s">
        <v>302</v>
      </c>
      <c r="D19" s="128">
        <v>36.4</v>
      </c>
      <c r="E19" s="127">
        <v>1</v>
      </c>
      <c r="F19" s="127" t="s">
        <v>303</v>
      </c>
      <c r="G19" s="127" t="s">
        <v>304</v>
      </c>
      <c r="H19" s="276">
        <v>51194.559999999998</v>
      </c>
      <c r="I19" s="96"/>
    </row>
    <row r="20" spans="2:16" s="111" customFormat="1" hidden="1">
      <c r="B20" s="275">
        <v>63</v>
      </c>
      <c r="C20" s="127" t="s">
        <v>305</v>
      </c>
      <c r="D20" s="128">
        <v>37.700000000000003</v>
      </c>
      <c r="E20" s="127">
        <v>0</v>
      </c>
      <c r="F20" s="127" t="s">
        <v>303</v>
      </c>
      <c r="G20" s="127" t="s">
        <v>304</v>
      </c>
      <c r="H20" s="276">
        <v>48824.45</v>
      </c>
      <c r="I20" s="96"/>
    </row>
    <row r="21" spans="2:16" s="111" customFormat="1">
      <c r="B21" s="275">
        <v>60</v>
      </c>
      <c r="C21" s="127" t="s">
        <v>302</v>
      </c>
      <c r="D21" s="128">
        <v>39.9</v>
      </c>
      <c r="E21" s="127">
        <v>0</v>
      </c>
      <c r="F21" s="127" t="s">
        <v>303</v>
      </c>
      <c r="G21" s="127" t="s">
        <v>304</v>
      </c>
      <c r="H21" s="276">
        <v>48173.36</v>
      </c>
      <c r="I21" s="96"/>
    </row>
    <row r="22" spans="2:16" s="111" customFormat="1">
      <c r="B22" s="275">
        <v>58</v>
      </c>
      <c r="C22" s="127" t="s">
        <v>302</v>
      </c>
      <c r="D22" s="128">
        <v>36.954999999999998</v>
      </c>
      <c r="E22" s="127">
        <v>2</v>
      </c>
      <c r="F22" s="127" t="s">
        <v>303</v>
      </c>
      <c r="G22" s="127" t="s">
        <v>306</v>
      </c>
      <c r="H22" s="276">
        <v>47496.49</v>
      </c>
      <c r="I22" s="96"/>
    </row>
    <row r="23" spans="2:16" s="111" customFormat="1" hidden="1">
      <c r="B23" s="275">
        <v>64</v>
      </c>
      <c r="C23" s="127" t="s">
        <v>305</v>
      </c>
      <c r="D23" s="128">
        <v>31.3</v>
      </c>
      <c r="E23" s="127">
        <v>2</v>
      </c>
      <c r="F23" s="127" t="s">
        <v>303</v>
      </c>
      <c r="G23" s="127" t="s">
        <v>304</v>
      </c>
      <c r="H23" s="276">
        <v>47291.06</v>
      </c>
      <c r="I23" s="96"/>
    </row>
    <row r="24" spans="2:16" s="111" customFormat="1" hidden="1">
      <c r="B24" s="275">
        <v>63</v>
      </c>
      <c r="C24" s="127" t="s">
        <v>302</v>
      </c>
      <c r="D24" s="128">
        <v>35.090000000000003</v>
      </c>
      <c r="E24" s="127">
        <v>0</v>
      </c>
      <c r="F24" s="127" t="s">
        <v>303</v>
      </c>
      <c r="G24" s="127" t="s">
        <v>307</v>
      </c>
      <c r="H24" s="276">
        <v>47055.53</v>
      </c>
      <c r="I24" s="96"/>
    </row>
    <row r="25" spans="2:16" s="111" customFormat="1" hidden="1">
      <c r="B25" s="275">
        <v>36</v>
      </c>
      <c r="C25" s="127" t="s">
        <v>302</v>
      </c>
      <c r="D25" s="128">
        <v>41.895000000000003</v>
      </c>
      <c r="E25" s="127">
        <v>3</v>
      </c>
      <c r="F25" s="127" t="s">
        <v>303</v>
      </c>
      <c r="G25" s="127" t="s">
        <v>308</v>
      </c>
      <c r="H25" s="276">
        <v>43753.34</v>
      </c>
      <c r="I25" s="96"/>
    </row>
    <row r="26" spans="2:16" s="111" customFormat="1">
      <c r="B26" s="275">
        <v>57</v>
      </c>
      <c r="C26" s="127" t="s">
        <v>305</v>
      </c>
      <c r="D26" s="128">
        <v>31.16</v>
      </c>
      <c r="E26" s="127">
        <v>0</v>
      </c>
      <c r="F26" s="127" t="s">
        <v>303</v>
      </c>
      <c r="G26" s="127" t="s">
        <v>306</v>
      </c>
      <c r="H26" s="276">
        <v>43578.94</v>
      </c>
      <c r="I26" s="96"/>
    </row>
    <row r="27" spans="2:16" s="111" customFormat="1" hidden="1">
      <c r="B27" s="275">
        <v>46</v>
      </c>
      <c r="C27" s="127" t="s">
        <v>302</v>
      </c>
      <c r="D27" s="128">
        <v>30.495000000000001</v>
      </c>
      <c r="E27" s="127">
        <v>3</v>
      </c>
      <c r="F27" s="127" t="s">
        <v>303</v>
      </c>
      <c r="G27" s="127" t="s">
        <v>306</v>
      </c>
      <c r="H27" s="276">
        <v>40720.550000000003</v>
      </c>
      <c r="I27" s="96"/>
    </row>
    <row r="28" spans="2:16" s="111" customFormat="1" hidden="1">
      <c r="B28" s="275">
        <v>37</v>
      </c>
      <c r="C28" s="127" t="s">
        <v>305</v>
      </c>
      <c r="D28" s="128">
        <v>34.799999999999997</v>
      </c>
      <c r="E28" s="127">
        <v>2</v>
      </c>
      <c r="F28" s="127" t="s">
        <v>303</v>
      </c>
      <c r="G28" s="127" t="s">
        <v>304</v>
      </c>
      <c r="H28" s="276">
        <v>39836.519999999997</v>
      </c>
      <c r="I28" s="96"/>
    </row>
    <row r="29" spans="2:16" s="111" customFormat="1" hidden="1">
      <c r="B29" s="275">
        <v>35</v>
      </c>
      <c r="C29" s="127" t="s">
        <v>302</v>
      </c>
      <c r="D29" s="128">
        <v>36.67</v>
      </c>
      <c r="E29" s="127">
        <v>1</v>
      </c>
      <c r="F29" s="127" t="s">
        <v>303</v>
      </c>
      <c r="G29" s="127" t="s">
        <v>308</v>
      </c>
      <c r="H29" s="276">
        <v>39774.28</v>
      </c>
      <c r="I29" s="96"/>
    </row>
    <row r="30" spans="2:16" s="111" customFormat="1" hidden="1">
      <c r="B30" s="275">
        <v>27</v>
      </c>
      <c r="C30" s="127" t="s">
        <v>302</v>
      </c>
      <c r="D30" s="128">
        <v>42.13</v>
      </c>
      <c r="E30" s="127">
        <v>0</v>
      </c>
      <c r="F30" s="127" t="s">
        <v>303</v>
      </c>
      <c r="G30" s="127" t="s">
        <v>307</v>
      </c>
      <c r="H30" s="276">
        <v>39611.760000000002</v>
      </c>
      <c r="I30" s="96"/>
    </row>
    <row r="31" spans="2:16" s="111" customFormat="1" hidden="1">
      <c r="B31" s="275">
        <v>44</v>
      </c>
      <c r="C31" s="127" t="s">
        <v>302</v>
      </c>
      <c r="D31" s="128">
        <v>31.35</v>
      </c>
      <c r="E31" s="127">
        <v>1</v>
      </c>
      <c r="F31" s="127" t="s">
        <v>303</v>
      </c>
      <c r="G31" s="127" t="s">
        <v>308</v>
      </c>
      <c r="H31" s="276">
        <v>39556.49</v>
      </c>
      <c r="I31" s="96"/>
    </row>
    <row r="32" spans="2:16" s="111" customFormat="1" hidden="1">
      <c r="B32" s="275">
        <v>31</v>
      </c>
      <c r="C32" s="127" t="s">
        <v>302</v>
      </c>
      <c r="D32" s="128">
        <v>36.299999999999997</v>
      </c>
      <c r="E32" s="127">
        <v>2</v>
      </c>
      <c r="F32" s="127" t="s">
        <v>303</v>
      </c>
      <c r="G32" s="127" t="s">
        <v>304</v>
      </c>
      <c r="H32" s="276">
        <v>38711</v>
      </c>
      <c r="I32" s="96"/>
    </row>
    <row r="33" spans="2:9" s="111" customFormat="1" hidden="1">
      <c r="B33" s="275">
        <v>36</v>
      </c>
      <c r="C33" s="127" t="s">
        <v>302</v>
      </c>
      <c r="D33" s="128">
        <v>35.200000000000003</v>
      </c>
      <c r="E33" s="127">
        <v>1</v>
      </c>
      <c r="F33" s="127" t="s">
        <v>303</v>
      </c>
      <c r="G33" s="127" t="s">
        <v>307</v>
      </c>
      <c r="H33" s="276">
        <v>38709.18</v>
      </c>
      <c r="I33" s="96"/>
    </row>
    <row r="34" spans="2:9" s="111" customFormat="1" hidden="1">
      <c r="B34" s="275">
        <v>23</v>
      </c>
      <c r="C34" s="127" t="s">
        <v>305</v>
      </c>
      <c r="D34" s="128">
        <v>36.67</v>
      </c>
      <c r="E34" s="127">
        <v>2</v>
      </c>
      <c r="F34" s="127" t="s">
        <v>303</v>
      </c>
      <c r="G34" s="127" t="s">
        <v>308</v>
      </c>
      <c r="H34" s="276">
        <v>38511.629999999997</v>
      </c>
      <c r="I34"/>
    </row>
    <row r="35" spans="2:9" hidden="1">
      <c r="B35" s="275">
        <v>36</v>
      </c>
      <c r="C35" s="127" t="s">
        <v>302</v>
      </c>
      <c r="D35" s="128">
        <v>34.43</v>
      </c>
      <c r="E35" s="127">
        <v>0</v>
      </c>
      <c r="F35" s="127" t="s">
        <v>303</v>
      </c>
      <c r="G35" s="127" t="s">
        <v>307</v>
      </c>
      <c r="H35" s="276">
        <v>37742.58</v>
      </c>
    </row>
    <row r="36" spans="2:9" hidden="1">
      <c r="B36" s="275">
        <v>34</v>
      </c>
      <c r="C36" s="127" t="s">
        <v>305</v>
      </c>
      <c r="D36" s="128">
        <v>31.92</v>
      </c>
      <c r="E36" s="127">
        <v>1</v>
      </c>
      <c r="F36" s="127" t="s">
        <v>303</v>
      </c>
      <c r="G36" s="127" t="s">
        <v>308</v>
      </c>
      <c r="H36" s="276">
        <v>37701.879999999997</v>
      </c>
    </row>
    <row r="37" spans="2:9" hidden="1">
      <c r="B37" s="275">
        <v>22</v>
      </c>
      <c r="C37" s="127" t="s">
        <v>302</v>
      </c>
      <c r="D37" s="128">
        <v>37.619999999999997</v>
      </c>
      <c r="E37" s="127">
        <v>1</v>
      </c>
      <c r="F37" s="127" t="s">
        <v>303</v>
      </c>
      <c r="G37" s="127" t="s">
        <v>307</v>
      </c>
      <c r="H37" s="276">
        <v>37165.160000000003</v>
      </c>
    </row>
    <row r="38" spans="2:9" hidden="1">
      <c r="B38" s="275">
        <v>27</v>
      </c>
      <c r="C38" s="127" t="s">
        <v>305</v>
      </c>
      <c r="D38" s="128">
        <v>36.08</v>
      </c>
      <c r="E38" s="127">
        <v>0</v>
      </c>
      <c r="F38" s="127" t="s">
        <v>303</v>
      </c>
      <c r="G38" s="127" t="s">
        <v>307</v>
      </c>
      <c r="H38" s="276">
        <v>37133.9</v>
      </c>
    </row>
    <row r="39" spans="2:9" hidden="1">
      <c r="B39" s="275">
        <v>30</v>
      </c>
      <c r="C39" s="127" t="s">
        <v>302</v>
      </c>
      <c r="D39" s="128">
        <v>35.53</v>
      </c>
      <c r="E39" s="127">
        <v>0</v>
      </c>
      <c r="F39" s="127" t="s">
        <v>303</v>
      </c>
      <c r="G39" s="127" t="s">
        <v>307</v>
      </c>
      <c r="H39" s="276">
        <v>36950.26</v>
      </c>
    </row>
    <row r="40" spans="2:9" hidden="1">
      <c r="B40" s="275">
        <v>30</v>
      </c>
      <c r="C40" s="127" t="s">
        <v>302</v>
      </c>
      <c r="D40" s="128">
        <v>35.299999999999997</v>
      </c>
      <c r="E40" s="127">
        <v>0</v>
      </c>
      <c r="F40" s="127" t="s">
        <v>303</v>
      </c>
      <c r="G40" s="127" t="s">
        <v>304</v>
      </c>
      <c r="H40" s="276">
        <v>36837.47</v>
      </c>
    </row>
    <row r="41" spans="2:9" hidden="1">
      <c r="B41" s="275">
        <v>18</v>
      </c>
      <c r="C41" s="127" t="s">
        <v>305</v>
      </c>
      <c r="D41" s="128">
        <v>36.85</v>
      </c>
      <c r="E41" s="127">
        <v>0</v>
      </c>
      <c r="F41" s="127" t="s">
        <v>303</v>
      </c>
      <c r="G41" s="127" t="s">
        <v>307</v>
      </c>
      <c r="H41" s="276">
        <v>36149.480000000003</v>
      </c>
    </row>
    <row r="42" spans="2:9" hidden="1">
      <c r="B42" s="275">
        <v>22</v>
      </c>
      <c r="C42" s="127" t="s">
        <v>302</v>
      </c>
      <c r="D42" s="128">
        <v>35.6</v>
      </c>
      <c r="E42" s="127">
        <v>0</v>
      </c>
      <c r="F42" s="127" t="s">
        <v>303</v>
      </c>
      <c r="G42" s="127" t="s">
        <v>304</v>
      </c>
      <c r="H42" s="276">
        <v>35585.58</v>
      </c>
    </row>
    <row r="43" spans="2:9" hidden="1">
      <c r="B43" s="275">
        <v>55</v>
      </c>
      <c r="C43" s="127" t="s">
        <v>305</v>
      </c>
      <c r="D43" s="128">
        <v>26.8</v>
      </c>
      <c r="E43" s="127">
        <v>1</v>
      </c>
      <c r="F43" s="127" t="s">
        <v>309</v>
      </c>
      <c r="G43" s="127" t="s">
        <v>304</v>
      </c>
      <c r="H43" s="276">
        <v>35160.129999999997</v>
      </c>
    </row>
    <row r="44" spans="2:9" hidden="1">
      <c r="B44" s="275">
        <v>19</v>
      </c>
      <c r="C44" s="127" t="s">
        <v>302</v>
      </c>
      <c r="D44" s="128">
        <v>34.799999999999997</v>
      </c>
      <c r="E44" s="127">
        <v>0</v>
      </c>
      <c r="F44" s="127" t="s">
        <v>303</v>
      </c>
      <c r="G44" s="127" t="s">
        <v>304</v>
      </c>
      <c r="H44" s="276">
        <v>34779.620000000003</v>
      </c>
    </row>
    <row r="45" spans="2:9" hidden="1">
      <c r="B45" s="275">
        <v>18</v>
      </c>
      <c r="C45" s="127" t="s">
        <v>302</v>
      </c>
      <c r="D45" s="128">
        <v>31.68</v>
      </c>
      <c r="E45" s="127">
        <v>2</v>
      </c>
      <c r="F45" s="127" t="s">
        <v>303</v>
      </c>
      <c r="G45" s="127" t="s">
        <v>307</v>
      </c>
      <c r="H45" s="276">
        <v>34303.17</v>
      </c>
    </row>
    <row r="46" spans="2:9" hidden="1">
      <c r="B46" s="275">
        <v>32</v>
      </c>
      <c r="C46" s="127" t="s">
        <v>305</v>
      </c>
      <c r="D46" s="128">
        <v>17.765000000000001</v>
      </c>
      <c r="E46" s="127">
        <v>2</v>
      </c>
      <c r="F46" s="127" t="s">
        <v>303</v>
      </c>
      <c r="G46" s="127" t="s">
        <v>306</v>
      </c>
      <c r="H46" s="276">
        <v>32734.19</v>
      </c>
    </row>
    <row r="47" spans="2:9" hidden="1">
      <c r="B47" s="275">
        <v>61</v>
      </c>
      <c r="C47" s="127" t="s">
        <v>305</v>
      </c>
      <c r="D47" s="128">
        <v>29.92</v>
      </c>
      <c r="E47" s="127">
        <v>3</v>
      </c>
      <c r="F47" s="127" t="s">
        <v>303</v>
      </c>
      <c r="G47" s="127" t="s">
        <v>307</v>
      </c>
      <c r="H47" s="276">
        <v>30942.19</v>
      </c>
    </row>
    <row r="48" spans="2:9" hidden="1">
      <c r="B48" s="275">
        <v>60</v>
      </c>
      <c r="C48" s="127" t="s">
        <v>302</v>
      </c>
      <c r="D48" s="128">
        <v>28.594999999999999</v>
      </c>
      <c r="E48" s="127">
        <v>0</v>
      </c>
      <c r="F48" s="127" t="s">
        <v>309</v>
      </c>
      <c r="G48" s="127" t="s">
        <v>308</v>
      </c>
      <c r="H48" s="276">
        <v>30260</v>
      </c>
    </row>
    <row r="49" spans="2:8">
      <c r="B49" s="275">
        <v>59</v>
      </c>
      <c r="C49" s="127" t="s">
        <v>302</v>
      </c>
      <c r="D49" s="128">
        <v>29.83</v>
      </c>
      <c r="E49" s="127">
        <v>3</v>
      </c>
      <c r="F49" s="127" t="s">
        <v>303</v>
      </c>
      <c r="G49" s="127" t="s">
        <v>308</v>
      </c>
      <c r="H49" s="276">
        <v>30184.94</v>
      </c>
    </row>
    <row r="50" spans="2:8" hidden="1">
      <c r="B50" s="275">
        <v>64</v>
      </c>
      <c r="C50" s="127" t="s">
        <v>302</v>
      </c>
      <c r="D50" s="128">
        <v>24.7</v>
      </c>
      <c r="E50" s="127">
        <v>1</v>
      </c>
      <c r="F50" s="127" t="s">
        <v>309</v>
      </c>
      <c r="G50" s="127" t="s">
        <v>306</v>
      </c>
      <c r="H50" s="276">
        <v>30166.62</v>
      </c>
    </row>
    <row r="51" spans="2:8" hidden="1">
      <c r="B51" s="275">
        <v>63</v>
      </c>
      <c r="C51" s="127" t="s">
        <v>305</v>
      </c>
      <c r="D51" s="128">
        <v>27.74</v>
      </c>
      <c r="E51" s="127">
        <v>0</v>
      </c>
      <c r="F51" s="127" t="s">
        <v>303</v>
      </c>
      <c r="G51" s="127" t="s">
        <v>308</v>
      </c>
      <c r="H51" s="276">
        <v>29523.17</v>
      </c>
    </row>
    <row r="52" spans="2:8" hidden="1">
      <c r="B52" s="275">
        <v>60</v>
      </c>
      <c r="C52" s="127" t="s">
        <v>305</v>
      </c>
      <c r="D52" s="128">
        <v>25.84</v>
      </c>
      <c r="E52" s="127">
        <v>0</v>
      </c>
      <c r="F52" s="127" t="s">
        <v>309</v>
      </c>
      <c r="G52" s="127" t="s">
        <v>306</v>
      </c>
      <c r="H52" s="276">
        <v>28923.14</v>
      </c>
    </row>
    <row r="53" spans="2:8" hidden="1">
      <c r="B53" s="275">
        <v>62</v>
      </c>
      <c r="C53" s="127" t="s">
        <v>305</v>
      </c>
      <c r="D53" s="128">
        <v>26.29</v>
      </c>
      <c r="E53" s="127">
        <v>0</v>
      </c>
      <c r="F53" s="127" t="s">
        <v>303</v>
      </c>
      <c r="G53" s="127" t="s">
        <v>307</v>
      </c>
      <c r="H53" s="276">
        <v>27808.73</v>
      </c>
    </row>
    <row r="54" spans="2:8" hidden="1">
      <c r="B54" s="275">
        <v>34</v>
      </c>
      <c r="C54" s="127" t="s">
        <v>302</v>
      </c>
      <c r="D54" s="128">
        <v>22.42</v>
      </c>
      <c r="E54" s="127">
        <v>2</v>
      </c>
      <c r="F54" s="127" t="s">
        <v>309</v>
      </c>
      <c r="G54" s="127" t="s">
        <v>308</v>
      </c>
      <c r="H54" s="276">
        <v>27375.9</v>
      </c>
    </row>
    <row r="55" spans="2:8" hidden="1">
      <c r="B55" s="275">
        <v>54</v>
      </c>
      <c r="C55" s="127" t="s">
        <v>305</v>
      </c>
      <c r="D55" s="128">
        <v>31.9</v>
      </c>
      <c r="E55" s="127">
        <v>3</v>
      </c>
      <c r="F55" s="127" t="s">
        <v>309</v>
      </c>
      <c r="G55" s="127" t="s">
        <v>307</v>
      </c>
      <c r="H55" s="276">
        <v>27322.73</v>
      </c>
    </row>
    <row r="56" spans="2:8" hidden="1">
      <c r="B56" s="275">
        <v>24</v>
      </c>
      <c r="C56" s="127" t="s">
        <v>305</v>
      </c>
      <c r="D56" s="128">
        <v>23.21</v>
      </c>
      <c r="E56" s="127">
        <v>0</v>
      </c>
      <c r="F56" s="127" t="s">
        <v>309</v>
      </c>
      <c r="G56" s="127" t="s">
        <v>307</v>
      </c>
      <c r="H56" s="276">
        <v>25081.77</v>
      </c>
    </row>
    <row r="57" spans="2:8" hidden="1">
      <c r="B57" s="275">
        <v>54</v>
      </c>
      <c r="C57" s="127" t="s">
        <v>302</v>
      </c>
      <c r="D57" s="128">
        <v>30.02</v>
      </c>
      <c r="E57" s="127">
        <v>0</v>
      </c>
      <c r="F57" s="127" t="s">
        <v>309</v>
      </c>
      <c r="G57" s="127" t="s">
        <v>306</v>
      </c>
      <c r="H57" s="276">
        <v>24476.48</v>
      </c>
    </row>
    <row r="58" spans="2:8" hidden="1">
      <c r="B58" s="275">
        <v>58</v>
      </c>
      <c r="C58" s="127" t="s">
        <v>305</v>
      </c>
      <c r="D58" s="128">
        <v>41.91</v>
      </c>
      <c r="E58" s="127">
        <v>0</v>
      </c>
      <c r="F58" s="127" t="s">
        <v>309</v>
      </c>
      <c r="G58" s="127" t="s">
        <v>307</v>
      </c>
      <c r="H58" s="276">
        <v>24227.34</v>
      </c>
    </row>
    <row r="59" spans="2:8" hidden="1">
      <c r="B59" s="275">
        <v>48</v>
      </c>
      <c r="C59" s="127" t="s">
        <v>302</v>
      </c>
      <c r="D59" s="128">
        <v>28</v>
      </c>
      <c r="E59" s="127">
        <v>1</v>
      </c>
      <c r="F59" s="127" t="s">
        <v>303</v>
      </c>
      <c r="G59" s="127" t="s">
        <v>304</v>
      </c>
      <c r="H59" s="276">
        <v>23568.27</v>
      </c>
    </row>
    <row r="60" spans="2:8">
      <c r="B60" s="275">
        <v>53</v>
      </c>
      <c r="C60" s="127" t="s">
        <v>305</v>
      </c>
      <c r="D60" s="128">
        <v>22.88</v>
      </c>
      <c r="E60" s="127">
        <v>1</v>
      </c>
      <c r="F60" s="127" t="s">
        <v>303</v>
      </c>
      <c r="G60" s="127" t="s">
        <v>307</v>
      </c>
      <c r="H60" s="276">
        <v>23244.79</v>
      </c>
    </row>
    <row r="61" spans="2:8">
      <c r="B61" s="275">
        <v>56</v>
      </c>
      <c r="C61" s="127" t="s">
        <v>302</v>
      </c>
      <c r="D61" s="128">
        <v>19.95</v>
      </c>
      <c r="E61" s="127">
        <v>0</v>
      </c>
      <c r="F61" s="127" t="s">
        <v>303</v>
      </c>
      <c r="G61" s="127" t="s">
        <v>308</v>
      </c>
      <c r="H61" s="276">
        <v>22412.65</v>
      </c>
    </row>
    <row r="62" spans="2:8" hidden="1">
      <c r="B62" s="275">
        <v>33</v>
      </c>
      <c r="C62" s="127" t="s">
        <v>302</v>
      </c>
      <c r="D62" s="128">
        <v>22.704999999999998</v>
      </c>
      <c r="E62" s="127">
        <v>0</v>
      </c>
      <c r="F62" s="127" t="s">
        <v>309</v>
      </c>
      <c r="G62" s="127" t="s">
        <v>306</v>
      </c>
      <c r="H62" s="276">
        <v>21984.47</v>
      </c>
    </row>
    <row r="63" spans="2:8" hidden="1">
      <c r="B63" s="275">
        <v>42</v>
      </c>
      <c r="C63" s="127" t="s">
        <v>305</v>
      </c>
      <c r="D63" s="128">
        <v>26.6</v>
      </c>
      <c r="E63" s="127">
        <v>0</v>
      </c>
      <c r="F63" s="127" t="s">
        <v>303</v>
      </c>
      <c r="G63" s="127" t="s">
        <v>306</v>
      </c>
      <c r="H63" s="276">
        <v>21348.71</v>
      </c>
    </row>
    <row r="64" spans="2:8" hidden="1">
      <c r="B64" s="275">
        <v>18</v>
      </c>
      <c r="C64" s="127" t="s">
        <v>305</v>
      </c>
      <c r="D64" s="128">
        <v>30.114999999999998</v>
      </c>
      <c r="E64" s="127">
        <v>0</v>
      </c>
      <c r="F64" s="127" t="s">
        <v>309</v>
      </c>
      <c r="G64" s="127" t="s">
        <v>308</v>
      </c>
      <c r="H64" s="276">
        <v>21344.85</v>
      </c>
    </row>
    <row r="65" spans="2:8" hidden="1">
      <c r="B65" s="275">
        <v>48</v>
      </c>
      <c r="C65" s="127" t="s">
        <v>302</v>
      </c>
      <c r="D65" s="128">
        <v>24.42</v>
      </c>
      <c r="E65" s="127">
        <v>0</v>
      </c>
      <c r="F65" s="127" t="s">
        <v>303</v>
      </c>
      <c r="G65" s="127" t="s">
        <v>307</v>
      </c>
      <c r="H65" s="276">
        <v>21223.68</v>
      </c>
    </row>
    <row r="66" spans="2:8" hidden="1">
      <c r="B66" s="275">
        <v>45</v>
      </c>
      <c r="C66" s="127" t="s">
        <v>302</v>
      </c>
      <c r="D66" s="128">
        <v>22.895</v>
      </c>
      <c r="E66" s="127">
        <v>2</v>
      </c>
      <c r="F66" s="127" t="s">
        <v>303</v>
      </c>
      <c r="G66" s="127" t="s">
        <v>306</v>
      </c>
      <c r="H66" s="276">
        <v>21098.55</v>
      </c>
    </row>
    <row r="67" spans="2:8" hidden="1">
      <c r="B67" s="275">
        <v>35</v>
      </c>
      <c r="C67" s="127" t="s">
        <v>302</v>
      </c>
      <c r="D67" s="128">
        <v>27.74</v>
      </c>
      <c r="E67" s="127">
        <v>2</v>
      </c>
      <c r="F67" s="127" t="s">
        <v>303</v>
      </c>
      <c r="G67" s="127" t="s">
        <v>308</v>
      </c>
      <c r="H67" s="276">
        <v>20984.09</v>
      </c>
    </row>
    <row r="68" spans="2:8" hidden="1">
      <c r="B68" s="275">
        <v>30</v>
      </c>
      <c r="C68" s="127" t="s">
        <v>302</v>
      </c>
      <c r="D68" s="128">
        <v>28.69</v>
      </c>
      <c r="E68" s="127">
        <v>3</v>
      </c>
      <c r="F68" s="127" t="s">
        <v>303</v>
      </c>
      <c r="G68" s="127" t="s">
        <v>306</v>
      </c>
      <c r="H68" s="276">
        <v>20745.990000000002</v>
      </c>
    </row>
    <row r="69" spans="2:8" hidden="1">
      <c r="B69" s="275">
        <v>55</v>
      </c>
      <c r="C69" s="127" t="s">
        <v>302</v>
      </c>
      <c r="D69" s="128">
        <v>37.299999999999997</v>
      </c>
      <c r="E69" s="127">
        <v>0</v>
      </c>
      <c r="F69" s="127" t="s">
        <v>309</v>
      </c>
      <c r="G69" s="127" t="s">
        <v>304</v>
      </c>
      <c r="H69" s="276">
        <v>20630.28</v>
      </c>
    </row>
    <row r="70" spans="2:8" hidden="1">
      <c r="B70" s="275">
        <v>42</v>
      </c>
      <c r="C70" s="127" t="s">
        <v>305</v>
      </c>
      <c r="D70" s="128">
        <v>23.37</v>
      </c>
      <c r="E70" s="127">
        <v>0</v>
      </c>
      <c r="F70" s="127" t="s">
        <v>303</v>
      </c>
      <c r="G70" s="127" t="s">
        <v>308</v>
      </c>
      <c r="H70" s="276">
        <v>19964.75</v>
      </c>
    </row>
    <row r="71" spans="2:8" hidden="1">
      <c r="B71" s="275">
        <v>50</v>
      </c>
      <c r="C71" s="127" t="s">
        <v>305</v>
      </c>
      <c r="D71" s="128">
        <v>27.83</v>
      </c>
      <c r="E71" s="127">
        <v>3</v>
      </c>
      <c r="F71" s="127" t="s">
        <v>309</v>
      </c>
      <c r="G71" s="127" t="s">
        <v>307</v>
      </c>
      <c r="H71" s="276">
        <v>19749.38</v>
      </c>
    </row>
    <row r="72" spans="2:8" hidden="1">
      <c r="B72" s="275">
        <v>42</v>
      </c>
      <c r="C72" s="127" t="s">
        <v>302</v>
      </c>
      <c r="D72" s="128">
        <v>24.64</v>
      </c>
      <c r="E72" s="127">
        <v>0</v>
      </c>
      <c r="F72" s="127" t="s">
        <v>303</v>
      </c>
      <c r="G72" s="127" t="s">
        <v>307</v>
      </c>
      <c r="H72" s="276">
        <v>19515.54</v>
      </c>
    </row>
    <row r="73" spans="2:8" hidden="1">
      <c r="B73" s="275">
        <v>40</v>
      </c>
      <c r="C73" s="127" t="s">
        <v>305</v>
      </c>
      <c r="D73" s="128">
        <v>22.22</v>
      </c>
      <c r="E73" s="127">
        <v>2</v>
      </c>
      <c r="F73" s="127" t="s">
        <v>303</v>
      </c>
      <c r="G73" s="127" t="s">
        <v>307</v>
      </c>
      <c r="H73" s="276">
        <v>19444.27</v>
      </c>
    </row>
    <row r="74" spans="2:8" hidden="1">
      <c r="B74" s="275">
        <v>29</v>
      </c>
      <c r="C74" s="127" t="s">
        <v>305</v>
      </c>
      <c r="D74" s="128">
        <v>27.94</v>
      </c>
      <c r="E74" s="127">
        <v>1</v>
      </c>
      <c r="F74" s="127" t="s">
        <v>303</v>
      </c>
      <c r="G74" s="127" t="s">
        <v>307</v>
      </c>
      <c r="H74" s="276">
        <v>19107.78</v>
      </c>
    </row>
    <row r="75" spans="2:8" hidden="1">
      <c r="B75" s="275">
        <v>34</v>
      </c>
      <c r="C75" s="127" t="s">
        <v>302</v>
      </c>
      <c r="D75" s="128">
        <v>25.3</v>
      </c>
      <c r="E75" s="127">
        <v>2</v>
      </c>
      <c r="F75" s="127" t="s">
        <v>303</v>
      </c>
      <c r="G75" s="127" t="s">
        <v>307</v>
      </c>
      <c r="H75" s="276">
        <v>18972.5</v>
      </c>
    </row>
    <row r="76" spans="2:8" hidden="1">
      <c r="B76" s="275">
        <v>29</v>
      </c>
      <c r="C76" s="127" t="s">
        <v>302</v>
      </c>
      <c r="D76" s="128">
        <v>29.734999999999999</v>
      </c>
      <c r="E76" s="127">
        <v>2</v>
      </c>
      <c r="F76" s="127" t="s">
        <v>309</v>
      </c>
      <c r="G76" s="127" t="s">
        <v>306</v>
      </c>
      <c r="H76" s="276">
        <v>18157.88</v>
      </c>
    </row>
    <row r="77" spans="2:8" hidden="1">
      <c r="B77" s="275">
        <v>28</v>
      </c>
      <c r="C77" s="127" t="s">
        <v>302</v>
      </c>
      <c r="D77" s="128">
        <v>23.98</v>
      </c>
      <c r="E77" s="127">
        <v>3</v>
      </c>
      <c r="F77" s="127" t="s">
        <v>303</v>
      </c>
      <c r="G77" s="127" t="s">
        <v>307</v>
      </c>
      <c r="H77" s="276">
        <v>17663.14</v>
      </c>
    </row>
    <row r="78" spans="2:8" hidden="1">
      <c r="B78" s="275">
        <v>20</v>
      </c>
      <c r="C78" s="127" t="s">
        <v>302</v>
      </c>
      <c r="D78" s="128">
        <v>28.024999999999999</v>
      </c>
      <c r="E78" s="127">
        <v>1</v>
      </c>
      <c r="F78" s="127" t="s">
        <v>303</v>
      </c>
      <c r="G78" s="127" t="s">
        <v>306</v>
      </c>
      <c r="H78" s="276">
        <v>17560.38</v>
      </c>
    </row>
    <row r="79" spans="2:8" hidden="1">
      <c r="B79" s="275">
        <v>19</v>
      </c>
      <c r="C79" s="127" t="s">
        <v>302</v>
      </c>
      <c r="D79" s="128">
        <v>29.07</v>
      </c>
      <c r="E79" s="127">
        <v>0</v>
      </c>
      <c r="F79" s="127" t="s">
        <v>303</v>
      </c>
      <c r="G79" s="127" t="s">
        <v>306</v>
      </c>
      <c r="H79" s="276">
        <v>17352.68</v>
      </c>
    </row>
    <row r="80" spans="2:8" hidden="1">
      <c r="B80" s="275">
        <v>19</v>
      </c>
      <c r="C80" s="127" t="s">
        <v>305</v>
      </c>
      <c r="D80" s="128">
        <v>28.3</v>
      </c>
      <c r="E80" s="127">
        <v>0</v>
      </c>
      <c r="F80" s="127" t="s">
        <v>303</v>
      </c>
      <c r="G80" s="127" t="s">
        <v>304</v>
      </c>
      <c r="H80" s="276">
        <v>17081.080000000002</v>
      </c>
    </row>
    <row r="81" spans="2:8" hidden="1">
      <c r="B81" s="275">
        <v>19</v>
      </c>
      <c r="C81" s="127" t="s">
        <v>305</v>
      </c>
      <c r="D81" s="128">
        <v>27.9</v>
      </c>
      <c r="E81" s="127">
        <v>0</v>
      </c>
      <c r="F81" s="127" t="s">
        <v>303</v>
      </c>
      <c r="G81" s="127" t="s">
        <v>304</v>
      </c>
      <c r="H81" s="276">
        <v>16884.919999999998</v>
      </c>
    </row>
    <row r="82" spans="2:8" hidden="1">
      <c r="B82" s="275">
        <v>27</v>
      </c>
      <c r="C82" s="127" t="s">
        <v>305</v>
      </c>
      <c r="D82" s="128">
        <v>24.75</v>
      </c>
      <c r="E82" s="127">
        <v>0</v>
      </c>
      <c r="F82" s="127" t="s">
        <v>303</v>
      </c>
      <c r="G82" s="127" t="s">
        <v>307</v>
      </c>
      <c r="H82" s="276">
        <v>16577.78</v>
      </c>
    </row>
    <row r="83" spans="2:8" hidden="1">
      <c r="B83" s="275">
        <v>38</v>
      </c>
      <c r="C83" s="127" t="s">
        <v>302</v>
      </c>
      <c r="D83" s="128">
        <v>19.3</v>
      </c>
      <c r="E83" s="127">
        <v>0</v>
      </c>
      <c r="F83" s="127" t="s">
        <v>303</v>
      </c>
      <c r="G83" s="127" t="s">
        <v>304</v>
      </c>
      <c r="H83" s="276">
        <v>15820.7</v>
      </c>
    </row>
    <row r="84" spans="2:8" hidden="1">
      <c r="B84" s="275">
        <v>62</v>
      </c>
      <c r="C84" s="127" t="s">
        <v>305</v>
      </c>
      <c r="D84" s="128">
        <v>32.965000000000003</v>
      </c>
      <c r="E84" s="127">
        <v>3</v>
      </c>
      <c r="F84" s="127" t="s">
        <v>309</v>
      </c>
      <c r="G84" s="127" t="s">
        <v>306</v>
      </c>
      <c r="H84" s="276">
        <v>15612.19</v>
      </c>
    </row>
    <row r="85" spans="2:8" hidden="1">
      <c r="B85" s="275">
        <v>18</v>
      </c>
      <c r="C85" s="127" t="s">
        <v>302</v>
      </c>
      <c r="D85" s="128">
        <v>25.175000000000001</v>
      </c>
      <c r="E85" s="127">
        <v>0</v>
      </c>
      <c r="F85" s="127" t="s">
        <v>303</v>
      </c>
      <c r="G85" s="127" t="s">
        <v>308</v>
      </c>
      <c r="H85" s="276">
        <v>15518.18</v>
      </c>
    </row>
    <row r="86" spans="2:8" hidden="1">
      <c r="B86" s="275">
        <v>64</v>
      </c>
      <c r="C86" s="127" t="s">
        <v>305</v>
      </c>
      <c r="D86" s="128">
        <v>39.33</v>
      </c>
      <c r="E86" s="127">
        <v>0</v>
      </c>
      <c r="F86" s="127" t="s">
        <v>309</v>
      </c>
      <c r="G86" s="127" t="s">
        <v>308</v>
      </c>
      <c r="H86" s="276">
        <v>14901.52</v>
      </c>
    </row>
    <row r="87" spans="2:8" hidden="1">
      <c r="B87" s="275">
        <v>20</v>
      </c>
      <c r="C87" s="127" t="s">
        <v>305</v>
      </c>
      <c r="D87" s="128">
        <v>22.42</v>
      </c>
      <c r="E87" s="127">
        <v>0</v>
      </c>
      <c r="F87" s="127" t="s">
        <v>303</v>
      </c>
      <c r="G87" s="127" t="s">
        <v>306</v>
      </c>
      <c r="H87" s="276">
        <v>14711.74</v>
      </c>
    </row>
    <row r="88" spans="2:8" hidden="1">
      <c r="B88" s="275">
        <v>63</v>
      </c>
      <c r="C88" s="127" t="s">
        <v>305</v>
      </c>
      <c r="D88" s="128">
        <v>23.085000000000001</v>
      </c>
      <c r="E88" s="127">
        <v>0</v>
      </c>
      <c r="F88" s="127" t="s">
        <v>309</v>
      </c>
      <c r="G88" s="127" t="s">
        <v>308</v>
      </c>
      <c r="H88" s="276">
        <v>14451.84</v>
      </c>
    </row>
    <row r="89" spans="2:8" hidden="1">
      <c r="B89" s="275">
        <v>61</v>
      </c>
      <c r="C89" s="127" t="s">
        <v>305</v>
      </c>
      <c r="D89" s="128">
        <v>39.1</v>
      </c>
      <c r="E89" s="127">
        <v>2</v>
      </c>
      <c r="F89" s="127" t="s">
        <v>309</v>
      </c>
      <c r="G89" s="127" t="s">
        <v>304</v>
      </c>
      <c r="H89" s="276">
        <v>14235.07</v>
      </c>
    </row>
    <row r="90" spans="2:8" hidden="1">
      <c r="B90" s="275">
        <v>59</v>
      </c>
      <c r="C90" s="127" t="s">
        <v>305</v>
      </c>
      <c r="D90" s="128">
        <v>27.83</v>
      </c>
      <c r="E90" s="127">
        <v>3</v>
      </c>
      <c r="F90" s="127" t="s">
        <v>309</v>
      </c>
      <c r="G90" s="127" t="s">
        <v>307</v>
      </c>
      <c r="H90" s="276">
        <v>14001.29</v>
      </c>
    </row>
    <row r="91" spans="2:8" hidden="1">
      <c r="B91" s="275">
        <v>59</v>
      </c>
      <c r="C91" s="127" t="s">
        <v>305</v>
      </c>
      <c r="D91" s="128">
        <v>27.72</v>
      </c>
      <c r="E91" s="127">
        <v>3</v>
      </c>
      <c r="F91" s="127" t="s">
        <v>309</v>
      </c>
      <c r="G91" s="127" t="s">
        <v>307</v>
      </c>
      <c r="H91" s="276">
        <v>14001.13</v>
      </c>
    </row>
    <row r="92" spans="2:8" hidden="1">
      <c r="B92" s="275">
        <v>63</v>
      </c>
      <c r="C92" s="127" t="s">
        <v>305</v>
      </c>
      <c r="D92" s="128">
        <v>31.8</v>
      </c>
      <c r="E92" s="127">
        <v>0</v>
      </c>
      <c r="F92" s="127" t="s">
        <v>309</v>
      </c>
      <c r="G92" s="127" t="s">
        <v>304</v>
      </c>
      <c r="H92" s="276">
        <v>13880.95</v>
      </c>
    </row>
    <row r="93" spans="2:8" hidden="1">
      <c r="B93" s="275">
        <v>63</v>
      </c>
      <c r="C93" s="127" t="s">
        <v>302</v>
      </c>
      <c r="D93" s="128">
        <v>28.31</v>
      </c>
      <c r="E93" s="127">
        <v>0</v>
      </c>
      <c r="F93" s="127" t="s">
        <v>309</v>
      </c>
      <c r="G93" s="127" t="s">
        <v>306</v>
      </c>
      <c r="H93" s="276">
        <v>13770.1</v>
      </c>
    </row>
    <row r="94" spans="2:8" hidden="1">
      <c r="B94" s="275">
        <v>61</v>
      </c>
      <c r="C94" s="127" t="s">
        <v>305</v>
      </c>
      <c r="D94" s="128">
        <v>22.04</v>
      </c>
      <c r="E94" s="127">
        <v>0</v>
      </c>
      <c r="F94" s="127" t="s">
        <v>309</v>
      </c>
      <c r="G94" s="127" t="s">
        <v>308</v>
      </c>
      <c r="H94" s="276">
        <v>13616.36</v>
      </c>
    </row>
    <row r="95" spans="2:8" hidden="1">
      <c r="B95" s="275">
        <v>58</v>
      </c>
      <c r="C95" s="127" t="s">
        <v>305</v>
      </c>
      <c r="D95" s="128">
        <v>31.824999999999999</v>
      </c>
      <c r="E95" s="127">
        <v>2</v>
      </c>
      <c r="F95" s="127" t="s">
        <v>309</v>
      </c>
      <c r="G95" s="127" t="s">
        <v>308</v>
      </c>
      <c r="H95" s="276">
        <v>13607.37</v>
      </c>
    </row>
    <row r="96" spans="2:8" hidden="1">
      <c r="B96" s="275">
        <v>63</v>
      </c>
      <c r="C96" s="127" t="s">
        <v>302</v>
      </c>
      <c r="D96" s="128">
        <v>41.47</v>
      </c>
      <c r="E96" s="127">
        <v>0</v>
      </c>
      <c r="F96" s="127" t="s">
        <v>309</v>
      </c>
      <c r="G96" s="127" t="s">
        <v>307</v>
      </c>
      <c r="H96" s="276">
        <v>13405.39</v>
      </c>
    </row>
    <row r="97" spans="2:8" hidden="1">
      <c r="B97" s="275">
        <v>60</v>
      </c>
      <c r="C97" s="127" t="s">
        <v>305</v>
      </c>
      <c r="D97" s="128">
        <v>36.005000000000003</v>
      </c>
      <c r="E97" s="127">
        <v>0</v>
      </c>
      <c r="F97" s="127" t="s">
        <v>309</v>
      </c>
      <c r="G97" s="127" t="s">
        <v>308</v>
      </c>
      <c r="H97" s="276">
        <v>13228.85</v>
      </c>
    </row>
    <row r="98" spans="2:8" hidden="1">
      <c r="B98" s="275">
        <v>60</v>
      </c>
      <c r="C98" s="127" t="s">
        <v>305</v>
      </c>
      <c r="D98" s="128">
        <v>24.035</v>
      </c>
      <c r="E98" s="127">
        <v>0</v>
      </c>
      <c r="F98" s="127" t="s">
        <v>309</v>
      </c>
      <c r="G98" s="127" t="s">
        <v>306</v>
      </c>
      <c r="H98" s="276">
        <v>13012.21</v>
      </c>
    </row>
    <row r="99" spans="2:8" hidden="1">
      <c r="B99" s="275">
        <v>59</v>
      </c>
      <c r="C99" s="127" t="s">
        <v>305</v>
      </c>
      <c r="D99" s="128">
        <v>26.504999999999999</v>
      </c>
      <c r="E99" s="127">
        <v>0</v>
      </c>
      <c r="F99" s="127" t="s">
        <v>309</v>
      </c>
      <c r="G99" s="127" t="s">
        <v>308</v>
      </c>
      <c r="H99" s="276">
        <v>12815.44</v>
      </c>
    </row>
    <row r="100" spans="2:8" hidden="1">
      <c r="B100" s="275">
        <v>60</v>
      </c>
      <c r="C100" s="127" t="s">
        <v>305</v>
      </c>
      <c r="D100" s="128">
        <v>38.06</v>
      </c>
      <c r="E100" s="127">
        <v>0</v>
      </c>
      <c r="F100" s="127" t="s">
        <v>309</v>
      </c>
      <c r="G100" s="127" t="s">
        <v>307</v>
      </c>
      <c r="H100" s="276">
        <v>12648.7</v>
      </c>
    </row>
    <row r="101" spans="2:8" hidden="1">
      <c r="B101" s="275">
        <v>60</v>
      </c>
      <c r="C101" s="127" t="s">
        <v>305</v>
      </c>
      <c r="D101" s="128">
        <v>24.53</v>
      </c>
      <c r="E101" s="127">
        <v>0</v>
      </c>
      <c r="F101" s="127" t="s">
        <v>309</v>
      </c>
      <c r="G101" s="127" t="s">
        <v>307</v>
      </c>
      <c r="H101" s="276">
        <v>12629.9</v>
      </c>
    </row>
    <row r="102" spans="2:8" hidden="1">
      <c r="B102" s="275">
        <v>61</v>
      </c>
      <c r="C102" s="127" t="s">
        <v>302</v>
      </c>
      <c r="D102" s="128">
        <v>31.57</v>
      </c>
      <c r="E102" s="127">
        <v>0</v>
      </c>
      <c r="F102" s="127" t="s">
        <v>309</v>
      </c>
      <c r="G102" s="127" t="s">
        <v>307</v>
      </c>
      <c r="H102" s="276">
        <v>12557.61</v>
      </c>
    </row>
    <row r="103" spans="2:8" hidden="1">
      <c r="B103" s="275">
        <v>59</v>
      </c>
      <c r="C103" s="127" t="s">
        <v>302</v>
      </c>
      <c r="D103" s="128">
        <v>27.5</v>
      </c>
      <c r="E103" s="127">
        <v>1</v>
      </c>
      <c r="F103" s="127" t="s">
        <v>309</v>
      </c>
      <c r="G103" s="127" t="s">
        <v>304</v>
      </c>
      <c r="H103" s="276">
        <v>12333.83</v>
      </c>
    </row>
    <row r="104" spans="2:8" hidden="1">
      <c r="B104" s="275">
        <v>55</v>
      </c>
      <c r="C104" s="127" t="s">
        <v>305</v>
      </c>
      <c r="D104" s="128">
        <v>32.774999999999999</v>
      </c>
      <c r="E104" s="127">
        <v>2</v>
      </c>
      <c r="F104" s="127" t="s">
        <v>309</v>
      </c>
      <c r="G104" s="127" t="s">
        <v>306</v>
      </c>
      <c r="H104" s="276">
        <v>12268.63</v>
      </c>
    </row>
    <row r="105" spans="2:8" hidden="1">
      <c r="B105" s="275">
        <v>54</v>
      </c>
      <c r="C105" s="127" t="s">
        <v>305</v>
      </c>
      <c r="D105" s="128">
        <v>30.8</v>
      </c>
      <c r="E105" s="127">
        <v>3</v>
      </c>
      <c r="F105" s="127" t="s">
        <v>309</v>
      </c>
      <c r="G105" s="127" t="s">
        <v>304</v>
      </c>
      <c r="H105" s="276">
        <v>12105.32</v>
      </c>
    </row>
    <row r="106" spans="2:8" hidden="1">
      <c r="B106" s="275">
        <v>56</v>
      </c>
      <c r="C106" s="127" t="s">
        <v>305</v>
      </c>
      <c r="D106" s="128">
        <v>26.6</v>
      </c>
      <c r="E106" s="127">
        <v>1</v>
      </c>
      <c r="F106" s="127" t="s">
        <v>309</v>
      </c>
      <c r="G106" s="127" t="s">
        <v>306</v>
      </c>
      <c r="H106" s="276">
        <v>12044.34</v>
      </c>
    </row>
    <row r="107" spans="2:8" hidden="1">
      <c r="B107" s="275">
        <v>55</v>
      </c>
      <c r="C107" s="127" t="s">
        <v>302</v>
      </c>
      <c r="D107" s="128">
        <v>33.880000000000003</v>
      </c>
      <c r="E107" s="127">
        <v>3</v>
      </c>
      <c r="F107" s="127" t="s">
        <v>309</v>
      </c>
      <c r="G107" s="127" t="s">
        <v>307</v>
      </c>
      <c r="H107" s="276">
        <v>11987.17</v>
      </c>
    </row>
    <row r="108" spans="2:8" hidden="1">
      <c r="B108" s="275">
        <v>58</v>
      </c>
      <c r="C108" s="127" t="s">
        <v>302</v>
      </c>
      <c r="D108" s="128">
        <v>32.01</v>
      </c>
      <c r="E108" s="127">
        <v>1</v>
      </c>
      <c r="F108" s="127" t="s">
        <v>309</v>
      </c>
      <c r="G108" s="127" t="s">
        <v>307</v>
      </c>
      <c r="H108" s="276">
        <v>11946.63</v>
      </c>
    </row>
    <row r="109" spans="2:8" hidden="1">
      <c r="B109" s="275">
        <v>55</v>
      </c>
      <c r="C109" s="127" t="s">
        <v>305</v>
      </c>
      <c r="D109" s="128">
        <v>29.7</v>
      </c>
      <c r="E109" s="127">
        <v>2</v>
      </c>
      <c r="F109" s="127" t="s">
        <v>309</v>
      </c>
      <c r="G109" s="127" t="s">
        <v>304</v>
      </c>
      <c r="H109" s="276">
        <v>11881.36</v>
      </c>
    </row>
    <row r="110" spans="2:8" hidden="1">
      <c r="B110" s="275">
        <v>59</v>
      </c>
      <c r="C110" s="127" t="s">
        <v>302</v>
      </c>
      <c r="D110" s="128">
        <v>26.4</v>
      </c>
      <c r="E110" s="127">
        <v>0</v>
      </c>
      <c r="F110" s="127" t="s">
        <v>309</v>
      </c>
      <c r="G110" s="127" t="s">
        <v>307</v>
      </c>
      <c r="H110" s="276">
        <v>11743.3</v>
      </c>
    </row>
    <row r="111" spans="2:8" hidden="1">
      <c r="B111" s="275">
        <v>53</v>
      </c>
      <c r="C111" s="127" t="s">
        <v>305</v>
      </c>
      <c r="D111" s="128">
        <v>28.1</v>
      </c>
      <c r="E111" s="127">
        <v>3</v>
      </c>
      <c r="F111" s="127" t="s">
        <v>309</v>
      </c>
      <c r="G111" s="127" t="s">
        <v>304</v>
      </c>
      <c r="H111" s="276">
        <v>11741.73</v>
      </c>
    </row>
    <row r="112" spans="2:8" hidden="1">
      <c r="B112" s="275">
        <v>58</v>
      </c>
      <c r="C112" s="127" t="s">
        <v>302</v>
      </c>
      <c r="D112" s="128">
        <v>28.594999999999999</v>
      </c>
      <c r="E112" s="127">
        <v>0</v>
      </c>
      <c r="F112" s="127" t="s">
        <v>309</v>
      </c>
      <c r="G112" s="127" t="s">
        <v>306</v>
      </c>
      <c r="H112" s="276">
        <v>11735.88</v>
      </c>
    </row>
    <row r="113" spans="2:8" hidden="1">
      <c r="B113" s="275">
        <v>52</v>
      </c>
      <c r="C113" s="127" t="s">
        <v>302</v>
      </c>
      <c r="D113" s="128">
        <v>32.204999999999998</v>
      </c>
      <c r="E113" s="127">
        <v>3</v>
      </c>
      <c r="F113" s="127" t="s">
        <v>309</v>
      </c>
      <c r="G113" s="127" t="s">
        <v>308</v>
      </c>
      <c r="H113" s="276">
        <v>11488.32</v>
      </c>
    </row>
    <row r="114" spans="2:8" hidden="1">
      <c r="B114" s="275">
        <v>58</v>
      </c>
      <c r="C114" s="127" t="s">
        <v>302</v>
      </c>
      <c r="D114" s="128">
        <v>49.06</v>
      </c>
      <c r="E114" s="127">
        <v>0</v>
      </c>
      <c r="F114" s="127" t="s">
        <v>309</v>
      </c>
      <c r="G114" s="127" t="s">
        <v>307</v>
      </c>
      <c r="H114" s="276">
        <v>11381.33</v>
      </c>
    </row>
    <row r="115" spans="2:8" hidden="1">
      <c r="B115" s="275">
        <v>57</v>
      </c>
      <c r="C115" s="127" t="s">
        <v>302</v>
      </c>
      <c r="D115" s="128">
        <v>34.01</v>
      </c>
      <c r="E115" s="127">
        <v>0</v>
      </c>
      <c r="F115" s="127" t="s">
        <v>309</v>
      </c>
      <c r="G115" s="127" t="s">
        <v>306</v>
      </c>
      <c r="H115" s="276">
        <v>11356.66</v>
      </c>
    </row>
    <row r="116" spans="2:8" hidden="1">
      <c r="B116" s="275">
        <v>53</v>
      </c>
      <c r="C116" s="127" t="s">
        <v>305</v>
      </c>
      <c r="D116" s="128">
        <v>35.9</v>
      </c>
      <c r="E116" s="127">
        <v>2</v>
      </c>
      <c r="F116" s="127" t="s">
        <v>309</v>
      </c>
      <c r="G116" s="127" t="s">
        <v>304</v>
      </c>
      <c r="H116" s="276">
        <v>11163.57</v>
      </c>
    </row>
    <row r="117" spans="2:8" hidden="1">
      <c r="B117" s="275">
        <v>56</v>
      </c>
      <c r="C117" s="127" t="s">
        <v>305</v>
      </c>
      <c r="D117" s="128">
        <v>39.82</v>
      </c>
      <c r="E117" s="127">
        <v>0</v>
      </c>
      <c r="F117" s="127" t="s">
        <v>309</v>
      </c>
      <c r="G117" s="127" t="s">
        <v>307</v>
      </c>
      <c r="H117" s="276">
        <v>11090.72</v>
      </c>
    </row>
    <row r="118" spans="2:8" hidden="1">
      <c r="B118" s="275">
        <v>55</v>
      </c>
      <c r="C118" s="127" t="s">
        <v>305</v>
      </c>
      <c r="D118" s="128">
        <v>26.98</v>
      </c>
      <c r="E118" s="127">
        <v>0</v>
      </c>
      <c r="F118" s="127" t="s">
        <v>309</v>
      </c>
      <c r="G118" s="127" t="s">
        <v>306</v>
      </c>
      <c r="H118" s="276">
        <v>11082.58</v>
      </c>
    </row>
    <row r="119" spans="2:8" hidden="1">
      <c r="B119" s="275">
        <v>56</v>
      </c>
      <c r="C119" s="127" t="s">
        <v>305</v>
      </c>
      <c r="D119" s="128">
        <v>27.2</v>
      </c>
      <c r="E119" s="127">
        <v>0</v>
      </c>
      <c r="F119" s="127" t="s">
        <v>309</v>
      </c>
      <c r="G119" s="127" t="s">
        <v>304</v>
      </c>
      <c r="H119" s="276">
        <v>11073.18</v>
      </c>
    </row>
    <row r="120" spans="2:8" hidden="1">
      <c r="B120" s="275">
        <v>48</v>
      </c>
      <c r="C120" s="127" t="s">
        <v>305</v>
      </c>
      <c r="D120" s="128">
        <v>41.23</v>
      </c>
      <c r="E120" s="127">
        <v>4</v>
      </c>
      <c r="F120" s="127" t="s">
        <v>309</v>
      </c>
      <c r="G120" s="127" t="s">
        <v>306</v>
      </c>
      <c r="H120" s="276">
        <v>11033.66</v>
      </c>
    </row>
    <row r="121" spans="2:8" hidden="1">
      <c r="B121" s="275">
        <v>53</v>
      </c>
      <c r="C121" s="127" t="s">
        <v>305</v>
      </c>
      <c r="D121" s="128">
        <v>37.43</v>
      </c>
      <c r="E121" s="127">
        <v>1</v>
      </c>
      <c r="F121" s="127" t="s">
        <v>309</v>
      </c>
      <c r="G121" s="127" t="s">
        <v>306</v>
      </c>
      <c r="H121" s="276">
        <v>10959.69</v>
      </c>
    </row>
    <row r="122" spans="2:8" hidden="1">
      <c r="B122" s="275">
        <v>53</v>
      </c>
      <c r="C122" s="127" t="s">
        <v>305</v>
      </c>
      <c r="D122" s="128">
        <v>24.795000000000002</v>
      </c>
      <c r="E122" s="127">
        <v>1</v>
      </c>
      <c r="F122" s="127" t="s">
        <v>309</v>
      </c>
      <c r="G122" s="127" t="s">
        <v>306</v>
      </c>
      <c r="H122" s="276">
        <v>10942.13</v>
      </c>
    </row>
    <row r="123" spans="2:8" hidden="1">
      <c r="B123" s="275">
        <v>54</v>
      </c>
      <c r="C123" s="127" t="s">
        <v>302</v>
      </c>
      <c r="D123" s="128">
        <v>33.630000000000003</v>
      </c>
      <c r="E123" s="127">
        <v>1</v>
      </c>
      <c r="F123" s="127" t="s">
        <v>309</v>
      </c>
      <c r="G123" s="127" t="s">
        <v>306</v>
      </c>
      <c r="H123" s="276">
        <v>10825.25</v>
      </c>
    </row>
    <row r="124" spans="2:8" hidden="1">
      <c r="B124" s="275">
        <v>52</v>
      </c>
      <c r="C124" s="127" t="s">
        <v>305</v>
      </c>
      <c r="D124" s="128">
        <v>30.78</v>
      </c>
      <c r="E124" s="127">
        <v>1</v>
      </c>
      <c r="F124" s="127" t="s">
        <v>309</v>
      </c>
      <c r="G124" s="127" t="s">
        <v>308</v>
      </c>
      <c r="H124" s="276">
        <v>10797.34</v>
      </c>
    </row>
    <row r="125" spans="2:8" hidden="1">
      <c r="B125" s="275">
        <v>56</v>
      </c>
      <c r="C125" s="127" t="s">
        <v>302</v>
      </c>
      <c r="D125" s="128">
        <v>40.299999999999997</v>
      </c>
      <c r="E125" s="127">
        <v>0</v>
      </c>
      <c r="F125" s="127" t="s">
        <v>309</v>
      </c>
      <c r="G125" s="127" t="s">
        <v>304</v>
      </c>
      <c r="H125" s="276">
        <v>10602.39</v>
      </c>
    </row>
    <row r="126" spans="2:8" hidden="1">
      <c r="B126" s="275">
        <v>53</v>
      </c>
      <c r="C126" s="127" t="s">
        <v>305</v>
      </c>
      <c r="D126" s="128">
        <v>33.25</v>
      </c>
      <c r="E126" s="127">
        <v>0</v>
      </c>
      <c r="F126" s="127" t="s">
        <v>309</v>
      </c>
      <c r="G126" s="127" t="s">
        <v>308</v>
      </c>
      <c r="H126" s="276">
        <v>10564.88</v>
      </c>
    </row>
    <row r="127" spans="2:8" hidden="1">
      <c r="B127" s="275">
        <v>54</v>
      </c>
      <c r="C127" s="127" t="s">
        <v>302</v>
      </c>
      <c r="D127" s="128">
        <v>39.6</v>
      </c>
      <c r="E127" s="127">
        <v>1</v>
      </c>
      <c r="F127" s="127" t="s">
        <v>309</v>
      </c>
      <c r="G127" s="127" t="s">
        <v>304</v>
      </c>
      <c r="H127" s="276">
        <v>10450.549999999999</v>
      </c>
    </row>
    <row r="128" spans="2:8" hidden="1">
      <c r="B128" s="275">
        <v>54</v>
      </c>
      <c r="C128" s="127" t="s">
        <v>302</v>
      </c>
      <c r="D128" s="128">
        <v>29.2</v>
      </c>
      <c r="E128" s="127">
        <v>1</v>
      </c>
      <c r="F128" s="127" t="s">
        <v>309</v>
      </c>
      <c r="G128" s="127" t="s">
        <v>304</v>
      </c>
      <c r="H128" s="276">
        <v>10436.1</v>
      </c>
    </row>
    <row r="129" spans="2:8" hidden="1">
      <c r="B129" s="275">
        <v>47</v>
      </c>
      <c r="C129" s="127" t="s">
        <v>302</v>
      </c>
      <c r="D129" s="128">
        <v>28.215</v>
      </c>
      <c r="E129" s="127">
        <v>4</v>
      </c>
      <c r="F129" s="127" t="s">
        <v>309</v>
      </c>
      <c r="G129" s="127" t="s">
        <v>308</v>
      </c>
      <c r="H129" s="276">
        <v>10407.09</v>
      </c>
    </row>
    <row r="130" spans="2:8" hidden="1">
      <c r="B130" s="275">
        <v>53</v>
      </c>
      <c r="C130" s="127" t="s">
        <v>305</v>
      </c>
      <c r="D130" s="128">
        <v>26.6</v>
      </c>
      <c r="E130" s="127">
        <v>0</v>
      </c>
      <c r="F130" s="127" t="s">
        <v>309</v>
      </c>
      <c r="G130" s="127" t="s">
        <v>306</v>
      </c>
      <c r="H130" s="276">
        <v>10355.64</v>
      </c>
    </row>
    <row r="131" spans="2:8" hidden="1">
      <c r="B131" s="275">
        <v>55</v>
      </c>
      <c r="C131" s="127" t="s">
        <v>302</v>
      </c>
      <c r="D131" s="128">
        <v>38.28</v>
      </c>
      <c r="E131" s="127">
        <v>0</v>
      </c>
      <c r="F131" s="127" t="s">
        <v>309</v>
      </c>
      <c r="G131" s="127" t="s">
        <v>307</v>
      </c>
      <c r="H131" s="276">
        <v>10226.280000000001</v>
      </c>
    </row>
    <row r="132" spans="2:8" hidden="1">
      <c r="B132" s="275">
        <v>47</v>
      </c>
      <c r="C132" s="127" t="s">
        <v>305</v>
      </c>
      <c r="D132" s="128">
        <v>33.914999999999999</v>
      </c>
      <c r="E132" s="127">
        <v>3</v>
      </c>
      <c r="F132" s="127" t="s">
        <v>309</v>
      </c>
      <c r="G132" s="127" t="s">
        <v>306</v>
      </c>
      <c r="H132" s="276">
        <v>10115.01</v>
      </c>
    </row>
    <row r="133" spans="2:8" hidden="1">
      <c r="B133" s="275">
        <v>51</v>
      </c>
      <c r="C133" s="127" t="s">
        <v>305</v>
      </c>
      <c r="D133" s="128">
        <v>37.729999999999997</v>
      </c>
      <c r="E133" s="127">
        <v>1</v>
      </c>
      <c r="F133" s="127" t="s">
        <v>309</v>
      </c>
      <c r="G133" s="127" t="s">
        <v>307</v>
      </c>
      <c r="H133" s="276">
        <v>9877.61</v>
      </c>
    </row>
    <row r="134" spans="2:8" hidden="1">
      <c r="B134" s="275">
        <v>51</v>
      </c>
      <c r="C134" s="127" t="s">
        <v>305</v>
      </c>
      <c r="D134" s="128">
        <v>18.05</v>
      </c>
      <c r="E134" s="127">
        <v>0</v>
      </c>
      <c r="F134" s="127" t="s">
        <v>309</v>
      </c>
      <c r="G134" s="127" t="s">
        <v>306</v>
      </c>
      <c r="H134" s="276">
        <v>9644.25</v>
      </c>
    </row>
    <row r="135" spans="2:8" hidden="1">
      <c r="B135" s="275">
        <v>52</v>
      </c>
      <c r="C135" s="127" t="s">
        <v>305</v>
      </c>
      <c r="D135" s="128">
        <v>37.4</v>
      </c>
      <c r="E135" s="127">
        <v>0</v>
      </c>
      <c r="F135" s="127" t="s">
        <v>309</v>
      </c>
      <c r="G135" s="127" t="s">
        <v>304</v>
      </c>
      <c r="H135" s="276">
        <v>9634.5400000000009</v>
      </c>
    </row>
    <row r="136" spans="2:8" hidden="1">
      <c r="B136" s="275">
        <v>47</v>
      </c>
      <c r="C136" s="127" t="s">
        <v>302</v>
      </c>
      <c r="D136" s="128">
        <v>25.46</v>
      </c>
      <c r="E136" s="127">
        <v>2</v>
      </c>
      <c r="F136" s="127" t="s">
        <v>309</v>
      </c>
      <c r="G136" s="127" t="s">
        <v>308</v>
      </c>
      <c r="H136" s="276">
        <v>9225.26</v>
      </c>
    </row>
    <row r="137" spans="2:8" hidden="1">
      <c r="B137" s="275">
        <v>48</v>
      </c>
      <c r="C137" s="127" t="s">
        <v>305</v>
      </c>
      <c r="D137" s="128">
        <v>32.229999999999997</v>
      </c>
      <c r="E137" s="127">
        <v>1</v>
      </c>
      <c r="F137" s="127" t="s">
        <v>309</v>
      </c>
      <c r="G137" s="127" t="s">
        <v>307</v>
      </c>
      <c r="H137" s="276">
        <v>8871.15</v>
      </c>
    </row>
    <row r="138" spans="2:8" hidden="1">
      <c r="B138" s="275">
        <v>46</v>
      </c>
      <c r="C138" s="127" t="s">
        <v>305</v>
      </c>
      <c r="D138" s="128">
        <v>28.9</v>
      </c>
      <c r="E138" s="127">
        <v>2</v>
      </c>
      <c r="F138" s="127" t="s">
        <v>309</v>
      </c>
      <c r="G138" s="127" t="s">
        <v>304</v>
      </c>
      <c r="H138" s="276">
        <v>8823.2800000000007</v>
      </c>
    </row>
    <row r="139" spans="2:8" hidden="1">
      <c r="B139" s="275">
        <v>43</v>
      </c>
      <c r="C139" s="127" t="s">
        <v>302</v>
      </c>
      <c r="D139" s="128">
        <v>27.36</v>
      </c>
      <c r="E139" s="127">
        <v>3</v>
      </c>
      <c r="F139" s="127" t="s">
        <v>309</v>
      </c>
      <c r="G139" s="127" t="s">
        <v>308</v>
      </c>
      <c r="H139" s="276">
        <v>8606.2199999999993</v>
      </c>
    </row>
    <row r="140" spans="2:8" hidden="1">
      <c r="B140" s="275">
        <v>49</v>
      </c>
      <c r="C140" s="127" t="s">
        <v>305</v>
      </c>
      <c r="D140" s="128">
        <v>27.17</v>
      </c>
      <c r="E140" s="127">
        <v>0</v>
      </c>
      <c r="F140" s="127" t="s">
        <v>309</v>
      </c>
      <c r="G140" s="127" t="s">
        <v>307</v>
      </c>
      <c r="H140" s="276">
        <v>8601.33</v>
      </c>
    </row>
    <row r="141" spans="2:8" hidden="1">
      <c r="B141" s="275">
        <v>41</v>
      </c>
      <c r="C141" s="127" t="s">
        <v>305</v>
      </c>
      <c r="D141" s="128">
        <v>33.155000000000001</v>
      </c>
      <c r="E141" s="127">
        <v>3</v>
      </c>
      <c r="F141" s="127" t="s">
        <v>309</v>
      </c>
      <c r="G141" s="127" t="s">
        <v>308</v>
      </c>
      <c r="H141" s="276">
        <v>8538.2900000000009</v>
      </c>
    </row>
    <row r="142" spans="2:8" hidden="1">
      <c r="B142" s="275">
        <v>45</v>
      </c>
      <c r="C142" s="127" t="s">
        <v>305</v>
      </c>
      <c r="D142" s="128">
        <v>30.9</v>
      </c>
      <c r="E142" s="127">
        <v>2</v>
      </c>
      <c r="F142" s="127" t="s">
        <v>309</v>
      </c>
      <c r="G142" s="127" t="s">
        <v>304</v>
      </c>
      <c r="H142" s="276">
        <v>8520.0300000000007</v>
      </c>
    </row>
    <row r="143" spans="2:8" hidden="1">
      <c r="B143" s="275">
        <v>45</v>
      </c>
      <c r="C143" s="127" t="s">
        <v>305</v>
      </c>
      <c r="D143" s="128">
        <v>28.6</v>
      </c>
      <c r="E143" s="127">
        <v>2</v>
      </c>
      <c r="F143" s="127" t="s">
        <v>309</v>
      </c>
      <c r="G143" s="127" t="s">
        <v>307</v>
      </c>
      <c r="H143" s="276">
        <v>8516.83</v>
      </c>
    </row>
    <row r="144" spans="2:8" hidden="1">
      <c r="B144" s="275">
        <v>46</v>
      </c>
      <c r="C144" s="127" t="s">
        <v>305</v>
      </c>
      <c r="D144" s="128">
        <v>33.44</v>
      </c>
      <c r="E144" s="127">
        <v>1</v>
      </c>
      <c r="F144" s="127" t="s">
        <v>309</v>
      </c>
      <c r="G144" s="127" t="s">
        <v>307</v>
      </c>
      <c r="H144" s="276">
        <v>8240.59</v>
      </c>
    </row>
    <row r="145" spans="2:8" hidden="1">
      <c r="B145" s="275">
        <v>40</v>
      </c>
      <c r="C145" s="127" t="s">
        <v>302</v>
      </c>
      <c r="D145" s="128">
        <v>30.875</v>
      </c>
      <c r="E145" s="127">
        <v>4</v>
      </c>
      <c r="F145" s="127" t="s">
        <v>309</v>
      </c>
      <c r="G145" s="127" t="s">
        <v>306</v>
      </c>
      <c r="H145" s="276">
        <v>8162.72</v>
      </c>
    </row>
    <row r="146" spans="2:8" hidden="1">
      <c r="B146" s="275">
        <v>49</v>
      </c>
      <c r="C146" s="127" t="s">
        <v>302</v>
      </c>
      <c r="D146" s="128">
        <v>30.3</v>
      </c>
      <c r="E146" s="127">
        <v>0</v>
      </c>
      <c r="F146" s="127" t="s">
        <v>309</v>
      </c>
      <c r="G146" s="127" t="s">
        <v>304</v>
      </c>
      <c r="H146" s="276">
        <v>8116.68</v>
      </c>
    </row>
    <row r="147" spans="2:8" hidden="1">
      <c r="B147" s="275">
        <v>40</v>
      </c>
      <c r="C147" s="127" t="s">
        <v>305</v>
      </c>
      <c r="D147" s="128">
        <v>28.69</v>
      </c>
      <c r="E147" s="127">
        <v>3</v>
      </c>
      <c r="F147" s="127" t="s">
        <v>309</v>
      </c>
      <c r="G147" s="127" t="s">
        <v>306</v>
      </c>
      <c r="H147" s="276">
        <v>8059.68</v>
      </c>
    </row>
    <row r="148" spans="2:8" hidden="1">
      <c r="B148" s="275">
        <v>46</v>
      </c>
      <c r="C148" s="127" t="s">
        <v>305</v>
      </c>
      <c r="D148" s="128">
        <v>27.74</v>
      </c>
      <c r="E148" s="127">
        <v>0</v>
      </c>
      <c r="F148" s="127" t="s">
        <v>309</v>
      </c>
      <c r="G148" s="127" t="s">
        <v>306</v>
      </c>
      <c r="H148" s="276">
        <v>8026.67</v>
      </c>
    </row>
    <row r="149" spans="2:8" hidden="1">
      <c r="B149" s="275">
        <v>45</v>
      </c>
      <c r="C149" s="127" t="s">
        <v>305</v>
      </c>
      <c r="D149" s="128">
        <v>38.284999999999997</v>
      </c>
      <c r="E149" s="127">
        <v>0</v>
      </c>
      <c r="F149" s="127" t="s">
        <v>309</v>
      </c>
      <c r="G149" s="127" t="s">
        <v>308</v>
      </c>
      <c r="H149" s="276">
        <v>7935.29</v>
      </c>
    </row>
    <row r="150" spans="2:8" hidden="1">
      <c r="B150" s="275">
        <v>48</v>
      </c>
      <c r="C150" s="127" t="s">
        <v>302</v>
      </c>
      <c r="D150" s="128">
        <v>29.7</v>
      </c>
      <c r="E150" s="127">
        <v>0</v>
      </c>
      <c r="F150" s="127" t="s">
        <v>309</v>
      </c>
      <c r="G150" s="127" t="s">
        <v>307</v>
      </c>
      <c r="H150" s="276">
        <v>7789.64</v>
      </c>
    </row>
    <row r="151" spans="2:8" hidden="1">
      <c r="B151" s="275">
        <v>44</v>
      </c>
      <c r="C151" s="127" t="s">
        <v>302</v>
      </c>
      <c r="D151" s="128">
        <v>37.1</v>
      </c>
      <c r="E151" s="127">
        <v>2</v>
      </c>
      <c r="F151" s="127" t="s">
        <v>309</v>
      </c>
      <c r="G151" s="127" t="s">
        <v>304</v>
      </c>
      <c r="H151" s="276">
        <v>7740.34</v>
      </c>
    </row>
    <row r="152" spans="2:8" hidden="1">
      <c r="B152" s="275">
        <v>44</v>
      </c>
      <c r="C152" s="127" t="s">
        <v>302</v>
      </c>
      <c r="D152" s="128">
        <v>30.69</v>
      </c>
      <c r="E152" s="127">
        <v>2</v>
      </c>
      <c r="F152" s="127" t="s">
        <v>309</v>
      </c>
      <c r="G152" s="127" t="s">
        <v>307</v>
      </c>
      <c r="H152" s="276">
        <v>7731.43</v>
      </c>
    </row>
    <row r="153" spans="2:8" hidden="1">
      <c r="B153" s="275">
        <v>44</v>
      </c>
      <c r="C153" s="127" t="s">
        <v>302</v>
      </c>
      <c r="D153" s="128">
        <v>27.4</v>
      </c>
      <c r="E153" s="127">
        <v>2</v>
      </c>
      <c r="F153" s="127" t="s">
        <v>309</v>
      </c>
      <c r="G153" s="127" t="s">
        <v>304</v>
      </c>
      <c r="H153" s="276">
        <v>7726.85</v>
      </c>
    </row>
    <row r="154" spans="2:8" hidden="1">
      <c r="B154" s="275">
        <v>42</v>
      </c>
      <c r="C154" s="127" t="s">
        <v>305</v>
      </c>
      <c r="D154" s="128">
        <v>36.195</v>
      </c>
      <c r="E154" s="127">
        <v>1</v>
      </c>
      <c r="F154" s="127" t="s">
        <v>309</v>
      </c>
      <c r="G154" s="127" t="s">
        <v>306</v>
      </c>
      <c r="H154" s="276">
        <v>7443.64</v>
      </c>
    </row>
    <row r="155" spans="2:8" hidden="1">
      <c r="B155" s="275">
        <v>44</v>
      </c>
      <c r="C155" s="127" t="s">
        <v>305</v>
      </c>
      <c r="D155" s="128">
        <v>26.41</v>
      </c>
      <c r="E155" s="127">
        <v>0</v>
      </c>
      <c r="F155" s="127" t="s">
        <v>309</v>
      </c>
      <c r="G155" s="127" t="s">
        <v>306</v>
      </c>
      <c r="H155" s="276">
        <v>7419.48</v>
      </c>
    </row>
    <row r="156" spans="2:8" hidden="1">
      <c r="B156" s="275">
        <v>41</v>
      </c>
      <c r="C156" s="127" t="s">
        <v>305</v>
      </c>
      <c r="D156" s="128">
        <v>37.1</v>
      </c>
      <c r="E156" s="127">
        <v>2</v>
      </c>
      <c r="F156" s="127" t="s">
        <v>309</v>
      </c>
      <c r="G156" s="127" t="s">
        <v>304</v>
      </c>
      <c r="H156" s="276">
        <v>7371.77</v>
      </c>
    </row>
    <row r="157" spans="2:8" hidden="1">
      <c r="B157" s="275">
        <v>41</v>
      </c>
      <c r="C157" s="127" t="s">
        <v>305</v>
      </c>
      <c r="D157" s="128">
        <v>31.635000000000002</v>
      </c>
      <c r="E157" s="127">
        <v>1</v>
      </c>
      <c r="F157" s="127" t="s">
        <v>309</v>
      </c>
      <c r="G157" s="127" t="s">
        <v>308</v>
      </c>
      <c r="H157" s="276">
        <v>7358.18</v>
      </c>
    </row>
    <row r="158" spans="2:8" hidden="1">
      <c r="B158" s="275">
        <v>37</v>
      </c>
      <c r="C158" s="127" t="s">
        <v>305</v>
      </c>
      <c r="D158" s="128">
        <v>27.74</v>
      </c>
      <c r="E158" s="127">
        <v>3</v>
      </c>
      <c r="F158" s="127" t="s">
        <v>309</v>
      </c>
      <c r="G158" s="127" t="s">
        <v>306</v>
      </c>
      <c r="H158" s="276">
        <v>7281.51</v>
      </c>
    </row>
    <row r="159" spans="2:8" hidden="1">
      <c r="B159" s="275">
        <v>40</v>
      </c>
      <c r="C159" s="127" t="s">
        <v>302</v>
      </c>
      <c r="D159" s="128">
        <v>35.299999999999997</v>
      </c>
      <c r="E159" s="127">
        <v>3</v>
      </c>
      <c r="F159" s="127" t="s">
        <v>309</v>
      </c>
      <c r="G159" s="127" t="s">
        <v>304</v>
      </c>
      <c r="H159" s="276">
        <v>7196.87</v>
      </c>
    </row>
    <row r="160" spans="2:8" hidden="1">
      <c r="B160" s="275">
        <v>44</v>
      </c>
      <c r="C160" s="127" t="s">
        <v>302</v>
      </c>
      <c r="D160" s="128">
        <v>38.06</v>
      </c>
      <c r="E160" s="127">
        <v>1</v>
      </c>
      <c r="F160" s="127" t="s">
        <v>309</v>
      </c>
      <c r="G160" s="127" t="s">
        <v>307</v>
      </c>
      <c r="H160" s="276">
        <v>7152.67</v>
      </c>
    </row>
    <row r="161" spans="2:8" hidden="1">
      <c r="B161" s="275">
        <v>46</v>
      </c>
      <c r="C161" s="127" t="s">
        <v>302</v>
      </c>
      <c r="D161" s="128">
        <v>22.3</v>
      </c>
      <c r="E161" s="127">
        <v>0</v>
      </c>
      <c r="F161" s="127" t="s">
        <v>309</v>
      </c>
      <c r="G161" s="127" t="s">
        <v>304</v>
      </c>
      <c r="H161" s="276">
        <v>7147.11</v>
      </c>
    </row>
    <row r="162" spans="2:8" hidden="1">
      <c r="B162" s="275">
        <v>40</v>
      </c>
      <c r="C162" s="127" t="s">
        <v>305</v>
      </c>
      <c r="D162" s="128">
        <v>25.46</v>
      </c>
      <c r="E162" s="127">
        <v>1</v>
      </c>
      <c r="F162" s="127" t="s">
        <v>309</v>
      </c>
      <c r="G162" s="127" t="s">
        <v>308</v>
      </c>
      <c r="H162" s="276">
        <v>7077.19</v>
      </c>
    </row>
    <row r="163" spans="2:8" hidden="1">
      <c r="B163" s="275">
        <v>44</v>
      </c>
      <c r="C163" s="127" t="s">
        <v>302</v>
      </c>
      <c r="D163" s="128">
        <v>39.520000000000003</v>
      </c>
      <c r="E163" s="127">
        <v>0</v>
      </c>
      <c r="F163" s="127" t="s">
        <v>309</v>
      </c>
      <c r="G163" s="127" t="s">
        <v>306</v>
      </c>
      <c r="H163" s="276">
        <v>6948.7</v>
      </c>
    </row>
    <row r="164" spans="2:8" hidden="1">
      <c r="B164" s="275">
        <v>31</v>
      </c>
      <c r="C164" s="127" t="s">
        <v>302</v>
      </c>
      <c r="D164" s="128">
        <v>28.5</v>
      </c>
      <c r="E164" s="127">
        <v>5</v>
      </c>
      <c r="F164" s="127" t="s">
        <v>309</v>
      </c>
      <c r="G164" s="127" t="s">
        <v>308</v>
      </c>
      <c r="H164" s="276">
        <v>6799.46</v>
      </c>
    </row>
    <row r="165" spans="2:8" hidden="1">
      <c r="B165" s="275">
        <v>41</v>
      </c>
      <c r="C165" s="127" t="s">
        <v>305</v>
      </c>
      <c r="D165" s="128">
        <v>32.200000000000003</v>
      </c>
      <c r="E165" s="127">
        <v>1</v>
      </c>
      <c r="F165" s="127" t="s">
        <v>309</v>
      </c>
      <c r="G165" s="127" t="s">
        <v>304</v>
      </c>
      <c r="H165" s="276">
        <v>6775.96</v>
      </c>
    </row>
    <row r="166" spans="2:8" hidden="1">
      <c r="B166" s="275">
        <v>39</v>
      </c>
      <c r="C166" s="127" t="s">
        <v>302</v>
      </c>
      <c r="D166" s="128">
        <v>24.51</v>
      </c>
      <c r="E166" s="127">
        <v>2</v>
      </c>
      <c r="F166" s="127" t="s">
        <v>309</v>
      </c>
      <c r="G166" s="127" t="s">
        <v>306</v>
      </c>
      <c r="H166" s="276">
        <v>6710.19</v>
      </c>
    </row>
    <row r="167" spans="2:8" hidden="1">
      <c r="B167" s="275">
        <v>37</v>
      </c>
      <c r="C167" s="127" t="s">
        <v>305</v>
      </c>
      <c r="D167" s="128">
        <v>23.37</v>
      </c>
      <c r="E167" s="127">
        <v>2</v>
      </c>
      <c r="F167" s="127" t="s">
        <v>309</v>
      </c>
      <c r="G167" s="127" t="s">
        <v>306</v>
      </c>
      <c r="H167" s="276">
        <v>6686.43</v>
      </c>
    </row>
    <row r="168" spans="2:8" hidden="1">
      <c r="B168" s="275">
        <v>40</v>
      </c>
      <c r="C168" s="127" t="s">
        <v>302</v>
      </c>
      <c r="D168" s="128">
        <v>41.23</v>
      </c>
      <c r="E168" s="127">
        <v>1</v>
      </c>
      <c r="F168" s="127" t="s">
        <v>309</v>
      </c>
      <c r="G168" s="127" t="s">
        <v>308</v>
      </c>
      <c r="H168" s="276">
        <v>6610.11</v>
      </c>
    </row>
    <row r="169" spans="2:8" hidden="1">
      <c r="B169" s="275">
        <v>41</v>
      </c>
      <c r="C169" s="127" t="s">
        <v>305</v>
      </c>
      <c r="D169" s="128">
        <v>32.965000000000003</v>
      </c>
      <c r="E169" s="127">
        <v>0</v>
      </c>
      <c r="F169" s="127" t="s">
        <v>309</v>
      </c>
      <c r="G169" s="127" t="s">
        <v>306</v>
      </c>
      <c r="H169" s="276">
        <v>6571.02</v>
      </c>
    </row>
    <row r="170" spans="2:8" hidden="1">
      <c r="B170" s="275">
        <v>38</v>
      </c>
      <c r="C170" s="127" t="s">
        <v>302</v>
      </c>
      <c r="D170" s="128">
        <v>27.835000000000001</v>
      </c>
      <c r="E170" s="127">
        <v>2</v>
      </c>
      <c r="F170" s="127" t="s">
        <v>309</v>
      </c>
      <c r="G170" s="127" t="s">
        <v>306</v>
      </c>
      <c r="H170" s="276">
        <v>6455.86</v>
      </c>
    </row>
    <row r="171" spans="2:8" hidden="1">
      <c r="B171" s="275">
        <v>37</v>
      </c>
      <c r="C171" s="127" t="s">
        <v>302</v>
      </c>
      <c r="D171" s="128">
        <v>29.83</v>
      </c>
      <c r="E171" s="127">
        <v>2</v>
      </c>
      <c r="F171" s="127" t="s">
        <v>309</v>
      </c>
      <c r="G171" s="127" t="s">
        <v>308</v>
      </c>
      <c r="H171" s="276">
        <v>6406.41</v>
      </c>
    </row>
    <row r="172" spans="2:8" hidden="1">
      <c r="B172" s="275">
        <v>40</v>
      </c>
      <c r="C172" s="127" t="s">
        <v>302</v>
      </c>
      <c r="D172" s="128">
        <v>26.315000000000001</v>
      </c>
      <c r="E172" s="127">
        <v>1</v>
      </c>
      <c r="F172" s="127" t="s">
        <v>309</v>
      </c>
      <c r="G172" s="127" t="s">
        <v>306</v>
      </c>
      <c r="H172" s="276">
        <v>6389.38</v>
      </c>
    </row>
    <row r="173" spans="2:8" hidden="1">
      <c r="B173" s="275">
        <v>32</v>
      </c>
      <c r="C173" s="127" t="s">
        <v>305</v>
      </c>
      <c r="D173" s="128">
        <v>37.145000000000003</v>
      </c>
      <c r="E173" s="127">
        <v>3</v>
      </c>
      <c r="F173" s="127" t="s">
        <v>309</v>
      </c>
      <c r="G173" s="127" t="s">
        <v>308</v>
      </c>
      <c r="H173" s="276">
        <v>6334.34</v>
      </c>
    </row>
    <row r="174" spans="2:8" hidden="1">
      <c r="B174" s="275">
        <v>37</v>
      </c>
      <c r="C174" s="127" t="s">
        <v>305</v>
      </c>
      <c r="D174" s="128">
        <v>30.8</v>
      </c>
      <c r="E174" s="127">
        <v>2</v>
      </c>
      <c r="F174" s="127" t="s">
        <v>309</v>
      </c>
      <c r="G174" s="127" t="s">
        <v>307</v>
      </c>
      <c r="H174" s="276">
        <v>6313.76</v>
      </c>
    </row>
    <row r="175" spans="2:8" hidden="1">
      <c r="B175" s="275">
        <v>41</v>
      </c>
      <c r="C175" s="127" t="s">
        <v>302</v>
      </c>
      <c r="D175" s="128">
        <v>21.78</v>
      </c>
      <c r="E175" s="127">
        <v>1</v>
      </c>
      <c r="F175" s="127" t="s">
        <v>309</v>
      </c>
      <c r="G175" s="127" t="s">
        <v>307</v>
      </c>
      <c r="H175" s="276">
        <v>6272.48</v>
      </c>
    </row>
    <row r="176" spans="2:8" hidden="1">
      <c r="B176" s="275">
        <v>37</v>
      </c>
      <c r="C176" s="127" t="s">
        <v>302</v>
      </c>
      <c r="D176" s="128">
        <v>28.024999999999999</v>
      </c>
      <c r="E176" s="127">
        <v>2</v>
      </c>
      <c r="F176" s="127" t="s">
        <v>309</v>
      </c>
      <c r="G176" s="127" t="s">
        <v>306</v>
      </c>
      <c r="H176" s="276">
        <v>6203.9</v>
      </c>
    </row>
    <row r="177" spans="2:8" hidden="1">
      <c r="B177" s="275">
        <v>41</v>
      </c>
      <c r="C177" s="127" t="s">
        <v>305</v>
      </c>
      <c r="D177" s="128">
        <v>31.6</v>
      </c>
      <c r="E177" s="127">
        <v>0</v>
      </c>
      <c r="F177" s="127" t="s">
        <v>309</v>
      </c>
      <c r="G177" s="127" t="s">
        <v>304</v>
      </c>
      <c r="H177" s="276">
        <v>6186.13</v>
      </c>
    </row>
    <row r="178" spans="2:8" hidden="1">
      <c r="B178" s="275">
        <v>32</v>
      </c>
      <c r="C178" s="127" t="s">
        <v>305</v>
      </c>
      <c r="D178" s="128">
        <v>33.155000000000001</v>
      </c>
      <c r="E178" s="127">
        <v>3</v>
      </c>
      <c r="F178" s="127" t="s">
        <v>309</v>
      </c>
      <c r="G178" s="127" t="s">
        <v>306</v>
      </c>
      <c r="H178" s="276">
        <v>6128.8</v>
      </c>
    </row>
    <row r="179" spans="2:8" hidden="1">
      <c r="B179" s="275">
        <v>38</v>
      </c>
      <c r="C179" s="127" t="s">
        <v>302</v>
      </c>
      <c r="D179" s="128">
        <v>34.700000000000003</v>
      </c>
      <c r="E179" s="127">
        <v>2</v>
      </c>
      <c r="F179" s="127" t="s">
        <v>309</v>
      </c>
      <c r="G179" s="127" t="s">
        <v>304</v>
      </c>
      <c r="H179" s="276">
        <v>6082.41</v>
      </c>
    </row>
    <row r="180" spans="2:8" hidden="1">
      <c r="B180" s="275">
        <v>38</v>
      </c>
      <c r="C180" s="127" t="s">
        <v>302</v>
      </c>
      <c r="D180" s="128">
        <v>37.049999999999997</v>
      </c>
      <c r="E180" s="127">
        <v>1</v>
      </c>
      <c r="F180" s="127" t="s">
        <v>309</v>
      </c>
      <c r="G180" s="127" t="s">
        <v>308</v>
      </c>
      <c r="H180" s="276">
        <v>6079.67</v>
      </c>
    </row>
    <row r="181" spans="2:8" hidden="1">
      <c r="B181" s="275">
        <v>34</v>
      </c>
      <c r="C181" s="127" t="s">
        <v>305</v>
      </c>
      <c r="D181" s="128">
        <v>37.335000000000001</v>
      </c>
      <c r="E181" s="127">
        <v>2</v>
      </c>
      <c r="F181" s="127" t="s">
        <v>309</v>
      </c>
      <c r="G181" s="127" t="s">
        <v>306</v>
      </c>
      <c r="H181" s="276">
        <v>5989.52</v>
      </c>
    </row>
    <row r="182" spans="2:8" hidden="1">
      <c r="B182" s="275">
        <v>40</v>
      </c>
      <c r="C182" s="127" t="s">
        <v>305</v>
      </c>
      <c r="D182" s="128">
        <v>36.19</v>
      </c>
      <c r="E182" s="127">
        <v>0</v>
      </c>
      <c r="F182" s="127" t="s">
        <v>309</v>
      </c>
      <c r="G182" s="127" t="s">
        <v>307</v>
      </c>
      <c r="H182" s="276">
        <v>5920.1</v>
      </c>
    </row>
    <row r="183" spans="2:8" hidden="1">
      <c r="B183" s="275">
        <v>35</v>
      </c>
      <c r="C183" s="127" t="s">
        <v>302</v>
      </c>
      <c r="D183" s="128">
        <v>34.770000000000003</v>
      </c>
      <c r="E183" s="127">
        <v>2</v>
      </c>
      <c r="F183" s="127" t="s">
        <v>309</v>
      </c>
      <c r="G183" s="127" t="s">
        <v>306</v>
      </c>
      <c r="H183" s="276">
        <v>5729.01</v>
      </c>
    </row>
    <row r="184" spans="2:8" hidden="1">
      <c r="B184" s="275">
        <v>39</v>
      </c>
      <c r="C184" s="127" t="s">
        <v>305</v>
      </c>
      <c r="D184" s="128">
        <v>32.799999999999997</v>
      </c>
      <c r="E184" s="127">
        <v>0</v>
      </c>
      <c r="F184" s="127" t="s">
        <v>309</v>
      </c>
      <c r="G184" s="127" t="s">
        <v>304</v>
      </c>
      <c r="H184" s="276">
        <v>5649.72</v>
      </c>
    </row>
    <row r="185" spans="2:8" hidden="1">
      <c r="B185" s="275">
        <v>33</v>
      </c>
      <c r="C185" s="127" t="s">
        <v>305</v>
      </c>
      <c r="D185" s="128">
        <v>22.135000000000002</v>
      </c>
      <c r="E185" s="127">
        <v>1</v>
      </c>
      <c r="F185" s="127" t="s">
        <v>309</v>
      </c>
      <c r="G185" s="127" t="s">
        <v>308</v>
      </c>
      <c r="H185" s="276">
        <v>5354.07</v>
      </c>
    </row>
    <row r="186" spans="2:8" hidden="1">
      <c r="B186" s="275">
        <v>30</v>
      </c>
      <c r="C186" s="127" t="s">
        <v>305</v>
      </c>
      <c r="D186" s="128">
        <v>30.9</v>
      </c>
      <c r="E186" s="127">
        <v>3</v>
      </c>
      <c r="F186" s="127" t="s">
        <v>309</v>
      </c>
      <c r="G186" s="127" t="s">
        <v>304</v>
      </c>
      <c r="H186" s="276">
        <v>5325.65</v>
      </c>
    </row>
    <row r="187" spans="2:8" hidden="1">
      <c r="B187" s="275">
        <v>32</v>
      </c>
      <c r="C187" s="127" t="s">
        <v>302</v>
      </c>
      <c r="D187" s="128">
        <v>30.8</v>
      </c>
      <c r="E187" s="127">
        <v>3</v>
      </c>
      <c r="F187" s="127" t="s">
        <v>309</v>
      </c>
      <c r="G187" s="127" t="s">
        <v>304</v>
      </c>
      <c r="H187" s="276">
        <v>5253.52</v>
      </c>
    </row>
    <row r="188" spans="2:8" hidden="1">
      <c r="B188" s="275">
        <v>35</v>
      </c>
      <c r="C188" s="127" t="s">
        <v>305</v>
      </c>
      <c r="D188" s="128">
        <v>34.799999999999997</v>
      </c>
      <c r="E188" s="127">
        <v>1</v>
      </c>
      <c r="F188" s="127" t="s">
        <v>309</v>
      </c>
      <c r="G188" s="127" t="s">
        <v>304</v>
      </c>
      <c r="H188" s="276">
        <v>5246.05</v>
      </c>
    </row>
    <row r="189" spans="2:8" hidden="1">
      <c r="B189" s="275">
        <v>32</v>
      </c>
      <c r="C189" s="127" t="s">
        <v>305</v>
      </c>
      <c r="D189" s="128">
        <v>29.8</v>
      </c>
      <c r="E189" s="127">
        <v>2</v>
      </c>
      <c r="F189" s="127" t="s">
        <v>309</v>
      </c>
      <c r="G189" s="127" t="s">
        <v>304</v>
      </c>
      <c r="H189" s="276">
        <v>5152.13</v>
      </c>
    </row>
    <row r="190" spans="2:8" hidden="1">
      <c r="B190" s="275">
        <v>29</v>
      </c>
      <c r="C190" s="127" t="s">
        <v>305</v>
      </c>
      <c r="D190" s="128">
        <v>38.83</v>
      </c>
      <c r="E190" s="127">
        <v>3</v>
      </c>
      <c r="F190" s="127" t="s">
        <v>309</v>
      </c>
      <c r="G190" s="127" t="s">
        <v>307</v>
      </c>
      <c r="H190" s="276">
        <v>5138.26</v>
      </c>
    </row>
    <row r="191" spans="2:8" hidden="1">
      <c r="B191" s="275">
        <v>35</v>
      </c>
      <c r="C191" s="127" t="s">
        <v>302</v>
      </c>
      <c r="D191" s="128">
        <v>24.13</v>
      </c>
      <c r="E191" s="127">
        <v>1</v>
      </c>
      <c r="F191" s="127" t="s">
        <v>309</v>
      </c>
      <c r="G191" s="127" t="s">
        <v>306</v>
      </c>
      <c r="H191" s="276">
        <v>5125.22</v>
      </c>
    </row>
    <row r="192" spans="2:8" hidden="1">
      <c r="B192" s="275">
        <v>37</v>
      </c>
      <c r="C192" s="127" t="s">
        <v>302</v>
      </c>
      <c r="D192" s="128">
        <v>29.64</v>
      </c>
      <c r="E192" s="127">
        <v>0</v>
      </c>
      <c r="F192" s="127" t="s">
        <v>309</v>
      </c>
      <c r="G192" s="127" t="s">
        <v>306</v>
      </c>
      <c r="H192" s="276">
        <v>5028.1499999999996</v>
      </c>
    </row>
    <row r="193" spans="2:8" hidden="1">
      <c r="B193" s="275">
        <v>34</v>
      </c>
      <c r="C193" s="127" t="s">
        <v>305</v>
      </c>
      <c r="D193" s="128">
        <v>33.700000000000003</v>
      </c>
      <c r="E193" s="127">
        <v>1</v>
      </c>
      <c r="F193" s="127" t="s">
        <v>309</v>
      </c>
      <c r="G193" s="127" t="s">
        <v>304</v>
      </c>
      <c r="H193" s="276">
        <v>5012.47</v>
      </c>
    </row>
    <row r="194" spans="2:8" hidden="1">
      <c r="B194" s="275">
        <v>34</v>
      </c>
      <c r="C194" s="127" t="s">
        <v>305</v>
      </c>
      <c r="D194" s="128">
        <v>27.5</v>
      </c>
      <c r="E194" s="127">
        <v>1</v>
      </c>
      <c r="F194" s="127" t="s">
        <v>309</v>
      </c>
      <c r="G194" s="127" t="s">
        <v>304</v>
      </c>
      <c r="H194" s="276">
        <v>5003.8500000000004</v>
      </c>
    </row>
    <row r="195" spans="2:8" hidden="1">
      <c r="B195" s="275">
        <v>34</v>
      </c>
      <c r="C195" s="127" t="s">
        <v>305</v>
      </c>
      <c r="D195" s="128">
        <v>26.73</v>
      </c>
      <c r="E195" s="127">
        <v>1</v>
      </c>
      <c r="F195" s="127" t="s">
        <v>309</v>
      </c>
      <c r="G195" s="127" t="s">
        <v>307</v>
      </c>
      <c r="H195" s="276">
        <v>5002.78</v>
      </c>
    </row>
    <row r="196" spans="2:8" hidden="1">
      <c r="B196" s="275">
        <v>31</v>
      </c>
      <c r="C196" s="127" t="s">
        <v>305</v>
      </c>
      <c r="D196" s="128">
        <v>36.630000000000003</v>
      </c>
      <c r="E196" s="127">
        <v>2</v>
      </c>
      <c r="F196" s="127" t="s">
        <v>309</v>
      </c>
      <c r="G196" s="127" t="s">
        <v>307</v>
      </c>
      <c r="H196" s="276">
        <v>4949.76</v>
      </c>
    </row>
    <row r="197" spans="2:8" hidden="1">
      <c r="B197" s="275">
        <v>29</v>
      </c>
      <c r="C197" s="127" t="s">
        <v>305</v>
      </c>
      <c r="D197" s="128">
        <v>32.11</v>
      </c>
      <c r="E197" s="127">
        <v>2</v>
      </c>
      <c r="F197" s="127" t="s">
        <v>309</v>
      </c>
      <c r="G197" s="127" t="s">
        <v>306</v>
      </c>
      <c r="H197" s="276">
        <v>4922.92</v>
      </c>
    </row>
    <row r="198" spans="2:8" hidden="1">
      <c r="B198" s="275">
        <v>36</v>
      </c>
      <c r="C198" s="127" t="s">
        <v>305</v>
      </c>
      <c r="D198" s="128">
        <v>26.2</v>
      </c>
      <c r="E198" s="127">
        <v>0</v>
      </c>
      <c r="F198" s="127" t="s">
        <v>309</v>
      </c>
      <c r="G198" s="127" t="s">
        <v>304</v>
      </c>
      <c r="H198" s="276">
        <v>4883.87</v>
      </c>
    </row>
    <row r="199" spans="2:8" hidden="1">
      <c r="B199" s="275">
        <v>20</v>
      </c>
      <c r="C199" s="127" t="s">
        <v>305</v>
      </c>
      <c r="D199" s="128">
        <v>37</v>
      </c>
      <c r="E199" s="127">
        <v>5</v>
      </c>
      <c r="F199" s="127" t="s">
        <v>309</v>
      </c>
      <c r="G199" s="127" t="s">
        <v>304</v>
      </c>
      <c r="H199" s="276">
        <v>4830.63</v>
      </c>
    </row>
    <row r="200" spans="2:8" hidden="1">
      <c r="B200" s="275">
        <v>27</v>
      </c>
      <c r="C200" s="127" t="s">
        <v>302</v>
      </c>
      <c r="D200" s="128">
        <v>18.905000000000001</v>
      </c>
      <c r="E200" s="127">
        <v>3</v>
      </c>
      <c r="F200" s="127" t="s">
        <v>309</v>
      </c>
      <c r="G200" s="127" t="s">
        <v>308</v>
      </c>
      <c r="H200" s="276">
        <v>4827.8999999999996</v>
      </c>
    </row>
    <row r="201" spans="2:8" hidden="1">
      <c r="B201" s="275">
        <v>19</v>
      </c>
      <c r="C201" s="127" t="s">
        <v>305</v>
      </c>
      <c r="D201" s="128">
        <v>28.6</v>
      </c>
      <c r="E201" s="127">
        <v>5</v>
      </c>
      <c r="F201" s="127" t="s">
        <v>309</v>
      </c>
      <c r="G201" s="127" t="s">
        <v>304</v>
      </c>
      <c r="H201" s="276">
        <v>4687.8</v>
      </c>
    </row>
    <row r="202" spans="2:8" hidden="1">
      <c r="B202" s="275">
        <v>37</v>
      </c>
      <c r="C202" s="127" t="s">
        <v>302</v>
      </c>
      <c r="D202" s="128">
        <v>30.8</v>
      </c>
      <c r="E202" s="127">
        <v>0</v>
      </c>
      <c r="F202" s="127" t="s">
        <v>309</v>
      </c>
      <c r="G202" s="127" t="s">
        <v>304</v>
      </c>
      <c r="H202" s="276">
        <v>4646.76</v>
      </c>
    </row>
    <row r="203" spans="2:8" hidden="1">
      <c r="B203" s="275">
        <v>25</v>
      </c>
      <c r="C203" s="127" t="s">
        <v>302</v>
      </c>
      <c r="D203" s="128">
        <v>33.659999999999997</v>
      </c>
      <c r="E203" s="127">
        <v>4</v>
      </c>
      <c r="F203" s="127" t="s">
        <v>309</v>
      </c>
      <c r="G203" s="127" t="s">
        <v>307</v>
      </c>
      <c r="H203" s="276">
        <v>4504.66</v>
      </c>
    </row>
    <row r="204" spans="2:8" hidden="1">
      <c r="B204" s="275">
        <v>31</v>
      </c>
      <c r="C204" s="127" t="s">
        <v>302</v>
      </c>
      <c r="D204" s="128">
        <v>38.39</v>
      </c>
      <c r="E204" s="127">
        <v>2</v>
      </c>
      <c r="F204" s="127" t="s">
        <v>309</v>
      </c>
      <c r="G204" s="127" t="s">
        <v>307</v>
      </c>
      <c r="H204" s="276">
        <v>4463.21</v>
      </c>
    </row>
    <row r="205" spans="2:8" hidden="1">
      <c r="B205" s="275">
        <v>28</v>
      </c>
      <c r="C205" s="127" t="s">
        <v>302</v>
      </c>
      <c r="D205" s="128">
        <v>33</v>
      </c>
      <c r="E205" s="127">
        <v>3</v>
      </c>
      <c r="F205" s="127" t="s">
        <v>309</v>
      </c>
      <c r="G205" s="127" t="s">
        <v>307</v>
      </c>
      <c r="H205" s="276">
        <v>4449.46</v>
      </c>
    </row>
    <row r="206" spans="2:8" hidden="1">
      <c r="B206" s="275">
        <v>31</v>
      </c>
      <c r="C206" s="127" t="s">
        <v>302</v>
      </c>
      <c r="D206" s="128">
        <v>26.885000000000002</v>
      </c>
      <c r="E206" s="127">
        <v>1</v>
      </c>
      <c r="F206" s="127" t="s">
        <v>309</v>
      </c>
      <c r="G206" s="127" t="s">
        <v>308</v>
      </c>
      <c r="H206" s="276">
        <v>4441.21</v>
      </c>
    </row>
    <row r="207" spans="2:8" hidden="1">
      <c r="B207" s="275">
        <v>28</v>
      </c>
      <c r="C207" s="127" t="s">
        <v>305</v>
      </c>
      <c r="D207" s="128">
        <v>28.88</v>
      </c>
      <c r="E207" s="127">
        <v>1</v>
      </c>
      <c r="F207" s="127" t="s">
        <v>309</v>
      </c>
      <c r="G207" s="127" t="s">
        <v>308</v>
      </c>
      <c r="H207" s="276">
        <v>4337.74</v>
      </c>
    </row>
    <row r="208" spans="2:8" hidden="1">
      <c r="B208" s="275">
        <v>30</v>
      </c>
      <c r="C208" s="127" t="s">
        <v>305</v>
      </c>
      <c r="D208" s="128">
        <v>32.4</v>
      </c>
      <c r="E208" s="127">
        <v>1</v>
      </c>
      <c r="F208" s="127" t="s">
        <v>309</v>
      </c>
      <c r="G208" s="127" t="s">
        <v>304</v>
      </c>
      <c r="H208" s="276">
        <v>4149.74</v>
      </c>
    </row>
    <row r="209" spans="2:8" hidden="1">
      <c r="B209" s="275">
        <v>28</v>
      </c>
      <c r="C209" s="127" t="s">
        <v>305</v>
      </c>
      <c r="D209" s="128">
        <v>25.934999999999999</v>
      </c>
      <c r="E209" s="127">
        <v>1</v>
      </c>
      <c r="F209" s="127" t="s">
        <v>309</v>
      </c>
      <c r="G209" s="127" t="s">
        <v>306</v>
      </c>
      <c r="H209" s="276">
        <v>4133.6400000000003</v>
      </c>
    </row>
    <row r="210" spans="2:8" hidden="1">
      <c r="B210" s="275">
        <v>22</v>
      </c>
      <c r="C210" s="127" t="s">
        <v>302</v>
      </c>
      <c r="D210" s="128">
        <v>19.95</v>
      </c>
      <c r="E210" s="127">
        <v>3</v>
      </c>
      <c r="F210" s="127" t="s">
        <v>309</v>
      </c>
      <c r="G210" s="127" t="s">
        <v>308</v>
      </c>
      <c r="H210" s="276">
        <v>4005.42</v>
      </c>
    </row>
    <row r="211" spans="2:8" hidden="1">
      <c r="B211" s="275">
        <v>26</v>
      </c>
      <c r="C211" s="127" t="s">
        <v>305</v>
      </c>
      <c r="D211" s="128">
        <v>29.92</v>
      </c>
      <c r="E211" s="127">
        <v>2</v>
      </c>
      <c r="F211" s="127" t="s">
        <v>309</v>
      </c>
      <c r="G211" s="127" t="s">
        <v>307</v>
      </c>
      <c r="H211" s="276">
        <v>3981.98</v>
      </c>
    </row>
    <row r="212" spans="2:8" hidden="1">
      <c r="B212" s="275">
        <v>29</v>
      </c>
      <c r="C212" s="127" t="s">
        <v>305</v>
      </c>
      <c r="D212" s="128">
        <v>29.59</v>
      </c>
      <c r="E212" s="127">
        <v>1</v>
      </c>
      <c r="F212" s="127" t="s">
        <v>309</v>
      </c>
      <c r="G212" s="127" t="s">
        <v>307</v>
      </c>
      <c r="H212" s="276">
        <v>3947.41</v>
      </c>
    </row>
    <row r="213" spans="2:8" hidden="1">
      <c r="B213" s="275">
        <v>26</v>
      </c>
      <c r="C213" s="127" t="s">
        <v>302</v>
      </c>
      <c r="D213" s="128">
        <v>30.875</v>
      </c>
      <c r="E213" s="127">
        <v>2</v>
      </c>
      <c r="F213" s="127" t="s">
        <v>309</v>
      </c>
      <c r="G213" s="127" t="s">
        <v>306</v>
      </c>
      <c r="H213" s="276">
        <v>3877.3</v>
      </c>
    </row>
    <row r="214" spans="2:8" hidden="1">
      <c r="B214" s="275">
        <v>32</v>
      </c>
      <c r="C214" s="127" t="s">
        <v>302</v>
      </c>
      <c r="D214" s="128">
        <v>28.88</v>
      </c>
      <c r="E214" s="127">
        <v>0</v>
      </c>
      <c r="F214" s="127" t="s">
        <v>309</v>
      </c>
      <c r="G214" s="127" t="s">
        <v>306</v>
      </c>
      <c r="H214" s="276">
        <v>3866.86</v>
      </c>
    </row>
    <row r="215" spans="2:8" hidden="1">
      <c r="B215" s="275">
        <v>28</v>
      </c>
      <c r="C215" s="127" t="s">
        <v>305</v>
      </c>
      <c r="D215" s="128">
        <v>37.619999999999997</v>
      </c>
      <c r="E215" s="127">
        <v>1</v>
      </c>
      <c r="F215" s="127" t="s">
        <v>309</v>
      </c>
      <c r="G215" s="127" t="s">
        <v>307</v>
      </c>
      <c r="H215" s="276">
        <v>3766.88</v>
      </c>
    </row>
    <row r="216" spans="2:8" hidden="1">
      <c r="B216" s="275">
        <v>31</v>
      </c>
      <c r="C216" s="127" t="s">
        <v>305</v>
      </c>
      <c r="D216" s="128">
        <v>25.74</v>
      </c>
      <c r="E216" s="127">
        <v>0</v>
      </c>
      <c r="F216" s="127" t="s">
        <v>309</v>
      </c>
      <c r="G216" s="127" t="s">
        <v>307</v>
      </c>
      <c r="H216" s="276">
        <v>3756.62</v>
      </c>
    </row>
    <row r="217" spans="2:8" hidden="1">
      <c r="B217" s="275">
        <v>30</v>
      </c>
      <c r="C217" s="127" t="s">
        <v>302</v>
      </c>
      <c r="D217" s="128">
        <v>25.46</v>
      </c>
      <c r="E217" s="127">
        <v>0</v>
      </c>
      <c r="F217" s="127" t="s">
        <v>309</v>
      </c>
      <c r="G217" s="127" t="s">
        <v>308</v>
      </c>
      <c r="H217" s="276">
        <v>3645.09</v>
      </c>
    </row>
    <row r="218" spans="2:8" hidden="1">
      <c r="B218" s="275">
        <v>21</v>
      </c>
      <c r="C218" s="127" t="s">
        <v>305</v>
      </c>
      <c r="D218" s="128">
        <v>33.630000000000003</v>
      </c>
      <c r="E218" s="127">
        <v>2</v>
      </c>
      <c r="F218" s="127" t="s">
        <v>309</v>
      </c>
      <c r="G218" s="127" t="s">
        <v>306</v>
      </c>
      <c r="H218" s="276">
        <v>3579.83</v>
      </c>
    </row>
    <row r="219" spans="2:8" hidden="1">
      <c r="B219" s="275">
        <v>28</v>
      </c>
      <c r="C219" s="127" t="s">
        <v>305</v>
      </c>
      <c r="D219" s="128">
        <v>34.770000000000003</v>
      </c>
      <c r="E219" s="127">
        <v>0</v>
      </c>
      <c r="F219" s="127" t="s">
        <v>309</v>
      </c>
      <c r="G219" s="127" t="s">
        <v>306</v>
      </c>
      <c r="H219" s="276">
        <v>3556.92</v>
      </c>
    </row>
    <row r="220" spans="2:8" hidden="1">
      <c r="B220" s="275">
        <v>24</v>
      </c>
      <c r="C220" s="127" t="s">
        <v>302</v>
      </c>
      <c r="D220" s="128">
        <v>28.5</v>
      </c>
      <c r="E220" s="127">
        <v>2</v>
      </c>
      <c r="F220" s="127" t="s">
        <v>309</v>
      </c>
      <c r="G220" s="127" t="s">
        <v>306</v>
      </c>
      <c r="H220" s="276">
        <v>3537.7</v>
      </c>
    </row>
    <row r="221" spans="2:8" hidden="1">
      <c r="B221" s="275">
        <v>26</v>
      </c>
      <c r="C221" s="127" t="s">
        <v>302</v>
      </c>
      <c r="D221" s="128">
        <v>32.49</v>
      </c>
      <c r="E221" s="127">
        <v>1</v>
      </c>
      <c r="F221" s="127" t="s">
        <v>309</v>
      </c>
      <c r="G221" s="127" t="s">
        <v>308</v>
      </c>
      <c r="H221" s="276">
        <v>3490.55</v>
      </c>
    </row>
    <row r="222" spans="2:8" hidden="1">
      <c r="B222" s="275">
        <v>18</v>
      </c>
      <c r="C222" s="127" t="s">
        <v>305</v>
      </c>
      <c r="D222" s="128">
        <v>38.664999999999999</v>
      </c>
      <c r="E222" s="127">
        <v>2</v>
      </c>
      <c r="F222" s="127" t="s">
        <v>309</v>
      </c>
      <c r="G222" s="127" t="s">
        <v>308</v>
      </c>
      <c r="H222" s="276">
        <v>3393.36</v>
      </c>
    </row>
    <row r="223" spans="2:8" hidden="1">
      <c r="B223" s="275">
        <v>26</v>
      </c>
      <c r="C223" s="127" t="s">
        <v>305</v>
      </c>
      <c r="D223" s="128">
        <v>29.92</v>
      </c>
      <c r="E223" s="127">
        <v>1</v>
      </c>
      <c r="F223" s="127" t="s">
        <v>309</v>
      </c>
      <c r="G223" s="127" t="s">
        <v>307</v>
      </c>
      <c r="H223" s="276">
        <v>3392.98</v>
      </c>
    </row>
    <row r="224" spans="2:8" hidden="1">
      <c r="B224" s="275">
        <v>26</v>
      </c>
      <c r="C224" s="127" t="s">
        <v>305</v>
      </c>
      <c r="D224" s="128">
        <v>28.785</v>
      </c>
      <c r="E224" s="127">
        <v>0</v>
      </c>
      <c r="F224" s="127" t="s">
        <v>309</v>
      </c>
      <c r="G224" s="127" t="s">
        <v>308</v>
      </c>
      <c r="H224" s="276">
        <v>3385.4</v>
      </c>
    </row>
    <row r="225" spans="2:8" hidden="1">
      <c r="B225" s="275">
        <v>24</v>
      </c>
      <c r="C225" s="127" t="s">
        <v>305</v>
      </c>
      <c r="D225" s="128">
        <v>26.6</v>
      </c>
      <c r="E225" s="127">
        <v>0</v>
      </c>
      <c r="F225" s="127" t="s">
        <v>309</v>
      </c>
      <c r="G225" s="127" t="s">
        <v>308</v>
      </c>
      <c r="H225" s="276">
        <v>3046.06</v>
      </c>
    </row>
    <row r="226" spans="2:8" hidden="1">
      <c r="B226" s="275">
        <v>29</v>
      </c>
      <c r="C226" s="127" t="s">
        <v>302</v>
      </c>
      <c r="D226" s="128">
        <v>27.94</v>
      </c>
      <c r="E226" s="127">
        <v>0</v>
      </c>
      <c r="F226" s="127" t="s">
        <v>309</v>
      </c>
      <c r="G226" s="127" t="s">
        <v>307</v>
      </c>
      <c r="H226" s="276">
        <v>2867.12</v>
      </c>
    </row>
    <row r="227" spans="2:8" hidden="1">
      <c r="B227" s="275">
        <v>24</v>
      </c>
      <c r="C227" s="127" t="s">
        <v>305</v>
      </c>
      <c r="D227" s="128">
        <v>33.344999999999999</v>
      </c>
      <c r="E227" s="127">
        <v>0</v>
      </c>
      <c r="F227" s="127" t="s">
        <v>309</v>
      </c>
      <c r="G227" s="127" t="s">
        <v>306</v>
      </c>
      <c r="H227" s="276">
        <v>2855.44</v>
      </c>
    </row>
    <row r="228" spans="2:8" hidden="1">
      <c r="B228" s="275">
        <v>23</v>
      </c>
      <c r="C228" s="127" t="s">
        <v>302</v>
      </c>
      <c r="D228" s="128">
        <v>17.385000000000002</v>
      </c>
      <c r="E228" s="127">
        <v>1</v>
      </c>
      <c r="F228" s="127" t="s">
        <v>309</v>
      </c>
      <c r="G228" s="127" t="s">
        <v>306</v>
      </c>
      <c r="H228" s="276">
        <v>2775.19</v>
      </c>
    </row>
    <row r="229" spans="2:8" hidden="1">
      <c r="B229" s="275">
        <v>22</v>
      </c>
      <c r="C229" s="127" t="s">
        <v>305</v>
      </c>
      <c r="D229" s="128">
        <v>39.805</v>
      </c>
      <c r="E229" s="127">
        <v>0</v>
      </c>
      <c r="F229" s="127" t="s">
        <v>309</v>
      </c>
      <c r="G229" s="127" t="s">
        <v>308</v>
      </c>
      <c r="H229" s="276">
        <v>2755.02</v>
      </c>
    </row>
    <row r="230" spans="2:8" hidden="1">
      <c r="B230" s="275">
        <v>25</v>
      </c>
      <c r="C230" s="127" t="s">
        <v>302</v>
      </c>
      <c r="D230" s="128">
        <v>26.22</v>
      </c>
      <c r="E230" s="127">
        <v>0</v>
      </c>
      <c r="F230" s="127" t="s">
        <v>309</v>
      </c>
      <c r="G230" s="127" t="s">
        <v>308</v>
      </c>
      <c r="H230" s="276">
        <v>2721.32</v>
      </c>
    </row>
    <row r="231" spans="2:8" hidden="1">
      <c r="B231" s="275">
        <v>19</v>
      </c>
      <c r="C231" s="127" t="s">
        <v>305</v>
      </c>
      <c r="D231" s="128">
        <v>31.824999999999999</v>
      </c>
      <c r="E231" s="127">
        <v>1</v>
      </c>
      <c r="F231" s="127" t="s">
        <v>309</v>
      </c>
      <c r="G231" s="127" t="s">
        <v>306</v>
      </c>
      <c r="H231" s="276">
        <v>2719.28</v>
      </c>
    </row>
    <row r="232" spans="2:8" hidden="1">
      <c r="B232" s="275">
        <v>28</v>
      </c>
      <c r="C232" s="127" t="s">
        <v>302</v>
      </c>
      <c r="D232" s="128">
        <v>38.06</v>
      </c>
      <c r="E232" s="127">
        <v>0</v>
      </c>
      <c r="F232" s="127" t="s">
        <v>309</v>
      </c>
      <c r="G232" s="127" t="s">
        <v>307</v>
      </c>
      <c r="H232" s="276">
        <v>2689.5</v>
      </c>
    </row>
    <row r="233" spans="2:8" hidden="1">
      <c r="B233" s="275">
        <v>27</v>
      </c>
      <c r="C233" s="127" t="s">
        <v>302</v>
      </c>
      <c r="D233" s="128">
        <v>23.1</v>
      </c>
      <c r="E233" s="127">
        <v>0</v>
      </c>
      <c r="F233" s="127" t="s">
        <v>309</v>
      </c>
      <c r="G233" s="127" t="s">
        <v>307</v>
      </c>
      <c r="H233" s="276">
        <v>2483.7399999999998</v>
      </c>
    </row>
    <row r="234" spans="2:8" hidden="1">
      <c r="B234" s="275">
        <v>20</v>
      </c>
      <c r="C234" s="127" t="s">
        <v>305</v>
      </c>
      <c r="D234" s="128">
        <v>28.785</v>
      </c>
      <c r="E234" s="127">
        <v>0</v>
      </c>
      <c r="F234" s="127" t="s">
        <v>309</v>
      </c>
      <c r="G234" s="127" t="s">
        <v>308</v>
      </c>
      <c r="H234" s="276">
        <v>2457.21</v>
      </c>
    </row>
    <row r="235" spans="2:8" hidden="1">
      <c r="B235" s="275">
        <v>21</v>
      </c>
      <c r="C235" s="127" t="s">
        <v>305</v>
      </c>
      <c r="D235" s="128">
        <v>35.72</v>
      </c>
      <c r="E235" s="127">
        <v>0</v>
      </c>
      <c r="F235" s="127" t="s">
        <v>309</v>
      </c>
      <c r="G235" s="127" t="s">
        <v>306</v>
      </c>
      <c r="H235" s="276">
        <v>2404.73</v>
      </c>
    </row>
    <row r="236" spans="2:8" hidden="1">
      <c r="B236" s="275">
        <v>23</v>
      </c>
      <c r="C236" s="127" t="s">
        <v>302</v>
      </c>
      <c r="D236" s="128">
        <v>23.844999999999999</v>
      </c>
      <c r="E236" s="127">
        <v>0</v>
      </c>
      <c r="F236" s="127" t="s">
        <v>309</v>
      </c>
      <c r="G236" s="127" t="s">
        <v>308</v>
      </c>
      <c r="H236" s="276">
        <v>2395.17</v>
      </c>
    </row>
    <row r="237" spans="2:8" hidden="1">
      <c r="B237" s="275">
        <v>19</v>
      </c>
      <c r="C237" s="127" t="s">
        <v>305</v>
      </c>
      <c r="D237" s="128">
        <v>28.4</v>
      </c>
      <c r="E237" s="127">
        <v>1</v>
      </c>
      <c r="F237" s="127" t="s">
        <v>309</v>
      </c>
      <c r="G237" s="127" t="s">
        <v>304</v>
      </c>
      <c r="H237" s="276">
        <v>2331.52</v>
      </c>
    </row>
    <row r="238" spans="2:8" hidden="1">
      <c r="B238" s="275">
        <v>26</v>
      </c>
      <c r="C238" s="127" t="s">
        <v>302</v>
      </c>
      <c r="D238" s="128">
        <v>20.8</v>
      </c>
      <c r="E238" s="127">
        <v>0</v>
      </c>
      <c r="F238" s="127" t="s">
        <v>309</v>
      </c>
      <c r="G238" s="127" t="s">
        <v>304</v>
      </c>
      <c r="H238" s="276">
        <v>2302.3000000000002</v>
      </c>
    </row>
    <row r="239" spans="2:8" hidden="1">
      <c r="B239" s="275">
        <v>20</v>
      </c>
      <c r="C239" s="127" t="s">
        <v>305</v>
      </c>
      <c r="D239" s="128">
        <v>28.975000000000001</v>
      </c>
      <c r="E239" s="127">
        <v>0</v>
      </c>
      <c r="F239" s="127" t="s">
        <v>309</v>
      </c>
      <c r="G239" s="127" t="s">
        <v>306</v>
      </c>
      <c r="H239" s="276">
        <v>2257.48</v>
      </c>
    </row>
    <row r="240" spans="2:8" hidden="1">
      <c r="B240" s="275">
        <v>18</v>
      </c>
      <c r="C240" s="127" t="s">
        <v>305</v>
      </c>
      <c r="D240" s="128">
        <v>35.625</v>
      </c>
      <c r="E240" s="127">
        <v>0</v>
      </c>
      <c r="F240" s="127" t="s">
        <v>309</v>
      </c>
      <c r="G240" s="127" t="s">
        <v>308</v>
      </c>
      <c r="H240" s="276">
        <v>2211.13</v>
      </c>
    </row>
    <row r="241" spans="2:8" hidden="1">
      <c r="B241" s="275">
        <v>18</v>
      </c>
      <c r="C241" s="127" t="s">
        <v>305</v>
      </c>
      <c r="D241" s="128">
        <v>26.315000000000001</v>
      </c>
      <c r="E241" s="127">
        <v>0</v>
      </c>
      <c r="F241" s="127" t="s">
        <v>309</v>
      </c>
      <c r="G241" s="127" t="s">
        <v>308</v>
      </c>
      <c r="H241" s="276">
        <v>2198.19</v>
      </c>
    </row>
    <row r="242" spans="2:8" hidden="1">
      <c r="B242" s="275">
        <v>22</v>
      </c>
      <c r="C242" s="127" t="s">
        <v>305</v>
      </c>
      <c r="D242" s="128">
        <v>36</v>
      </c>
      <c r="E242" s="127">
        <v>0</v>
      </c>
      <c r="F242" s="127" t="s">
        <v>309</v>
      </c>
      <c r="G242" s="127" t="s">
        <v>304</v>
      </c>
      <c r="H242" s="276">
        <v>2166.73</v>
      </c>
    </row>
    <row r="243" spans="2:8" hidden="1">
      <c r="B243" s="275">
        <v>22</v>
      </c>
      <c r="C243" s="127" t="s">
        <v>305</v>
      </c>
      <c r="D243" s="128">
        <v>28.05</v>
      </c>
      <c r="E243" s="127">
        <v>0</v>
      </c>
      <c r="F243" s="127" t="s">
        <v>309</v>
      </c>
      <c r="G243" s="127" t="s">
        <v>307</v>
      </c>
      <c r="H243" s="276">
        <v>2155.6799999999998</v>
      </c>
    </row>
    <row r="244" spans="2:8" hidden="1">
      <c r="B244" s="275">
        <v>25</v>
      </c>
      <c r="C244" s="127" t="s">
        <v>302</v>
      </c>
      <c r="D244" s="128">
        <v>25.74</v>
      </c>
      <c r="E244" s="127">
        <v>0</v>
      </c>
      <c r="F244" s="127" t="s">
        <v>309</v>
      </c>
      <c r="G244" s="127" t="s">
        <v>307</v>
      </c>
      <c r="H244" s="276">
        <v>2137.65</v>
      </c>
    </row>
    <row r="245" spans="2:8" hidden="1">
      <c r="B245" s="275">
        <v>19</v>
      </c>
      <c r="C245" s="127" t="s">
        <v>305</v>
      </c>
      <c r="D245" s="128">
        <v>32.11</v>
      </c>
      <c r="E245" s="127">
        <v>0</v>
      </c>
      <c r="F245" s="127" t="s">
        <v>309</v>
      </c>
      <c r="G245" s="127" t="s">
        <v>306</v>
      </c>
      <c r="H245" s="276">
        <v>2130.6799999999998</v>
      </c>
    </row>
    <row r="246" spans="2:8" hidden="1">
      <c r="B246" s="275">
        <v>22</v>
      </c>
      <c r="C246" s="127" t="s">
        <v>302</v>
      </c>
      <c r="D246" s="128">
        <v>25.175000000000001</v>
      </c>
      <c r="E246" s="127">
        <v>0</v>
      </c>
      <c r="F246" s="127" t="s">
        <v>309</v>
      </c>
      <c r="G246" s="127" t="s">
        <v>306</v>
      </c>
      <c r="H246" s="276">
        <v>2045.69</v>
      </c>
    </row>
    <row r="247" spans="2:8" hidden="1">
      <c r="B247" s="275">
        <v>21</v>
      </c>
      <c r="C247" s="127" t="s">
        <v>305</v>
      </c>
      <c r="D247" s="128">
        <v>39.49</v>
      </c>
      <c r="E247" s="127">
        <v>0</v>
      </c>
      <c r="F247" s="127" t="s">
        <v>309</v>
      </c>
      <c r="G247" s="127" t="s">
        <v>307</v>
      </c>
      <c r="H247" s="276">
        <v>2026.97</v>
      </c>
    </row>
    <row r="248" spans="2:8" hidden="1">
      <c r="B248" s="275">
        <v>24</v>
      </c>
      <c r="C248" s="127" t="s">
        <v>302</v>
      </c>
      <c r="D248" s="128">
        <v>35.86</v>
      </c>
      <c r="E248" s="127">
        <v>0</v>
      </c>
      <c r="F248" s="127" t="s">
        <v>309</v>
      </c>
      <c r="G248" s="127" t="s">
        <v>307</v>
      </c>
      <c r="H248" s="276">
        <v>1986.93</v>
      </c>
    </row>
    <row r="249" spans="2:8" hidden="1">
      <c r="B249" s="275">
        <v>20</v>
      </c>
      <c r="C249" s="127" t="s">
        <v>302</v>
      </c>
      <c r="D249" s="128">
        <v>33</v>
      </c>
      <c r="E249" s="127">
        <v>1</v>
      </c>
      <c r="F249" s="127" t="s">
        <v>309</v>
      </c>
      <c r="G249" s="127" t="s">
        <v>304</v>
      </c>
      <c r="H249" s="276">
        <v>1980.07</v>
      </c>
    </row>
    <row r="250" spans="2:8" hidden="1">
      <c r="B250" s="275">
        <v>19</v>
      </c>
      <c r="C250" s="127" t="s">
        <v>302</v>
      </c>
      <c r="D250" s="128">
        <v>28.4</v>
      </c>
      <c r="E250" s="127">
        <v>1</v>
      </c>
      <c r="F250" s="127" t="s">
        <v>309</v>
      </c>
      <c r="G250" s="127" t="s">
        <v>304</v>
      </c>
      <c r="H250" s="276">
        <v>1842.52</v>
      </c>
    </row>
    <row r="251" spans="2:8" hidden="1">
      <c r="B251" s="275">
        <v>19</v>
      </c>
      <c r="C251" s="127" t="s">
        <v>302</v>
      </c>
      <c r="D251" s="128">
        <v>24.6</v>
      </c>
      <c r="E251" s="127">
        <v>1</v>
      </c>
      <c r="F251" s="127" t="s">
        <v>309</v>
      </c>
      <c r="G251" s="127" t="s">
        <v>304</v>
      </c>
      <c r="H251" s="276">
        <v>1837.24</v>
      </c>
    </row>
    <row r="252" spans="2:8" hidden="1">
      <c r="B252" s="275">
        <v>19</v>
      </c>
      <c r="C252" s="127" t="s">
        <v>302</v>
      </c>
      <c r="D252" s="128">
        <v>20.9</v>
      </c>
      <c r="E252" s="127">
        <v>1</v>
      </c>
      <c r="F252" s="127" t="s">
        <v>309</v>
      </c>
      <c r="G252" s="127" t="s">
        <v>304</v>
      </c>
      <c r="H252" s="276">
        <v>1832.09</v>
      </c>
    </row>
    <row r="253" spans="2:8" hidden="1">
      <c r="B253" s="275">
        <v>23</v>
      </c>
      <c r="C253" s="127" t="s">
        <v>302</v>
      </c>
      <c r="D253" s="128">
        <v>34.4</v>
      </c>
      <c r="E253" s="127">
        <v>0</v>
      </c>
      <c r="F253" s="127" t="s">
        <v>309</v>
      </c>
      <c r="G253" s="127" t="s">
        <v>304</v>
      </c>
      <c r="H253" s="276">
        <v>1826.84</v>
      </c>
    </row>
    <row r="254" spans="2:8" hidden="1">
      <c r="B254" s="275">
        <v>19</v>
      </c>
      <c r="C254" s="127" t="s">
        <v>305</v>
      </c>
      <c r="D254" s="128">
        <v>28.9</v>
      </c>
      <c r="E254" s="127">
        <v>0</v>
      </c>
      <c r="F254" s="127" t="s">
        <v>309</v>
      </c>
      <c r="G254" s="127" t="s">
        <v>304</v>
      </c>
      <c r="H254" s="276">
        <v>1743.21</v>
      </c>
    </row>
    <row r="255" spans="2:8" hidden="1">
      <c r="B255" s="275">
        <v>19</v>
      </c>
      <c r="C255" s="127" t="s">
        <v>305</v>
      </c>
      <c r="D255" s="128">
        <v>17.8</v>
      </c>
      <c r="E255" s="127">
        <v>0</v>
      </c>
      <c r="F255" s="127" t="s">
        <v>309</v>
      </c>
      <c r="G255" s="127" t="s">
        <v>304</v>
      </c>
      <c r="H255" s="276">
        <v>1727.79</v>
      </c>
    </row>
    <row r="256" spans="2:8" hidden="1">
      <c r="B256" s="275">
        <v>18</v>
      </c>
      <c r="C256" s="127" t="s">
        <v>302</v>
      </c>
      <c r="D256" s="128">
        <v>33.770000000000003</v>
      </c>
      <c r="E256" s="127">
        <v>1</v>
      </c>
      <c r="F256" s="127" t="s">
        <v>309</v>
      </c>
      <c r="G256" s="127" t="s">
        <v>307</v>
      </c>
      <c r="H256" s="276">
        <v>1725.55</v>
      </c>
    </row>
    <row r="257" spans="2:8" hidden="1">
      <c r="B257" s="275">
        <v>18</v>
      </c>
      <c r="C257" s="127" t="s">
        <v>302</v>
      </c>
      <c r="D257" s="128">
        <v>23.75</v>
      </c>
      <c r="E257" s="127">
        <v>0</v>
      </c>
      <c r="F257" s="127" t="s">
        <v>309</v>
      </c>
      <c r="G257" s="127" t="s">
        <v>308</v>
      </c>
      <c r="H257" s="276">
        <v>1705.62</v>
      </c>
    </row>
    <row r="258" spans="2:8" hidden="1">
      <c r="B258" s="275">
        <v>18</v>
      </c>
      <c r="C258" s="127" t="s">
        <v>302</v>
      </c>
      <c r="D258" s="128">
        <v>15.96</v>
      </c>
      <c r="E258" s="127">
        <v>0</v>
      </c>
      <c r="F258" s="127" t="s">
        <v>309</v>
      </c>
      <c r="G258" s="127" t="s">
        <v>308</v>
      </c>
      <c r="H258" s="276">
        <v>1694.8</v>
      </c>
    </row>
    <row r="259" spans="2:8" hidden="1">
      <c r="B259" s="275">
        <v>19</v>
      </c>
      <c r="C259" s="127" t="s">
        <v>302</v>
      </c>
      <c r="D259" s="128">
        <v>30.59</v>
      </c>
      <c r="E259" s="127">
        <v>0</v>
      </c>
      <c r="F259" s="127" t="s">
        <v>309</v>
      </c>
      <c r="G259" s="127" t="s">
        <v>306</v>
      </c>
      <c r="H259" s="276">
        <v>1639.56</v>
      </c>
    </row>
    <row r="260" spans="2:8" hidden="1">
      <c r="B260" s="275">
        <v>19</v>
      </c>
      <c r="C260" s="127" t="s">
        <v>302</v>
      </c>
      <c r="D260" s="128">
        <v>25.555</v>
      </c>
      <c r="E260" s="127">
        <v>0</v>
      </c>
      <c r="F260" s="127" t="s">
        <v>309</v>
      </c>
      <c r="G260" s="127" t="s">
        <v>306</v>
      </c>
      <c r="H260" s="276">
        <v>1632.56</v>
      </c>
    </row>
    <row r="261" spans="2:8" hidden="1">
      <c r="B261" s="275">
        <v>18</v>
      </c>
      <c r="C261" s="127" t="s">
        <v>305</v>
      </c>
      <c r="D261" s="128">
        <v>38.28</v>
      </c>
      <c r="E261" s="127">
        <v>0</v>
      </c>
      <c r="F261" s="127" t="s">
        <v>309</v>
      </c>
      <c r="G261" s="127" t="s">
        <v>307</v>
      </c>
      <c r="H261" s="276">
        <v>1631.82</v>
      </c>
    </row>
    <row r="262" spans="2:8" hidden="1">
      <c r="B262" s="275">
        <v>19</v>
      </c>
      <c r="C262" s="127" t="s">
        <v>302</v>
      </c>
      <c r="D262" s="128">
        <v>20.425000000000001</v>
      </c>
      <c r="E262" s="127">
        <v>0</v>
      </c>
      <c r="F262" s="127" t="s">
        <v>309</v>
      </c>
      <c r="G262" s="127" t="s">
        <v>306</v>
      </c>
      <c r="H262" s="276">
        <v>1625.43</v>
      </c>
    </row>
    <row r="263" spans="2:8" hidden="1">
      <c r="B263" s="275">
        <v>18</v>
      </c>
      <c r="C263" s="127" t="s">
        <v>305</v>
      </c>
      <c r="D263" s="128">
        <v>26.73</v>
      </c>
      <c r="E263" s="127">
        <v>0</v>
      </c>
      <c r="F263" s="127" t="s">
        <v>309</v>
      </c>
      <c r="G263" s="127" t="s">
        <v>307</v>
      </c>
      <c r="H263" s="276">
        <v>1615.77</v>
      </c>
    </row>
    <row r="264" spans="2:8" hidden="1">
      <c r="B264" s="275">
        <v>21</v>
      </c>
      <c r="C264" s="127" t="s">
        <v>302</v>
      </c>
      <c r="D264" s="128">
        <v>35.53</v>
      </c>
      <c r="E264" s="127">
        <v>0</v>
      </c>
      <c r="F264" s="127" t="s">
        <v>309</v>
      </c>
      <c r="G264" s="127" t="s">
        <v>307</v>
      </c>
      <c r="H264" s="276">
        <v>1532.47</v>
      </c>
    </row>
    <row r="265" spans="2:8" hidden="1">
      <c r="B265" s="275">
        <v>19</v>
      </c>
      <c r="C265" s="127" t="s">
        <v>302</v>
      </c>
      <c r="D265" s="128">
        <v>34.1</v>
      </c>
      <c r="E265" s="127">
        <v>0</v>
      </c>
      <c r="F265" s="127" t="s">
        <v>309</v>
      </c>
      <c r="G265" s="127" t="s">
        <v>304</v>
      </c>
      <c r="H265" s="276">
        <v>1261.44</v>
      </c>
    </row>
    <row r="266" spans="2:8" hidden="1">
      <c r="B266" s="275">
        <v>18</v>
      </c>
      <c r="C266" s="127" t="s">
        <v>302</v>
      </c>
      <c r="D266" s="128">
        <v>34.43</v>
      </c>
      <c r="E266" s="127">
        <v>0</v>
      </c>
      <c r="F266" s="127" t="s">
        <v>309</v>
      </c>
      <c r="G266" s="127" t="s">
        <v>307</v>
      </c>
      <c r="H266" s="276">
        <v>1137.47</v>
      </c>
    </row>
    <row r="267" spans="2:8" hidden="1">
      <c r="B267" s="277">
        <v>18</v>
      </c>
      <c r="C267" s="278" t="s">
        <v>302</v>
      </c>
      <c r="D267" s="279">
        <v>34.1</v>
      </c>
      <c r="E267" s="278">
        <v>0</v>
      </c>
      <c r="F267" s="278" t="s">
        <v>309</v>
      </c>
      <c r="G267" s="278" t="s">
        <v>307</v>
      </c>
      <c r="H267" s="280">
        <v>1137.01</v>
      </c>
    </row>
  </sheetData>
  <autoFilter ref="B18:H267" xr:uid="{4F449E7A-B693-4682-A8CE-D9BFA0156B80}">
    <filterColumn colId="0">
      <customFilters and="1">
        <customFilter operator="greaterThanOrEqual" val="50"/>
        <customFilter operator="lessThanOrEqual" val="60"/>
      </customFilters>
    </filterColumn>
    <filterColumn colId="4">
      <filters>
        <filter val="yes"/>
      </filters>
    </filterColumn>
  </autoFilter>
  <sortState xmlns:xlrd2="http://schemas.microsoft.com/office/spreadsheetml/2017/richdata2" ref="B19:H267">
    <sortCondition descending="1" ref="H19:H267"/>
  </sortState>
  <conditionalFormatting sqref="A1:A2">
    <cfRule type="expression" dxfId="81" priority="12">
      <formula>$A$2/$B$2&gt;=0.076</formula>
    </cfRule>
  </conditionalFormatting>
  <conditionalFormatting sqref="A1:O2 Q1:R1 X1:AO2 P2:R2">
    <cfRule type="expression" dxfId="80" priority="5">
      <formula>$P$1="Feedback OFF"</formula>
    </cfRule>
  </conditionalFormatting>
  <conditionalFormatting sqref="A3:AA100">
    <cfRule type="expression" dxfId="78" priority="2" stopIfTrue="1">
      <formula>$D$2="DRAGGING CELLS IS NOT PERMITTED. PLEASE UNDO LAST ACTION!!"</formula>
    </cfRule>
  </conditionalFormatting>
  <conditionalFormatting sqref="B1:B2">
    <cfRule type="expression" dxfId="73" priority="13">
      <formula>$A$2/$B$2&gt;=0.153</formula>
    </cfRule>
  </conditionalFormatting>
  <conditionalFormatting sqref="C1:C2">
    <cfRule type="expression" dxfId="72" priority="14">
      <formula>$A$2/$B$2&gt;=0.23</formula>
    </cfRule>
  </conditionalFormatting>
  <conditionalFormatting sqref="D1:D2">
    <cfRule type="expression" dxfId="71" priority="15">
      <formula>$A$2/$B$2&gt;=0.307</formula>
    </cfRule>
  </conditionalFormatting>
  <conditionalFormatting sqref="E1:E2">
    <cfRule type="expression" dxfId="70" priority="16">
      <formula>$A$2/$B$2&gt;=0.384</formula>
    </cfRule>
  </conditionalFormatting>
  <conditionalFormatting sqref="F1:F2">
    <cfRule type="expression" dxfId="69" priority="17">
      <formula>$A$2/$B$2&gt;=0.461</formula>
    </cfRule>
  </conditionalFormatting>
  <conditionalFormatting sqref="G1:G2">
    <cfRule type="expression" dxfId="68" priority="18">
      <formula>$A$2/$B$2&gt;=0.538</formula>
    </cfRule>
  </conditionalFormatting>
  <conditionalFormatting sqref="H1:H2">
    <cfRule type="expression" dxfId="67" priority="19">
      <formula>$A$2/$B$2&gt;=0.615</formula>
    </cfRule>
  </conditionalFormatting>
  <conditionalFormatting sqref="I1:P2">
    <cfRule type="expression" dxfId="65" priority="20">
      <formula>$A$2/$B$2&gt;=0.692</formula>
    </cfRule>
  </conditionalFormatting>
  <conditionalFormatting sqref="L1">
    <cfRule type="expression" dxfId="64" priority="8">
      <formula>$A$2/$B$2&gt;=0.846</formula>
    </cfRule>
  </conditionalFormatting>
  <conditionalFormatting sqref="O1">
    <cfRule type="expression" dxfId="63" priority="11">
      <formula>$A$2/$B$2&gt;=0.846</formula>
    </cfRule>
  </conditionalFormatting>
  <conditionalFormatting sqref="P1">
    <cfRule type="expression" dxfId="62" priority="6">
      <formula>$P$1&lt;&gt;""</formula>
    </cfRule>
  </conditionalFormatting>
  <conditionalFormatting sqref="Q1:R2">
    <cfRule type="expression" dxfId="61" priority="7">
      <formula>$A$2/$B$2&gt;=0.846</formula>
    </cfRule>
  </conditionalFormatting>
  <conditionalFormatting sqref="X1:AF1 AH1:AK1 AM1:AO1 X2:AO2">
    <cfRule type="expression" dxfId="60" priority="21">
      <formula>$A$2/$B$2&gt;=1</formula>
    </cfRule>
  </conditionalFormatting>
  <conditionalFormatting sqref="AG1">
    <cfRule type="expression" dxfId="59" priority="10">
      <formula>$A$2/$B$2&gt;=0.846</formula>
    </cfRule>
  </conditionalFormatting>
  <conditionalFormatting sqref="AL1">
    <cfRule type="expression" dxfId="58" priority="9">
      <formula>$A$2/$B$2&gt;=0.846</formula>
    </cfRule>
  </conditionalFormatting>
  <dataValidations count="1">
    <dataValidation type="list" allowBlank="1" showInputMessage="1" showErrorMessage="1" sqref="P1" xr:uid="{729915C1-B332-494A-9E8D-7F78D43DE564}">
      <formula1>"Feedback ON, Taunting ON, Feedback OFF"</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stopIfTrue="1" id="{CBF3C116-C56F-4315-806F-36F2B361BFC8}">
            <xm:f>Scoreboard!$E$4="Excel version: Invalid"</xm:f>
            <x14:dxf>
              <font>
                <color rgb="FF9C0006"/>
              </font>
              <fill>
                <patternFill>
                  <fgColor indexed="64"/>
                  <bgColor rgb="FFFFC7CE"/>
                </patternFill>
              </fill>
            </x14:dxf>
          </x14:cfRule>
          <x14:cfRule type="expression" priority="3" stopIfTrue="1" id="{D490DD3F-8DFA-4B1A-AD75-52A1F390C203}">
            <xm:f>Scoreboard!$F$29&lt;&gt;""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04913EB5-1F04-4914-BFBB-E9187685778B}">
            <xm:f>AND($P$1&lt;&gt;"Feedback OFF",IF('9 Sort &amp; FilterSC'!A3=Feedback_SFX!$C$2, TRUE, FALSE))</xm:f>
            <x14:dxf>
              <fill>
                <patternFill>
                  <bgColor rgb="FFCEEED0"/>
                </patternFill>
              </fill>
            </x14:dxf>
          </x14:cfRule>
          <x14:cfRule type="expression" priority="23" stopIfTrue="1" id="{065194D9-E3A5-4ED1-B0C4-950003FB7BE8}">
            <xm:f>AND($P$1&lt;&gt;"Feedback OFF",IF('9 Sort &amp; FilterSC'!A3=Feedback_SFX!$K$2, TRUE, FALSE))</xm:f>
            <x14:dxf>
              <fill>
                <patternFill>
                  <bgColor rgb="FFFFFF64"/>
                </patternFill>
              </fill>
            </x14:dxf>
          </x14:cfRule>
          <x14:cfRule type="expression" priority="24" stopIfTrue="1" id="{CF232187-5793-4C8A-974F-21831718B300}">
            <xm:f>AND($P$1&lt;&gt;"Feedback OFF",AND(IF('9 Sort &amp; FilterSC'!A3&lt;&gt;Feedback_SFX!$C$2, TRUE, FALSE),'9 Sort &amp; FilterSC'!A3&lt;&gt;"",_xlfn.ISFORMULA('9 Sort &amp; FilterSC'!A3)))</xm:f>
            <x14:dxf>
              <fill>
                <patternFill>
                  <bgColor rgb="FFFF99CC"/>
                </patternFill>
              </fill>
            </x14:dxf>
          </x14:cfRule>
          <xm:sqref>A3:AL200</xm:sqref>
        </x14:conditionalFormatting>
        <x14:conditionalFormatting xmlns:xm="http://schemas.microsoft.com/office/excel/2006/main">
          <x14:cfRule type="expression" priority="4" stopIfTrue="1" id="{8C572134-0F18-4E2F-9D54-CDDB4EC76C32}">
            <xm:f>Scoreboard!$F$29&lt;&gt;""</xm:f>
            <x14:dxf>
              <font>
                <color rgb="FF9C0006"/>
              </font>
              <fill>
                <patternFill>
                  <fgColor indexed="64"/>
                  <bgColor rgb="FFFFC7CE"/>
                </patternFill>
              </fill>
            </x14:dxf>
          </x14:cfRule>
          <xm:sqref>I1:N1</xm:sqref>
        </x14:conditionalFormatting>
      </x14:conditionalFormatting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E6682-1841-498B-8F0B-91213864459D}">
  <sheetPr>
    <tabColor rgb="FF4FADEA"/>
  </sheetPr>
  <dimension ref="A1:AL267"/>
  <sheetViews>
    <sheetView zoomScale="140" zoomScaleNormal="140" workbookViewId="0">
      <pane ySplit="2" topLeftCell="A3" activePane="bottomLeft" state="frozen"/>
      <selection pane="bottomLeft" activeCell="A3" sqref="A3:XFD3"/>
    </sheetView>
  </sheetViews>
  <sheetFormatPr defaultColWidth="11.25" defaultRowHeight="8.25"/>
  <cols>
    <col min="1" max="1" width="2.25" style="174" customWidth="1"/>
    <col min="2" max="2" width="11.75" style="174" customWidth="1"/>
    <col min="3" max="3" width="12.25" style="174" customWidth="1"/>
    <col min="4" max="4" width="19.25" style="174" customWidth="1"/>
    <col min="5" max="7" width="12.25" style="174" customWidth="1"/>
    <col min="8" max="8" width="19.5" style="174" customWidth="1"/>
    <col min="9" max="9" width="11.25" style="174"/>
    <col min="10" max="15" width="11.25" style="179"/>
    <col min="16" max="16" width="11.5" style="179" bestFit="1" customWidth="1"/>
    <col min="17" max="16384" width="11.25" style="174"/>
  </cols>
  <sheetData>
    <row r="1" spans="1:38" ht="22.15" customHeight="1">
      <c r="A1" s="179" t="s">
        <v>556</v>
      </c>
      <c r="B1" s="179" t="s">
        <v>557</v>
      </c>
      <c r="C1" s="179" t="s">
        <v>558</v>
      </c>
      <c r="D1" s="178"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179"/>
      <c r="F1" s="179"/>
      <c r="G1" s="179"/>
      <c r="H1" s="179"/>
      <c r="I1" s="178" t="str">
        <f>'9 Sort &amp; FilterSC'!$I$1</f>
        <v>Connor Guarino</v>
      </c>
      <c r="J1" s="178"/>
      <c r="K1" s="178"/>
      <c r="L1" s="178" t="s">
        <v>559</v>
      </c>
      <c r="M1" s="178"/>
      <c r="N1" s="178"/>
      <c r="O1" s="178"/>
      <c r="P1" s="178" t="s">
        <v>560</v>
      </c>
      <c r="Q1" s="178"/>
      <c r="R1" s="178"/>
      <c r="X1" s="179" t="str">
        <f t="shared" ref="X1:AA2" si="0">A1</f>
        <v>earned</v>
      </c>
      <c r="Y1" s="179" t="str">
        <f t="shared" si="0"/>
        <v>possible</v>
      </c>
      <c r="Z1" s="179" t="str">
        <f t="shared" si="0"/>
        <v>cell</v>
      </c>
      <c r="AA1" s="178" t="str">
        <f t="shared" ca="1" si="0"/>
        <v>error</v>
      </c>
      <c r="AB1" s="179"/>
      <c r="AC1" s="179"/>
      <c r="AF1" s="178" t="str">
        <f>I1</f>
        <v>Connor Guarino</v>
      </c>
      <c r="AG1" s="178"/>
      <c r="AL1" s="178" t="s">
        <v>559</v>
      </c>
    </row>
    <row r="2" spans="1:38" ht="22.9" customHeight="1">
      <c r="A2" s="179">
        <f ca="1">'9 Sort &amp; FilterSC'!$A$2</f>
        <v>10</v>
      </c>
      <c r="B2" s="180">
        <f>'9 Sort &amp; FilterSC'!$B$2</f>
        <v>10</v>
      </c>
      <c r="C2" s="179" t="str" cm="1">
        <f t="array" aca="1" ref="C2" ca="1">SUBSTITUTE(IF(LEN(CELL("address"))&lt;15,CELL("address"),""),"$","")</f>
        <v/>
      </c>
      <c r="D2" s="178" t="str">
        <f ca="1">IF(ISNUMBER(SEARCH("#REF!",_xlfn.FORMULATEXT(INDIRECT("'9 Sort &amp; FilterSC'!"&amp;C2)))),"DRAGGING CELLS IS NOT PERMITTED. PLEASE UNDO LAST ACTION!!",IF($P$1&lt;&gt;"Feedback OFF",IFERROR(HLOOKUP(INDIRECT("'9 Sort &amp; FilterSC'!"&amp;C2),Feedback_SFX!$B$2:$N$10,IF($P$1="Feedback ON", 2, Feedback_SFX!B1), FALSE), ""),""))</f>
        <v/>
      </c>
      <c r="E2" s="179"/>
      <c r="F2" s="179"/>
      <c r="G2" s="179"/>
      <c r="H2" s="179"/>
      <c r="I2" s="181"/>
      <c r="Q2" s="179"/>
      <c r="R2" s="179"/>
      <c r="X2" s="182">
        <f t="shared" ca="1" si="0"/>
        <v>10</v>
      </c>
      <c r="Y2" s="182">
        <f t="shared" si="0"/>
        <v>10</v>
      </c>
      <c r="Z2" s="182" t="str">
        <f t="shared" ca="1" si="0"/>
        <v/>
      </c>
      <c r="AA2" s="178" t="str">
        <f t="shared" ca="1" si="0"/>
        <v/>
      </c>
      <c r="AB2" s="179"/>
      <c r="AC2" s="179"/>
    </row>
    <row r="4" spans="1:38">
      <c r="B4" s="175" t="s">
        <v>291</v>
      </c>
      <c r="C4" s="179"/>
      <c r="D4" s="179"/>
      <c r="E4" s="179"/>
      <c r="F4" s="179"/>
    </row>
    <row r="5" spans="1:38">
      <c r="B5" s="174" t="s">
        <v>292</v>
      </c>
      <c r="C5" s="179"/>
      <c r="D5" s="179"/>
      <c r="E5" s="179"/>
      <c r="F5" s="179"/>
    </row>
    <row r="6" spans="1:38">
      <c r="C6" s="179"/>
      <c r="D6" s="179"/>
      <c r="E6" s="179"/>
      <c r="F6" s="179"/>
    </row>
    <row r="8" spans="1:38">
      <c r="B8" s="175" t="s">
        <v>293</v>
      </c>
      <c r="C8" s="179"/>
      <c r="D8" s="179"/>
      <c r="E8" s="179"/>
      <c r="F8" s="179"/>
      <c r="G8" s="211"/>
      <c r="H8" s="211"/>
    </row>
    <row r="9" spans="1:38">
      <c r="H9" s="281"/>
    </row>
    <row r="10" spans="1:38">
      <c r="B10" s="179"/>
      <c r="C10" s="179"/>
      <c r="D10" s="179"/>
      <c r="E10" s="179"/>
      <c r="F10" s="179"/>
      <c r="G10" s="179"/>
      <c r="H10" s="179"/>
    </row>
    <row r="11" spans="1:38">
      <c r="B11" s="179"/>
      <c r="C11" s="179"/>
      <c r="D11" s="179"/>
      <c r="E11" s="179"/>
      <c r="F11" s="179"/>
      <c r="G11" s="179"/>
      <c r="H11" s="179"/>
    </row>
    <row r="12" spans="1:38">
      <c r="B12" s="178" t="s">
        <v>294</v>
      </c>
      <c r="C12" s="179"/>
      <c r="D12" s="179"/>
      <c r="E12" s="179"/>
      <c r="F12" s="179"/>
      <c r="G12" s="179"/>
      <c r="H12" s="179"/>
    </row>
    <row r="13" spans="1:38">
      <c r="B13" s="263" t="str">
        <f>_xlfn.CONCAT($H$19:$H$267)</f>
        <v>51194.5648824.4548173.3647496.4947291.0647055.5343753.3443578.9440720.5539836.5239774.2839611.7639556.493871138709.1838511.6337742.5837701.8837165.1637133.936950.2636837.4736149.4835585.5835160.1334779.6234303.1732734.1930942.193026030184.9430166.6229523.1728923.1427808.7327375.927322.7325081.7724476.4824227.3423568.2723244.7922412.6521984.4721348.7121344.8521223.6821098.5520984.0920745.9920630.2819964.7519749.3819515.5419444.2719107.7818972.518157.8817663.1417560.3817352.6817081.0816884.9216577.7815820.715612.1915518.1814901.5214711.7414451.8414235.0714001.2914001.1313880.9513770.113616.3613607.3713405.3913228.8513012.2112815.4412648.712629.912557.6112333.8312268.6312105.3212044.3411987.1711946.6311881.3611743.311741.7311735.8811488.3211381.3311356.6611163.5711090.7211082.5811073.1811033.6610959.6910942.1310825.2510797.3410602.3910564.8810450.5510436.110407.0910355.6410226.2810115.019877.619644.259634.549225.268871.158823.288606.228601.338538.298520.038516.838240.598162.728116.688059.688026.677935.297789.647740.347731.437726.857443.647419.487371.777358.187281.517196.877152.677147.117077.196948.76799.466775.966710.196686.436610.116571.026455.866406.416389.386334.346313.766272.486203.96186.136128.86082.416079.675989.525920.15729.015649.725354.075325.655253.525246.055152.135138.265125.225028.155012.475003.855002.784949.764922.924883.874830.634827.94687.84646.764504.664463.214449.464441.214337.744149.744133.644005.423981.983947.413877.33866.863766.883756.623645.093579.833556.923537.73490.553393.363392.983385.43046.062867.122855.442775.192755.022721.322719.282689.52483.742457.212404.732395.172331.522302.32257.482211.132198.192166.732155.682137.652130.682045.692026.971986.931980.071842.521837.241832.091826.841743.211727.791725.551705.621694.81639.561632.561631.821625.431615.771532.471261.441137.471137.01</v>
      </c>
      <c r="C13" s="179"/>
      <c r="D13" s="179" t="s">
        <v>254</v>
      </c>
      <c r="E13" s="179"/>
      <c r="F13" s="179"/>
      <c r="G13" s="179"/>
      <c r="H13" s="179"/>
    </row>
    <row r="14" spans="1:38">
      <c r="B14" s="179"/>
      <c r="C14" s="179"/>
      <c r="D14" s="179"/>
      <c r="E14" s="179"/>
      <c r="F14" s="179"/>
      <c r="G14" s="179"/>
      <c r="H14" s="179"/>
    </row>
    <row r="15" spans="1:38">
      <c r="B15" s="178" t="s">
        <v>295</v>
      </c>
      <c r="C15" s="179"/>
      <c r="D15" s="179"/>
      <c r="E15" s="179"/>
      <c r="F15" s="179"/>
      <c r="G15" s="179"/>
      <c r="H15" s="179"/>
    </row>
    <row r="16" spans="1:38">
      <c r="B16" s="263">
        <f>SUBTOTAL(3,$B$19:$B$267)</f>
        <v>6</v>
      </c>
      <c r="C16" s="179"/>
      <c r="D16" s="179" t="s">
        <v>254</v>
      </c>
      <c r="E16" s="179"/>
      <c r="F16" s="179"/>
      <c r="G16" s="179"/>
      <c r="H16" s="179"/>
    </row>
    <row r="17" spans="2:9">
      <c r="B17" s="179"/>
      <c r="C17" s="179"/>
      <c r="D17" s="179"/>
      <c r="E17" s="179"/>
      <c r="F17" s="179"/>
      <c r="G17" s="179"/>
      <c r="H17" s="179"/>
    </row>
    <row r="18" spans="2:9">
      <c r="B18" s="179" t="s">
        <v>257</v>
      </c>
      <c r="C18" s="179" t="s">
        <v>296</v>
      </c>
      <c r="D18" s="179" t="s">
        <v>297</v>
      </c>
      <c r="E18" s="179" t="s">
        <v>298</v>
      </c>
      <c r="F18" s="179" t="s">
        <v>299</v>
      </c>
      <c r="G18" s="179" t="s">
        <v>300</v>
      </c>
      <c r="H18" s="179" t="s">
        <v>301</v>
      </c>
    </row>
    <row r="19" spans="2:9" s="179" customFormat="1" hidden="1">
      <c r="B19" s="179">
        <v>28</v>
      </c>
      <c r="C19" s="179" t="s">
        <v>302</v>
      </c>
      <c r="D19" s="282">
        <v>36.4</v>
      </c>
      <c r="E19" s="179">
        <v>1</v>
      </c>
      <c r="F19" s="179" t="s">
        <v>303</v>
      </c>
      <c r="G19" s="179" t="s">
        <v>304</v>
      </c>
      <c r="H19" s="221">
        <v>51194.559999999998</v>
      </c>
      <c r="I19" s="174"/>
    </row>
    <row r="20" spans="2:9" s="179" customFormat="1" hidden="1">
      <c r="B20" s="179">
        <v>63</v>
      </c>
      <c r="C20" s="179" t="s">
        <v>305</v>
      </c>
      <c r="D20" s="282">
        <v>37.700000000000003</v>
      </c>
      <c r="E20" s="179">
        <v>0</v>
      </c>
      <c r="F20" s="179" t="s">
        <v>303</v>
      </c>
      <c r="G20" s="179" t="s">
        <v>304</v>
      </c>
      <c r="H20" s="221">
        <v>48824.45</v>
      </c>
      <c r="I20" s="174"/>
    </row>
    <row r="21" spans="2:9" s="179" customFormat="1">
      <c r="B21" s="179">
        <v>60</v>
      </c>
      <c r="C21" s="179" t="s">
        <v>302</v>
      </c>
      <c r="D21" s="282">
        <v>39.9</v>
      </c>
      <c r="E21" s="179">
        <v>0</v>
      </c>
      <c r="F21" s="179" t="s">
        <v>303</v>
      </c>
      <c r="G21" s="179" t="s">
        <v>304</v>
      </c>
      <c r="H21" s="221">
        <v>48173.36</v>
      </c>
      <c r="I21" s="174"/>
    </row>
    <row r="22" spans="2:9" s="179" customFormat="1">
      <c r="B22" s="179">
        <v>58</v>
      </c>
      <c r="C22" s="179" t="s">
        <v>302</v>
      </c>
      <c r="D22" s="282">
        <v>36.954999999999998</v>
      </c>
      <c r="E22" s="179">
        <v>2</v>
      </c>
      <c r="F22" s="179" t="s">
        <v>303</v>
      </c>
      <c r="G22" s="179" t="s">
        <v>306</v>
      </c>
      <c r="H22" s="221">
        <v>47496.49</v>
      </c>
      <c r="I22" s="174"/>
    </row>
    <row r="23" spans="2:9" s="179" customFormat="1" hidden="1">
      <c r="B23" s="179">
        <v>64</v>
      </c>
      <c r="C23" s="179" t="s">
        <v>305</v>
      </c>
      <c r="D23" s="282">
        <v>31.3</v>
      </c>
      <c r="E23" s="179">
        <v>2</v>
      </c>
      <c r="F23" s="179" t="s">
        <v>303</v>
      </c>
      <c r="G23" s="179" t="s">
        <v>304</v>
      </c>
      <c r="H23" s="221">
        <v>47291.06</v>
      </c>
      <c r="I23" s="174"/>
    </row>
    <row r="24" spans="2:9" s="179" customFormat="1" hidden="1">
      <c r="B24" s="179">
        <v>63</v>
      </c>
      <c r="C24" s="179" t="s">
        <v>302</v>
      </c>
      <c r="D24" s="282">
        <v>35.090000000000003</v>
      </c>
      <c r="E24" s="179">
        <v>0</v>
      </c>
      <c r="F24" s="179" t="s">
        <v>303</v>
      </c>
      <c r="G24" s="179" t="s">
        <v>307</v>
      </c>
      <c r="H24" s="221">
        <v>47055.53</v>
      </c>
      <c r="I24" s="174"/>
    </row>
    <row r="25" spans="2:9" s="179" customFormat="1" hidden="1">
      <c r="B25" s="179">
        <v>36</v>
      </c>
      <c r="C25" s="179" t="s">
        <v>302</v>
      </c>
      <c r="D25" s="282">
        <v>41.895000000000003</v>
      </c>
      <c r="E25" s="179">
        <v>3</v>
      </c>
      <c r="F25" s="179" t="s">
        <v>303</v>
      </c>
      <c r="G25" s="179" t="s">
        <v>308</v>
      </c>
      <c r="H25" s="221">
        <v>43753.34</v>
      </c>
      <c r="I25" s="174"/>
    </row>
    <row r="26" spans="2:9" s="179" customFormat="1">
      <c r="B26" s="179">
        <v>57</v>
      </c>
      <c r="C26" s="179" t="s">
        <v>305</v>
      </c>
      <c r="D26" s="282">
        <v>31.16</v>
      </c>
      <c r="E26" s="179">
        <v>0</v>
      </c>
      <c r="F26" s="179" t="s">
        <v>303</v>
      </c>
      <c r="G26" s="179" t="s">
        <v>306</v>
      </c>
      <c r="H26" s="221">
        <v>43578.94</v>
      </c>
      <c r="I26" s="174"/>
    </row>
    <row r="27" spans="2:9" s="179" customFormat="1" hidden="1">
      <c r="B27" s="179">
        <v>46</v>
      </c>
      <c r="C27" s="179" t="s">
        <v>302</v>
      </c>
      <c r="D27" s="282">
        <v>30.495000000000001</v>
      </c>
      <c r="E27" s="179">
        <v>3</v>
      </c>
      <c r="F27" s="179" t="s">
        <v>303</v>
      </c>
      <c r="G27" s="179" t="s">
        <v>306</v>
      </c>
      <c r="H27" s="221">
        <v>40720.550000000003</v>
      </c>
      <c r="I27" s="174"/>
    </row>
    <row r="28" spans="2:9" s="179" customFormat="1" hidden="1">
      <c r="B28" s="179">
        <v>37</v>
      </c>
      <c r="C28" s="179" t="s">
        <v>305</v>
      </c>
      <c r="D28" s="282">
        <v>34.799999999999997</v>
      </c>
      <c r="E28" s="179">
        <v>2</v>
      </c>
      <c r="F28" s="179" t="s">
        <v>303</v>
      </c>
      <c r="G28" s="179" t="s">
        <v>304</v>
      </c>
      <c r="H28" s="221">
        <v>39836.519999999997</v>
      </c>
      <c r="I28" s="174"/>
    </row>
    <row r="29" spans="2:9" s="179" customFormat="1" hidden="1">
      <c r="B29" s="179">
        <v>35</v>
      </c>
      <c r="C29" s="179" t="s">
        <v>302</v>
      </c>
      <c r="D29" s="282">
        <v>36.67</v>
      </c>
      <c r="E29" s="179">
        <v>1</v>
      </c>
      <c r="F29" s="179" t="s">
        <v>303</v>
      </c>
      <c r="G29" s="179" t="s">
        <v>308</v>
      </c>
      <c r="H29" s="221">
        <v>39774.28</v>
      </c>
      <c r="I29" s="174"/>
    </row>
    <row r="30" spans="2:9" s="179" customFormat="1" hidden="1">
      <c r="B30" s="179">
        <v>27</v>
      </c>
      <c r="C30" s="179" t="s">
        <v>302</v>
      </c>
      <c r="D30" s="282">
        <v>42.13</v>
      </c>
      <c r="E30" s="179">
        <v>0</v>
      </c>
      <c r="F30" s="179" t="s">
        <v>303</v>
      </c>
      <c r="G30" s="179" t="s">
        <v>307</v>
      </c>
      <c r="H30" s="221">
        <v>39611.760000000002</v>
      </c>
      <c r="I30" s="174"/>
    </row>
    <row r="31" spans="2:9" s="179" customFormat="1" hidden="1">
      <c r="B31" s="179">
        <v>44</v>
      </c>
      <c r="C31" s="179" t="s">
        <v>302</v>
      </c>
      <c r="D31" s="282">
        <v>31.35</v>
      </c>
      <c r="E31" s="179">
        <v>1</v>
      </c>
      <c r="F31" s="179" t="s">
        <v>303</v>
      </c>
      <c r="G31" s="179" t="s">
        <v>308</v>
      </c>
      <c r="H31" s="221">
        <v>39556.49</v>
      </c>
      <c r="I31" s="174"/>
    </row>
    <row r="32" spans="2:9" s="179" customFormat="1" hidden="1">
      <c r="B32" s="179">
        <v>31</v>
      </c>
      <c r="C32" s="179" t="s">
        <v>302</v>
      </c>
      <c r="D32" s="282">
        <v>36.299999999999997</v>
      </c>
      <c r="E32" s="179">
        <v>2</v>
      </c>
      <c r="F32" s="179" t="s">
        <v>303</v>
      </c>
      <c r="G32" s="179" t="s">
        <v>304</v>
      </c>
      <c r="H32" s="221">
        <v>38711</v>
      </c>
      <c r="I32" s="174"/>
    </row>
    <row r="33" spans="2:9" s="179" customFormat="1" hidden="1">
      <c r="B33" s="179">
        <v>36</v>
      </c>
      <c r="C33" s="179" t="s">
        <v>302</v>
      </c>
      <c r="D33" s="282">
        <v>35.200000000000003</v>
      </c>
      <c r="E33" s="179">
        <v>1</v>
      </c>
      <c r="F33" s="179" t="s">
        <v>303</v>
      </c>
      <c r="G33" s="179" t="s">
        <v>307</v>
      </c>
      <c r="H33" s="221">
        <v>38709.18</v>
      </c>
      <c r="I33" s="174"/>
    </row>
    <row r="34" spans="2:9" s="179" customFormat="1" hidden="1">
      <c r="B34" s="179">
        <v>23</v>
      </c>
      <c r="C34" s="179" t="s">
        <v>305</v>
      </c>
      <c r="D34" s="282">
        <v>36.67</v>
      </c>
      <c r="E34" s="179">
        <v>2</v>
      </c>
      <c r="F34" s="179" t="s">
        <v>303</v>
      </c>
      <c r="G34" s="179" t="s">
        <v>308</v>
      </c>
      <c r="H34" s="221">
        <v>38511.629999999997</v>
      </c>
      <c r="I34" s="174"/>
    </row>
    <row r="35" spans="2:9" hidden="1">
      <c r="B35" s="179">
        <v>36</v>
      </c>
      <c r="C35" s="179" t="s">
        <v>302</v>
      </c>
      <c r="D35" s="282">
        <v>34.43</v>
      </c>
      <c r="E35" s="179">
        <v>0</v>
      </c>
      <c r="F35" s="179" t="s">
        <v>303</v>
      </c>
      <c r="G35" s="179" t="s">
        <v>307</v>
      </c>
      <c r="H35" s="221">
        <v>37742.58</v>
      </c>
    </row>
    <row r="36" spans="2:9" hidden="1">
      <c r="B36" s="179">
        <v>34</v>
      </c>
      <c r="C36" s="179" t="s">
        <v>305</v>
      </c>
      <c r="D36" s="282">
        <v>31.92</v>
      </c>
      <c r="E36" s="179">
        <v>1</v>
      </c>
      <c r="F36" s="179" t="s">
        <v>303</v>
      </c>
      <c r="G36" s="179" t="s">
        <v>308</v>
      </c>
      <c r="H36" s="221">
        <v>37701.879999999997</v>
      </c>
    </row>
    <row r="37" spans="2:9" hidden="1">
      <c r="B37" s="179">
        <v>22</v>
      </c>
      <c r="C37" s="179" t="s">
        <v>302</v>
      </c>
      <c r="D37" s="282">
        <v>37.619999999999997</v>
      </c>
      <c r="E37" s="179">
        <v>1</v>
      </c>
      <c r="F37" s="179" t="s">
        <v>303</v>
      </c>
      <c r="G37" s="179" t="s">
        <v>307</v>
      </c>
      <c r="H37" s="221">
        <v>37165.160000000003</v>
      </c>
    </row>
    <row r="38" spans="2:9" hidden="1">
      <c r="B38" s="179">
        <v>27</v>
      </c>
      <c r="C38" s="179" t="s">
        <v>305</v>
      </c>
      <c r="D38" s="282">
        <v>36.08</v>
      </c>
      <c r="E38" s="179">
        <v>0</v>
      </c>
      <c r="F38" s="179" t="s">
        <v>303</v>
      </c>
      <c r="G38" s="179" t="s">
        <v>307</v>
      </c>
      <c r="H38" s="221">
        <v>37133.9</v>
      </c>
    </row>
    <row r="39" spans="2:9" hidden="1">
      <c r="B39" s="179">
        <v>30</v>
      </c>
      <c r="C39" s="179" t="s">
        <v>302</v>
      </c>
      <c r="D39" s="282">
        <v>35.53</v>
      </c>
      <c r="E39" s="179">
        <v>0</v>
      </c>
      <c r="F39" s="179" t="s">
        <v>303</v>
      </c>
      <c r="G39" s="179" t="s">
        <v>307</v>
      </c>
      <c r="H39" s="221">
        <v>36950.26</v>
      </c>
    </row>
    <row r="40" spans="2:9" hidden="1">
      <c r="B40" s="179">
        <v>30</v>
      </c>
      <c r="C40" s="179" t="s">
        <v>302</v>
      </c>
      <c r="D40" s="282">
        <v>35.299999999999997</v>
      </c>
      <c r="E40" s="179">
        <v>0</v>
      </c>
      <c r="F40" s="179" t="s">
        <v>303</v>
      </c>
      <c r="G40" s="179" t="s">
        <v>304</v>
      </c>
      <c r="H40" s="221">
        <v>36837.47</v>
      </c>
    </row>
    <row r="41" spans="2:9" hidden="1">
      <c r="B41" s="179">
        <v>18</v>
      </c>
      <c r="C41" s="179" t="s">
        <v>305</v>
      </c>
      <c r="D41" s="282">
        <v>36.85</v>
      </c>
      <c r="E41" s="179">
        <v>0</v>
      </c>
      <c r="F41" s="179" t="s">
        <v>303</v>
      </c>
      <c r="G41" s="179" t="s">
        <v>307</v>
      </c>
      <c r="H41" s="221">
        <v>36149.480000000003</v>
      </c>
    </row>
    <row r="42" spans="2:9" hidden="1">
      <c r="B42" s="179">
        <v>22</v>
      </c>
      <c r="C42" s="179" t="s">
        <v>302</v>
      </c>
      <c r="D42" s="282">
        <v>35.6</v>
      </c>
      <c r="E42" s="179">
        <v>0</v>
      </c>
      <c r="F42" s="179" t="s">
        <v>303</v>
      </c>
      <c r="G42" s="179" t="s">
        <v>304</v>
      </c>
      <c r="H42" s="221">
        <v>35585.58</v>
      </c>
    </row>
    <row r="43" spans="2:9" hidden="1">
      <c r="B43" s="179">
        <v>55</v>
      </c>
      <c r="C43" s="179" t="s">
        <v>305</v>
      </c>
      <c r="D43" s="282">
        <v>26.8</v>
      </c>
      <c r="E43" s="179">
        <v>1</v>
      </c>
      <c r="F43" s="179" t="s">
        <v>309</v>
      </c>
      <c r="G43" s="179" t="s">
        <v>304</v>
      </c>
      <c r="H43" s="221">
        <v>35160.129999999997</v>
      </c>
    </row>
    <row r="44" spans="2:9" hidden="1">
      <c r="B44" s="179">
        <v>19</v>
      </c>
      <c r="C44" s="179" t="s">
        <v>302</v>
      </c>
      <c r="D44" s="282">
        <v>34.799999999999997</v>
      </c>
      <c r="E44" s="179">
        <v>0</v>
      </c>
      <c r="F44" s="179" t="s">
        <v>303</v>
      </c>
      <c r="G44" s="179" t="s">
        <v>304</v>
      </c>
      <c r="H44" s="221">
        <v>34779.620000000003</v>
      </c>
    </row>
    <row r="45" spans="2:9" hidden="1">
      <c r="B45" s="179">
        <v>18</v>
      </c>
      <c r="C45" s="179" t="s">
        <v>302</v>
      </c>
      <c r="D45" s="282">
        <v>31.68</v>
      </c>
      <c r="E45" s="179">
        <v>2</v>
      </c>
      <c r="F45" s="179" t="s">
        <v>303</v>
      </c>
      <c r="G45" s="179" t="s">
        <v>307</v>
      </c>
      <c r="H45" s="221">
        <v>34303.17</v>
      </c>
    </row>
    <row r="46" spans="2:9" hidden="1">
      <c r="B46" s="179">
        <v>32</v>
      </c>
      <c r="C46" s="179" t="s">
        <v>305</v>
      </c>
      <c r="D46" s="282">
        <v>17.765000000000001</v>
      </c>
      <c r="E46" s="179">
        <v>2</v>
      </c>
      <c r="F46" s="179" t="s">
        <v>303</v>
      </c>
      <c r="G46" s="179" t="s">
        <v>306</v>
      </c>
      <c r="H46" s="221">
        <v>32734.19</v>
      </c>
    </row>
    <row r="47" spans="2:9" hidden="1">
      <c r="B47" s="179">
        <v>61</v>
      </c>
      <c r="C47" s="179" t="s">
        <v>305</v>
      </c>
      <c r="D47" s="282">
        <v>29.92</v>
      </c>
      <c r="E47" s="179">
        <v>3</v>
      </c>
      <c r="F47" s="179" t="s">
        <v>303</v>
      </c>
      <c r="G47" s="179" t="s">
        <v>307</v>
      </c>
      <c r="H47" s="221">
        <v>30942.19</v>
      </c>
    </row>
    <row r="48" spans="2:9" hidden="1">
      <c r="B48" s="179">
        <v>60</v>
      </c>
      <c r="C48" s="179" t="s">
        <v>302</v>
      </c>
      <c r="D48" s="282">
        <v>28.594999999999999</v>
      </c>
      <c r="E48" s="179">
        <v>0</v>
      </c>
      <c r="F48" s="179" t="s">
        <v>309</v>
      </c>
      <c r="G48" s="179" t="s">
        <v>308</v>
      </c>
      <c r="H48" s="221">
        <v>30260</v>
      </c>
    </row>
    <row r="49" spans="2:8">
      <c r="B49" s="179">
        <v>59</v>
      </c>
      <c r="C49" s="179" t="s">
        <v>302</v>
      </c>
      <c r="D49" s="282">
        <v>29.83</v>
      </c>
      <c r="E49" s="179">
        <v>3</v>
      </c>
      <c r="F49" s="179" t="s">
        <v>303</v>
      </c>
      <c r="G49" s="179" t="s">
        <v>308</v>
      </c>
      <c r="H49" s="221">
        <v>30184.94</v>
      </c>
    </row>
    <row r="50" spans="2:8" hidden="1">
      <c r="B50" s="179">
        <v>64</v>
      </c>
      <c r="C50" s="179" t="s">
        <v>302</v>
      </c>
      <c r="D50" s="282">
        <v>24.7</v>
      </c>
      <c r="E50" s="179">
        <v>1</v>
      </c>
      <c r="F50" s="179" t="s">
        <v>309</v>
      </c>
      <c r="G50" s="179" t="s">
        <v>306</v>
      </c>
      <c r="H50" s="221">
        <v>30166.62</v>
      </c>
    </row>
    <row r="51" spans="2:8" hidden="1">
      <c r="B51" s="179">
        <v>63</v>
      </c>
      <c r="C51" s="179" t="s">
        <v>305</v>
      </c>
      <c r="D51" s="282">
        <v>27.74</v>
      </c>
      <c r="E51" s="179">
        <v>0</v>
      </c>
      <c r="F51" s="179" t="s">
        <v>303</v>
      </c>
      <c r="G51" s="179" t="s">
        <v>308</v>
      </c>
      <c r="H51" s="221">
        <v>29523.17</v>
      </c>
    </row>
    <row r="52" spans="2:8" hidden="1">
      <c r="B52" s="179">
        <v>60</v>
      </c>
      <c r="C52" s="179" t="s">
        <v>305</v>
      </c>
      <c r="D52" s="282">
        <v>25.84</v>
      </c>
      <c r="E52" s="179">
        <v>0</v>
      </c>
      <c r="F52" s="179" t="s">
        <v>309</v>
      </c>
      <c r="G52" s="179" t="s">
        <v>306</v>
      </c>
      <c r="H52" s="221">
        <v>28923.14</v>
      </c>
    </row>
    <row r="53" spans="2:8" hidden="1">
      <c r="B53" s="179">
        <v>62</v>
      </c>
      <c r="C53" s="179" t="s">
        <v>305</v>
      </c>
      <c r="D53" s="282">
        <v>26.29</v>
      </c>
      <c r="E53" s="179">
        <v>0</v>
      </c>
      <c r="F53" s="179" t="s">
        <v>303</v>
      </c>
      <c r="G53" s="179" t="s">
        <v>307</v>
      </c>
      <c r="H53" s="221">
        <v>27808.73</v>
      </c>
    </row>
    <row r="54" spans="2:8" hidden="1">
      <c r="B54" s="179">
        <v>34</v>
      </c>
      <c r="C54" s="179" t="s">
        <v>302</v>
      </c>
      <c r="D54" s="282">
        <v>22.42</v>
      </c>
      <c r="E54" s="179">
        <v>2</v>
      </c>
      <c r="F54" s="179" t="s">
        <v>309</v>
      </c>
      <c r="G54" s="179" t="s">
        <v>308</v>
      </c>
      <c r="H54" s="221">
        <v>27375.9</v>
      </c>
    </row>
    <row r="55" spans="2:8" hidden="1">
      <c r="B55" s="179">
        <v>54</v>
      </c>
      <c r="C55" s="179" t="s">
        <v>305</v>
      </c>
      <c r="D55" s="282">
        <v>31.9</v>
      </c>
      <c r="E55" s="179">
        <v>3</v>
      </c>
      <c r="F55" s="179" t="s">
        <v>309</v>
      </c>
      <c r="G55" s="179" t="s">
        <v>307</v>
      </c>
      <c r="H55" s="221">
        <v>27322.73</v>
      </c>
    </row>
    <row r="56" spans="2:8" hidden="1">
      <c r="B56" s="179">
        <v>24</v>
      </c>
      <c r="C56" s="179" t="s">
        <v>305</v>
      </c>
      <c r="D56" s="282">
        <v>23.21</v>
      </c>
      <c r="E56" s="179">
        <v>0</v>
      </c>
      <c r="F56" s="179" t="s">
        <v>309</v>
      </c>
      <c r="G56" s="179" t="s">
        <v>307</v>
      </c>
      <c r="H56" s="221">
        <v>25081.77</v>
      </c>
    </row>
    <row r="57" spans="2:8" hidden="1">
      <c r="B57" s="179">
        <v>54</v>
      </c>
      <c r="C57" s="179" t="s">
        <v>302</v>
      </c>
      <c r="D57" s="282">
        <v>30.02</v>
      </c>
      <c r="E57" s="179">
        <v>0</v>
      </c>
      <c r="F57" s="179" t="s">
        <v>309</v>
      </c>
      <c r="G57" s="179" t="s">
        <v>306</v>
      </c>
      <c r="H57" s="221">
        <v>24476.48</v>
      </c>
    </row>
    <row r="58" spans="2:8" hidden="1">
      <c r="B58" s="179">
        <v>58</v>
      </c>
      <c r="C58" s="179" t="s">
        <v>305</v>
      </c>
      <c r="D58" s="282">
        <v>41.91</v>
      </c>
      <c r="E58" s="179">
        <v>0</v>
      </c>
      <c r="F58" s="179" t="s">
        <v>309</v>
      </c>
      <c r="G58" s="179" t="s">
        <v>307</v>
      </c>
      <c r="H58" s="221">
        <v>24227.34</v>
      </c>
    </row>
    <row r="59" spans="2:8" hidden="1">
      <c r="B59" s="179">
        <v>48</v>
      </c>
      <c r="C59" s="179" t="s">
        <v>302</v>
      </c>
      <c r="D59" s="282">
        <v>28</v>
      </c>
      <c r="E59" s="179">
        <v>1</v>
      </c>
      <c r="F59" s="179" t="s">
        <v>303</v>
      </c>
      <c r="G59" s="179" t="s">
        <v>304</v>
      </c>
      <c r="H59" s="221">
        <v>23568.27</v>
      </c>
    </row>
    <row r="60" spans="2:8">
      <c r="B60" s="179">
        <v>53</v>
      </c>
      <c r="C60" s="179" t="s">
        <v>305</v>
      </c>
      <c r="D60" s="282">
        <v>22.88</v>
      </c>
      <c r="E60" s="179">
        <v>1</v>
      </c>
      <c r="F60" s="179" t="s">
        <v>303</v>
      </c>
      <c r="G60" s="179" t="s">
        <v>307</v>
      </c>
      <c r="H60" s="221">
        <v>23244.79</v>
      </c>
    </row>
    <row r="61" spans="2:8">
      <c r="B61" s="179">
        <v>56</v>
      </c>
      <c r="C61" s="179" t="s">
        <v>302</v>
      </c>
      <c r="D61" s="282">
        <v>19.95</v>
      </c>
      <c r="E61" s="179">
        <v>0</v>
      </c>
      <c r="F61" s="179" t="s">
        <v>303</v>
      </c>
      <c r="G61" s="179" t="s">
        <v>308</v>
      </c>
      <c r="H61" s="221">
        <v>22412.65</v>
      </c>
    </row>
    <row r="62" spans="2:8" hidden="1">
      <c r="B62" s="179">
        <v>33</v>
      </c>
      <c r="C62" s="179" t="s">
        <v>302</v>
      </c>
      <c r="D62" s="282">
        <v>22.704999999999998</v>
      </c>
      <c r="E62" s="179">
        <v>0</v>
      </c>
      <c r="F62" s="179" t="s">
        <v>309</v>
      </c>
      <c r="G62" s="179" t="s">
        <v>306</v>
      </c>
      <c r="H62" s="221">
        <v>21984.47</v>
      </c>
    </row>
    <row r="63" spans="2:8" hidden="1">
      <c r="B63" s="179">
        <v>42</v>
      </c>
      <c r="C63" s="179" t="s">
        <v>305</v>
      </c>
      <c r="D63" s="282">
        <v>26.6</v>
      </c>
      <c r="E63" s="179">
        <v>0</v>
      </c>
      <c r="F63" s="179" t="s">
        <v>303</v>
      </c>
      <c r="G63" s="179" t="s">
        <v>306</v>
      </c>
      <c r="H63" s="221">
        <v>21348.71</v>
      </c>
    </row>
    <row r="64" spans="2:8" hidden="1">
      <c r="B64" s="179">
        <v>18</v>
      </c>
      <c r="C64" s="179" t="s">
        <v>305</v>
      </c>
      <c r="D64" s="282">
        <v>30.114999999999998</v>
      </c>
      <c r="E64" s="179">
        <v>0</v>
      </c>
      <c r="F64" s="179" t="s">
        <v>309</v>
      </c>
      <c r="G64" s="179" t="s">
        <v>308</v>
      </c>
      <c r="H64" s="221">
        <v>21344.85</v>
      </c>
    </row>
    <row r="65" spans="2:8" hidden="1">
      <c r="B65" s="179">
        <v>48</v>
      </c>
      <c r="C65" s="179" t="s">
        <v>302</v>
      </c>
      <c r="D65" s="282">
        <v>24.42</v>
      </c>
      <c r="E65" s="179">
        <v>0</v>
      </c>
      <c r="F65" s="179" t="s">
        <v>303</v>
      </c>
      <c r="G65" s="179" t="s">
        <v>307</v>
      </c>
      <c r="H65" s="221">
        <v>21223.68</v>
      </c>
    </row>
    <row r="66" spans="2:8" hidden="1">
      <c r="B66" s="179">
        <v>45</v>
      </c>
      <c r="C66" s="179" t="s">
        <v>302</v>
      </c>
      <c r="D66" s="282">
        <v>22.895</v>
      </c>
      <c r="E66" s="179">
        <v>2</v>
      </c>
      <c r="F66" s="179" t="s">
        <v>303</v>
      </c>
      <c r="G66" s="179" t="s">
        <v>306</v>
      </c>
      <c r="H66" s="221">
        <v>21098.55</v>
      </c>
    </row>
    <row r="67" spans="2:8" hidden="1">
      <c r="B67" s="179">
        <v>35</v>
      </c>
      <c r="C67" s="179" t="s">
        <v>302</v>
      </c>
      <c r="D67" s="282">
        <v>27.74</v>
      </c>
      <c r="E67" s="179">
        <v>2</v>
      </c>
      <c r="F67" s="179" t="s">
        <v>303</v>
      </c>
      <c r="G67" s="179" t="s">
        <v>308</v>
      </c>
      <c r="H67" s="221">
        <v>20984.09</v>
      </c>
    </row>
    <row r="68" spans="2:8" hidden="1">
      <c r="B68" s="179">
        <v>30</v>
      </c>
      <c r="C68" s="179" t="s">
        <v>302</v>
      </c>
      <c r="D68" s="282">
        <v>28.69</v>
      </c>
      <c r="E68" s="179">
        <v>3</v>
      </c>
      <c r="F68" s="179" t="s">
        <v>303</v>
      </c>
      <c r="G68" s="179" t="s">
        <v>306</v>
      </c>
      <c r="H68" s="221">
        <v>20745.990000000002</v>
      </c>
    </row>
    <row r="69" spans="2:8" hidden="1">
      <c r="B69" s="179">
        <v>55</v>
      </c>
      <c r="C69" s="179" t="s">
        <v>302</v>
      </c>
      <c r="D69" s="282">
        <v>37.299999999999997</v>
      </c>
      <c r="E69" s="179">
        <v>0</v>
      </c>
      <c r="F69" s="179" t="s">
        <v>309</v>
      </c>
      <c r="G69" s="179" t="s">
        <v>304</v>
      </c>
      <c r="H69" s="221">
        <v>20630.28</v>
      </c>
    </row>
    <row r="70" spans="2:8" hidden="1">
      <c r="B70" s="179">
        <v>42</v>
      </c>
      <c r="C70" s="179" t="s">
        <v>305</v>
      </c>
      <c r="D70" s="282">
        <v>23.37</v>
      </c>
      <c r="E70" s="179">
        <v>0</v>
      </c>
      <c r="F70" s="179" t="s">
        <v>303</v>
      </c>
      <c r="G70" s="179" t="s">
        <v>308</v>
      </c>
      <c r="H70" s="221">
        <v>19964.75</v>
      </c>
    </row>
    <row r="71" spans="2:8" hidden="1">
      <c r="B71" s="179">
        <v>50</v>
      </c>
      <c r="C71" s="179" t="s">
        <v>305</v>
      </c>
      <c r="D71" s="282">
        <v>27.83</v>
      </c>
      <c r="E71" s="179">
        <v>3</v>
      </c>
      <c r="F71" s="179" t="s">
        <v>309</v>
      </c>
      <c r="G71" s="179" t="s">
        <v>307</v>
      </c>
      <c r="H71" s="221">
        <v>19749.38</v>
      </c>
    </row>
    <row r="72" spans="2:8" hidden="1">
      <c r="B72" s="179">
        <v>42</v>
      </c>
      <c r="C72" s="179" t="s">
        <v>302</v>
      </c>
      <c r="D72" s="282">
        <v>24.64</v>
      </c>
      <c r="E72" s="179">
        <v>0</v>
      </c>
      <c r="F72" s="179" t="s">
        <v>303</v>
      </c>
      <c r="G72" s="179" t="s">
        <v>307</v>
      </c>
      <c r="H72" s="221">
        <v>19515.54</v>
      </c>
    </row>
    <row r="73" spans="2:8" hidden="1">
      <c r="B73" s="179">
        <v>40</v>
      </c>
      <c r="C73" s="179" t="s">
        <v>305</v>
      </c>
      <c r="D73" s="282">
        <v>22.22</v>
      </c>
      <c r="E73" s="179">
        <v>2</v>
      </c>
      <c r="F73" s="179" t="s">
        <v>303</v>
      </c>
      <c r="G73" s="179" t="s">
        <v>307</v>
      </c>
      <c r="H73" s="221">
        <v>19444.27</v>
      </c>
    </row>
    <row r="74" spans="2:8" hidden="1">
      <c r="B74" s="179">
        <v>29</v>
      </c>
      <c r="C74" s="179" t="s">
        <v>305</v>
      </c>
      <c r="D74" s="282">
        <v>27.94</v>
      </c>
      <c r="E74" s="179">
        <v>1</v>
      </c>
      <c r="F74" s="179" t="s">
        <v>303</v>
      </c>
      <c r="G74" s="179" t="s">
        <v>307</v>
      </c>
      <c r="H74" s="221">
        <v>19107.78</v>
      </c>
    </row>
    <row r="75" spans="2:8" hidden="1">
      <c r="B75" s="179">
        <v>34</v>
      </c>
      <c r="C75" s="179" t="s">
        <v>302</v>
      </c>
      <c r="D75" s="282">
        <v>25.3</v>
      </c>
      <c r="E75" s="179">
        <v>2</v>
      </c>
      <c r="F75" s="179" t="s">
        <v>303</v>
      </c>
      <c r="G75" s="179" t="s">
        <v>307</v>
      </c>
      <c r="H75" s="221">
        <v>18972.5</v>
      </c>
    </row>
    <row r="76" spans="2:8" hidden="1">
      <c r="B76" s="179">
        <v>29</v>
      </c>
      <c r="C76" s="179" t="s">
        <v>302</v>
      </c>
      <c r="D76" s="282">
        <v>29.734999999999999</v>
      </c>
      <c r="E76" s="179">
        <v>2</v>
      </c>
      <c r="F76" s="179" t="s">
        <v>309</v>
      </c>
      <c r="G76" s="179" t="s">
        <v>306</v>
      </c>
      <c r="H76" s="221">
        <v>18157.88</v>
      </c>
    </row>
    <row r="77" spans="2:8" hidden="1">
      <c r="B77" s="179">
        <v>28</v>
      </c>
      <c r="C77" s="179" t="s">
        <v>302</v>
      </c>
      <c r="D77" s="282">
        <v>23.98</v>
      </c>
      <c r="E77" s="179">
        <v>3</v>
      </c>
      <c r="F77" s="179" t="s">
        <v>303</v>
      </c>
      <c r="G77" s="179" t="s">
        <v>307</v>
      </c>
      <c r="H77" s="221">
        <v>17663.14</v>
      </c>
    </row>
    <row r="78" spans="2:8" hidden="1">
      <c r="B78" s="179">
        <v>20</v>
      </c>
      <c r="C78" s="179" t="s">
        <v>302</v>
      </c>
      <c r="D78" s="282">
        <v>28.024999999999999</v>
      </c>
      <c r="E78" s="179">
        <v>1</v>
      </c>
      <c r="F78" s="179" t="s">
        <v>303</v>
      </c>
      <c r="G78" s="179" t="s">
        <v>306</v>
      </c>
      <c r="H78" s="221">
        <v>17560.38</v>
      </c>
    </row>
    <row r="79" spans="2:8" hidden="1">
      <c r="B79" s="179">
        <v>19</v>
      </c>
      <c r="C79" s="179" t="s">
        <v>302</v>
      </c>
      <c r="D79" s="282">
        <v>29.07</v>
      </c>
      <c r="E79" s="179">
        <v>0</v>
      </c>
      <c r="F79" s="179" t="s">
        <v>303</v>
      </c>
      <c r="G79" s="179" t="s">
        <v>306</v>
      </c>
      <c r="H79" s="221">
        <v>17352.68</v>
      </c>
    </row>
    <row r="80" spans="2:8" hidden="1">
      <c r="B80" s="179">
        <v>19</v>
      </c>
      <c r="C80" s="179" t="s">
        <v>305</v>
      </c>
      <c r="D80" s="282">
        <v>28.3</v>
      </c>
      <c r="E80" s="179">
        <v>0</v>
      </c>
      <c r="F80" s="179" t="s">
        <v>303</v>
      </c>
      <c r="G80" s="179" t="s">
        <v>304</v>
      </c>
      <c r="H80" s="221">
        <v>17081.080000000002</v>
      </c>
    </row>
    <row r="81" spans="2:8" hidden="1">
      <c r="B81" s="179">
        <v>19</v>
      </c>
      <c r="C81" s="179" t="s">
        <v>305</v>
      </c>
      <c r="D81" s="282">
        <v>27.9</v>
      </c>
      <c r="E81" s="179">
        <v>0</v>
      </c>
      <c r="F81" s="179" t="s">
        <v>303</v>
      </c>
      <c r="G81" s="179" t="s">
        <v>304</v>
      </c>
      <c r="H81" s="221">
        <v>16884.919999999998</v>
      </c>
    </row>
    <row r="82" spans="2:8" hidden="1">
      <c r="B82" s="179">
        <v>27</v>
      </c>
      <c r="C82" s="179" t="s">
        <v>305</v>
      </c>
      <c r="D82" s="282">
        <v>24.75</v>
      </c>
      <c r="E82" s="179">
        <v>0</v>
      </c>
      <c r="F82" s="179" t="s">
        <v>303</v>
      </c>
      <c r="G82" s="179" t="s">
        <v>307</v>
      </c>
      <c r="H82" s="221">
        <v>16577.78</v>
      </c>
    </row>
    <row r="83" spans="2:8" hidden="1">
      <c r="B83" s="179">
        <v>38</v>
      </c>
      <c r="C83" s="179" t="s">
        <v>302</v>
      </c>
      <c r="D83" s="282">
        <v>19.3</v>
      </c>
      <c r="E83" s="179">
        <v>0</v>
      </c>
      <c r="F83" s="179" t="s">
        <v>303</v>
      </c>
      <c r="G83" s="179" t="s">
        <v>304</v>
      </c>
      <c r="H83" s="221">
        <v>15820.7</v>
      </c>
    </row>
    <row r="84" spans="2:8" hidden="1">
      <c r="B84" s="179">
        <v>62</v>
      </c>
      <c r="C84" s="179" t="s">
        <v>305</v>
      </c>
      <c r="D84" s="282">
        <v>32.965000000000003</v>
      </c>
      <c r="E84" s="179">
        <v>3</v>
      </c>
      <c r="F84" s="179" t="s">
        <v>309</v>
      </c>
      <c r="G84" s="179" t="s">
        <v>306</v>
      </c>
      <c r="H84" s="221">
        <v>15612.19</v>
      </c>
    </row>
    <row r="85" spans="2:8" hidden="1">
      <c r="B85" s="179">
        <v>18</v>
      </c>
      <c r="C85" s="179" t="s">
        <v>302</v>
      </c>
      <c r="D85" s="282">
        <v>25.175000000000001</v>
      </c>
      <c r="E85" s="179">
        <v>0</v>
      </c>
      <c r="F85" s="179" t="s">
        <v>303</v>
      </c>
      <c r="G85" s="179" t="s">
        <v>308</v>
      </c>
      <c r="H85" s="221">
        <v>15518.18</v>
      </c>
    </row>
    <row r="86" spans="2:8" hidden="1">
      <c r="B86" s="179">
        <v>64</v>
      </c>
      <c r="C86" s="179" t="s">
        <v>305</v>
      </c>
      <c r="D86" s="282">
        <v>39.33</v>
      </c>
      <c r="E86" s="179">
        <v>0</v>
      </c>
      <c r="F86" s="179" t="s">
        <v>309</v>
      </c>
      <c r="G86" s="179" t="s">
        <v>308</v>
      </c>
      <c r="H86" s="221">
        <v>14901.52</v>
      </c>
    </row>
    <row r="87" spans="2:8" hidden="1">
      <c r="B87" s="179">
        <v>20</v>
      </c>
      <c r="C87" s="179" t="s">
        <v>305</v>
      </c>
      <c r="D87" s="282">
        <v>22.42</v>
      </c>
      <c r="E87" s="179">
        <v>0</v>
      </c>
      <c r="F87" s="179" t="s">
        <v>303</v>
      </c>
      <c r="G87" s="179" t="s">
        <v>306</v>
      </c>
      <c r="H87" s="221">
        <v>14711.74</v>
      </c>
    </row>
    <row r="88" spans="2:8" hidden="1">
      <c r="B88" s="179">
        <v>63</v>
      </c>
      <c r="C88" s="179" t="s">
        <v>305</v>
      </c>
      <c r="D88" s="282">
        <v>23.085000000000001</v>
      </c>
      <c r="E88" s="179">
        <v>0</v>
      </c>
      <c r="F88" s="179" t="s">
        <v>309</v>
      </c>
      <c r="G88" s="179" t="s">
        <v>308</v>
      </c>
      <c r="H88" s="221">
        <v>14451.84</v>
      </c>
    </row>
    <row r="89" spans="2:8" hidden="1">
      <c r="B89" s="179">
        <v>61</v>
      </c>
      <c r="C89" s="179" t="s">
        <v>305</v>
      </c>
      <c r="D89" s="282">
        <v>39.1</v>
      </c>
      <c r="E89" s="179">
        <v>2</v>
      </c>
      <c r="F89" s="179" t="s">
        <v>309</v>
      </c>
      <c r="G89" s="179" t="s">
        <v>304</v>
      </c>
      <c r="H89" s="221">
        <v>14235.07</v>
      </c>
    </row>
    <row r="90" spans="2:8" hidden="1">
      <c r="B90" s="179">
        <v>59</v>
      </c>
      <c r="C90" s="179" t="s">
        <v>305</v>
      </c>
      <c r="D90" s="282">
        <v>27.83</v>
      </c>
      <c r="E90" s="179">
        <v>3</v>
      </c>
      <c r="F90" s="179" t="s">
        <v>309</v>
      </c>
      <c r="G90" s="179" t="s">
        <v>307</v>
      </c>
      <c r="H90" s="221">
        <v>14001.29</v>
      </c>
    </row>
    <row r="91" spans="2:8" hidden="1">
      <c r="B91" s="179">
        <v>59</v>
      </c>
      <c r="C91" s="179" t="s">
        <v>305</v>
      </c>
      <c r="D91" s="282">
        <v>27.72</v>
      </c>
      <c r="E91" s="179">
        <v>3</v>
      </c>
      <c r="F91" s="179" t="s">
        <v>309</v>
      </c>
      <c r="G91" s="179" t="s">
        <v>307</v>
      </c>
      <c r="H91" s="221">
        <v>14001.13</v>
      </c>
    </row>
    <row r="92" spans="2:8" hidden="1">
      <c r="B92" s="179">
        <v>63</v>
      </c>
      <c r="C92" s="179" t="s">
        <v>305</v>
      </c>
      <c r="D92" s="282">
        <v>31.8</v>
      </c>
      <c r="E92" s="179">
        <v>0</v>
      </c>
      <c r="F92" s="179" t="s">
        <v>309</v>
      </c>
      <c r="G92" s="179" t="s">
        <v>304</v>
      </c>
      <c r="H92" s="221">
        <v>13880.95</v>
      </c>
    </row>
    <row r="93" spans="2:8" hidden="1">
      <c r="B93" s="179">
        <v>63</v>
      </c>
      <c r="C93" s="179" t="s">
        <v>302</v>
      </c>
      <c r="D93" s="282">
        <v>28.31</v>
      </c>
      <c r="E93" s="179">
        <v>0</v>
      </c>
      <c r="F93" s="179" t="s">
        <v>309</v>
      </c>
      <c r="G93" s="179" t="s">
        <v>306</v>
      </c>
      <c r="H93" s="221">
        <v>13770.1</v>
      </c>
    </row>
    <row r="94" spans="2:8" hidden="1">
      <c r="B94" s="179">
        <v>61</v>
      </c>
      <c r="C94" s="179" t="s">
        <v>305</v>
      </c>
      <c r="D94" s="282">
        <v>22.04</v>
      </c>
      <c r="E94" s="179">
        <v>0</v>
      </c>
      <c r="F94" s="179" t="s">
        <v>309</v>
      </c>
      <c r="G94" s="179" t="s">
        <v>308</v>
      </c>
      <c r="H94" s="221">
        <v>13616.36</v>
      </c>
    </row>
    <row r="95" spans="2:8" hidden="1">
      <c r="B95" s="179">
        <v>58</v>
      </c>
      <c r="C95" s="179" t="s">
        <v>305</v>
      </c>
      <c r="D95" s="282">
        <v>31.824999999999999</v>
      </c>
      <c r="E95" s="179">
        <v>2</v>
      </c>
      <c r="F95" s="179" t="s">
        <v>309</v>
      </c>
      <c r="G95" s="179" t="s">
        <v>308</v>
      </c>
      <c r="H95" s="221">
        <v>13607.37</v>
      </c>
    </row>
    <row r="96" spans="2:8" hidden="1">
      <c r="B96" s="179">
        <v>63</v>
      </c>
      <c r="C96" s="179" t="s">
        <v>302</v>
      </c>
      <c r="D96" s="282">
        <v>41.47</v>
      </c>
      <c r="E96" s="179">
        <v>0</v>
      </c>
      <c r="F96" s="179" t="s">
        <v>309</v>
      </c>
      <c r="G96" s="179" t="s">
        <v>307</v>
      </c>
      <c r="H96" s="221">
        <v>13405.39</v>
      </c>
    </row>
    <row r="97" spans="2:8" hidden="1">
      <c r="B97" s="179">
        <v>60</v>
      </c>
      <c r="C97" s="179" t="s">
        <v>305</v>
      </c>
      <c r="D97" s="282">
        <v>36.005000000000003</v>
      </c>
      <c r="E97" s="179">
        <v>0</v>
      </c>
      <c r="F97" s="179" t="s">
        <v>309</v>
      </c>
      <c r="G97" s="179" t="s">
        <v>308</v>
      </c>
      <c r="H97" s="221">
        <v>13228.85</v>
      </c>
    </row>
    <row r="98" spans="2:8" hidden="1">
      <c r="B98" s="179">
        <v>60</v>
      </c>
      <c r="C98" s="179" t="s">
        <v>305</v>
      </c>
      <c r="D98" s="282">
        <v>24.035</v>
      </c>
      <c r="E98" s="179">
        <v>0</v>
      </c>
      <c r="F98" s="179" t="s">
        <v>309</v>
      </c>
      <c r="G98" s="179" t="s">
        <v>306</v>
      </c>
      <c r="H98" s="221">
        <v>13012.21</v>
      </c>
    </row>
    <row r="99" spans="2:8" hidden="1">
      <c r="B99" s="179">
        <v>59</v>
      </c>
      <c r="C99" s="179" t="s">
        <v>305</v>
      </c>
      <c r="D99" s="282">
        <v>26.504999999999999</v>
      </c>
      <c r="E99" s="179">
        <v>0</v>
      </c>
      <c r="F99" s="179" t="s">
        <v>309</v>
      </c>
      <c r="G99" s="179" t="s">
        <v>308</v>
      </c>
      <c r="H99" s="221">
        <v>12815.44</v>
      </c>
    </row>
    <row r="100" spans="2:8" hidden="1">
      <c r="B100" s="179">
        <v>60</v>
      </c>
      <c r="C100" s="179" t="s">
        <v>305</v>
      </c>
      <c r="D100" s="282">
        <v>38.06</v>
      </c>
      <c r="E100" s="179">
        <v>0</v>
      </c>
      <c r="F100" s="179" t="s">
        <v>309</v>
      </c>
      <c r="G100" s="179" t="s">
        <v>307</v>
      </c>
      <c r="H100" s="221">
        <v>12648.7</v>
      </c>
    </row>
    <row r="101" spans="2:8" hidden="1">
      <c r="B101" s="179">
        <v>60</v>
      </c>
      <c r="C101" s="179" t="s">
        <v>305</v>
      </c>
      <c r="D101" s="282">
        <v>24.53</v>
      </c>
      <c r="E101" s="179">
        <v>0</v>
      </c>
      <c r="F101" s="179" t="s">
        <v>309</v>
      </c>
      <c r="G101" s="179" t="s">
        <v>307</v>
      </c>
      <c r="H101" s="221">
        <v>12629.9</v>
      </c>
    </row>
    <row r="102" spans="2:8" hidden="1">
      <c r="B102" s="179">
        <v>61</v>
      </c>
      <c r="C102" s="179" t="s">
        <v>302</v>
      </c>
      <c r="D102" s="282">
        <v>31.57</v>
      </c>
      <c r="E102" s="179">
        <v>0</v>
      </c>
      <c r="F102" s="179" t="s">
        <v>309</v>
      </c>
      <c r="G102" s="179" t="s">
        <v>307</v>
      </c>
      <c r="H102" s="221">
        <v>12557.61</v>
      </c>
    </row>
    <row r="103" spans="2:8" hidden="1">
      <c r="B103" s="179">
        <v>59</v>
      </c>
      <c r="C103" s="179" t="s">
        <v>302</v>
      </c>
      <c r="D103" s="282">
        <v>27.5</v>
      </c>
      <c r="E103" s="179">
        <v>1</v>
      </c>
      <c r="F103" s="179" t="s">
        <v>309</v>
      </c>
      <c r="G103" s="179" t="s">
        <v>304</v>
      </c>
      <c r="H103" s="221">
        <v>12333.83</v>
      </c>
    </row>
    <row r="104" spans="2:8" hidden="1">
      <c r="B104" s="179">
        <v>55</v>
      </c>
      <c r="C104" s="179" t="s">
        <v>305</v>
      </c>
      <c r="D104" s="282">
        <v>32.774999999999999</v>
      </c>
      <c r="E104" s="179">
        <v>2</v>
      </c>
      <c r="F104" s="179" t="s">
        <v>309</v>
      </c>
      <c r="G104" s="179" t="s">
        <v>306</v>
      </c>
      <c r="H104" s="221">
        <v>12268.63</v>
      </c>
    </row>
    <row r="105" spans="2:8" hidden="1">
      <c r="B105" s="179">
        <v>54</v>
      </c>
      <c r="C105" s="179" t="s">
        <v>305</v>
      </c>
      <c r="D105" s="282">
        <v>30.8</v>
      </c>
      <c r="E105" s="179">
        <v>3</v>
      </c>
      <c r="F105" s="179" t="s">
        <v>309</v>
      </c>
      <c r="G105" s="179" t="s">
        <v>304</v>
      </c>
      <c r="H105" s="221">
        <v>12105.32</v>
      </c>
    </row>
    <row r="106" spans="2:8" hidden="1">
      <c r="B106" s="179">
        <v>56</v>
      </c>
      <c r="C106" s="179" t="s">
        <v>305</v>
      </c>
      <c r="D106" s="282">
        <v>26.6</v>
      </c>
      <c r="E106" s="179">
        <v>1</v>
      </c>
      <c r="F106" s="179" t="s">
        <v>309</v>
      </c>
      <c r="G106" s="179" t="s">
        <v>306</v>
      </c>
      <c r="H106" s="221">
        <v>12044.34</v>
      </c>
    </row>
    <row r="107" spans="2:8" hidden="1">
      <c r="B107" s="179">
        <v>55</v>
      </c>
      <c r="C107" s="179" t="s">
        <v>302</v>
      </c>
      <c r="D107" s="282">
        <v>33.880000000000003</v>
      </c>
      <c r="E107" s="179">
        <v>3</v>
      </c>
      <c r="F107" s="179" t="s">
        <v>309</v>
      </c>
      <c r="G107" s="179" t="s">
        <v>307</v>
      </c>
      <c r="H107" s="221">
        <v>11987.17</v>
      </c>
    </row>
    <row r="108" spans="2:8" hidden="1">
      <c r="B108" s="179">
        <v>58</v>
      </c>
      <c r="C108" s="179" t="s">
        <v>302</v>
      </c>
      <c r="D108" s="282">
        <v>32.01</v>
      </c>
      <c r="E108" s="179">
        <v>1</v>
      </c>
      <c r="F108" s="179" t="s">
        <v>309</v>
      </c>
      <c r="G108" s="179" t="s">
        <v>307</v>
      </c>
      <c r="H108" s="221">
        <v>11946.63</v>
      </c>
    </row>
    <row r="109" spans="2:8" hidden="1">
      <c r="B109" s="179">
        <v>55</v>
      </c>
      <c r="C109" s="179" t="s">
        <v>305</v>
      </c>
      <c r="D109" s="282">
        <v>29.7</v>
      </c>
      <c r="E109" s="179">
        <v>2</v>
      </c>
      <c r="F109" s="179" t="s">
        <v>309</v>
      </c>
      <c r="G109" s="179" t="s">
        <v>304</v>
      </c>
      <c r="H109" s="221">
        <v>11881.36</v>
      </c>
    </row>
    <row r="110" spans="2:8" hidden="1">
      <c r="B110" s="179">
        <v>59</v>
      </c>
      <c r="C110" s="179" t="s">
        <v>302</v>
      </c>
      <c r="D110" s="282">
        <v>26.4</v>
      </c>
      <c r="E110" s="179">
        <v>0</v>
      </c>
      <c r="F110" s="179" t="s">
        <v>309</v>
      </c>
      <c r="G110" s="179" t="s">
        <v>307</v>
      </c>
      <c r="H110" s="221">
        <v>11743.3</v>
      </c>
    </row>
    <row r="111" spans="2:8" hidden="1">
      <c r="B111" s="179">
        <v>53</v>
      </c>
      <c r="C111" s="179" t="s">
        <v>305</v>
      </c>
      <c r="D111" s="282">
        <v>28.1</v>
      </c>
      <c r="E111" s="179">
        <v>3</v>
      </c>
      <c r="F111" s="179" t="s">
        <v>309</v>
      </c>
      <c r="G111" s="179" t="s">
        <v>304</v>
      </c>
      <c r="H111" s="221">
        <v>11741.73</v>
      </c>
    </row>
    <row r="112" spans="2:8" hidden="1">
      <c r="B112" s="179">
        <v>58</v>
      </c>
      <c r="C112" s="179" t="s">
        <v>302</v>
      </c>
      <c r="D112" s="282">
        <v>28.594999999999999</v>
      </c>
      <c r="E112" s="179">
        <v>0</v>
      </c>
      <c r="F112" s="179" t="s">
        <v>309</v>
      </c>
      <c r="G112" s="179" t="s">
        <v>306</v>
      </c>
      <c r="H112" s="221">
        <v>11735.88</v>
      </c>
    </row>
    <row r="113" spans="2:8" hidden="1">
      <c r="B113" s="179">
        <v>52</v>
      </c>
      <c r="C113" s="179" t="s">
        <v>302</v>
      </c>
      <c r="D113" s="282">
        <v>32.204999999999998</v>
      </c>
      <c r="E113" s="179">
        <v>3</v>
      </c>
      <c r="F113" s="179" t="s">
        <v>309</v>
      </c>
      <c r="G113" s="179" t="s">
        <v>308</v>
      </c>
      <c r="H113" s="221">
        <v>11488.32</v>
      </c>
    </row>
    <row r="114" spans="2:8" hidden="1">
      <c r="B114" s="179">
        <v>58</v>
      </c>
      <c r="C114" s="179" t="s">
        <v>302</v>
      </c>
      <c r="D114" s="282">
        <v>49.06</v>
      </c>
      <c r="E114" s="179">
        <v>0</v>
      </c>
      <c r="F114" s="179" t="s">
        <v>309</v>
      </c>
      <c r="G114" s="179" t="s">
        <v>307</v>
      </c>
      <c r="H114" s="221">
        <v>11381.33</v>
      </c>
    </row>
    <row r="115" spans="2:8" hidden="1">
      <c r="B115" s="179">
        <v>57</v>
      </c>
      <c r="C115" s="179" t="s">
        <v>302</v>
      </c>
      <c r="D115" s="282">
        <v>34.01</v>
      </c>
      <c r="E115" s="179">
        <v>0</v>
      </c>
      <c r="F115" s="179" t="s">
        <v>309</v>
      </c>
      <c r="G115" s="179" t="s">
        <v>306</v>
      </c>
      <c r="H115" s="221">
        <v>11356.66</v>
      </c>
    </row>
    <row r="116" spans="2:8" hidden="1">
      <c r="B116" s="179">
        <v>53</v>
      </c>
      <c r="C116" s="179" t="s">
        <v>305</v>
      </c>
      <c r="D116" s="282">
        <v>35.9</v>
      </c>
      <c r="E116" s="179">
        <v>2</v>
      </c>
      <c r="F116" s="179" t="s">
        <v>309</v>
      </c>
      <c r="G116" s="179" t="s">
        <v>304</v>
      </c>
      <c r="H116" s="221">
        <v>11163.57</v>
      </c>
    </row>
    <row r="117" spans="2:8" hidden="1">
      <c r="B117" s="179">
        <v>56</v>
      </c>
      <c r="C117" s="179" t="s">
        <v>305</v>
      </c>
      <c r="D117" s="282">
        <v>39.82</v>
      </c>
      <c r="E117" s="179">
        <v>0</v>
      </c>
      <c r="F117" s="179" t="s">
        <v>309</v>
      </c>
      <c r="G117" s="179" t="s">
        <v>307</v>
      </c>
      <c r="H117" s="221">
        <v>11090.72</v>
      </c>
    </row>
    <row r="118" spans="2:8" hidden="1">
      <c r="B118" s="179">
        <v>55</v>
      </c>
      <c r="C118" s="179" t="s">
        <v>305</v>
      </c>
      <c r="D118" s="282">
        <v>26.98</v>
      </c>
      <c r="E118" s="179">
        <v>0</v>
      </c>
      <c r="F118" s="179" t="s">
        <v>309</v>
      </c>
      <c r="G118" s="179" t="s">
        <v>306</v>
      </c>
      <c r="H118" s="221">
        <v>11082.58</v>
      </c>
    </row>
    <row r="119" spans="2:8" hidden="1">
      <c r="B119" s="179">
        <v>56</v>
      </c>
      <c r="C119" s="179" t="s">
        <v>305</v>
      </c>
      <c r="D119" s="282">
        <v>27.2</v>
      </c>
      <c r="E119" s="179">
        <v>0</v>
      </c>
      <c r="F119" s="179" t="s">
        <v>309</v>
      </c>
      <c r="G119" s="179" t="s">
        <v>304</v>
      </c>
      <c r="H119" s="221">
        <v>11073.18</v>
      </c>
    </row>
    <row r="120" spans="2:8" hidden="1">
      <c r="B120" s="179">
        <v>48</v>
      </c>
      <c r="C120" s="179" t="s">
        <v>305</v>
      </c>
      <c r="D120" s="282">
        <v>41.23</v>
      </c>
      <c r="E120" s="179">
        <v>4</v>
      </c>
      <c r="F120" s="179" t="s">
        <v>309</v>
      </c>
      <c r="G120" s="179" t="s">
        <v>306</v>
      </c>
      <c r="H120" s="221">
        <v>11033.66</v>
      </c>
    </row>
    <row r="121" spans="2:8" hidden="1">
      <c r="B121" s="179">
        <v>53</v>
      </c>
      <c r="C121" s="179" t="s">
        <v>305</v>
      </c>
      <c r="D121" s="282">
        <v>37.43</v>
      </c>
      <c r="E121" s="179">
        <v>1</v>
      </c>
      <c r="F121" s="179" t="s">
        <v>309</v>
      </c>
      <c r="G121" s="179" t="s">
        <v>306</v>
      </c>
      <c r="H121" s="221">
        <v>10959.69</v>
      </c>
    </row>
    <row r="122" spans="2:8" hidden="1">
      <c r="B122" s="179">
        <v>53</v>
      </c>
      <c r="C122" s="179" t="s">
        <v>305</v>
      </c>
      <c r="D122" s="282">
        <v>24.795000000000002</v>
      </c>
      <c r="E122" s="179">
        <v>1</v>
      </c>
      <c r="F122" s="179" t="s">
        <v>309</v>
      </c>
      <c r="G122" s="179" t="s">
        <v>306</v>
      </c>
      <c r="H122" s="221">
        <v>10942.13</v>
      </c>
    </row>
    <row r="123" spans="2:8" hidden="1">
      <c r="B123" s="179">
        <v>54</v>
      </c>
      <c r="C123" s="179" t="s">
        <v>302</v>
      </c>
      <c r="D123" s="282">
        <v>33.630000000000003</v>
      </c>
      <c r="E123" s="179">
        <v>1</v>
      </c>
      <c r="F123" s="179" t="s">
        <v>309</v>
      </c>
      <c r="G123" s="179" t="s">
        <v>306</v>
      </c>
      <c r="H123" s="221">
        <v>10825.25</v>
      </c>
    </row>
    <row r="124" spans="2:8" hidden="1">
      <c r="B124" s="179">
        <v>52</v>
      </c>
      <c r="C124" s="179" t="s">
        <v>305</v>
      </c>
      <c r="D124" s="282">
        <v>30.78</v>
      </c>
      <c r="E124" s="179">
        <v>1</v>
      </c>
      <c r="F124" s="179" t="s">
        <v>309</v>
      </c>
      <c r="G124" s="179" t="s">
        <v>308</v>
      </c>
      <c r="H124" s="221">
        <v>10797.34</v>
      </c>
    </row>
    <row r="125" spans="2:8" hidden="1">
      <c r="B125" s="179">
        <v>56</v>
      </c>
      <c r="C125" s="179" t="s">
        <v>302</v>
      </c>
      <c r="D125" s="282">
        <v>40.299999999999997</v>
      </c>
      <c r="E125" s="179">
        <v>0</v>
      </c>
      <c r="F125" s="179" t="s">
        <v>309</v>
      </c>
      <c r="G125" s="179" t="s">
        <v>304</v>
      </c>
      <c r="H125" s="221">
        <v>10602.39</v>
      </c>
    </row>
    <row r="126" spans="2:8" hidden="1">
      <c r="B126" s="179">
        <v>53</v>
      </c>
      <c r="C126" s="179" t="s">
        <v>305</v>
      </c>
      <c r="D126" s="282">
        <v>33.25</v>
      </c>
      <c r="E126" s="179">
        <v>0</v>
      </c>
      <c r="F126" s="179" t="s">
        <v>309</v>
      </c>
      <c r="G126" s="179" t="s">
        <v>308</v>
      </c>
      <c r="H126" s="221">
        <v>10564.88</v>
      </c>
    </row>
    <row r="127" spans="2:8" hidden="1">
      <c r="B127" s="179">
        <v>54</v>
      </c>
      <c r="C127" s="179" t="s">
        <v>302</v>
      </c>
      <c r="D127" s="282">
        <v>39.6</v>
      </c>
      <c r="E127" s="179">
        <v>1</v>
      </c>
      <c r="F127" s="179" t="s">
        <v>309</v>
      </c>
      <c r="G127" s="179" t="s">
        <v>304</v>
      </c>
      <c r="H127" s="221">
        <v>10450.549999999999</v>
      </c>
    </row>
    <row r="128" spans="2:8" hidden="1">
      <c r="B128" s="179">
        <v>54</v>
      </c>
      <c r="C128" s="179" t="s">
        <v>302</v>
      </c>
      <c r="D128" s="282">
        <v>29.2</v>
      </c>
      <c r="E128" s="179">
        <v>1</v>
      </c>
      <c r="F128" s="179" t="s">
        <v>309</v>
      </c>
      <c r="G128" s="179" t="s">
        <v>304</v>
      </c>
      <c r="H128" s="221">
        <v>10436.1</v>
      </c>
    </row>
    <row r="129" spans="2:8" hidden="1">
      <c r="B129" s="179">
        <v>47</v>
      </c>
      <c r="C129" s="179" t="s">
        <v>302</v>
      </c>
      <c r="D129" s="282">
        <v>28.215</v>
      </c>
      <c r="E129" s="179">
        <v>4</v>
      </c>
      <c r="F129" s="179" t="s">
        <v>309</v>
      </c>
      <c r="G129" s="179" t="s">
        <v>308</v>
      </c>
      <c r="H129" s="221">
        <v>10407.09</v>
      </c>
    </row>
    <row r="130" spans="2:8" hidden="1">
      <c r="B130" s="179">
        <v>53</v>
      </c>
      <c r="C130" s="179" t="s">
        <v>305</v>
      </c>
      <c r="D130" s="282">
        <v>26.6</v>
      </c>
      <c r="E130" s="179">
        <v>0</v>
      </c>
      <c r="F130" s="179" t="s">
        <v>309</v>
      </c>
      <c r="G130" s="179" t="s">
        <v>306</v>
      </c>
      <c r="H130" s="221">
        <v>10355.64</v>
      </c>
    </row>
    <row r="131" spans="2:8" hidden="1">
      <c r="B131" s="179">
        <v>55</v>
      </c>
      <c r="C131" s="179" t="s">
        <v>302</v>
      </c>
      <c r="D131" s="282">
        <v>38.28</v>
      </c>
      <c r="E131" s="179">
        <v>0</v>
      </c>
      <c r="F131" s="179" t="s">
        <v>309</v>
      </c>
      <c r="G131" s="179" t="s">
        <v>307</v>
      </c>
      <c r="H131" s="221">
        <v>10226.280000000001</v>
      </c>
    </row>
    <row r="132" spans="2:8" hidden="1">
      <c r="B132" s="179">
        <v>47</v>
      </c>
      <c r="C132" s="179" t="s">
        <v>305</v>
      </c>
      <c r="D132" s="282">
        <v>33.914999999999999</v>
      </c>
      <c r="E132" s="179">
        <v>3</v>
      </c>
      <c r="F132" s="179" t="s">
        <v>309</v>
      </c>
      <c r="G132" s="179" t="s">
        <v>306</v>
      </c>
      <c r="H132" s="221">
        <v>10115.01</v>
      </c>
    </row>
    <row r="133" spans="2:8" hidden="1">
      <c r="B133" s="179">
        <v>51</v>
      </c>
      <c r="C133" s="179" t="s">
        <v>305</v>
      </c>
      <c r="D133" s="282">
        <v>37.729999999999997</v>
      </c>
      <c r="E133" s="179">
        <v>1</v>
      </c>
      <c r="F133" s="179" t="s">
        <v>309</v>
      </c>
      <c r="G133" s="179" t="s">
        <v>307</v>
      </c>
      <c r="H133" s="221">
        <v>9877.61</v>
      </c>
    </row>
    <row r="134" spans="2:8" hidden="1">
      <c r="B134" s="179">
        <v>51</v>
      </c>
      <c r="C134" s="179" t="s">
        <v>305</v>
      </c>
      <c r="D134" s="282">
        <v>18.05</v>
      </c>
      <c r="E134" s="179">
        <v>0</v>
      </c>
      <c r="F134" s="179" t="s">
        <v>309</v>
      </c>
      <c r="G134" s="179" t="s">
        <v>306</v>
      </c>
      <c r="H134" s="221">
        <v>9644.25</v>
      </c>
    </row>
    <row r="135" spans="2:8" hidden="1">
      <c r="B135" s="179">
        <v>52</v>
      </c>
      <c r="C135" s="179" t="s">
        <v>305</v>
      </c>
      <c r="D135" s="282">
        <v>37.4</v>
      </c>
      <c r="E135" s="179">
        <v>0</v>
      </c>
      <c r="F135" s="179" t="s">
        <v>309</v>
      </c>
      <c r="G135" s="179" t="s">
        <v>304</v>
      </c>
      <c r="H135" s="221">
        <v>9634.5400000000009</v>
      </c>
    </row>
    <row r="136" spans="2:8" hidden="1">
      <c r="B136" s="179">
        <v>47</v>
      </c>
      <c r="C136" s="179" t="s">
        <v>302</v>
      </c>
      <c r="D136" s="282">
        <v>25.46</v>
      </c>
      <c r="E136" s="179">
        <v>2</v>
      </c>
      <c r="F136" s="179" t="s">
        <v>309</v>
      </c>
      <c r="G136" s="179" t="s">
        <v>308</v>
      </c>
      <c r="H136" s="221">
        <v>9225.26</v>
      </c>
    </row>
    <row r="137" spans="2:8" hidden="1">
      <c r="B137" s="179">
        <v>48</v>
      </c>
      <c r="C137" s="179" t="s">
        <v>305</v>
      </c>
      <c r="D137" s="282">
        <v>32.229999999999997</v>
      </c>
      <c r="E137" s="179">
        <v>1</v>
      </c>
      <c r="F137" s="179" t="s">
        <v>309</v>
      </c>
      <c r="G137" s="179" t="s">
        <v>307</v>
      </c>
      <c r="H137" s="221">
        <v>8871.15</v>
      </c>
    </row>
    <row r="138" spans="2:8" hidden="1">
      <c r="B138" s="179">
        <v>46</v>
      </c>
      <c r="C138" s="179" t="s">
        <v>305</v>
      </c>
      <c r="D138" s="282">
        <v>28.9</v>
      </c>
      <c r="E138" s="179">
        <v>2</v>
      </c>
      <c r="F138" s="179" t="s">
        <v>309</v>
      </c>
      <c r="G138" s="179" t="s">
        <v>304</v>
      </c>
      <c r="H138" s="221">
        <v>8823.2800000000007</v>
      </c>
    </row>
    <row r="139" spans="2:8" hidden="1">
      <c r="B139" s="179">
        <v>43</v>
      </c>
      <c r="C139" s="179" t="s">
        <v>302</v>
      </c>
      <c r="D139" s="282">
        <v>27.36</v>
      </c>
      <c r="E139" s="179">
        <v>3</v>
      </c>
      <c r="F139" s="179" t="s">
        <v>309</v>
      </c>
      <c r="G139" s="179" t="s">
        <v>308</v>
      </c>
      <c r="H139" s="221">
        <v>8606.2199999999993</v>
      </c>
    </row>
    <row r="140" spans="2:8" hidden="1">
      <c r="B140" s="179">
        <v>49</v>
      </c>
      <c r="C140" s="179" t="s">
        <v>305</v>
      </c>
      <c r="D140" s="282">
        <v>27.17</v>
      </c>
      <c r="E140" s="179">
        <v>0</v>
      </c>
      <c r="F140" s="179" t="s">
        <v>309</v>
      </c>
      <c r="G140" s="179" t="s">
        <v>307</v>
      </c>
      <c r="H140" s="221">
        <v>8601.33</v>
      </c>
    </row>
    <row r="141" spans="2:8" hidden="1">
      <c r="B141" s="179">
        <v>41</v>
      </c>
      <c r="C141" s="179" t="s">
        <v>305</v>
      </c>
      <c r="D141" s="282">
        <v>33.155000000000001</v>
      </c>
      <c r="E141" s="179">
        <v>3</v>
      </c>
      <c r="F141" s="179" t="s">
        <v>309</v>
      </c>
      <c r="G141" s="179" t="s">
        <v>308</v>
      </c>
      <c r="H141" s="221">
        <v>8538.2900000000009</v>
      </c>
    </row>
    <row r="142" spans="2:8" hidden="1">
      <c r="B142" s="179">
        <v>45</v>
      </c>
      <c r="C142" s="179" t="s">
        <v>305</v>
      </c>
      <c r="D142" s="282">
        <v>30.9</v>
      </c>
      <c r="E142" s="179">
        <v>2</v>
      </c>
      <c r="F142" s="179" t="s">
        <v>309</v>
      </c>
      <c r="G142" s="179" t="s">
        <v>304</v>
      </c>
      <c r="H142" s="221">
        <v>8520.0300000000007</v>
      </c>
    </row>
    <row r="143" spans="2:8" hidden="1">
      <c r="B143" s="179">
        <v>45</v>
      </c>
      <c r="C143" s="179" t="s">
        <v>305</v>
      </c>
      <c r="D143" s="282">
        <v>28.6</v>
      </c>
      <c r="E143" s="179">
        <v>2</v>
      </c>
      <c r="F143" s="179" t="s">
        <v>309</v>
      </c>
      <c r="G143" s="179" t="s">
        <v>307</v>
      </c>
      <c r="H143" s="221">
        <v>8516.83</v>
      </c>
    </row>
    <row r="144" spans="2:8" hidden="1">
      <c r="B144" s="179">
        <v>46</v>
      </c>
      <c r="C144" s="179" t="s">
        <v>305</v>
      </c>
      <c r="D144" s="282">
        <v>33.44</v>
      </c>
      <c r="E144" s="179">
        <v>1</v>
      </c>
      <c r="F144" s="179" t="s">
        <v>309</v>
      </c>
      <c r="G144" s="179" t="s">
        <v>307</v>
      </c>
      <c r="H144" s="221">
        <v>8240.59</v>
      </c>
    </row>
    <row r="145" spans="2:8" hidden="1">
      <c r="B145" s="179">
        <v>40</v>
      </c>
      <c r="C145" s="179" t="s">
        <v>302</v>
      </c>
      <c r="D145" s="282">
        <v>30.875</v>
      </c>
      <c r="E145" s="179">
        <v>4</v>
      </c>
      <c r="F145" s="179" t="s">
        <v>309</v>
      </c>
      <c r="G145" s="179" t="s">
        <v>306</v>
      </c>
      <c r="H145" s="221">
        <v>8162.72</v>
      </c>
    </row>
    <row r="146" spans="2:8" hidden="1">
      <c r="B146" s="179">
        <v>49</v>
      </c>
      <c r="C146" s="179" t="s">
        <v>302</v>
      </c>
      <c r="D146" s="282">
        <v>30.3</v>
      </c>
      <c r="E146" s="179">
        <v>0</v>
      </c>
      <c r="F146" s="179" t="s">
        <v>309</v>
      </c>
      <c r="G146" s="179" t="s">
        <v>304</v>
      </c>
      <c r="H146" s="221">
        <v>8116.68</v>
      </c>
    </row>
    <row r="147" spans="2:8" hidden="1">
      <c r="B147" s="179">
        <v>40</v>
      </c>
      <c r="C147" s="179" t="s">
        <v>305</v>
      </c>
      <c r="D147" s="282">
        <v>28.69</v>
      </c>
      <c r="E147" s="179">
        <v>3</v>
      </c>
      <c r="F147" s="179" t="s">
        <v>309</v>
      </c>
      <c r="G147" s="179" t="s">
        <v>306</v>
      </c>
      <c r="H147" s="221">
        <v>8059.68</v>
      </c>
    </row>
    <row r="148" spans="2:8" hidden="1">
      <c r="B148" s="179">
        <v>46</v>
      </c>
      <c r="C148" s="179" t="s">
        <v>305</v>
      </c>
      <c r="D148" s="282">
        <v>27.74</v>
      </c>
      <c r="E148" s="179">
        <v>0</v>
      </c>
      <c r="F148" s="179" t="s">
        <v>309</v>
      </c>
      <c r="G148" s="179" t="s">
        <v>306</v>
      </c>
      <c r="H148" s="221">
        <v>8026.67</v>
      </c>
    </row>
    <row r="149" spans="2:8" hidden="1">
      <c r="B149" s="179">
        <v>45</v>
      </c>
      <c r="C149" s="179" t="s">
        <v>305</v>
      </c>
      <c r="D149" s="282">
        <v>38.284999999999997</v>
      </c>
      <c r="E149" s="179">
        <v>0</v>
      </c>
      <c r="F149" s="179" t="s">
        <v>309</v>
      </c>
      <c r="G149" s="179" t="s">
        <v>308</v>
      </c>
      <c r="H149" s="221">
        <v>7935.29</v>
      </c>
    </row>
    <row r="150" spans="2:8" hidden="1">
      <c r="B150" s="179">
        <v>48</v>
      </c>
      <c r="C150" s="179" t="s">
        <v>302</v>
      </c>
      <c r="D150" s="282">
        <v>29.7</v>
      </c>
      <c r="E150" s="179">
        <v>0</v>
      </c>
      <c r="F150" s="179" t="s">
        <v>309</v>
      </c>
      <c r="G150" s="179" t="s">
        <v>307</v>
      </c>
      <c r="H150" s="221">
        <v>7789.64</v>
      </c>
    </row>
    <row r="151" spans="2:8" hidden="1">
      <c r="B151" s="179">
        <v>44</v>
      </c>
      <c r="C151" s="179" t="s">
        <v>302</v>
      </c>
      <c r="D151" s="282">
        <v>37.1</v>
      </c>
      <c r="E151" s="179">
        <v>2</v>
      </c>
      <c r="F151" s="179" t="s">
        <v>309</v>
      </c>
      <c r="G151" s="179" t="s">
        <v>304</v>
      </c>
      <c r="H151" s="221">
        <v>7740.34</v>
      </c>
    </row>
    <row r="152" spans="2:8" hidden="1">
      <c r="B152" s="179">
        <v>44</v>
      </c>
      <c r="C152" s="179" t="s">
        <v>302</v>
      </c>
      <c r="D152" s="282">
        <v>30.69</v>
      </c>
      <c r="E152" s="179">
        <v>2</v>
      </c>
      <c r="F152" s="179" t="s">
        <v>309</v>
      </c>
      <c r="G152" s="179" t="s">
        <v>307</v>
      </c>
      <c r="H152" s="221">
        <v>7731.43</v>
      </c>
    </row>
    <row r="153" spans="2:8" hidden="1">
      <c r="B153" s="179">
        <v>44</v>
      </c>
      <c r="C153" s="179" t="s">
        <v>302</v>
      </c>
      <c r="D153" s="282">
        <v>27.4</v>
      </c>
      <c r="E153" s="179">
        <v>2</v>
      </c>
      <c r="F153" s="179" t="s">
        <v>309</v>
      </c>
      <c r="G153" s="179" t="s">
        <v>304</v>
      </c>
      <c r="H153" s="221">
        <v>7726.85</v>
      </c>
    </row>
    <row r="154" spans="2:8" hidden="1">
      <c r="B154" s="179">
        <v>42</v>
      </c>
      <c r="C154" s="179" t="s">
        <v>305</v>
      </c>
      <c r="D154" s="282">
        <v>36.195</v>
      </c>
      <c r="E154" s="179">
        <v>1</v>
      </c>
      <c r="F154" s="179" t="s">
        <v>309</v>
      </c>
      <c r="G154" s="179" t="s">
        <v>306</v>
      </c>
      <c r="H154" s="221">
        <v>7443.64</v>
      </c>
    </row>
    <row r="155" spans="2:8" hidden="1">
      <c r="B155" s="179">
        <v>44</v>
      </c>
      <c r="C155" s="179" t="s">
        <v>305</v>
      </c>
      <c r="D155" s="282">
        <v>26.41</v>
      </c>
      <c r="E155" s="179">
        <v>0</v>
      </c>
      <c r="F155" s="179" t="s">
        <v>309</v>
      </c>
      <c r="G155" s="179" t="s">
        <v>306</v>
      </c>
      <c r="H155" s="221">
        <v>7419.48</v>
      </c>
    </row>
    <row r="156" spans="2:8" hidden="1">
      <c r="B156" s="179">
        <v>41</v>
      </c>
      <c r="C156" s="179" t="s">
        <v>305</v>
      </c>
      <c r="D156" s="282">
        <v>37.1</v>
      </c>
      <c r="E156" s="179">
        <v>2</v>
      </c>
      <c r="F156" s="179" t="s">
        <v>309</v>
      </c>
      <c r="G156" s="179" t="s">
        <v>304</v>
      </c>
      <c r="H156" s="221">
        <v>7371.77</v>
      </c>
    </row>
    <row r="157" spans="2:8" hidden="1">
      <c r="B157" s="179">
        <v>41</v>
      </c>
      <c r="C157" s="179" t="s">
        <v>305</v>
      </c>
      <c r="D157" s="282">
        <v>31.635000000000002</v>
      </c>
      <c r="E157" s="179">
        <v>1</v>
      </c>
      <c r="F157" s="179" t="s">
        <v>309</v>
      </c>
      <c r="G157" s="179" t="s">
        <v>308</v>
      </c>
      <c r="H157" s="221">
        <v>7358.18</v>
      </c>
    </row>
    <row r="158" spans="2:8" hidden="1">
      <c r="B158" s="179">
        <v>37</v>
      </c>
      <c r="C158" s="179" t="s">
        <v>305</v>
      </c>
      <c r="D158" s="282">
        <v>27.74</v>
      </c>
      <c r="E158" s="179">
        <v>3</v>
      </c>
      <c r="F158" s="179" t="s">
        <v>309</v>
      </c>
      <c r="G158" s="179" t="s">
        <v>306</v>
      </c>
      <c r="H158" s="221">
        <v>7281.51</v>
      </c>
    </row>
    <row r="159" spans="2:8" hidden="1">
      <c r="B159" s="179">
        <v>40</v>
      </c>
      <c r="C159" s="179" t="s">
        <v>302</v>
      </c>
      <c r="D159" s="282">
        <v>35.299999999999997</v>
      </c>
      <c r="E159" s="179">
        <v>3</v>
      </c>
      <c r="F159" s="179" t="s">
        <v>309</v>
      </c>
      <c r="G159" s="179" t="s">
        <v>304</v>
      </c>
      <c r="H159" s="221">
        <v>7196.87</v>
      </c>
    </row>
    <row r="160" spans="2:8" hidden="1">
      <c r="B160" s="179">
        <v>44</v>
      </c>
      <c r="C160" s="179" t="s">
        <v>302</v>
      </c>
      <c r="D160" s="282">
        <v>38.06</v>
      </c>
      <c r="E160" s="179">
        <v>1</v>
      </c>
      <c r="F160" s="179" t="s">
        <v>309</v>
      </c>
      <c r="G160" s="179" t="s">
        <v>307</v>
      </c>
      <c r="H160" s="221">
        <v>7152.67</v>
      </c>
    </row>
    <row r="161" spans="2:8" hidden="1">
      <c r="B161" s="179">
        <v>46</v>
      </c>
      <c r="C161" s="179" t="s">
        <v>302</v>
      </c>
      <c r="D161" s="282">
        <v>22.3</v>
      </c>
      <c r="E161" s="179">
        <v>0</v>
      </c>
      <c r="F161" s="179" t="s">
        <v>309</v>
      </c>
      <c r="G161" s="179" t="s">
        <v>304</v>
      </c>
      <c r="H161" s="221">
        <v>7147.11</v>
      </c>
    </row>
    <row r="162" spans="2:8" hidden="1">
      <c r="B162" s="179">
        <v>40</v>
      </c>
      <c r="C162" s="179" t="s">
        <v>305</v>
      </c>
      <c r="D162" s="282">
        <v>25.46</v>
      </c>
      <c r="E162" s="179">
        <v>1</v>
      </c>
      <c r="F162" s="179" t="s">
        <v>309</v>
      </c>
      <c r="G162" s="179" t="s">
        <v>308</v>
      </c>
      <c r="H162" s="221">
        <v>7077.19</v>
      </c>
    </row>
    <row r="163" spans="2:8" hidden="1">
      <c r="B163" s="179">
        <v>44</v>
      </c>
      <c r="C163" s="179" t="s">
        <v>302</v>
      </c>
      <c r="D163" s="282">
        <v>39.520000000000003</v>
      </c>
      <c r="E163" s="179">
        <v>0</v>
      </c>
      <c r="F163" s="179" t="s">
        <v>309</v>
      </c>
      <c r="G163" s="179" t="s">
        <v>306</v>
      </c>
      <c r="H163" s="221">
        <v>6948.7</v>
      </c>
    </row>
    <row r="164" spans="2:8" hidden="1">
      <c r="B164" s="179">
        <v>31</v>
      </c>
      <c r="C164" s="179" t="s">
        <v>302</v>
      </c>
      <c r="D164" s="282">
        <v>28.5</v>
      </c>
      <c r="E164" s="179">
        <v>5</v>
      </c>
      <c r="F164" s="179" t="s">
        <v>309</v>
      </c>
      <c r="G164" s="179" t="s">
        <v>308</v>
      </c>
      <c r="H164" s="221">
        <v>6799.46</v>
      </c>
    </row>
    <row r="165" spans="2:8" hidden="1">
      <c r="B165" s="179">
        <v>41</v>
      </c>
      <c r="C165" s="179" t="s">
        <v>305</v>
      </c>
      <c r="D165" s="282">
        <v>32.200000000000003</v>
      </c>
      <c r="E165" s="179">
        <v>1</v>
      </c>
      <c r="F165" s="179" t="s">
        <v>309</v>
      </c>
      <c r="G165" s="179" t="s">
        <v>304</v>
      </c>
      <c r="H165" s="221">
        <v>6775.96</v>
      </c>
    </row>
    <row r="166" spans="2:8" hidden="1">
      <c r="B166" s="179">
        <v>39</v>
      </c>
      <c r="C166" s="179" t="s">
        <v>302</v>
      </c>
      <c r="D166" s="282">
        <v>24.51</v>
      </c>
      <c r="E166" s="179">
        <v>2</v>
      </c>
      <c r="F166" s="179" t="s">
        <v>309</v>
      </c>
      <c r="G166" s="179" t="s">
        <v>306</v>
      </c>
      <c r="H166" s="221">
        <v>6710.19</v>
      </c>
    </row>
    <row r="167" spans="2:8" hidden="1">
      <c r="B167" s="179">
        <v>37</v>
      </c>
      <c r="C167" s="179" t="s">
        <v>305</v>
      </c>
      <c r="D167" s="282">
        <v>23.37</v>
      </c>
      <c r="E167" s="179">
        <v>2</v>
      </c>
      <c r="F167" s="179" t="s">
        <v>309</v>
      </c>
      <c r="G167" s="179" t="s">
        <v>306</v>
      </c>
      <c r="H167" s="221">
        <v>6686.43</v>
      </c>
    </row>
    <row r="168" spans="2:8" hidden="1">
      <c r="B168" s="179">
        <v>40</v>
      </c>
      <c r="C168" s="179" t="s">
        <v>302</v>
      </c>
      <c r="D168" s="282">
        <v>41.23</v>
      </c>
      <c r="E168" s="179">
        <v>1</v>
      </c>
      <c r="F168" s="179" t="s">
        <v>309</v>
      </c>
      <c r="G168" s="179" t="s">
        <v>308</v>
      </c>
      <c r="H168" s="221">
        <v>6610.11</v>
      </c>
    </row>
    <row r="169" spans="2:8" hidden="1">
      <c r="B169" s="179">
        <v>41</v>
      </c>
      <c r="C169" s="179" t="s">
        <v>305</v>
      </c>
      <c r="D169" s="282">
        <v>32.965000000000003</v>
      </c>
      <c r="E169" s="179">
        <v>0</v>
      </c>
      <c r="F169" s="179" t="s">
        <v>309</v>
      </c>
      <c r="G169" s="179" t="s">
        <v>306</v>
      </c>
      <c r="H169" s="221">
        <v>6571.02</v>
      </c>
    </row>
    <row r="170" spans="2:8" hidden="1">
      <c r="B170" s="179">
        <v>38</v>
      </c>
      <c r="C170" s="179" t="s">
        <v>302</v>
      </c>
      <c r="D170" s="282">
        <v>27.835000000000001</v>
      </c>
      <c r="E170" s="179">
        <v>2</v>
      </c>
      <c r="F170" s="179" t="s">
        <v>309</v>
      </c>
      <c r="G170" s="179" t="s">
        <v>306</v>
      </c>
      <c r="H170" s="221">
        <v>6455.86</v>
      </c>
    </row>
    <row r="171" spans="2:8" hidden="1">
      <c r="B171" s="179">
        <v>37</v>
      </c>
      <c r="C171" s="179" t="s">
        <v>302</v>
      </c>
      <c r="D171" s="282">
        <v>29.83</v>
      </c>
      <c r="E171" s="179">
        <v>2</v>
      </c>
      <c r="F171" s="179" t="s">
        <v>309</v>
      </c>
      <c r="G171" s="179" t="s">
        <v>308</v>
      </c>
      <c r="H171" s="221">
        <v>6406.41</v>
      </c>
    </row>
    <row r="172" spans="2:8" hidden="1">
      <c r="B172" s="179">
        <v>40</v>
      </c>
      <c r="C172" s="179" t="s">
        <v>302</v>
      </c>
      <c r="D172" s="282">
        <v>26.315000000000001</v>
      </c>
      <c r="E172" s="179">
        <v>1</v>
      </c>
      <c r="F172" s="179" t="s">
        <v>309</v>
      </c>
      <c r="G172" s="179" t="s">
        <v>306</v>
      </c>
      <c r="H172" s="221">
        <v>6389.38</v>
      </c>
    </row>
    <row r="173" spans="2:8" hidden="1">
      <c r="B173" s="179">
        <v>32</v>
      </c>
      <c r="C173" s="179" t="s">
        <v>305</v>
      </c>
      <c r="D173" s="282">
        <v>37.145000000000003</v>
      </c>
      <c r="E173" s="179">
        <v>3</v>
      </c>
      <c r="F173" s="179" t="s">
        <v>309</v>
      </c>
      <c r="G173" s="179" t="s">
        <v>308</v>
      </c>
      <c r="H173" s="221">
        <v>6334.34</v>
      </c>
    </row>
    <row r="174" spans="2:8" hidden="1">
      <c r="B174" s="179">
        <v>37</v>
      </c>
      <c r="C174" s="179" t="s">
        <v>305</v>
      </c>
      <c r="D174" s="282">
        <v>30.8</v>
      </c>
      <c r="E174" s="179">
        <v>2</v>
      </c>
      <c r="F174" s="179" t="s">
        <v>309</v>
      </c>
      <c r="G174" s="179" t="s">
        <v>307</v>
      </c>
      <c r="H174" s="221">
        <v>6313.76</v>
      </c>
    </row>
    <row r="175" spans="2:8" hidden="1">
      <c r="B175" s="179">
        <v>41</v>
      </c>
      <c r="C175" s="179" t="s">
        <v>302</v>
      </c>
      <c r="D175" s="282">
        <v>21.78</v>
      </c>
      <c r="E175" s="179">
        <v>1</v>
      </c>
      <c r="F175" s="179" t="s">
        <v>309</v>
      </c>
      <c r="G175" s="179" t="s">
        <v>307</v>
      </c>
      <c r="H175" s="221">
        <v>6272.48</v>
      </c>
    </row>
    <row r="176" spans="2:8" hidden="1">
      <c r="B176" s="179">
        <v>37</v>
      </c>
      <c r="C176" s="179" t="s">
        <v>302</v>
      </c>
      <c r="D176" s="282">
        <v>28.024999999999999</v>
      </c>
      <c r="E176" s="179">
        <v>2</v>
      </c>
      <c r="F176" s="179" t="s">
        <v>309</v>
      </c>
      <c r="G176" s="179" t="s">
        <v>306</v>
      </c>
      <c r="H176" s="221">
        <v>6203.9</v>
      </c>
    </row>
    <row r="177" spans="2:8" hidden="1">
      <c r="B177" s="179">
        <v>41</v>
      </c>
      <c r="C177" s="179" t="s">
        <v>305</v>
      </c>
      <c r="D177" s="282">
        <v>31.6</v>
      </c>
      <c r="E177" s="179">
        <v>0</v>
      </c>
      <c r="F177" s="179" t="s">
        <v>309</v>
      </c>
      <c r="G177" s="179" t="s">
        <v>304</v>
      </c>
      <c r="H177" s="221">
        <v>6186.13</v>
      </c>
    </row>
    <row r="178" spans="2:8" hidden="1">
      <c r="B178" s="179">
        <v>32</v>
      </c>
      <c r="C178" s="179" t="s">
        <v>305</v>
      </c>
      <c r="D178" s="282">
        <v>33.155000000000001</v>
      </c>
      <c r="E178" s="179">
        <v>3</v>
      </c>
      <c r="F178" s="179" t="s">
        <v>309</v>
      </c>
      <c r="G178" s="179" t="s">
        <v>306</v>
      </c>
      <c r="H178" s="221">
        <v>6128.8</v>
      </c>
    </row>
    <row r="179" spans="2:8" hidden="1">
      <c r="B179" s="179">
        <v>38</v>
      </c>
      <c r="C179" s="179" t="s">
        <v>302</v>
      </c>
      <c r="D179" s="282">
        <v>34.700000000000003</v>
      </c>
      <c r="E179" s="179">
        <v>2</v>
      </c>
      <c r="F179" s="179" t="s">
        <v>309</v>
      </c>
      <c r="G179" s="179" t="s">
        <v>304</v>
      </c>
      <c r="H179" s="221">
        <v>6082.41</v>
      </c>
    </row>
    <row r="180" spans="2:8" hidden="1">
      <c r="B180" s="179">
        <v>38</v>
      </c>
      <c r="C180" s="179" t="s">
        <v>302</v>
      </c>
      <c r="D180" s="282">
        <v>37.049999999999997</v>
      </c>
      <c r="E180" s="179">
        <v>1</v>
      </c>
      <c r="F180" s="179" t="s">
        <v>309</v>
      </c>
      <c r="G180" s="179" t="s">
        <v>308</v>
      </c>
      <c r="H180" s="221">
        <v>6079.67</v>
      </c>
    </row>
    <row r="181" spans="2:8" hidden="1">
      <c r="B181" s="179">
        <v>34</v>
      </c>
      <c r="C181" s="179" t="s">
        <v>305</v>
      </c>
      <c r="D181" s="282">
        <v>37.335000000000001</v>
      </c>
      <c r="E181" s="179">
        <v>2</v>
      </c>
      <c r="F181" s="179" t="s">
        <v>309</v>
      </c>
      <c r="G181" s="179" t="s">
        <v>306</v>
      </c>
      <c r="H181" s="221">
        <v>5989.52</v>
      </c>
    </row>
    <row r="182" spans="2:8" hidden="1">
      <c r="B182" s="179">
        <v>40</v>
      </c>
      <c r="C182" s="179" t="s">
        <v>305</v>
      </c>
      <c r="D182" s="282">
        <v>36.19</v>
      </c>
      <c r="E182" s="179">
        <v>0</v>
      </c>
      <c r="F182" s="179" t="s">
        <v>309</v>
      </c>
      <c r="G182" s="179" t="s">
        <v>307</v>
      </c>
      <c r="H182" s="221">
        <v>5920.1</v>
      </c>
    </row>
    <row r="183" spans="2:8" hidden="1">
      <c r="B183" s="179">
        <v>35</v>
      </c>
      <c r="C183" s="179" t="s">
        <v>302</v>
      </c>
      <c r="D183" s="282">
        <v>34.770000000000003</v>
      </c>
      <c r="E183" s="179">
        <v>2</v>
      </c>
      <c r="F183" s="179" t="s">
        <v>309</v>
      </c>
      <c r="G183" s="179" t="s">
        <v>306</v>
      </c>
      <c r="H183" s="221">
        <v>5729.01</v>
      </c>
    </row>
    <row r="184" spans="2:8" hidden="1">
      <c r="B184" s="179">
        <v>39</v>
      </c>
      <c r="C184" s="179" t="s">
        <v>305</v>
      </c>
      <c r="D184" s="282">
        <v>32.799999999999997</v>
      </c>
      <c r="E184" s="179">
        <v>0</v>
      </c>
      <c r="F184" s="179" t="s">
        <v>309</v>
      </c>
      <c r="G184" s="179" t="s">
        <v>304</v>
      </c>
      <c r="H184" s="221">
        <v>5649.72</v>
      </c>
    </row>
    <row r="185" spans="2:8" hidden="1">
      <c r="B185" s="179">
        <v>33</v>
      </c>
      <c r="C185" s="179" t="s">
        <v>305</v>
      </c>
      <c r="D185" s="282">
        <v>22.135000000000002</v>
      </c>
      <c r="E185" s="179">
        <v>1</v>
      </c>
      <c r="F185" s="179" t="s">
        <v>309</v>
      </c>
      <c r="G185" s="179" t="s">
        <v>308</v>
      </c>
      <c r="H185" s="221">
        <v>5354.07</v>
      </c>
    </row>
    <row r="186" spans="2:8" hidden="1">
      <c r="B186" s="179">
        <v>30</v>
      </c>
      <c r="C186" s="179" t="s">
        <v>305</v>
      </c>
      <c r="D186" s="282">
        <v>30.9</v>
      </c>
      <c r="E186" s="179">
        <v>3</v>
      </c>
      <c r="F186" s="179" t="s">
        <v>309</v>
      </c>
      <c r="G186" s="179" t="s">
        <v>304</v>
      </c>
      <c r="H186" s="221">
        <v>5325.65</v>
      </c>
    </row>
    <row r="187" spans="2:8" hidden="1">
      <c r="B187" s="179">
        <v>32</v>
      </c>
      <c r="C187" s="179" t="s">
        <v>302</v>
      </c>
      <c r="D187" s="282">
        <v>30.8</v>
      </c>
      <c r="E187" s="179">
        <v>3</v>
      </c>
      <c r="F187" s="179" t="s">
        <v>309</v>
      </c>
      <c r="G187" s="179" t="s">
        <v>304</v>
      </c>
      <c r="H187" s="221">
        <v>5253.52</v>
      </c>
    </row>
    <row r="188" spans="2:8" hidden="1">
      <c r="B188" s="179">
        <v>35</v>
      </c>
      <c r="C188" s="179" t="s">
        <v>305</v>
      </c>
      <c r="D188" s="282">
        <v>34.799999999999997</v>
      </c>
      <c r="E188" s="179">
        <v>1</v>
      </c>
      <c r="F188" s="179" t="s">
        <v>309</v>
      </c>
      <c r="G188" s="179" t="s">
        <v>304</v>
      </c>
      <c r="H188" s="221">
        <v>5246.05</v>
      </c>
    </row>
    <row r="189" spans="2:8" hidden="1">
      <c r="B189" s="179">
        <v>32</v>
      </c>
      <c r="C189" s="179" t="s">
        <v>305</v>
      </c>
      <c r="D189" s="282">
        <v>29.8</v>
      </c>
      <c r="E189" s="179">
        <v>2</v>
      </c>
      <c r="F189" s="179" t="s">
        <v>309</v>
      </c>
      <c r="G189" s="179" t="s">
        <v>304</v>
      </c>
      <c r="H189" s="221">
        <v>5152.13</v>
      </c>
    </row>
    <row r="190" spans="2:8" hidden="1">
      <c r="B190" s="179">
        <v>29</v>
      </c>
      <c r="C190" s="179" t="s">
        <v>305</v>
      </c>
      <c r="D190" s="282">
        <v>38.83</v>
      </c>
      <c r="E190" s="179">
        <v>3</v>
      </c>
      <c r="F190" s="179" t="s">
        <v>309</v>
      </c>
      <c r="G190" s="179" t="s">
        <v>307</v>
      </c>
      <c r="H190" s="221">
        <v>5138.26</v>
      </c>
    </row>
    <row r="191" spans="2:8" hidden="1">
      <c r="B191" s="179">
        <v>35</v>
      </c>
      <c r="C191" s="179" t="s">
        <v>302</v>
      </c>
      <c r="D191" s="282">
        <v>24.13</v>
      </c>
      <c r="E191" s="179">
        <v>1</v>
      </c>
      <c r="F191" s="179" t="s">
        <v>309</v>
      </c>
      <c r="G191" s="179" t="s">
        <v>306</v>
      </c>
      <c r="H191" s="221">
        <v>5125.22</v>
      </c>
    </row>
    <row r="192" spans="2:8" hidden="1">
      <c r="B192" s="179">
        <v>37</v>
      </c>
      <c r="C192" s="179" t="s">
        <v>302</v>
      </c>
      <c r="D192" s="282">
        <v>29.64</v>
      </c>
      <c r="E192" s="179">
        <v>0</v>
      </c>
      <c r="F192" s="179" t="s">
        <v>309</v>
      </c>
      <c r="G192" s="179" t="s">
        <v>306</v>
      </c>
      <c r="H192" s="221">
        <v>5028.1499999999996</v>
      </c>
    </row>
    <row r="193" spans="2:8" hidden="1">
      <c r="B193" s="179">
        <v>34</v>
      </c>
      <c r="C193" s="179" t="s">
        <v>305</v>
      </c>
      <c r="D193" s="282">
        <v>33.700000000000003</v>
      </c>
      <c r="E193" s="179">
        <v>1</v>
      </c>
      <c r="F193" s="179" t="s">
        <v>309</v>
      </c>
      <c r="G193" s="179" t="s">
        <v>304</v>
      </c>
      <c r="H193" s="221">
        <v>5012.47</v>
      </c>
    </row>
    <row r="194" spans="2:8" hidden="1">
      <c r="B194" s="179">
        <v>34</v>
      </c>
      <c r="C194" s="179" t="s">
        <v>305</v>
      </c>
      <c r="D194" s="282">
        <v>27.5</v>
      </c>
      <c r="E194" s="179">
        <v>1</v>
      </c>
      <c r="F194" s="179" t="s">
        <v>309</v>
      </c>
      <c r="G194" s="179" t="s">
        <v>304</v>
      </c>
      <c r="H194" s="221">
        <v>5003.8500000000004</v>
      </c>
    </row>
    <row r="195" spans="2:8" hidden="1">
      <c r="B195" s="179">
        <v>34</v>
      </c>
      <c r="C195" s="179" t="s">
        <v>305</v>
      </c>
      <c r="D195" s="282">
        <v>26.73</v>
      </c>
      <c r="E195" s="179">
        <v>1</v>
      </c>
      <c r="F195" s="179" t="s">
        <v>309</v>
      </c>
      <c r="G195" s="179" t="s">
        <v>307</v>
      </c>
      <c r="H195" s="221">
        <v>5002.78</v>
      </c>
    </row>
    <row r="196" spans="2:8" hidden="1">
      <c r="B196" s="179">
        <v>31</v>
      </c>
      <c r="C196" s="179" t="s">
        <v>305</v>
      </c>
      <c r="D196" s="282">
        <v>36.630000000000003</v>
      </c>
      <c r="E196" s="179">
        <v>2</v>
      </c>
      <c r="F196" s="179" t="s">
        <v>309</v>
      </c>
      <c r="G196" s="179" t="s">
        <v>307</v>
      </c>
      <c r="H196" s="221">
        <v>4949.76</v>
      </c>
    </row>
    <row r="197" spans="2:8" hidden="1">
      <c r="B197" s="179">
        <v>29</v>
      </c>
      <c r="C197" s="179" t="s">
        <v>305</v>
      </c>
      <c r="D197" s="282">
        <v>32.11</v>
      </c>
      <c r="E197" s="179">
        <v>2</v>
      </c>
      <c r="F197" s="179" t="s">
        <v>309</v>
      </c>
      <c r="G197" s="179" t="s">
        <v>306</v>
      </c>
      <c r="H197" s="221">
        <v>4922.92</v>
      </c>
    </row>
    <row r="198" spans="2:8" hidden="1">
      <c r="B198" s="179">
        <v>36</v>
      </c>
      <c r="C198" s="179" t="s">
        <v>305</v>
      </c>
      <c r="D198" s="282">
        <v>26.2</v>
      </c>
      <c r="E198" s="179">
        <v>0</v>
      </c>
      <c r="F198" s="179" t="s">
        <v>309</v>
      </c>
      <c r="G198" s="179" t="s">
        <v>304</v>
      </c>
      <c r="H198" s="221">
        <v>4883.87</v>
      </c>
    </row>
    <row r="199" spans="2:8" hidden="1">
      <c r="B199" s="179">
        <v>20</v>
      </c>
      <c r="C199" s="179" t="s">
        <v>305</v>
      </c>
      <c r="D199" s="282">
        <v>37</v>
      </c>
      <c r="E199" s="179">
        <v>5</v>
      </c>
      <c r="F199" s="179" t="s">
        <v>309</v>
      </c>
      <c r="G199" s="179" t="s">
        <v>304</v>
      </c>
      <c r="H199" s="221">
        <v>4830.63</v>
      </c>
    </row>
    <row r="200" spans="2:8" hidden="1">
      <c r="B200" s="179">
        <v>27</v>
      </c>
      <c r="C200" s="179" t="s">
        <v>302</v>
      </c>
      <c r="D200" s="282">
        <v>18.905000000000001</v>
      </c>
      <c r="E200" s="179">
        <v>3</v>
      </c>
      <c r="F200" s="179" t="s">
        <v>309</v>
      </c>
      <c r="G200" s="179" t="s">
        <v>308</v>
      </c>
      <c r="H200" s="221">
        <v>4827.8999999999996</v>
      </c>
    </row>
    <row r="201" spans="2:8" hidden="1">
      <c r="B201" s="179">
        <v>19</v>
      </c>
      <c r="C201" s="179" t="s">
        <v>305</v>
      </c>
      <c r="D201" s="282">
        <v>28.6</v>
      </c>
      <c r="E201" s="179">
        <v>5</v>
      </c>
      <c r="F201" s="179" t="s">
        <v>309</v>
      </c>
      <c r="G201" s="179" t="s">
        <v>304</v>
      </c>
      <c r="H201" s="221">
        <v>4687.8</v>
      </c>
    </row>
    <row r="202" spans="2:8" hidden="1">
      <c r="B202" s="179">
        <v>37</v>
      </c>
      <c r="C202" s="179" t="s">
        <v>302</v>
      </c>
      <c r="D202" s="282">
        <v>30.8</v>
      </c>
      <c r="E202" s="179">
        <v>0</v>
      </c>
      <c r="F202" s="179" t="s">
        <v>309</v>
      </c>
      <c r="G202" s="179" t="s">
        <v>304</v>
      </c>
      <c r="H202" s="221">
        <v>4646.76</v>
      </c>
    </row>
    <row r="203" spans="2:8" hidden="1">
      <c r="B203" s="179">
        <v>25</v>
      </c>
      <c r="C203" s="179" t="s">
        <v>302</v>
      </c>
      <c r="D203" s="282">
        <v>33.659999999999997</v>
      </c>
      <c r="E203" s="179">
        <v>4</v>
      </c>
      <c r="F203" s="179" t="s">
        <v>309</v>
      </c>
      <c r="G203" s="179" t="s">
        <v>307</v>
      </c>
      <c r="H203" s="221">
        <v>4504.66</v>
      </c>
    </row>
    <row r="204" spans="2:8" hidden="1">
      <c r="B204" s="179">
        <v>31</v>
      </c>
      <c r="C204" s="179" t="s">
        <v>302</v>
      </c>
      <c r="D204" s="282">
        <v>38.39</v>
      </c>
      <c r="E204" s="179">
        <v>2</v>
      </c>
      <c r="F204" s="179" t="s">
        <v>309</v>
      </c>
      <c r="G204" s="179" t="s">
        <v>307</v>
      </c>
      <c r="H204" s="221">
        <v>4463.21</v>
      </c>
    </row>
    <row r="205" spans="2:8" hidden="1">
      <c r="B205" s="179">
        <v>28</v>
      </c>
      <c r="C205" s="179" t="s">
        <v>302</v>
      </c>
      <c r="D205" s="282">
        <v>33</v>
      </c>
      <c r="E205" s="179">
        <v>3</v>
      </c>
      <c r="F205" s="179" t="s">
        <v>309</v>
      </c>
      <c r="G205" s="179" t="s">
        <v>307</v>
      </c>
      <c r="H205" s="221">
        <v>4449.46</v>
      </c>
    </row>
    <row r="206" spans="2:8" hidden="1">
      <c r="B206" s="179">
        <v>31</v>
      </c>
      <c r="C206" s="179" t="s">
        <v>302</v>
      </c>
      <c r="D206" s="282">
        <v>26.885000000000002</v>
      </c>
      <c r="E206" s="179">
        <v>1</v>
      </c>
      <c r="F206" s="179" t="s">
        <v>309</v>
      </c>
      <c r="G206" s="179" t="s">
        <v>308</v>
      </c>
      <c r="H206" s="221">
        <v>4441.21</v>
      </c>
    </row>
    <row r="207" spans="2:8" hidden="1">
      <c r="B207" s="179">
        <v>28</v>
      </c>
      <c r="C207" s="179" t="s">
        <v>305</v>
      </c>
      <c r="D207" s="282">
        <v>28.88</v>
      </c>
      <c r="E207" s="179">
        <v>1</v>
      </c>
      <c r="F207" s="179" t="s">
        <v>309</v>
      </c>
      <c r="G207" s="179" t="s">
        <v>308</v>
      </c>
      <c r="H207" s="221">
        <v>4337.74</v>
      </c>
    </row>
    <row r="208" spans="2:8" hidden="1">
      <c r="B208" s="179">
        <v>30</v>
      </c>
      <c r="C208" s="179" t="s">
        <v>305</v>
      </c>
      <c r="D208" s="282">
        <v>32.4</v>
      </c>
      <c r="E208" s="179">
        <v>1</v>
      </c>
      <c r="F208" s="179" t="s">
        <v>309</v>
      </c>
      <c r="G208" s="179" t="s">
        <v>304</v>
      </c>
      <c r="H208" s="221">
        <v>4149.74</v>
      </c>
    </row>
    <row r="209" spans="2:8" hidden="1">
      <c r="B209" s="179">
        <v>28</v>
      </c>
      <c r="C209" s="179" t="s">
        <v>305</v>
      </c>
      <c r="D209" s="282">
        <v>25.934999999999999</v>
      </c>
      <c r="E209" s="179">
        <v>1</v>
      </c>
      <c r="F209" s="179" t="s">
        <v>309</v>
      </c>
      <c r="G209" s="179" t="s">
        <v>306</v>
      </c>
      <c r="H209" s="221">
        <v>4133.6400000000003</v>
      </c>
    </row>
    <row r="210" spans="2:8" hidden="1">
      <c r="B210" s="179">
        <v>22</v>
      </c>
      <c r="C210" s="179" t="s">
        <v>302</v>
      </c>
      <c r="D210" s="282">
        <v>19.95</v>
      </c>
      <c r="E210" s="179">
        <v>3</v>
      </c>
      <c r="F210" s="179" t="s">
        <v>309</v>
      </c>
      <c r="G210" s="179" t="s">
        <v>308</v>
      </c>
      <c r="H210" s="221">
        <v>4005.42</v>
      </c>
    </row>
    <row r="211" spans="2:8" hidden="1">
      <c r="B211" s="179">
        <v>26</v>
      </c>
      <c r="C211" s="179" t="s">
        <v>305</v>
      </c>
      <c r="D211" s="282">
        <v>29.92</v>
      </c>
      <c r="E211" s="179">
        <v>2</v>
      </c>
      <c r="F211" s="179" t="s">
        <v>309</v>
      </c>
      <c r="G211" s="179" t="s">
        <v>307</v>
      </c>
      <c r="H211" s="221">
        <v>3981.98</v>
      </c>
    </row>
    <row r="212" spans="2:8" hidden="1">
      <c r="B212" s="179">
        <v>29</v>
      </c>
      <c r="C212" s="179" t="s">
        <v>305</v>
      </c>
      <c r="D212" s="282">
        <v>29.59</v>
      </c>
      <c r="E212" s="179">
        <v>1</v>
      </c>
      <c r="F212" s="179" t="s">
        <v>309</v>
      </c>
      <c r="G212" s="179" t="s">
        <v>307</v>
      </c>
      <c r="H212" s="221">
        <v>3947.41</v>
      </c>
    </row>
    <row r="213" spans="2:8" hidden="1">
      <c r="B213" s="179">
        <v>26</v>
      </c>
      <c r="C213" s="179" t="s">
        <v>302</v>
      </c>
      <c r="D213" s="282">
        <v>30.875</v>
      </c>
      <c r="E213" s="179">
        <v>2</v>
      </c>
      <c r="F213" s="179" t="s">
        <v>309</v>
      </c>
      <c r="G213" s="179" t="s">
        <v>306</v>
      </c>
      <c r="H213" s="221">
        <v>3877.3</v>
      </c>
    </row>
    <row r="214" spans="2:8" hidden="1">
      <c r="B214" s="179">
        <v>32</v>
      </c>
      <c r="C214" s="179" t="s">
        <v>302</v>
      </c>
      <c r="D214" s="282">
        <v>28.88</v>
      </c>
      <c r="E214" s="179">
        <v>0</v>
      </c>
      <c r="F214" s="179" t="s">
        <v>309</v>
      </c>
      <c r="G214" s="179" t="s">
        <v>306</v>
      </c>
      <c r="H214" s="221">
        <v>3866.86</v>
      </c>
    </row>
    <row r="215" spans="2:8" hidden="1">
      <c r="B215" s="179">
        <v>28</v>
      </c>
      <c r="C215" s="179" t="s">
        <v>305</v>
      </c>
      <c r="D215" s="282">
        <v>37.619999999999997</v>
      </c>
      <c r="E215" s="179">
        <v>1</v>
      </c>
      <c r="F215" s="179" t="s">
        <v>309</v>
      </c>
      <c r="G215" s="179" t="s">
        <v>307</v>
      </c>
      <c r="H215" s="221">
        <v>3766.88</v>
      </c>
    </row>
    <row r="216" spans="2:8" hidden="1">
      <c r="B216" s="179">
        <v>31</v>
      </c>
      <c r="C216" s="179" t="s">
        <v>305</v>
      </c>
      <c r="D216" s="282">
        <v>25.74</v>
      </c>
      <c r="E216" s="179">
        <v>0</v>
      </c>
      <c r="F216" s="179" t="s">
        <v>309</v>
      </c>
      <c r="G216" s="179" t="s">
        <v>307</v>
      </c>
      <c r="H216" s="221">
        <v>3756.62</v>
      </c>
    </row>
    <row r="217" spans="2:8" hidden="1">
      <c r="B217" s="179">
        <v>30</v>
      </c>
      <c r="C217" s="179" t="s">
        <v>302</v>
      </c>
      <c r="D217" s="282">
        <v>25.46</v>
      </c>
      <c r="E217" s="179">
        <v>0</v>
      </c>
      <c r="F217" s="179" t="s">
        <v>309</v>
      </c>
      <c r="G217" s="179" t="s">
        <v>308</v>
      </c>
      <c r="H217" s="221">
        <v>3645.09</v>
      </c>
    </row>
    <row r="218" spans="2:8" hidden="1">
      <c r="B218" s="179">
        <v>21</v>
      </c>
      <c r="C218" s="179" t="s">
        <v>305</v>
      </c>
      <c r="D218" s="282">
        <v>33.630000000000003</v>
      </c>
      <c r="E218" s="179">
        <v>2</v>
      </c>
      <c r="F218" s="179" t="s">
        <v>309</v>
      </c>
      <c r="G218" s="179" t="s">
        <v>306</v>
      </c>
      <c r="H218" s="221">
        <v>3579.83</v>
      </c>
    </row>
    <row r="219" spans="2:8" hidden="1">
      <c r="B219" s="179">
        <v>28</v>
      </c>
      <c r="C219" s="179" t="s">
        <v>305</v>
      </c>
      <c r="D219" s="282">
        <v>34.770000000000003</v>
      </c>
      <c r="E219" s="179">
        <v>0</v>
      </c>
      <c r="F219" s="179" t="s">
        <v>309</v>
      </c>
      <c r="G219" s="179" t="s">
        <v>306</v>
      </c>
      <c r="H219" s="221">
        <v>3556.92</v>
      </c>
    </row>
    <row r="220" spans="2:8" hidden="1">
      <c r="B220" s="179">
        <v>24</v>
      </c>
      <c r="C220" s="179" t="s">
        <v>302</v>
      </c>
      <c r="D220" s="282">
        <v>28.5</v>
      </c>
      <c r="E220" s="179">
        <v>2</v>
      </c>
      <c r="F220" s="179" t="s">
        <v>309</v>
      </c>
      <c r="G220" s="179" t="s">
        <v>306</v>
      </c>
      <c r="H220" s="221">
        <v>3537.7</v>
      </c>
    </row>
    <row r="221" spans="2:8" hidden="1">
      <c r="B221" s="179">
        <v>26</v>
      </c>
      <c r="C221" s="179" t="s">
        <v>302</v>
      </c>
      <c r="D221" s="282">
        <v>32.49</v>
      </c>
      <c r="E221" s="179">
        <v>1</v>
      </c>
      <c r="F221" s="179" t="s">
        <v>309</v>
      </c>
      <c r="G221" s="179" t="s">
        <v>308</v>
      </c>
      <c r="H221" s="221">
        <v>3490.55</v>
      </c>
    </row>
    <row r="222" spans="2:8" hidden="1">
      <c r="B222" s="179">
        <v>18</v>
      </c>
      <c r="C222" s="179" t="s">
        <v>305</v>
      </c>
      <c r="D222" s="282">
        <v>38.664999999999999</v>
      </c>
      <c r="E222" s="179">
        <v>2</v>
      </c>
      <c r="F222" s="179" t="s">
        <v>309</v>
      </c>
      <c r="G222" s="179" t="s">
        <v>308</v>
      </c>
      <c r="H222" s="221">
        <v>3393.36</v>
      </c>
    </row>
    <row r="223" spans="2:8" hidden="1">
      <c r="B223" s="179">
        <v>26</v>
      </c>
      <c r="C223" s="179" t="s">
        <v>305</v>
      </c>
      <c r="D223" s="282">
        <v>29.92</v>
      </c>
      <c r="E223" s="179">
        <v>1</v>
      </c>
      <c r="F223" s="179" t="s">
        <v>309</v>
      </c>
      <c r="G223" s="179" t="s">
        <v>307</v>
      </c>
      <c r="H223" s="221">
        <v>3392.98</v>
      </c>
    </row>
    <row r="224" spans="2:8" hidden="1">
      <c r="B224" s="179">
        <v>26</v>
      </c>
      <c r="C224" s="179" t="s">
        <v>305</v>
      </c>
      <c r="D224" s="282">
        <v>28.785</v>
      </c>
      <c r="E224" s="179">
        <v>0</v>
      </c>
      <c r="F224" s="179" t="s">
        <v>309</v>
      </c>
      <c r="G224" s="179" t="s">
        <v>308</v>
      </c>
      <c r="H224" s="221">
        <v>3385.4</v>
      </c>
    </row>
    <row r="225" spans="2:8" hidden="1">
      <c r="B225" s="179">
        <v>24</v>
      </c>
      <c r="C225" s="179" t="s">
        <v>305</v>
      </c>
      <c r="D225" s="282">
        <v>26.6</v>
      </c>
      <c r="E225" s="179">
        <v>0</v>
      </c>
      <c r="F225" s="179" t="s">
        <v>309</v>
      </c>
      <c r="G225" s="179" t="s">
        <v>308</v>
      </c>
      <c r="H225" s="221">
        <v>3046.06</v>
      </c>
    </row>
    <row r="226" spans="2:8" hidden="1">
      <c r="B226" s="179">
        <v>29</v>
      </c>
      <c r="C226" s="179" t="s">
        <v>302</v>
      </c>
      <c r="D226" s="282">
        <v>27.94</v>
      </c>
      <c r="E226" s="179">
        <v>0</v>
      </c>
      <c r="F226" s="179" t="s">
        <v>309</v>
      </c>
      <c r="G226" s="179" t="s">
        <v>307</v>
      </c>
      <c r="H226" s="221">
        <v>2867.12</v>
      </c>
    </row>
    <row r="227" spans="2:8" hidden="1">
      <c r="B227" s="179">
        <v>24</v>
      </c>
      <c r="C227" s="179" t="s">
        <v>305</v>
      </c>
      <c r="D227" s="282">
        <v>33.344999999999999</v>
      </c>
      <c r="E227" s="179">
        <v>0</v>
      </c>
      <c r="F227" s="179" t="s">
        <v>309</v>
      </c>
      <c r="G227" s="179" t="s">
        <v>306</v>
      </c>
      <c r="H227" s="221">
        <v>2855.44</v>
      </c>
    </row>
    <row r="228" spans="2:8" hidden="1">
      <c r="B228" s="179">
        <v>23</v>
      </c>
      <c r="C228" s="179" t="s">
        <v>302</v>
      </c>
      <c r="D228" s="282">
        <v>17.385000000000002</v>
      </c>
      <c r="E228" s="179">
        <v>1</v>
      </c>
      <c r="F228" s="179" t="s">
        <v>309</v>
      </c>
      <c r="G228" s="179" t="s">
        <v>306</v>
      </c>
      <c r="H228" s="221">
        <v>2775.19</v>
      </c>
    </row>
    <row r="229" spans="2:8" hidden="1">
      <c r="B229" s="179">
        <v>22</v>
      </c>
      <c r="C229" s="179" t="s">
        <v>305</v>
      </c>
      <c r="D229" s="282">
        <v>39.805</v>
      </c>
      <c r="E229" s="179">
        <v>0</v>
      </c>
      <c r="F229" s="179" t="s">
        <v>309</v>
      </c>
      <c r="G229" s="179" t="s">
        <v>308</v>
      </c>
      <c r="H229" s="221">
        <v>2755.02</v>
      </c>
    </row>
    <row r="230" spans="2:8" hidden="1">
      <c r="B230" s="179">
        <v>25</v>
      </c>
      <c r="C230" s="179" t="s">
        <v>302</v>
      </c>
      <c r="D230" s="282">
        <v>26.22</v>
      </c>
      <c r="E230" s="179">
        <v>0</v>
      </c>
      <c r="F230" s="179" t="s">
        <v>309</v>
      </c>
      <c r="G230" s="179" t="s">
        <v>308</v>
      </c>
      <c r="H230" s="221">
        <v>2721.32</v>
      </c>
    </row>
    <row r="231" spans="2:8" hidden="1">
      <c r="B231" s="179">
        <v>19</v>
      </c>
      <c r="C231" s="179" t="s">
        <v>305</v>
      </c>
      <c r="D231" s="282">
        <v>31.824999999999999</v>
      </c>
      <c r="E231" s="179">
        <v>1</v>
      </c>
      <c r="F231" s="179" t="s">
        <v>309</v>
      </c>
      <c r="G231" s="179" t="s">
        <v>306</v>
      </c>
      <c r="H231" s="221">
        <v>2719.28</v>
      </c>
    </row>
    <row r="232" spans="2:8" hidden="1">
      <c r="B232" s="179">
        <v>28</v>
      </c>
      <c r="C232" s="179" t="s">
        <v>302</v>
      </c>
      <c r="D232" s="282">
        <v>38.06</v>
      </c>
      <c r="E232" s="179">
        <v>0</v>
      </c>
      <c r="F232" s="179" t="s">
        <v>309</v>
      </c>
      <c r="G232" s="179" t="s">
        <v>307</v>
      </c>
      <c r="H232" s="221">
        <v>2689.5</v>
      </c>
    </row>
    <row r="233" spans="2:8" hidden="1">
      <c r="B233" s="179">
        <v>27</v>
      </c>
      <c r="C233" s="179" t="s">
        <v>302</v>
      </c>
      <c r="D233" s="282">
        <v>23.1</v>
      </c>
      <c r="E233" s="179">
        <v>0</v>
      </c>
      <c r="F233" s="179" t="s">
        <v>309</v>
      </c>
      <c r="G233" s="179" t="s">
        <v>307</v>
      </c>
      <c r="H233" s="221">
        <v>2483.7399999999998</v>
      </c>
    </row>
    <row r="234" spans="2:8" hidden="1">
      <c r="B234" s="179">
        <v>20</v>
      </c>
      <c r="C234" s="179" t="s">
        <v>305</v>
      </c>
      <c r="D234" s="282">
        <v>28.785</v>
      </c>
      <c r="E234" s="179">
        <v>0</v>
      </c>
      <c r="F234" s="179" t="s">
        <v>309</v>
      </c>
      <c r="G234" s="179" t="s">
        <v>308</v>
      </c>
      <c r="H234" s="221">
        <v>2457.21</v>
      </c>
    </row>
    <row r="235" spans="2:8" hidden="1">
      <c r="B235" s="179">
        <v>21</v>
      </c>
      <c r="C235" s="179" t="s">
        <v>305</v>
      </c>
      <c r="D235" s="282">
        <v>35.72</v>
      </c>
      <c r="E235" s="179">
        <v>0</v>
      </c>
      <c r="F235" s="179" t="s">
        <v>309</v>
      </c>
      <c r="G235" s="179" t="s">
        <v>306</v>
      </c>
      <c r="H235" s="221">
        <v>2404.73</v>
      </c>
    </row>
    <row r="236" spans="2:8" hidden="1">
      <c r="B236" s="179">
        <v>23</v>
      </c>
      <c r="C236" s="179" t="s">
        <v>302</v>
      </c>
      <c r="D236" s="282">
        <v>23.844999999999999</v>
      </c>
      <c r="E236" s="179">
        <v>0</v>
      </c>
      <c r="F236" s="179" t="s">
        <v>309</v>
      </c>
      <c r="G236" s="179" t="s">
        <v>308</v>
      </c>
      <c r="H236" s="221">
        <v>2395.17</v>
      </c>
    </row>
    <row r="237" spans="2:8" hidden="1">
      <c r="B237" s="179">
        <v>19</v>
      </c>
      <c r="C237" s="179" t="s">
        <v>305</v>
      </c>
      <c r="D237" s="282">
        <v>28.4</v>
      </c>
      <c r="E237" s="179">
        <v>1</v>
      </c>
      <c r="F237" s="179" t="s">
        <v>309</v>
      </c>
      <c r="G237" s="179" t="s">
        <v>304</v>
      </c>
      <c r="H237" s="221">
        <v>2331.52</v>
      </c>
    </row>
    <row r="238" spans="2:8" hidden="1">
      <c r="B238" s="179">
        <v>26</v>
      </c>
      <c r="C238" s="179" t="s">
        <v>302</v>
      </c>
      <c r="D238" s="282">
        <v>20.8</v>
      </c>
      <c r="E238" s="179">
        <v>0</v>
      </c>
      <c r="F238" s="179" t="s">
        <v>309</v>
      </c>
      <c r="G238" s="179" t="s">
        <v>304</v>
      </c>
      <c r="H238" s="221">
        <v>2302.3000000000002</v>
      </c>
    </row>
    <row r="239" spans="2:8" hidden="1">
      <c r="B239" s="179">
        <v>20</v>
      </c>
      <c r="C239" s="179" t="s">
        <v>305</v>
      </c>
      <c r="D239" s="282">
        <v>28.975000000000001</v>
      </c>
      <c r="E239" s="179">
        <v>0</v>
      </c>
      <c r="F239" s="179" t="s">
        <v>309</v>
      </c>
      <c r="G239" s="179" t="s">
        <v>306</v>
      </c>
      <c r="H239" s="221">
        <v>2257.48</v>
      </c>
    </row>
    <row r="240" spans="2:8" hidden="1">
      <c r="B240" s="179">
        <v>18</v>
      </c>
      <c r="C240" s="179" t="s">
        <v>305</v>
      </c>
      <c r="D240" s="282">
        <v>35.625</v>
      </c>
      <c r="E240" s="179">
        <v>0</v>
      </c>
      <c r="F240" s="179" t="s">
        <v>309</v>
      </c>
      <c r="G240" s="179" t="s">
        <v>308</v>
      </c>
      <c r="H240" s="221">
        <v>2211.13</v>
      </c>
    </row>
    <row r="241" spans="2:8" hidden="1">
      <c r="B241" s="179">
        <v>18</v>
      </c>
      <c r="C241" s="179" t="s">
        <v>305</v>
      </c>
      <c r="D241" s="282">
        <v>26.315000000000001</v>
      </c>
      <c r="E241" s="179">
        <v>0</v>
      </c>
      <c r="F241" s="179" t="s">
        <v>309</v>
      </c>
      <c r="G241" s="179" t="s">
        <v>308</v>
      </c>
      <c r="H241" s="221">
        <v>2198.19</v>
      </c>
    </row>
    <row r="242" spans="2:8" hidden="1">
      <c r="B242" s="179">
        <v>22</v>
      </c>
      <c r="C242" s="179" t="s">
        <v>305</v>
      </c>
      <c r="D242" s="282">
        <v>36</v>
      </c>
      <c r="E242" s="179">
        <v>0</v>
      </c>
      <c r="F242" s="179" t="s">
        <v>309</v>
      </c>
      <c r="G242" s="179" t="s">
        <v>304</v>
      </c>
      <c r="H242" s="221">
        <v>2166.73</v>
      </c>
    </row>
    <row r="243" spans="2:8" hidden="1">
      <c r="B243" s="179">
        <v>22</v>
      </c>
      <c r="C243" s="179" t="s">
        <v>305</v>
      </c>
      <c r="D243" s="282">
        <v>28.05</v>
      </c>
      <c r="E243" s="179">
        <v>0</v>
      </c>
      <c r="F243" s="179" t="s">
        <v>309</v>
      </c>
      <c r="G243" s="179" t="s">
        <v>307</v>
      </c>
      <c r="H243" s="221">
        <v>2155.6799999999998</v>
      </c>
    </row>
    <row r="244" spans="2:8" hidden="1">
      <c r="B244" s="179">
        <v>25</v>
      </c>
      <c r="C244" s="179" t="s">
        <v>302</v>
      </c>
      <c r="D244" s="282">
        <v>25.74</v>
      </c>
      <c r="E244" s="179">
        <v>0</v>
      </c>
      <c r="F244" s="179" t="s">
        <v>309</v>
      </c>
      <c r="G244" s="179" t="s">
        <v>307</v>
      </c>
      <c r="H244" s="221">
        <v>2137.65</v>
      </c>
    </row>
    <row r="245" spans="2:8" hidden="1">
      <c r="B245" s="179">
        <v>19</v>
      </c>
      <c r="C245" s="179" t="s">
        <v>305</v>
      </c>
      <c r="D245" s="282">
        <v>32.11</v>
      </c>
      <c r="E245" s="179">
        <v>0</v>
      </c>
      <c r="F245" s="179" t="s">
        <v>309</v>
      </c>
      <c r="G245" s="179" t="s">
        <v>306</v>
      </c>
      <c r="H245" s="221">
        <v>2130.6799999999998</v>
      </c>
    </row>
    <row r="246" spans="2:8" hidden="1">
      <c r="B246" s="179">
        <v>22</v>
      </c>
      <c r="C246" s="179" t="s">
        <v>302</v>
      </c>
      <c r="D246" s="282">
        <v>25.175000000000001</v>
      </c>
      <c r="E246" s="179">
        <v>0</v>
      </c>
      <c r="F246" s="179" t="s">
        <v>309</v>
      </c>
      <c r="G246" s="179" t="s">
        <v>306</v>
      </c>
      <c r="H246" s="221">
        <v>2045.69</v>
      </c>
    </row>
    <row r="247" spans="2:8" hidden="1">
      <c r="B247" s="179">
        <v>21</v>
      </c>
      <c r="C247" s="179" t="s">
        <v>305</v>
      </c>
      <c r="D247" s="282">
        <v>39.49</v>
      </c>
      <c r="E247" s="179">
        <v>0</v>
      </c>
      <c r="F247" s="179" t="s">
        <v>309</v>
      </c>
      <c r="G247" s="179" t="s">
        <v>307</v>
      </c>
      <c r="H247" s="221">
        <v>2026.97</v>
      </c>
    </row>
    <row r="248" spans="2:8" hidden="1">
      <c r="B248" s="179">
        <v>24</v>
      </c>
      <c r="C248" s="179" t="s">
        <v>302</v>
      </c>
      <c r="D248" s="282">
        <v>35.86</v>
      </c>
      <c r="E248" s="179">
        <v>0</v>
      </c>
      <c r="F248" s="179" t="s">
        <v>309</v>
      </c>
      <c r="G248" s="179" t="s">
        <v>307</v>
      </c>
      <c r="H248" s="221">
        <v>1986.93</v>
      </c>
    </row>
    <row r="249" spans="2:8" hidden="1">
      <c r="B249" s="179">
        <v>20</v>
      </c>
      <c r="C249" s="179" t="s">
        <v>302</v>
      </c>
      <c r="D249" s="282">
        <v>33</v>
      </c>
      <c r="E249" s="179">
        <v>1</v>
      </c>
      <c r="F249" s="179" t="s">
        <v>309</v>
      </c>
      <c r="G249" s="179" t="s">
        <v>304</v>
      </c>
      <c r="H249" s="221">
        <v>1980.07</v>
      </c>
    </row>
    <row r="250" spans="2:8" hidden="1">
      <c r="B250" s="179">
        <v>19</v>
      </c>
      <c r="C250" s="179" t="s">
        <v>302</v>
      </c>
      <c r="D250" s="282">
        <v>28.4</v>
      </c>
      <c r="E250" s="179">
        <v>1</v>
      </c>
      <c r="F250" s="179" t="s">
        <v>309</v>
      </c>
      <c r="G250" s="179" t="s">
        <v>304</v>
      </c>
      <c r="H250" s="221">
        <v>1842.52</v>
      </c>
    </row>
    <row r="251" spans="2:8" hidden="1">
      <c r="B251" s="179">
        <v>19</v>
      </c>
      <c r="C251" s="179" t="s">
        <v>302</v>
      </c>
      <c r="D251" s="282">
        <v>24.6</v>
      </c>
      <c r="E251" s="179">
        <v>1</v>
      </c>
      <c r="F251" s="179" t="s">
        <v>309</v>
      </c>
      <c r="G251" s="179" t="s">
        <v>304</v>
      </c>
      <c r="H251" s="221">
        <v>1837.24</v>
      </c>
    </row>
    <row r="252" spans="2:8" hidden="1">
      <c r="B252" s="179">
        <v>19</v>
      </c>
      <c r="C252" s="179" t="s">
        <v>302</v>
      </c>
      <c r="D252" s="282">
        <v>20.9</v>
      </c>
      <c r="E252" s="179">
        <v>1</v>
      </c>
      <c r="F252" s="179" t="s">
        <v>309</v>
      </c>
      <c r="G252" s="179" t="s">
        <v>304</v>
      </c>
      <c r="H252" s="221">
        <v>1832.09</v>
      </c>
    </row>
    <row r="253" spans="2:8" hidden="1">
      <c r="B253" s="179">
        <v>23</v>
      </c>
      <c r="C253" s="179" t="s">
        <v>302</v>
      </c>
      <c r="D253" s="282">
        <v>34.4</v>
      </c>
      <c r="E253" s="179">
        <v>0</v>
      </c>
      <c r="F253" s="179" t="s">
        <v>309</v>
      </c>
      <c r="G253" s="179" t="s">
        <v>304</v>
      </c>
      <c r="H253" s="221">
        <v>1826.84</v>
      </c>
    </row>
    <row r="254" spans="2:8" hidden="1">
      <c r="B254" s="179">
        <v>19</v>
      </c>
      <c r="C254" s="179" t="s">
        <v>305</v>
      </c>
      <c r="D254" s="282">
        <v>28.9</v>
      </c>
      <c r="E254" s="179">
        <v>0</v>
      </c>
      <c r="F254" s="179" t="s">
        <v>309</v>
      </c>
      <c r="G254" s="179" t="s">
        <v>304</v>
      </c>
      <c r="H254" s="221">
        <v>1743.21</v>
      </c>
    </row>
    <row r="255" spans="2:8" hidden="1">
      <c r="B255" s="179">
        <v>19</v>
      </c>
      <c r="C255" s="179" t="s">
        <v>305</v>
      </c>
      <c r="D255" s="282">
        <v>17.8</v>
      </c>
      <c r="E255" s="179">
        <v>0</v>
      </c>
      <c r="F255" s="179" t="s">
        <v>309</v>
      </c>
      <c r="G255" s="179" t="s">
        <v>304</v>
      </c>
      <c r="H255" s="221">
        <v>1727.79</v>
      </c>
    </row>
    <row r="256" spans="2:8" hidden="1">
      <c r="B256" s="179">
        <v>18</v>
      </c>
      <c r="C256" s="179" t="s">
        <v>302</v>
      </c>
      <c r="D256" s="282">
        <v>33.770000000000003</v>
      </c>
      <c r="E256" s="179">
        <v>1</v>
      </c>
      <c r="F256" s="179" t="s">
        <v>309</v>
      </c>
      <c r="G256" s="179" t="s">
        <v>307</v>
      </c>
      <c r="H256" s="221">
        <v>1725.55</v>
      </c>
    </row>
    <row r="257" spans="2:8" hidden="1">
      <c r="B257" s="179">
        <v>18</v>
      </c>
      <c r="C257" s="179" t="s">
        <v>302</v>
      </c>
      <c r="D257" s="282">
        <v>23.75</v>
      </c>
      <c r="E257" s="179">
        <v>0</v>
      </c>
      <c r="F257" s="179" t="s">
        <v>309</v>
      </c>
      <c r="G257" s="179" t="s">
        <v>308</v>
      </c>
      <c r="H257" s="221">
        <v>1705.62</v>
      </c>
    </row>
    <row r="258" spans="2:8" hidden="1">
      <c r="B258" s="179">
        <v>18</v>
      </c>
      <c r="C258" s="179" t="s">
        <v>302</v>
      </c>
      <c r="D258" s="282">
        <v>15.96</v>
      </c>
      <c r="E258" s="179">
        <v>0</v>
      </c>
      <c r="F258" s="179" t="s">
        <v>309</v>
      </c>
      <c r="G258" s="179" t="s">
        <v>308</v>
      </c>
      <c r="H258" s="221">
        <v>1694.8</v>
      </c>
    </row>
    <row r="259" spans="2:8" hidden="1">
      <c r="B259" s="179">
        <v>19</v>
      </c>
      <c r="C259" s="179" t="s">
        <v>302</v>
      </c>
      <c r="D259" s="282">
        <v>30.59</v>
      </c>
      <c r="E259" s="179">
        <v>0</v>
      </c>
      <c r="F259" s="179" t="s">
        <v>309</v>
      </c>
      <c r="G259" s="179" t="s">
        <v>306</v>
      </c>
      <c r="H259" s="221">
        <v>1639.56</v>
      </c>
    </row>
    <row r="260" spans="2:8" hidden="1">
      <c r="B260" s="179">
        <v>19</v>
      </c>
      <c r="C260" s="179" t="s">
        <v>302</v>
      </c>
      <c r="D260" s="282">
        <v>25.555</v>
      </c>
      <c r="E260" s="179">
        <v>0</v>
      </c>
      <c r="F260" s="179" t="s">
        <v>309</v>
      </c>
      <c r="G260" s="179" t="s">
        <v>306</v>
      </c>
      <c r="H260" s="221">
        <v>1632.56</v>
      </c>
    </row>
    <row r="261" spans="2:8" hidden="1">
      <c r="B261" s="179">
        <v>18</v>
      </c>
      <c r="C261" s="179" t="s">
        <v>305</v>
      </c>
      <c r="D261" s="282">
        <v>38.28</v>
      </c>
      <c r="E261" s="179">
        <v>0</v>
      </c>
      <c r="F261" s="179" t="s">
        <v>309</v>
      </c>
      <c r="G261" s="179" t="s">
        <v>307</v>
      </c>
      <c r="H261" s="221">
        <v>1631.82</v>
      </c>
    </row>
    <row r="262" spans="2:8" hidden="1">
      <c r="B262" s="179">
        <v>19</v>
      </c>
      <c r="C262" s="179" t="s">
        <v>302</v>
      </c>
      <c r="D262" s="282">
        <v>20.425000000000001</v>
      </c>
      <c r="E262" s="179">
        <v>0</v>
      </c>
      <c r="F262" s="179" t="s">
        <v>309</v>
      </c>
      <c r="G262" s="179" t="s">
        <v>306</v>
      </c>
      <c r="H262" s="221">
        <v>1625.43</v>
      </c>
    </row>
    <row r="263" spans="2:8" hidden="1">
      <c r="B263" s="179">
        <v>18</v>
      </c>
      <c r="C263" s="179" t="s">
        <v>305</v>
      </c>
      <c r="D263" s="282">
        <v>26.73</v>
      </c>
      <c r="E263" s="179">
        <v>0</v>
      </c>
      <c r="F263" s="179" t="s">
        <v>309</v>
      </c>
      <c r="G263" s="179" t="s">
        <v>307</v>
      </c>
      <c r="H263" s="221">
        <v>1615.77</v>
      </c>
    </row>
    <row r="264" spans="2:8" hidden="1">
      <c r="B264" s="179">
        <v>21</v>
      </c>
      <c r="C264" s="179" t="s">
        <v>302</v>
      </c>
      <c r="D264" s="282">
        <v>35.53</v>
      </c>
      <c r="E264" s="179">
        <v>0</v>
      </c>
      <c r="F264" s="179" t="s">
        <v>309</v>
      </c>
      <c r="G264" s="179" t="s">
        <v>307</v>
      </c>
      <c r="H264" s="221">
        <v>1532.47</v>
      </c>
    </row>
    <row r="265" spans="2:8" hidden="1">
      <c r="B265" s="179">
        <v>19</v>
      </c>
      <c r="C265" s="179" t="s">
        <v>302</v>
      </c>
      <c r="D265" s="282">
        <v>34.1</v>
      </c>
      <c r="E265" s="179">
        <v>0</v>
      </c>
      <c r="F265" s="179" t="s">
        <v>309</v>
      </c>
      <c r="G265" s="179" t="s">
        <v>304</v>
      </c>
      <c r="H265" s="221">
        <v>1261.44</v>
      </c>
    </row>
    <row r="266" spans="2:8" hidden="1">
      <c r="B266" s="179">
        <v>18</v>
      </c>
      <c r="C266" s="179" t="s">
        <v>302</v>
      </c>
      <c r="D266" s="282">
        <v>34.43</v>
      </c>
      <c r="E266" s="179">
        <v>0</v>
      </c>
      <c r="F266" s="179" t="s">
        <v>309</v>
      </c>
      <c r="G266" s="179" t="s">
        <v>307</v>
      </c>
      <c r="H266" s="221">
        <v>1137.47</v>
      </c>
    </row>
    <row r="267" spans="2:8" hidden="1">
      <c r="B267" s="179">
        <v>18</v>
      </c>
      <c r="C267" s="179" t="s">
        <v>302</v>
      </c>
      <c r="D267" s="282">
        <v>34.1</v>
      </c>
      <c r="E267" s="179">
        <v>0</v>
      </c>
      <c r="F267" s="179" t="s">
        <v>309</v>
      </c>
      <c r="G267" s="179" t="s">
        <v>307</v>
      </c>
      <c r="H267" s="221">
        <v>1137.01</v>
      </c>
    </row>
  </sheetData>
  <conditionalFormatting sqref="A1:A2">
    <cfRule type="expression" dxfId="57" priority="8">
      <formula>$A$2/$B$2&gt;=0.076</formula>
    </cfRule>
  </conditionalFormatting>
  <conditionalFormatting sqref="B1:B2">
    <cfRule type="expression" dxfId="56" priority="9">
      <formula>$A$2/$B$2&gt;=0.153</formula>
    </cfRule>
  </conditionalFormatting>
  <conditionalFormatting sqref="C1:C2">
    <cfRule type="expression" dxfId="55" priority="10">
      <formula>$A$2/$B$2&gt;=0.23</formula>
    </cfRule>
  </conditionalFormatting>
  <conditionalFormatting sqref="D1:D2">
    <cfRule type="expression" dxfId="54" priority="11">
      <formula>$A$2/$B$2&gt;=0.307</formula>
    </cfRule>
  </conditionalFormatting>
  <conditionalFormatting sqref="E1:E2">
    <cfRule type="expression" dxfId="53" priority="12">
      <formula>$A$2/$B$2&gt;=0.384</formula>
    </cfRule>
  </conditionalFormatting>
  <conditionalFormatting sqref="F1:F2">
    <cfRule type="expression" dxfId="52" priority="13">
      <formula>$A$2/$B$2&gt;=0.461</formula>
    </cfRule>
  </conditionalFormatting>
  <conditionalFormatting sqref="G1:G2">
    <cfRule type="expression" dxfId="51" priority="14">
      <formula>$A$2/$B$2&gt;=0.538</formula>
    </cfRule>
  </conditionalFormatting>
  <conditionalFormatting sqref="H1:H2">
    <cfRule type="expression" dxfId="50" priority="15">
      <formula>$A$2/$B$2&gt;=0.615</formula>
    </cfRule>
  </conditionalFormatting>
  <conditionalFormatting sqref="I1:P2">
    <cfRule type="expression" dxfId="49" priority="16">
      <formula>$A$2/$B$2&gt;=0.692</formula>
    </cfRule>
  </conditionalFormatting>
  <conditionalFormatting sqref="L1">
    <cfRule type="expression" dxfId="48" priority="4">
      <formula>$A$2/$B$2&gt;=0.846</formula>
    </cfRule>
  </conditionalFormatting>
  <conditionalFormatting sqref="O1">
    <cfRule type="expression" dxfId="47" priority="7">
      <formula>$A$2/$B$2&gt;=0.846</formula>
    </cfRule>
  </conditionalFormatting>
  <conditionalFormatting sqref="P1">
    <cfRule type="expression" dxfId="46" priority="2">
      <formula>$P$1&lt;&gt;""</formula>
    </cfRule>
  </conditionalFormatting>
  <conditionalFormatting sqref="Q1:R1 A1:O2 X1:AO2 P2:R2">
    <cfRule type="expression" dxfId="45" priority="1">
      <formula>$P$1="Feedback OFF"</formula>
    </cfRule>
  </conditionalFormatting>
  <conditionalFormatting sqref="Q1:R2">
    <cfRule type="expression" dxfId="44" priority="3">
      <formula>$A$2/$B$2&gt;=0.846</formula>
    </cfRule>
  </conditionalFormatting>
  <conditionalFormatting sqref="X1:AF1 AH1:AK1 AM1:AO1 X2:AO2">
    <cfRule type="expression" dxfId="43" priority="17">
      <formula>$A$2/$B$2&gt;=1</formula>
    </cfRule>
  </conditionalFormatting>
  <conditionalFormatting sqref="AG1">
    <cfRule type="expression" dxfId="42" priority="6">
      <formula>$A$2/$B$2&gt;=0.846</formula>
    </cfRule>
  </conditionalFormatting>
  <conditionalFormatting sqref="AL1">
    <cfRule type="expression" dxfId="41" priority="5">
      <formula>$A$2/$B$2&gt;=0.846</formula>
    </cfRule>
  </conditionalFormatting>
  <dataValidations count="1">
    <dataValidation type="list" allowBlank="1" showInputMessage="1" showErrorMessage="1" sqref="P1" xr:uid="{F79DD8AB-D34D-4E62-84DE-5CD138711983}">
      <formula1>"Feedback ON, Taunting ON, Feedback OFF"</formula1>
    </dataValidation>
  </dataValidations>
  <pageMargins left="0.7" right="0.7" top="0.75" bottom="0.75" header="0.3" footer="0.3"/>
  <legacyDrawing r:id="rId1"/>
  <tableParts count="1">
    <tablePart r:id="rId2"/>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BD7D4-9E48-48CA-BAD8-BA272AB432A7}">
  <sheetPr>
    <tabColor rgb="FF4FADEA"/>
  </sheetPr>
  <dimension ref="B5:G20"/>
  <sheetViews>
    <sheetView workbookViewId="0">
      <selection activeCell="B10" sqref="B10"/>
    </sheetView>
  </sheetViews>
  <sheetFormatPr defaultColWidth="11.25" defaultRowHeight="8.25"/>
  <cols>
    <col min="1" max="1" width="7.75" style="174" customWidth="1"/>
    <col min="2" max="2" width="108" style="174" customWidth="1"/>
    <col min="3" max="3" width="21.75" style="174" bestFit="1" customWidth="1"/>
    <col min="4" max="4" width="11.375" style="174" bestFit="1" customWidth="1"/>
    <col min="5" max="5" width="109.75" style="174" customWidth="1"/>
    <col min="6" max="6" width="21.75" style="174" bestFit="1" customWidth="1"/>
    <col min="7" max="7" width="11.375" style="174" bestFit="1" customWidth="1"/>
    <col min="8" max="16384" width="11.25" style="174"/>
  </cols>
  <sheetData>
    <row r="5" spans="2:6">
      <c r="B5" s="189">
        <v>0</v>
      </c>
      <c r="C5" s="189"/>
    </row>
    <row r="6" spans="2:6">
      <c r="B6" s="178">
        <v>0</v>
      </c>
      <c r="C6" s="178"/>
    </row>
    <row r="7" spans="2:6">
      <c r="B7" s="178">
        <v>0</v>
      </c>
      <c r="C7" s="178"/>
    </row>
    <row r="8" spans="2:6">
      <c r="B8" s="178">
        <v>0</v>
      </c>
    </row>
    <row r="9" spans="2:6">
      <c r="B9" s="178"/>
    </row>
    <row r="10" spans="2:6">
      <c r="B10" s="178"/>
    </row>
    <row r="11" spans="2:6" ht="24" customHeight="1">
      <c r="B11" s="189">
        <v>0</v>
      </c>
      <c r="C11" s="175">
        <v>0</v>
      </c>
      <c r="E11" s="189">
        <v>0</v>
      </c>
      <c r="F11" s="175">
        <v>0</v>
      </c>
    </row>
    <row r="12" spans="2:6" ht="87" customHeight="1">
      <c r="B12" s="288">
        <v>0</v>
      </c>
      <c r="C12" s="200">
        <v>0</v>
      </c>
      <c r="E12" s="288">
        <v>0</v>
      </c>
      <c r="F12" s="200">
        <v>0</v>
      </c>
    </row>
    <row r="13" spans="2:6" ht="87" customHeight="1">
      <c r="B13" s="288">
        <v>0</v>
      </c>
      <c r="C13" s="200">
        <v>0</v>
      </c>
      <c r="E13" s="288">
        <v>0</v>
      </c>
      <c r="F13" s="200">
        <v>0</v>
      </c>
    </row>
    <row r="14" spans="2:6" ht="87" customHeight="1">
      <c r="B14" s="288">
        <v>0</v>
      </c>
      <c r="C14" s="200">
        <v>0</v>
      </c>
      <c r="E14" s="288">
        <v>0</v>
      </c>
      <c r="F14" s="200">
        <v>0</v>
      </c>
    </row>
    <row r="15" spans="2:6" ht="87" customHeight="1">
      <c r="B15" s="288">
        <v>0</v>
      </c>
      <c r="C15" s="200">
        <v>0</v>
      </c>
      <c r="E15" s="288">
        <v>0</v>
      </c>
      <c r="F15" s="200">
        <v>0</v>
      </c>
    </row>
    <row r="16" spans="2:6" ht="87" customHeight="1">
      <c r="B16" s="288">
        <v>0</v>
      </c>
      <c r="C16" s="200">
        <v>0</v>
      </c>
      <c r="E16" s="288">
        <v>0</v>
      </c>
      <c r="F16" s="200">
        <v>0</v>
      </c>
    </row>
    <row r="17" spans="2:7" ht="46.9" customHeight="1">
      <c r="B17" s="288"/>
      <c r="C17" s="290">
        <v>5</v>
      </c>
      <c r="D17" s="174">
        <v>0</v>
      </c>
      <c r="E17" s="289"/>
      <c r="F17" s="290">
        <v>5</v>
      </c>
      <c r="G17" s="174">
        <v>0</v>
      </c>
    </row>
    <row r="18" spans="2:7" ht="87" customHeight="1"/>
    <row r="19" spans="2:7" ht="87" customHeight="1"/>
    <row r="20" spans="2:7" ht="87" customHeight="1"/>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3C1B0-C799-4487-BFA8-EB694CF7E22C}">
  <sheetPr>
    <tabColor rgb="FF4FADEA"/>
  </sheetPr>
  <dimension ref="A1:I20"/>
  <sheetViews>
    <sheetView workbookViewId="0">
      <selection activeCell="C17" sqref="C17"/>
    </sheetView>
  </sheetViews>
  <sheetFormatPr defaultColWidth="11.25" defaultRowHeight="8.25"/>
  <cols>
    <col min="1" max="1" width="7.75" style="174" customWidth="1"/>
    <col min="2" max="2" width="108" style="174" customWidth="1"/>
    <col min="3" max="4" width="11.25" style="174"/>
    <col min="5" max="5" width="109.75" style="174" customWidth="1"/>
    <col min="6" max="16384" width="11.25" style="174"/>
  </cols>
  <sheetData>
    <row r="1" spans="1:9">
      <c r="I1" s="174" t="s">
        <v>561</v>
      </c>
    </row>
    <row r="2" spans="1:9">
      <c r="A2" s="174">
        <f ca="1">IF('10 Questions'!$D$2="DRAGGING CELLS IS NOT PERMITTED. PLEASE UNDO LAST ACTION!!",0,IF('10 Questions'!$P$1&lt;&gt;"Feedback OFF",IF(Scoreboard!$F$30="",SUMIFS('10 QuestionsPT'!A3:$AL$17, '10 QuestionsPT'!A3:$AL$17, "&gt;0", '10 QuestionsSC'!A3:$AL$17, "PerfectMsg")+ABS(SUMIFS('10 QuestionsPT'!A3:$AL$17, '10 QuestionsPT'!A3:$AL$17, "&lt;0", '10 QuestionsSC'!A3:$AL$17, "PerfectMsg")),0),0))</f>
        <v>10</v>
      </c>
      <c r="B2" s="174">
        <f>SUMIF('10 QuestionsPT'!A3:$AL$17,"&gt;0")</f>
        <v>10</v>
      </c>
    </row>
    <row r="5" spans="1:9">
      <c r="B5" s="189">
        <v>0</v>
      </c>
      <c r="C5" s="189"/>
    </row>
    <row r="6" spans="1:9">
      <c r="B6" s="178">
        <v>0</v>
      </c>
      <c r="C6" s="178"/>
    </row>
    <row r="7" spans="1:9">
      <c r="B7" s="178">
        <v>0</v>
      </c>
      <c r="C7" s="178"/>
    </row>
    <row r="8" spans="1:9">
      <c r="B8" s="178">
        <v>0</v>
      </c>
    </row>
    <row r="9" spans="1:9">
      <c r="B9" s="178"/>
    </row>
    <row r="10" spans="1:9">
      <c r="B10" s="178"/>
    </row>
    <row r="11" spans="1:9" ht="24" customHeight="1">
      <c r="B11" s="189">
        <v>0</v>
      </c>
      <c r="C11" s="175">
        <v>0</v>
      </c>
      <c r="E11" s="189">
        <v>0</v>
      </c>
      <c r="F11" s="175">
        <v>0</v>
      </c>
    </row>
    <row r="12" spans="1:9" ht="87" customHeight="1">
      <c r="B12" s="288">
        <v>0</v>
      </c>
      <c r="C12" s="200"/>
      <c r="E12" s="288">
        <v>0</v>
      </c>
      <c r="F12" s="200"/>
    </row>
    <row r="13" spans="1:9" ht="87" customHeight="1">
      <c r="B13" s="288">
        <v>0</v>
      </c>
      <c r="C13" s="200"/>
      <c r="E13" s="288">
        <v>0</v>
      </c>
      <c r="F13" s="200"/>
    </row>
    <row r="14" spans="1:9" ht="87" customHeight="1">
      <c r="B14" s="288">
        <v>0</v>
      </c>
      <c r="C14" s="200"/>
      <c r="E14" s="288">
        <v>0</v>
      </c>
      <c r="F14" s="200"/>
    </row>
    <row r="15" spans="1:9" ht="87" customHeight="1">
      <c r="B15" s="288">
        <v>0</v>
      </c>
      <c r="C15" s="200"/>
      <c r="E15" s="288">
        <v>0</v>
      </c>
      <c r="F15" s="200"/>
    </row>
    <row r="16" spans="1:9" ht="87" customHeight="1">
      <c r="B16" s="288">
        <v>0</v>
      </c>
      <c r="C16" s="200"/>
      <c r="E16" s="288">
        <v>0</v>
      </c>
      <c r="F16" s="200"/>
    </row>
    <row r="17" spans="2:7" ht="46.9" customHeight="1">
      <c r="B17" s="288"/>
      <c r="C17" s="290" t="str">
        <f ca="1">_xlfn.IFS(ISBLANK('10 Questions'!C17),"",IF(NOT(ISNA('#_10 Questions'!C17)),IF(ISNA('10 Questions'!C17),TRUE,FALSE),FALSE),"StuNAMsg",IF(AND(ISNA('#_10 Questions'!C17),ISNA('10 Questions'!C17)),TRUE,FALSE),"PerfectMsg",IF(NOT(ISERROR('#_10 Questions'!C17)),IF(ISERROR('10 Questions'!C17),TRUE,FALSE),FALSE),"StuErrorMsg",IF(TYPE('#_10 Questions'!C17)&lt;&gt;TYPE('10 Questions'!C17),TRUE,FALSE),"WrongTypeMsg",IF(_xlfn.ISFORMULA('#_10 Questions'!C17),IF(NOT(_xlfn.ISFORMULA('10 Questions'!C17)),TRUE),FALSE),"MissingFormulaMsg",IF(NOT(AND(ISNUMBER(FIND("[",_xlfn.FORMULATEXT('#_10 Questions'!C17))),ISNUMBER(FIND("!",_xlfn.FORMULATEXT('#_10 Questions'!C17))))),AND(ISNUMBER(FIND("[",_xlfn.FORMULATEXT('10 Questions'!C17))),ISNUMBER(FIND("!",_xlfn.FORMULATEXT('10 Questions'!C17)))),FALSE),"ExternalRefsMsg",IF(ISNUMBER('#_10 Questions'!C17),IF(ABS('#_10 Questions'!C17-'10 Questions'!C17)&gt;0.00001,TRUE,FALSE),IF('#_10 Questions'!C17&lt;&gt;'10 Questions'!C17,TRUE,FALSE)),IF(ISNUMBER('#_10 Questions'!C17),IF('#_10 Questions'!C17&gt;'10 Questions'!C17,"TooLow","TooHigh"),"WrongAnswer"),NOT(_xlfn.ISFORMULA('#_10 Questions'!C17)),IF(_xlfn.IFS(ISTEXT('#_10 Questions'!C17),FALSE,ISLOGICAL('#_10 Questions'!C17),FALSE,SUBSTITUTE(CELL("format",'#_10 Questions'!C17),"-","")=SUBSTITUTE(CELL("format",'10 Questions'!C17),"-",""),FALSE,CELL("format",'#_10 Questions'!C17)="G",FALSE,AND(CELL("format",'#_10 Questions'!C17)="F0",CELL("format",'10 Questions'!C17)="G"),FALSE,TRUE,IFERROR(IF(MATCH(CELL("format",'#_10 Questions'!C17)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10 Questions'!C17),_xlfn.FORMULATEXT('10 Questions'!C17),'10 Questions'!C17),"9","#"),"8","#"),"7","#"),"6","#"),"5","#"),"4","#"),"3","#"),"2","#"),"1","#"),"0","#"),"$","")," ",""),",","@"),"&gt;","@"),"&lt;","@"),"=","@"),")","@"),"(","@"),"^","@"),"/","@"),"+","@"),"*","@"),"-","@"))-LEN(SUBSTITUTE(SUBSTITUTE(SUBSTITUTE(SUBSTITUTE(SUBSTITUTE(SUBSTITUTE(SUBSTITUTE(SUBSTITUTE(SUBSTITUTE(SUBSTITUTE(SUBSTITUTE(SUBSTITUTE(SUBSTITUTE(SUBSTITUTE(SUBSTITUTE(SUBSTITUTE(SUBSTITUTE(SUBSTITUTE(SUBSTITUTE(SUBSTITUTE(SUBSTITUTE(SUBSTITUTE(SUBSTITUTE(SUBSTITUTE(IF(_xlfn.ISFORMULA('10 Questions'!C17),_xlfn.FORMULATEXT('10 Questions'!C17),'10 Questions'!C17),"9","#"),"8","#"),"7","#"),"6","#"),"5","#"),"4","#"),"3","#"),"2","#"),"1","#"),"0","#"),"$","")," ",""),",","@"),"&gt;","@"),"&lt;","@"),"=","@"),")","@"),"(","@"),"^","@"),"/","@"),"+","@"),"*","@"),"-","@"),"@#","")))/2&gt;(LEN(SUBSTITUTE(SUBSTITUTE(SUBSTITUTE(SUBSTITUTE(SUBSTITUTE(SUBSTITUTE(SUBSTITUTE(SUBSTITUTE(SUBSTITUTE(SUBSTITUTE(SUBSTITUTE(SUBSTITUTE(SUBSTITUTE(SUBSTITUTE(SUBSTITUTE(SUBSTITUTE(SUBSTITUTE(SUBSTITUTE(SUBSTITUTE(SUBSTITUTE(SUBSTITUTE(SUBSTITUTE(SUBSTITUTE(IF(_xlfn.ISFORMULA('#_10 Questions'!C17),_xlfn.FORMULATEXT('#_10 Questions'!C17),'#_10 Questions'!C17),"9","#"),"8","#"),"7","#"),"6","#"),"5","#"),"4","#"),"3","#"),"2","#"),"1","#"),"0","#"),"$","")," ",""),",","@"),"&gt;","@"),"&lt;","@"),"=","@"),")","@"),"(","@"),"^","@"),"/","@"),"+","@"),"*","@"),"-","@"))-LEN(SUBSTITUTE(SUBSTITUTE(SUBSTITUTE(SUBSTITUTE(SUBSTITUTE(SUBSTITUTE(SUBSTITUTE(SUBSTITUTE(SUBSTITUTE(SUBSTITUTE(SUBSTITUTE(SUBSTITUTE(SUBSTITUTE(SUBSTITUTE(SUBSTITUTE(SUBSTITUTE(SUBSTITUTE(SUBSTITUTE(SUBSTITUTE(SUBSTITUTE(SUBSTITUTE(SUBSTITUTE(SUBSTITUTE(SUBSTITUTE(IF(_xlfn.ISFORMULA('#_10 Questions'!C17),_xlfn.FORMULATEXT('#_10 Questions'!C17),'#_10 Questions'!C17),"9","#"),"8","#"),"7","#"),"6","#"),"5","#"),"4","#"),"3","#"),"2","#"),"1","#"),"0","#"),"$","")," ",""),",","@"),"&gt;","@"),"&lt;","@"),"=","@"),")","@"),"(","@"),"^","@"),"/","@"),"+","@"),"*","@"),"-","@"),"@#","")))/2,TRUE,FALSE),"HardCodeMsg",IF(LEN(IF(_xlfn.ISFORMULA('10 Questions'!C17),_xlfn.FORMULATEXT('10 Questions'!C17),'10 Questions'!C17))-LEN(SUBSTITUTE(IF(_xlfn.ISFORMULA('10 Questions'!C17),_xlfn.FORMULATEXT('10 Questions'!C17),'10 Questions'!C17),"""",""))&gt;LEN(IF(_xlfn.ISFORMULA('#_10 Questions'!C17),_xlfn.FORMULATEXT('#_10 Questions'!C17),'#_10 Questions'!C17))-LEN(SUBSTITUTE(IF(_xlfn.ISFORMULA('#_10 Questions'!C17),_xlfn.FORMULATEXT('#_10 Questions'!C17),'#_10 Questions'!C17),"""","")),TRUE,FALSE),"HardQuoteMsg",IF(LEN(IF(_xlfn.ISFORMULA('10 Questions'!C17),_xlfn.FORMULATEXT('10 Questions'!C17),'10 Questions'!C17))-LEN(SUBSTITUTE(IF(_xlfn.ISFORMULA('10 Questions'!C17),_xlfn.FORMULATEXT('10 Questions'!C17),'10 Questions'!C17),"$",""))&lt;LEN(IF(_xlfn.ISFORMULA('#_10 Questions'!C17),_xlfn.FORMULATEXT('#_10 Questions'!C17),'#_10 Questions'!C17))-LEN(SUBSTITUTE(IF(_xlfn.ISFORMULA('#_10 Questions'!C17),_xlfn.FORMULATEXT('#_10 Questions'!C17),'#_10 Questions'!C17),"$","")),TRUE,FALSE),"MissingAbsMsg",_xlfn.IFS(ISTEXT('#_10 Questions'!C17),FALSE,ISLOGICAL('#_10 Questions'!C17),FALSE,SUBSTITUTE(CELL("format",'#_10 Questions'!C17),"-","")=SUBSTITUTE(CELL("format",'10 Questions'!C17),"-",""),FALSE,CELL("format",'#_10 Questions'!C17)="G",FALSE,AND(CELL("format",'#_10 Questions'!C17)="F0",CELL("format",'10 Questions'!C17)="G"),FALSE,TRUE,IFERROR(IF(MATCH(CELL("format",'#_10 Questions'!C17),FormatCodes_SFX!$A$4:$A$53,0)&gt;0,TRUE),FALSE),TRUE,TRUE),"FormatMsg",TRUE,"PerfectMsg")</f>
        <v>PerfectMsg</v>
      </c>
      <c r="D17" s="174">
        <v>0</v>
      </c>
      <c r="E17" s="289"/>
      <c r="F17" s="290" t="str">
        <f ca="1">_xlfn.IFS(ISBLANK('10 Questions'!F17),"",IF(NOT(ISNA('#_10 Questions'!F17)),IF(ISNA('10 Questions'!F17),TRUE,FALSE),FALSE),"StuNAMsg",IF(AND(ISNA('#_10 Questions'!F17),ISNA('10 Questions'!F17)),TRUE,FALSE),"PerfectMsg",IF(NOT(ISERROR('#_10 Questions'!F17)),IF(ISERROR('10 Questions'!F17),TRUE,FALSE),FALSE),"StuErrorMsg",IF(TYPE('#_10 Questions'!F17)&lt;&gt;TYPE('10 Questions'!F17),TRUE,FALSE),"WrongTypeMsg",IF(_xlfn.ISFORMULA('#_10 Questions'!F17),IF(NOT(_xlfn.ISFORMULA('10 Questions'!F17)),TRUE),FALSE),"MissingFormulaMsg",IF(NOT(AND(ISNUMBER(FIND("[",_xlfn.FORMULATEXT('#_10 Questions'!F17))),ISNUMBER(FIND("!",_xlfn.FORMULATEXT('#_10 Questions'!F17))))),AND(ISNUMBER(FIND("[",_xlfn.FORMULATEXT('10 Questions'!F17))),ISNUMBER(FIND("!",_xlfn.FORMULATEXT('10 Questions'!F17)))),FALSE),"ExternalRefsMsg",IF(ISNUMBER('#_10 Questions'!F17),IF(ABS('#_10 Questions'!F17-'10 Questions'!F17)&gt;0.00001,TRUE,FALSE),IF('#_10 Questions'!F17&lt;&gt;'10 Questions'!F17,TRUE,FALSE)),IF(ISNUMBER('#_10 Questions'!F17),IF('#_10 Questions'!F17&gt;'10 Questions'!F17,"TooLow","TooHigh"),"WrongAnswer"),NOT(_xlfn.ISFORMULA('#_10 Questions'!F17)),IF(_xlfn.IFS(ISTEXT('#_10 Questions'!F17),FALSE,ISLOGICAL('#_10 Questions'!F17),FALSE,SUBSTITUTE(CELL("format",'#_10 Questions'!F17),"-","")=SUBSTITUTE(CELL("format",'10 Questions'!F17),"-",""),FALSE,CELL("format",'#_10 Questions'!F17)="G",FALSE,AND(CELL("format",'#_10 Questions'!F17)="F0",CELL("format",'10 Questions'!F17)="G"),FALSE,TRUE,IFERROR(IF(MATCH(CELL("format",'#_10 Questions'!F17)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10 Questions'!F17),_xlfn.FORMULATEXT('10 Questions'!F17),'10 Questions'!F17),"9","#"),"8","#"),"7","#"),"6","#"),"5","#"),"4","#"),"3","#"),"2","#"),"1","#"),"0","#"),"$","")," ",""),",","@"),"&gt;","@"),"&lt;","@"),"=","@"),")","@"),"(","@"),"^","@"),"/","@"),"+","@"),"*","@"),"-","@"))-LEN(SUBSTITUTE(SUBSTITUTE(SUBSTITUTE(SUBSTITUTE(SUBSTITUTE(SUBSTITUTE(SUBSTITUTE(SUBSTITUTE(SUBSTITUTE(SUBSTITUTE(SUBSTITUTE(SUBSTITUTE(SUBSTITUTE(SUBSTITUTE(SUBSTITUTE(SUBSTITUTE(SUBSTITUTE(SUBSTITUTE(SUBSTITUTE(SUBSTITUTE(SUBSTITUTE(SUBSTITUTE(SUBSTITUTE(SUBSTITUTE(IF(_xlfn.ISFORMULA('10 Questions'!F17),_xlfn.FORMULATEXT('10 Questions'!F17),'10 Questions'!F17),"9","#"),"8","#"),"7","#"),"6","#"),"5","#"),"4","#"),"3","#"),"2","#"),"1","#"),"0","#"),"$","")," ",""),",","@"),"&gt;","@"),"&lt;","@"),"=","@"),")","@"),"(","@"),"^","@"),"/","@"),"+","@"),"*","@"),"-","@"),"@#","")))/2&gt;(LEN(SUBSTITUTE(SUBSTITUTE(SUBSTITUTE(SUBSTITUTE(SUBSTITUTE(SUBSTITUTE(SUBSTITUTE(SUBSTITUTE(SUBSTITUTE(SUBSTITUTE(SUBSTITUTE(SUBSTITUTE(SUBSTITUTE(SUBSTITUTE(SUBSTITUTE(SUBSTITUTE(SUBSTITUTE(SUBSTITUTE(SUBSTITUTE(SUBSTITUTE(SUBSTITUTE(SUBSTITUTE(SUBSTITUTE(IF(_xlfn.ISFORMULA('#_10 Questions'!F17),_xlfn.FORMULATEXT('#_10 Questions'!F17),'#_10 Questions'!F17),"9","#"),"8","#"),"7","#"),"6","#"),"5","#"),"4","#"),"3","#"),"2","#"),"1","#"),"0","#"),"$","")," ",""),",","@"),"&gt;","@"),"&lt;","@"),"=","@"),")","@"),"(","@"),"^","@"),"/","@"),"+","@"),"*","@"),"-","@"))-LEN(SUBSTITUTE(SUBSTITUTE(SUBSTITUTE(SUBSTITUTE(SUBSTITUTE(SUBSTITUTE(SUBSTITUTE(SUBSTITUTE(SUBSTITUTE(SUBSTITUTE(SUBSTITUTE(SUBSTITUTE(SUBSTITUTE(SUBSTITUTE(SUBSTITUTE(SUBSTITUTE(SUBSTITUTE(SUBSTITUTE(SUBSTITUTE(SUBSTITUTE(SUBSTITUTE(SUBSTITUTE(SUBSTITUTE(SUBSTITUTE(IF(_xlfn.ISFORMULA('#_10 Questions'!F17),_xlfn.FORMULATEXT('#_10 Questions'!F17),'#_10 Questions'!F17),"9","#"),"8","#"),"7","#"),"6","#"),"5","#"),"4","#"),"3","#"),"2","#"),"1","#"),"0","#"),"$","")," ",""),",","@"),"&gt;","@"),"&lt;","@"),"=","@"),")","@"),"(","@"),"^","@"),"/","@"),"+","@"),"*","@"),"-","@"),"@#","")))/2,TRUE,FALSE),"HardCodeMsg",IF(LEN(IF(_xlfn.ISFORMULA('10 Questions'!F17),_xlfn.FORMULATEXT('10 Questions'!F17),'10 Questions'!F17))-LEN(SUBSTITUTE(IF(_xlfn.ISFORMULA('10 Questions'!F17),_xlfn.FORMULATEXT('10 Questions'!F17),'10 Questions'!F17),"""",""))&gt;LEN(IF(_xlfn.ISFORMULA('#_10 Questions'!F17),_xlfn.FORMULATEXT('#_10 Questions'!F17),'#_10 Questions'!F17))-LEN(SUBSTITUTE(IF(_xlfn.ISFORMULA('#_10 Questions'!F17),_xlfn.FORMULATEXT('#_10 Questions'!F17),'#_10 Questions'!F17),"""","")),TRUE,FALSE),"HardQuoteMsg",IF(LEN(IF(_xlfn.ISFORMULA('10 Questions'!F17),_xlfn.FORMULATEXT('10 Questions'!F17),'10 Questions'!F17))-LEN(SUBSTITUTE(IF(_xlfn.ISFORMULA('10 Questions'!F17),_xlfn.FORMULATEXT('10 Questions'!F17),'10 Questions'!F17),"$",""))&lt;LEN(IF(_xlfn.ISFORMULA('#_10 Questions'!F17),_xlfn.FORMULATEXT('#_10 Questions'!F17),'#_10 Questions'!F17))-LEN(SUBSTITUTE(IF(_xlfn.ISFORMULA('#_10 Questions'!F17),_xlfn.FORMULATEXT('#_10 Questions'!F17),'#_10 Questions'!F17),"$","")),TRUE,FALSE),"MissingAbsMsg",_xlfn.IFS(ISTEXT('#_10 Questions'!F17),FALSE,ISLOGICAL('#_10 Questions'!F17),FALSE,SUBSTITUTE(CELL("format",'#_10 Questions'!F17),"-","")=SUBSTITUTE(CELL("format",'10 Questions'!F17),"-",""),FALSE,CELL("format",'#_10 Questions'!F17)="G",FALSE,AND(CELL("format",'#_10 Questions'!F17)="F0",CELL("format",'10 Questions'!F17)="G"),FALSE,TRUE,IFERROR(IF(MATCH(CELL("format",'#_10 Questions'!F17),FormatCodes_SFX!$A$4:$A$53,0)&gt;0,TRUE),FALSE),TRUE,TRUE),"FormatMsg",TRUE,"PerfectMsg")</f>
        <v>PerfectMsg</v>
      </c>
      <c r="G17" s="174">
        <v>0</v>
      </c>
    </row>
    <row r="18" spans="2:7" ht="87" customHeight="1"/>
    <row r="19" spans="2:7" ht="87" customHeight="1"/>
    <row r="20" spans="2:7" ht="87" customHeight="1"/>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214D6-3558-4C98-9499-D6763CB2F298}">
  <dimension ref="A1:AO20"/>
  <sheetViews>
    <sheetView showGridLines="0" zoomScaleNormal="100" workbookViewId="0">
      <pane ySplit="2" topLeftCell="A3" activePane="bottomLeft" state="frozen"/>
      <selection pane="bottomLeft" activeCell="F16" sqref="F16"/>
    </sheetView>
  </sheetViews>
  <sheetFormatPr defaultColWidth="11.25" defaultRowHeight="15.75"/>
  <cols>
    <col min="1" max="1" width="8.75" customWidth="1"/>
    <col min="2" max="2" width="108" customWidth="1"/>
    <col min="5" max="5" width="109.75" customWidth="1"/>
  </cols>
  <sheetData>
    <row r="1" spans="1:41" ht="22.15" customHeight="1">
      <c r="A1" s="157" t="s">
        <v>556</v>
      </c>
      <c r="B1" s="157" t="s">
        <v>557</v>
      </c>
      <c r="C1" s="157" t="s">
        <v>558</v>
      </c>
      <c r="D1" s="158"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short text</v>
      </c>
      <c r="E1" s="157"/>
      <c r="F1" s="157"/>
      <c r="G1" s="157"/>
      <c r="H1" s="157"/>
      <c r="I1" s="158" t="str" cm="1">
        <f t="array" ref="I1">_xlfn.IFS(ROW(A100)&lt;100,"Undo deleted row or quit without saving",COLUMN(AZ1)&lt;52,"Undo deleted column or quit without saving",ROW(A100)&gt;100,"Undo inserted row or quit without saving",COLUMN(AZ1)&gt;52,"Undo inserted column or quit without saving",Scoreboard!$F$30&lt;&gt;"","Security compromised: Undo last action or quit without saving",TRUE=TRUE,"Connor Guarino")</f>
        <v>Connor Guarino</v>
      </c>
      <c r="J1" s="158"/>
      <c r="K1" s="158"/>
      <c r="L1" s="158" t="s">
        <v>559</v>
      </c>
      <c r="M1" s="158"/>
      <c r="N1" s="158"/>
      <c r="O1" s="158"/>
      <c r="P1" s="159" t="s">
        <v>560</v>
      </c>
      <c r="Q1" s="158"/>
      <c r="R1" s="158"/>
      <c r="S1" s="194" t="s">
        <v>563</v>
      </c>
      <c r="T1" s="161"/>
      <c r="U1" s="160"/>
      <c r="V1" s="161"/>
      <c r="W1" s="160"/>
      <c r="X1" s="157" t="str">
        <f t="shared" ref="X1:AA2" si="0">A1</f>
        <v>earned</v>
      </c>
      <c r="Y1" s="157" t="str">
        <f t="shared" si="0"/>
        <v>possible</v>
      </c>
      <c r="Z1" s="157" t="str">
        <f t="shared" si="0"/>
        <v>cell</v>
      </c>
      <c r="AA1" s="158" t="str">
        <f t="shared" ca="1" si="0"/>
        <v>short text</v>
      </c>
      <c r="AB1" s="157"/>
      <c r="AC1" s="157"/>
      <c r="AD1" s="162"/>
      <c r="AE1" s="162"/>
      <c r="AF1" s="158" t="str">
        <f>I1</f>
        <v>Connor Guarino</v>
      </c>
      <c r="AG1" s="158"/>
      <c r="AH1" s="162"/>
      <c r="AI1" s="162"/>
      <c r="AJ1" s="162"/>
      <c r="AK1" s="162"/>
      <c r="AL1" s="158" t="s">
        <v>559</v>
      </c>
      <c r="AM1" s="162"/>
      <c r="AN1" s="162"/>
      <c r="AO1" s="162"/>
    </row>
    <row r="2" spans="1:41" ht="22.9" customHeight="1" thickBot="1">
      <c r="A2" s="163">
        <f ca="1">'10 QuestionsSC'!$A$2</f>
        <v>10</v>
      </c>
      <c r="B2" s="164">
        <f>'10 QuestionsSC'!$B$2</f>
        <v>10</v>
      </c>
      <c r="C2" s="163" t="str" cm="1">
        <f t="array" aca="1" ref="C2" ca="1">SUBSTITUTE(IF(LEN(CELL("address"))&lt;15,CELL("address"),""),"$","")</f>
        <v>F16</v>
      </c>
      <c r="D2" s="165" t="str">
        <f ca="1">IF(ISNUMBER(SEARCH("#REF!",_xlfn.FORMULATEXT(INDIRECT("'10 QuestionsSC'!"&amp;C2)))),"DRAGGING CELLS IS NOT PERMITTED. PLEASE UNDO LAST ACTION!!",IF($P$1&lt;&gt;"Feedback OFF",IFERROR(HLOOKUP(INDIRECT("'10 QuestionsSC'!"&amp;C2),Feedback_SFX!$B$2:$N$10,IF($P$1="Feedback ON", 2, Feedback_SFX!B1), FALSE), ""),""))</f>
        <v/>
      </c>
      <c r="E2" s="166"/>
      <c r="F2" s="166"/>
      <c r="G2" s="166"/>
      <c r="H2" s="166"/>
      <c r="I2" s="167"/>
      <c r="J2" s="166"/>
      <c r="K2" s="166"/>
      <c r="L2" s="166"/>
      <c r="M2" s="166"/>
      <c r="N2" s="166"/>
      <c r="O2" s="166"/>
      <c r="P2" s="173" t="str">
        <f ca="1">IF(Scoreboard!$E$4="Excel version: Invalid","****ERROR: Scoreboard requires Excel 365 or 2021 to run****", "")</f>
        <v/>
      </c>
      <c r="Q2" s="166"/>
      <c r="R2" s="166"/>
      <c r="S2" s="168"/>
      <c r="T2" s="169"/>
      <c r="U2" s="170"/>
      <c r="V2" s="169"/>
      <c r="W2" s="170"/>
      <c r="X2" s="171">
        <f t="shared" ca="1" si="0"/>
        <v>10</v>
      </c>
      <c r="Y2" s="171">
        <f t="shared" si="0"/>
        <v>10</v>
      </c>
      <c r="Z2" s="171" t="str">
        <f t="shared" ca="1" si="0"/>
        <v>F16</v>
      </c>
      <c r="AA2" s="165" t="str">
        <f t="shared" ca="1" si="0"/>
        <v/>
      </c>
      <c r="AB2" s="166"/>
      <c r="AC2" s="166"/>
      <c r="AD2" s="172"/>
      <c r="AE2" s="172"/>
      <c r="AF2" s="172"/>
      <c r="AG2" s="172"/>
      <c r="AH2" s="172"/>
      <c r="AI2" s="172"/>
      <c r="AJ2" s="172"/>
      <c r="AK2" s="172"/>
      <c r="AL2" s="172"/>
      <c r="AM2" s="172"/>
      <c r="AN2" s="172"/>
      <c r="AO2" s="172"/>
    </row>
    <row r="5" spans="1:41" ht="18.75">
      <c r="B5" s="130" t="s">
        <v>310</v>
      </c>
      <c r="C5" s="131"/>
      <c r="D5" s="132"/>
    </row>
    <row r="6" spans="1:41" ht="18.75">
      <c r="B6" s="133" t="s">
        <v>311</v>
      </c>
      <c r="C6" s="134"/>
      <c r="D6" s="135"/>
    </row>
    <row r="7" spans="1:41" ht="18.75">
      <c r="B7" s="133" t="s">
        <v>312</v>
      </c>
      <c r="C7" s="134"/>
      <c r="D7" s="135"/>
    </row>
    <row r="8" spans="1:41" ht="18.75">
      <c r="B8" s="136" t="s">
        <v>313</v>
      </c>
      <c r="C8" s="137"/>
      <c r="D8" s="138"/>
    </row>
    <row r="9" spans="1:41" ht="18.75">
      <c r="B9" s="139"/>
      <c r="C9" s="140"/>
      <c r="D9" s="140"/>
    </row>
    <row r="10" spans="1:41" ht="18.75">
      <c r="B10" s="139"/>
      <c r="C10" s="140"/>
      <c r="D10" s="140"/>
    </row>
    <row r="11" spans="1:41" ht="24" customHeight="1">
      <c r="B11" s="141" t="s">
        <v>314</v>
      </c>
      <c r="C11" s="7" t="s">
        <v>315</v>
      </c>
      <c r="E11" s="141" t="s">
        <v>314</v>
      </c>
      <c r="F11" s="7" t="s">
        <v>315</v>
      </c>
    </row>
    <row r="12" spans="1:41" ht="87" customHeight="1">
      <c r="B12" s="286" t="s">
        <v>322</v>
      </c>
      <c r="C12" s="195" t="s">
        <v>177</v>
      </c>
      <c r="E12" s="286" t="s">
        <v>321</v>
      </c>
      <c r="F12" s="195" t="s">
        <v>179</v>
      </c>
    </row>
    <row r="13" spans="1:41" ht="87" customHeight="1">
      <c r="B13" s="286" t="s">
        <v>324</v>
      </c>
      <c r="C13" s="195" t="s">
        <v>178</v>
      </c>
      <c r="E13" s="286" t="s">
        <v>325</v>
      </c>
      <c r="F13" s="195" t="s">
        <v>177</v>
      </c>
    </row>
    <row r="14" spans="1:41" ht="87" customHeight="1">
      <c r="B14" s="286" t="s">
        <v>320</v>
      </c>
      <c r="C14" s="195" t="s">
        <v>178</v>
      </c>
      <c r="E14" s="286" t="s">
        <v>323</v>
      </c>
      <c r="F14" s="195" t="s">
        <v>178</v>
      </c>
    </row>
    <row r="15" spans="1:41" ht="87" customHeight="1">
      <c r="B15" s="286" t="s">
        <v>318</v>
      </c>
      <c r="C15" s="195" t="s">
        <v>177</v>
      </c>
      <c r="E15" s="286" t="s">
        <v>317</v>
      </c>
      <c r="F15" s="195" t="s">
        <v>179</v>
      </c>
    </row>
    <row r="16" spans="1:41" ht="87" customHeight="1">
      <c r="B16" s="286" t="s">
        <v>316</v>
      </c>
      <c r="C16" s="195" t="s">
        <v>179</v>
      </c>
      <c r="E16" s="286" t="s">
        <v>319</v>
      </c>
      <c r="F16" s="195" t="s">
        <v>178</v>
      </c>
    </row>
    <row r="17" spans="2:7" ht="46.9" customHeight="1">
      <c r="B17" s="142"/>
      <c r="C17" s="287" t="str">
        <f>_xlfn.CONCAT(C12:C16)</f>
        <v>ABBAC</v>
      </c>
      <c r="D17" t="s">
        <v>254</v>
      </c>
      <c r="E17" s="143"/>
      <c r="F17" s="287" t="str">
        <f>_xlfn.CONCAT(F12:F16)</f>
        <v>CABCB</v>
      </c>
      <c r="G17" t="s">
        <v>254</v>
      </c>
    </row>
    <row r="18" spans="2:7" ht="87" customHeight="1"/>
    <row r="19" spans="2:7" ht="87" customHeight="1"/>
    <row r="20" spans="2:7" ht="87" customHeight="1"/>
  </sheetData>
  <conditionalFormatting sqref="A1:A2">
    <cfRule type="expression" dxfId="40" priority="12">
      <formula>$A$2/$B$2&gt;=0.076</formula>
    </cfRule>
  </conditionalFormatting>
  <conditionalFormatting sqref="A1:O2 Q1:R1 X1:AO2 P2:R2">
    <cfRule type="expression" dxfId="39" priority="5">
      <formula>$P$1="Feedback OFF"</formula>
    </cfRule>
  </conditionalFormatting>
  <conditionalFormatting sqref="A3:AA100">
    <cfRule type="expression" dxfId="37" priority="2" stopIfTrue="1">
      <formula>$D$2="DRAGGING CELLS IS NOT PERMITTED. PLEASE UNDO LAST ACTION!!"</formula>
    </cfRule>
  </conditionalFormatting>
  <conditionalFormatting sqref="B1:B2">
    <cfRule type="expression" dxfId="32" priority="13">
      <formula>$A$2/$B$2&gt;=0.153</formula>
    </cfRule>
  </conditionalFormatting>
  <conditionalFormatting sqref="C1:C2">
    <cfRule type="expression" dxfId="31" priority="14">
      <formula>$A$2/$B$2&gt;=0.23</formula>
    </cfRule>
  </conditionalFormatting>
  <conditionalFormatting sqref="D1:D2">
    <cfRule type="expression" dxfId="30" priority="15">
      <formula>$A$2/$B$2&gt;=0.307</formula>
    </cfRule>
  </conditionalFormatting>
  <conditionalFormatting sqref="E1:E2">
    <cfRule type="expression" dxfId="29" priority="16">
      <formula>$A$2/$B$2&gt;=0.384</formula>
    </cfRule>
  </conditionalFormatting>
  <conditionalFormatting sqref="F1:F2">
    <cfRule type="expression" dxfId="28" priority="17">
      <formula>$A$2/$B$2&gt;=0.461</formula>
    </cfRule>
  </conditionalFormatting>
  <conditionalFormatting sqref="G1:G2">
    <cfRule type="expression" dxfId="27" priority="18">
      <formula>$A$2/$B$2&gt;=0.538</formula>
    </cfRule>
  </conditionalFormatting>
  <conditionalFormatting sqref="H1:H2">
    <cfRule type="expression" dxfId="26" priority="19">
      <formula>$A$2/$B$2&gt;=0.615</formula>
    </cfRule>
  </conditionalFormatting>
  <conditionalFormatting sqref="I1:P2">
    <cfRule type="expression" dxfId="24" priority="20">
      <formula>$A$2/$B$2&gt;=0.692</formula>
    </cfRule>
  </conditionalFormatting>
  <conditionalFormatting sqref="L1">
    <cfRule type="expression" dxfId="23" priority="8">
      <formula>$A$2/$B$2&gt;=0.846</formula>
    </cfRule>
  </conditionalFormatting>
  <conditionalFormatting sqref="O1">
    <cfRule type="expression" dxfId="22" priority="11">
      <formula>$A$2/$B$2&gt;=0.846</formula>
    </cfRule>
  </conditionalFormatting>
  <conditionalFormatting sqref="P1">
    <cfRule type="expression" dxfId="21" priority="6">
      <formula>$P$1&lt;&gt;""</formula>
    </cfRule>
  </conditionalFormatting>
  <conditionalFormatting sqref="Q1:R2">
    <cfRule type="expression" dxfId="20" priority="7">
      <formula>$A$2/$B$2&gt;=0.846</formula>
    </cfRule>
  </conditionalFormatting>
  <conditionalFormatting sqref="X1:AF1 AH1:AK1 AM1:AO1 X2:AO2">
    <cfRule type="expression" dxfId="19" priority="21">
      <formula>$A$2/$B$2&gt;=1</formula>
    </cfRule>
  </conditionalFormatting>
  <conditionalFormatting sqref="AG1">
    <cfRule type="expression" dxfId="18" priority="10">
      <formula>$A$2/$B$2&gt;=0.846</formula>
    </cfRule>
  </conditionalFormatting>
  <conditionalFormatting sqref="AL1">
    <cfRule type="expression" dxfId="17" priority="9">
      <formula>$A$2/$B$2&gt;=0.846</formula>
    </cfRule>
  </conditionalFormatting>
  <dataValidations count="2">
    <dataValidation type="list" allowBlank="1" showErrorMessage="1" errorTitle="Answer Style" error="The answer should be a capital A, B or C with no period or space" promptTitle="Select the Correct Answer" sqref="C12:C16 F12:F16" xr:uid="{D49030FE-D3B0-40D4-8A34-8BDAC0E871E5}">
      <formula1>"A,B,C"</formula1>
    </dataValidation>
    <dataValidation type="list" allowBlank="1" showInputMessage="1" showErrorMessage="1" sqref="P1" xr:uid="{3A13B17E-0663-4877-9B5A-1A33F67ED748}">
      <formula1>"Feedback ON, Taunting ON, Feedback OFF"</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stopIfTrue="1" id="{2AD03B75-2DF9-44B4-8B0B-599FD84C1240}">
            <xm:f>Scoreboard!$E$4="Excel version: Invalid"</xm:f>
            <x14:dxf>
              <font>
                <color rgb="FF9C0006"/>
              </font>
              <fill>
                <patternFill>
                  <fgColor indexed="64"/>
                  <bgColor rgb="FFFFC7CE"/>
                </patternFill>
              </fill>
            </x14:dxf>
          </x14:cfRule>
          <x14:cfRule type="expression" priority="3" stopIfTrue="1" id="{0A195247-6C98-4283-9AE0-A74A548B6A7E}">
            <xm:f>Scoreboard!$F$30&lt;&gt;""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DB674061-2A01-4558-96E5-EDBF1FA4D012}">
            <xm:f>AND($P$1&lt;&gt;"Feedback OFF",IF('10 QuestionsSC'!A3=Feedback_SFX!$C$2, TRUE, FALSE))</xm:f>
            <x14:dxf>
              <fill>
                <patternFill>
                  <bgColor rgb="FFCEEED0"/>
                </patternFill>
              </fill>
            </x14:dxf>
          </x14:cfRule>
          <x14:cfRule type="expression" priority="23" stopIfTrue="1" id="{60FBB397-F8F1-414D-BFDE-3D9BEFADC624}">
            <xm:f>AND($P$1&lt;&gt;"Feedback OFF",IF('10 QuestionsSC'!A3=Feedback_SFX!$K$2, TRUE, FALSE))</xm:f>
            <x14:dxf>
              <fill>
                <patternFill>
                  <bgColor rgb="FFFFFF64"/>
                </patternFill>
              </fill>
            </x14:dxf>
          </x14:cfRule>
          <x14:cfRule type="expression" priority="24" stopIfTrue="1" id="{EE98DD74-211A-4278-94B8-C630E78C95F9}">
            <xm:f>AND($P$1&lt;&gt;"Feedback OFF",AND(IF('10 QuestionsSC'!A3&lt;&gt;Feedback_SFX!$C$2, TRUE, FALSE),'10 QuestionsSC'!A3&lt;&gt;"",_xlfn.ISFORMULA('10 QuestionsSC'!A3)))</xm:f>
            <x14:dxf>
              <fill>
                <patternFill>
                  <bgColor rgb="FFFF99CC"/>
                </patternFill>
              </fill>
            </x14:dxf>
          </x14:cfRule>
          <xm:sqref>A3:AL17</xm:sqref>
        </x14:conditionalFormatting>
        <x14:conditionalFormatting xmlns:xm="http://schemas.microsoft.com/office/excel/2006/main">
          <x14:cfRule type="expression" priority="4" stopIfTrue="1" id="{0AABB6A8-2BFF-4DE2-AA45-5B2CBBF9CDDF}">
            <xm:f>Scoreboard!$F$30&lt;&gt;""</xm:f>
            <x14:dxf>
              <font>
                <color rgb="FF9C0006"/>
              </font>
              <fill>
                <patternFill>
                  <fgColor indexed="64"/>
                  <bgColor rgb="FFFFC7CE"/>
                </patternFill>
              </fill>
            </x14:dxf>
          </x14:cfRule>
          <xm:sqref>I1:N1</xm:sqref>
        </x14:conditionalFormatting>
      </x14:conditionalFormatting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E97EB-42E2-4B4E-A6DA-B81EF14B403E}">
  <sheetPr>
    <tabColor rgb="FF4FADEA"/>
  </sheetPr>
  <dimension ref="A1:AL20"/>
  <sheetViews>
    <sheetView workbookViewId="0">
      <pane ySplit="2" topLeftCell="A3" activePane="bottomLeft" state="frozen"/>
      <selection pane="bottomLeft" activeCell="A3" sqref="A3:XFD3"/>
    </sheetView>
  </sheetViews>
  <sheetFormatPr defaultColWidth="11.25" defaultRowHeight="8.25"/>
  <cols>
    <col min="1" max="1" width="7.75" style="174" customWidth="1"/>
    <col min="2" max="2" width="108" style="174" customWidth="1"/>
    <col min="3" max="4" width="11.25" style="174"/>
    <col min="5" max="5" width="109.75" style="174" customWidth="1"/>
    <col min="6" max="16384" width="11.25" style="174"/>
  </cols>
  <sheetData>
    <row r="1" spans="1:38" ht="22.15" customHeight="1">
      <c r="A1" s="179" t="s">
        <v>556</v>
      </c>
      <c r="B1" s="179" t="s">
        <v>557</v>
      </c>
      <c r="C1" s="179" t="s">
        <v>558</v>
      </c>
      <c r="D1" s="178"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179"/>
      <c r="F1" s="179"/>
      <c r="G1" s="179"/>
      <c r="H1" s="179"/>
      <c r="I1" s="178" t="str">
        <f>'10 QuestionsSC'!$I$1</f>
        <v>Connor Guarino</v>
      </c>
      <c r="J1" s="178"/>
      <c r="K1" s="178"/>
      <c r="L1" s="178" t="s">
        <v>559</v>
      </c>
      <c r="M1" s="178"/>
      <c r="N1" s="178"/>
      <c r="O1" s="178"/>
      <c r="P1" s="178" t="s">
        <v>560</v>
      </c>
      <c r="Q1" s="178"/>
      <c r="R1" s="178"/>
      <c r="X1" s="179" t="str">
        <f t="shared" ref="X1:AA2" si="0">A1</f>
        <v>earned</v>
      </c>
      <c r="Y1" s="179" t="str">
        <f t="shared" si="0"/>
        <v>possible</v>
      </c>
      <c r="Z1" s="179" t="str">
        <f t="shared" si="0"/>
        <v>cell</v>
      </c>
      <c r="AA1" s="178" t="str">
        <f t="shared" ca="1" si="0"/>
        <v>error</v>
      </c>
      <c r="AB1" s="179"/>
      <c r="AC1" s="179"/>
      <c r="AF1" s="178" t="str">
        <f>I1</f>
        <v>Connor Guarino</v>
      </c>
      <c r="AG1" s="178"/>
      <c r="AL1" s="178" t="s">
        <v>559</v>
      </c>
    </row>
    <row r="2" spans="1:38" ht="22.9" customHeight="1">
      <c r="A2" s="179">
        <f ca="1">'10 QuestionsSC'!$A$2</f>
        <v>10</v>
      </c>
      <c r="B2" s="180">
        <f>'10 QuestionsSC'!$B$2</f>
        <v>10</v>
      </c>
      <c r="C2" s="179" t="str" cm="1">
        <f t="array" aca="1" ref="C2" ca="1">SUBSTITUTE(IF(LEN(CELL("address"))&lt;15,CELL("address"),""),"$","")</f>
        <v/>
      </c>
      <c r="D2" s="178" t="str">
        <f ca="1">IF(ISNUMBER(SEARCH("#REF!",_xlfn.FORMULATEXT(INDIRECT("'10 QuestionsSC'!"&amp;C2)))),"DRAGGING CELLS IS NOT PERMITTED. PLEASE UNDO LAST ACTION!!",IF($P$1&lt;&gt;"Feedback OFF",IFERROR(HLOOKUP(INDIRECT("'10 QuestionsSC'!"&amp;C2),Feedback_SFX!$B$2:$N$10,IF($P$1="Feedback ON", 2, Feedback_SFX!B1), FALSE), ""),""))</f>
        <v/>
      </c>
      <c r="E2" s="179"/>
      <c r="F2" s="179"/>
      <c r="G2" s="179"/>
      <c r="H2" s="179"/>
      <c r="I2" s="181"/>
      <c r="J2" s="179"/>
      <c r="K2" s="179"/>
      <c r="L2" s="179"/>
      <c r="M2" s="179"/>
      <c r="N2" s="179"/>
      <c r="O2" s="179"/>
      <c r="P2" s="179"/>
      <c r="Q2" s="179"/>
      <c r="R2" s="179"/>
      <c r="X2" s="182">
        <f t="shared" ca="1" si="0"/>
        <v>10</v>
      </c>
      <c r="Y2" s="182">
        <f t="shared" si="0"/>
        <v>10</v>
      </c>
      <c r="Z2" s="182" t="str">
        <f t="shared" ca="1" si="0"/>
        <v/>
      </c>
      <c r="AA2" s="178" t="str">
        <f t="shared" ca="1" si="0"/>
        <v/>
      </c>
      <c r="AB2" s="179"/>
      <c r="AC2" s="179"/>
    </row>
    <row r="5" spans="1:38">
      <c r="B5" s="189" t="s">
        <v>310</v>
      </c>
      <c r="C5" s="189"/>
    </row>
    <row r="6" spans="1:38">
      <c r="B6" s="178" t="s">
        <v>311</v>
      </c>
      <c r="C6" s="178"/>
    </row>
    <row r="7" spans="1:38">
      <c r="B7" s="178" t="s">
        <v>312</v>
      </c>
      <c r="C7" s="178"/>
    </row>
    <row r="8" spans="1:38">
      <c r="B8" s="178" t="s">
        <v>313</v>
      </c>
    </row>
    <row r="9" spans="1:38">
      <c r="B9" s="178"/>
    </row>
    <row r="10" spans="1:38">
      <c r="B10" s="178"/>
    </row>
    <row r="11" spans="1:38" ht="24" customHeight="1">
      <c r="B11" s="189" t="s">
        <v>314</v>
      </c>
      <c r="C11" s="175" t="s">
        <v>315</v>
      </c>
      <c r="E11" s="189" t="s">
        <v>314</v>
      </c>
      <c r="F11" s="175" t="s">
        <v>315</v>
      </c>
    </row>
    <row r="12" spans="1:38" ht="87" customHeight="1">
      <c r="B12" s="288" t="s">
        <v>322</v>
      </c>
      <c r="C12" s="200" t="s">
        <v>177</v>
      </c>
      <c r="E12" s="288" t="s">
        <v>321</v>
      </c>
      <c r="F12" s="200" t="s">
        <v>179</v>
      </c>
    </row>
    <row r="13" spans="1:38" ht="87" customHeight="1">
      <c r="B13" s="288" t="s">
        <v>324</v>
      </c>
      <c r="C13" s="200" t="s">
        <v>178</v>
      </c>
      <c r="E13" s="288" t="s">
        <v>325</v>
      </c>
      <c r="F13" s="200" t="s">
        <v>177</v>
      </c>
    </row>
    <row r="14" spans="1:38" ht="87" customHeight="1">
      <c r="B14" s="288" t="s">
        <v>320</v>
      </c>
      <c r="C14" s="200" t="s">
        <v>178</v>
      </c>
      <c r="E14" s="288" t="s">
        <v>323</v>
      </c>
      <c r="F14" s="200" t="s">
        <v>178</v>
      </c>
    </row>
    <row r="15" spans="1:38" ht="87" customHeight="1">
      <c r="B15" s="288" t="s">
        <v>318</v>
      </c>
      <c r="C15" s="200" t="s">
        <v>177</v>
      </c>
      <c r="E15" s="288" t="s">
        <v>317</v>
      </c>
      <c r="F15" s="200" t="s">
        <v>179</v>
      </c>
    </row>
    <row r="16" spans="1:38" ht="87" customHeight="1">
      <c r="B16" s="288" t="s">
        <v>316</v>
      </c>
      <c r="C16" s="200" t="s">
        <v>179</v>
      </c>
      <c r="E16" s="288" t="s">
        <v>319</v>
      </c>
      <c r="F16" s="200" t="s">
        <v>178</v>
      </c>
    </row>
    <row r="17" spans="2:7" ht="46.9" customHeight="1">
      <c r="B17" s="288"/>
      <c r="C17" s="290" t="str">
        <f>_xlfn.CONCAT(C12:C16)</f>
        <v>ABBAC</v>
      </c>
      <c r="D17" s="174" t="s">
        <v>254</v>
      </c>
      <c r="E17" s="289"/>
      <c r="F17" s="290" t="str">
        <f>_xlfn.CONCAT(F12:F16)</f>
        <v>CABCB</v>
      </c>
      <c r="G17" s="174" t="s">
        <v>254</v>
      </c>
    </row>
    <row r="18" spans="2:7" ht="87" customHeight="1"/>
    <row r="19" spans="2:7" ht="87" customHeight="1"/>
    <row r="20" spans="2:7" ht="87" customHeight="1"/>
  </sheetData>
  <conditionalFormatting sqref="A1:A2">
    <cfRule type="expression" dxfId="16" priority="8">
      <formula>$A$2/$B$2&gt;=0.076</formula>
    </cfRule>
  </conditionalFormatting>
  <conditionalFormatting sqref="B1:B2">
    <cfRule type="expression" dxfId="15" priority="9">
      <formula>$A$2/$B$2&gt;=0.153</formula>
    </cfRule>
  </conditionalFormatting>
  <conditionalFormatting sqref="C1:C2">
    <cfRule type="expression" dxfId="14" priority="10">
      <formula>$A$2/$B$2&gt;=0.23</formula>
    </cfRule>
  </conditionalFormatting>
  <conditionalFormatting sqref="D1:D2">
    <cfRule type="expression" dxfId="13" priority="11">
      <formula>$A$2/$B$2&gt;=0.307</formula>
    </cfRule>
  </conditionalFormatting>
  <conditionalFormatting sqref="E1:E2">
    <cfRule type="expression" dxfId="12" priority="12">
      <formula>$A$2/$B$2&gt;=0.384</formula>
    </cfRule>
  </conditionalFormatting>
  <conditionalFormatting sqref="F1:F2">
    <cfRule type="expression" dxfId="11" priority="13">
      <formula>$A$2/$B$2&gt;=0.461</formula>
    </cfRule>
  </conditionalFormatting>
  <conditionalFormatting sqref="G1:G2">
    <cfRule type="expression" dxfId="10" priority="14">
      <formula>$A$2/$B$2&gt;=0.538</formula>
    </cfRule>
  </conditionalFormatting>
  <conditionalFormatting sqref="H1:H2">
    <cfRule type="expression" dxfId="9" priority="15">
      <formula>$A$2/$B$2&gt;=0.615</formula>
    </cfRule>
  </conditionalFormatting>
  <conditionalFormatting sqref="I1:P2">
    <cfRule type="expression" dxfId="8" priority="16">
      <formula>$A$2/$B$2&gt;=0.692</formula>
    </cfRule>
  </conditionalFormatting>
  <conditionalFormatting sqref="L1">
    <cfRule type="expression" dxfId="7" priority="4">
      <formula>$A$2/$B$2&gt;=0.846</formula>
    </cfRule>
  </conditionalFormatting>
  <conditionalFormatting sqref="O1">
    <cfRule type="expression" dxfId="6" priority="7">
      <formula>$A$2/$B$2&gt;=0.846</formula>
    </cfRule>
  </conditionalFormatting>
  <conditionalFormatting sqref="P1">
    <cfRule type="expression" dxfId="5" priority="2">
      <formula>$P$1&lt;&gt;""</formula>
    </cfRule>
  </conditionalFormatting>
  <conditionalFormatting sqref="Q1:R1 A1:O2 X1:AO2 P2:R2">
    <cfRule type="expression" dxfId="4" priority="1">
      <formula>$P$1="Feedback OFF"</formula>
    </cfRule>
  </conditionalFormatting>
  <conditionalFormatting sqref="Q1:R2">
    <cfRule type="expression" dxfId="3" priority="3">
      <formula>$A$2/$B$2&gt;=0.846</formula>
    </cfRule>
  </conditionalFormatting>
  <conditionalFormatting sqref="X1:AF1 AH1:AK1 AM1:AO1 X2:AO2">
    <cfRule type="expression" dxfId="2" priority="17">
      <formula>$A$2/$B$2&gt;=1</formula>
    </cfRule>
  </conditionalFormatting>
  <conditionalFormatting sqref="AG1">
    <cfRule type="expression" dxfId="1" priority="6">
      <formula>$A$2/$B$2&gt;=0.846</formula>
    </cfRule>
  </conditionalFormatting>
  <conditionalFormatting sqref="AL1">
    <cfRule type="expression" dxfId="0" priority="5">
      <formula>$A$2/$B$2&gt;=0.846</formula>
    </cfRule>
  </conditionalFormatting>
  <dataValidations count="2">
    <dataValidation type="list" allowBlank="1" showErrorMessage="1" errorTitle="Answer Style" error="The answer should be a capital A, B or C with no period or space" promptTitle="Select the Correct Answer" sqref="C12:C16 F12:F16" xr:uid="{72BD8B47-4F0E-431C-8E25-49D0A7D43B42}">
      <formula1>"A,B,C"</formula1>
    </dataValidation>
    <dataValidation type="list" allowBlank="1" showInputMessage="1" showErrorMessage="1" sqref="P1" xr:uid="{017998C0-925B-4549-8AC8-A0D4A1DDBA67}">
      <formula1>"Feedback ON, Taunting ON, Feedback OFF"</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14</vt:i4>
      </vt:variant>
    </vt:vector>
  </HeadingPairs>
  <TitlesOfParts>
    <vt:vector size="26" baseType="lpstr">
      <vt:lpstr>Feedback_SFX</vt:lpstr>
      <vt:lpstr>Scoreboard</vt:lpstr>
      <vt:lpstr>1 Formatting</vt:lpstr>
      <vt:lpstr>2 Pattern Fill</vt:lpstr>
      <vt:lpstr>3 Formulas &amp; Functions</vt:lpstr>
      <vt:lpstr>4 Order of Operations</vt:lpstr>
      <vt:lpstr>5 Paste Special</vt:lpstr>
      <vt:lpstr>6 RoundRefJoin</vt:lpstr>
      <vt:lpstr>7 Sort</vt:lpstr>
      <vt:lpstr>8 Filter</vt:lpstr>
      <vt:lpstr>9 Sort &amp; Filter</vt:lpstr>
      <vt:lpstr>10 Questions</vt:lpstr>
      <vt:lpstr>fExternalRefsMsg</vt:lpstr>
      <vt:lpstr>fFormatMsg</vt:lpstr>
      <vt:lpstr>fHardCodeMsg</vt:lpstr>
      <vt:lpstr>fHardQuoteMsg</vt:lpstr>
      <vt:lpstr>fMissingAbsMsg</vt:lpstr>
      <vt:lpstr>fMissingFormulaMsg</vt:lpstr>
      <vt:lpstr>fPerfectMsg</vt:lpstr>
      <vt:lpstr>fRandFunction</vt:lpstr>
      <vt:lpstr>fStuErrorMsg</vt:lpstr>
      <vt:lpstr>fStuNAMsg</vt:lpstr>
      <vt:lpstr>fTooHigh</vt:lpstr>
      <vt:lpstr>fTooLow</vt:lpstr>
      <vt:lpstr>fWrongAnswer</vt:lpstr>
      <vt:lpstr>fWrongTypeMsg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Gordon, Ellen</dc:creator>
  <cp:lastModifiedBy>Guarino, Connor</cp:lastModifiedBy>
  <dcterms:created xsi:type="dcterms:W3CDTF">2024-05-14T11:39:52Z</dcterms:created>
  <dcterms:modified xsi:type="dcterms:W3CDTF">2024-05-19T11:35:28Z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rade formulas">
    <vt:lpwstr>selected</vt:lpwstr>
  </property>
  <property fmtid="{D5CDD505-2E9C-101B-9397-08002B2CF9AE}" pid="3" name="Feedback ON - Student controlled">
    <vt:lpwstr>selected</vt:lpwstr>
  </property>
  <property fmtid="{D5CDD505-2E9C-101B-9397-08002B2CF9AE}" pid="4" name="Create model charts">
    <vt:lpwstr>selected</vt:lpwstr>
  </property>
  <property fmtid="{D5CDD505-2E9C-101B-9397-08002B2CF9AE}" pid="5" name="Grade cell references">
    <vt:lpwstr>selected</vt:lpwstr>
  </property>
  <property fmtid="{D5CDD505-2E9C-101B-9397-08002B2CF9AE}" pid="6" name="Clear number formatting">
    <vt:lpwstr>selected</vt:lpwstr>
  </property>
  <property fmtid="{D5CDD505-2E9C-101B-9397-08002B2CF9AE}" pid="7" name="Create model pivot tables">
    <vt:lpwstr>selected</vt:lpwstr>
  </property>
  <property fmtid="{D5CDD505-2E9C-101B-9397-08002B2CF9AE}" pid="8" name="Grade absolute references">
    <vt:lpwstr>selected</vt:lpwstr>
  </property>
  <property fmtid="{D5CDD505-2E9C-101B-9397-08002B2CF9AE}" pid="9" name="Keep original assumptions">
    <vt:lpwstr>selected</vt:lpwstr>
  </property>
  <property fmtid="{D5CDD505-2E9C-101B-9397-08002B2CF9AE}" pid="10" name="Create pivot table prompts">
    <vt:lpwstr>selected</vt:lpwstr>
  </property>
  <property fmtid="{D5CDD505-2E9C-101B-9397-08002B2CF9AE}" pid="11" name="Grade number formatting">
    <vt:lpwstr>selected</vt:lpwstr>
  </property>
  <property fmtid="{D5CDD505-2E9C-101B-9397-08002B2CF9AE}" pid="12" name="Keep original borders/shading">
    <vt:lpwstr>selected</vt:lpwstr>
  </property>
  <property fmtid="{D5CDD505-2E9C-101B-9397-08002B2CF9AE}" pid="13" name="Create table sort &amp; filter prompts">
    <vt:lpwstr>selected</vt:lpwstr>
  </property>
  <property fmtid="{D5CDD505-2E9C-101B-9397-08002B2CF9AE}" pid="14" name="Clear answers">
    <vt:lpwstr>selected</vt:lpwstr>
  </property>
  <property fmtid="{D5CDD505-2E9C-101B-9397-08002B2CF9AE}" pid="15" name="Hide CODED file">
    <vt:lpwstr>selected</vt:lpwstr>
  </property>
  <property fmtid="{D5CDD505-2E9C-101B-9397-08002B2CF9AE}" pid="16" name="5">
    <vt:lpwstr>selected</vt:lpwstr>
  </property>
  <property fmtid="{D5CDD505-2E9C-101B-9397-08002B2CF9AE}" pid="17" name="0.00001">
    <vt:lpwstr>selected</vt:lpwstr>
  </property>
  <property fmtid="{D5CDD505-2E9C-101B-9397-08002B2CF9AE}" pid="18" name="200">
    <vt:lpwstr>selected</vt:lpwstr>
  </property>
  <property fmtid="{D5CDD505-2E9C-101B-9397-08002B2CF9AE}" pid="19" name="Named files for each student">
    <vt:lpwstr>selected</vt:lpwstr>
  </property>
  <property fmtid="{D5CDD505-2E9C-101B-9397-08002B2CF9AE}" pid="20" name="Keep original formulas">
    <vt:lpwstr>selected</vt:lpwstr>
  </property>
  <property fmtid="{D5CDD505-2E9C-101B-9397-08002B2CF9AE}" pid="21" name="Keep original values">
    <vt:lpwstr>selected</vt:lpwstr>
  </property>
  <property fmtid="{D5CDD505-2E9C-101B-9397-08002B2CF9AE}" pid="22" name="Full assignment">
    <vt:lpwstr>selected</vt:lpwstr>
  </property>
  <property fmtid="{D5CDD505-2E9C-101B-9397-08002B2CF9AE}" pid="23" name="Keep original tab order">
    <vt:lpwstr>selected</vt:lpwstr>
  </property>
  <property fmtid="{D5CDD505-2E9C-101B-9397-08002B2CF9AE}" pid="24" name="Keep original tab names">
    <vt:lpwstr>selected</vt:lpwstr>
  </property>
  <property fmtid="{D5CDD505-2E9C-101B-9397-08002B2CF9AE}" pid="25" name="Prohibit external references">
    <vt:lpwstr>selected</vt:lpwstr>
  </property>
  <property fmtid="{D5CDD505-2E9C-101B-9397-08002B2CF9AE}" pid="26" name="Low value">
    <vt:i4>1</vt:i4>
  </property>
  <property fmtid="{D5CDD505-2E9C-101B-9397-08002B2CF9AE}" pid="27" name="High value">
    <vt:i4>2</vt:i4>
  </property>
  <property fmtid="{D5CDD505-2E9C-101B-9397-08002B2CF9AE}" pid="28" name="Formulas">
    <vt:i4>1</vt:i4>
  </property>
  <property fmtid="{D5CDD505-2E9C-101B-9397-08002B2CF9AE}" pid="29" name="Answer blocks">
    <vt:i4>5</vt:i4>
  </property>
  <property fmtid="{D5CDD505-2E9C-101B-9397-08002B2CF9AE}" pid="30" name="Pivot tables">
    <vt:i4>1</vt:i4>
  </property>
</Properties>
</file>